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tabRatio="962"/>
  </bookViews>
  <sheets>
    <sheet name="Bydelenes fordelingssystem" sheetId="62" r:id="rId1"/>
    <sheet name="Tabelloversikt" sheetId="47" r:id="rId2"/>
    <sheet name="Tabell 1.1 tekst" sheetId="63" r:id="rId3"/>
    <sheet name="Tabell 1.1" sheetId="30" r:id="rId4"/>
    <sheet name="Tabell 1.2" sheetId="21" r:id="rId5"/>
    <sheet name="Tabell 2.1 tekst" sheetId="64" r:id="rId6"/>
    <sheet name="Tabell 2.1" sheetId="60" r:id="rId7"/>
    <sheet name="Tabell 2.2 tekst" sheetId="65" r:id="rId8"/>
    <sheet name="Tabell 2.2" sheetId="38" r:id="rId9"/>
    <sheet name="Min bydel" sheetId="46" r:id="rId10"/>
    <sheet name="Tabell 2.3 tekst" sheetId="66" r:id="rId11"/>
    <sheet name="Tabell 2.3" sheetId="19" r:id="rId12"/>
    <sheet name="Tabell 3.1 tekst" sheetId="67" r:id="rId13"/>
    <sheet name="Tabell 3.1" sheetId="17" r:id="rId14"/>
    <sheet name="Tabell 4.1 tekst" sheetId="68" r:id="rId15"/>
    <sheet name="Tabell 4.1" sheetId="23" r:id="rId16"/>
    <sheet name="Tabell 4.2-4.4" sheetId="27" r:id="rId17"/>
    <sheet name="Tabell 4.5-4.7 tekst" sheetId="69" r:id="rId18"/>
    <sheet name="Tabell 4.5-4.7" sheetId="26" r:id="rId19"/>
    <sheet name="Tabell 5.1-5.2" sheetId="33" r:id="rId20"/>
    <sheet name="Kriterieoversikt" sheetId="70" r:id="rId21"/>
    <sheet name="Tabell 1.1 DOK32018" sheetId="59" r:id="rId22"/>
    <sheet name="Tabell 2.1 DOK32018" sheetId="61" r:id="rId23"/>
    <sheet name="Tabell 2.2 DOK3 2018" sheetId="58" r:id="rId24"/>
    <sheet name="Tabell 2.3 DOK32018" sheetId="39" r:id="rId25"/>
    <sheet name="Kriterier 2018" sheetId="54" r:id="rId26"/>
    <sheet name="Tabell 4.5-4.7 2018" sheetId="56" r:id="rId27"/>
  </sheets>
  <definedNames>
    <definedName name="_1.__Gamle_Oslo" localSheetId="0">#REF!</definedName>
    <definedName name="_1.__Gamle_Oslo" localSheetId="20">#REF!</definedName>
    <definedName name="_1.__Gamle_Oslo" localSheetId="2">#REF!</definedName>
    <definedName name="_1.__Gamle_Oslo" localSheetId="5">#REF!</definedName>
    <definedName name="_1.__Gamle_Oslo" localSheetId="7">#REF!</definedName>
    <definedName name="_1.__Gamle_Oslo" localSheetId="10">#REF!</definedName>
    <definedName name="_1.__Gamle_Oslo" localSheetId="12">#REF!</definedName>
    <definedName name="_1.__Gamle_Oslo" localSheetId="14">#REF!</definedName>
    <definedName name="_1.__Gamle_Oslo" localSheetId="17">#REF!</definedName>
    <definedName name="_1.__Gamle_Oslo">#REF!</definedName>
    <definedName name="BE">'Tabell 2.2'!$A$1</definedName>
    <definedName name="BK">'Tabell 3.1'!$A$1</definedName>
    <definedName name="BR">#REF!</definedName>
    <definedName name="BS">'Tabell 1.1'!$A$3</definedName>
    <definedName name="bydel" localSheetId="0">#REF!</definedName>
    <definedName name="bydel" localSheetId="20">#REF!</definedName>
    <definedName name="bydel" localSheetId="2">#REF!</definedName>
    <definedName name="bydel" localSheetId="5">#REF!</definedName>
    <definedName name="bydel" localSheetId="7">#REF!</definedName>
    <definedName name="bydel" localSheetId="10">#REF!</definedName>
    <definedName name="bydel" localSheetId="12">#REF!</definedName>
    <definedName name="bydel" localSheetId="14">#REF!</definedName>
    <definedName name="bydel" localSheetId="17">#REF!</definedName>
    <definedName name="bydel">#REF!</definedName>
    <definedName name="d">'Tabell 1.1'!$A$3</definedName>
    <definedName name="DFB">'Tabell 5.1-5.2'!$A$1</definedName>
    <definedName name="DGK">'Tabell 4.1'!$A$2</definedName>
    <definedName name="DI">'Tabell 4.2-4.4'!$A$22</definedName>
    <definedName name="KAPVA">'Tabell 5.1-5.2'!$A$20</definedName>
    <definedName name="KLPP">#REF!</definedName>
    <definedName name="KS">'Tabell 2.3'!$A$1</definedName>
    <definedName name="LUI">'Tabell 4.2-4.4'!$A$2</definedName>
    <definedName name="OIKB">'Tabell 4.5-4.7'!$A$28</definedName>
    <definedName name="OKB">'Tabell 4.5-4.7'!$A$2</definedName>
    <definedName name="SA">'Tabell 1.2'!$A$2</definedName>
    <definedName name="Tabell_2.1_Bydelsfordelt_budsjett">'Tabell 2.1'!$A$2</definedName>
    <definedName name="UI">'Tabell 4.2-4.4'!$A$12</definedName>
    <definedName name="VHB">'Tabell 4.5-4.7'!$A$53</definedName>
  </definedNames>
  <calcPr calcId="145621"/>
</workbook>
</file>

<file path=xl/calcChain.xml><?xml version="1.0" encoding="utf-8"?>
<calcChain xmlns="http://schemas.openxmlformats.org/spreadsheetml/2006/main">
  <c r="F13" i="30" l="1"/>
  <c r="F11" i="30"/>
  <c r="L10" i="46" l="1"/>
  <c r="L21" i="46"/>
  <c r="L16" i="46"/>
  <c r="L6" i="46"/>
  <c r="K7" i="46"/>
  <c r="K8" i="46"/>
  <c r="K9" i="46"/>
  <c r="K10" i="46"/>
  <c r="K11" i="46"/>
  <c r="K12" i="46"/>
  <c r="K13" i="46"/>
  <c r="K14" i="46"/>
  <c r="K15" i="46"/>
  <c r="K16" i="46"/>
  <c r="K17" i="46"/>
  <c r="K18" i="46"/>
  <c r="K19" i="46"/>
  <c r="K20" i="46"/>
  <c r="K21" i="46"/>
  <c r="K6" i="46"/>
  <c r="J7" i="46"/>
  <c r="J8" i="46"/>
  <c r="J9" i="46"/>
  <c r="J10" i="46"/>
  <c r="J11" i="46"/>
  <c r="J12" i="46"/>
  <c r="J13" i="46"/>
  <c r="J14" i="46"/>
  <c r="J15" i="46"/>
  <c r="J16" i="46"/>
  <c r="J17" i="46"/>
  <c r="J18" i="46"/>
  <c r="J19" i="46"/>
  <c r="J20" i="46"/>
  <c r="J21" i="46"/>
  <c r="J6" i="46"/>
  <c r="I7" i="46"/>
  <c r="I8" i="46"/>
  <c r="I9" i="46"/>
  <c r="I10" i="46"/>
  <c r="I11" i="46"/>
  <c r="I12" i="46"/>
  <c r="I13" i="46"/>
  <c r="I14" i="46"/>
  <c r="I15" i="46"/>
  <c r="I16" i="46"/>
  <c r="I17" i="46"/>
  <c r="I18" i="46"/>
  <c r="I19" i="46"/>
  <c r="I20" i="46"/>
  <c r="I21" i="46"/>
  <c r="I6" i="46"/>
  <c r="H7" i="46"/>
  <c r="H8" i="46"/>
  <c r="H9" i="46"/>
  <c r="H10" i="46"/>
  <c r="H11" i="46"/>
  <c r="H12" i="46"/>
  <c r="H13" i="46"/>
  <c r="H14" i="46"/>
  <c r="H15" i="46"/>
  <c r="H16" i="46"/>
  <c r="H17" i="46"/>
  <c r="H18" i="46"/>
  <c r="H19" i="46"/>
  <c r="H20" i="46"/>
  <c r="H21" i="46"/>
  <c r="H6" i="46"/>
  <c r="G7" i="46"/>
  <c r="G8" i="46"/>
  <c r="G9" i="46"/>
  <c r="G10" i="46"/>
  <c r="G11" i="46"/>
  <c r="G12" i="46"/>
  <c r="G13" i="46"/>
  <c r="G14" i="46"/>
  <c r="G15" i="46"/>
  <c r="G16" i="46"/>
  <c r="G17" i="46"/>
  <c r="G18" i="46"/>
  <c r="G19" i="46"/>
  <c r="G20" i="46"/>
  <c r="G21" i="46"/>
  <c r="G6" i="46"/>
  <c r="F7" i="46"/>
  <c r="F8" i="46"/>
  <c r="F9" i="46"/>
  <c r="F10" i="46"/>
  <c r="F11" i="46"/>
  <c r="F12" i="46"/>
  <c r="F13" i="46"/>
  <c r="F14" i="46"/>
  <c r="F15" i="46"/>
  <c r="F16" i="46"/>
  <c r="F17" i="46"/>
  <c r="F18" i="46"/>
  <c r="F19" i="46"/>
  <c r="F20" i="46"/>
  <c r="F21" i="46"/>
  <c r="F6" i="46"/>
  <c r="E7" i="46"/>
  <c r="E8" i="46"/>
  <c r="E9" i="46"/>
  <c r="E10" i="46"/>
  <c r="E11" i="46"/>
  <c r="E12" i="46"/>
  <c r="E13" i="46"/>
  <c r="E14" i="46"/>
  <c r="E15" i="46"/>
  <c r="E16" i="46"/>
  <c r="E17" i="46"/>
  <c r="E18" i="46"/>
  <c r="E19" i="46"/>
  <c r="E20" i="46"/>
  <c r="E21" i="46"/>
  <c r="E6" i="46"/>
  <c r="D11" i="46"/>
  <c r="D12" i="46"/>
  <c r="D13" i="46"/>
  <c r="D14" i="46"/>
  <c r="D15" i="46"/>
  <c r="D16" i="46"/>
  <c r="D17" i="46"/>
  <c r="D18" i="46"/>
  <c r="D19" i="46"/>
  <c r="D20" i="46"/>
  <c r="D21" i="46"/>
  <c r="D10" i="46"/>
  <c r="D6" i="46"/>
  <c r="C7" i="46"/>
  <c r="C8" i="46"/>
  <c r="C9" i="46"/>
  <c r="C10" i="46"/>
  <c r="C11" i="46"/>
  <c r="C12" i="46"/>
  <c r="C13" i="46"/>
  <c r="C14" i="46"/>
  <c r="C15" i="46"/>
  <c r="C16" i="46"/>
  <c r="C17" i="46"/>
  <c r="C18" i="46"/>
  <c r="C19" i="46"/>
  <c r="C20" i="46"/>
  <c r="C21" i="46"/>
  <c r="C6" i="46"/>
  <c r="B17" i="46"/>
  <c r="B18" i="46"/>
  <c r="B19" i="46"/>
  <c r="B20" i="46"/>
  <c r="B21" i="46"/>
  <c r="S76" i="19"/>
  <c r="S17" i="19" l="1"/>
  <c r="E72" i="19" l="1"/>
  <c r="F72" i="19"/>
  <c r="G72" i="19"/>
  <c r="H72" i="19"/>
  <c r="I72" i="19"/>
  <c r="J72" i="19"/>
  <c r="K72" i="19"/>
  <c r="L72" i="19"/>
  <c r="M72" i="19"/>
  <c r="N72" i="19"/>
  <c r="O72" i="19"/>
  <c r="P72" i="19"/>
  <c r="Q72" i="19"/>
  <c r="R72" i="19"/>
  <c r="D72" i="19"/>
  <c r="E51" i="19"/>
  <c r="F51" i="19"/>
  <c r="G51" i="19"/>
  <c r="H51" i="19"/>
  <c r="I51" i="19"/>
  <c r="J51" i="19"/>
  <c r="K51" i="19"/>
  <c r="L51" i="19"/>
  <c r="M51" i="19"/>
  <c r="N51" i="19"/>
  <c r="O51" i="19"/>
  <c r="P51" i="19"/>
  <c r="Q51" i="19"/>
  <c r="R51" i="19"/>
  <c r="D51" i="19"/>
  <c r="E34" i="19"/>
  <c r="F34" i="19"/>
  <c r="G34" i="19"/>
  <c r="H34" i="19"/>
  <c r="I34" i="19"/>
  <c r="J34" i="19"/>
  <c r="K34" i="19"/>
  <c r="L34" i="19"/>
  <c r="M34" i="19"/>
  <c r="N34" i="19"/>
  <c r="O34" i="19"/>
  <c r="P34" i="19"/>
  <c r="Q34" i="19"/>
  <c r="R34" i="19"/>
  <c r="D34" i="19"/>
  <c r="E12" i="19"/>
  <c r="F12" i="19"/>
  <c r="G12" i="19"/>
  <c r="H12" i="19"/>
  <c r="I12" i="19"/>
  <c r="J12" i="19"/>
  <c r="K12" i="19"/>
  <c r="L12" i="19"/>
  <c r="M12" i="19"/>
  <c r="N12" i="19"/>
  <c r="O12" i="19"/>
  <c r="P12" i="19"/>
  <c r="Q12" i="19"/>
  <c r="R12" i="19"/>
  <c r="D12" i="19"/>
  <c r="S82" i="19"/>
  <c r="S71" i="19"/>
  <c r="S50" i="19"/>
  <c r="S33" i="19"/>
  <c r="S23" i="19"/>
  <c r="S11" i="19"/>
  <c r="S70" i="19"/>
  <c r="S22" i="19"/>
  <c r="S69" i="19"/>
  <c r="S68" i="19"/>
  <c r="S67" i="19"/>
  <c r="AP57" i="56" l="1"/>
  <c r="AP58" i="56"/>
  <c r="AP59" i="56"/>
  <c r="AP60" i="56"/>
  <c r="AP61" i="56"/>
  <c r="AP62" i="56"/>
  <c r="AP56" i="56"/>
  <c r="E160" i="38" l="1"/>
  <c r="F160" i="38"/>
  <c r="G160" i="38"/>
  <c r="H160" i="38"/>
  <c r="I160" i="38"/>
  <c r="J160" i="38"/>
  <c r="K160" i="38"/>
  <c r="L160" i="38"/>
  <c r="M160" i="38"/>
  <c r="N160" i="38"/>
  <c r="O160" i="38"/>
  <c r="P160" i="38"/>
  <c r="Q160" i="38"/>
  <c r="R160" i="38"/>
  <c r="D160" i="38"/>
  <c r="E142" i="38"/>
  <c r="F142" i="38"/>
  <c r="G142" i="38"/>
  <c r="H142" i="38"/>
  <c r="I142" i="38"/>
  <c r="J142" i="38"/>
  <c r="K142" i="38"/>
  <c r="L142" i="38"/>
  <c r="M142" i="38"/>
  <c r="N142" i="38"/>
  <c r="O142" i="38"/>
  <c r="P142" i="38"/>
  <c r="Q142" i="38"/>
  <c r="R142" i="38"/>
  <c r="D142" i="38"/>
  <c r="E124" i="38"/>
  <c r="F124" i="38"/>
  <c r="G124" i="38"/>
  <c r="H124" i="38"/>
  <c r="I124" i="38"/>
  <c r="J124" i="38"/>
  <c r="K124" i="38"/>
  <c r="L124" i="38"/>
  <c r="M124" i="38"/>
  <c r="N124" i="38"/>
  <c r="O124" i="38"/>
  <c r="P124" i="38"/>
  <c r="Q124" i="38"/>
  <c r="R124" i="38"/>
  <c r="D124" i="38"/>
  <c r="E106" i="38"/>
  <c r="F106" i="38"/>
  <c r="G106" i="38"/>
  <c r="H106" i="38"/>
  <c r="I106" i="38"/>
  <c r="J106" i="38"/>
  <c r="K106" i="38"/>
  <c r="L106" i="38"/>
  <c r="M106" i="38"/>
  <c r="N106" i="38"/>
  <c r="O106" i="38"/>
  <c r="P106" i="38"/>
  <c r="Q106" i="38"/>
  <c r="R106" i="38"/>
  <c r="D106" i="38"/>
  <c r="E88" i="38"/>
  <c r="F88" i="38"/>
  <c r="G88" i="38"/>
  <c r="H88" i="38"/>
  <c r="I88" i="38"/>
  <c r="J88" i="38"/>
  <c r="K88" i="38"/>
  <c r="L88" i="38"/>
  <c r="M88" i="38"/>
  <c r="N88" i="38"/>
  <c r="O88" i="38"/>
  <c r="P88" i="38"/>
  <c r="Q88" i="38"/>
  <c r="R88" i="38"/>
  <c r="D88" i="38"/>
  <c r="E52" i="38"/>
  <c r="F52" i="38"/>
  <c r="G52" i="38"/>
  <c r="H52" i="38"/>
  <c r="I52" i="38"/>
  <c r="J52" i="38"/>
  <c r="K52" i="38"/>
  <c r="L52" i="38"/>
  <c r="M52" i="38"/>
  <c r="N52" i="38"/>
  <c r="O52" i="38"/>
  <c r="P52" i="38"/>
  <c r="Q52" i="38"/>
  <c r="R52" i="38"/>
  <c r="E37" i="38"/>
  <c r="F37" i="38"/>
  <c r="G37" i="38"/>
  <c r="H37" i="38"/>
  <c r="I37" i="38"/>
  <c r="J37" i="38"/>
  <c r="K37" i="38"/>
  <c r="L37" i="38"/>
  <c r="M37" i="38"/>
  <c r="N37" i="38"/>
  <c r="O37" i="38"/>
  <c r="P37" i="38"/>
  <c r="Q37" i="38"/>
  <c r="R37" i="38"/>
  <c r="D37" i="38"/>
  <c r="D52" i="38"/>
  <c r="R87" i="38" l="1"/>
  <c r="Q87" i="38"/>
  <c r="P87" i="38"/>
  <c r="O87" i="38"/>
  <c r="N87" i="38"/>
  <c r="M87" i="38"/>
  <c r="L87" i="38"/>
  <c r="K87" i="38"/>
  <c r="J87" i="38"/>
  <c r="I87" i="38"/>
  <c r="H87" i="38"/>
  <c r="G87" i="38"/>
  <c r="F87" i="38"/>
  <c r="E87" i="38"/>
  <c r="D87" i="38"/>
  <c r="R105" i="38"/>
  <c r="Q105" i="38"/>
  <c r="P105" i="38"/>
  <c r="O105" i="38"/>
  <c r="N105" i="38"/>
  <c r="M105" i="38"/>
  <c r="L105" i="38"/>
  <c r="K105" i="38"/>
  <c r="J105" i="38"/>
  <c r="I105" i="38"/>
  <c r="H105" i="38"/>
  <c r="G105" i="38"/>
  <c r="F105" i="38"/>
  <c r="E105" i="38"/>
  <c r="D105" i="38"/>
  <c r="R178" i="38"/>
  <c r="Q178" i="38"/>
  <c r="P178" i="38"/>
  <c r="O178" i="38"/>
  <c r="N178" i="38"/>
  <c r="M178" i="38"/>
  <c r="L178" i="38"/>
  <c r="K178" i="38"/>
  <c r="J178" i="38"/>
  <c r="I178" i="38"/>
  <c r="H178" i="38"/>
  <c r="G178" i="38"/>
  <c r="F178" i="38"/>
  <c r="E178" i="38"/>
  <c r="D178" i="38"/>
  <c r="R177" i="38"/>
  <c r="Q177" i="38"/>
  <c r="P177" i="38"/>
  <c r="O177" i="38"/>
  <c r="N177" i="38"/>
  <c r="M177" i="38"/>
  <c r="L177" i="38"/>
  <c r="K177" i="38"/>
  <c r="J177" i="38"/>
  <c r="I177" i="38"/>
  <c r="H177" i="38"/>
  <c r="G177" i="38"/>
  <c r="F177" i="38"/>
  <c r="E177" i="38"/>
  <c r="D177" i="38"/>
  <c r="D116" i="38" l="1"/>
  <c r="E116" i="38"/>
  <c r="F116" i="38"/>
  <c r="G116" i="38"/>
  <c r="H116" i="38"/>
  <c r="I116" i="38"/>
  <c r="J116" i="38"/>
  <c r="K116" i="38"/>
  <c r="L116" i="38"/>
  <c r="M116" i="38"/>
  <c r="N116" i="38"/>
  <c r="O116" i="38"/>
  <c r="P116" i="38"/>
  <c r="Q116" i="38"/>
  <c r="R116" i="38"/>
  <c r="D117" i="38"/>
  <c r="E117" i="38"/>
  <c r="F117" i="38"/>
  <c r="G117" i="38"/>
  <c r="H117" i="38"/>
  <c r="I117" i="38"/>
  <c r="J117" i="38"/>
  <c r="K117" i="38"/>
  <c r="L117" i="38"/>
  <c r="M117" i="38"/>
  <c r="N117" i="38"/>
  <c r="O117" i="38"/>
  <c r="P117" i="38"/>
  <c r="Q117" i="38"/>
  <c r="R117" i="38"/>
  <c r="D118" i="38"/>
  <c r="E118" i="38"/>
  <c r="F118" i="38"/>
  <c r="G118" i="38"/>
  <c r="H118" i="38"/>
  <c r="I118" i="38"/>
  <c r="J118" i="38"/>
  <c r="K118" i="38"/>
  <c r="L118" i="38"/>
  <c r="M118" i="38"/>
  <c r="N118" i="38"/>
  <c r="O118" i="38"/>
  <c r="P118" i="38"/>
  <c r="Q118" i="38"/>
  <c r="R118" i="38"/>
  <c r="D119" i="38"/>
  <c r="E119" i="38"/>
  <c r="F119" i="38"/>
  <c r="G119" i="38"/>
  <c r="H119" i="38"/>
  <c r="I119" i="38"/>
  <c r="J119" i="38"/>
  <c r="K119" i="38"/>
  <c r="L119" i="38"/>
  <c r="M119" i="38"/>
  <c r="N119" i="38"/>
  <c r="O119" i="38"/>
  <c r="P119" i="38"/>
  <c r="Q119" i="38"/>
  <c r="R119" i="38"/>
  <c r="D120" i="38"/>
  <c r="E120" i="38"/>
  <c r="F120" i="38"/>
  <c r="G120" i="38"/>
  <c r="H120" i="38"/>
  <c r="I120" i="38"/>
  <c r="J120" i="38"/>
  <c r="K120" i="38"/>
  <c r="L120" i="38"/>
  <c r="M120" i="38"/>
  <c r="N120" i="38"/>
  <c r="O120" i="38"/>
  <c r="P120" i="38"/>
  <c r="Q120" i="38"/>
  <c r="R120" i="38"/>
  <c r="E115" i="38"/>
  <c r="F115" i="38"/>
  <c r="G115" i="38"/>
  <c r="H115" i="38"/>
  <c r="I115" i="38"/>
  <c r="J115" i="38"/>
  <c r="K115" i="38"/>
  <c r="L115" i="38"/>
  <c r="M115" i="38"/>
  <c r="N115" i="38"/>
  <c r="O115" i="38"/>
  <c r="P115" i="38"/>
  <c r="Q115" i="38"/>
  <c r="R115" i="38"/>
  <c r="D115" i="38"/>
  <c r="R36" i="38"/>
  <c r="Q36" i="38"/>
  <c r="P36" i="38"/>
  <c r="O36" i="38"/>
  <c r="N36" i="38"/>
  <c r="M36" i="38"/>
  <c r="L36" i="38"/>
  <c r="K36" i="38"/>
  <c r="J36" i="38"/>
  <c r="I36" i="38"/>
  <c r="H36" i="38"/>
  <c r="G36" i="38"/>
  <c r="F36" i="38"/>
  <c r="E36" i="38"/>
  <c r="D36" i="38"/>
  <c r="R51" i="38"/>
  <c r="Q51" i="38"/>
  <c r="P51" i="38"/>
  <c r="O51" i="38"/>
  <c r="N51" i="38"/>
  <c r="M51" i="38"/>
  <c r="L51" i="38"/>
  <c r="K51" i="38"/>
  <c r="J51" i="38"/>
  <c r="I51" i="38"/>
  <c r="H51" i="38"/>
  <c r="G51" i="38"/>
  <c r="F51" i="38"/>
  <c r="E51" i="38"/>
  <c r="D51" i="38"/>
  <c r="D170" i="38"/>
  <c r="E170" i="38"/>
  <c r="F170" i="38"/>
  <c r="G170" i="38"/>
  <c r="H170" i="38"/>
  <c r="I170" i="38"/>
  <c r="J170" i="38"/>
  <c r="K170" i="38"/>
  <c r="L170" i="38"/>
  <c r="M170" i="38"/>
  <c r="N170" i="38"/>
  <c r="O170" i="38"/>
  <c r="P170" i="38"/>
  <c r="Q170" i="38"/>
  <c r="R170" i="38"/>
  <c r="D171" i="38"/>
  <c r="E171" i="38"/>
  <c r="F171" i="38"/>
  <c r="G171" i="38"/>
  <c r="H171" i="38"/>
  <c r="I171" i="38"/>
  <c r="J171" i="38"/>
  <c r="K171" i="38"/>
  <c r="L171" i="38"/>
  <c r="M171" i="38"/>
  <c r="N171" i="38"/>
  <c r="O171" i="38"/>
  <c r="P171" i="38"/>
  <c r="Q171" i="38"/>
  <c r="R171" i="38"/>
  <c r="D172" i="38"/>
  <c r="E172" i="38"/>
  <c r="F172" i="38"/>
  <c r="G172" i="38"/>
  <c r="H172" i="38"/>
  <c r="I172" i="38"/>
  <c r="J172" i="38"/>
  <c r="K172" i="38"/>
  <c r="L172" i="38"/>
  <c r="M172" i="38"/>
  <c r="N172" i="38"/>
  <c r="O172" i="38"/>
  <c r="P172" i="38"/>
  <c r="Q172" i="38"/>
  <c r="R172" i="38"/>
  <c r="D173" i="38"/>
  <c r="E173" i="38"/>
  <c r="F173" i="38"/>
  <c r="G173" i="38"/>
  <c r="H173" i="38"/>
  <c r="I173" i="38"/>
  <c r="J173" i="38"/>
  <c r="K173" i="38"/>
  <c r="L173" i="38"/>
  <c r="M173" i="38"/>
  <c r="N173" i="38"/>
  <c r="O173" i="38"/>
  <c r="P173" i="38"/>
  <c r="Q173" i="38"/>
  <c r="R173" i="38"/>
  <c r="D174" i="38"/>
  <c r="E174" i="38"/>
  <c r="F174" i="38"/>
  <c r="G174" i="38"/>
  <c r="H174" i="38"/>
  <c r="I174" i="38"/>
  <c r="J174" i="38"/>
  <c r="K174" i="38"/>
  <c r="L174" i="38"/>
  <c r="M174" i="38"/>
  <c r="N174" i="38"/>
  <c r="O174" i="38"/>
  <c r="P174" i="38"/>
  <c r="Q174" i="38"/>
  <c r="R174" i="38"/>
  <c r="E169" i="38"/>
  <c r="F169" i="38"/>
  <c r="G169" i="38"/>
  <c r="H169" i="38"/>
  <c r="I169" i="38"/>
  <c r="J169" i="38"/>
  <c r="K169" i="38"/>
  <c r="L169" i="38"/>
  <c r="M169" i="38"/>
  <c r="N169" i="38"/>
  <c r="O169" i="38"/>
  <c r="P169" i="38"/>
  <c r="Q169" i="38"/>
  <c r="R169" i="38"/>
  <c r="D169" i="38"/>
  <c r="R159" i="38"/>
  <c r="Q159" i="38"/>
  <c r="P159" i="38"/>
  <c r="O159" i="38"/>
  <c r="N159" i="38"/>
  <c r="M159" i="38"/>
  <c r="L159" i="38"/>
  <c r="K159" i="38"/>
  <c r="J159" i="38"/>
  <c r="I159" i="38"/>
  <c r="H159" i="38"/>
  <c r="G159" i="38"/>
  <c r="F159" i="38"/>
  <c r="E159" i="38"/>
  <c r="D159" i="38"/>
  <c r="D152" i="38"/>
  <c r="E152" i="38"/>
  <c r="F152" i="38"/>
  <c r="G152" i="38"/>
  <c r="H152" i="38"/>
  <c r="I152" i="38"/>
  <c r="J152" i="38"/>
  <c r="K152" i="38"/>
  <c r="L152" i="38"/>
  <c r="M152" i="38"/>
  <c r="N152" i="38"/>
  <c r="O152" i="38"/>
  <c r="P152" i="38"/>
  <c r="Q152" i="38"/>
  <c r="R152" i="38"/>
  <c r="D153" i="38"/>
  <c r="E153" i="38"/>
  <c r="F153" i="38"/>
  <c r="G153" i="38"/>
  <c r="H153" i="38"/>
  <c r="I153" i="38"/>
  <c r="J153" i="38"/>
  <c r="K153" i="38"/>
  <c r="L153" i="38"/>
  <c r="M153" i="38"/>
  <c r="N153" i="38"/>
  <c r="O153" i="38"/>
  <c r="P153" i="38"/>
  <c r="Q153" i="38"/>
  <c r="R153" i="38"/>
  <c r="D154" i="38"/>
  <c r="E154" i="38"/>
  <c r="F154" i="38"/>
  <c r="G154" i="38"/>
  <c r="H154" i="38"/>
  <c r="I154" i="38"/>
  <c r="J154" i="38"/>
  <c r="K154" i="38"/>
  <c r="L154" i="38"/>
  <c r="M154" i="38"/>
  <c r="N154" i="38"/>
  <c r="O154" i="38"/>
  <c r="P154" i="38"/>
  <c r="Q154" i="38"/>
  <c r="R154" i="38"/>
  <c r="D155" i="38"/>
  <c r="E155" i="38"/>
  <c r="F155" i="38"/>
  <c r="G155" i="38"/>
  <c r="H155" i="38"/>
  <c r="I155" i="38"/>
  <c r="J155" i="38"/>
  <c r="K155" i="38"/>
  <c r="L155" i="38"/>
  <c r="M155" i="38"/>
  <c r="N155" i="38"/>
  <c r="O155" i="38"/>
  <c r="P155" i="38"/>
  <c r="Q155" i="38"/>
  <c r="R155" i="38"/>
  <c r="D156" i="38"/>
  <c r="E156" i="38"/>
  <c r="F156" i="38"/>
  <c r="G156" i="38"/>
  <c r="H156" i="38"/>
  <c r="I156" i="38"/>
  <c r="J156" i="38"/>
  <c r="K156" i="38"/>
  <c r="L156" i="38"/>
  <c r="M156" i="38"/>
  <c r="N156" i="38"/>
  <c r="O156" i="38"/>
  <c r="P156" i="38"/>
  <c r="Q156" i="38"/>
  <c r="R156" i="38"/>
  <c r="E151" i="38"/>
  <c r="F151" i="38"/>
  <c r="G151" i="38"/>
  <c r="H151" i="38"/>
  <c r="I151" i="38"/>
  <c r="J151" i="38"/>
  <c r="K151" i="38"/>
  <c r="L151" i="38"/>
  <c r="M151" i="38"/>
  <c r="N151" i="38"/>
  <c r="O151" i="38"/>
  <c r="P151" i="38"/>
  <c r="Q151" i="38"/>
  <c r="R151" i="38"/>
  <c r="D151" i="38"/>
  <c r="E141" i="38"/>
  <c r="F141" i="38"/>
  <c r="G141" i="38"/>
  <c r="H141" i="38"/>
  <c r="I141" i="38"/>
  <c r="J141" i="38"/>
  <c r="K141" i="38"/>
  <c r="L141" i="38"/>
  <c r="M141" i="38"/>
  <c r="N141" i="38"/>
  <c r="O141" i="38"/>
  <c r="P141" i="38"/>
  <c r="Q141" i="38"/>
  <c r="R141" i="38"/>
  <c r="D141" i="38"/>
  <c r="D134" i="38"/>
  <c r="E134" i="38"/>
  <c r="F134" i="38"/>
  <c r="G134" i="38"/>
  <c r="H134" i="38"/>
  <c r="I134" i="38"/>
  <c r="J134" i="38"/>
  <c r="K134" i="38"/>
  <c r="L134" i="38"/>
  <c r="M134" i="38"/>
  <c r="N134" i="38"/>
  <c r="O134" i="38"/>
  <c r="P134" i="38"/>
  <c r="Q134" i="38"/>
  <c r="R134" i="38"/>
  <c r="D135" i="38"/>
  <c r="E135" i="38"/>
  <c r="F135" i="38"/>
  <c r="G135" i="38"/>
  <c r="H135" i="38"/>
  <c r="I135" i="38"/>
  <c r="J135" i="38"/>
  <c r="K135" i="38"/>
  <c r="L135" i="38"/>
  <c r="M135" i="38"/>
  <c r="N135" i="38"/>
  <c r="O135" i="38"/>
  <c r="P135" i="38"/>
  <c r="Q135" i="38"/>
  <c r="R135" i="38"/>
  <c r="D136" i="38"/>
  <c r="E136" i="38"/>
  <c r="F136" i="38"/>
  <c r="G136" i="38"/>
  <c r="H136" i="38"/>
  <c r="I136" i="38"/>
  <c r="J136" i="38"/>
  <c r="K136" i="38"/>
  <c r="L136" i="38"/>
  <c r="M136" i="38"/>
  <c r="N136" i="38"/>
  <c r="O136" i="38"/>
  <c r="P136" i="38"/>
  <c r="Q136" i="38"/>
  <c r="R136" i="38"/>
  <c r="D137" i="38"/>
  <c r="E137" i="38"/>
  <c r="F137" i="38"/>
  <c r="G137" i="38"/>
  <c r="H137" i="38"/>
  <c r="I137" i="38"/>
  <c r="J137" i="38"/>
  <c r="K137" i="38"/>
  <c r="L137" i="38"/>
  <c r="M137" i="38"/>
  <c r="N137" i="38"/>
  <c r="O137" i="38"/>
  <c r="P137" i="38"/>
  <c r="Q137" i="38"/>
  <c r="R137" i="38"/>
  <c r="D138" i="38"/>
  <c r="E138" i="38"/>
  <c r="F138" i="38"/>
  <c r="G138" i="38"/>
  <c r="H138" i="38"/>
  <c r="I138" i="38"/>
  <c r="J138" i="38"/>
  <c r="K138" i="38"/>
  <c r="L138" i="38"/>
  <c r="M138" i="38"/>
  <c r="N138" i="38"/>
  <c r="O138" i="38"/>
  <c r="P138" i="38"/>
  <c r="Q138" i="38"/>
  <c r="R138" i="38"/>
  <c r="E133" i="38"/>
  <c r="F133" i="38"/>
  <c r="G133" i="38"/>
  <c r="H133" i="38"/>
  <c r="I133" i="38"/>
  <c r="J133" i="38"/>
  <c r="K133" i="38"/>
  <c r="L133" i="38"/>
  <c r="M133" i="38"/>
  <c r="N133" i="38"/>
  <c r="O133" i="38"/>
  <c r="P133" i="38"/>
  <c r="Q133" i="38"/>
  <c r="R133" i="38"/>
  <c r="D133" i="38"/>
  <c r="E123" i="38"/>
  <c r="F123" i="38"/>
  <c r="G123" i="38"/>
  <c r="H123" i="38"/>
  <c r="I123" i="38"/>
  <c r="J123" i="38"/>
  <c r="K123" i="38"/>
  <c r="L123" i="38"/>
  <c r="M123" i="38"/>
  <c r="N123" i="38"/>
  <c r="O123" i="38"/>
  <c r="P123" i="38"/>
  <c r="Q123" i="38"/>
  <c r="R123" i="38"/>
  <c r="D123" i="38"/>
  <c r="S60" i="38" l="1"/>
  <c r="D45" i="38" l="1"/>
  <c r="E45" i="38"/>
  <c r="F45" i="38"/>
  <c r="G45" i="38"/>
  <c r="H45" i="38"/>
  <c r="I45" i="38"/>
  <c r="J45" i="38"/>
  <c r="K45" i="38"/>
  <c r="L45" i="38"/>
  <c r="M45" i="38"/>
  <c r="N45" i="38"/>
  <c r="O45" i="38"/>
  <c r="P45" i="38"/>
  <c r="Q45" i="38"/>
  <c r="R45" i="38"/>
  <c r="D46" i="38"/>
  <c r="E46" i="38"/>
  <c r="F46" i="38"/>
  <c r="G46" i="38"/>
  <c r="H46" i="38"/>
  <c r="I46" i="38"/>
  <c r="J46" i="38"/>
  <c r="K46" i="38"/>
  <c r="L46" i="38"/>
  <c r="M46" i="38"/>
  <c r="N46" i="38"/>
  <c r="O46" i="38"/>
  <c r="P46" i="38"/>
  <c r="Q46" i="38"/>
  <c r="R46" i="38"/>
  <c r="D29" i="38" l="1"/>
  <c r="E29" i="38"/>
  <c r="F29" i="38"/>
  <c r="G29" i="38"/>
  <c r="H29" i="38"/>
  <c r="I29" i="38"/>
  <c r="J29" i="38"/>
  <c r="K29" i="38"/>
  <c r="L29" i="38"/>
  <c r="M29" i="38"/>
  <c r="N29" i="38"/>
  <c r="O29" i="38"/>
  <c r="P29" i="38"/>
  <c r="Q29" i="38"/>
  <c r="R29" i="38"/>
  <c r="D30" i="38"/>
  <c r="E30" i="38"/>
  <c r="F30" i="38"/>
  <c r="G30" i="38"/>
  <c r="H30" i="38"/>
  <c r="I30" i="38"/>
  <c r="J30" i="38"/>
  <c r="K30" i="38"/>
  <c r="L30" i="38"/>
  <c r="M30" i="38"/>
  <c r="N30" i="38"/>
  <c r="O30" i="38"/>
  <c r="P30" i="38"/>
  <c r="Q30" i="38"/>
  <c r="R30" i="38"/>
  <c r="D31" i="38"/>
  <c r="E31" i="38"/>
  <c r="F31" i="38"/>
  <c r="G31" i="38"/>
  <c r="H31" i="38"/>
  <c r="I31" i="38"/>
  <c r="J31" i="38"/>
  <c r="K31" i="38"/>
  <c r="L31" i="38"/>
  <c r="M31" i="38"/>
  <c r="N31" i="38"/>
  <c r="O31" i="38"/>
  <c r="P31" i="38"/>
  <c r="Q31" i="38"/>
  <c r="R31" i="38"/>
  <c r="D32" i="38"/>
  <c r="E32" i="38"/>
  <c r="F32" i="38"/>
  <c r="G32" i="38"/>
  <c r="H32" i="38"/>
  <c r="I32" i="38"/>
  <c r="J32" i="38"/>
  <c r="K32" i="38"/>
  <c r="L32" i="38"/>
  <c r="M32" i="38"/>
  <c r="N32" i="38"/>
  <c r="O32" i="38"/>
  <c r="P32" i="38"/>
  <c r="Q32" i="38"/>
  <c r="R32" i="38"/>
  <c r="D33" i="38"/>
  <c r="E33" i="38"/>
  <c r="F33" i="38"/>
  <c r="G33" i="38"/>
  <c r="H33" i="38"/>
  <c r="I33" i="38"/>
  <c r="J33" i="38"/>
  <c r="K33" i="38"/>
  <c r="L33" i="38"/>
  <c r="M33" i="38"/>
  <c r="N33" i="38"/>
  <c r="O33" i="38"/>
  <c r="P33" i="38"/>
  <c r="Q33" i="38"/>
  <c r="R33" i="38"/>
  <c r="E28" i="38"/>
  <c r="F28" i="38"/>
  <c r="G28" i="38"/>
  <c r="H28" i="38"/>
  <c r="I28" i="38"/>
  <c r="J28" i="38"/>
  <c r="K28" i="38"/>
  <c r="L28" i="38"/>
  <c r="M28" i="38"/>
  <c r="N28" i="38"/>
  <c r="O28" i="38"/>
  <c r="P28" i="38"/>
  <c r="Q28" i="38"/>
  <c r="R28" i="38"/>
  <c r="D28" i="38"/>
  <c r="R80" i="19" l="1"/>
  <c r="Q80" i="19"/>
  <c r="P80" i="19"/>
  <c r="O80" i="19"/>
  <c r="N80" i="19"/>
  <c r="M80" i="19"/>
  <c r="L80" i="19"/>
  <c r="K80" i="19"/>
  <c r="J80" i="19"/>
  <c r="I80" i="19"/>
  <c r="H80" i="19"/>
  <c r="G80" i="19"/>
  <c r="F80" i="19"/>
  <c r="E80" i="19"/>
  <c r="D80" i="19"/>
  <c r="R79" i="19"/>
  <c r="Q79" i="19"/>
  <c r="P79" i="19"/>
  <c r="O79" i="19"/>
  <c r="N79" i="19"/>
  <c r="M79" i="19"/>
  <c r="L79" i="19"/>
  <c r="K79" i="19"/>
  <c r="J79" i="19"/>
  <c r="I79" i="19"/>
  <c r="H79" i="19"/>
  <c r="G79" i="19"/>
  <c r="F79" i="19"/>
  <c r="E79" i="19"/>
  <c r="D79" i="19"/>
  <c r="D77" i="19"/>
  <c r="E77" i="19"/>
  <c r="F77" i="19"/>
  <c r="G77" i="19"/>
  <c r="H77" i="19"/>
  <c r="I77" i="19"/>
  <c r="J77" i="19"/>
  <c r="K77" i="19"/>
  <c r="L77" i="19"/>
  <c r="M77" i="19"/>
  <c r="N77" i="19"/>
  <c r="O77" i="19"/>
  <c r="P77" i="19"/>
  <c r="Q77" i="19"/>
  <c r="R77" i="19"/>
  <c r="P83" i="19" l="1"/>
  <c r="R83" i="19"/>
  <c r="F83" i="19"/>
  <c r="N83" i="19"/>
  <c r="J83" i="19"/>
  <c r="L83" i="19"/>
  <c r="H83" i="19"/>
  <c r="O83" i="19"/>
  <c r="K83" i="19"/>
  <c r="G83" i="19"/>
  <c r="Q83" i="19"/>
  <c r="M83" i="19"/>
  <c r="I83" i="19"/>
  <c r="E83" i="19"/>
  <c r="F15" i="30"/>
  <c r="F10" i="30"/>
  <c r="B81" i="21" l="1"/>
  <c r="A81" i="21"/>
  <c r="A60" i="21"/>
  <c r="E30" i="61" l="1"/>
  <c r="F30" i="61"/>
  <c r="G30" i="61"/>
  <c r="H30" i="61"/>
  <c r="I30" i="61"/>
  <c r="J30" i="61"/>
  <c r="K30" i="61"/>
  <c r="L30" i="61"/>
  <c r="M30" i="61"/>
  <c r="N30" i="61"/>
  <c r="O30" i="61"/>
  <c r="P30" i="61"/>
  <c r="Q30" i="61"/>
  <c r="R30" i="61"/>
  <c r="D30" i="61"/>
  <c r="B72" i="21" l="1"/>
  <c r="F12" i="30" s="1"/>
  <c r="E61" i="61" l="1"/>
  <c r="F61" i="61"/>
  <c r="G61" i="61"/>
  <c r="H61" i="61"/>
  <c r="I61" i="61"/>
  <c r="J61" i="61"/>
  <c r="K61" i="61"/>
  <c r="L61" i="61"/>
  <c r="M61" i="61"/>
  <c r="N61" i="61"/>
  <c r="O61" i="61"/>
  <c r="P61" i="61"/>
  <c r="Q61" i="61"/>
  <c r="R61" i="61"/>
  <c r="S61" i="61"/>
  <c r="D61" i="61"/>
  <c r="E60" i="61"/>
  <c r="F60" i="61"/>
  <c r="G60" i="61"/>
  <c r="H60" i="61"/>
  <c r="I60" i="61"/>
  <c r="J60" i="61"/>
  <c r="K60" i="61"/>
  <c r="L60" i="61"/>
  <c r="M60" i="61"/>
  <c r="N60" i="61"/>
  <c r="O60" i="61"/>
  <c r="P60" i="61"/>
  <c r="Q60" i="61"/>
  <c r="R60" i="61"/>
  <c r="S60" i="61"/>
  <c r="D60" i="61"/>
  <c r="E55" i="61"/>
  <c r="F55" i="61"/>
  <c r="G55" i="61"/>
  <c r="H55" i="61"/>
  <c r="I55" i="61"/>
  <c r="J55" i="61"/>
  <c r="K55" i="61"/>
  <c r="L55" i="61"/>
  <c r="M55" i="61"/>
  <c r="N55" i="61"/>
  <c r="O55" i="61"/>
  <c r="P55" i="61"/>
  <c r="Q55" i="61"/>
  <c r="R55" i="61"/>
  <c r="S55" i="61"/>
  <c r="D55" i="61"/>
  <c r="E54" i="61"/>
  <c r="F54" i="61"/>
  <c r="G54" i="61"/>
  <c r="H54" i="61"/>
  <c r="I54" i="61"/>
  <c r="J54" i="61"/>
  <c r="K54" i="61"/>
  <c r="L54" i="61"/>
  <c r="M54" i="61"/>
  <c r="N54" i="61"/>
  <c r="O54" i="61"/>
  <c r="P54" i="61"/>
  <c r="Q54" i="61"/>
  <c r="R54" i="61"/>
  <c r="S54" i="61"/>
  <c r="D54" i="61"/>
  <c r="E49" i="61"/>
  <c r="F49" i="61"/>
  <c r="G49" i="61"/>
  <c r="H49" i="61"/>
  <c r="I49" i="61"/>
  <c r="J49" i="61"/>
  <c r="K49" i="61"/>
  <c r="L49" i="61"/>
  <c r="M49" i="61"/>
  <c r="N49" i="61"/>
  <c r="O49" i="61"/>
  <c r="P49" i="61"/>
  <c r="Q49" i="61"/>
  <c r="R49" i="61"/>
  <c r="S49" i="61"/>
  <c r="D49" i="61"/>
  <c r="E48" i="61"/>
  <c r="F48" i="61"/>
  <c r="G48" i="61"/>
  <c r="H48" i="61"/>
  <c r="I48" i="61"/>
  <c r="J48" i="61"/>
  <c r="K48" i="61"/>
  <c r="L48" i="61"/>
  <c r="M48" i="61"/>
  <c r="N48" i="61"/>
  <c r="O48" i="61"/>
  <c r="P48" i="61"/>
  <c r="Q48" i="61"/>
  <c r="R48" i="61"/>
  <c r="S48" i="61"/>
  <c r="D48" i="61"/>
  <c r="E43" i="61"/>
  <c r="F43" i="61"/>
  <c r="G43" i="61"/>
  <c r="H43" i="61"/>
  <c r="I43" i="61"/>
  <c r="J43" i="61"/>
  <c r="K43" i="61"/>
  <c r="L43" i="61"/>
  <c r="M43" i="61"/>
  <c r="N43" i="61"/>
  <c r="O43" i="61"/>
  <c r="P43" i="61"/>
  <c r="Q43" i="61"/>
  <c r="R43" i="61"/>
  <c r="S43" i="61"/>
  <c r="D43" i="61"/>
  <c r="E42" i="61"/>
  <c r="F42" i="61"/>
  <c r="G42" i="61"/>
  <c r="H42" i="61"/>
  <c r="I42" i="61"/>
  <c r="J42" i="61"/>
  <c r="K42" i="61"/>
  <c r="L42" i="61"/>
  <c r="M42" i="61"/>
  <c r="N42" i="61"/>
  <c r="O42" i="61"/>
  <c r="P42" i="61"/>
  <c r="Q42" i="61"/>
  <c r="R42" i="61"/>
  <c r="S42" i="61"/>
  <c r="D42" i="61"/>
  <c r="D25" i="61"/>
  <c r="F25" i="61"/>
  <c r="F7" i="61" s="1"/>
  <c r="H25" i="61"/>
  <c r="J25" i="61"/>
  <c r="L25" i="61"/>
  <c r="N25" i="61"/>
  <c r="N7" i="61" s="1"/>
  <c r="P25" i="61"/>
  <c r="P7" i="61" s="1"/>
  <c r="R25" i="61"/>
  <c r="E37" i="61"/>
  <c r="F37" i="61"/>
  <c r="G37" i="61"/>
  <c r="H37" i="61"/>
  <c r="I37" i="61"/>
  <c r="J37" i="61"/>
  <c r="K37" i="61"/>
  <c r="L37" i="61"/>
  <c r="M37" i="61"/>
  <c r="N37" i="61"/>
  <c r="O37" i="61"/>
  <c r="P37" i="61"/>
  <c r="Q37" i="61"/>
  <c r="R37" i="61"/>
  <c r="S37" i="61"/>
  <c r="D37" i="61"/>
  <c r="E36" i="61"/>
  <c r="E24" i="61" s="1"/>
  <c r="F36" i="61"/>
  <c r="F24" i="61" s="1"/>
  <c r="G36" i="61"/>
  <c r="G24" i="61" s="1"/>
  <c r="H36" i="61"/>
  <c r="H24" i="61" s="1"/>
  <c r="I36" i="61"/>
  <c r="I24" i="61" s="1"/>
  <c r="J36" i="61"/>
  <c r="J24" i="61" s="1"/>
  <c r="K36" i="61"/>
  <c r="K24" i="61" s="1"/>
  <c r="L36" i="61"/>
  <c r="L24" i="61" s="1"/>
  <c r="M36" i="61"/>
  <c r="M24" i="61" s="1"/>
  <c r="N36" i="61"/>
  <c r="N24" i="61" s="1"/>
  <c r="O36" i="61"/>
  <c r="O24" i="61" s="1"/>
  <c r="P36" i="61"/>
  <c r="P24" i="61" s="1"/>
  <c r="Q36" i="61"/>
  <c r="Q24" i="61" s="1"/>
  <c r="R36" i="61"/>
  <c r="R24" i="61" s="1"/>
  <c r="S36" i="61"/>
  <c r="S24" i="61" s="1"/>
  <c r="D36" i="61"/>
  <c r="D24" i="61" s="1"/>
  <c r="E31" i="61"/>
  <c r="E25" i="61" s="1"/>
  <c r="F31" i="61"/>
  <c r="G31" i="61"/>
  <c r="G25" i="61" s="1"/>
  <c r="H31" i="61"/>
  <c r="I31" i="61"/>
  <c r="I25" i="61" s="1"/>
  <c r="J31" i="61"/>
  <c r="K31" i="61"/>
  <c r="K25" i="61" s="1"/>
  <c r="L31" i="61"/>
  <c r="M31" i="61"/>
  <c r="M25" i="61" s="1"/>
  <c r="N31" i="61"/>
  <c r="O31" i="61"/>
  <c r="O25" i="61" s="1"/>
  <c r="P31" i="61"/>
  <c r="Q31" i="61"/>
  <c r="Q25" i="61" s="1"/>
  <c r="R31" i="61"/>
  <c r="S31" i="61"/>
  <c r="S25" i="61" s="1"/>
  <c r="D31" i="61"/>
  <c r="C60" i="54"/>
  <c r="S30" i="61"/>
  <c r="E19" i="61"/>
  <c r="F19" i="61"/>
  <c r="G19" i="61"/>
  <c r="H19" i="61"/>
  <c r="I19" i="61"/>
  <c r="J19" i="61"/>
  <c r="K19" i="61"/>
  <c r="L19" i="61"/>
  <c r="M19" i="61"/>
  <c r="N19" i="61"/>
  <c r="O19" i="61"/>
  <c r="P19" i="61"/>
  <c r="Q19" i="61"/>
  <c r="R19" i="61"/>
  <c r="S19" i="61"/>
  <c r="D19" i="61"/>
  <c r="E13" i="61"/>
  <c r="F13" i="61"/>
  <c r="G13" i="61"/>
  <c r="H13" i="61"/>
  <c r="I13" i="61"/>
  <c r="J13" i="61"/>
  <c r="K13" i="61"/>
  <c r="L13" i="61"/>
  <c r="M13" i="61"/>
  <c r="N13" i="61"/>
  <c r="O13" i="61"/>
  <c r="P13" i="61"/>
  <c r="Q13" i="61"/>
  <c r="R13" i="61"/>
  <c r="S13" i="61"/>
  <c r="D13" i="61"/>
  <c r="E12" i="61"/>
  <c r="F12" i="61"/>
  <c r="G12" i="61"/>
  <c r="H12" i="61"/>
  <c r="I12" i="61"/>
  <c r="J12" i="61"/>
  <c r="K12" i="61"/>
  <c r="L12" i="61"/>
  <c r="M12" i="61"/>
  <c r="N12" i="61"/>
  <c r="O12" i="61"/>
  <c r="P12" i="61"/>
  <c r="Q12" i="61"/>
  <c r="R12" i="61"/>
  <c r="S12" i="61"/>
  <c r="D12" i="61"/>
  <c r="H7" i="61"/>
  <c r="R67" i="61"/>
  <c r="R182" i="38" s="1"/>
  <c r="N67" i="61"/>
  <c r="N182" i="38" s="1"/>
  <c r="J67" i="61"/>
  <c r="J182" i="38" s="1"/>
  <c r="F67" i="61"/>
  <c r="F182" i="38" s="1"/>
  <c r="S67" i="61"/>
  <c r="S182" i="38" s="1"/>
  <c r="Q67" i="61"/>
  <c r="Q182" i="38" s="1"/>
  <c r="P67" i="61"/>
  <c r="P182" i="38" s="1"/>
  <c r="O67" i="61"/>
  <c r="O182" i="38" s="1"/>
  <c r="M67" i="61"/>
  <c r="M182" i="38" s="1"/>
  <c r="L67" i="61"/>
  <c r="L182" i="38" s="1"/>
  <c r="K67" i="61"/>
  <c r="K182" i="38" s="1"/>
  <c r="I67" i="61"/>
  <c r="I182" i="38" s="1"/>
  <c r="H67" i="61"/>
  <c r="H182" i="38" s="1"/>
  <c r="G67" i="61"/>
  <c r="G182" i="38" s="1"/>
  <c r="E67" i="61"/>
  <c r="E182" i="38" s="1"/>
  <c r="D67" i="61"/>
  <c r="D182" i="38" s="1"/>
  <c r="A27" i="61"/>
  <c r="A33" i="61" s="1"/>
  <c r="A39" i="61" s="1"/>
  <c r="A45" i="61" s="1"/>
  <c r="A51" i="61" s="1"/>
  <c r="A57" i="61" s="1"/>
  <c r="A63" i="61" s="1"/>
  <c r="A67" i="61" s="1"/>
  <c r="A26" i="61"/>
  <c r="A32" i="61" s="1"/>
  <c r="A38" i="61" s="1"/>
  <c r="A44" i="61" s="1"/>
  <c r="A50" i="61" s="1"/>
  <c r="A56" i="61" s="1"/>
  <c r="A62" i="61" s="1"/>
  <c r="A25" i="61"/>
  <c r="A31" i="61" s="1"/>
  <c r="A37" i="61" s="1"/>
  <c r="A43" i="61" s="1"/>
  <c r="A49" i="61" s="1"/>
  <c r="A55" i="61" s="1"/>
  <c r="A61" i="61" s="1"/>
  <c r="A66" i="61" s="1"/>
  <c r="A24" i="61"/>
  <c r="A30" i="61" s="1"/>
  <c r="A36" i="61" s="1"/>
  <c r="A42" i="61" s="1"/>
  <c r="A48" i="61" s="1"/>
  <c r="A54" i="61" s="1"/>
  <c r="A60" i="61" s="1"/>
  <c r="A21" i="61"/>
  <c r="A20" i="61"/>
  <c r="A19" i="61"/>
  <c r="A18" i="61"/>
  <c r="A8" i="61"/>
  <c r="A7" i="61"/>
  <c r="A6" i="61"/>
  <c r="C16" i="30"/>
  <c r="E78" i="17"/>
  <c r="F78" i="17"/>
  <c r="G78" i="17"/>
  <c r="H78" i="17"/>
  <c r="I78" i="17"/>
  <c r="J78" i="17"/>
  <c r="K78" i="17"/>
  <c r="L78" i="17"/>
  <c r="M78" i="17"/>
  <c r="N78" i="17"/>
  <c r="O78" i="17"/>
  <c r="P78" i="17"/>
  <c r="Q78" i="17"/>
  <c r="R78" i="17"/>
  <c r="S78" i="17"/>
  <c r="D78" i="17"/>
  <c r="E77" i="17"/>
  <c r="F77" i="17"/>
  <c r="G77" i="17"/>
  <c r="H77" i="17"/>
  <c r="I77" i="17"/>
  <c r="J77" i="17"/>
  <c r="K77" i="17"/>
  <c r="L77" i="17"/>
  <c r="M77" i="17"/>
  <c r="N77" i="17"/>
  <c r="O77" i="17"/>
  <c r="P77" i="17"/>
  <c r="Q77" i="17"/>
  <c r="R77" i="17"/>
  <c r="S77" i="17"/>
  <c r="D77" i="17"/>
  <c r="A21" i="60"/>
  <c r="A20" i="60"/>
  <c r="A19" i="60"/>
  <c r="A18" i="60"/>
  <c r="A7" i="60"/>
  <c r="E66" i="60"/>
  <c r="F66" i="60"/>
  <c r="G66" i="60"/>
  <c r="H66" i="60"/>
  <c r="I66" i="60"/>
  <c r="J66" i="60"/>
  <c r="K66" i="60"/>
  <c r="L66" i="60"/>
  <c r="M66" i="60"/>
  <c r="N66" i="60"/>
  <c r="O66" i="60"/>
  <c r="P66" i="60"/>
  <c r="Q66" i="60"/>
  <c r="R66" i="60"/>
  <c r="S66" i="60"/>
  <c r="D66" i="60"/>
  <c r="E183" i="38"/>
  <c r="F183" i="38"/>
  <c r="G183" i="38"/>
  <c r="H183" i="38"/>
  <c r="I183" i="38"/>
  <c r="J183" i="38"/>
  <c r="K183" i="38"/>
  <c r="L183" i="38"/>
  <c r="M183" i="38"/>
  <c r="N183" i="38"/>
  <c r="O183" i="38"/>
  <c r="P183" i="38"/>
  <c r="Q183" i="38"/>
  <c r="R183" i="38"/>
  <c r="S183" i="38"/>
  <c r="D183" i="38"/>
  <c r="E6" i="39"/>
  <c r="F6" i="39"/>
  <c r="G6" i="39"/>
  <c r="H6" i="39"/>
  <c r="I6" i="39"/>
  <c r="J6" i="39"/>
  <c r="K6" i="39"/>
  <c r="L6" i="39"/>
  <c r="M6" i="39"/>
  <c r="N6" i="39"/>
  <c r="O6" i="39"/>
  <c r="P6" i="39"/>
  <c r="Q6" i="39"/>
  <c r="R6" i="39"/>
  <c r="S6" i="39"/>
  <c r="D6" i="39"/>
  <c r="E5" i="39"/>
  <c r="F5" i="39"/>
  <c r="G5" i="39"/>
  <c r="H5" i="39"/>
  <c r="I5" i="39"/>
  <c r="J5" i="39"/>
  <c r="K5" i="39"/>
  <c r="L5" i="39"/>
  <c r="M5" i="39"/>
  <c r="N5" i="39"/>
  <c r="O5" i="39"/>
  <c r="P5" i="39"/>
  <c r="Q5" i="39"/>
  <c r="R5" i="39"/>
  <c r="S5" i="39"/>
  <c r="D5" i="39"/>
  <c r="E83" i="39"/>
  <c r="F83" i="39"/>
  <c r="G83" i="39"/>
  <c r="H83" i="39"/>
  <c r="I83" i="39"/>
  <c r="J83" i="39"/>
  <c r="K83" i="39"/>
  <c r="L83" i="39"/>
  <c r="M83" i="39"/>
  <c r="N83" i="39"/>
  <c r="O83" i="39"/>
  <c r="P83" i="39"/>
  <c r="Q83" i="39"/>
  <c r="R83" i="39"/>
  <c r="S83" i="39"/>
  <c r="D83" i="39"/>
  <c r="Q7" i="61" l="1"/>
  <c r="M7" i="61"/>
  <c r="I7" i="61"/>
  <c r="E7" i="61"/>
  <c r="O7" i="61"/>
  <c r="K7" i="61"/>
  <c r="G7" i="61"/>
  <c r="S184" i="38"/>
  <c r="O184" i="38"/>
  <c r="K184" i="38"/>
  <c r="G184" i="38"/>
  <c r="N184" i="38"/>
  <c r="J184" i="38"/>
  <c r="F184" i="38"/>
  <c r="Q184" i="38"/>
  <c r="M184" i="38"/>
  <c r="I184" i="38"/>
  <c r="E184" i="38"/>
  <c r="D184" i="38"/>
  <c r="P184" i="38"/>
  <c r="L184" i="38"/>
  <c r="H184" i="38"/>
  <c r="R184" i="38"/>
  <c r="L7" i="61"/>
  <c r="D7" i="61"/>
  <c r="R7" i="61"/>
  <c r="J7" i="61"/>
  <c r="S7" i="61"/>
  <c r="E67" i="60" l="1"/>
  <c r="F67" i="60"/>
  <c r="G67" i="60"/>
  <c r="I67" i="60"/>
  <c r="J67" i="60"/>
  <c r="K67" i="60"/>
  <c r="L67" i="60"/>
  <c r="M67" i="60"/>
  <c r="N67" i="60"/>
  <c r="O67" i="60"/>
  <c r="P67" i="60"/>
  <c r="Q67" i="60"/>
  <c r="R67" i="60"/>
  <c r="D67" i="60"/>
  <c r="A8" i="60"/>
  <c r="A6" i="60"/>
  <c r="A27" i="60"/>
  <c r="A33" i="60" s="1"/>
  <c r="A39" i="60" s="1"/>
  <c r="A45" i="60" s="1"/>
  <c r="A51" i="60" s="1"/>
  <c r="A57" i="60" s="1"/>
  <c r="A63" i="60" s="1"/>
  <c r="A67" i="60" s="1"/>
  <c r="A25" i="60"/>
  <c r="A31" i="60" s="1"/>
  <c r="A37" i="60" s="1"/>
  <c r="A43" i="60" s="1"/>
  <c r="A49" i="60" s="1"/>
  <c r="A55" i="60" s="1"/>
  <c r="A61" i="60" s="1"/>
  <c r="A66" i="60" s="1"/>
  <c r="A26" i="60"/>
  <c r="A32" i="60" s="1"/>
  <c r="A38" i="60" s="1"/>
  <c r="A44" i="60" s="1"/>
  <c r="A50" i="60" s="1"/>
  <c r="A56" i="60" s="1"/>
  <c r="A62" i="60" s="1"/>
  <c r="A24" i="60"/>
  <c r="A30" i="60" s="1"/>
  <c r="A36" i="60" s="1"/>
  <c r="A42" i="60" s="1"/>
  <c r="A48" i="60" s="1"/>
  <c r="A54" i="60" s="1"/>
  <c r="A60" i="60" s="1"/>
  <c r="S67" i="60" l="1"/>
  <c r="H67" i="60"/>
  <c r="C55" i="17" l="1"/>
  <c r="B23" i="21"/>
  <c r="C15" i="59" l="1"/>
  <c r="E15" i="59" s="1"/>
  <c r="C13" i="59"/>
  <c r="E13" i="59" s="1"/>
  <c r="D10" i="59" l="1"/>
  <c r="D9" i="59"/>
  <c r="B10" i="59"/>
  <c r="F16" i="59"/>
  <c r="D16" i="59"/>
  <c r="B16" i="59" l="1"/>
  <c r="G15" i="59" l="1"/>
  <c r="B9" i="21" l="1"/>
  <c r="B42" i="21"/>
  <c r="F8" i="30" s="1"/>
  <c r="B11" i="21" l="1"/>
  <c r="S78" i="19"/>
  <c r="S81" i="19"/>
  <c r="S55" i="19"/>
  <c r="S56" i="19"/>
  <c r="S57" i="19"/>
  <c r="S58" i="19"/>
  <c r="S59" i="19"/>
  <c r="S60" i="19"/>
  <c r="S61" i="19"/>
  <c r="S62" i="19"/>
  <c r="S63" i="19"/>
  <c r="S64" i="19"/>
  <c r="S65" i="19"/>
  <c r="S66" i="19"/>
  <c r="S38" i="19"/>
  <c r="S39" i="19"/>
  <c r="S40" i="19"/>
  <c r="S41" i="19"/>
  <c r="S42" i="19"/>
  <c r="S43" i="19"/>
  <c r="S44" i="19"/>
  <c r="S45" i="19"/>
  <c r="S46" i="19"/>
  <c r="S47" i="19"/>
  <c r="S48" i="19"/>
  <c r="S49" i="19"/>
  <c r="S30" i="19"/>
  <c r="S31" i="19"/>
  <c r="S32" i="19"/>
  <c r="S29" i="19"/>
  <c r="S18" i="19"/>
  <c r="S20" i="19"/>
  <c r="S34" i="19" l="1"/>
  <c r="H49" i="60"/>
  <c r="L49" i="60"/>
  <c r="K49" i="60"/>
  <c r="R49" i="60"/>
  <c r="N49" i="60"/>
  <c r="J49" i="60"/>
  <c r="P49" i="60"/>
  <c r="O49" i="60"/>
  <c r="Q49" i="60"/>
  <c r="M49" i="60"/>
  <c r="I49" i="60"/>
  <c r="F49" i="60"/>
  <c r="G49" i="60"/>
  <c r="E49" i="60"/>
  <c r="S37" i="19"/>
  <c r="S51" i="19" s="1"/>
  <c r="S9" i="19" l="1"/>
  <c r="A46" i="38" l="1"/>
  <c r="D41" i="17" l="1"/>
  <c r="E41" i="17"/>
  <c r="F41" i="17"/>
  <c r="G41" i="17"/>
  <c r="H41" i="17"/>
  <c r="I41" i="17"/>
  <c r="J41" i="17"/>
  <c r="K41" i="17"/>
  <c r="L41" i="17"/>
  <c r="M41" i="17"/>
  <c r="N41" i="17"/>
  <c r="O41" i="17"/>
  <c r="P41" i="17"/>
  <c r="Q41" i="17"/>
  <c r="R41" i="17"/>
  <c r="A41" i="17"/>
  <c r="A40" i="17"/>
  <c r="AK94" i="54" l="1"/>
  <c r="AK93" i="54"/>
  <c r="AK92" i="54"/>
  <c r="AK74" i="54"/>
  <c r="A18" i="38" l="1"/>
  <c r="A19" i="46" s="1"/>
  <c r="A19" i="38"/>
  <c r="A20" i="46" s="1"/>
  <c r="A9" i="38"/>
  <c r="A10" i="46" s="1"/>
  <c r="A17" i="38"/>
  <c r="A18" i="46" s="1"/>
  <c r="A68" i="38"/>
  <c r="A86" i="38" s="1"/>
  <c r="A104" i="38" s="1"/>
  <c r="A122" i="38" s="1"/>
  <c r="A140" i="38" s="1"/>
  <c r="A158" i="38" s="1"/>
  <c r="A176" i="38" s="1"/>
  <c r="A69" i="38"/>
  <c r="A87" i="38" s="1"/>
  <c r="A105" i="38" s="1"/>
  <c r="A123" i="38" s="1"/>
  <c r="A141" i="38" s="1"/>
  <c r="A159" i="38" s="1"/>
  <c r="A177" i="38" s="1"/>
  <c r="A70" i="38"/>
  <c r="A88" i="38" s="1"/>
  <c r="A106" i="38" s="1"/>
  <c r="A124" i="38" s="1"/>
  <c r="A142" i="38" s="1"/>
  <c r="A160" i="38" s="1"/>
  <c r="A178" i="38" s="1"/>
  <c r="A60" i="38"/>
  <c r="A78" i="38" s="1"/>
  <c r="A96" i="38" s="1"/>
  <c r="A114" i="38" s="1"/>
  <c r="A132" i="38" s="1"/>
  <c r="A150" i="38" s="1"/>
  <c r="A168" i="38" s="1"/>
  <c r="A61" i="38"/>
  <c r="A79" i="38" s="1"/>
  <c r="A97" i="38" s="1"/>
  <c r="A115" i="38" s="1"/>
  <c r="A133" i="38" s="1"/>
  <c r="A151" i="38" s="1"/>
  <c r="A62" i="38"/>
  <c r="A80" i="38" s="1"/>
  <c r="A98" i="38" s="1"/>
  <c r="A116" i="38" s="1"/>
  <c r="A134" i="38" s="1"/>
  <c r="A152" i="38" s="1"/>
  <c r="A63" i="38"/>
  <c r="A81" i="38" s="1"/>
  <c r="A99" i="38" s="1"/>
  <c r="A117" i="38" s="1"/>
  <c r="A135" i="38" s="1"/>
  <c r="A153" i="38" s="1"/>
  <c r="A64" i="38"/>
  <c r="A82" i="38" s="1"/>
  <c r="A100" i="38" s="1"/>
  <c r="A118" i="38" s="1"/>
  <c r="A136" i="38" s="1"/>
  <c r="A154" i="38" s="1"/>
  <c r="A65" i="38"/>
  <c r="A83" i="38" s="1"/>
  <c r="A101" i="38" s="1"/>
  <c r="A119" i="38" s="1"/>
  <c r="A137" i="38" s="1"/>
  <c r="A155" i="38" s="1"/>
  <c r="A66" i="38"/>
  <c r="A84" i="38" s="1"/>
  <c r="A102" i="38" s="1"/>
  <c r="A120" i="38" s="1"/>
  <c r="A138" i="38" s="1"/>
  <c r="A156" i="38" s="1"/>
  <c r="A50" i="38"/>
  <c r="A51" i="38"/>
  <c r="A52" i="38"/>
  <c r="A42" i="38"/>
  <c r="J5" i="58"/>
  <c r="R5" i="58"/>
  <c r="Q5" i="58"/>
  <c r="P5" i="58"/>
  <c r="O5" i="58"/>
  <c r="N5" i="58"/>
  <c r="M5" i="58"/>
  <c r="L5" i="58"/>
  <c r="K5" i="58"/>
  <c r="E5" i="58"/>
  <c r="F5" i="58"/>
  <c r="G5" i="58"/>
  <c r="H5" i="58"/>
  <c r="I5" i="58"/>
  <c r="D5" i="58"/>
  <c r="E60" i="58"/>
  <c r="E6" i="58" s="1"/>
  <c r="F60" i="58"/>
  <c r="F6" i="58" s="1"/>
  <c r="G60" i="58"/>
  <c r="G6" i="58" s="1"/>
  <c r="H60" i="58"/>
  <c r="H6" i="58" s="1"/>
  <c r="I60" i="58"/>
  <c r="I6" i="58" s="1"/>
  <c r="J60" i="58"/>
  <c r="J6" i="58" s="1"/>
  <c r="K60" i="58"/>
  <c r="K6" i="58" s="1"/>
  <c r="L60" i="58"/>
  <c r="L6" i="58" s="1"/>
  <c r="M60" i="58"/>
  <c r="M6" i="58" s="1"/>
  <c r="N60" i="58"/>
  <c r="N6" i="58" s="1"/>
  <c r="O60" i="58"/>
  <c r="O6" i="58" s="1"/>
  <c r="P60" i="58"/>
  <c r="P6" i="58" s="1"/>
  <c r="Q60" i="58"/>
  <c r="Q6" i="58" s="1"/>
  <c r="R60" i="58"/>
  <c r="R6" i="58" s="1"/>
  <c r="S60" i="58"/>
  <c r="S6" i="58" s="1"/>
  <c r="E61" i="58"/>
  <c r="E7" i="58" s="1"/>
  <c r="F61" i="58"/>
  <c r="F7" i="58" s="1"/>
  <c r="G61" i="58"/>
  <c r="G7" i="58" s="1"/>
  <c r="H61" i="58"/>
  <c r="H7" i="58" s="1"/>
  <c r="I61" i="58"/>
  <c r="I7" i="58" s="1"/>
  <c r="J61" i="58"/>
  <c r="J7" i="58" s="1"/>
  <c r="K61" i="58"/>
  <c r="K7" i="58" s="1"/>
  <c r="L61" i="58"/>
  <c r="L7" i="58" s="1"/>
  <c r="M61" i="58"/>
  <c r="M7" i="58" s="1"/>
  <c r="N61" i="58"/>
  <c r="N7" i="58" s="1"/>
  <c r="O61" i="58"/>
  <c r="O7" i="58" s="1"/>
  <c r="P61" i="58"/>
  <c r="P7" i="58" s="1"/>
  <c r="Q61" i="58"/>
  <c r="Q7" i="58" s="1"/>
  <c r="R61" i="58"/>
  <c r="R7" i="58" s="1"/>
  <c r="S61" i="58"/>
  <c r="S7" i="58" s="1"/>
  <c r="E62" i="58"/>
  <c r="E8" i="58" s="1"/>
  <c r="F62" i="58"/>
  <c r="F8" i="58" s="1"/>
  <c r="G62" i="58"/>
  <c r="G8" i="58" s="1"/>
  <c r="H62" i="58"/>
  <c r="H8" i="58" s="1"/>
  <c r="I62" i="58"/>
  <c r="I8" i="58" s="1"/>
  <c r="J62" i="58"/>
  <c r="J8" i="58" s="1"/>
  <c r="K62" i="58"/>
  <c r="K8" i="58" s="1"/>
  <c r="L62" i="58"/>
  <c r="L8" i="58" s="1"/>
  <c r="M62" i="58"/>
  <c r="M8" i="58" s="1"/>
  <c r="N62" i="58"/>
  <c r="N8" i="58" s="1"/>
  <c r="O62" i="58"/>
  <c r="O8" i="58" s="1"/>
  <c r="P62" i="58"/>
  <c r="P8" i="58" s="1"/>
  <c r="Q62" i="58"/>
  <c r="Q8" i="58" s="1"/>
  <c r="R62" i="58"/>
  <c r="R8" i="58" s="1"/>
  <c r="S62" i="58"/>
  <c r="S8" i="58" s="1"/>
  <c r="E71" i="58"/>
  <c r="F71" i="58"/>
  <c r="F17" i="58" s="1"/>
  <c r="G71" i="58"/>
  <c r="G17" i="58" s="1"/>
  <c r="H71" i="58"/>
  <c r="H17" i="58" s="1"/>
  <c r="I71" i="58"/>
  <c r="J71" i="58"/>
  <c r="J17" i="58" s="1"/>
  <c r="K71" i="58"/>
  <c r="K17" i="58" s="1"/>
  <c r="L71" i="58"/>
  <c r="L17" i="58" s="1"/>
  <c r="M71" i="58"/>
  <c r="N71" i="58"/>
  <c r="N17" i="58" s="1"/>
  <c r="O71" i="58"/>
  <c r="O17" i="58" s="1"/>
  <c r="P71" i="58"/>
  <c r="P17" i="58" s="1"/>
  <c r="Q71" i="58"/>
  <c r="R71" i="58"/>
  <c r="R17" i="58" s="1"/>
  <c r="S71" i="58"/>
  <c r="S17" i="58" s="1"/>
  <c r="E72" i="58"/>
  <c r="E18" i="58" s="1"/>
  <c r="F72" i="58"/>
  <c r="F18" i="58" s="1"/>
  <c r="G72" i="58"/>
  <c r="G18" i="58" s="1"/>
  <c r="H72" i="58"/>
  <c r="H18" i="58" s="1"/>
  <c r="I72" i="58"/>
  <c r="I18" i="58" s="1"/>
  <c r="J72" i="58"/>
  <c r="J18" i="58" s="1"/>
  <c r="K72" i="58"/>
  <c r="K18" i="58" s="1"/>
  <c r="L72" i="58"/>
  <c r="L18" i="58" s="1"/>
  <c r="M72" i="58"/>
  <c r="M18" i="58" s="1"/>
  <c r="N72" i="58"/>
  <c r="N18" i="58" s="1"/>
  <c r="O72" i="58"/>
  <c r="O18" i="58" s="1"/>
  <c r="P72" i="58"/>
  <c r="P18" i="58" s="1"/>
  <c r="Q72" i="58"/>
  <c r="Q18" i="58" s="1"/>
  <c r="R72" i="58"/>
  <c r="R18" i="58" s="1"/>
  <c r="S72" i="58"/>
  <c r="S18" i="58" s="1"/>
  <c r="E73" i="58"/>
  <c r="E19" i="58" s="1"/>
  <c r="F73" i="58"/>
  <c r="F19" i="58" s="1"/>
  <c r="G73" i="58"/>
  <c r="G19" i="58" s="1"/>
  <c r="H73" i="58"/>
  <c r="I73" i="58"/>
  <c r="I19" i="58" s="1"/>
  <c r="J73" i="58"/>
  <c r="J19" i="58" s="1"/>
  <c r="K73" i="58"/>
  <c r="K19" i="58" s="1"/>
  <c r="L73" i="58"/>
  <c r="M73" i="58"/>
  <c r="M19" i="58" s="1"/>
  <c r="N73" i="58"/>
  <c r="N19" i="58" s="1"/>
  <c r="O73" i="58"/>
  <c r="O19" i="58" s="1"/>
  <c r="P73" i="58"/>
  <c r="Q73" i="58"/>
  <c r="Q19" i="58" s="1"/>
  <c r="R73" i="58"/>
  <c r="R19" i="58" s="1"/>
  <c r="S73" i="58"/>
  <c r="S19" i="58" s="1"/>
  <c r="E64" i="58"/>
  <c r="F64" i="58"/>
  <c r="G64" i="58"/>
  <c r="H64" i="58"/>
  <c r="I64" i="58"/>
  <c r="J64" i="58"/>
  <c r="K64" i="58"/>
  <c r="L64" i="58"/>
  <c r="M64" i="58"/>
  <c r="N64" i="58"/>
  <c r="O64" i="58"/>
  <c r="P64" i="58"/>
  <c r="Q64" i="58"/>
  <c r="R64" i="58"/>
  <c r="S64" i="58"/>
  <c r="E67" i="58"/>
  <c r="E13" i="58" s="1"/>
  <c r="F67" i="58"/>
  <c r="F13" i="58" s="1"/>
  <c r="G67" i="58"/>
  <c r="G13" i="58" s="1"/>
  <c r="H67" i="58"/>
  <c r="H13" i="58" s="1"/>
  <c r="I67" i="58"/>
  <c r="I13" i="58" s="1"/>
  <c r="J67" i="58"/>
  <c r="J13" i="58" s="1"/>
  <c r="K67" i="58"/>
  <c r="K13" i="58" s="1"/>
  <c r="L67" i="58"/>
  <c r="L13" i="58" s="1"/>
  <c r="M67" i="58"/>
  <c r="M13" i="58" s="1"/>
  <c r="N67" i="58"/>
  <c r="N13" i="58" s="1"/>
  <c r="O67" i="58"/>
  <c r="O13" i="58" s="1"/>
  <c r="P67" i="58"/>
  <c r="P13" i="58" s="1"/>
  <c r="Q67" i="58"/>
  <c r="Q13" i="58" s="1"/>
  <c r="R67" i="58"/>
  <c r="R13" i="58" s="1"/>
  <c r="S67" i="58"/>
  <c r="E65" i="58"/>
  <c r="E11" i="58" s="1"/>
  <c r="F65" i="58"/>
  <c r="F11" i="58" s="1"/>
  <c r="G65" i="58"/>
  <c r="G11" i="58" s="1"/>
  <c r="H65" i="58"/>
  <c r="I65" i="58"/>
  <c r="I11" i="58" s="1"/>
  <c r="J65" i="58"/>
  <c r="J11" i="58" s="1"/>
  <c r="K65" i="58"/>
  <c r="K11" i="58" s="1"/>
  <c r="L65" i="58"/>
  <c r="M65" i="58"/>
  <c r="M11" i="58" s="1"/>
  <c r="N65" i="58"/>
  <c r="N11" i="58" s="1"/>
  <c r="O65" i="58"/>
  <c r="O11" i="58" s="1"/>
  <c r="P65" i="58"/>
  <c r="Q65" i="58"/>
  <c r="Q11" i="58" s="1"/>
  <c r="R65" i="58"/>
  <c r="R11" i="58" s="1"/>
  <c r="S65" i="58"/>
  <c r="E69" i="58"/>
  <c r="E15" i="58" s="1"/>
  <c r="F69" i="58"/>
  <c r="F15" i="58" s="1"/>
  <c r="G69" i="58"/>
  <c r="G15" i="58" s="1"/>
  <c r="H69" i="58"/>
  <c r="H15" i="58" s="1"/>
  <c r="I69" i="58"/>
  <c r="I15" i="58" s="1"/>
  <c r="J69" i="58"/>
  <c r="J15" i="58" s="1"/>
  <c r="K69" i="58"/>
  <c r="K15" i="58" s="1"/>
  <c r="L69" i="58"/>
  <c r="L15" i="58" s="1"/>
  <c r="M69" i="58"/>
  <c r="M15" i="58" s="1"/>
  <c r="N69" i="58"/>
  <c r="N15" i="58" s="1"/>
  <c r="O69" i="58"/>
  <c r="O15" i="58" s="1"/>
  <c r="P69" i="58"/>
  <c r="P15" i="58" s="1"/>
  <c r="Q69" i="58"/>
  <c r="Q15" i="58" s="1"/>
  <c r="R69" i="58"/>
  <c r="R15" i="58" s="1"/>
  <c r="S69" i="58"/>
  <c r="E68" i="58"/>
  <c r="E14" i="58" s="1"/>
  <c r="F68" i="58"/>
  <c r="F14" i="58" s="1"/>
  <c r="G68" i="58"/>
  <c r="G14" i="58" s="1"/>
  <c r="H68" i="58"/>
  <c r="H14" i="58" s="1"/>
  <c r="I68" i="58"/>
  <c r="I14" i="58" s="1"/>
  <c r="J68" i="58"/>
  <c r="J14" i="58" s="1"/>
  <c r="K68" i="58"/>
  <c r="K14" i="58" s="1"/>
  <c r="L68" i="58"/>
  <c r="L14" i="58" s="1"/>
  <c r="M68" i="58"/>
  <c r="M14" i="58" s="1"/>
  <c r="N68" i="58"/>
  <c r="N14" i="58" s="1"/>
  <c r="O68" i="58"/>
  <c r="O14" i="58" s="1"/>
  <c r="P68" i="58"/>
  <c r="P14" i="58" s="1"/>
  <c r="Q68" i="58"/>
  <c r="Q14" i="58" s="1"/>
  <c r="R68" i="58"/>
  <c r="R14" i="58" s="1"/>
  <c r="S68" i="58"/>
  <c r="E66" i="58"/>
  <c r="E12" i="58" s="1"/>
  <c r="F66" i="58"/>
  <c r="F12" i="58" s="1"/>
  <c r="G66" i="58"/>
  <c r="G12" i="58" s="1"/>
  <c r="H66" i="58"/>
  <c r="H12" i="58" s="1"/>
  <c r="I66" i="58"/>
  <c r="I12" i="58" s="1"/>
  <c r="J66" i="58"/>
  <c r="J12" i="58" s="1"/>
  <c r="K66" i="58"/>
  <c r="K12" i="58" s="1"/>
  <c r="L66" i="58"/>
  <c r="L12" i="58" s="1"/>
  <c r="M66" i="58"/>
  <c r="M12" i="58" s="1"/>
  <c r="N66" i="58"/>
  <c r="N12" i="58" s="1"/>
  <c r="O66" i="58"/>
  <c r="O12" i="58" s="1"/>
  <c r="P66" i="58"/>
  <c r="P12" i="58" s="1"/>
  <c r="Q66" i="58"/>
  <c r="Q12" i="58" s="1"/>
  <c r="R66" i="58"/>
  <c r="R12" i="58" s="1"/>
  <c r="S66" i="58"/>
  <c r="D66" i="58"/>
  <c r="D12" i="58" s="1"/>
  <c r="D68" i="58"/>
  <c r="D14" i="58" s="1"/>
  <c r="D69" i="58"/>
  <c r="D65" i="58"/>
  <c r="D11" i="58" s="1"/>
  <c r="D67" i="58"/>
  <c r="D13" i="58" s="1"/>
  <c r="D64" i="58"/>
  <c r="D73" i="58"/>
  <c r="D19" i="58" s="1"/>
  <c r="D72" i="58"/>
  <c r="D18" i="58" s="1"/>
  <c r="D71" i="58"/>
  <c r="D17" i="58" s="1"/>
  <c r="D61" i="58"/>
  <c r="D7" i="58" s="1"/>
  <c r="D62" i="58"/>
  <c r="D8" i="58" s="1"/>
  <c r="D60" i="58"/>
  <c r="D6" i="58" s="1"/>
  <c r="E171" i="58"/>
  <c r="F171" i="58"/>
  <c r="G171" i="58"/>
  <c r="H171" i="58"/>
  <c r="I171" i="58"/>
  <c r="J171" i="58"/>
  <c r="K171" i="58"/>
  <c r="L171" i="58"/>
  <c r="M171" i="58"/>
  <c r="N171" i="58"/>
  <c r="O171" i="58"/>
  <c r="P171" i="58"/>
  <c r="Q171" i="58"/>
  <c r="R171" i="58"/>
  <c r="S171" i="58"/>
  <c r="D171" i="58"/>
  <c r="E178" i="58"/>
  <c r="E62" i="61" s="1"/>
  <c r="E63" i="61" s="1"/>
  <c r="E164" i="38" s="1"/>
  <c r="F178" i="58"/>
  <c r="F62" i="61" s="1"/>
  <c r="F63" i="61" s="1"/>
  <c r="F164" i="38" s="1"/>
  <c r="G178" i="58"/>
  <c r="G62" i="61" s="1"/>
  <c r="G63" i="61" s="1"/>
  <c r="G164" i="38" s="1"/>
  <c r="H178" i="58"/>
  <c r="H62" i="61" s="1"/>
  <c r="H63" i="61" s="1"/>
  <c r="H164" i="38" s="1"/>
  <c r="I178" i="58"/>
  <c r="I62" i="61" s="1"/>
  <c r="I63" i="61" s="1"/>
  <c r="I164" i="38" s="1"/>
  <c r="J178" i="58"/>
  <c r="J62" i="61" s="1"/>
  <c r="J63" i="61" s="1"/>
  <c r="J164" i="38" s="1"/>
  <c r="K178" i="58"/>
  <c r="K62" i="61" s="1"/>
  <c r="K63" i="61" s="1"/>
  <c r="K164" i="38" s="1"/>
  <c r="L178" i="58"/>
  <c r="L62" i="61" s="1"/>
  <c r="L63" i="61" s="1"/>
  <c r="L164" i="38" s="1"/>
  <c r="M178" i="58"/>
  <c r="M62" i="61" s="1"/>
  <c r="M63" i="61" s="1"/>
  <c r="M164" i="38" s="1"/>
  <c r="N178" i="58"/>
  <c r="N62" i="61" s="1"/>
  <c r="N63" i="61" s="1"/>
  <c r="N164" i="38" s="1"/>
  <c r="O178" i="58"/>
  <c r="O62" i="61" s="1"/>
  <c r="O63" i="61" s="1"/>
  <c r="O164" i="38" s="1"/>
  <c r="P178" i="58"/>
  <c r="P62" i="61" s="1"/>
  <c r="P63" i="61" s="1"/>
  <c r="P164" i="38" s="1"/>
  <c r="Q178" i="58"/>
  <c r="Q62" i="61" s="1"/>
  <c r="Q63" i="61" s="1"/>
  <c r="Q164" i="38" s="1"/>
  <c r="R178" i="58"/>
  <c r="R62" i="61" s="1"/>
  <c r="R63" i="61" s="1"/>
  <c r="R164" i="38" s="1"/>
  <c r="S178" i="58"/>
  <c r="S62" i="61" s="1"/>
  <c r="S63" i="61" s="1"/>
  <c r="S164" i="38" s="1"/>
  <c r="D178" i="58"/>
  <c r="D62" i="61" s="1"/>
  <c r="D63" i="61" s="1"/>
  <c r="D164" i="38" s="1"/>
  <c r="E153" i="58"/>
  <c r="F153" i="58"/>
  <c r="G153" i="58"/>
  <c r="H153" i="58"/>
  <c r="I153" i="58"/>
  <c r="J153" i="58"/>
  <c r="K153" i="58"/>
  <c r="L153" i="58"/>
  <c r="M153" i="58"/>
  <c r="N153" i="58"/>
  <c r="O153" i="58"/>
  <c r="P153" i="58"/>
  <c r="Q153" i="58"/>
  <c r="R153" i="58"/>
  <c r="S153" i="58"/>
  <c r="D153" i="58"/>
  <c r="E160" i="58"/>
  <c r="E56" i="61" s="1"/>
  <c r="E57" i="61" s="1"/>
  <c r="E146" i="38" s="1"/>
  <c r="F160" i="58"/>
  <c r="F56" i="61" s="1"/>
  <c r="F57" i="61" s="1"/>
  <c r="F146" i="38" s="1"/>
  <c r="G160" i="58"/>
  <c r="G56" i="61" s="1"/>
  <c r="G57" i="61" s="1"/>
  <c r="G146" i="38" s="1"/>
  <c r="H160" i="58"/>
  <c r="H56" i="61" s="1"/>
  <c r="H57" i="61" s="1"/>
  <c r="H146" i="38" s="1"/>
  <c r="I160" i="58"/>
  <c r="I56" i="61" s="1"/>
  <c r="I57" i="61" s="1"/>
  <c r="I146" i="38" s="1"/>
  <c r="J160" i="58"/>
  <c r="J56" i="61" s="1"/>
  <c r="K160" i="58"/>
  <c r="K56" i="61" s="1"/>
  <c r="K57" i="61" s="1"/>
  <c r="K146" i="38" s="1"/>
  <c r="L160" i="58"/>
  <c r="L56" i="61" s="1"/>
  <c r="L57" i="61" s="1"/>
  <c r="L146" i="38" s="1"/>
  <c r="M160" i="58"/>
  <c r="M56" i="61" s="1"/>
  <c r="M57" i="61" s="1"/>
  <c r="M146" i="38" s="1"/>
  <c r="N160" i="58"/>
  <c r="N56" i="61" s="1"/>
  <c r="N57" i="61" s="1"/>
  <c r="N146" i="38" s="1"/>
  <c r="O160" i="58"/>
  <c r="O56" i="61" s="1"/>
  <c r="O57" i="61" s="1"/>
  <c r="O146" i="38" s="1"/>
  <c r="P160" i="58"/>
  <c r="P56" i="61" s="1"/>
  <c r="P57" i="61" s="1"/>
  <c r="P146" i="38" s="1"/>
  <c r="Q160" i="58"/>
  <c r="Q56" i="61" s="1"/>
  <c r="Q57" i="61" s="1"/>
  <c r="Q146" i="38" s="1"/>
  <c r="R160" i="58"/>
  <c r="R56" i="61" s="1"/>
  <c r="S160" i="58"/>
  <c r="S56" i="61" s="1"/>
  <c r="S57" i="61" s="1"/>
  <c r="S146" i="38" s="1"/>
  <c r="D160" i="58"/>
  <c r="D56" i="61" s="1"/>
  <c r="D57" i="61" s="1"/>
  <c r="D146" i="38" s="1"/>
  <c r="E135" i="58"/>
  <c r="F135" i="58"/>
  <c r="G135" i="58"/>
  <c r="H135" i="58"/>
  <c r="I135" i="58"/>
  <c r="J135" i="58"/>
  <c r="K135" i="58"/>
  <c r="L135" i="58"/>
  <c r="M135" i="58"/>
  <c r="N135" i="58"/>
  <c r="O135" i="58"/>
  <c r="P135" i="58"/>
  <c r="Q135" i="58"/>
  <c r="R135" i="58"/>
  <c r="S135" i="58"/>
  <c r="D135" i="58"/>
  <c r="E142" i="58"/>
  <c r="E50" i="61" s="1"/>
  <c r="E51" i="61" s="1"/>
  <c r="E128" i="38" s="1"/>
  <c r="F142" i="58"/>
  <c r="F50" i="61" s="1"/>
  <c r="F51" i="61" s="1"/>
  <c r="F128" i="38" s="1"/>
  <c r="G142" i="58"/>
  <c r="G50" i="61" s="1"/>
  <c r="G51" i="61" s="1"/>
  <c r="G128" i="38" s="1"/>
  <c r="H142" i="58"/>
  <c r="H50" i="61" s="1"/>
  <c r="H51" i="61" s="1"/>
  <c r="H128" i="38" s="1"/>
  <c r="I142" i="58"/>
  <c r="I50" i="61" s="1"/>
  <c r="I51" i="61" s="1"/>
  <c r="I128" i="38" s="1"/>
  <c r="J142" i="58"/>
  <c r="J50" i="61" s="1"/>
  <c r="J51" i="61" s="1"/>
  <c r="J128" i="38" s="1"/>
  <c r="K142" i="58"/>
  <c r="K50" i="61" s="1"/>
  <c r="K51" i="61" s="1"/>
  <c r="K128" i="38" s="1"/>
  <c r="L142" i="58"/>
  <c r="L50" i="61" s="1"/>
  <c r="L51" i="61" s="1"/>
  <c r="L128" i="38" s="1"/>
  <c r="M142" i="58"/>
  <c r="M50" i="61" s="1"/>
  <c r="M51" i="61" s="1"/>
  <c r="M128" i="38" s="1"/>
  <c r="N142" i="58"/>
  <c r="N50" i="61" s="1"/>
  <c r="O142" i="58"/>
  <c r="O50" i="61" s="1"/>
  <c r="O51" i="61" s="1"/>
  <c r="O128" i="38" s="1"/>
  <c r="P142" i="58"/>
  <c r="P50" i="61" s="1"/>
  <c r="P51" i="61" s="1"/>
  <c r="P128" i="38" s="1"/>
  <c r="Q142" i="58"/>
  <c r="Q50" i="61" s="1"/>
  <c r="Q51" i="61" s="1"/>
  <c r="Q128" i="38" s="1"/>
  <c r="R142" i="58"/>
  <c r="R50" i="61" s="1"/>
  <c r="R51" i="61" s="1"/>
  <c r="R128" i="38" s="1"/>
  <c r="S142" i="58"/>
  <c r="S50" i="61" s="1"/>
  <c r="S51" i="61" s="1"/>
  <c r="S128" i="38" s="1"/>
  <c r="D142" i="58"/>
  <c r="D50" i="61" s="1"/>
  <c r="D51" i="61" s="1"/>
  <c r="D128" i="38" s="1"/>
  <c r="E117" i="58"/>
  <c r="F117" i="58"/>
  <c r="G117" i="58"/>
  <c r="H117" i="58"/>
  <c r="I117" i="58"/>
  <c r="J117" i="58"/>
  <c r="K117" i="58"/>
  <c r="L117" i="58"/>
  <c r="M117" i="58"/>
  <c r="N117" i="58"/>
  <c r="O117" i="58"/>
  <c r="P117" i="58"/>
  <c r="Q117" i="58"/>
  <c r="R117" i="58"/>
  <c r="S117" i="58"/>
  <c r="D117" i="58"/>
  <c r="E124" i="58"/>
  <c r="E44" i="61" s="1"/>
  <c r="F124" i="58"/>
  <c r="F44" i="61" s="1"/>
  <c r="F45" i="61" s="1"/>
  <c r="F110" i="38" s="1"/>
  <c r="G124" i="58"/>
  <c r="G44" i="61" s="1"/>
  <c r="H124" i="58"/>
  <c r="H44" i="61" s="1"/>
  <c r="H45" i="61" s="1"/>
  <c r="H110" i="38" s="1"/>
  <c r="I124" i="58"/>
  <c r="I44" i="61" s="1"/>
  <c r="J124" i="58"/>
  <c r="J44" i="61" s="1"/>
  <c r="J45" i="61" s="1"/>
  <c r="J110" i="38" s="1"/>
  <c r="K124" i="58"/>
  <c r="K44" i="61" s="1"/>
  <c r="K45" i="61" s="1"/>
  <c r="K110" i="38" s="1"/>
  <c r="L124" i="58"/>
  <c r="L44" i="61" s="1"/>
  <c r="L45" i="61" s="1"/>
  <c r="L110" i="38" s="1"/>
  <c r="M124" i="58"/>
  <c r="M44" i="61" s="1"/>
  <c r="N124" i="58"/>
  <c r="N44" i="61" s="1"/>
  <c r="N45" i="61" s="1"/>
  <c r="N110" i="38" s="1"/>
  <c r="O124" i="58"/>
  <c r="O44" i="61" s="1"/>
  <c r="P124" i="58"/>
  <c r="P44" i="61" s="1"/>
  <c r="P45" i="61" s="1"/>
  <c r="P110" i="38" s="1"/>
  <c r="Q124" i="58"/>
  <c r="Q44" i="61" s="1"/>
  <c r="R124" i="58"/>
  <c r="R44" i="61" s="1"/>
  <c r="R45" i="61" s="1"/>
  <c r="R110" i="38" s="1"/>
  <c r="S124" i="58"/>
  <c r="S44" i="61" s="1"/>
  <c r="S45" i="61" s="1"/>
  <c r="S110" i="38" s="1"/>
  <c r="D124" i="58"/>
  <c r="D44" i="61" s="1"/>
  <c r="D45" i="61" s="1"/>
  <c r="D110" i="38" s="1"/>
  <c r="E99" i="58"/>
  <c r="F99" i="58"/>
  <c r="G99" i="58"/>
  <c r="H99" i="58"/>
  <c r="I99" i="58"/>
  <c r="J99" i="58"/>
  <c r="K99" i="58"/>
  <c r="L99" i="58"/>
  <c r="M99" i="58"/>
  <c r="N99" i="58"/>
  <c r="O99" i="58"/>
  <c r="P99" i="58"/>
  <c r="Q99" i="58"/>
  <c r="R99" i="58"/>
  <c r="S99" i="58"/>
  <c r="D99" i="58"/>
  <c r="E106" i="58"/>
  <c r="E38" i="61" s="1"/>
  <c r="E39" i="61" s="1"/>
  <c r="E92" i="38" s="1"/>
  <c r="F106" i="58"/>
  <c r="F38" i="61" s="1"/>
  <c r="F39" i="61" s="1"/>
  <c r="F92" i="38" s="1"/>
  <c r="G106" i="58"/>
  <c r="G38" i="61" s="1"/>
  <c r="G39" i="61" s="1"/>
  <c r="G92" i="38" s="1"/>
  <c r="H106" i="58"/>
  <c r="H38" i="61" s="1"/>
  <c r="H39" i="61" s="1"/>
  <c r="H92" i="38" s="1"/>
  <c r="I106" i="58"/>
  <c r="I38" i="61" s="1"/>
  <c r="I39" i="61" s="1"/>
  <c r="I92" i="38" s="1"/>
  <c r="J106" i="58"/>
  <c r="J38" i="61" s="1"/>
  <c r="J39" i="61" s="1"/>
  <c r="J92" i="38" s="1"/>
  <c r="K106" i="58"/>
  <c r="K38" i="61" s="1"/>
  <c r="K39" i="61" s="1"/>
  <c r="K92" i="38" s="1"/>
  <c r="L106" i="58"/>
  <c r="L38" i="61" s="1"/>
  <c r="L39" i="61" s="1"/>
  <c r="L92" i="38" s="1"/>
  <c r="M106" i="58"/>
  <c r="M38" i="61" s="1"/>
  <c r="M39" i="61" s="1"/>
  <c r="M92" i="38" s="1"/>
  <c r="N106" i="58"/>
  <c r="N38" i="61" s="1"/>
  <c r="N39" i="61" s="1"/>
  <c r="N92" i="38" s="1"/>
  <c r="O106" i="58"/>
  <c r="O38" i="61" s="1"/>
  <c r="O39" i="61" s="1"/>
  <c r="O92" i="38" s="1"/>
  <c r="P106" i="58"/>
  <c r="P38" i="61" s="1"/>
  <c r="P39" i="61" s="1"/>
  <c r="P92" i="38" s="1"/>
  <c r="Q106" i="58"/>
  <c r="Q38" i="61" s="1"/>
  <c r="Q39" i="61" s="1"/>
  <c r="Q92" i="38" s="1"/>
  <c r="R106" i="58"/>
  <c r="R38" i="61" s="1"/>
  <c r="R39" i="61" s="1"/>
  <c r="R92" i="38" s="1"/>
  <c r="S106" i="58"/>
  <c r="S38" i="61" s="1"/>
  <c r="S39" i="61" s="1"/>
  <c r="S92" i="38" s="1"/>
  <c r="D106" i="58"/>
  <c r="D38" i="61" s="1"/>
  <c r="D39" i="61" s="1"/>
  <c r="D92" i="38" s="1"/>
  <c r="E81" i="58"/>
  <c r="F81" i="58"/>
  <c r="G81" i="58"/>
  <c r="H81" i="58"/>
  <c r="I81" i="58"/>
  <c r="J81" i="58"/>
  <c r="K81" i="58"/>
  <c r="L81" i="58"/>
  <c r="M81" i="58"/>
  <c r="N81" i="58"/>
  <c r="O81" i="58"/>
  <c r="P81" i="58"/>
  <c r="Q81" i="58"/>
  <c r="R81" i="58"/>
  <c r="S81" i="58"/>
  <c r="D81" i="58"/>
  <c r="E88" i="58"/>
  <c r="E32" i="61" s="1"/>
  <c r="F88" i="58"/>
  <c r="F32" i="61" s="1"/>
  <c r="G88" i="58"/>
  <c r="G32" i="61" s="1"/>
  <c r="H88" i="58"/>
  <c r="H32" i="61" s="1"/>
  <c r="I88" i="58"/>
  <c r="I32" i="61" s="1"/>
  <c r="J88" i="58"/>
  <c r="J32" i="61" s="1"/>
  <c r="K88" i="58"/>
  <c r="K32" i="61" s="1"/>
  <c r="L88" i="58"/>
  <c r="L32" i="61" s="1"/>
  <c r="M88" i="58"/>
  <c r="M32" i="61" s="1"/>
  <c r="N88" i="58"/>
  <c r="N32" i="61" s="1"/>
  <c r="O88" i="58"/>
  <c r="O32" i="61" s="1"/>
  <c r="P88" i="58"/>
  <c r="P32" i="61" s="1"/>
  <c r="Q88" i="58"/>
  <c r="Q32" i="61" s="1"/>
  <c r="R88" i="58"/>
  <c r="R32" i="61" s="1"/>
  <c r="S88" i="58"/>
  <c r="S32" i="61" s="1"/>
  <c r="D88" i="58"/>
  <c r="D32" i="61" s="1"/>
  <c r="D27" i="58"/>
  <c r="D45" i="58"/>
  <c r="E45" i="58"/>
  <c r="F45" i="58"/>
  <c r="G45" i="58"/>
  <c r="H45" i="58"/>
  <c r="I45" i="58"/>
  <c r="J45" i="58"/>
  <c r="K45" i="58"/>
  <c r="L45" i="58"/>
  <c r="M45" i="58"/>
  <c r="N45" i="58"/>
  <c r="O45" i="58"/>
  <c r="P45" i="58"/>
  <c r="Q45" i="58"/>
  <c r="R45" i="58"/>
  <c r="S45" i="58"/>
  <c r="D52" i="58"/>
  <c r="D20" i="61" s="1"/>
  <c r="E52" i="58"/>
  <c r="F52" i="58"/>
  <c r="G52" i="58"/>
  <c r="H52" i="58"/>
  <c r="I52" i="58"/>
  <c r="J52" i="58"/>
  <c r="K52" i="58"/>
  <c r="L52" i="58"/>
  <c r="M52" i="58"/>
  <c r="N52" i="58"/>
  <c r="N20" i="61" s="1"/>
  <c r="O52" i="58"/>
  <c r="P52" i="58"/>
  <c r="Q52" i="58"/>
  <c r="R52" i="58"/>
  <c r="S52" i="58"/>
  <c r="P93" i="38" l="1"/>
  <c r="J93" i="38"/>
  <c r="E93" i="38"/>
  <c r="G93" i="38"/>
  <c r="N93" i="38"/>
  <c r="Q93" i="38"/>
  <c r="S93" i="38"/>
  <c r="O93" i="38"/>
  <c r="L93" i="38"/>
  <c r="F93" i="38"/>
  <c r="M93" i="38"/>
  <c r="H93" i="38"/>
  <c r="R93" i="38"/>
  <c r="I93" i="38"/>
  <c r="K93" i="38"/>
  <c r="R56" i="58"/>
  <c r="R20" i="61"/>
  <c r="Q56" i="58"/>
  <c r="Q20" i="61"/>
  <c r="M56" i="58"/>
  <c r="M20" i="61"/>
  <c r="I56" i="58"/>
  <c r="I20" i="61"/>
  <c r="E56" i="58"/>
  <c r="E20" i="61"/>
  <c r="S26" i="61"/>
  <c r="S27" i="61" s="1"/>
  <c r="S33" i="61"/>
  <c r="S74" i="38" s="1"/>
  <c r="O33" i="61"/>
  <c r="O74" i="38" s="1"/>
  <c r="O26" i="61"/>
  <c r="O27" i="61" s="1"/>
  <c r="K33" i="61"/>
  <c r="K74" i="38" s="1"/>
  <c r="K26" i="61"/>
  <c r="K27" i="61" s="1"/>
  <c r="G33" i="61"/>
  <c r="G74" i="38" s="1"/>
  <c r="G26" i="61"/>
  <c r="G27" i="61" s="1"/>
  <c r="O45" i="61"/>
  <c r="O110" i="38" s="1"/>
  <c r="G45" i="61"/>
  <c r="G110" i="38" s="1"/>
  <c r="P56" i="58"/>
  <c r="P20" i="61"/>
  <c r="L56" i="58"/>
  <c r="L20" i="61"/>
  <c r="H56" i="58"/>
  <c r="H20" i="61"/>
  <c r="R26" i="61"/>
  <c r="R27" i="61" s="1"/>
  <c r="R33" i="61"/>
  <c r="R74" i="38" s="1"/>
  <c r="N26" i="61"/>
  <c r="N27" i="61" s="1"/>
  <c r="N33" i="61"/>
  <c r="N74" i="38" s="1"/>
  <c r="J26" i="61"/>
  <c r="J27" i="61" s="1"/>
  <c r="J33" i="61"/>
  <c r="J74" i="38" s="1"/>
  <c r="F26" i="61"/>
  <c r="F27" i="61" s="1"/>
  <c r="F33" i="61"/>
  <c r="F74" i="38" s="1"/>
  <c r="N51" i="61"/>
  <c r="N128" i="38" s="1"/>
  <c r="R57" i="61"/>
  <c r="R146" i="38" s="1"/>
  <c r="J57" i="61"/>
  <c r="J146" i="38" s="1"/>
  <c r="S56" i="58"/>
  <c r="S20" i="61"/>
  <c r="O56" i="58"/>
  <c r="O20" i="61"/>
  <c r="K56" i="58"/>
  <c r="K20" i="61"/>
  <c r="G56" i="58"/>
  <c r="G20" i="61"/>
  <c r="Q33" i="61"/>
  <c r="Q74" i="38" s="1"/>
  <c r="Q26" i="61"/>
  <c r="Q27" i="61" s="1"/>
  <c r="M33" i="61"/>
  <c r="M74" i="38" s="1"/>
  <c r="M26" i="61"/>
  <c r="M27" i="61" s="1"/>
  <c r="I33" i="61"/>
  <c r="I74" i="38" s="1"/>
  <c r="I26" i="61"/>
  <c r="I27" i="61" s="1"/>
  <c r="E33" i="61"/>
  <c r="E74" i="38" s="1"/>
  <c r="E26" i="61"/>
  <c r="E27" i="61" s="1"/>
  <c r="Q45" i="61"/>
  <c r="Q110" i="38" s="1"/>
  <c r="M45" i="61"/>
  <c r="M110" i="38" s="1"/>
  <c r="I45" i="61"/>
  <c r="I110" i="38" s="1"/>
  <c r="E45" i="61"/>
  <c r="E110" i="38" s="1"/>
  <c r="J56" i="58"/>
  <c r="J20" i="61"/>
  <c r="F56" i="58"/>
  <c r="F20" i="61"/>
  <c r="D26" i="61"/>
  <c r="D27" i="61" s="1"/>
  <c r="D33" i="61"/>
  <c r="D74" i="38" s="1"/>
  <c r="P26" i="61"/>
  <c r="P33" i="61"/>
  <c r="P74" i="38" s="1"/>
  <c r="L26" i="61"/>
  <c r="L33" i="61"/>
  <c r="L74" i="38" s="1"/>
  <c r="H26" i="61"/>
  <c r="H33" i="61"/>
  <c r="H74" i="38" s="1"/>
  <c r="Q63" i="58"/>
  <c r="M63" i="58"/>
  <c r="S63" i="58"/>
  <c r="O63" i="58"/>
  <c r="K63" i="58"/>
  <c r="G63" i="58"/>
  <c r="I10" i="58"/>
  <c r="I9" i="58" s="1"/>
  <c r="I63" i="58"/>
  <c r="E10" i="58"/>
  <c r="E63" i="58"/>
  <c r="D10" i="58"/>
  <c r="D63" i="58"/>
  <c r="P10" i="58"/>
  <c r="P63" i="58"/>
  <c r="L10" i="58"/>
  <c r="L63" i="58"/>
  <c r="H10" i="58"/>
  <c r="H63" i="58"/>
  <c r="R10" i="58"/>
  <c r="R9" i="58" s="1"/>
  <c r="R63" i="58"/>
  <c r="N10" i="58"/>
  <c r="N9" i="58" s="1"/>
  <c r="N63" i="58"/>
  <c r="J10" i="58"/>
  <c r="J9" i="58" s="1"/>
  <c r="J63" i="58"/>
  <c r="F10" i="58"/>
  <c r="F9" i="58" s="1"/>
  <c r="F63" i="58"/>
  <c r="N56" i="58"/>
  <c r="D56" i="58"/>
  <c r="S146" i="58" a="1"/>
  <c r="S146" i="58" s="1"/>
  <c r="O146" i="58" a="1"/>
  <c r="O146" i="58" s="1"/>
  <c r="K146" i="58" a="1"/>
  <c r="G146" i="58" a="1"/>
  <c r="G146" i="58" s="1"/>
  <c r="R146" i="58" a="1"/>
  <c r="N146" i="58" a="1"/>
  <c r="N146" i="58" s="1"/>
  <c r="J146" i="58" a="1"/>
  <c r="F146" i="58" a="1"/>
  <c r="F146" i="58" s="1"/>
  <c r="Q146" i="58" a="1"/>
  <c r="Q146" i="58" s="1"/>
  <c r="M146" i="58" a="1"/>
  <c r="M146" i="58" s="1"/>
  <c r="I146" i="58" a="1"/>
  <c r="E146" i="58" a="1"/>
  <c r="E146" i="58" s="1"/>
  <c r="D146" i="58" a="1"/>
  <c r="D146" i="58" s="1"/>
  <c r="P146" i="58" a="1"/>
  <c r="P146" i="58" s="1"/>
  <c r="L146" i="58" a="1"/>
  <c r="H146" i="58" a="1"/>
  <c r="H146" i="58" s="1"/>
  <c r="S5" i="58"/>
  <c r="P70" i="58"/>
  <c r="L70" i="58"/>
  <c r="H70" i="58"/>
  <c r="D70" i="58"/>
  <c r="S14" i="58"/>
  <c r="Q92" i="58"/>
  <c r="M92" i="58"/>
  <c r="I92" i="58"/>
  <c r="E92" i="58"/>
  <c r="Q110" i="58"/>
  <c r="M110" i="58"/>
  <c r="I110" i="58"/>
  <c r="E110" i="58"/>
  <c r="Q128" i="58"/>
  <c r="M128" i="58"/>
  <c r="I128" i="58"/>
  <c r="E128" i="58"/>
  <c r="Q164" i="58"/>
  <c r="M164" i="58"/>
  <c r="I164" i="58"/>
  <c r="E164" i="58"/>
  <c r="Q182" i="58"/>
  <c r="M182" i="58"/>
  <c r="I182" i="58"/>
  <c r="E182" i="58"/>
  <c r="S13" i="58"/>
  <c r="S12" i="58"/>
  <c r="D92" i="58"/>
  <c r="P92" i="58"/>
  <c r="L92" i="58"/>
  <c r="H92" i="58"/>
  <c r="D110" i="58"/>
  <c r="P110" i="58"/>
  <c r="L110" i="58"/>
  <c r="H110" i="58"/>
  <c r="D128" i="58"/>
  <c r="P128" i="58"/>
  <c r="L128" i="58"/>
  <c r="H128" i="58"/>
  <c r="D164" i="58"/>
  <c r="P164" i="58"/>
  <c r="L164" i="58"/>
  <c r="H164" i="58"/>
  <c r="D182" i="58"/>
  <c r="P182" i="58"/>
  <c r="L182" i="58"/>
  <c r="H182" i="58"/>
  <c r="P11" i="58"/>
  <c r="P9" i="58" s="1"/>
  <c r="L11" i="58"/>
  <c r="H11" i="58"/>
  <c r="H9" i="58" s="1"/>
  <c r="S16" i="58"/>
  <c r="O16" i="58"/>
  <c r="K16" i="58"/>
  <c r="G16" i="58"/>
  <c r="S92" i="58"/>
  <c r="O92" i="58"/>
  <c r="K92" i="58"/>
  <c r="G92" i="58"/>
  <c r="S110" i="58"/>
  <c r="O110" i="58"/>
  <c r="K110" i="58"/>
  <c r="G110" i="58"/>
  <c r="S128" i="58"/>
  <c r="O128" i="58"/>
  <c r="K128" i="58"/>
  <c r="G128" i="58"/>
  <c r="S164" i="58"/>
  <c r="O164" i="58"/>
  <c r="K164" i="58"/>
  <c r="G164" i="58"/>
  <c r="S182" i="58"/>
  <c r="O182" i="58"/>
  <c r="K182" i="58"/>
  <c r="G182" i="58"/>
  <c r="D15" i="58"/>
  <c r="Q10" i="58"/>
  <c r="Q9" i="58" s="1"/>
  <c r="E9" i="58"/>
  <c r="R92" i="58"/>
  <c r="N92" i="58"/>
  <c r="J92" i="58"/>
  <c r="F92" i="58"/>
  <c r="R110" i="58"/>
  <c r="N110" i="58"/>
  <c r="J110" i="58"/>
  <c r="F110" i="58"/>
  <c r="R128" i="58"/>
  <c r="N128" i="58"/>
  <c r="J128" i="58"/>
  <c r="F128" i="58"/>
  <c r="R164" i="58"/>
  <c r="N164" i="58"/>
  <c r="J164" i="58"/>
  <c r="F164" i="58"/>
  <c r="R182" i="58"/>
  <c r="N182" i="58"/>
  <c r="J182" i="58"/>
  <c r="F182" i="58"/>
  <c r="Q70" i="58"/>
  <c r="M70" i="58"/>
  <c r="I70" i="58"/>
  <c r="E70" i="58"/>
  <c r="R146" i="58"/>
  <c r="J146" i="58"/>
  <c r="I146" i="58"/>
  <c r="P19" i="58"/>
  <c r="P16" i="58" s="1"/>
  <c r="L19" i="58"/>
  <c r="L16" i="58" s="1"/>
  <c r="H19" i="58"/>
  <c r="H16" i="58" s="1"/>
  <c r="M10" i="58"/>
  <c r="M9" i="58" s="1"/>
  <c r="S70" i="58"/>
  <c r="O70" i="58"/>
  <c r="K70" i="58"/>
  <c r="G70" i="58"/>
  <c r="L146" i="58"/>
  <c r="Q17" i="58"/>
  <c r="Q16" i="58" s="1"/>
  <c r="M17" i="58"/>
  <c r="M16" i="58" s="1"/>
  <c r="I17" i="58"/>
  <c r="I16" i="58" s="1"/>
  <c r="E17" i="58"/>
  <c r="E16" i="58" s="1"/>
  <c r="R70" i="58"/>
  <c r="N70" i="58"/>
  <c r="J70" i="58"/>
  <c r="F70" i="58"/>
  <c r="K146" i="58"/>
  <c r="O10" i="58"/>
  <c r="O9" i="58" s="1"/>
  <c r="K10" i="58"/>
  <c r="K9" i="58" s="1"/>
  <c r="G10" i="58"/>
  <c r="G9" i="58" s="1"/>
  <c r="R16" i="58"/>
  <c r="N16" i="58"/>
  <c r="J16" i="58"/>
  <c r="F16" i="58"/>
  <c r="D16" i="58"/>
  <c r="G76" i="38" l="1"/>
  <c r="G58" i="38" s="1"/>
  <c r="R75" i="38"/>
  <c r="R57" i="38" s="1"/>
  <c r="Q75" i="38"/>
  <c r="Q57" i="38" s="1"/>
  <c r="D75" i="38"/>
  <c r="D76" i="38"/>
  <c r="S76" i="38"/>
  <c r="R76" i="38"/>
  <c r="R58" i="38" s="1"/>
  <c r="J76" i="38"/>
  <c r="J58" i="38" s="1"/>
  <c r="M75" i="38"/>
  <c r="M57" i="38" s="1"/>
  <c r="M76" i="38"/>
  <c r="M58" i="38" s="1"/>
  <c r="P75" i="38"/>
  <c r="P57" i="38" s="1"/>
  <c r="P76" i="38"/>
  <c r="P58" i="38" s="1"/>
  <c r="O75" i="38"/>
  <c r="O57" i="38" s="1"/>
  <c r="O76" i="38"/>
  <c r="O58" i="38" s="1"/>
  <c r="F75" i="38"/>
  <c r="F57" i="38" s="1"/>
  <c r="I76" i="38"/>
  <c r="I58" i="38" s="1"/>
  <c r="L76" i="38"/>
  <c r="L58" i="38" s="1"/>
  <c r="K76" i="38"/>
  <c r="K58" i="38" s="1"/>
  <c r="N75" i="38"/>
  <c r="N57" i="38" s="1"/>
  <c r="I75" i="38"/>
  <c r="I57" i="38" s="1"/>
  <c r="L75" i="38"/>
  <c r="L57" i="38" s="1"/>
  <c r="K75" i="38"/>
  <c r="K57" i="38" s="1"/>
  <c r="N76" i="38"/>
  <c r="N58" i="38" s="1"/>
  <c r="F76" i="38"/>
  <c r="F58" i="38" s="1"/>
  <c r="E75" i="38"/>
  <c r="E57" i="38" s="1"/>
  <c r="E76" i="38"/>
  <c r="E58" i="38" s="1"/>
  <c r="H75" i="38"/>
  <c r="H57" i="38" s="1"/>
  <c r="H76" i="38"/>
  <c r="H58" i="38" s="1"/>
  <c r="G75" i="38"/>
  <c r="G57" i="38" s="1"/>
  <c r="J75" i="38"/>
  <c r="J57" i="38" s="1"/>
  <c r="Q76" i="38"/>
  <c r="Q58" i="38" s="1"/>
  <c r="S75" i="38"/>
  <c r="P74" i="58"/>
  <c r="L27" i="61"/>
  <c r="H27" i="61"/>
  <c r="P27" i="61"/>
  <c r="L9" i="58"/>
  <c r="L20" i="58" s="1"/>
  <c r="D9" i="58"/>
  <c r="S15" i="58"/>
  <c r="O20" i="58"/>
  <c r="M74" i="58"/>
  <c r="I74" i="58"/>
  <c r="E74" i="58"/>
  <c r="R20" i="58"/>
  <c r="L74" i="58"/>
  <c r="D74" i="58"/>
  <c r="E20" i="58"/>
  <c r="I20" i="58"/>
  <c r="J20" i="58"/>
  <c r="K20" i="58"/>
  <c r="Q74" i="58"/>
  <c r="Q20" i="58"/>
  <c r="H20" i="58"/>
  <c r="F20" i="58"/>
  <c r="N20" i="58"/>
  <c r="H74" i="58"/>
  <c r="P20" i="58"/>
  <c r="D20" i="58"/>
  <c r="M20" i="58"/>
  <c r="F74" i="58"/>
  <c r="J74" i="58"/>
  <c r="S11" i="58"/>
  <c r="N74" i="58"/>
  <c r="O74" i="58"/>
  <c r="R74" i="58"/>
  <c r="S74" i="58"/>
  <c r="G74" i="58"/>
  <c r="S10" i="58"/>
  <c r="G20" i="58"/>
  <c r="K74" i="58"/>
  <c r="D93" i="38" l="1"/>
  <c r="S9" i="58"/>
  <c r="S20" i="58" s="1"/>
  <c r="E34" i="58"/>
  <c r="E14" i="61" s="1"/>
  <c r="F34" i="58"/>
  <c r="F14" i="61" s="1"/>
  <c r="G34" i="58"/>
  <c r="G14" i="61" s="1"/>
  <c r="H34" i="58"/>
  <c r="H14" i="61" s="1"/>
  <c r="I34" i="58"/>
  <c r="I14" i="61" s="1"/>
  <c r="J34" i="58"/>
  <c r="J14" i="61" s="1"/>
  <c r="K34" i="58"/>
  <c r="K14" i="61" s="1"/>
  <c r="L34" i="58"/>
  <c r="L14" i="61" s="1"/>
  <c r="M34" i="58"/>
  <c r="M14" i="61" s="1"/>
  <c r="N34" i="58"/>
  <c r="N14" i="61" s="1"/>
  <c r="O34" i="58"/>
  <c r="O14" i="61" s="1"/>
  <c r="P34" i="58"/>
  <c r="P14" i="61" s="1"/>
  <c r="Q34" i="58"/>
  <c r="Q14" i="61" s="1"/>
  <c r="R34" i="58"/>
  <c r="R14" i="61" s="1"/>
  <c r="S34" i="58"/>
  <c r="S14" i="61" s="1"/>
  <c r="D34" i="58"/>
  <c r="D14" i="61" s="1"/>
  <c r="E27" i="58"/>
  <c r="F27" i="58"/>
  <c r="G27" i="58"/>
  <c r="H27" i="58"/>
  <c r="I27" i="58"/>
  <c r="J27" i="58"/>
  <c r="K27" i="58"/>
  <c r="L27" i="58"/>
  <c r="M27" i="58"/>
  <c r="N27" i="58"/>
  <c r="O27" i="58"/>
  <c r="P27" i="58"/>
  <c r="Q27" i="58"/>
  <c r="R27" i="58"/>
  <c r="S27" i="58"/>
  <c r="S92" i="23"/>
  <c r="S93" i="23"/>
  <c r="S94" i="23"/>
  <c r="S74" i="23"/>
  <c r="S42" i="23"/>
  <c r="S8" i="61" l="1"/>
  <c r="S15" i="61"/>
  <c r="S23" i="38" s="1"/>
  <c r="O15" i="61"/>
  <c r="O23" i="38" s="1"/>
  <c r="O8" i="61"/>
  <c r="K8" i="61"/>
  <c r="K15" i="61"/>
  <c r="K23" i="38" s="1"/>
  <c r="G15" i="61"/>
  <c r="G23" i="38" s="1"/>
  <c r="G8" i="61"/>
  <c r="R15" i="61"/>
  <c r="R23" i="38" s="1"/>
  <c r="R8" i="61"/>
  <c r="N15" i="61"/>
  <c r="N23" i="38" s="1"/>
  <c r="N8" i="61"/>
  <c r="J15" i="61"/>
  <c r="J23" i="38" s="1"/>
  <c r="J8" i="61"/>
  <c r="F15" i="61"/>
  <c r="F23" i="38" s="1"/>
  <c r="F8" i="61"/>
  <c r="Q15" i="61"/>
  <c r="Q23" i="38" s="1"/>
  <c r="Q8" i="61"/>
  <c r="M15" i="61"/>
  <c r="M23" i="38" s="1"/>
  <c r="M8" i="61"/>
  <c r="I15" i="61"/>
  <c r="I23" i="38" s="1"/>
  <c r="I8" i="61"/>
  <c r="E15" i="61"/>
  <c r="E23" i="38" s="1"/>
  <c r="E8" i="61"/>
  <c r="D8" i="61"/>
  <c r="D15" i="61"/>
  <c r="D23" i="38" s="1"/>
  <c r="P15" i="61"/>
  <c r="P23" i="38" s="1"/>
  <c r="P8" i="61"/>
  <c r="L15" i="61"/>
  <c r="L23" i="38" s="1"/>
  <c r="L8" i="61"/>
  <c r="H15" i="61"/>
  <c r="H23" i="38" s="1"/>
  <c r="H8" i="61"/>
  <c r="S11" i="33" l="1"/>
  <c r="W70" i="54" l="1"/>
  <c r="X70" i="54"/>
  <c r="Y70" i="54"/>
  <c r="Z70" i="54"/>
  <c r="AA70" i="54"/>
  <c r="AB70" i="54"/>
  <c r="AC70" i="54"/>
  <c r="AD70" i="54"/>
  <c r="AE70" i="54"/>
  <c r="AF70" i="54"/>
  <c r="AG70" i="54"/>
  <c r="AH70" i="54"/>
  <c r="AI70" i="54"/>
  <c r="AJ70" i="54"/>
  <c r="V70" i="54"/>
  <c r="E70" i="23"/>
  <c r="F70" i="23"/>
  <c r="G70" i="23"/>
  <c r="H70" i="23"/>
  <c r="I70" i="23"/>
  <c r="J70" i="23"/>
  <c r="K70" i="23"/>
  <c r="L70" i="23"/>
  <c r="M70" i="23"/>
  <c r="N70" i="23"/>
  <c r="O70" i="23"/>
  <c r="P70" i="23"/>
  <c r="Q70" i="23"/>
  <c r="R70" i="23"/>
  <c r="D70" i="23"/>
  <c r="AJ118" i="54" l="1"/>
  <c r="AI118" i="54"/>
  <c r="AH118" i="54"/>
  <c r="AG118" i="54"/>
  <c r="AF118" i="54"/>
  <c r="AE118" i="54"/>
  <c r="AD118" i="54"/>
  <c r="AC118" i="54"/>
  <c r="AB118" i="54"/>
  <c r="AA118" i="54"/>
  <c r="Z118" i="54"/>
  <c r="Y118" i="54"/>
  <c r="X118" i="54"/>
  <c r="W118" i="54"/>
  <c r="V118" i="54"/>
  <c r="AJ110" i="54"/>
  <c r="AI110" i="54"/>
  <c r="AH110" i="54"/>
  <c r="AG110" i="54"/>
  <c r="AF110" i="54"/>
  <c r="AE110" i="54"/>
  <c r="AD110" i="54"/>
  <c r="AC110" i="54"/>
  <c r="AB110" i="54"/>
  <c r="AA110" i="54"/>
  <c r="Z110" i="54"/>
  <c r="Y110" i="54"/>
  <c r="X110" i="54"/>
  <c r="W110" i="54"/>
  <c r="V110" i="54"/>
  <c r="AJ52" i="54"/>
  <c r="AI52" i="54"/>
  <c r="AH52" i="54"/>
  <c r="AG52" i="54"/>
  <c r="AF52" i="54"/>
  <c r="AE52" i="54"/>
  <c r="AD52" i="54"/>
  <c r="AC52" i="54"/>
  <c r="AB52" i="54"/>
  <c r="AA52" i="54"/>
  <c r="Z52" i="54"/>
  <c r="Y52" i="54"/>
  <c r="X52" i="54"/>
  <c r="W52" i="54"/>
  <c r="V52" i="54"/>
  <c r="AJ31" i="54"/>
  <c r="AI31" i="54"/>
  <c r="AH31" i="54"/>
  <c r="AG31" i="54"/>
  <c r="AF31" i="54"/>
  <c r="AE31" i="54"/>
  <c r="AD31" i="54"/>
  <c r="AC31" i="54"/>
  <c r="AB31" i="54"/>
  <c r="AA31" i="54"/>
  <c r="Z31" i="54"/>
  <c r="Y31" i="54"/>
  <c r="X31" i="54"/>
  <c r="W31" i="54"/>
  <c r="V31" i="54"/>
  <c r="X62" i="56" l="1"/>
  <c r="X61" i="56"/>
  <c r="X58" i="56"/>
  <c r="X57" i="56"/>
  <c r="AN46" i="56"/>
  <c r="AN45" i="56"/>
  <c r="AN44" i="56"/>
  <c r="AN43" i="56"/>
  <c r="AN42" i="56"/>
  <c r="AN41" i="56"/>
  <c r="AN38" i="56"/>
  <c r="AN37" i="56"/>
  <c r="AN36" i="56"/>
  <c r="AN35" i="56"/>
  <c r="AN34" i="56"/>
  <c r="AN33" i="56"/>
  <c r="AN20" i="56"/>
  <c r="AN19" i="56"/>
  <c r="AN18" i="56"/>
  <c r="AN17" i="56"/>
  <c r="AN16" i="56"/>
  <c r="AN15" i="56"/>
  <c r="AN8" i="56"/>
  <c r="AN9" i="56"/>
  <c r="AN10" i="56"/>
  <c r="AN11" i="56"/>
  <c r="AN12" i="56"/>
  <c r="AN7" i="56"/>
  <c r="C61" i="54" l="1"/>
  <c r="E105" i="17"/>
  <c r="F105" i="17"/>
  <c r="G105" i="17"/>
  <c r="H105" i="17"/>
  <c r="I105" i="17"/>
  <c r="J105" i="17"/>
  <c r="K105" i="17"/>
  <c r="L105" i="17"/>
  <c r="M105" i="17"/>
  <c r="N105" i="17"/>
  <c r="O105" i="17"/>
  <c r="P105" i="17"/>
  <c r="Q105" i="17"/>
  <c r="R105" i="17"/>
  <c r="D105" i="17"/>
  <c r="R119" i="23"/>
  <c r="Q119" i="23"/>
  <c r="P119" i="23"/>
  <c r="O119" i="23"/>
  <c r="N119" i="23"/>
  <c r="M119" i="23"/>
  <c r="L119" i="23"/>
  <c r="K119" i="23"/>
  <c r="J119" i="23"/>
  <c r="I119" i="23"/>
  <c r="H119" i="23"/>
  <c r="G119" i="23"/>
  <c r="F119" i="23"/>
  <c r="E119" i="23"/>
  <c r="D119" i="23"/>
  <c r="R118" i="23"/>
  <c r="Q118" i="23"/>
  <c r="P118" i="23"/>
  <c r="O118" i="23"/>
  <c r="N118" i="23"/>
  <c r="M118" i="23"/>
  <c r="L118" i="23"/>
  <c r="K118" i="23"/>
  <c r="J118" i="23"/>
  <c r="I118" i="23"/>
  <c r="H118" i="23"/>
  <c r="G118" i="23"/>
  <c r="F118" i="23"/>
  <c r="E118" i="23"/>
  <c r="D118" i="23"/>
  <c r="R116" i="23"/>
  <c r="Q116" i="23"/>
  <c r="P116" i="23"/>
  <c r="O116" i="23"/>
  <c r="N116" i="23"/>
  <c r="M116" i="23"/>
  <c r="L116" i="23"/>
  <c r="K116" i="23"/>
  <c r="J116" i="23"/>
  <c r="I116" i="23"/>
  <c r="H116" i="23"/>
  <c r="G116" i="23"/>
  <c r="F116" i="23"/>
  <c r="E116" i="23"/>
  <c r="D116" i="23"/>
  <c r="R110" i="23"/>
  <c r="Q110" i="23"/>
  <c r="P110" i="23"/>
  <c r="O110" i="23"/>
  <c r="N110" i="23"/>
  <c r="M110" i="23"/>
  <c r="L110" i="23"/>
  <c r="K110" i="23"/>
  <c r="J110" i="23"/>
  <c r="I110" i="23"/>
  <c r="H110" i="23"/>
  <c r="G110" i="23"/>
  <c r="F110" i="23"/>
  <c r="E110" i="23"/>
  <c r="D110" i="23"/>
  <c r="R88" i="23" l="1"/>
  <c r="Q88" i="23"/>
  <c r="P88" i="23"/>
  <c r="O88" i="23"/>
  <c r="N88" i="23"/>
  <c r="M88" i="23"/>
  <c r="L88" i="23"/>
  <c r="K88" i="23"/>
  <c r="J88" i="23"/>
  <c r="I88" i="23"/>
  <c r="H88" i="23"/>
  <c r="G88" i="23"/>
  <c r="F88" i="23"/>
  <c r="E88" i="23"/>
  <c r="D88" i="23"/>
  <c r="R87" i="23"/>
  <c r="Q87" i="23"/>
  <c r="P87" i="23"/>
  <c r="O87" i="23"/>
  <c r="N87" i="23"/>
  <c r="M87" i="23"/>
  <c r="L87" i="23"/>
  <c r="K87" i="23"/>
  <c r="J87" i="23"/>
  <c r="I87" i="23"/>
  <c r="H87" i="23"/>
  <c r="G87" i="23"/>
  <c r="F87" i="23"/>
  <c r="E87" i="23"/>
  <c r="D87" i="23"/>
  <c r="O85" i="23"/>
  <c r="J85" i="23"/>
  <c r="R82" i="23"/>
  <c r="Q82" i="23"/>
  <c r="P82" i="23"/>
  <c r="O82" i="23"/>
  <c r="N82" i="23"/>
  <c r="M82" i="23"/>
  <c r="L82" i="23"/>
  <c r="K82" i="23"/>
  <c r="J82" i="23"/>
  <c r="I82" i="23"/>
  <c r="H82" i="23"/>
  <c r="G82" i="23"/>
  <c r="F82" i="23"/>
  <c r="E82" i="23"/>
  <c r="D82" i="23"/>
  <c r="R79" i="23"/>
  <c r="Q79" i="23"/>
  <c r="P79" i="23"/>
  <c r="O79" i="23"/>
  <c r="N79" i="23"/>
  <c r="M79" i="23"/>
  <c r="L79" i="23"/>
  <c r="K79" i="23"/>
  <c r="J79" i="23"/>
  <c r="I79" i="23"/>
  <c r="H79" i="23"/>
  <c r="G79" i="23"/>
  <c r="F79" i="23"/>
  <c r="E79" i="23"/>
  <c r="D79" i="23"/>
  <c r="R75" i="23"/>
  <c r="Q75" i="23"/>
  <c r="P75" i="23"/>
  <c r="O75" i="23"/>
  <c r="N75" i="23"/>
  <c r="M75" i="23"/>
  <c r="L75" i="23"/>
  <c r="K75" i="23"/>
  <c r="J75" i="23"/>
  <c r="I75" i="23"/>
  <c r="H75" i="23"/>
  <c r="G75" i="23"/>
  <c r="F75" i="23"/>
  <c r="E75" i="23"/>
  <c r="D75" i="23"/>
  <c r="C63" i="23"/>
  <c r="E54" i="23"/>
  <c r="F54" i="23"/>
  <c r="G54" i="23"/>
  <c r="H54" i="23"/>
  <c r="I54" i="23"/>
  <c r="J54" i="23"/>
  <c r="K54" i="23"/>
  <c r="L54" i="23"/>
  <c r="M54" i="23"/>
  <c r="N54" i="23"/>
  <c r="O54" i="23"/>
  <c r="P54" i="23"/>
  <c r="Q54" i="23"/>
  <c r="R54" i="23"/>
  <c r="D54" i="23"/>
  <c r="E33" i="23"/>
  <c r="F33" i="23"/>
  <c r="G33" i="23"/>
  <c r="H33" i="23"/>
  <c r="I33" i="23"/>
  <c r="J33" i="23"/>
  <c r="K33" i="23"/>
  <c r="L33" i="23"/>
  <c r="M33" i="23"/>
  <c r="N33" i="23"/>
  <c r="O33" i="23"/>
  <c r="P33" i="23"/>
  <c r="Q33" i="23"/>
  <c r="R33" i="23"/>
  <c r="D33" i="23"/>
  <c r="F85" i="23" l="1"/>
  <c r="N85" i="23"/>
  <c r="R85" i="23"/>
  <c r="G85" i="23"/>
  <c r="K85" i="23"/>
  <c r="D85" i="23"/>
  <c r="H85" i="23"/>
  <c r="L85" i="23"/>
  <c r="P85" i="23"/>
  <c r="E85" i="23"/>
  <c r="I85" i="23"/>
  <c r="M85" i="23"/>
  <c r="Q85" i="23"/>
  <c r="S46" i="26"/>
  <c r="S45" i="26"/>
  <c r="S44" i="26"/>
  <c r="S43" i="26"/>
  <c r="S42" i="26"/>
  <c r="S41" i="26"/>
  <c r="S38" i="26"/>
  <c r="S37" i="26"/>
  <c r="S36" i="26"/>
  <c r="S35" i="26"/>
  <c r="S34" i="26"/>
  <c r="S33" i="26"/>
  <c r="S20" i="26"/>
  <c r="S19" i="26"/>
  <c r="S18" i="26"/>
  <c r="S17" i="26"/>
  <c r="S16" i="26"/>
  <c r="S15" i="26"/>
  <c r="S8" i="26"/>
  <c r="S9" i="26"/>
  <c r="S10" i="26"/>
  <c r="S11" i="26"/>
  <c r="S12" i="26"/>
  <c r="S7" i="26"/>
  <c r="E8" i="23" l="1"/>
  <c r="F8" i="23"/>
  <c r="G8" i="23"/>
  <c r="H8" i="23"/>
  <c r="I8" i="23"/>
  <c r="J8" i="23"/>
  <c r="K8" i="23"/>
  <c r="L8" i="23"/>
  <c r="M8" i="23"/>
  <c r="N8" i="23"/>
  <c r="O8" i="23"/>
  <c r="P8" i="23"/>
  <c r="Q8" i="23"/>
  <c r="R8" i="23"/>
  <c r="D8" i="23"/>
  <c r="S75" i="19" l="1"/>
  <c r="S83" i="19" s="1"/>
  <c r="S54" i="19" l="1"/>
  <c r="S72" i="19" s="1"/>
  <c r="S16" i="19"/>
  <c r="S15" i="19"/>
  <c r="S10" i="19"/>
  <c r="S12" i="19" s="1"/>
  <c r="AK44" i="54" l="1"/>
  <c r="E18" i="27" l="1"/>
  <c r="F18" i="27"/>
  <c r="G18" i="27"/>
  <c r="H18" i="27"/>
  <c r="I18" i="27"/>
  <c r="J18" i="27"/>
  <c r="K18" i="27"/>
  <c r="L18" i="27"/>
  <c r="M18" i="27"/>
  <c r="N18" i="27"/>
  <c r="O18" i="27"/>
  <c r="P18" i="27"/>
  <c r="Q18" i="27"/>
  <c r="R18" i="27"/>
  <c r="S18" i="27"/>
  <c r="D18" i="27"/>
  <c r="S16" i="27"/>
  <c r="AK125" i="54"/>
  <c r="AJ85" i="54"/>
  <c r="W87" i="54"/>
  <c r="X87" i="54"/>
  <c r="Y87" i="54"/>
  <c r="Z87" i="54"/>
  <c r="AA87" i="54"/>
  <c r="AB87" i="54"/>
  <c r="AC87" i="54"/>
  <c r="AD87" i="54"/>
  <c r="AE87" i="54"/>
  <c r="AF87" i="54"/>
  <c r="AG87" i="54"/>
  <c r="AH87" i="54"/>
  <c r="AI87" i="54"/>
  <c r="AJ87" i="54"/>
  <c r="V87" i="54"/>
  <c r="AH79" i="54"/>
  <c r="E33" i="27"/>
  <c r="F33" i="27"/>
  <c r="G33" i="27"/>
  <c r="H33" i="27"/>
  <c r="I33" i="27"/>
  <c r="J33" i="27"/>
  <c r="K33" i="27"/>
  <c r="L33" i="27"/>
  <c r="M33" i="27"/>
  <c r="N33" i="27"/>
  <c r="O33" i="27"/>
  <c r="P33" i="27"/>
  <c r="Q33" i="27"/>
  <c r="R33" i="27"/>
  <c r="S33" i="27"/>
  <c r="D33" i="27"/>
  <c r="D75" i="54"/>
  <c r="AK119" i="54" l="1"/>
  <c r="Y85" i="54"/>
  <c r="AC85" i="54"/>
  <c r="AG85" i="54"/>
  <c r="X85" i="54"/>
  <c r="AB85" i="54"/>
  <c r="AF85" i="54"/>
  <c r="V85" i="54"/>
  <c r="Z85" i="54"/>
  <c r="AD85" i="54"/>
  <c r="AH85" i="54"/>
  <c r="W85" i="54"/>
  <c r="AA85" i="54"/>
  <c r="AE85" i="54"/>
  <c r="AI85" i="54"/>
  <c r="Y79" i="54"/>
  <c r="AC79" i="54"/>
  <c r="AG79" i="54"/>
  <c r="W79" i="54"/>
  <c r="AA79" i="54"/>
  <c r="AE79" i="54"/>
  <c r="AI79" i="54"/>
  <c r="X79" i="54"/>
  <c r="AB79" i="54"/>
  <c r="AF79" i="54"/>
  <c r="AJ79" i="54"/>
  <c r="V79" i="54"/>
  <c r="Z79" i="54"/>
  <c r="AD79" i="54"/>
  <c r="AK79" i="54" l="1"/>
  <c r="AK54" i="54" l="1"/>
  <c r="S7" i="27" l="1"/>
  <c r="S8" i="27" s="1"/>
  <c r="E8" i="27"/>
  <c r="F8" i="27"/>
  <c r="G8" i="27"/>
  <c r="H8" i="27"/>
  <c r="I8" i="27"/>
  <c r="J8" i="27"/>
  <c r="K8" i="27"/>
  <c r="L8" i="27"/>
  <c r="M8" i="27"/>
  <c r="N8" i="27"/>
  <c r="O8" i="27"/>
  <c r="P8" i="27"/>
  <c r="Q8" i="27"/>
  <c r="R8" i="27"/>
  <c r="D8" i="27"/>
  <c r="S6" i="27"/>
  <c r="AK30" i="54"/>
  <c r="AK51" i="54" s="1"/>
  <c r="V9" i="54"/>
  <c r="W6" i="54"/>
  <c r="X6" i="54"/>
  <c r="Y6" i="54"/>
  <c r="Z6" i="54"/>
  <c r="AA6" i="54"/>
  <c r="AB6" i="54"/>
  <c r="AC6" i="54"/>
  <c r="AD6" i="54"/>
  <c r="AE6" i="54"/>
  <c r="AF6" i="54"/>
  <c r="AG6" i="54"/>
  <c r="AH6" i="54"/>
  <c r="AI6" i="54"/>
  <c r="AJ6" i="54"/>
  <c r="AK6" i="54"/>
  <c r="V6" i="54"/>
  <c r="E6" i="54"/>
  <c r="F6" i="54"/>
  <c r="G6" i="54"/>
  <c r="H6" i="54"/>
  <c r="I6" i="54"/>
  <c r="J6" i="54"/>
  <c r="K6" i="54"/>
  <c r="L6" i="54"/>
  <c r="M6" i="54"/>
  <c r="N6" i="54"/>
  <c r="O6" i="54"/>
  <c r="P6" i="54"/>
  <c r="Q6" i="54"/>
  <c r="R6" i="54"/>
  <c r="D6" i="54"/>
  <c r="AK111" i="54"/>
  <c r="AK114" i="54"/>
  <c r="AK115" i="54"/>
  <c r="AK116" i="54"/>
  <c r="AK117" i="54"/>
  <c r="AK118" i="54"/>
  <c r="AK120" i="54"/>
  <c r="AK121" i="54"/>
  <c r="AK110" i="54"/>
  <c r="AK99" i="54"/>
  <c r="AK100" i="54"/>
  <c r="AK101" i="54"/>
  <c r="AK102" i="54"/>
  <c r="AK103" i="54"/>
  <c r="AK104" i="54"/>
  <c r="AK105" i="54"/>
  <c r="AK106" i="54"/>
  <c r="AK98" i="54"/>
  <c r="AK68" i="54"/>
  <c r="AK69" i="54"/>
  <c r="AK71" i="54"/>
  <c r="AK73" i="54"/>
  <c r="AK80" i="54"/>
  <c r="AK81" i="54"/>
  <c r="AK83" i="54"/>
  <c r="AK85" i="54"/>
  <c r="AK86" i="54"/>
  <c r="AK87" i="54"/>
  <c r="AK91" i="54"/>
  <c r="AK67" i="54"/>
  <c r="AK49" i="54"/>
  <c r="AK50" i="54"/>
  <c r="AK48" i="54"/>
  <c r="AK43" i="54"/>
  <c r="AK5" i="54"/>
  <c r="AK34" i="54"/>
  <c r="AK35" i="54"/>
  <c r="AK55" i="54" s="1"/>
  <c r="AK36" i="54"/>
  <c r="AK37" i="54"/>
  <c r="AK38" i="54"/>
  <c r="AK56" i="54" s="1"/>
  <c r="AK39" i="54"/>
  <c r="AK57" i="54" s="1"/>
  <c r="S121" i="54"/>
  <c r="S120" i="54"/>
  <c r="S119" i="54"/>
  <c r="S118" i="54"/>
  <c r="S117" i="54"/>
  <c r="S116" i="54"/>
  <c r="S115" i="54"/>
  <c r="S114" i="54"/>
  <c r="S111" i="54"/>
  <c r="R110" i="54"/>
  <c r="Q110" i="54"/>
  <c r="P110" i="54"/>
  <c r="O110" i="54"/>
  <c r="N110" i="54"/>
  <c r="M110" i="54"/>
  <c r="L110" i="54"/>
  <c r="K110" i="54"/>
  <c r="J110" i="54"/>
  <c r="I110" i="54"/>
  <c r="H110" i="54"/>
  <c r="G110" i="54"/>
  <c r="F110" i="54"/>
  <c r="E110" i="54"/>
  <c r="D110" i="54"/>
  <c r="Y122" i="54" l="1"/>
  <c r="AJ122" i="54"/>
  <c r="AF122" i="54"/>
  <c r="AB122" i="54"/>
  <c r="X122" i="54"/>
  <c r="AI122" i="54"/>
  <c r="AE122" i="54"/>
  <c r="AA122" i="54"/>
  <c r="W122" i="54"/>
  <c r="AH122" i="54"/>
  <c r="AD122" i="54"/>
  <c r="Z122" i="54"/>
  <c r="V122" i="54"/>
  <c r="AG122" i="54"/>
  <c r="AC122" i="54"/>
  <c r="X107" i="54"/>
  <c r="AI107" i="54"/>
  <c r="AE107" i="54"/>
  <c r="AA107" i="54"/>
  <c r="W107" i="54"/>
  <c r="AH107" i="54"/>
  <c r="AD107" i="54"/>
  <c r="Z107" i="54"/>
  <c r="V107" i="54"/>
  <c r="AG107" i="54"/>
  <c r="AC107" i="54"/>
  <c r="Y107" i="54"/>
  <c r="AJ107" i="54"/>
  <c r="AF107" i="54"/>
  <c r="AB107" i="54"/>
  <c r="AK70" i="54"/>
  <c r="AK29" i="54"/>
  <c r="Y9" i="54"/>
  <c r="AK8" i="54"/>
  <c r="AK7" i="54"/>
  <c r="AB9" i="54"/>
  <c r="AA9" i="54"/>
  <c r="Z9" i="54"/>
  <c r="F122" i="54"/>
  <c r="K122" i="54"/>
  <c r="P122" i="54"/>
  <c r="O122" i="54"/>
  <c r="I122" i="54"/>
  <c r="M122" i="54"/>
  <c r="S110" i="54"/>
  <c r="G122" i="54"/>
  <c r="Z124" i="54" l="1"/>
  <c r="AA124" i="54"/>
  <c r="AB124" i="54"/>
  <c r="AC124" i="54"/>
  <c r="AE124" i="54"/>
  <c r="AF124" i="54"/>
  <c r="AD124" i="54"/>
  <c r="AG124" i="54"/>
  <c r="AH124" i="54"/>
  <c r="AI124" i="54"/>
  <c r="AJ124" i="54"/>
  <c r="W124" i="54"/>
  <c r="X124" i="54"/>
  <c r="Y124" i="54"/>
  <c r="V124" i="54"/>
  <c r="AK122" i="54"/>
  <c r="AK32" i="54"/>
  <c r="AK53" i="54" s="1"/>
  <c r="AK31" i="54"/>
  <c r="AK52" i="54" s="1"/>
  <c r="AK28" i="54"/>
  <c r="AC9" i="54"/>
  <c r="AD9" i="54"/>
  <c r="AE9" i="54"/>
  <c r="AF9" i="54"/>
  <c r="AG9" i="54"/>
  <c r="AH9" i="54"/>
  <c r="AI9" i="54"/>
  <c r="AJ9" i="54"/>
  <c r="W9" i="54"/>
  <c r="X9" i="54"/>
  <c r="R122" i="54"/>
  <c r="J122" i="54"/>
  <c r="N122" i="54"/>
  <c r="E122" i="54"/>
  <c r="L122" i="54"/>
  <c r="Q122" i="54"/>
  <c r="H122" i="54"/>
  <c r="D122" i="54"/>
  <c r="AD58" i="54" l="1"/>
  <c r="AC58" i="54"/>
  <c r="AB58" i="54"/>
  <c r="AA58" i="54"/>
  <c r="Z58" i="54"/>
  <c r="Y58" i="54"/>
  <c r="X58" i="54"/>
  <c r="W58" i="54"/>
  <c r="V58" i="54"/>
  <c r="AJ58" i="54"/>
  <c r="AI58" i="54"/>
  <c r="AH58" i="54"/>
  <c r="AG58" i="54"/>
  <c r="AF58" i="54"/>
  <c r="AE58" i="54"/>
  <c r="AI41" i="54"/>
  <c r="AI44" i="54" s="1"/>
  <c r="AA41" i="54"/>
  <c r="AA44" i="54" s="1"/>
  <c r="Z41" i="54"/>
  <c r="Z44" i="54" s="1"/>
  <c r="W41" i="54"/>
  <c r="W44" i="54" s="1"/>
  <c r="V41" i="54"/>
  <c r="V44" i="54" s="1"/>
  <c r="X41" i="54"/>
  <c r="X44" i="54" s="1"/>
  <c r="AG41" i="54"/>
  <c r="AG44" i="54" s="1"/>
  <c r="AH41" i="54"/>
  <c r="AH44" i="54" s="1"/>
  <c r="Y41" i="54"/>
  <c r="Y44" i="54" s="1"/>
  <c r="AJ41" i="54"/>
  <c r="AJ44" i="54" s="1"/>
  <c r="AF41" i="54"/>
  <c r="AF44" i="54" s="1"/>
  <c r="AE41" i="54"/>
  <c r="AE44" i="54" s="1"/>
  <c r="AD41" i="54"/>
  <c r="AD44" i="54" s="1"/>
  <c r="AB41" i="54"/>
  <c r="AB44" i="54" s="1"/>
  <c r="AC41" i="54"/>
  <c r="AC44" i="54" s="1"/>
  <c r="AK9" i="54"/>
  <c r="AK58" i="54" l="1"/>
  <c r="S106" i="54"/>
  <c r="S105" i="54"/>
  <c r="S104" i="54"/>
  <c r="S103" i="54"/>
  <c r="S102" i="54"/>
  <c r="S101" i="54"/>
  <c r="S100" i="54"/>
  <c r="S99" i="54"/>
  <c r="S98" i="54"/>
  <c r="H107" i="54" s="1"/>
  <c r="S94" i="54"/>
  <c r="S93" i="54"/>
  <c r="S92" i="54"/>
  <c r="S91" i="54"/>
  <c r="S90" i="54"/>
  <c r="S89" i="54"/>
  <c r="R88" i="54"/>
  <c r="Q88" i="54"/>
  <c r="P88" i="54"/>
  <c r="O88" i="54"/>
  <c r="N88" i="54"/>
  <c r="M88" i="54"/>
  <c r="L88" i="54"/>
  <c r="K88" i="54"/>
  <c r="J88" i="54"/>
  <c r="I88" i="54"/>
  <c r="H88" i="54"/>
  <c r="G88" i="54"/>
  <c r="F88" i="54"/>
  <c r="E88" i="54"/>
  <c r="D88" i="54"/>
  <c r="S88" i="54" s="1"/>
  <c r="S87" i="54"/>
  <c r="S86" i="54"/>
  <c r="R85" i="54"/>
  <c r="Q85" i="54"/>
  <c r="P85" i="54"/>
  <c r="O85" i="54"/>
  <c r="N85" i="54"/>
  <c r="M85" i="54"/>
  <c r="L85" i="54"/>
  <c r="K85" i="54"/>
  <c r="J85" i="54"/>
  <c r="I85" i="54"/>
  <c r="H85" i="54"/>
  <c r="G85" i="54"/>
  <c r="F85" i="54"/>
  <c r="E85" i="54"/>
  <c r="D85" i="54"/>
  <c r="S85" i="54" s="1"/>
  <c r="S84" i="54"/>
  <c r="S83" i="54"/>
  <c r="R82" i="54"/>
  <c r="Q82" i="54"/>
  <c r="P82" i="54"/>
  <c r="O82" i="54"/>
  <c r="N82" i="54"/>
  <c r="M82" i="54"/>
  <c r="L82" i="54"/>
  <c r="K82" i="54"/>
  <c r="J82" i="54"/>
  <c r="I82" i="54"/>
  <c r="H82" i="54"/>
  <c r="G82" i="54"/>
  <c r="F82" i="54"/>
  <c r="E82" i="54"/>
  <c r="D82" i="54"/>
  <c r="S81" i="54"/>
  <c r="S80" i="54"/>
  <c r="R79" i="54"/>
  <c r="Q79" i="54"/>
  <c r="P79" i="54"/>
  <c r="O79" i="54"/>
  <c r="N79" i="54"/>
  <c r="M79" i="54"/>
  <c r="L79" i="54"/>
  <c r="K79" i="54"/>
  <c r="J79" i="54"/>
  <c r="I79" i="54"/>
  <c r="H79" i="54"/>
  <c r="G79" i="54"/>
  <c r="F79" i="54"/>
  <c r="S79" i="54" s="1"/>
  <c r="E79" i="54"/>
  <c r="D79" i="54"/>
  <c r="S77" i="54"/>
  <c r="S76" i="54"/>
  <c r="R75" i="54"/>
  <c r="Q75" i="54"/>
  <c r="P75" i="54"/>
  <c r="O75" i="54"/>
  <c r="N75" i="54"/>
  <c r="M75" i="54"/>
  <c r="L75" i="54"/>
  <c r="K75" i="54"/>
  <c r="J75" i="54"/>
  <c r="I75" i="54"/>
  <c r="H75" i="54"/>
  <c r="G75" i="54"/>
  <c r="F75" i="54"/>
  <c r="E75" i="54"/>
  <c r="S75" i="54"/>
  <c r="S74" i="54"/>
  <c r="S73" i="54"/>
  <c r="S71" i="54"/>
  <c r="R70" i="54"/>
  <c r="Q70" i="54"/>
  <c r="P70" i="54"/>
  <c r="O70" i="54"/>
  <c r="N70" i="54"/>
  <c r="M70" i="54"/>
  <c r="L70" i="54"/>
  <c r="K70" i="54"/>
  <c r="J70" i="54"/>
  <c r="I70" i="54"/>
  <c r="H70" i="54"/>
  <c r="G70" i="54"/>
  <c r="F70" i="54"/>
  <c r="E70" i="54"/>
  <c r="D70" i="54"/>
  <c r="S69" i="54"/>
  <c r="S68" i="54"/>
  <c r="S67" i="54"/>
  <c r="S49" i="54"/>
  <c r="S50" i="54"/>
  <c r="S51" i="54"/>
  <c r="S52" i="54"/>
  <c r="S53" i="54"/>
  <c r="S55" i="54"/>
  <c r="S56" i="54"/>
  <c r="S57" i="54"/>
  <c r="S48" i="54"/>
  <c r="S40" i="54"/>
  <c r="S39" i="54"/>
  <c r="S38" i="54"/>
  <c r="S37" i="54"/>
  <c r="S36" i="54"/>
  <c r="S35" i="54"/>
  <c r="S34" i="54"/>
  <c r="S32" i="54"/>
  <c r="R31" i="54"/>
  <c r="Q31" i="54"/>
  <c r="P31" i="54"/>
  <c r="O31" i="54"/>
  <c r="N31" i="54"/>
  <c r="M31" i="54"/>
  <c r="L31" i="54"/>
  <c r="K31" i="54"/>
  <c r="J31" i="54"/>
  <c r="I31" i="54"/>
  <c r="H31" i="54"/>
  <c r="G31" i="54"/>
  <c r="F31" i="54"/>
  <c r="E31" i="54"/>
  <c r="D31" i="54"/>
  <c r="S31" i="54" s="1"/>
  <c r="S30" i="54"/>
  <c r="S29" i="54"/>
  <c r="S28" i="54"/>
  <c r="S8" i="54"/>
  <c r="S7" i="54"/>
  <c r="S6" i="54"/>
  <c r="S5" i="54"/>
  <c r="S78" i="39"/>
  <c r="E32" i="39"/>
  <c r="F32" i="39"/>
  <c r="G32" i="39"/>
  <c r="H32" i="39"/>
  <c r="I32" i="39"/>
  <c r="J32" i="39"/>
  <c r="K32" i="39"/>
  <c r="L32" i="39"/>
  <c r="M32" i="39"/>
  <c r="N32" i="39"/>
  <c r="O32" i="39"/>
  <c r="P32" i="39"/>
  <c r="Q32" i="39"/>
  <c r="R32" i="39"/>
  <c r="S32" i="39"/>
  <c r="D32" i="39"/>
  <c r="E23" i="39"/>
  <c r="F23" i="39"/>
  <c r="G23" i="39"/>
  <c r="H23" i="39"/>
  <c r="I23" i="39"/>
  <c r="J23" i="39"/>
  <c r="K23" i="39"/>
  <c r="L23" i="39"/>
  <c r="M23" i="39"/>
  <c r="N23" i="39"/>
  <c r="O23" i="39"/>
  <c r="P23" i="39"/>
  <c r="Q23" i="39"/>
  <c r="R23" i="39"/>
  <c r="S23" i="39"/>
  <c r="C7" i="59" s="1"/>
  <c r="E7" i="59" s="1"/>
  <c r="D23" i="39"/>
  <c r="C9" i="59" l="1"/>
  <c r="E9" i="59" s="1"/>
  <c r="S107" i="54"/>
  <c r="O107" i="54"/>
  <c r="K107" i="54"/>
  <c r="G107" i="54"/>
  <c r="R107" i="54"/>
  <c r="N107" i="54"/>
  <c r="J107" i="54"/>
  <c r="F107" i="54"/>
  <c r="Q107" i="54"/>
  <c r="M107" i="54"/>
  <c r="I107" i="54"/>
  <c r="E107" i="54"/>
  <c r="S70" i="54"/>
  <c r="F95" i="54" s="1"/>
  <c r="S82" i="54"/>
  <c r="J95" i="54"/>
  <c r="D107" i="54"/>
  <c r="P107" i="54"/>
  <c r="L107" i="54"/>
  <c r="N95" i="54" l="1"/>
  <c r="G95" i="54"/>
  <c r="H95" i="54"/>
  <c r="I95" i="54"/>
  <c r="R95" i="54"/>
  <c r="K95" i="54"/>
  <c r="L95" i="54"/>
  <c r="M95" i="54"/>
  <c r="O95" i="54"/>
  <c r="P95" i="54"/>
  <c r="Q95" i="54"/>
  <c r="D95" i="54"/>
  <c r="S95" i="54" s="1"/>
  <c r="E95" i="54"/>
  <c r="D6" i="26" l="1"/>
  <c r="E6" i="26"/>
  <c r="F6" i="26"/>
  <c r="G6" i="26"/>
  <c r="H6" i="26"/>
  <c r="I6" i="26"/>
  <c r="J6" i="26"/>
  <c r="K6" i="26"/>
  <c r="L6" i="26"/>
  <c r="M6" i="26"/>
  <c r="N6" i="26"/>
  <c r="O6" i="26"/>
  <c r="P6" i="26"/>
  <c r="Q6" i="26"/>
  <c r="R6" i="26"/>
  <c r="D14" i="26"/>
  <c r="E14" i="26"/>
  <c r="F14" i="26"/>
  <c r="G14" i="26"/>
  <c r="H14" i="26"/>
  <c r="I14" i="26"/>
  <c r="J14" i="26"/>
  <c r="K14" i="26"/>
  <c r="L14" i="26"/>
  <c r="M14" i="26"/>
  <c r="N14" i="26"/>
  <c r="O14" i="26"/>
  <c r="P14" i="26"/>
  <c r="Q14" i="26"/>
  <c r="R14" i="26"/>
  <c r="D23" i="26"/>
  <c r="E23" i="26"/>
  <c r="E57" i="26" s="1"/>
  <c r="F23" i="26"/>
  <c r="G23" i="26"/>
  <c r="H23" i="26"/>
  <c r="I23" i="26"/>
  <c r="I57" i="26" s="1"/>
  <c r="J23" i="26"/>
  <c r="K23" i="26"/>
  <c r="L23" i="26"/>
  <c r="M23" i="26"/>
  <c r="M57" i="26" s="1"/>
  <c r="N23" i="26"/>
  <c r="O23" i="26"/>
  <c r="P23" i="26"/>
  <c r="Q23" i="26"/>
  <c r="Q57" i="26" s="1"/>
  <c r="R23" i="26"/>
  <c r="D24" i="26"/>
  <c r="E24" i="26"/>
  <c r="F24" i="26"/>
  <c r="G24" i="26"/>
  <c r="H24" i="26"/>
  <c r="I24" i="26"/>
  <c r="J24" i="26"/>
  <c r="K24" i="26"/>
  <c r="L24" i="26"/>
  <c r="M24" i="26"/>
  <c r="N24" i="26"/>
  <c r="O24" i="26"/>
  <c r="P24" i="26"/>
  <c r="Q24" i="26"/>
  <c r="R24" i="26"/>
  <c r="D30" i="26"/>
  <c r="E30" i="26"/>
  <c r="F30" i="26"/>
  <c r="G30" i="26"/>
  <c r="H30" i="26"/>
  <c r="I30" i="26"/>
  <c r="J30" i="26"/>
  <c r="K30" i="26"/>
  <c r="L30" i="26"/>
  <c r="M30" i="26"/>
  <c r="N30" i="26"/>
  <c r="O30" i="26"/>
  <c r="P30" i="26"/>
  <c r="Q30" i="26"/>
  <c r="R30" i="26"/>
  <c r="S30" i="26"/>
  <c r="D32" i="26"/>
  <c r="E32" i="26"/>
  <c r="F32" i="26"/>
  <c r="G32" i="26"/>
  <c r="H32" i="26"/>
  <c r="I32" i="26"/>
  <c r="J32" i="26"/>
  <c r="K32" i="26"/>
  <c r="L32" i="26"/>
  <c r="M32" i="26"/>
  <c r="N32" i="26"/>
  <c r="O32" i="26"/>
  <c r="P32" i="26"/>
  <c r="Q32" i="26"/>
  <c r="R32" i="26"/>
  <c r="D40" i="26"/>
  <c r="E40" i="26"/>
  <c r="F40" i="26"/>
  <c r="G40" i="26"/>
  <c r="H40" i="26"/>
  <c r="I40" i="26"/>
  <c r="J40" i="26"/>
  <c r="K40" i="26"/>
  <c r="L40" i="26"/>
  <c r="M40" i="26"/>
  <c r="N40" i="26"/>
  <c r="O40" i="26"/>
  <c r="P40" i="26"/>
  <c r="Q40" i="26"/>
  <c r="R40" i="26"/>
  <c r="D49" i="26"/>
  <c r="E49" i="26"/>
  <c r="F49" i="26"/>
  <c r="G49" i="26"/>
  <c r="H49" i="26"/>
  <c r="I49" i="26"/>
  <c r="J49" i="26"/>
  <c r="K49" i="26"/>
  <c r="L49" i="26"/>
  <c r="M49" i="26"/>
  <c r="N49" i="26"/>
  <c r="O49" i="26"/>
  <c r="P49" i="26"/>
  <c r="Q49" i="26"/>
  <c r="R49" i="26"/>
  <c r="D50" i="26"/>
  <c r="E50" i="26"/>
  <c r="F50" i="26"/>
  <c r="G50" i="26"/>
  <c r="H50" i="26"/>
  <c r="I50" i="26"/>
  <c r="J50" i="26"/>
  <c r="K50" i="26"/>
  <c r="L50" i="26"/>
  <c r="M50" i="26"/>
  <c r="N50" i="26"/>
  <c r="O50" i="26"/>
  <c r="P50" i="26"/>
  <c r="Q50" i="26"/>
  <c r="R50" i="26"/>
  <c r="D54" i="26"/>
  <c r="E54" i="26"/>
  <c r="F54" i="26"/>
  <c r="G54" i="26"/>
  <c r="H54" i="26"/>
  <c r="I54" i="26"/>
  <c r="J54" i="26"/>
  <c r="K54" i="26"/>
  <c r="L54" i="26"/>
  <c r="M54" i="26"/>
  <c r="N54" i="26"/>
  <c r="O54" i="26"/>
  <c r="P54" i="26"/>
  <c r="Q54" i="26"/>
  <c r="R54" i="26"/>
  <c r="S54" i="26"/>
  <c r="D57" i="26"/>
  <c r="F57" i="26"/>
  <c r="G57" i="26"/>
  <c r="H57" i="26"/>
  <c r="J57" i="26"/>
  <c r="K57" i="26"/>
  <c r="L57" i="26"/>
  <c r="N57" i="26"/>
  <c r="O57" i="26"/>
  <c r="P57" i="26"/>
  <c r="R57" i="26"/>
  <c r="D58" i="26"/>
  <c r="E58" i="26"/>
  <c r="F58" i="26"/>
  <c r="G58" i="26"/>
  <c r="H58" i="26"/>
  <c r="I58" i="26"/>
  <c r="J58" i="26"/>
  <c r="K58" i="26"/>
  <c r="L58" i="26"/>
  <c r="M58" i="26"/>
  <c r="N58" i="26"/>
  <c r="O58" i="26"/>
  <c r="P58" i="26"/>
  <c r="Q58" i="26"/>
  <c r="R58" i="26"/>
  <c r="D61" i="26"/>
  <c r="E61" i="26"/>
  <c r="F61" i="26"/>
  <c r="G61" i="26"/>
  <c r="H61" i="26"/>
  <c r="I61" i="26"/>
  <c r="J61" i="26"/>
  <c r="K61" i="26"/>
  <c r="L61" i="26"/>
  <c r="M61" i="26"/>
  <c r="N61" i="26"/>
  <c r="O61" i="26"/>
  <c r="P61" i="26"/>
  <c r="Q61" i="26"/>
  <c r="R61" i="26"/>
  <c r="D62" i="26"/>
  <c r="E62" i="26"/>
  <c r="F62" i="26"/>
  <c r="G62" i="26"/>
  <c r="H62" i="26"/>
  <c r="I62" i="26"/>
  <c r="J62" i="26"/>
  <c r="K62" i="26"/>
  <c r="L62" i="26"/>
  <c r="M62" i="26"/>
  <c r="N62" i="26"/>
  <c r="O62" i="26"/>
  <c r="P62" i="26"/>
  <c r="Q62" i="26"/>
  <c r="R62" i="26"/>
  <c r="E37" i="60"/>
  <c r="F37" i="60"/>
  <c r="G37" i="60"/>
  <c r="H37" i="60"/>
  <c r="I37" i="60"/>
  <c r="J37" i="60"/>
  <c r="K37" i="60"/>
  <c r="L37" i="60"/>
  <c r="M37" i="60"/>
  <c r="N37" i="60"/>
  <c r="O37" i="60"/>
  <c r="P37" i="60"/>
  <c r="Q37" i="60"/>
  <c r="R37" i="60"/>
  <c r="D37" i="60"/>
  <c r="S37" i="60" l="1"/>
  <c r="C11" i="30"/>
  <c r="R60" i="26"/>
  <c r="N60" i="26"/>
  <c r="J60" i="26"/>
  <c r="F60" i="26"/>
  <c r="P56" i="26"/>
  <c r="L56" i="26"/>
  <c r="H56" i="26"/>
  <c r="D56" i="26"/>
  <c r="Q60" i="26"/>
  <c r="M60" i="26"/>
  <c r="I60" i="26"/>
  <c r="E60" i="26"/>
  <c r="S58" i="26"/>
  <c r="O56" i="26"/>
  <c r="K56" i="26"/>
  <c r="G56" i="26"/>
  <c r="S40" i="26"/>
  <c r="S14" i="26"/>
  <c r="P60" i="26"/>
  <c r="L60" i="26"/>
  <c r="H60" i="26"/>
  <c r="D60" i="26"/>
  <c r="R56" i="26"/>
  <c r="N56" i="26"/>
  <c r="J56" i="26"/>
  <c r="F56" i="26"/>
  <c r="S49" i="26"/>
  <c r="S23" i="26"/>
  <c r="S62" i="26"/>
  <c r="O60" i="26"/>
  <c r="K60" i="26"/>
  <c r="G60" i="26"/>
  <c r="Q56" i="26"/>
  <c r="M56" i="26"/>
  <c r="I56" i="26"/>
  <c r="E56" i="26"/>
  <c r="S50" i="26"/>
  <c r="S24" i="26"/>
  <c r="S32" i="26"/>
  <c r="S6" i="26"/>
  <c r="S61" i="26"/>
  <c r="S57" i="26"/>
  <c r="S56" i="26" l="1"/>
  <c r="S60" i="26"/>
  <c r="G101" i="38" l="1"/>
  <c r="K101" i="38"/>
  <c r="O101" i="38"/>
  <c r="D101" i="38"/>
  <c r="H101" i="38"/>
  <c r="L101" i="38"/>
  <c r="P101" i="38"/>
  <c r="E101" i="38"/>
  <c r="I101" i="38"/>
  <c r="M101" i="38"/>
  <c r="Q101" i="38"/>
  <c r="F101" i="38"/>
  <c r="J101" i="38"/>
  <c r="N101" i="38"/>
  <c r="R101" i="38"/>
  <c r="F79" i="38"/>
  <c r="J79" i="38"/>
  <c r="N79" i="38"/>
  <c r="R79" i="38"/>
  <c r="G79" i="38"/>
  <c r="K79" i="38"/>
  <c r="O79" i="38"/>
  <c r="D79" i="38"/>
  <c r="H79" i="38"/>
  <c r="L79" i="38"/>
  <c r="P79" i="38"/>
  <c r="E79" i="38"/>
  <c r="I79" i="38"/>
  <c r="M79" i="38"/>
  <c r="Q79" i="38"/>
  <c r="G83" i="38"/>
  <c r="K83" i="38"/>
  <c r="O83" i="38"/>
  <c r="D83" i="38"/>
  <c r="H83" i="38"/>
  <c r="L83" i="38"/>
  <c r="P83" i="38"/>
  <c r="E83" i="38"/>
  <c r="I83" i="38"/>
  <c r="M83" i="38"/>
  <c r="Q83" i="38"/>
  <c r="F83" i="38"/>
  <c r="J83" i="38"/>
  <c r="N83" i="38"/>
  <c r="R83" i="38"/>
  <c r="F97" i="38"/>
  <c r="J97" i="38"/>
  <c r="N97" i="38"/>
  <c r="R97" i="38"/>
  <c r="G97" i="38"/>
  <c r="K97" i="38"/>
  <c r="O97" i="38"/>
  <c r="D97" i="38"/>
  <c r="H97" i="38"/>
  <c r="L97" i="38"/>
  <c r="P97" i="38"/>
  <c r="E97" i="38"/>
  <c r="I97" i="38"/>
  <c r="M97" i="38"/>
  <c r="Q97" i="38"/>
  <c r="R91" i="19"/>
  <c r="R61" i="60" s="1"/>
  <c r="Q91" i="19"/>
  <c r="Q61" i="60" s="1"/>
  <c r="P91" i="19"/>
  <c r="P61" i="60" s="1"/>
  <c r="O91" i="19"/>
  <c r="O61" i="60" s="1"/>
  <c r="N91" i="19"/>
  <c r="N61" i="60" s="1"/>
  <c r="M91" i="19"/>
  <c r="M61" i="60" s="1"/>
  <c r="L91" i="19"/>
  <c r="L61" i="60" s="1"/>
  <c r="K91" i="19"/>
  <c r="K61" i="60" s="1"/>
  <c r="J91" i="19"/>
  <c r="J61" i="60" s="1"/>
  <c r="I91" i="19"/>
  <c r="I61" i="60" s="1"/>
  <c r="H91" i="19"/>
  <c r="H61" i="60" s="1"/>
  <c r="G91" i="19"/>
  <c r="G61" i="60" s="1"/>
  <c r="F91" i="19"/>
  <c r="F61" i="60" s="1"/>
  <c r="E91" i="19"/>
  <c r="E61" i="60" s="1"/>
  <c r="D91" i="19"/>
  <c r="D61" i="60" s="1"/>
  <c r="S90" i="19"/>
  <c r="R87" i="19"/>
  <c r="R55" i="60" s="1"/>
  <c r="Q87" i="19"/>
  <c r="Q55" i="60" s="1"/>
  <c r="P87" i="19"/>
  <c r="P55" i="60" s="1"/>
  <c r="O87" i="19"/>
  <c r="O55" i="60" s="1"/>
  <c r="N87" i="19"/>
  <c r="N55" i="60" s="1"/>
  <c r="M87" i="19"/>
  <c r="M55" i="60" s="1"/>
  <c r="L87" i="19"/>
  <c r="L55" i="60" s="1"/>
  <c r="K87" i="19"/>
  <c r="K55" i="60" s="1"/>
  <c r="J87" i="19"/>
  <c r="J55" i="60" s="1"/>
  <c r="I87" i="19"/>
  <c r="I55" i="60" s="1"/>
  <c r="H87" i="19"/>
  <c r="H55" i="60" s="1"/>
  <c r="G87" i="19"/>
  <c r="G55" i="60" s="1"/>
  <c r="F87" i="19"/>
  <c r="F55" i="60" s="1"/>
  <c r="E87" i="19"/>
  <c r="E55" i="60" s="1"/>
  <c r="D87" i="19"/>
  <c r="D55" i="60" s="1"/>
  <c r="S86" i="19"/>
  <c r="S87" i="19" s="1"/>
  <c r="C14" i="30" s="1"/>
  <c r="R31" i="60"/>
  <c r="Q31" i="60"/>
  <c r="P31" i="60"/>
  <c r="O31" i="60"/>
  <c r="N31" i="60"/>
  <c r="M31" i="60"/>
  <c r="L31" i="60"/>
  <c r="K31" i="60"/>
  <c r="J31" i="60"/>
  <c r="I31" i="60"/>
  <c r="H31" i="60"/>
  <c r="G31" i="60"/>
  <c r="F31" i="60"/>
  <c r="E31" i="60"/>
  <c r="D31" i="60"/>
  <c r="R13" i="60"/>
  <c r="Q13" i="60"/>
  <c r="P13" i="60"/>
  <c r="O13" i="60"/>
  <c r="N13" i="60"/>
  <c r="M13" i="60"/>
  <c r="L13" i="60"/>
  <c r="K13" i="60"/>
  <c r="J13" i="60"/>
  <c r="I13" i="60"/>
  <c r="H13" i="60"/>
  <c r="G13" i="60"/>
  <c r="F13" i="60"/>
  <c r="E13" i="60"/>
  <c r="D13" i="60"/>
  <c r="H25" i="60" l="1"/>
  <c r="P25" i="60"/>
  <c r="F25" i="60"/>
  <c r="J25" i="60"/>
  <c r="N25" i="60"/>
  <c r="K25" i="60"/>
  <c r="O25" i="60"/>
  <c r="G25" i="60"/>
  <c r="L25" i="60"/>
  <c r="E25" i="60"/>
  <c r="I25" i="60"/>
  <c r="M25" i="60"/>
  <c r="Q25" i="60"/>
  <c r="R25" i="60"/>
  <c r="D25" i="60"/>
  <c r="S31" i="60"/>
  <c r="S55" i="60"/>
  <c r="S61" i="60"/>
  <c r="S13" i="60"/>
  <c r="S91" i="19"/>
  <c r="C15" i="30" s="1"/>
  <c r="C9" i="30"/>
  <c r="S25" i="60" l="1"/>
  <c r="S25" i="38" l="1"/>
  <c r="Z50" i="56" l="1"/>
  <c r="AA50" i="56"/>
  <c r="AB50" i="56"/>
  <c r="AC50" i="56"/>
  <c r="AD50" i="56"/>
  <c r="AE50" i="56"/>
  <c r="AF50" i="56"/>
  <c r="AG50" i="56"/>
  <c r="AH50" i="56"/>
  <c r="AI50" i="56"/>
  <c r="AJ50" i="56"/>
  <c r="AK50" i="56"/>
  <c r="AL50" i="56"/>
  <c r="AM50" i="56"/>
  <c r="AN50" i="56"/>
  <c r="Y50" i="56"/>
  <c r="Z49" i="56"/>
  <c r="AA49" i="56"/>
  <c r="AB49" i="56"/>
  <c r="AC49" i="56"/>
  <c r="AD49" i="56"/>
  <c r="AE49" i="56"/>
  <c r="AF49" i="56"/>
  <c r="AG49" i="56"/>
  <c r="AH49" i="56"/>
  <c r="AI49" i="56"/>
  <c r="AJ49" i="56"/>
  <c r="AK49" i="56"/>
  <c r="AL49" i="56"/>
  <c r="AM49" i="56"/>
  <c r="AN49" i="56"/>
  <c r="Y49" i="56"/>
  <c r="Z24" i="56"/>
  <c r="AA24" i="56"/>
  <c r="AB24" i="56"/>
  <c r="AC24" i="56"/>
  <c r="AD24" i="56"/>
  <c r="AE24" i="56"/>
  <c r="AF24" i="56"/>
  <c r="AG24" i="56"/>
  <c r="AH24" i="56"/>
  <c r="AI24" i="56"/>
  <c r="AJ24" i="56"/>
  <c r="AK24" i="56"/>
  <c r="AL24" i="56"/>
  <c r="AM24" i="56"/>
  <c r="AN24" i="56"/>
  <c r="Y24" i="56"/>
  <c r="Z23" i="56"/>
  <c r="AA23" i="56"/>
  <c r="AB23" i="56"/>
  <c r="AC23" i="56"/>
  <c r="AD23" i="56"/>
  <c r="AE23" i="56"/>
  <c r="AF23" i="56"/>
  <c r="AG23" i="56"/>
  <c r="AH23" i="56"/>
  <c r="AI23" i="56"/>
  <c r="AJ23" i="56"/>
  <c r="AK23" i="56"/>
  <c r="AL23" i="56"/>
  <c r="AM23" i="56"/>
  <c r="AN23" i="56"/>
  <c r="Y23" i="56"/>
  <c r="AM40" i="56"/>
  <c r="AL40" i="56"/>
  <c r="AK40" i="56"/>
  <c r="AJ40" i="56"/>
  <c r="AI40" i="56"/>
  <c r="AH40" i="56"/>
  <c r="AG40" i="56"/>
  <c r="AF40" i="56"/>
  <c r="AE40" i="56"/>
  <c r="AD40" i="56"/>
  <c r="AC40" i="56"/>
  <c r="AB40" i="56"/>
  <c r="AA40" i="56"/>
  <c r="Z40" i="56"/>
  <c r="Y40" i="56"/>
  <c r="AM32" i="56"/>
  <c r="AL32" i="56"/>
  <c r="AK32" i="56"/>
  <c r="AJ32" i="56"/>
  <c r="AI32" i="56"/>
  <c r="AH32" i="56"/>
  <c r="AG32" i="56"/>
  <c r="AF32" i="56"/>
  <c r="AE32" i="56"/>
  <c r="AD32" i="56"/>
  <c r="AC32" i="56"/>
  <c r="AB32" i="56"/>
  <c r="AA32" i="56"/>
  <c r="Z32" i="56"/>
  <c r="Y32" i="56"/>
  <c r="AM14" i="56"/>
  <c r="AL14" i="56"/>
  <c r="AK14" i="56"/>
  <c r="AJ14" i="56"/>
  <c r="AI14" i="56"/>
  <c r="AH14" i="56"/>
  <c r="AG14" i="56"/>
  <c r="AF14" i="56"/>
  <c r="AE14" i="56"/>
  <c r="AD14" i="56"/>
  <c r="AC14" i="56"/>
  <c r="AB14" i="56"/>
  <c r="AA14" i="56"/>
  <c r="Z14" i="56"/>
  <c r="Y14" i="56"/>
  <c r="AM6" i="56"/>
  <c r="AL6" i="56"/>
  <c r="AK6" i="56"/>
  <c r="AJ6" i="56"/>
  <c r="AI6" i="56"/>
  <c r="AH6" i="56"/>
  <c r="AG6" i="56"/>
  <c r="AF6" i="56"/>
  <c r="AE6" i="56"/>
  <c r="AD6" i="56"/>
  <c r="AC6" i="56"/>
  <c r="AB6" i="56"/>
  <c r="AA6" i="56"/>
  <c r="Z6" i="56"/>
  <c r="Y6" i="56"/>
  <c r="R50" i="56"/>
  <c r="R62" i="56" s="1"/>
  <c r="R18" i="54" s="1"/>
  <c r="Q50" i="56"/>
  <c r="Q62" i="56" s="1"/>
  <c r="Q18" i="54" s="1"/>
  <c r="P50" i="56"/>
  <c r="P62" i="56" s="1"/>
  <c r="P18" i="54" s="1"/>
  <c r="O50" i="56"/>
  <c r="O62" i="56" s="1"/>
  <c r="O18" i="54" s="1"/>
  <c r="N50" i="56"/>
  <c r="N62" i="56" s="1"/>
  <c r="N18" i="54" s="1"/>
  <c r="M50" i="56"/>
  <c r="M62" i="56" s="1"/>
  <c r="M18" i="54" s="1"/>
  <c r="L50" i="56"/>
  <c r="L62" i="56" s="1"/>
  <c r="L18" i="54" s="1"/>
  <c r="K50" i="56"/>
  <c r="K62" i="56" s="1"/>
  <c r="K18" i="54" s="1"/>
  <c r="J50" i="56"/>
  <c r="J62" i="56" s="1"/>
  <c r="J18" i="54" s="1"/>
  <c r="I50" i="56"/>
  <c r="I62" i="56" s="1"/>
  <c r="I18" i="54" s="1"/>
  <c r="H50" i="56"/>
  <c r="H62" i="56" s="1"/>
  <c r="H18" i="54" s="1"/>
  <c r="G50" i="56"/>
  <c r="G62" i="56" s="1"/>
  <c r="G18" i="54" s="1"/>
  <c r="F50" i="56"/>
  <c r="F62" i="56" s="1"/>
  <c r="F18" i="54" s="1"/>
  <c r="E50" i="56"/>
  <c r="E62" i="56" s="1"/>
  <c r="E18" i="54" s="1"/>
  <c r="D50" i="56"/>
  <c r="R49" i="56"/>
  <c r="R61" i="56" s="1"/>
  <c r="R17" i="54" s="1"/>
  <c r="Q49" i="56"/>
  <c r="Q61" i="56" s="1"/>
  <c r="Q17" i="54" s="1"/>
  <c r="P49" i="56"/>
  <c r="P61" i="56" s="1"/>
  <c r="P17" i="54" s="1"/>
  <c r="O49" i="56"/>
  <c r="O61" i="56" s="1"/>
  <c r="O17" i="54" s="1"/>
  <c r="N49" i="56"/>
  <c r="N61" i="56" s="1"/>
  <c r="N17" i="54" s="1"/>
  <c r="M49" i="56"/>
  <c r="M61" i="56" s="1"/>
  <c r="M17" i="54" s="1"/>
  <c r="L49" i="56"/>
  <c r="L61" i="56" s="1"/>
  <c r="L17" i="54" s="1"/>
  <c r="K49" i="56"/>
  <c r="K61" i="56" s="1"/>
  <c r="K17" i="54" s="1"/>
  <c r="J49" i="56"/>
  <c r="J61" i="56" s="1"/>
  <c r="J17" i="54" s="1"/>
  <c r="I49" i="56"/>
  <c r="I61" i="56" s="1"/>
  <c r="I17" i="54" s="1"/>
  <c r="H49" i="56"/>
  <c r="H61" i="56" s="1"/>
  <c r="H17" i="54" s="1"/>
  <c r="G49" i="56"/>
  <c r="G61" i="56" s="1"/>
  <c r="G17" i="54" s="1"/>
  <c r="F49" i="56"/>
  <c r="F61" i="56" s="1"/>
  <c r="F17" i="54" s="1"/>
  <c r="E49" i="56"/>
  <c r="E61" i="56" s="1"/>
  <c r="E17" i="54" s="1"/>
  <c r="D49" i="56"/>
  <c r="R40" i="56"/>
  <c r="Q40" i="56"/>
  <c r="P40" i="56"/>
  <c r="O40" i="56"/>
  <c r="N40" i="56"/>
  <c r="M40" i="56"/>
  <c r="L40" i="56"/>
  <c r="K40" i="56"/>
  <c r="J40" i="56"/>
  <c r="I40" i="56"/>
  <c r="H40" i="56"/>
  <c r="G40" i="56"/>
  <c r="F40" i="56"/>
  <c r="E40" i="56"/>
  <c r="D40" i="56"/>
  <c r="R32" i="56"/>
  <c r="Q32" i="56"/>
  <c r="P32" i="56"/>
  <c r="O32" i="56"/>
  <c r="N32" i="56"/>
  <c r="M32" i="56"/>
  <c r="L32" i="56"/>
  <c r="K32" i="56"/>
  <c r="J32" i="56"/>
  <c r="I32" i="56"/>
  <c r="H32" i="56"/>
  <c r="G32" i="56"/>
  <c r="F32" i="56"/>
  <c r="E32" i="56"/>
  <c r="D32" i="56"/>
  <c r="R24" i="56"/>
  <c r="R58" i="56" s="1"/>
  <c r="R13" i="54" s="1"/>
  <c r="Q24" i="56"/>
  <c r="Q58" i="56" s="1"/>
  <c r="Q13" i="54" s="1"/>
  <c r="P24" i="56"/>
  <c r="P58" i="56" s="1"/>
  <c r="P13" i="54" s="1"/>
  <c r="O24" i="56"/>
  <c r="O58" i="56" s="1"/>
  <c r="O13" i="54" s="1"/>
  <c r="N24" i="56"/>
  <c r="N58" i="56" s="1"/>
  <c r="N13" i="54" s="1"/>
  <c r="M24" i="56"/>
  <c r="M58" i="56" s="1"/>
  <c r="M13" i="54" s="1"/>
  <c r="L24" i="56"/>
  <c r="L58" i="56" s="1"/>
  <c r="L13" i="54" s="1"/>
  <c r="K24" i="56"/>
  <c r="K58" i="56" s="1"/>
  <c r="K13" i="54" s="1"/>
  <c r="J24" i="56"/>
  <c r="J58" i="56" s="1"/>
  <c r="J13" i="54" s="1"/>
  <c r="I24" i="56"/>
  <c r="I58" i="56" s="1"/>
  <c r="I13" i="54" s="1"/>
  <c r="H24" i="56"/>
  <c r="H58" i="56" s="1"/>
  <c r="H13" i="54" s="1"/>
  <c r="G24" i="56"/>
  <c r="G58" i="56" s="1"/>
  <c r="G13" i="54" s="1"/>
  <c r="F24" i="56"/>
  <c r="F58" i="56" s="1"/>
  <c r="F13" i="54" s="1"/>
  <c r="E24" i="56"/>
  <c r="E58" i="56" s="1"/>
  <c r="E13" i="54" s="1"/>
  <c r="D24" i="56"/>
  <c r="R23" i="56"/>
  <c r="R57" i="56" s="1"/>
  <c r="R12" i="54" s="1"/>
  <c r="Q23" i="56"/>
  <c r="Q57" i="56" s="1"/>
  <c r="Q12" i="54" s="1"/>
  <c r="P23" i="56"/>
  <c r="P57" i="56" s="1"/>
  <c r="P12" i="54" s="1"/>
  <c r="O23" i="56"/>
  <c r="O57" i="56" s="1"/>
  <c r="O12" i="54" s="1"/>
  <c r="N23" i="56"/>
  <c r="N57" i="56" s="1"/>
  <c r="N12" i="54" s="1"/>
  <c r="M23" i="56"/>
  <c r="M57" i="56" s="1"/>
  <c r="M12" i="54" s="1"/>
  <c r="L23" i="56"/>
  <c r="L57" i="56" s="1"/>
  <c r="L12" i="54" s="1"/>
  <c r="K23" i="56"/>
  <c r="K57" i="56" s="1"/>
  <c r="K12" i="54" s="1"/>
  <c r="J23" i="56"/>
  <c r="J57" i="56" s="1"/>
  <c r="J12" i="54" s="1"/>
  <c r="I23" i="56"/>
  <c r="I57" i="56" s="1"/>
  <c r="I12" i="54" s="1"/>
  <c r="H23" i="56"/>
  <c r="H57" i="56" s="1"/>
  <c r="H12" i="54" s="1"/>
  <c r="G23" i="56"/>
  <c r="G57" i="56" s="1"/>
  <c r="G12" i="54" s="1"/>
  <c r="F23" i="56"/>
  <c r="F57" i="56" s="1"/>
  <c r="F12" i="54" s="1"/>
  <c r="E23" i="56"/>
  <c r="E57" i="56" s="1"/>
  <c r="E12" i="54" s="1"/>
  <c r="D23" i="56"/>
  <c r="R14" i="56"/>
  <c r="Q14" i="56"/>
  <c r="P14" i="56"/>
  <c r="O14" i="56"/>
  <c r="N14" i="56"/>
  <c r="M14" i="56"/>
  <c r="L14" i="56"/>
  <c r="K14" i="56"/>
  <c r="J14" i="56"/>
  <c r="I14" i="56"/>
  <c r="H14" i="56"/>
  <c r="G14" i="56"/>
  <c r="F14" i="56"/>
  <c r="E14" i="56"/>
  <c r="D14" i="56"/>
  <c r="R6" i="56"/>
  <c r="Q6" i="56"/>
  <c r="P6" i="56"/>
  <c r="O6" i="56"/>
  <c r="N6" i="56"/>
  <c r="M6" i="56"/>
  <c r="L6" i="56"/>
  <c r="K6" i="56"/>
  <c r="J6" i="56"/>
  <c r="I6" i="56"/>
  <c r="H6" i="56"/>
  <c r="G6" i="56"/>
  <c r="F6" i="56"/>
  <c r="E6" i="56"/>
  <c r="D6" i="56"/>
  <c r="E47" i="39"/>
  <c r="F47" i="39"/>
  <c r="G47" i="39"/>
  <c r="H47" i="39"/>
  <c r="I47" i="39"/>
  <c r="J47" i="39"/>
  <c r="K47" i="39"/>
  <c r="L47" i="39"/>
  <c r="M47" i="39"/>
  <c r="N47" i="39"/>
  <c r="O47" i="39"/>
  <c r="P47" i="39"/>
  <c r="Q47" i="39"/>
  <c r="R47" i="39"/>
  <c r="D47" i="39"/>
  <c r="E79" i="39"/>
  <c r="F79" i="39"/>
  <c r="G79" i="39"/>
  <c r="H79" i="39"/>
  <c r="I79" i="39"/>
  <c r="J79" i="39"/>
  <c r="K79" i="39"/>
  <c r="L79" i="39"/>
  <c r="M79" i="39"/>
  <c r="N79" i="39"/>
  <c r="O79" i="39"/>
  <c r="P79" i="39"/>
  <c r="Q79" i="39"/>
  <c r="R79" i="39"/>
  <c r="S79" i="39"/>
  <c r="C14" i="59" s="1"/>
  <c r="E14" i="59" s="1"/>
  <c r="G14" i="59" s="1"/>
  <c r="D79" i="39"/>
  <c r="E71" i="39"/>
  <c r="F71" i="39"/>
  <c r="G71" i="39"/>
  <c r="H71" i="39"/>
  <c r="I71" i="39"/>
  <c r="J71" i="39"/>
  <c r="K71" i="39"/>
  <c r="L71" i="39"/>
  <c r="M71" i="39"/>
  <c r="N71" i="39"/>
  <c r="O71" i="39"/>
  <c r="P71" i="39"/>
  <c r="Q71" i="39"/>
  <c r="R71" i="39"/>
  <c r="S71" i="39"/>
  <c r="C12" i="59" s="1"/>
  <c r="E12" i="59" s="1"/>
  <c r="D71" i="39"/>
  <c r="E12" i="39"/>
  <c r="F12" i="39"/>
  <c r="G12" i="39"/>
  <c r="H12" i="39"/>
  <c r="I12" i="39"/>
  <c r="J12" i="39"/>
  <c r="K12" i="39"/>
  <c r="L12" i="39"/>
  <c r="M12" i="39"/>
  <c r="N12" i="39"/>
  <c r="O12" i="39"/>
  <c r="P12" i="39"/>
  <c r="Q12" i="39"/>
  <c r="R12" i="39"/>
  <c r="S12" i="39"/>
  <c r="D12" i="39"/>
  <c r="E62" i="39"/>
  <c r="F62" i="39"/>
  <c r="G62" i="39"/>
  <c r="H62" i="39"/>
  <c r="I62" i="39"/>
  <c r="J62" i="39"/>
  <c r="K62" i="39"/>
  <c r="L62" i="39"/>
  <c r="M62" i="39"/>
  <c r="N62" i="39"/>
  <c r="O62" i="39"/>
  <c r="P62" i="39"/>
  <c r="Q62" i="39"/>
  <c r="R62" i="39"/>
  <c r="S62" i="39"/>
  <c r="C11" i="59" s="1"/>
  <c r="E11" i="59" s="1"/>
  <c r="D62" i="39"/>
  <c r="W126" i="54"/>
  <c r="X126" i="54"/>
  <c r="Y126" i="54"/>
  <c r="Z126" i="54"/>
  <c r="AA126" i="54"/>
  <c r="AB126" i="54"/>
  <c r="AC126" i="54"/>
  <c r="AD126" i="54"/>
  <c r="AE126" i="54"/>
  <c r="AF126" i="54"/>
  <c r="AG126" i="54"/>
  <c r="AH126" i="54"/>
  <c r="AI126" i="54"/>
  <c r="AJ126" i="54"/>
  <c r="AK126" i="54"/>
  <c r="V126" i="54"/>
  <c r="AK107" i="54"/>
  <c r="AK61" i="54"/>
  <c r="AJ61" i="54"/>
  <c r="AI61" i="54"/>
  <c r="AH61" i="54"/>
  <c r="AG61" i="54"/>
  <c r="AF61" i="54"/>
  <c r="AE61" i="54"/>
  <c r="AD61" i="54"/>
  <c r="AC61" i="54"/>
  <c r="AB61" i="54"/>
  <c r="AA61" i="54"/>
  <c r="Z61" i="54"/>
  <c r="Y61" i="54"/>
  <c r="X61" i="54"/>
  <c r="W61" i="54"/>
  <c r="V61" i="54"/>
  <c r="W45" i="54"/>
  <c r="X45" i="54"/>
  <c r="Y45" i="54"/>
  <c r="Z45" i="54"/>
  <c r="AA45" i="54"/>
  <c r="AB45" i="54"/>
  <c r="AC45" i="54"/>
  <c r="AD45" i="54"/>
  <c r="AE45" i="54"/>
  <c r="AF45" i="54"/>
  <c r="AG45" i="54"/>
  <c r="AH45" i="54"/>
  <c r="AI45" i="54"/>
  <c r="AJ45" i="54"/>
  <c r="V45" i="54"/>
  <c r="F82" i="38" l="1"/>
  <c r="J82" i="38"/>
  <c r="N82" i="38"/>
  <c r="R82" i="38"/>
  <c r="G82" i="38"/>
  <c r="K82" i="38"/>
  <c r="O82" i="38"/>
  <c r="D82" i="38"/>
  <c r="H82" i="38"/>
  <c r="L82" i="38"/>
  <c r="P82" i="38"/>
  <c r="E82" i="38"/>
  <c r="I82" i="38"/>
  <c r="M82" i="38"/>
  <c r="Q82" i="38"/>
  <c r="E81" i="38"/>
  <c r="I81" i="38"/>
  <c r="M81" i="38"/>
  <c r="Q81" i="38"/>
  <c r="F81" i="38"/>
  <c r="J81" i="38"/>
  <c r="N81" i="38"/>
  <c r="R81" i="38"/>
  <c r="G81" i="38"/>
  <c r="K81" i="38"/>
  <c r="O81" i="38"/>
  <c r="D81" i="38"/>
  <c r="H81" i="38"/>
  <c r="L81" i="38"/>
  <c r="P81" i="38"/>
  <c r="E99" i="38"/>
  <c r="I99" i="38"/>
  <c r="M99" i="38"/>
  <c r="Q99" i="38"/>
  <c r="F99" i="38"/>
  <c r="J99" i="38"/>
  <c r="N99" i="38"/>
  <c r="R99" i="38"/>
  <c r="G99" i="38"/>
  <c r="K99" i="38"/>
  <c r="O99" i="38"/>
  <c r="D99" i="38"/>
  <c r="H99" i="38"/>
  <c r="L99" i="38"/>
  <c r="P99" i="38"/>
  <c r="F100" i="38"/>
  <c r="J100" i="38"/>
  <c r="N100" i="38"/>
  <c r="R100" i="38"/>
  <c r="G100" i="38"/>
  <c r="K100" i="38"/>
  <c r="O100" i="38"/>
  <c r="D100" i="38"/>
  <c r="H100" i="38"/>
  <c r="L100" i="38"/>
  <c r="P100" i="38"/>
  <c r="E100" i="38"/>
  <c r="I100" i="38"/>
  <c r="M100" i="38"/>
  <c r="Q100" i="38"/>
  <c r="C6" i="59"/>
  <c r="E6" i="59" s="1"/>
  <c r="E24" i="38"/>
  <c r="K24" i="38"/>
  <c r="F24" i="38"/>
  <c r="G24" i="38"/>
  <c r="H24" i="38"/>
  <c r="Q24" i="38"/>
  <c r="D24" i="38"/>
  <c r="I24" i="38"/>
  <c r="S24" i="38"/>
  <c r="J24" i="38"/>
  <c r="O24" i="38"/>
  <c r="M24" i="38"/>
  <c r="L24" i="38"/>
  <c r="R24" i="38"/>
  <c r="N24" i="38"/>
  <c r="P24" i="38"/>
  <c r="AG60" i="54"/>
  <c r="AG62" i="54" s="1"/>
  <c r="AC60" i="54"/>
  <c r="Y60" i="54"/>
  <c r="Y62" i="54" s="1"/>
  <c r="AJ60" i="54"/>
  <c r="AJ62" i="54" s="1"/>
  <c r="AF60" i="54"/>
  <c r="AF62" i="54" s="1"/>
  <c r="AB60" i="54"/>
  <c r="AB62" i="54" s="1"/>
  <c r="X60" i="54"/>
  <c r="X62" i="54" s="1"/>
  <c r="AI60" i="54"/>
  <c r="AI62" i="54" s="1"/>
  <c r="AE60" i="54"/>
  <c r="AA60" i="54"/>
  <c r="AA62" i="54" s="1"/>
  <c r="W60" i="54"/>
  <c r="W62" i="54" s="1"/>
  <c r="AH60" i="54"/>
  <c r="AH62" i="54" s="1"/>
  <c r="AD60" i="54"/>
  <c r="AD62" i="54" s="1"/>
  <c r="Z60" i="54"/>
  <c r="V60" i="54"/>
  <c r="V62" i="54" s="1"/>
  <c r="AK45" i="54"/>
  <c r="AE62" i="54"/>
  <c r="AC62" i="54"/>
  <c r="Z62" i="54"/>
  <c r="S47" i="39"/>
  <c r="C10" i="59" s="1"/>
  <c r="AL57" i="56"/>
  <c r="AI12" i="54" s="1"/>
  <c r="AH57" i="56"/>
  <c r="AE12" i="54" s="1"/>
  <c r="AD57" i="56"/>
  <c r="AA12" i="54" s="1"/>
  <c r="Z57" i="56"/>
  <c r="W12" i="54" s="1"/>
  <c r="AL62" i="56"/>
  <c r="AI18" i="54" s="1"/>
  <c r="AH62" i="56"/>
  <c r="AE18" i="54" s="1"/>
  <c r="AD62" i="56"/>
  <c r="AA18" i="54" s="1"/>
  <c r="Z62" i="56"/>
  <c r="W18" i="54" s="1"/>
  <c r="Z58" i="56"/>
  <c r="W13" i="54" s="1"/>
  <c r="Z61" i="56"/>
  <c r="W17" i="54" s="1"/>
  <c r="AN32" i="56"/>
  <c r="AK57" i="56"/>
  <c r="AH12" i="54" s="1"/>
  <c r="AG57" i="56"/>
  <c r="AD12" i="54" s="1"/>
  <c r="AC57" i="56"/>
  <c r="Z12" i="54" s="1"/>
  <c r="Y58" i="56"/>
  <c r="V13" i="54" s="1"/>
  <c r="AK58" i="56"/>
  <c r="AG58" i="56"/>
  <c r="AD13" i="54" s="1"/>
  <c r="AC58" i="56"/>
  <c r="Z13" i="54" s="1"/>
  <c r="Y61" i="56"/>
  <c r="V17" i="54" s="1"/>
  <c r="AK61" i="56"/>
  <c r="AH17" i="54" s="1"/>
  <c r="AG61" i="56"/>
  <c r="AD17" i="54" s="1"/>
  <c r="AC61" i="56"/>
  <c r="Z17" i="54" s="1"/>
  <c r="Y62" i="56"/>
  <c r="V18" i="54" s="1"/>
  <c r="AK62" i="56"/>
  <c r="AH18" i="54" s="1"/>
  <c r="AG62" i="56"/>
  <c r="AD18" i="54" s="1"/>
  <c r="AC62" i="56"/>
  <c r="Z18" i="54" s="1"/>
  <c r="AL58" i="56"/>
  <c r="AI13" i="54" s="1"/>
  <c r="AL61" i="56"/>
  <c r="AI17" i="54" s="1"/>
  <c r="Y57" i="56"/>
  <c r="V12" i="54" s="1"/>
  <c r="AN57" i="56"/>
  <c r="AJ57" i="56"/>
  <c r="AG12" i="54" s="1"/>
  <c r="AF57" i="56"/>
  <c r="AC12" i="54" s="1"/>
  <c r="AB57" i="56"/>
  <c r="Y12" i="54" s="1"/>
  <c r="AN58" i="56"/>
  <c r="AJ58" i="56"/>
  <c r="AG13" i="54" s="1"/>
  <c r="AF58" i="56"/>
  <c r="AC13" i="54" s="1"/>
  <c r="AB58" i="56"/>
  <c r="Y13" i="54" s="1"/>
  <c r="AN61" i="56"/>
  <c r="AK17" i="54" s="1"/>
  <c r="AJ61" i="56"/>
  <c r="AG17" i="54" s="1"/>
  <c r="AF61" i="56"/>
  <c r="AC17" i="54" s="1"/>
  <c r="AB61" i="56"/>
  <c r="Y17" i="54" s="1"/>
  <c r="AN62" i="56"/>
  <c r="AK18" i="54" s="1"/>
  <c r="AJ62" i="56"/>
  <c r="AG18" i="54" s="1"/>
  <c r="AF62" i="56"/>
  <c r="AC18" i="54" s="1"/>
  <c r="AB62" i="56"/>
  <c r="Y18" i="54" s="1"/>
  <c r="AH58" i="56"/>
  <c r="AE13" i="54" s="1"/>
  <c r="AH61" i="56"/>
  <c r="AM57" i="56"/>
  <c r="AJ12" i="54" s="1"/>
  <c r="AI57" i="56"/>
  <c r="AF12" i="54" s="1"/>
  <c r="AE57" i="56"/>
  <c r="AB12" i="54" s="1"/>
  <c r="AA57" i="56"/>
  <c r="X12" i="54" s="1"/>
  <c r="AM58" i="56"/>
  <c r="AJ13" i="54" s="1"/>
  <c r="AI58" i="56"/>
  <c r="AF13" i="54" s="1"/>
  <c r="AE58" i="56"/>
  <c r="AB13" i="54" s="1"/>
  <c r="AA58" i="56"/>
  <c r="X13" i="54" s="1"/>
  <c r="AM61" i="56"/>
  <c r="AJ17" i="54" s="1"/>
  <c r="AI61" i="56"/>
  <c r="AF17" i="54" s="1"/>
  <c r="AE61" i="56"/>
  <c r="AB17" i="54" s="1"/>
  <c r="AA61" i="56"/>
  <c r="X17" i="54" s="1"/>
  <c r="AM62" i="56"/>
  <c r="AJ18" i="54" s="1"/>
  <c r="AI62" i="56"/>
  <c r="AE62" i="56"/>
  <c r="AB18" i="54" s="1"/>
  <c r="AA62" i="56"/>
  <c r="X18" i="54" s="1"/>
  <c r="AD58" i="56"/>
  <c r="AA13" i="54" s="1"/>
  <c r="AD61" i="56"/>
  <c r="AA17" i="54" s="1"/>
  <c r="AN40" i="56"/>
  <c r="AN14" i="56"/>
  <c r="AN6" i="56"/>
  <c r="P60" i="56"/>
  <c r="Q60" i="56"/>
  <c r="H60" i="56"/>
  <c r="E60" i="56"/>
  <c r="M60" i="56"/>
  <c r="L60" i="56"/>
  <c r="I60" i="56"/>
  <c r="S32" i="56"/>
  <c r="S49" i="56"/>
  <c r="O56" i="56"/>
  <c r="K56" i="56"/>
  <c r="G56" i="56"/>
  <c r="S24" i="56"/>
  <c r="S14" i="56"/>
  <c r="E56" i="56"/>
  <c r="I56" i="56"/>
  <c r="M56" i="56"/>
  <c r="Q56" i="56"/>
  <c r="S23" i="56"/>
  <c r="G60" i="56"/>
  <c r="K60" i="56"/>
  <c r="O60" i="56"/>
  <c r="S40" i="56"/>
  <c r="S50" i="56"/>
  <c r="H56" i="56"/>
  <c r="L56" i="56"/>
  <c r="P56" i="56"/>
  <c r="S6" i="56"/>
  <c r="F56" i="56"/>
  <c r="J56" i="56"/>
  <c r="N56" i="56"/>
  <c r="R56" i="56"/>
  <c r="F60" i="56"/>
  <c r="J60" i="56"/>
  <c r="N60" i="56"/>
  <c r="R60" i="56"/>
  <c r="D57" i="56"/>
  <c r="D12" i="54" s="1"/>
  <c r="D58" i="56"/>
  <c r="D13" i="54" s="1"/>
  <c r="D61" i="56"/>
  <c r="D17" i="54" s="1"/>
  <c r="D62" i="56"/>
  <c r="D18" i="54" s="1"/>
  <c r="E124" i="54"/>
  <c r="E126" i="54" s="1"/>
  <c r="F124" i="54"/>
  <c r="F126" i="54" s="1"/>
  <c r="G124" i="54"/>
  <c r="G126" i="54" s="1"/>
  <c r="H124" i="54"/>
  <c r="H126" i="54" s="1"/>
  <c r="I124" i="54"/>
  <c r="I126" i="54" s="1"/>
  <c r="J124" i="54"/>
  <c r="J126" i="54" s="1"/>
  <c r="K124" i="54"/>
  <c r="K126" i="54" s="1"/>
  <c r="L124" i="54"/>
  <c r="L126" i="54" s="1"/>
  <c r="M124" i="54"/>
  <c r="M126" i="54" s="1"/>
  <c r="N124" i="54"/>
  <c r="N126" i="54" s="1"/>
  <c r="O124" i="54"/>
  <c r="O126" i="54" s="1"/>
  <c r="P124" i="54"/>
  <c r="P126" i="54" s="1"/>
  <c r="Q124" i="54"/>
  <c r="Q126" i="54" s="1"/>
  <c r="R124" i="54"/>
  <c r="R126" i="54" s="1"/>
  <c r="S124" i="54"/>
  <c r="S126" i="54" s="1"/>
  <c r="D124" i="54"/>
  <c r="D126" i="54" s="1"/>
  <c r="E58" i="54"/>
  <c r="F58" i="54"/>
  <c r="G58" i="54"/>
  <c r="H58" i="54"/>
  <c r="I58" i="54"/>
  <c r="J58" i="54"/>
  <c r="K58" i="54"/>
  <c r="L58" i="54"/>
  <c r="M58" i="54"/>
  <c r="N58" i="54"/>
  <c r="O58" i="54"/>
  <c r="P58" i="54"/>
  <c r="Q58" i="54"/>
  <c r="R58" i="54"/>
  <c r="S58" i="54"/>
  <c r="D58" i="54"/>
  <c r="S45" i="54"/>
  <c r="E41" i="54"/>
  <c r="E44" i="54" s="1"/>
  <c r="E45" i="54" s="1"/>
  <c r="F41" i="54"/>
  <c r="F44" i="54" s="1"/>
  <c r="F45" i="54" s="1"/>
  <c r="G41" i="54"/>
  <c r="G44" i="54" s="1"/>
  <c r="G45" i="54" s="1"/>
  <c r="H41" i="54"/>
  <c r="H44" i="54" s="1"/>
  <c r="H45" i="54" s="1"/>
  <c r="I41" i="54"/>
  <c r="I44" i="54" s="1"/>
  <c r="I45" i="54" s="1"/>
  <c r="J41" i="54"/>
  <c r="J44" i="54" s="1"/>
  <c r="J45" i="54" s="1"/>
  <c r="K41" i="54"/>
  <c r="K44" i="54" s="1"/>
  <c r="K45" i="54" s="1"/>
  <c r="L41" i="54"/>
  <c r="L44" i="54" s="1"/>
  <c r="L45" i="54" s="1"/>
  <c r="M41" i="54"/>
  <c r="M44" i="54" s="1"/>
  <c r="M45" i="54" s="1"/>
  <c r="N41" i="54"/>
  <c r="N44" i="54" s="1"/>
  <c r="N45" i="54" s="1"/>
  <c r="O41" i="54"/>
  <c r="O44" i="54" s="1"/>
  <c r="O45" i="54" s="1"/>
  <c r="P41" i="54"/>
  <c r="P44" i="54" s="1"/>
  <c r="P45" i="54" s="1"/>
  <c r="Q41" i="54"/>
  <c r="Q44" i="54" s="1"/>
  <c r="Q45" i="54" s="1"/>
  <c r="R41" i="54"/>
  <c r="R44" i="54" s="1"/>
  <c r="R45" i="54" s="1"/>
  <c r="D41" i="54"/>
  <c r="D44" i="54" s="1"/>
  <c r="D45" i="54" s="1"/>
  <c r="E9" i="54"/>
  <c r="F9" i="54"/>
  <c r="G9" i="54"/>
  <c r="H9" i="54"/>
  <c r="I9" i="54"/>
  <c r="J9" i="54"/>
  <c r="K9" i="54"/>
  <c r="L9" i="54"/>
  <c r="M9" i="54"/>
  <c r="N9" i="54"/>
  <c r="O9" i="54"/>
  <c r="P9" i="54"/>
  <c r="Q9" i="54"/>
  <c r="R9" i="54"/>
  <c r="D9" i="54"/>
  <c r="AK13" i="54" l="1"/>
  <c r="AK56" i="56"/>
  <c r="AH13" i="54"/>
  <c r="C8" i="59"/>
  <c r="E10" i="59"/>
  <c r="AK60" i="54"/>
  <c r="AK62" i="54" s="1"/>
  <c r="X19" i="54"/>
  <c r="AC19" i="54"/>
  <c r="AK19" i="54"/>
  <c r="AI60" i="56"/>
  <c r="AF18" i="54"/>
  <c r="AF19" i="54" s="1"/>
  <c r="AA19" i="54"/>
  <c r="AJ19" i="54"/>
  <c r="Y19" i="54"/>
  <c r="AG19" i="54"/>
  <c r="AB19" i="54"/>
  <c r="Z19" i="54"/>
  <c r="AH19" i="54"/>
  <c r="AI19" i="54"/>
  <c r="AH60" i="56"/>
  <c r="AE17" i="54"/>
  <c r="AE19" i="54" s="1"/>
  <c r="AD19" i="54"/>
  <c r="V19" i="54"/>
  <c r="W19" i="54"/>
  <c r="AK12" i="54"/>
  <c r="V14" i="54" s="1"/>
  <c r="AK60" i="56"/>
  <c r="AD60" i="56"/>
  <c r="AC60" i="56"/>
  <c r="AC56" i="56"/>
  <c r="AA56" i="56"/>
  <c r="AG56" i="56"/>
  <c r="AF56" i="56"/>
  <c r="AN60" i="56"/>
  <c r="AN56" i="56"/>
  <c r="F60" i="54"/>
  <c r="K61" i="54"/>
  <c r="Q60" i="54"/>
  <c r="I60" i="54"/>
  <c r="E60" i="54"/>
  <c r="R61" i="54"/>
  <c r="N61" i="54"/>
  <c r="J61" i="54"/>
  <c r="F61" i="54"/>
  <c r="R60" i="54"/>
  <c r="J60" i="54"/>
  <c r="O61" i="54"/>
  <c r="G61" i="54"/>
  <c r="M60" i="54"/>
  <c r="P60" i="54"/>
  <c r="L60" i="54"/>
  <c r="H60" i="54"/>
  <c r="S60" i="54"/>
  <c r="Q61" i="54"/>
  <c r="M61" i="54"/>
  <c r="I61" i="54"/>
  <c r="I62" i="54" s="1"/>
  <c r="E61" i="54"/>
  <c r="N60" i="54"/>
  <c r="S61" i="54"/>
  <c r="S62" i="54" s="1"/>
  <c r="D60" i="54"/>
  <c r="O60" i="54"/>
  <c r="O62" i="54" s="1"/>
  <c r="K60" i="54"/>
  <c r="K62" i="54" s="1"/>
  <c r="G60" i="54"/>
  <c r="D61" i="54"/>
  <c r="P61" i="54"/>
  <c r="L61" i="54"/>
  <c r="H61" i="54"/>
  <c r="AA60" i="56"/>
  <c r="AF60" i="56"/>
  <c r="AI56" i="56"/>
  <c r="AM56" i="56"/>
  <c r="Y60" i="56"/>
  <c r="AH56" i="56"/>
  <c r="AB56" i="56"/>
  <c r="AB60" i="56"/>
  <c r="AL60" i="56"/>
  <c r="AE56" i="56"/>
  <c r="AD56" i="56"/>
  <c r="AL56" i="56"/>
  <c r="Z56" i="56"/>
  <c r="Z60" i="56"/>
  <c r="AJ56" i="56"/>
  <c r="Y56" i="56"/>
  <c r="AE60" i="56"/>
  <c r="AM60" i="56"/>
  <c r="AJ60" i="56"/>
  <c r="AG60" i="56"/>
  <c r="S58" i="56"/>
  <c r="S13" i="54" s="1"/>
  <c r="S62" i="56"/>
  <c r="S18" i="54" s="1"/>
  <c r="S57" i="56"/>
  <c r="S12" i="54" s="1"/>
  <c r="D56" i="56"/>
  <c r="S61" i="56"/>
  <c r="S17" i="54" s="1"/>
  <c r="D60" i="56"/>
  <c r="Q62" i="54"/>
  <c r="R62" i="54"/>
  <c r="F62" i="54"/>
  <c r="S9" i="54"/>
  <c r="AF14" i="54" l="1"/>
  <c r="W14" i="54"/>
  <c r="AB14" i="54"/>
  <c r="C16" i="59"/>
  <c r="E8" i="59"/>
  <c r="AI14" i="54"/>
  <c r="X14" i="54"/>
  <c r="AG14" i="54"/>
  <c r="AH14" i="54"/>
  <c r="AA14" i="54"/>
  <c r="AD14" i="54"/>
  <c r="Y14" i="54"/>
  <c r="Z14" i="54"/>
  <c r="AC14" i="54"/>
  <c r="AE14" i="54"/>
  <c r="AJ14" i="54"/>
  <c r="N62" i="54"/>
  <c r="J62" i="54"/>
  <c r="H62" i="54"/>
  <c r="P62" i="54"/>
  <c r="D62" i="54"/>
  <c r="G62" i="54"/>
  <c r="L62" i="54"/>
  <c r="M62" i="54"/>
  <c r="E62" i="54"/>
  <c r="S56" i="56"/>
  <c r="S60" i="56"/>
  <c r="AK14" i="54" l="1"/>
  <c r="Z22" i="54"/>
  <c r="AD22" i="54"/>
  <c r="AJ22" i="54"/>
  <c r="AF22" i="54"/>
  <c r="Y22" i="54"/>
  <c r="AB22" i="54"/>
  <c r="W22" i="54"/>
  <c r="AE22" i="54"/>
  <c r="X22" i="54"/>
  <c r="AC22" i="54"/>
  <c r="AH22" i="54"/>
  <c r="AG22" i="54"/>
  <c r="AI22" i="54"/>
  <c r="C21" i="54"/>
  <c r="C12" i="54"/>
  <c r="C13" i="54" s="1"/>
  <c r="C17" i="54"/>
  <c r="C18" i="54" s="1"/>
  <c r="D84" i="38" l="1"/>
  <c r="H84" i="38"/>
  <c r="L84" i="38"/>
  <c r="P84" i="38"/>
  <c r="E84" i="38"/>
  <c r="I84" i="38"/>
  <c r="M84" i="38"/>
  <c r="Q84" i="38"/>
  <c r="F84" i="38"/>
  <c r="J84" i="38"/>
  <c r="N84" i="38"/>
  <c r="R84" i="38"/>
  <c r="G84" i="38"/>
  <c r="K84" i="38"/>
  <c r="O84" i="38"/>
  <c r="D102" i="38"/>
  <c r="H102" i="38"/>
  <c r="L102" i="38"/>
  <c r="P102" i="38"/>
  <c r="E102" i="38"/>
  <c r="I102" i="38"/>
  <c r="M102" i="38"/>
  <c r="Q102" i="38"/>
  <c r="F102" i="38"/>
  <c r="J102" i="38"/>
  <c r="N102" i="38"/>
  <c r="R102" i="38"/>
  <c r="G102" i="38"/>
  <c r="K102" i="38"/>
  <c r="O102" i="38"/>
  <c r="AA22" i="54"/>
  <c r="D19" i="54"/>
  <c r="D22" i="54" s="1"/>
  <c r="G14" i="54"/>
  <c r="G21" i="54" s="1"/>
  <c r="Q19" i="54"/>
  <c r="Q22" i="54" s="1"/>
  <c r="K14" i="54"/>
  <c r="K21" i="54" s="1"/>
  <c r="Q14" i="54"/>
  <c r="Q21" i="54" s="1"/>
  <c r="M19" i="54"/>
  <c r="M22" i="54" s="1"/>
  <c r="I14" i="54"/>
  <c r="I21" i="54" s="1"/>
  <c r="O14" i="54"/>
  <c r="O21" i="54" s="1"/>
  <c r="I19" i="54"/>
  <c r="I22" i="54" s="1"/>
  <c r="F14" i="54"/>
  <c r="F21" i="54" s="1"/>
  <c r="D14" i="54"/>
  <c r="D21" i="54" s="1"/>
  <c r="J19" i="54"/>
  <c r="J22" i="54" s="1"/>
  <c r="R19" i="54"/>
  <c r="R22" i="54" s="1"/>
  <c r="G19" i="54"/>
  <c r="G22" i="54" s="1"/>
  <c r="K19" i="54"/>
  <c r="K22" i="54" s="1"/>
  <c r="N19" i="54"/>
  <c r="N22" i="54" s="1"/>
  <c r="L19" i="54"/>
  <c r="L22" i="54" s="1"/>
  <c r="R14" i="54"/>
  <c r="R21" i="54" s="1"/>
  <c r="M14" i="54"/>
  <c r="M21" i="54" s="1"/>
  <c r="P14" i="54"/>
  <c r="P21" i="54" s="1"/>
  <c r="J14" i="54"/>
  <c r="J21" i="54" s="1"/>
  <c r="F19" i="54"/>
  <c r="F22" i="54" s="1"/>
  <c r="S19" i="54"/>
  <c r="H19" i="54"/>
  <c r="H22" i="54" s="1"/>
  <c r="P19" i="54"/>
  <c r="P22" i="54" s="1"/>
  <c r="O19" i="54"/>
  <c r="O22" i="54" s="1"/>
  <c r="E19" i="54"/>
  <c r="E22" i="54" s="1"/>
  <c r="E14" i="54"/>
  <c r="E21" i="54" s="1"/>
  <c r="L14" i="54"/>
  <c r="L21" i="54" s="1"/>
  <c r="H14" i="54"/>
  <c r="H21" i="54" s="1"/>
  <c r="N14" i="54"/>
  <c r="N21" i="54" s="1"/>
  <c r="C22" i="54"/>
  <c r="AG21" i="54" l="1"/>
  <c r="AJ21" i="54"/>
  <c r="V22" i="54"/>
  <c r="W21" i="54"/>
  <c r="AF21" i="54"/>
  <c r="Y21" i="54"/>
  <c r="Z21" i="54"/>
  <c r="V21" i="54"/>
  <c r="V23" i="54" s="1"/>
  <c r="AA21" i="54"/>
  <c r="AB21" i="54"/>
  <c r="AE21" i="54"/>
  <c r="AC21" i="54"/>
  <c r="AI21" i="54"/>
  <c r="AH21" i="54"/>
  <c r="AK21" i="54"/>
  <c r="AD21" i="54"/>
  <c r="X21" i="54"/>
  <c r="S22" i="54"/>
  <c r="K23" i="54"/>
  <c r="K18" i="61" s="1"/>
  <c r="E23" i="54"/>
  <c r="E18" i="61" s="1"/>
  <c r="D23" i="54"/>
  <c r="D18" i="61" s="1"/>
  <c r="O23" i="54"/>
  <c r="O18" i="61" s="1"/>
  <c r="S14" i="54"/>
  <c r="G23" i="54"/>
  <c r="G18" i="61" s="1"/>
  <c r="J23" i="54"/>
  <c r="J18" i="61" s="1"/>
  <c r="R23" i="54"/>
  <c r="R18" i="61" s="1"/>
  <c r="H23" i="54"/>
  <c r="H18" i="61" s="1"/>
  <c r="Q23" i="54"/>
  <c r="Q18" i="61" s="1"/>
  <c r="I23" i="54"/>
  <c r="I18" i="61" s="1"/>
  <c r="L23" i="54"/>
  <c r="L18" i="61" s="1"/>
  <c r="P23" i="54"/>
  <c r="P18" i="61" s="1"/>
  <c r="F23" i="54"/>
  <c r="F18" i="61" s="1"/>
  <c r="M23" i="54"/>
  <c r="M18" i="61" s="1"/>
  <c r="N23" i="54"/>
  <c r="N18" i="61" s="1"/>
  <c r="F6" i="61" l="1"/>
  <c r="F9" i="61" s="1"/>
  <c r="F21" i="61"/>
  <c r="F41" i="38" s="1"/>
  <c r="Q6" i="61"/>
  <c r="Q9" i="61" s="1"/>
  <c r="Q21" i="61"/>
  <c r="Q41" i="38" s="1"/>
  <c r="G6" i="61"/>
  <c r="G9" i="61" s="1"/>
  <c r="G21" i="61"/>
  <c r="G41" i="38" s="1"/>
  <c r="E6" i="61"/>
  <c r="E9" i="61" s="1"/>
  <c r="E21" i="61"/>
  <c r="E41" i="38" s="1"/>
  <c r="P6" i="61"/>
  <c r="P9" i="61" s="1"/>
  <c r="P21" i="61"/>
  <c r="P41" i="38" s="1"/>
  <c r="H6" i="61"/>
  <c r="H9" i="61" s="1"/>
  <c r="H21" i="61"/>
  <c r="H41" i="38" s="1"/>
  <c r="K6" i="61"/>
  <c r="K9" i="61" s="1"/>
  <c r="K21" i="61"/>
  <c r="K41" i="38" s="1"/>
  <c r="N6" i="61"/>
  <c r="N9" i="61" s="1"/>
  <c r="N21" i="61"/>
  <c r="N41" i="38" s="1"/>
  <c r="L6" i="61"/>
  <c r="L9" i="61" s="1"/>
  <c r="L21" i="61"/>
  <c r="L41" i="38" s="1"/>
  <c r="R6" i="61"/>
  <c r="R9" i="61" s="1"/>
  <c r="R21" i="61"/>
  <c r="R41" i="38" s="1"/>
  <c r="O6" i="61"/>
  <c r="O9" i="61" s="1"/>
  <c r="O21" i="61"/>
  <c r="O41" i="38" s="1"/>
  <c r="M6" i="61"/>
  <c r="M9" i="61" s="1"/>
  <c r="M21" i="61"/>
  <c r="M41" i="38" s="1"/>
  <c r="I6" i="61"/>
  <c r="I9" i="61" s="1"/>
  <c r="I21" i="61"/>
  <c r="I41" i="38" s="1"/>
  <c r="J6" i="61"/>
  <c r="J9" i="61" s="1"/>
  <c r="J21" i="61"/>
  <c r="J41" i="38" s="1"/>
  <c r="D6" i="61"/>
  <c r="D9" i="61" s="1"/>
  <c r="D21" i="61"/>
  <c r="D41" i="38" s="1"/>
  <c r="AD23" i="54"/>
  <c r="AE23" i="54"/>
  <c r="Z23" i="54"/>
  <c r="W23" i="54"/>
  <c r="AH23" i="54"/>
  <c r="AB23" i="54"/>
  <c r="Y23" i="54"/>
  <c r="AJ23" i="54"/>
  <c r="AC23" i="54"/>
  <c r="X23" i="54"/>
  <c r="AI23" i="54"/>
  <c r="AA23" i="54"/>
  <c r="AF23" i="54"/>
  <c r="AG23" i="54"/>
  <c r="AK22" i="54"/>
  <c r="AK23" i="54" s="1"/>
  <c r="S21" i="54"/>
  <c r="S23" i="54" s="1"/>
  <c r="S18" i="61" s="1"/>
  <c r="C7" i="30"/>
  <c r="C10" i="30"/>
  <c r="B44" i="21"/>
  <c r="B54" i="21"/>
  <c r="F7" i="30" s="1"/>
  <c r="B60" i="21"/>
  <c r="A54" i="21"/>
  <c r="A72" i="21"/>
  <c r="F9" i="30" l="1"/>
  <c r="E48" i="38"/>
  <c r="I48" i="38"/>
  <c r="M48" i="38"/>
  <c r="Q48" i="38"/>
  <c r="G48" i="38"/>
  <c r="D48" i="38"/>
  <c r="L48" i="38"/>
  <c r="F48" i="38"/>
  <c r="J48" i="38"/>
  <c r="N48" i="38"/>
  <c r="R48" i="38"/>
  <c r="K48" i="38"/>
  <c r="O48" i="38"/>
  <c r="H48" i="38"/>
  <c r="P48" i="38"/>
  <c r="S6" i="61"/>
  <c r="S9" i="61" s="1"/>
  <c r="S21" i="61"/>
  <c r="S41" i="38" s="1"/>
  <c r="B83" i="21"/>
  <c r="G16" i="30" l="1"/>
  <c r="F17" i="30"/>
  <c r="A56" i="17" l="1"/>
  <c r="A49" i="23"/>
  <c r="A11" i="38" l="1"/>
  <c r="A12" i="46" s="1"/>
  <c r="A12" i="38"/>
  <c r="A13" i="46" s="1"/>
  <c r="A13" i="38"/>
  <c r="A14" i="46" s="1"/>
  <c r="A14" i="38"/>
  <c r="A15" i="46" s="1"/>
  <c r="A15" i="38"/>
  <c r="A16" i="46" s="1"/>
  <c r="A20" i="38"/>
  <c r="A21" i="46" s="1"/>
  <c r="A10" i="38"/>
  <c r="A11" i="46" s="1"/>
  <c r="A5" i="38"/>
  <c r="A6" i="46" s="1"/>
  <c r="A6" i="38"/>
  <c r="A7" i="46" s="1"/>
  <c r="A7" i="38"/>
  <c r="A8" i="46" s="1"/>
  <c r="A8" i="38"/>
  <c r="A9" i="46" s="1"/>
  <c r="A57" i="38" l="1"/>
  <c r="A75" i="38" s="1"/>
  <c r="A93" i="38" s="1"/>
  <c r="A58" i="38"/>
  <c r="A76" i="38" s="1"/>
  <c r="A94" i="38" s="1"/>
  <c r="A59" i="38"/>
  <c r="A77" i="38" s="1"/>
  <c r="A95" i="38" s="1"/>
  <c r="C56" i="17" l="1"/>
  <c r="A112" i="38"/>
  <c r="A130" i="38" s="1"/>
  <c r="A148" i="38" s="1"/>
  <c r="A166" i="38" s="1"/>
  <c r="A113" i="38"/>
  <c r="A131" i="38" s="1"/>
  <c r="A149" i="38" s="1"/>
  <c r="A167" i="38" s="1"/>
  <c r="A111" i="38"/>
  <c r="A129" i="38" s="1"/>
  <c r="A147" i="38" s="1"/>
  <c r="A165" i="38" s="1"/>
  <c r="E4" i="56" l="1"/>
  <c r="M4" i="56"/>
  <c r="F4" i="56"/>
  <c r="N4" i="56"/>
  <c r="G4" i="56"/>
  <c r="O4" i="56"/>
  <c r="H4" i="56"/>
  <c r="P4" i="56"/>
  <c r="I4" i="56"/>
  <c r="Q4" i="56"/>
  <c r="J4" i="56"/>
  <c r="R4" i="56"/>
  <c r="K4" i="56"/>
  <c r="S4" i="56"/>
  <c r="L4" i="56"/>
  <c r="D4" i="56"/>
  <c r="Y4" i="56" l="1"/>
  <c r="Y30" i="56" s="1"/>
  <c r="D30" i="56"/>
  <c r="D54" i="56" s="1"/>
  <c r="S30" i="56"/>
  <c r="S54" i="56" s="1"/>
  <c r="AN4" i="56"/>
  <c r="AN30" i="56" s="1"/>
  <c r="R30" i="56"/>
  <c r="R54" i="56" s="1"/>
  <c r="AM4" i="56"/>
  <c r="AM30" i="56" s="1"/>
  <c r="AL4" i="56"/>
  <c r="AL30" i="56" s="1"/>
  <c r="Q30" i="56"/>
  <c r="Q54" i="56" s="1"/>
  <c r="P30" i="56"/>
  <c r="P54" i="56" s="1"/>
  <c r="AK4" i="56"/>
  <c r="AK30" i="56" s="1"/>
  <c r="AJ4" i="56"/>
  <c r="AJ30" i="56" s="1"/>
  <c r="O30" i="56"/>
  <c r="O54" i="56" s="1"/>
  <c r="AI4" i="56"/>
  <c r="AI30" i="56" s="1"/>
  <c r="N30" i="56"/>
  <c r="N54" i="56" s="1"/>
  <c r="M30" i="56"/>
  <c r="M54" i="56" s="1"/>
  <c r="AH4" i="56"/>
  <c r="AH30" i="56" s="1"/>
  <c r="AG4" i="56"/>
  <c r="AG30" i="56" s="1"/>
  <c r="L30" i="56"/>
  <c r="L54" i="56" s="1"/>
  <c r="K30" i="56"/>
  <c r="K54" i="56" s="1"/>
  <c r="AF4" i="56"/>
  <c r="AF30" i="56" s="1"/>
  <c r="J30" i="56"/>
  <c r="J54" i="56" s="1"/>
  <c r="AE4" i="56"/>
  <c r="AE30" i="56" s="1"/>
  <c r="AD4" i="56"/>
  <c r="AD30" i="56" s="1"/>
  <c r="I30" i="56"/>
  <c r="I54" i="56" s="1"/>
  <c r="H30" i="56"/>
  <c r="H54" i="56" s="1"/>
  <c r="AC4" i="56"/>
  <c r="AC30" i="56" s="1"/>
  <c r="AB4" i="56"/>
  <c r="AB30" i="56" s="1"/>
  <c r="G30" i="56"/>
  <c r="G54" i="56" s="1"/>
  <c r="AA4" i="56"/>
  <c r="AA30" i="56" s="1"/>
  <c r="F30" i="56"/>
  <c r="F54" i="56" s="1"/>
  <c r="E30" i="56"/>
  <c r="E54" i="56" s="1"/>
  <c r="Z4" i="56"/>
  <c r="Z30" i="56" s="1"/>
  <c r="P24" i="27"/>
  <c r="P14" i="27"/>
  <c r="O24" i="27"/>
  <c r="O14" i="27"/>
  <c r="N24" i="27"/>
  <c r="N14" i="27"/>
  <c r="M24" i="27"/>
  <c r="M14" i="27"/>
  <c r="D24" i="27"/>
  <c r="D14" i="27"/>
  <c r="S24" i="27"/>
  <c r="S14" i="27"/>
  <c r="R24" i="27"/>
  <c r="R14" i="27"/>
  <c r="Q24" i="27"/>
  <c r="Q14" i="27"/>
  <c r="H24" i="27"/>
  <c r="H14" i="27"/>
  <c r="G24" i="27"/>
  <c r="G14" i="27"/>
  <c r="F24" i="27"/>
  <c r="F14" i="27"/>
  <c r="E24" i="27"/>
  <c r="E14" i="27"/>
  <c r="L24" i="27"/>
  <c r="L14" i="27"/>
  <c r="K24" i="27"/>
  <c r="K14" i="27"/>
  <c r="J24" i="27"/>
  <c r="J14" i="27"/>
  <c r="I24" i="27"/>
  <c r="I14" i="27"/>
  <c r="Z54" i="56" l="1"/>
  <c r="AF54" i="56"/>
  <c r="AH54" i="56"/>
  <c r="AN54" i="56"/>
  <c r="AB54" i="56"/>
  <c r="AD54" i="56"/>
  <c r="AJ54" i="56"/>
  <c r="AL54" i="56"/>
  <c r="AC54" i="56"/>
  <c r="AE54" i="56"/>
  <c r="AK54" i="56"/>
  <c r="AM54" i="56"/>
  <c r="AA54" i="56"/>
  <c r="AG54" i="56"/>
  <c r="AI54" i="56"/>
  <c r="Y54" i="56"/>
  <c r="Q22" i="33"/>
  <c r="S22" i="33"/>
  <c r="M22" i="33"/>
  <c r="O22" i="33"/>
  <c r="I22" i="33"/>
  <c r="K22" i="33"/>
  <c r="E22" i="33"/>
  <c r="G22" i="33"/>
  <c r="R22" i="33"/>
  <c r="D22" i="33"/>
  <c r="N22" i="33"/>
  <c r="P22" i="33"/>
  <c r="J22" i="33"/>
  <c r="L22" i="33"/>
  <c r="F22" i="33"/>
  <c r="H22" i="33"/>
  <c r="A41" i="38" l="1"/>
  <c r="A43" i="38"/>
  <c r="A44" i="38"/>
  <c r="A45" i="38"/>
  <c r="A47" i="38"/>
  <c r="A172" i="38" l="1"/>
  <c r="A173" i="38"/>
  <c r="A169" i="38"/>
  <c r="A171" i="38"/>
  <c r="A56" i="38"/>
  <c r="A74" i="38" s="1"/>
  <c r="A92" i="38" s="1"/>
  <c r="A110" i="38" s="1"/>
  <c r="A128" i="38" s="1"/>
  <c r="A146" i="38" s="1"/>
  <c r="A164" i="38" s="1"/>
  <c r="A174" i="38"/>
  <c r="A170" i="38"/>
  <c r="A53" i="38" l="1"/>
  <c r="A71" i="38" s="1"/>
  <c r="A107" i="38" l="1"/>
  <c r="A125" i="38" s="1"/>
  <c r="A143" i="38" s="1"/>
  <c r="A161" i="38" s="1"/>
  <c r="A179" i="38" s="1"/>
  <c r="A89" i="38"/>
  <c r="E56" i="38"/>
  <c r="E5" i="38" l="1"/>
  <c r="D56" i="38"/>
  <c r="L56" i="38"/>
  <c r="N56" i="38"/>
  <c r="J56" i="38"/>
  <c r="F56" i="38"/>
  <c r="R56" i="38"/>
  <c r="Q56" i="38"/>
  <c r="P56" i="38"/>
  <c r="G56" i="38"/>
  <c r="H56" i="38"/>
  <c r="O56" i="38"/>
  <c r="K56" i="38"/>
  <c r="I56" i="38"/>
  <c r="M56" i="38"/>
  <c r="M5" i="38" l="1"/>
  <c r="I5" i="38"/>
  <c r="F5" i="38"/>
  <c r="K5" i="38"/>
  <c r="P5" i="38"/>
  <c r="J5" i="38"/>
  <c r="H5" i="38"/>
  <c r="G5" i="38"/>
  <c r="Q5" i="38"/>
  <c r="N5" i="38"/>
  <c r="O5" i="38"/>
  <c r="L5" i="38"/>
  <c r="R5" i="38"/>
  <c r="D5" i="38"/>
  <c r="S56" i="38"/>
  <c r="S5" i="38" l="1"/>
  <c r="B6" i="46" l="1"/>
  <c r="A126" i="23"/>
  <c r="A125" i="23"/>
  <c r="A124" i="23"/>
  <c r="A122" i="23"/>
  <c r="A109" i="23"/>
  <c r="A107" i="23"/>
  <c r="A95" i="23"/>
  <c r="A64" i="23"/>
  <c r="A63" i="23"/>
  <c r="A60" i="23"/>
  <c r="A47" i="23"/>
  <c r="A62" i="23" s="1"/>
  <c r="A43" i="23"/>
  <c r="A25" i="23"/>
  <c r="A24" i="23"/>
  <c r="A23" i="23"/>
  <c r="A21" i="23"/>
  <c r="A16" i="23"/>
  <c r="S26" i="33" l="1"/>
  <c r="S25" i="33"/>
  <c r="S24" i="33"/>
  <c r="R13" i="33"/>
  <c r="Q13" i="33"/>
  <c r="P13" i="33"/>
  <c r="O13" i="33"/>
  <c r="N13" i="33"/>
  <c r="M13" i="33"/>
  <c r="L13" i="33"/>
  <c r="K13" i="33"/>
  <c r="J13" i="33"/>
  <c r="I13" i="33"/>
  <c r="H13" i="33"/>
  <c r="G13" i="33"/>
  <c r="F13" i="33"/>
  <c r="E13" i="33"/>
  <c r="D13" i="33"/>
  <c r="R12" i="33"/>
  <c r="Q12" i="33"/>
  <c r="P12" i="33"/>
  <c r="O12" i="33"/>
  <c r="N12" i="33"/>
  <c r="M12" i="33"/>
  <c r="L12" i="33"/>
  <c r="K12" i="33"/>
  <c r="J12" i="33"/>
  <c r="I12" i="33"/>
  <c r="H12" i="33"/>
  <c r="G12" i="33"/>
  <c r="F12" i="33"/>
  <c r="E12" i="33"/>
  <c r="D12" i="33"/>
  <c r="R8" i="33"/>
  <c r="Q8" i="33"/>
  <c r="P8" i="33"/>
  <c r="O8" i="33"/>
  <c r="N8" i="33"/>
  <c r="M8" i="33"/>
  <c r="L8" i="33"/>
  <c r="K8" i="33"/>
  <c r="J8" i="33"/>
  <c r="I8" i="33"/>
  <c r="H8" i="33"/>
  <c r="G8" i="33"/>
  <c r="F8" i="33"/>
  <c r="E8" i="33"/>
  <c r="D8" i="33"/>
  <c r="R7" i="33"/>
  <c r="Q7" i="33"/>
  <c r="P7" i="33"/>
  <c r="O7" i="33"/>
  <c r="N7" i="33"/>
  <c r="M7" i="33"/>
  <c r="L7" i="33"/>
  <c r="K7" i="33"/>
  <c r="J7" i="33"/>
  <c r="I7" i="33"/>
  <c r="H7" i="33"/>
  <c r="G7" i="33"/>
  <c r="F7" i="33"/>
  <c r="E7" i="33"/>
  <c r="D7" i="33"/>
  <c r="S6" i="33"/>
  <c r="E20" i="23"/>
  <c r="G20" i="23"/>
  <c r="H20" i="23"/>
  <c r="I20" i="23"/>
  <c r="J20" i="23"/>
  <c r="K20" i="23"/>
  <c r="L20" i="23"/>
  <c r="M20" i="23"/>
  <c r="N20" i="23"/>
  <c r="O20" i="23"/>
  <c r="P20" i="23"/>
  <c r="Q20" i="23"/>
  <c r="R20" i="23"/>
  <c r="E19" i="23"/>
  <c r="F19" i="23"/>
  <c r="G19" i="23"/>
  <c r="H19" i="23"/>
  <c r="I19" i="23"/>
  <c r="J19" i="23"/>
  <c r="K19" i="23"/>
  <c r="L19" i="23"/>
  <c r="M19" i="23"/>
  <c r="N19" i="23"/>
  <c r="O19" i="23"/>
  <c r="P19" i="23"/>
  <c r="Q19" i="23"/>
  <c r="R19" i="23"/>
  <c r="E15" i="23"/>
  <c r="F15" i="23"/>
  <c r="G15" i="23"/>
  <c r="H15" i="23"/>
  <c r="I15" i="23"/>
  <c r="J15" i="23"/>
  <c r="K15" i="23"/>
  <c r="L15" i="23"/>
  <c r="M15" i="23"/>
  <c r="N15" i="23"/>
  <c r="O15" i="23"/>
  <c r="P15" i="23"/>
  <c r="Q15" i="23"/>
  <c r="R15" i="23"/>
  <c r="F14" i="23"/>
  <c r="H14" i="23"/>
  <c r="I14" i="23"/>
  <c r="K14" i="23"/>
  <c r="L14" i="23"/>
  <c r="N14" i="23"/>
  <c r="P14" i="23"/>
  <c r="Q14" i="23"/>
  <c r="E6" i="17"/>
  <c r="F6" i="17"/>
  <c r="G6" i="17"/>
  <c r="H6" i="17"/>
  <c r="I6" i="17"/>
  <c r="J6" i="17"/>
  <c r="K6" i="17"/>
  <c r="L6" i="17"/>
  <c r="M6" i="17"/>
  <c r="N6" i="17"/>
  <c r="O6" i="17"/>
  <c r="P6" i="17"/>
  <c r="Q6" i="17"/>
  <c r="R6" i="17"/>
  <c r="D6" i="17"/>
  <c r="E34" i="27"/>
  <c r="F34" i="27"/>
  <c r="G34" i="27"/>
  <c r="H34" i="27"/>
  <c r="I34" i="27"/>
  <c r="J34" i="27"/>
  <c r="K34" i="27"/>
  <c r="L34" i="27"/>
  <c r="M34" i="27"/>
  <c r="N34" i="27"/>
  <c r="O34" i="27"/>
  <c r="P34" i="27"/>
  <c r="Q34" i="27"/>
  <c r="R34" i="27"/>
  <c r="S34" i="27"/>
  <c r="D34" i="27"/>
  <c r="E19" i="27"/>
  <c r="F19" i="27"/>
  <c r="G19" i="27"/>
  <c r="H19" i="27"/>
  <c r="I19" i="27"/>
  <c r="J19" i="27"/>
  <c r="K19" i="27"/>
  <c r="L19" i="27"/>
  <c r="M19" i="27"/>
  <c r="N19" i="27"/>
  <c r="O19" i="27"/>
  <c r="P19" i="27"/>
  <c r="Q19" i="27"/>
  <c r="R19" i="27"/>
  <c r="D19" i="27"/>
  <c r="E9" i="27"/>
  <c r="F9" i="27"/>
  <c r="G9" i="27"/>
  <c r="H9" i="27"/>
  <c r="I9" i="27"/>
  <c r="J9" i="27"/>
  <c r="K9" i="27"/>
  <c r="L9" i="27"/>
  <c r="M9" i="27"/>
  <c r="N9" i="27"/>
  <c r="O9" i="27"/>
  <c r="P9" i="27"/>
  <c r="Q9" i="27"/>
  <c r="R9" i="27"/>
  <c r="S9" i="27"/>
  <c r="D9" i="27"/>
  <c r="S125" i="23"/>
  <c r="S111" i="23"/>
  <c r="S114" i="23"/>
  <c r="S115" i="23"/>
  <c r="S116" i="23"/>
  <c r="S117" i="23"/>
  <c r="S118" i="23"/>
  <c r="S119" i="23"/>
  <c r="S120" i="23"/>
  <c r="S121" i="23"/>
  <c r="S99" i="23"/>
  <c r="S100" i="23"/>
  <c r="S101" i="23"/>
  <c r="S102" i="23"/>
  <c r="S103" i="23"/>
  <c r="S104" i="23"/>
  <c r="S105" i="23"/>
  <c r="S106" i="23"/>
  <c r="S98" i="23"/>
  <c r="S68" i="23"/>
  <c r="S69" i="23"/>
  <c r="S71" i="23"/>
  <c r="S73" i="23"/>
  <c r="S76" i="23"/>
  <c r="S77" i="23"/>
  <c r="S80" i="23"/>
  <c r="S81" i="23"/>
  <c r="S83" i="23"/>
  <c r="S84" i="23"/>
  <c r="S86" i="23"/>
  <c r="S87" i="23"/>
  <c r="S89" i="23"/>
  <c r="S90" i="23"/>
  <c r="S91" i="23"/>
  <c r="S67" i="23"/>
  <c r="S51" i="23"/>
  <c r="S52" i="23"/>
  <c r="S53" i="23"/>
  <c r="S55" i="23"/>
  <c r="S57" i="23"/>
  <c r="S58" i="23"/>
  <c r="S59" i="23"/>
  <c r="S50" i="23"/>
  <c r="S46" i="23"/>
  <c r="S31" i="23"/>
  <c r="S32" i="23"/>
  <c r="S34" i="23"/>
  <c r="S36" i="23"/>
  <c r="S37" i="23"/>
  <c r="S38" i="23"/>
  <c r="S39" i="23"/>
  <c r="S40" i="23"/>
  <c r="S41" i="23"/>
  <c r="S30" i="23"/>
  <c r="S9" i="23"/>
  <c r="S10" i="23"/>
  <c r="S8" i="23"/>
  <c r="S7" i="23"/>
  <c r="R27" i="33" l="1"/>
  <c r="S6" i="17"/>
  <c r="G27" i="33"/>
  <c r="S12" i="33"/>
  <c r="S7" i="33"/>
  <c r="G15" i="33"/>
  <c r="K15" i="33"/>
  <c r="O15" i="33"/>
  <c r="D15" i="33"/>
  <c r="H15" i="33"/>
  <c r="L15" i="33"/>
  <c r="P15" i="33"/>
  <c r="E15" i="33"/>
  <c r="I15" i="33"/>
  <c r="M15" i="33"/>
  <c r="Q15" i="33"/>
  <c r="S8" i="33"/>
  <c r="F15" i="33"/>
  <c r="J15" i="33"/>
  <c r="N15" i="33"/>
  <c r="R15" i="33"/>
  <c r="R14" i="23"/>
  <c r="J14" i="23"/>
  <c r="M14" i="23"/>
  <c r="E14" i="23"/>
  <c r="F20" i="23"/>
  <c r="O14" i="23"/>
  <c r="G14" i="23"/>
  <c r="D15" i="23"/>
  <c r="O27" i="33"/>
  <c r="S13" i="33"/>
  <c r="D27" i="33"/>
  <c r="H27" i="33"/>
  <c r="L27" i="33"/>
  <c r="P27" i="33"/>
  <c r="K27" i="33"/>
  <c r="E27" i="33"/>
  <c r="I27" i="33"/>
  <c r="M27" i="33"/>
  <c r="Q27" i="33"/>
  <c r="F27" i="33"/>
  <c r="J27" i="33"/>
  <c r="N27" i="33"/>
  <c r="D14" i="23"/>
  <c r="S88" i="23"/>
  <c r="E107" i="23"/>
  <c r="S110" i="23"/>
  <c r="P93" i="17" s="1"/>
  <c r="S70" i="23"/>
  <c r="N107" i="23"/>
  <c r="E35" i="17"/>
  <c r="I35" i="17"/>
  <c r="M35" i="17"/>
  <c r="Q35" i="17"/>
  <c r="H35" i="17"/>
  <c r="N35" i="17"/>
  <c r="S35" i="17"/>
  <c r="D35" i="17"/>
  <c r="J35" i="17"/>
  <c r="O35" i="17"/>
  <c r="K35" i="17"/>
  <c r="L35" i="17"/>
  <c r="F35" i="17"/>
  <c r="P35" i="17"/>
  <c r="G35" i="17"/>
  <c r="R35" i="17"/>
  <c r="E48" i="17"/>
  <c r="I48" i="17"/>
  <c r="M48" i="17"/>
  <c r="Q48" i="17"/>
  <c r="H48" i="17"/>
  <c r="N48" i="17"/>
  <c r="S48" i="17"/>
  <c r="D48" i="17"/>
  <c r="J48" i="17"/>
  <c r="O48" i="17"/>
  <c r="F48" i="17"/>
  <c r="P48" i="17"/>
  <c r="G48" i="17"/>
  <c r="R48" i="17"/>
  <c r="K48" i="17"/>
  <c r="L48" i="17"/>
  <c r="F50" i="17"/>
  <c r="J50" i="17"/>
  <c r="N50" i="17"/>
  <c r="R50" i="17"/>
  <c r="H50" i="17"/>
  <c r="L50" i="17"/>
  <c r="P50" i="17"/>
  <c r="D50" i="17"/>
  <c r="K50" i="17"/>
  <c r="S50" i="17"/>
  <c r="E50" i="17"/>
  <c r="M50" i="17"/>
  <c r="G50" i="17"/>
  <c r="I50" i="17"/>
  <c r="O50" i="17"/>
  <c r="Q50" i="17"/>
  <c r="G72" i="17"/>
  <c r="K72" i="17"/>
  <c r="O72" i="17"/>
  <c r="S72" i="17"/>
  <c r="D72" i="17"/>
  <c r="H72" i="17"/>
  <c r="L72" i="17"/>
  <c r="P72" i="17"/>
  <c r="E72" i="17"/>
  <c r="I72" i="17"/>
  <c r="M72" i="17"/>
  <c r="Q72" i="17"/>
  <c r="R72" i="17"/>
  <c r="F72" i="17"/>
  <c r="J72" i="17"/>
  <c r="N72" i="17"/>
  <c r="G88" i="17"/>
  <c r="K88" i="17"/>
  <c r="O88" i="17"/>
  <c r="S88" i="17"/>
  <c r="D88" i="17"/>
  <c r="H88" i="17"/>
  <c r="L88" i="17"/>
  <c r="P88" i="17"/>
  <c r="E88" i="17"/>
  <c r="I88" i="17"/>
  <c r="M88" i="17"/>
  <c r="Q88" i="17"/>
  <c r="R88" i="17"/>
  <c r="F88" i="17"/>
  <c r="J88" i="17"/>
  <c r="N88" i="17"/>
  <c r="H11" i="23"/>
  <c r="H7" i="17"/>
  <c r="H8" i="17" s="1"/>
  <c r="L7" i="17"/>
  <c r="P7" i="17"/>
  <c r="P8" i="17" s="1"/>
  <c r="D7" i="17"/>
  <c r="D8" i="17" s="1"/>
  <c r="E7" i="17"/>
  <c r="E8" i="17" s="1"/>
  <c r="I7" i="17"/>
  <c r="I8" i="17" s="1"/>
  <c r="M7" i="17"/>
  <c r="M8" i="17" s="1"/>
  <c r="Q7" i="17"/>
  <c r="Q8" i="17" s="1"/>
  <c r="F7" i="17"/>
  <c r="F8" i="17" s="1"/>
  <c r="J7" i="17"/>
  <c r="J8" i="17" s="1"/>
  <c r="N7" i="17"/>
  <c r="N8" i="17" s="1"/>
  <c r="R7" i="17"/>
  <c r="R8" i="17" s="1"/>
  <c r="G7" i="17"/>
  <c r="G8" i="17" s="1"/>
  <c r="K7" i="17"/>
  <c r="K8" i="17" s="1"/>
  <c r="O7" i="17"/>
  <c r="O8" i="17" s="1"/>
  <c r="S7" i="17"/>
  <c r="E37" i="17"/>
  <c r="I37" i="17"/>
  <c r="M37" i="17"/>
  <c r="Q37" i="17"/>
  <c r="H37" i="17"/>
  <c r="N37" i="17"/>
  <c r="S37" i="17"/>
  <c r="D37" i="17"/>
  <c r="J37" i="17"/>
  <c r="O37" i="17"/>
  <c r="K37" i="17"/>
  <c r="L37" i="17"/>
  <c r="F37" i="17"/>
  <c r="P37" i="17"/>
  <c r="G37" i="17"/>
  <c r="R37" i="17"/>
  <c r="E33" i="17"/>
  <c r="I33" i="17"/>
  <c r="M33" i="17"/>
  <c r="Q33" i="17"/>
  <c r="H33" i="17"/>
  <c r="N33" i="17"/>
  <c r="S33" i="17"/>
  <c r="D33" i="17"/>
  <c r="J33" i="17"/>
  <c r="O33" i="17"/>
  <c r="K33" i="17"/>
  <c r="L33" i="17"/>
  <c r="F33" i="17"/>
  <c r="P33" i="17"/>
  <c r="G33" i="17"/>
  <c r="R33" i="17"/>
  <c r="E29" i="17"/>
  <c r="H29" i="17"/>
  <c r="L29" i="17"/>
  <c r="P29" i="17"/>
  <c r="D29" i="17"/>
  <c r="I29" i="17"/>
  <c r="M29" i="17"/>
  <c r="Q29" i="17"/>
  <c r="F29" i="17"/>
  <c r="N29" i="17"/>
  <c r="G29" i="17"/>
  <c r="O29" i="17"/>
  <c r="J29" i="17"/>
  <c r="R29" i="17"/>
  <c r="K29" i="17"/>
  <c r="S29" i="17"/>
  <c r="S33" i="23"/>
  <c r="F45" i="17"/>
  <c r="J45" i="17"/>
  <c r="N45" i="17"/>
  <c r="R45" i="17"/>
  <c r="I45" i="17"/>
  <c r="O45" i="17"/>
  <c r="D45" i="17"/>
  <c r="E45" i="17"/>
  <c r="K45" i="17"/>
  <c r="P45" i="17"/>
  <c r="L45" i="17"/>
  <c r="M45" i="17"/>
  <c r="G45" i="17"/>
  <c r="Q45" i="17"/>
  <c r="H45" i="17"/>
  <c r="S45" i="17"/>
  <c r="E46" i="17"/>
  <c r="I46" i="17"/>
  <c r="M46" i="17"/>
  <c r="Q46" i="17"/>
  <c r="H46" i="17"/>
  <c r="N46" i="17"/>
  <c r="S46" i="17"/>
  <c r="D46" i="17"/>
  <c r="J46" i="17"/>
  <c r="O46" i="17"/>
  <c r="F46" i="17"/>
  <c r="P46" i="17"/>
  <c r="G46" i="17"/>
  <c r="R46" i="17"/>
  <c r="K46" i="17"/>
  <c r="L46" i="17"/>
  <c r="P63" i="17"/>
  <c r="F60" i="17"/>
  <c r="J60" i="17"/>
  <c r="N60" i="17"/>
  <c r="R60" i="17"/>
  <c r="H60" i="17"/>
  <c r="L60" i="17"/>
  <c r="P60" i="17"/>
  <c r="D60" i="17"/>
  <c r="K60" i="17"/>
  <c r="S60" i="17"/>
  <c r="E60" i="17"/>
  <c r="M60" i="17"/>
  <c r="G60" i="17"/>
  <c r="I60" i="17"/>
  <c r="O60" i="17"/>
  <c r="Q60" i="17"/>
  <c r="H71" i="17"/>
  <c r="E71" i="17"/>
  <c r="F71" i="17"/>
  <c r="K71" i="17"/>
  <c r="O71" i="17"/>
  <c r="S71" i="17"/>
  <c r="G71" i="17"/>
  <c r="L71" i="17"/>
  <c r="P71" i="17"/>
  <c r="D71" i="17"/>
  <c r="I71" i="17"/>
  <c r="M71" i="17"/>
  <c r="Q71" i="17"/>
  <c r="J71" i="17"/>
  <c r="N71" i="17"/>
  <c r="R71" i="17"/>
  <c r="F65" i="17"/>
  <c r="J65" i="17"/>
  <c r="N65" i="17"/>
  <c r="R65" i="17"/>
  <c r="D65" i="17"/>
  <c r="H65" i="17"/>
  <c r="L65" i="17"/>
  <c r="P65" i="17"/>
  <c r="K65" i="17"/>
  <c r="S65" i="17"/>
  <c r="E65" i="17"/>
  <c r="M65" i="17"/>
  <c r="G65" i="17"/>
  <c r="I65" i="17"/>
  <c r="O65" i="17"/>
  <c r="Q65" i="17"/>
  <c r="F62" i="17"/>
  <c r="J62" i="17"/>
  <c r="N62" i="17"/>
  <c r="R62" i="17"/>
  <c r="D62" i="17"/>
  <c r="H62" i="17"/>
  <c r="L62" i="17"/>
  <c r="P62" i="17"/>
  <c r="K62" i="17"/>
  <c r="S62" i="17"/>
  <c r="E62" i="17"/>
  <c r="M62" i="17"/>
  <c r="G62" i="17"/>
  <c r="I62" i="17"/>
  <c r="O62" i="17"/>
  <c r="Q62" i="17"/>
  <c r="S85" i="23"/>
  <c r="G87" i="17"/>
  <c r="K87" i="17"/>
  <c r="O87" i="17"/>
  <c r="S87" i="17"/>
  <c r="D87" i="17"/>
  <c r="H87" i="17"/>
  <c r="L87" i="17"/>
  <c r="P87" i="17"/>
  <c r="E87" i="17"/>
  <c r="I87" i="17"/>
  <c r="M87" i="17"/>
  <c r="Q87" i="17"/>
  <c r="R87" i="17"/>
  <c r="F87" i="17"/>
  <c r="J87" i="17"/>
  <c r="N87" i="17"/>
  <c r="G83" i="17"/>
  <c r="K83" i="17"/>
  <c r="O83" i="17"/>
  <c r="S83" i="17"/>
  <c r="D83" i="17"/>
  <c r="H83" i="17"/>
  <c r="L83" i="17"/>
  <c r="P83" i="17"/>
  <c r="E83" i="17"/>
  <c r="I83" i="17"/>
  <c r="M83" i="17"/>
  <c r="Q83" i="17"/>
  <c r="R83" i="17"/>
  <c r="F83" i="17"/>
  <c r="J83" i="17"/>
  <c r="N83" i="17"/>
  <c r="Q107" i="23"/>
  <c r="M107" i="23"/>
  <c r="I107" i="23"/>
  <c r="G98" i="17"/>
  <c r="K98" i="17"/>
  <c r="O98" i="17"/>
  <c r="S98" i="17"/>
  <c r="D98" i="17"/>
  <c r="H98" i="17"/>
  <c r="L98" i="17"/>
  <c r="P98" i="17"/>
  <c r="E98" i="17"/>
  <c r="I98" i="17"/>
  <c r="M98" i="17"/>
  <c r="Q98" i="17"/>
  <c r="R98" i="17"/>
  <c r="F98" i="17"/>
  <c r="J98" i="17"/>
  <c r="N98" i="17"/>
  <c r="H94" i="17"/>
  <c r="L94" i="17"/>
  <c r="P94" i="17"/>
  <c r="D94" i="17"/>
  <c r="E94" i="17"/>
  <c r="I94" i="17"/>
  <c r="M94" i="17"/>
  <c r="Q94" i="17"/>
  <c r="F94" i="17"/>
  <c r="J94" i="17"/>
  <c r="N94" i="17"/>
  <c r="R94" i="17"/>
  <c r="S94" i="17"/>
  <c r="G94" i="17"/>
  <c r="K94" i="17"/>
  <c r="O94" i="17"/>
  <c r="E51" i="17"/>
  <c r="I51" i="17"/>
  <c r="M51" i="17"/>
  <c r="Q51" i="17"/>
  <c r="G51" i="17"/>
  <c r="K51" i="17"/>
  <c r="O51" i="17"/>
  <c r="S51" i="17"/>
  <c r="J51" i="17"/>
  <c r="R51" i="17"/>
  <c r="D51" i="17"/>
  <c r="L51" i="17"/>
  <c r="F51" i="17"/>
  <c r="H51" i="17"/>
  <c r="N51" i="17"/>
  <c r="P51" i="17"/>
  <c r="E34" i="17"/>
  <c r="I34" i="17"/>
  <c r="M34" i="17"/>
  <c r="Q34" i="17"/>
  <c r="H34" i="17"/>
  <c r="N34" i="17"/>
  <c r="S34" i="17"/>
  <c r="D34" i="17"/>
  <c r="J34" i="17"/>
  <c r="O34" i="17"/>
  <c r="F34" i="17"/>
  <c r="P34" i="17"/>
  <c r="G34" i="17"/>
  <c r="R34" i="17"/>
  <c r="K34" i="17"/>
  <c r="L34" i="17"/>
  <c r="E47" i="17"/>
  <c r="I47" i="17"/>
  <c r="M47" i="17"/>
  <c r="Q47" i="17"/>
  <c r="H47" i="17"/>
  <c r="N47" i="17"/>
  <c r="S47" i="17"/>
  <c r="D47" i="17"/>
  <c r="J47" i="17"/>
  <c r="O47" i="17"/>
  <c r="K47" i="17"/>
  <c r="L47" i="17"/>
  <c r="F47" i="17"/>
  <c r="P47" i="17"/>
  <c r="G47" i="17"/>
  <c r="R47" i="17"/>
  <c r="G84" i="17"/>
  <c r="K84" i="17"/>
  <c r="O84" i="17"/>
  <c r="S84" i="17"/>
  <c r="D84" i="17"/>
  <c r="H84" i="17"/>
  <c r="L84" i="17"/>
  <c r="P84" i="17"/>
  <c r="E84" i="17"/>
  <c r="I84" i="17"/>
  <c r="M84" i="17"/>
  <c r="Q84" i="17"/>
  <c r="R84" i="17"/>
  <c r="F84" i="17"/>
  <c r="J84" i="17"/>
  <c r="N84" i="17"/>
  <c r="J107" i="23"/>
  <c r="E36" i="17"/>
  <c r="I36" i="17"/>
  <c r="M36" i="17"/>
  <c r="Q36" i="17"/>
  <c r="H36" i="17"/>
  <c r="N36" i="17"/>
  <c r="S36" i="17"/>
  <c r="D36" i="17"/>
  <c r="J36" i="17"/>
  <c r="O36" i="17"/>
  <c r="F36" i="17"/>
  <c r="P36" i="17"/>
  <c r="G36" i="17"/>
  <c r="R36" i="17"/>
  <c r="K36" i="17"/>
  <c r="L36" i="17"/>
  <c r="E32" i="17"/>
  <c r="I32" i="17"/>
  <c r="M32" i="17"/>
  <c r="Q32" i="17"/>
  <c r="H32" i="17"/>
  <c r="N32" i="17"/>
  <c r="S32" i="17"/>
  <c r="D32" i="17"/>
  <c r="J32" i="17"/>
  <c r="O32" i="17"/>
  <c r="F32" i="17"/>
  <c r="P32" i="17"/>
  <c r="G32" i="17"/>
  <c r="R32" i="17"/>
  <c r="K32" i="17"/>
  <c r="L32" i="17"/>
  <c r="E28" i="17"/>
  <c r="I28" i="17"/>
  <c r="M28" i="17"/>
  <c r="Q28" i="17"/>
  <c r="H28" i="17"/>
  <c r="N28" i="17"/>
  <c r="S28" i="17"/>
  <c r="D28" i="17"/>
  <c r="J28" i="17"/>
  <c r="O28" i="17"/>
  <c r="K28" i="17"/>
  <c r="L28" i="17"/>
  <c r="F28" i="17"/>
  <c r="P28" i="17"/>
  <c r="G28" i="17"/>
  <c r="R28" i="17"/>
  <c r="O43" i="23"/>
  <c r="K43" i="23"/>
  <c r="E52" i="17"/>
  <c r="I52" i="17"/>
  <c r="M52" i="17"/>
  <c r="Q52" i="17"/>
  <c r="G52" i="17"/>
  <c r="K52" i="17"/>
  <c r="O52" i="17"/>
  <c r="S52" i="17"/>
  <c r="J52" i="17"/>
  <c r="R52" i="17"/>
  <c r="D52" i="17"/>
  <c r="L52" i="17"/>
  <c r="F52" i="17"/>
  <c r="H52" i="17"/>
  <c r="N52" i="17"/>
  <c r="P52" i="17"/>
  <c r="S54" i="23"/>
  <c r="G74" i="17"/>
  <c r="K74" i="17"/>
  <c r="O74" i="17"/>
  <c r="S74" i="17"/>
  <c r="D74" i="17"/>
  <c r="H74" i="17"/>
  <c r="L74" i="17"/>
  <c r="P74" i="17"/>
  <c r="E74" i="17"/>
  <c r="I74" i="17"/>
  <c r="M74" i="17"/>
  <c r="Q74" i="17"/>
  <c r="R74" i="17"/>
  <c r="F74" i="17"/>
  <c r="J74" i="17"/>
  <c r="N74" i="17"/>
  <c r="G64" i="17"/>
  <c r="K64" i="17"/>
  <c r="O64" i="17"/>
  <c r="S64" i="17"/>
  <c r="E64" i="17"/>
  <c r="I64" i="17"/>
  <c r="M64" i="17"/>
  <c r="Q64" i="17"/>
  <c r="L64" i="17"/>
  <c r="D64" i="17"/>
  <c r="F64" i="17"/>
  <c r="N64" i="17"/>
  <c r="H64" i="17"/>
  <c r="J64" i="17"/>
  <c r="P64" i="17"/>
  <c r="R64" i="17"/>
  <c r="F61" i="17"/>
  <c r="J61" i="17"/>
  <c r="N61" i="17"/>
  <c r="R61" i="17"/>
  <c r="D61" i="17"/>
  <c r="H61" i="17"/>
  <c r="L61" i="17"/>
  <c r="P61" i="17"/>
  <c r="K61" i="17"/>
  <c r="S61" i="17"/>
  <c r="E61" i="17"/>
  <c r="M61" i="17"/>
  <c r="G61" i="17"/>
  <c r="I61" i="17"/>
  <c r="O61" i="17"/>
  <c r="Q61" i="17"/>
  <c r="S79" i="23"/>
  <c r="H81" i="17"/>
  <c r="L81" i="17"/>
  <c r="P81" i="17"/>
  <c r="D81" i="17"/>
  <c r="E81" i="17"/>
  <c r="I81" i="17"/>
  <c r="M81" i="17"/>
  <c r="Q81" i="17"/>
  <c r="F81" i="17"/>
  <c r="J81" i="17"/>
  <c r="N81" i="17"/>
  <c r="R81" i="17"/>
  <c r="S81" i="17"/>
  <c r="G81" i="17"/>
  <c r="K81" i="17"/>
  <c r="O81" i="17"/>
  <c r="G86" i="17"/>
  <c r="K86" i="17"/>
  <c r="O86" i="17"/>
  <c r="S86" i="17"/>
  <c r="D86" i="17"/>
  <c r="H86" i="17"/>
  <c r="L86" i="17"/>
  <c r="P86" i="17"/>
  <c r="E86" i="17"/>
  <c r="I86" i="17"/>
  <c r="M86" i="17"/>
  <c r="Q86" i="17"/>
  <c r="R86" i="17"/>
  <c r="F86" i="17"/>
  <c r="J86" i="17"/>
  <c r="N86" i="17"/>
  <c r="G82" i="17"/>
  <c r="K82" i="17"/>
  <c r="O82" i="17"/>
  <c r="S82" i="17"/>
  <c r="D82" i="17"/>
  <c r="H82" i="17"/>
  <c r="L82" i="17"/>
  <c r="P82" i="17"/>
  <c r="E82" i="17"/>
  <c r="I82" i="17"/>
  <c r="M82" i="17"/>
  <c r="Q82" i="17"/>
  <c r="R82" i="17"/>
  <c r="F82" i="17"/>
  <c r="J82" i="17"/>
  <c r="N82" i="17"/>
  <c r="P107" i="23"/>
  <c r="L107" i="23"/>
  <c r="H107" i="23"/>
  <c r="K122" i="23"/>
  <c r="G101" i="17"/>
  <c r="K101" i="17"/>
  <c r="O101" i="17"/>
  <c r="S101" i="17"/>
  <c r="D101" i="17"/>
  <c r="H101" i="17"/>
  <c r="L101" i="17"/>
  <c r="P101" i="17"/>
  <c r="E101" i="17"/>
  <c r="I101" i="17"/>
  <c r="M101" i="17"/>
  <c r="Q101" i="17"/>
  <c r="R101" i="17"/>
  <c r="F101" i="17"/>
  <c r="J101" i="17"/>
  <c r="N101" i="17"/>
  <c r="G97" i="17"/>
  <c r="K97" i="17"/>
  <c r="O97" i="17"/>
  <c r="S97" i="17"/>
  <c r="D97" i="17"/>
  <c r="H97" i="17"/>
  <c r="L97" i="17"/>
  <c r="P97" i="17"/>
  <c r="E97" i="17"/>
  <c r="I97" i="17"/>
  <c r="M97" i="17"/>
  <c r="Q97" i="17"/>
  <c r="R97" i="17"/>
  <c r="F97" i="17"/>
  <c r="J97" i="17"/>
  <c r="N97" i="17"/>
  <c r="D30" i="17"/>
  <c r="S82" i="23"/>
  <c r="G89" i="17"/>
  <c r="K89" i="17"/>
  <c r="O89" i="17"/>
  <c r="S89" i="17"/>
  <c r="D89" i="17"/>
  <c r="H89" i="17"/>
  <c r="L89" i="17"/>
  <c r="P89" i="17"/>
  <c r="E89" i="17"/>
  <c r="I89" i="17"/>
  <c r="M89" i="17"/>
  <c r="Q89" i="17"/>
  <c r="R89" i="17"/>
  <c r="F89" i="17"/>
  <c r="J89" i="17"/>
  <c r="N89" i="17"/>
  <c r="G85" i="17"/>
  <c r="K85" i="17"/>
  <c r="O85" i="17"/>
  <c r="S85" i="17"/>
  <c r="D85" i="17"/>
  <c r="H85" i="17"/>
  <c r="L85" i="17"/>
  <c r="P85" i="17"/>
  <c r="E85" i="17"/>
  <c r="I85" i="17"/>
  <c r="M85" i="17"/>
  <c r="Q85" i="17"/>
  <c r="R85" i="17"/>
  <c r="F85" i="17"/>
  <c r="J85" i="17"/>
  <c r="N85" i="17"/>
  <c r="D107" i="23"/>
  <c r="O107" i="23"/>
  <c r="K107" i="23"/>
  <c r="G107" i="23"/>
  <c r="F93" i="17"/>
  <c r="G100" i="17"/>
  <c r="K100" i="17"/>
  <c r="O100" i="17"/>
  <c r="S100" i="17"/>
  <c r="D100" i="17"/>
  <c r="H100" i="17"/>
  <c r="L100" i="17"/>
  <c r="P100" i="17"/>
  <c r="E100" i="17"/>
  <c r="I100" i="17"/>
  <c r="M100" i="17"/>
  <c r="Q100" i="17"/>
  <c r="R100" i="17"/>
  <c r="F100" i="17"/>
  <c r="J100" i="17"/>
  <c r="N100" i="17"/>
  <c r="G96" i="17"/>
  <c r="K96" i="17"/>
  <c r="O96" i="17"/>
  <c r="S96" i="17"/>
  <c r="D96" i="17"/>
  <c r="H96" i="17"/>
  <c r="L96" i="17"/>
  <c r="P96" i="17"/>
  <c r="E96" i="17"/>
  <c r="I96" i="17"/>
  <c r="M96" i="17"/>
  <c r="Q96" i="17"/>
  <c r="R96" i="17"/>
  <c r="F96" i="17"/>
  <c r="J96" i="17"/>
  <c r="N96" i="17"/>
  <c r="F31" i="17"/>
  <c r="J31" i="17"/>
  <c r="N31" i="17"/>
  <c r="R31" i="17"/>
  <c r="I31" i="17"/>
  <c r="O31" i="17"/>
  <c r="D31" i="17"/>
  <c r="E31" i="17"/>
  <c r="K31" i="17"/>
  <c r="P31" i="17"/>
  <c r="G31" i="17"/>
  <c r="Q31" i="17"/>
  <c r="H31" i="17"/>
  <c r="S31" i="17"/>
  <c r="L31" i="17"/>
  <c r="M31" i="17"/>
  <c r="G30" i="17"/>
  <c r="G73" i="17"/>
  <c r="K73" i="17"/>
  <c r="O73" i="17"/>
  <c r="S73" i="17"/>
  <c r="D73" i="17"/>
  <c r="H73" i="17"/>
  <c r="L73" i="17"/>
  <c r="P73" i="17"/>
  <c r="E73" i="17"/>
  <c r="I73" i="17"/>
  <c r="M73" i="17"/>
  <c r="Q73" i="17"/>
  <c r="R73" i="17"/>
  <c r="F73" i="17"/>
  <c r="J73" i="17"/>
  <c r="N73" i="17"/>
  <c r="E27" i="17"/>
  <c r="I27" i="17"/>
  <c r="M27" i="17"/>
  <c r="Q27" i="17"/>
  <c r="F27" i="17"/>
  <c r="J27" i="17"/>
  <c r="N27" i="17"/>
  <c r="R27" i="17"/>
  <c r="G27" i="17"/>
  <c r="O27" i="17"/>
  <c r="H27" i="17"/>
  <c r="P27" i="17"/>
  <c r="K27" i="17"/>
  <c r="S27" i="17"/>
  <c r="L27" i="17"/>
  <c r="D27" i="17"/>
  <c r="J30" i="17"/>
  <c r="E43" i="23"/>
  <c r="R107" i="23"/>
  <c r="F107" i="23"/>
  <c r="G99" i="17"/>
  <c r="K99" i="17"/>
  <c r="O99" i="17"/>
  <c r="S99" i="17"/>
  <c r="D99" i="17"/>
  <c r="H99" i="17"/>
  <c r="L99" i="17"/>
  <c r="P99" i="17"/>
  <c r="E99" i="17"/>
  <c r="I99" i="17"/>
  <c r="M99" i="17"/>
  <c r="Q99" i="17"/>
  <c r="R99" i="17"/>
  <c r="F99" i="17"/>
  <c r="J99" i="17"/>
  <c r="N99" i="17"/>
  <c r="G95" i="17"/>
  <c r="K95" i="17"/>
  <c r="O95" i="17"/>
  <c r="S95" i="17"/>
  <c r="D95" i="17"/>
  <c r="H95" i="17"/>
  <c r="L95" i="17"/>
  <c r="P95" i="17"/>
  <c r="E95" i="17"/>
  <c r="I95" i="17"/>
  <c r="M95" i="17"/>
  <c r="Q95" i="17"/>
  <c r="R95" i="17"/>
  <c r="F95" i="17"/>
  <c r="J95" i="17"/>
  <c r="N95" i="17"/>
  <c r="R122" i="23"/>
  <c r="S75" i="23"/>
  <c r="D11" i="23"/>
  <c r="O11" i="23"/>
  <c r="K11" i="23"/>
  <c r="G11" i="23"/>
  <c r="R11" i="23"/>
  <c r="N11" i="23"/>
  <c r="J11" i="23"/>
  <c r="F11" i="23"/>
  <c r="Q11" i="23"/>
  <c r="M11" i="23"/>
  <c r="I11" i="23"/>
  <c r="E11" i="23"/>
  <c r="P11" i="23"/>
  <c r="L11" i="23"/>
  <c r="F19" i="19" l="1"/>
  <c r="G19" i="19"/>
  <c r="R19" i="19"/>
  <c r="E19" i="19"/>
  <c r="N19" i="19"/>
  <c r="Q19" i="19"/>
  <c r="P19" i="19"/>
  <c r="O19" i="19"/>
  <c r="I19" i="19"/>
  <c r="D19" i="19"/>
  <c r="J19" i="19"/>
  <c r="M19" i="19"/>
  <c r="L19" i="19"/>
  <c r="K19" i="19"/>
  <c r="H19" i="19"/>
  <c r="E63" i="17"/>
  <c r="N67" i="17"/>
  <c r="K69" i="17"/>
  <c r="Q70" i="17"/>
  <c r="E45" i="23"/>
  <c r="K45" i="23"/>
  <c r="O45" i="23"/>
  <c r="R124" i="23"/>
  <c r="K124" i="23"/>
  <c r="G63" i="17"/>
  <c r="F63" i="17"/>
  <c r="K63" i="17"/>
  <c r="O63" i="17"/>
  <c r="K26" i="38"/>
  <c r="J26" i="38"/>
  <c r="I26" i="38"/>
  <c r="G26" i="38"/>
  <c r="F26" i="38"/>
  <c r="E26" i="38"/>
  <c r="H26" i="38"/>
  <c r="R26" i="38"/>
  <c r="Q26" i="38"/>
  <c r="D26" i="38"/>
  <c r="O26" i="38"/>
  <c r="N26" i="38"/>
  <c r="M26" i="38"/>
  <c r="P26" i="38"/>
  <c r="M63" i="17"/>
  <c r="I63" i="17"/>
  <c r="L63" i="17"/>
  <c r="M93" i="17"/>
  <c r="H122" i="23"/>
  <c r="H69" i="17"/>
  <c r="M69" i="17"/>
  <c r="I67" i="17"/>
  <c r="O70" i="17"/>
  <c r="F67" i="17"/>
  <c r="L70" i="17"/>
  <c r="M70" i="17"/>
  <c r="D70" i="17"/>
  <c r="P70" i="17"/>
  <c r="R63" i="17"/>
  <c r="S15" i="33"/>
  <c r="G43" i="23"/>
  <c r="S93" i="17"/>
  <c r="S66" i="17"/>
  <c r="S69" i="17"/>
  <c r="S70" i="17"/>
  <c r="S68" i="17"/>
  <c r="S67" i="17"/>
  <c r="S49" i="17"/>
  <c r="S15" i="23"/>
  <c r="J12" i="17" s="1"/>
  <c r="S63" i="17"/>
  <c r="D38" i="17"/>
  <c r="D19" i="23"/>
  <c r="L8" i="17"/>
  <c r="F60" i="23"/>
  <c r="H60" i="23"/>
  <c r="L60" i="23"/>
  <c r="G60" i="23"/>
  <c r="R30" i="17"/>
  <c r="R38" i="17" s="1"/>
  <c r="D43" i="23"/>
  <c r="O30" i="17"/>
  <c r="O38" i="17" s="1"/>
  <c r="P30" i="17"/>
  <c r="P38" i="17" s="1"/>
  <c r="H30" i="17"/>
  <c r="H38" i="17" s="1"/>
  <c r="M43" i="23"/>
  <c r="L30" i="17"/>
  <c r="L38" i="17" s="1"/>
  <c r="F30" i="17"/>
  <c r="F38" i="17" s="1"/>
  <c r="L43" i="23"/>
  <c r="J38" i="17"/>
  <c r="S14" i="23"/>
  <c r="D20" i="23"/>
  <c r="S27" i="33"/>
  <c r="M29" i="33" s="1"/>
  <c r="M21" i="19" s="1"/>
  <c r="M24" i="19" s="1"/>
  <c r="I60" i="23"/>
  <c r="J60" i="23"/>
  <c r="O49" i="17"/>
  <c r="O53" i="17" s="1"/>
  <c r="K60" i="23"/>
  <c r="M60" i="23"/>
  <c r="O60" i="23"/>
  <c r="N60" i="23"/>
  <c r="N70" i="17"/>
  <c r="G70" i="17"/>
  <c r="J70" i="17"/>
  <c r="E70" i="17"/>
  <c r="Q60" i="23"/>
  <c r="D60" i="23"/>
  <c r="R60" i="23"/>
  <c r="G49" i="17"/>
  <c r="G53" i="17" s="1"/>
  <c r="K70" i="17"/>
  <c r="J63" i="17"/>
  <c r="H70" i="17"/>
  <c r="D63" i="17"/>
  <c r="R70" i="17"/>
  <c r="Q63" i="17"/>
  <c r="N63" i="17"/>
  <c r="I70" i="17"/>
  <c r="H63" i="17"/>
  <c r="F70" i="17"/>
  <c r="S107" i="23"/>
  <c r="E93" i="17"/>
  <c r="E102" i="17" s="1"/>
  <c r="J93" i="17"/>
  <c r="J102" i="17" s="1"/>
  <c r="L69" i="17"/>
  <c r="J67" i="17"/>
  <c r="P122" i="23"/>
  <c r="K93" i="17"/>
  <c r="K102" i="17" s="1"/>
  <c r="Q69" i="17"/>
  <c r="H93" i="17"/>
  <c r="H102" i="17" s="1"/>
  <c r="E122" i="23"/>
  <c r="Q93" i="17"/>
  <c r="Q102" i="17" s="1"/>
  <c r="D69" i="17"/>
  <c r="I122" i="23"/>
  <c r="N93" i="17"/>
  <c r="N102" i="17" s="1"/>
  <c r="P69" i="17"/>
  <c r="G122" i="23"/>
  <c r="O93" i="17"/>
  <c r="O102" i="17" s="1"/>
  <c r="E69" i="17"/>
  <c r="L122" i="23"/>
  <c r="N122" i="23"/>
  <c r="F122" i="23"/>
  <c r="R93" i="17"/>
  <c r="R102" i="17" s="1"/>
  <c r="R67" i="17"/>
  <c r="G93" i="17"/>
  <c r="G102" i="17" s="1"/>
  <c r="D93" i="17"/>
  <c r="D102" i="17" s="1"/>
  <c r="I69" i="17"/>
  <c r="L93" i="17"/>
  <c r="L102" i="17" s="1"/>
  <c r="I93" i="17"/>
  <c r="I102" i="17" s="1"/>
  <c r="O122" i="23"/>
  <c r="G38" i="17"/>
  <c r="M122" i="23"/>
  <c r="M68" i="17"/>
  <c r="J122" i="23"/>
  <c r="I68" i="17"/>
  <c r="H43" i="23"/>
  <c r="I30" i="17"/>
  <c r="I38" i="17" s="1"/>
  <c r="D122" i="23"/>
  <c r="Q122" i="23"/>
  <c r="G67" i="17"/>
  <c r="M30" i="17"/>
  <c r="M38" i="17" s="1"/>
  <c r="E68" i="17"/>
  <c r="Q68" i="17"/>
  <c r="P43" i="23"/>
  <c r="F102" i="17"/>
  <c r="F95" i="23"/>
  <c r="G66" i="17"/>
  <c r="K90" i="17"/>
  <c r="N90" i="17"/>
  <c r="M90" i="17"/>
  <c r="P90" i="17"/>
  <c r="K95" i="23"/>
  <c r="N68" i="17"/>
  <c r="O67" i="17"/>
  <c r="L66" i="17"/>
  <c r="H49" i="17"/>
  <c r="H53" i="17" s="1"/>
  <c r="E67" i="17"/>
  <c r="N49" i="17"/>
  <c r="N53" i="17" s="1"/>
  <c r="P95" i="23"/>
  <c r="N69" i="17"/>
  <c r="O68" i="17"/>
  <c r="P67" i="17"/>
  <c r="Q66" i="17"/>
  <c r="E60" i="23"/>
  <c r="Q49" i="17"/>
  <c r="Q53" i="17" s="1"/>
  <c r="E30" i="17"/>
  <c r="E38" i="17" s="1"/>
  <c r="Q30" i="17"/>
  <c r="P68" i="17"/>
  <c r="J49" i="17"/>
  <c r="J53" i="17" s="1"/>
  <c r="N30" i="17"/>
  <c r="N38" i="17" s="1"/>
  <c r="J95" i="23"/>
  <c r="K66" i="17"/>
  <c r="G90" i="17"/>
  <c r="J90" i="17"/>
  <c r="I90" i="17"/>
  <c r="L90" i="17"/>
  <c r="O95" i="23"/>
  <c r="R68" i="17"/>
  <c r="D67" i="17"/>
  <c r="P66" i="17"/>
  <c r="L49" i="17"/>
  <c r="L53" i="17" s="1"/>
  <c r="M102" i="17"/>
  <c r="Q67" i="17"/>
  <c r="F69" i="17"/>
  <c r="R69" i="17"/>
  <c r="D68" i="17"/>
  <c r="E66" i="17"/>
  <c r="E49" i="17"/>
  <c r="E53" i="17" s="1"/>
  <c r="S30" i="17"/>
  <c r="J43" i="23"/>
  <c r="R43" i="23"/>
  <c r="N43" i="23"/>
  <c r="F43" i="23"/>
  <c r="G69" i="17"/>
  <c r="M67" i="17"/>
  <c r="R49" i="17"/>
  <c r="R53" i="17" s="1"/>
  <c r="E95" i="23"/>
  <c r="N95" i="23"/>
  <c r="O66" i="17"/>
  <c r="F90" i="17"/>
  <c r="E90" i="17"/>
  <c r="H90" i="17"/>
  <c r="D95" i="23"/>
  <c r="F68" i="17"/>
  <c r="P49" i="17"/>
  <c r="P53" i="17" s="1"/>
  <c r="F66" i="17"/>
  <c r="P102" i="17"/>
  <c r="H95" i="23"/>
  <c r="G68" i="17"/>
  <c r="H67" i="17"/>
  <c r="I66" i="17"/>
  <c r="I49" i="17"/>
  <c r="I53" i="17" s="1"/>
  <c r="O69" i="17"/>
  <c r="J66" i="17"/>
  <c r="I43" i="23"/>
  <c r="D49" i="17"/>
  <c r="D53" i="17" s="1"/>
  <c r="Q95" i="23"/>
  <c r="N66" i="17"/>
  <c r="Q38" i="17"/>
  <c r="R95" i="23"/>
  <c r="D66" i="17"/>
  <c r="O90" i="17"/>
  <c r="R90" i="17"/>
  <c r="Q90" i="17"/>
  <c r="D90" i="17"/>
  <c r="G95" i="23"/>
  <c r="J68" i="17"/>
  <c r="K67" i="17"/>
  <c r="H66" i="17"/>
  <c r="P60" i="23"/>
  <c r="I95" i="23"/>
  <c r="L68" i="17"/>
  <c r="R66" i="17"/>
  <c r="F49" i="17"/>
  <c r="F53" i="17" s="1"/>
  <c r="K49" i="17"/>
  <c r="K53" i="17" s="1"/>
  <c r="L95" i="23"/>
  <c r="J69" i="17"/>
  <c r="K68" i="17"/>
  <c r="L67" i="17"/>
  <c r="M66" i="17"/>
  <c r="M49" i="17"/>
  <c r="M53" i="17" s="1"/>
  <c r="M95" i="23"/>
  <c r="H68" i="17"/>
  <c r="Q43" i="23"/>
  <c r="K30" i="17"/>
  <c r="K38" i="17" s="1"/>
  <c r="S8" i="17"/>
  <c r="S11" i="23"/>
  <c r="S19" i="19" l="1"/>
  <c r="S26" i="38"/>
  <c r="J45" i="23"/>
  <c r="Q45" i="23"/>
  <c r="F45" i="23"/>
  <c r="M45" i="23"/>
  <c r="D45" i="23"/>
  <c r="K40" i="17"/>
  <c r="K42" i="17" s="1"/>
  <c r="N45" i="23"/>
  <c r="P45" i="23"/>
  <c r="H45" i="23"/>
  <c r="L45" i="23"/>
  <c r="I45" i="23"/>
  <c r="R45" i="23"/>
  <c r="G45" i="23"/>
  <c r="O40" i="17"/>
  <c r="O42" i="17" s="1"/>
  <c r="E40" i="17"/>
  <c r="E42" i="17" s="1"/>
  <c r="N124" i="23"/>
  <c r="G124" i="23"/>
  <c r="Q124" i="23"/>
  <c r="M124" i="23"/>
  <c r="L124" i="23"/>
  <c r="J124" i="23"/>
  <c r="E124" i="23"/>
  <c r="P124" i="23"/>
  <c r="O124" i="23"/>
  <c r="F124" i="23"/>
  <c r="I124" i="23"/>
  <c r="H124" i="23"/>
  <c r="L12" i="17"/>
  <c r="S12" i="17"/>
  <c r="L26" i="38"/>
  <c r="C14" i="23"/>
  <c r="C15" i="23" s="1"/>
  <c r="D12" i="17"/>
  <c r="E12" i="17"/>
  <c r="P63" i="23"/>
  <c r="Q63" i="23"/>
  <c r="N63" i="23"/>
  <c r="F63" i="23"/>
  <c r="H63" i="23"/>
  <c r="E63" i="23"/>
  <c r="R63" i="23"/>
  <c r="O63" i="23"/>
  <c r="J63" i="23"/>
  <c r="G63" i="23"/>
  <c r="K63" i="23"/>
  <c r="D63" i="23"/>
  <c r="M63" i="23"/>
  <c r="I63" i="23"/>
  <c r="L63" i="23"/>
  <c r="L29" i="33"/>
  <c r="L21" i="19" s="1"/>
  <c r="L24" i="19" s="1"/>
  <c r="K29" i="33"/>
  <c r="K21" i="19" s="1"/>
  <c r="K24" i="19" s="1"/>
  <c r="Q29" i="33"/>
  <c r="Q21" i="19" s="1"/>
  <c r="Q24" i="19" s="1"/>
  <c r="O29" i="33"/>
  <c r="O21" i="19" s="1"/>
  <c r="O24" i="19" s="1"/>
  <c r="M12" i="17"/>
  <c r="P12" i="17"/>
  <c r="F12" i="17"/>
  <c r="I12" i="17"/>
  <c r="N12" i="17"/>
  <c r="Q12" i="17"/>
  <c r="H12" i="17"/>
  <c r="K12" i="17"/>
  <c r="G12" i="17"/>
  <c r="R12" i="17"/>
  <c r="S19" i="23"/>
  <c r="O12" i="17"/>
  <c r="S20" i="23"/>
  <c r="R17" i="17" s="1"/>
  <c r="D29" i="33"/>
  <c r="D21" i="19" s="1"/>
  <c r="D24" i="19" s="1"/>
  <c r="H29" i="33"/>
  <c r="H21" i="19" s="1"/>
  <c r="H24" i="19" s="1"/>
  <c r="J29" i="33"/>
  <c r="J21" i="19" s="1"/>
  <c r="J24" i="19" s="1"/>
  <c r="F29" i="33"/>
  <c r="F21" i="19" s="1"/>
  <c r="F24" i="19" s="1"/>
  <c r="P29" i="33"/>
  <c r="P21" i="19" s="1"/>
  <c r="P24" i="19" s="1"/>
  <c r="R11" i="17"/>
  <c r="G56" i="17"/>
  <c r="R56" i="17"/>
  <c r="J56" i="17"/>
  <c r="H56" i="17"/>
  <c r="I56" i="17"/>
  <c r="D104" i="17"/>
  <c r="D106" i="17" s="1"/>
  <c r="Q56" i="17"/>
  <c r="K11" i="17"/>
  <c r="J11" i="17"/>
  <c r="P11" i="17"/>
  <c r="S11" i="17"/>
  <c r="H11" i="17"/>
  <c r="L11" i="17"/>
  <c r="O11" i="17"/>
  <c r="M11" i="17"/>
  <c r="D11" i="17"/>
  <c r="F11" i="17"/>
  <c r="I11" i="17"/>
  <c r="N11" i="17"/>
  <c r="Q11" i="17"/>
  <c r="E11" i="17"/>
  <c r="G11" i="17"/>
  <c r="R29" i="33"/>
  <c r="R21" i="19" s="1"/>
  <c r="R24" i="19" s="1"/>
  <c r="G29" i="33"/>
  <c r="G21" i="19" s="1"/>
  <c r="G24" i="19" s="1"/>
  <c r="E29" i="33"/>
  <c r="E21" i="19" s="1"/>
  <c r="E24" i="19" s="1"/>
  <c r="I29" i="33"/>
  <c r="I21" i="19" s="1"/>
  <c r="I24" i="19" s="1"/>
  <c r="N29" i="33"/>
  <c r="N21" i="19" s="1"/>
  <c r="N24" i="19" s="1"/>
  <c r="E75" i="17"/>
  <c r="E104" i="17"/>
  <c r="E106" i="17" s="1"/>
  <c r="O75" i="17"/>
  <c r="I75" i="17"/>
  <c r="M75" i="17"/>
  <c r="R75" i="17"/>
  <c r="L56" i="17"/>
  <c r="H75" i="17"/>
  <c r="S102" i="17"/>
  <c r="N75" i="17"/>
  <c r="S53" i="17"/>
  <c r="F75" i="17"/>
  <c r="D75" i="17"/>
  <c r="S60" i="23"/>
  <c r="D124" i="23"/>
  <c r="S122" i="23"/>
  <c r="S90" i="17"/>
  <c r="M56" i="17"/>
  <c r="S38" i="17"/>
  <c r="S41" i="17" s="1"/>
  <c r="K56" i="17"/>
  <c r="S45" i="23"/>
  <c r="J75" i="17"/>
  <c r="O56" i="17"/>
  <c r="P104" i="17"/>
  <c r="P106" i="17" s="1"/>
  <c r="P75" i="17"/>
  <c r="K104" i="17"/>
  <c r="K106" i="17" s="1"/>
  <c r="Q75" i="17"/>
  <c r="F104" i="17"/>
  <c r="F106" i="17" s="1"/>
  <c r="F56" i="17"/>
  <c r="R104" i="17"/>
  <c r="R106" i="17" s="1"/>
  <c r="Q104" i="17"/>
  <c r="Q106" i="17" s="1"/>
  <c r="L104" i="17"/>
  <c r="L106" i="17" s="1"/>
  <c r="M104" i="17"/>
  <c r="M106" i="17" s="1"/>
  <c r="K75" i="17"/>
  <c r="G104" i="17"/>
  <c r="G106" i="17" s="1"/>
  <c r="P56" i="17"/>
  <c r="I104" i="17"/>
  <c r="I106" i="17" s="1"/>
  <c r="N104" i="17"/>
  <c r="N106" i="17" s="1"/>
  <c r="N56" i="17"/>
  <c r="L75" i="17"/>
  <c r="G75" i="17"/>
  <c r="H104" i="17"/>
  <c r="H106" i="17" s="1"/>
  <c r="S43" i="23"/>
  <c r="S95" i="23"/>
  <c r="O104" i="17"/>
  <c r="O106" i="17" s="1"/>
  <c r="D56" i="17"/>
  <c r="J104" i="17"/>
  <c r="J106" i="17" s="1"/>
  <c r="E56" i="17"/>
  <c r="G12" i="59" l="1"/>
  <c r="S21" i="19"/>
  <c r="S24" i="19" s="1"/>
  <c r="G13" i="59"/>
  <c r="O55" i="17"/>
  <c r="O57" i="17" s="1"/>
  <c r="O77" i="38"/>
  <c r="K55" i="17"/>
  <c r="K57" i="17" s="1"/>
  <c r="K70" i="38"/>
  <c r="K77" i="38"/>
  <c r="E77" i="38"/>
  <c r="E70" i="38"/>
  <c r="E55" i="17"/>
  <c r="E57" i="17" s="1"/>
  <c r="Q47" i="23"/>
  <c r="G40" i="17"/>
  <c r="G42" i="17" s="1"/>
  <c r="L40" i="17"/>
  <c r="L42" i="17" s="1"/>
  <c r="P40" i="17"/>
  <c r="P42" i="17" s="1"/>
  <c r="R40" i="17"/>
  <c r="R42" i="17" s="1"/>
  <c r="M40" i="17"/>
  <c r="M42" i="17" s="1"/>
  <c r="Q40" i="17"/>
  <c r="Q42" i="17" s="1"/>
  <c r="H40" i="17"/>
  <c r="H42" i="17" s="1"/>
  <c r="N40" i="17"/>
  <c r="N42" i="17" s="1"/>
  <c r="F40" i="17"/>
  <c r="F42" i="17" s="1"/>
  <c r="I40" i="17"/>
  <c r="I42" i="17" s="1"/>
  <c r="D40" i="17"/>
  <c r="D42" i="17" s="1"/>
  <c r="J40" i="17"/>
  <c r="J42" i="17" s="1"/>
  <c r="S124" i="23"/>
  <c r="E126" i="23" s="1"/>
  <c r="C11" i="17"/>
  <c r="S63" i="23"/>
  <c r="G10" i="59"/>
  <c r="Q62" i="23"/>
  <c r="O17" i="17"/>
  <c r="C12" i="17"/>
  <c r="G16" i="23"/>
  <c r="G23" i="23" s="1"/>
  <c r="D16" i="23"/>
  <c r="D23" i="23" s="1"/>
  <c r="P16" i="23"/>
  <c r="P23" i="23" s="1"/>
  <c r="E16" i="23"/>
  <c r="E23" i="23" s="1"/>
  <c r="N16" i="23"/>
  <c r="N23" i="23" s="1"/>
  <c r="O16" i="23"/>
  <c r="O23" i="23" s="1"/>
  <c r="K16" i="23"/>
  <c r="K23" i="23" s="1"/>
  <c r="F16" i="23"/>
  <c r="F23" i="23" s="1"/>
  <c r="R16" i="23"/>
  <c r="R23" i="23" s="1"/>
  <c r="J16" i="23"/>
  <c r="J23" i="23" s="1"/>
  <c r="H16" i="23"/>
  <c r="H23" i="23" s="1"/>
  <c r="L16" i="23"/>
  <c r="L23" i="23" s="1"/>
  <c r="M16" i="23"/>
  <c r="M23" i="23" s="1"/>
  <c r="I16" i="23"/>
  <c r="I23" i="23" s="1"/>
  <c r="Q16" i="23"/>
  <c r="Q23" i="23" s="1"/>
  <c r="G13" i="17"/>
  <c r="G20" i="17" s="1"/>
  <c r="C19" i="23"/>
  <c r="C16" i="17" s="1"/>
  <c r="L126" i="23"/>
  <c r="P126" i="23"/>
  <c r="F17" i="17"/>
  <c r="I17" i="17"/>
  <c r="H17" i="17"/>
  <c r="L17" i="17"/>
  <c r="Q17" i="17"/>
  <c r="K17" i="17"/>
  <c r="E17" i="17"/>
  <c r="S17" i="17"/>
  <c r="J17" i="17"/>
  <c r="G17" i="17"/>
  <c r="D17" i="17"/>
  <c r="N17" i="17"/>
  <c r="M17" i="17"/>
  <c r="P17" i="17"/>
  <c r="C23" i="23"/>
  <c r="K13" i="17"/>
  <c r="K20" i="17" s="1"/>
  <c r="S16" i="17"/>
  <c r="P16" i="17"/>
  <c r="H16" i="17"/>
  <c r="G16" i="17"/>
  <c r="F16" i="17"/>
  <c r="Q16" i="17"/>
  <c r="O16" i="17"/>
  <c r="R16" i="17"/>
  <c r="E16" i="17"/>
  <c r="K16" i="17"/>
  <c r="I16" i="17"/>
  <c r="M16" i="17"/>
  <c r="N16" i="17"/>
  <c r="J16" i="17"/>
  <c r="D16" i="17"/>
  <c r="L16" i="17"/>
  <c r="R47" i="23"/>
  <c r="I47" i="23"/>
  <c r="N47" i="23"/>
  <c r="J47" i="23"/>
  <c r="F47" i="23"/>
  <c r="S104" i="17"/>
  <c r="K126" i="23"/>
  <c r="D126" i="23"/>
  <c r="J126" i="23"/>
  <c r="M126" i="23"/>
  <c r="G126" i="23"/>
  <c r="O126" i="23"/>
  <c r="F126" i="23"/>
  <c r="S56" i="17"/>
  <c r="N126" i="23"/>
  <c r="I126" i="23"/>
  <c r="Q126" i="23"/>
  <c r="D47" i="23"/>
  <c r="S75" i="17"/>
  <c r="L47" i="23"/>
  <c r="P47" i="23"/>
  <c r="H47" i="23"/>
  <c r="E47" i="23"/>
  <c r="K47" i="23"/>
  <c r="G47" i="23"/>
  <c r="M47" i="23"/>
  <c r="O47" i="23"/>
  <c r="G6" i="59" l="1"/>
  <c r="O70" i="38"/>
  <c r="J13" i="17"/>
  <c r="J20" i="17" s="1"/>
  <c r="J70" i="38"/>
  <c r="J77" i="38"/>
  <c r="J55" i="17"/>
  <c r="J57" i="17" s="1"/>
  <c r="I77" i="38"/>
  <c r="I55" i="17"/>
  <c r="I57" i="17" s="1"/>
  <c r="I70" i="38"/>
  <c r="N55" i="17"/>
  <c r="N57" i="17" s="1"/>
  <c r="N70" i="38"/>
  <c r="N77" i="38"/>
  <c r="Q77" i="38"/>
  <c r="Q55" i="17"/>
  <c r="Q57" i="17" s="1"/>
  <c r="Q70" i="38"/>
  <c r="R70" i="38"/>
  <c r="R77" i="38"/>
  <c r="R55" i="17"/>
  <c r="R57" i="17" s="1"/>
  <c r="L77" i="38"/>
  <c r="L55" i="17"/>
  <c r="L57" i="17" s="1"/>
  <c r="D58" i="38"/>
  <c r="D55" i="17"/>
  <c r="S42" i="17"/>
  <c r="D77" i="38"/>
  <c r="F77" i="38"/>
  <c r="F55" i="17"/>
  <c r="F57" i="17" s="1"/>
  <c r="F70" i="38"/>
  <c r="H77" i="38"/>
  <c r="H55" i="17"/>
  <c r="H57" i="17" s="1"/>
  <c r="H70" i="38"/>
  <c r="M77" i="38"/>
  <c r="M70" i="38"/>
  <c r="M55" i="17"/>
  <c r="M57" i="17" s="1"/>
  <c r="P70" i="38"/>
  <c r="P77" i="38"/>
  <c r="P55" i="17"/>
  <c r="P57" i="17" s="1"/>
  <c r="G55" i="17"/>
  <c r="G57" i="17" s="1"/>
  <c r="G70" i="38"/>
  <c r="G77" i="38"/>
  <c r="L13" i="17"/>
  <c r="L20" i="17" s="1"/>
  <c r="N13" i="17"/>
  <c r="N20" i="17" s="1"/>
  <c r="R126" i="23"/>
  <c r="H126" i="23"/>
  <c r="S16" i="23"/>
  <c r="S23" i="23" s="1"/>
  <c r="M13" i="17"/>
  <c r="M20" i="17" s="1"/>
  <c r="R13" i="17"/>
  <c r="R20" i="17" s="1"/>
  <c r="H13" i="17"/>
  <c r="H20" i="17" s="1"/>
  <c r="F13" i="17"/>
  <c r="F20" i="17" s="1"/>
  <c r="P13" i="17"/>
  <c r="P20" i="17" s="1"/>
  <c r="E13" i="17"/>
  <c r="E20" i="17" s="1"/>
  <c r="O13" i="17"/>
  <c r="O20" i="17" s="1"/>
  <c r="I13" i="17"/>
  <c r="I20" i="17" s="1"/>
  <c r="D13" i="17"/>
  <c r="D20" i="17" s="1"/>
  <c r="Q13" i="17"/>
  <c r="Q20" i="17" s="1"/>
  <c r="N62" i="23"/>
  <c r="K62" i="23"/>
  <c r="L62" i="23"/>
  <c r="E62" i="23"/>
  <c r="I62" i="23"/>
  <c r="O62" i="23"/>
  <c r="M62" i="23"/>
  <c r="H62" i="23"/>
  <c r="F62" i="23"/>
  <c r="R62" i="23"/>
  <c r="G62" i="23"/>
  <c r="P62" i="23"/>
  <c r="J62" i="23"/>
  <c r="C20" i="23"/>
  <c r="M21" i="23" s="1"/>
  <c r="M24" i="23" s="1"/>
  <c r="C24" i="23"/>
  <c r="C20" i="17"/>
  <c r="D62" i="23"/>
  <c r="S47" i="23"/>
  <c r="S77" i="38" l="1"/>
  <c r="G11" i="59"/>
  <c r="L70" i="38"/>
  <c r="D70" i="38"/>
  <c r="S55" i="17"/>
  <c r="D57" i="17"/>
  <c r="S57" i="17" s="1"/>
  <c r="S126" i="23"/>
  <c r="S13" i="17"/>
  <c r="S20" i="17" s="1"/>
  <c r="D21" i="23"/>
  <c r="D24" i="23" s="1"/>
  <c r="D25" i="23" s="1"/>
  <c r="I21" i="23"/>
  <c r="I24" i="23" s="1"/>
  <c r="H21" i="23"/>
  <c r="H24" i="23" s="1"/>
  <c r="H25" i="23" s="1"/>
  <c r="N21" i="23"/>
  <c r="N24" i="23" s="1"/>
  <c r="N25" i="23" s="1"/>
  <c r="K21" i="23"/>
  <c r="K24" i="23" s="1"/>
  <c r="K25" i="23" s="1"/>
  <c r="E21" i="23"/>
  <c r="E24" i="23" s="1"/>
  <c r="E25" i="23" s="1"/>
  <c r="C17" i="17"/>
  <c r="L21" i="23"/>
  <c r="L24" i="23" s="1"/>
  <c r="L25" i="23" s="1"/>
  <c r="Q21" i="23"/>
  <c r="Q24" i="23" s="1"/>
  <c r="Q25" i="23" s="1"/>
  <c r="P21" i="23"/>
  <c r="P24" i="23" s="1"/>
  <c r="P25" i="23" s="1"/>
  <c r="O21" i="23"/>
  <c r="O24" i="23" s="1"/>
  <c r="O25" i="23" s="1"/>
  <c r="F21" i="23"/>
  <c r="F24" i="23" s="1"/>
  <c r="F25" i="23" s="1"/>
  <c r="G21" i="23"/>
  <c r="G24" i="23" s="1"/>
  <c r="G25" i="23" s="1"/>
  <c r="J21" i="23"/>
  <c r="J24" i="23" s="1"/>
  <c r="J25" i="23" s="1"/>
  <c r="R21" i="23"/>
  <c r="R24" i="23" s="1"/>
  <c r="R25" i="23" s="1"/>
  <c r="C21" i="17"/>
  <c r="I25" i="23"/>
  <c r="M25" i="23"/>
  <c r="S62" i="23"/>
  <c r="G9" i="59" l="1"/>
  <c r="S58" i="38"/>
  <c r="S21" i="23"/>
  <c r="S24" i="23" s="1"/>
  <c r="I18" i="17"/>
  <c r="I21" i="17" s="1"/>
  <c r="I22" i="17" s="1"/>
  <c r="H18" i="17"/>
  <c r="H21" i="17" s="1"/>
  <c r="H22" i="17" s="1"/>
  <c r="R18" i="17"/>
  <c r="R21" i="17" s="1"/>
  <c r="R22" i="17" s="1"/>
  <c r="N18" i="17"/>
  <c r="N21" i="17" s="1"/>
  <c r="N22" i="17" s="1"/>
  <c r="D18" i="17"/>
  <c r="K18" i="17"/>
  <c r="K21" i="17" s="1"/>
  <c r="E18" i="17"/>
  <c r="E21" i="17" s="1"/>
  <c r="E22" i="17" s="1"/>
  <c r="G18" i="17"/>
  <c r="G21" i="17" s="1"/>
  <c r="G22" i="17" s="1"/>
  <c r="Q18" i="17"/>
  <c r="Q21" i="17" s="1"/>
  <c r="Q22" i="17" s="1"/>
  <c r="P18" i="17"/>
  <c r="P21" i="17" s="1"/>
  <c r="P22" i="17" s="1"/>
  <c r="L18" i="17"/>
  <c r="L21" i="17" s="1"/>
  <c r="L22" i="17" s="1"/>
  <c r="F18" i="17"/>
  <c r="F21" i="17" s="1"/>
  <c r="F22" i="17" s="1"/>
  <c r="J18" i="17"/>
  <c r="J21" i="17" s="1"/>
  <c r="J22" i="17" s="1"/>
  <c r="O18" i="17"/>
  <c r="O21" i="17" s="1"/>
  <c r="O22" i="17" s="1"/>
  <c r="M18" i="17"/>
  <c r="M21" i="17" s="1"/>
  <c r="M22" i="17" s="1"/>
  <c r="D64" i="23"/>
  <c r="Q64" i="23"/>
  <c r="O64" i="23"/>
  <c r="P64" i="23"/>
  <c r="M64" i="23"/>
  <c r="J64" i="23"/>
  <c r="K64" i="23"/>
  <c r="E64" i="23"/>
  <c r="R64" i="23"/>
  <c r="L64" i="23"/>
  <c r="I64" i="23"/>
  <c r="H64" i="23"/>
  <c r="G64" i="23"/>
  <c r="N64" i="23"/>
  <c r="F64" i="23"/>
  <c r="S25" i="23"/>
  <c r="K22" i="17"/>
  <c r="G8" i="59" l="1"/>
  <c r="D21" i="17"/>
  <c r="D22" i="17" s="1"/>
  <c r="S18" i="17"/>
  <c r="S21" i="17" s="1"/>
  <c r="S22" i="17" l="1"/>
  <c r="G7" i="59" l="1"/>
  <c r="G16" i="59" s="1"/>
  <c r="E16" i="59"/>
  <c r="AK76" i="54"/>
  <c r="AK77" i="54"/>
  <c r="AA75" i="54"/>
  <c r="X75" i="54"/>
  <c r="W75" i="54"/>
  <c r="Y75" i="54"/>
  <c r="AF75" i="54"/>
  <c r="AC75" i="54"/>
  <c r="AI75" i="54"/>
  <c r="AB75" i="54"/>
  <c r="AJ75" i="54"/>
  <c r="AE75" i="54"/>
  <c r="Z75" i="54"/>
  <c r="AH75" i="54"/>
  <c r="AD75" i="54"/>
  <c r="AG75" i="54"/>
  <c r="V75" i="54"/>
  <c r="D98" i="38" l="1"/>
  <c r="J98" i="38"/>
  <c r="H98" i="38"/>
  <c r="K98" i="38"/>
  <c r="I98" i="38"/>
  <c r="Q98" i="38"/>
  <c r="R98" i="38"/>
  <c r="P98" i="38"/>
  <c r="O98" i="38"/>
  <c r="N98" i="38"/>
  <c r="M98" i="38"/>
  <c r="L98" i="38"/>
  <c r="G98" i="38"/>
  <c r="F98" i="38"/>
  <c r="E98" i="38"/>
  <c r="D80" i="38"/>
  <c r="H80" i="38"/>
  <c r="L80" i="38"/>
  <c r="P80" i="38"/>
  <c r="E80" i="38"/>
  <c r="I80" i="38"/>
  <c r="M80" i="38"/>
  <c r="Q80" i="38"/>
  <c r="F80" i="38"/>
  <c r="J80" i="38"/>
  <c r="N80" i="38"/>
  <c r="R80" i="38"/>
  <c r="G80" i="38"/>
  <c r="K80" i="38"/>
  <c r="O80" i="38"/>
  <c r="AK75" i="54"/>
  <c r="AK84" i="54"/>
  <c r="Y82" i="54"/>
  <c r="AJ82" i="54"/>
  <c r="X82" i="54"/>
  <c r="AI82" i="54"/>
  <c r="AB82" i="54"/>
  <c r="AA82" i="54"/>
  <c r="AE82" i="54"/>
  <c r="AH82" i="54"/>
  <c r="AC82" i="54"/>
  <c r="AD82" i="54"/>
  <c r="AG82" i="54"/>
  <c r="Z82" i="54"/>
  <c r="W82" i="54"/>
  <c r="AF82" i="54"/>
  <c r="V82" i="54"/>
  <c r="AK82" i="54" s="1"/>
  <c r="AK89" i="54"/>
  <c r="AK90" i="54"/>
  <c r="AJ88" i="54"/>
  <c r="Z88" i="54"/>
  <c r="AC88" i="54"/>
  <c r="AA88" i="54"/>
  <c r="AF88" i="54"/>
  <c r="AB88" i="54"/>
  <c r="AI88" i="54"/>
  <c r="Y88" i="54"/>
  <c r="W88" i="54"/>
  <c r="AD88" i="54"/>
  <c r="AG88" i="54"/>
  <c r="X88" i="54"/>
  <c r="AE88" i="54"/>
  <c r="AH88" i="54"/>
  <c r="V88" i="54"/>
  <c r="X95" i="54" l="1"/>
  <c r="AK88" i="54"/>
  <c r="AA95" i="54" s="1"/>
  <c r="AF95" i="54"/>
  <c r="Y95" i="54"/>
  <c r="AH95" i="54"/>
  <c r="AC95" i="54"/>
  <c r="AI95" i="54"/>
  <c r="W95" i="54"/>
  <c r="AE95" i="54"/>
  <c r="AJ95" i="54"/>
  <c r="V95" i="54"/>
  <c r="AG95" i="54"/>
  <c r="Z95" i="54"/>
  <c r="AD95" i="54" l="1"/>
  <c r="AB95" i="54"/>
  <c r="AK95" i="54" l="1"/>
  <c r="G43" i="60" l="1"/>
  <c r="E43" i="60"/>
  <c r="Q43" i="60"/>
  <c r="R43" i="60"/>
  <c r="J43" i="60"/>
  <c r="P43" i="60"/>
  <c r="N43" i="60"/>
  <c r="K43" i="60"/>
  <c r="O43" i="60"/>
  <c r="I43" i="60"/>
  <c r="F43" i="60"/>
  <c r="M43" i="60"/>
  <c r="H43" i="60"/>
  <c r="D43" i="60"/>
  <c r="L43" i="60"/>
  <c r="S43" i="60" l="1"/>
  <c r="C12" i="30"/>
  <c r="Q5" i="19" l="1"/>
  <c r="R5" i="19"/>
  <c r="R6" i="19" l="1"/>
  <c r="R19" i="60"/>
  <c r="Q6" i="19"/>
  <c r="Q19" i="60"/>
  <c r="Q7" i="60" l="1"/>
  <c r="R7" i="60"/>
  <c r="O19" i="38"/>
  <c r="R19" i="38"/>
  <c r="F19" i="38"/>
  <c r="Q19" i="38" l="1"/>
  <c r="L19" i="38"/>
  <c r="E19" i="38"/>
  <c r="M19" i="38"/>
  <c r="K19" i="38"/>
  <c r="G19" i="38"/>
  <c r="D19" i="38"/>
  <c r="J19" i="38"/>
  <c r="P19" i="38" l="1"/>
  <c r="H19" i="38"/>
  <c r="I19" i="38"/>
  <c r="N19" i="38"/>
  <c r="S19" i="38" l="1"/>
  <c r="S112" i="38"/>
  <c r="S130" i="38"/>
  <c r="S148" i="38"/>
  <c r="D129" i="38" l="1"/>
  <c r="E167" i="38"/>
  <c r="I167" i="38"/>
  <c r="M167" i="38"/>
  <c r="Q167" i="38"/>
  <c r="E166" i="38"/>
  <c r="I166" i="38"/>
  <c r="M166" i="38"/>
  <c r="Q166" i="38"/>
  <c r="E165" i="38"/>
  <c r="I165" i="38"/>
  <c r="M165" i="38"/>
  <c r="Q165" i="38"/>
  <c r="F167" i="38"/>
  <c r="J167" i="38"/>
  <c r="N167" i="38"/>
  <c r="R167" i="38"/>
  <c r="F166" i="38"/>
  <c r="J166" i="38"/>
  <c r="N166" i="38"/>
  <c r="R166" i="38"/>
  <c r="F165" i="38"/>
  <c r="J165" i="38"/>
  <c r="N165" i="38"/>
  <c r="R165" i="38"/>
  <c r="G167" i="38"/>
  <c r="K167" i="38"/>
  <c r="O167" i="38"/>
  <c r="S167" i="38"/>
  <c r="G166" i="38"/>
  <c r="K166" i="38"/>
  <c r="O166" i="38"/>
  <c r="S166" i="38"/>
  <c r="G165" i="38"/>
  <c r="K165" i="38"/>
  <c r="O165" i="38"/>
  <c r="S165" i="38"/>
  <c r="H167" i="38"/>
  <c r="L167" i="38"/>
  <c r="P167" i="38"/>
  <c r="D167" i="38"/>
  <c r="H166" i="38"/>
  <c r="L166" i="38"/>
  <c r="P166" i="38"/>
  <c r="D166" i="38"/>
  <c r="H165" i="38"/>
  <c r="L165" i="38"/>
  <c r="P165" i="38"/>
  <c r="D165" i="38"/>
  <c r="G149" i="38"/>
  <c r="K149" i="38"/>
  <c r="O149" i="38"/>
  <c r="S149" i="38"/>
  <c r="G147" i="38"/>
  <c r="K147" i="38"/>
  <c r="O147" i="38"/>
  <c r="S147" i="38"/>
  <c r="H149" i="38"/>
  <c r="L149" i="38"/>
  <c r="P149" i="38"/>
  <c r="D149" i="38"/>
  <c r="H147" i="38"/>
  <c r="L147" i="38"/>
  <c r="P147" i="38"/>
  <c r="D147" i="38"/>
  <c r="E149" i="38"/>
  <c r="I149" i="38"/>
  <c r="M149" i="38"/>
  <c r="Q149" i="38"/>
  <c r="E147" i="38"/>
  <c r="I147" i="38"/>
  <c r="M147" i="38"/>
  <c r="Q147" i="38"/>
  <c r="F149" i="38"/>
  <c r="J149" i="38"/>
  <c r="N149" i="38"/>
  <c r="R149" i="38"/>
  <c r="F147" i="38"/>
  <c r="J147" i="38"/>
  <c r="N147" i="38"/>
  <c r="R147" i="38"/>
  <c r="O131" i="38"/>
  <c r="S131" i="38"/>
  <c r="G129" i="38"/>
  <c r="K129" i="38"/>
  <c r="O129" i="38"/>
  <c r="S129" i="38"/>
  <c r="H131" i="38"/>
  <c r="L131" i="38"/>
  <c r="P131" i="38"/>
  <c r="D131" i="38"/>
  <c r="H129" i="38"/>
  <c r="L129" i="38"/>
  <c r="P129" i="38"/>
  <c r="E131" i="38"/>
  <c r="I131" i="38"/>
  <c r="M131" i="38"/>
  <c r="Q131" i="38"/>
  <c r="E129" i="38"/>
  <c r="I129" i="38"/>
  <c r="M129" i="38"/>
  <c r="Q129" i="38"/>
  <c r="K131" i="38"/>
  <c r="F131" i="38"/>
  <c r="J131" i="38"/>
  <c r="N131" i="38"/>
  <c r="R131" i="38"/>
  <c r="F129" i="38"/>
  <c r="J129" i="38"/>
  <c r="N129" i="38"/>
  <c r="R129" i="38"/>
  <c r="G131" i="38"/>
  <c r="E113" i="38"/>
  <c r="I113" i="38"/>
  <c r="M113" i="38"/>
  <c r="Q113" i="38"/>
  <c r="E111" i="38"/>
  <c r="I111" i="38"/>
  <c r="M111" i="38"/>
  <c r="Q111" i="38"/>
  <c r="F113" i="38"/>
  <c r="J113" i="38"/>
  <c r="N113" i="38"/>
  <c r="R113" i="38"/>
  <c r="F111" i="38"/>
  <c r="J111" i="38"/>
  <c r="N111" i="38"/>
  <c r="R111" i="38"/>
  <c r="G113" i="38"/>
  <c r="K113" i="38"/>
  <c r="O113" i="38"/>
  <c r="S113" i="38"/>
  <c r="G111" i="38"/>
  <c r="K111" i="38"/>
  <c r="O111" i="38"/>
  <c r="S111" i="38"/>
  <c r="H113" i="38"/>
  <c r="L113" i="38"/>
  <c r="P113" i="38"/>
  <c r="D113" i="38"/>
  <c r="H111" i="38"/>
  <c r="L111" i="38"/>
  <c r="P111" i="38"/>
  <c r="D111" i="38"/>
  <c r="E95" i="38"/>
  <c r="I95" i="38"/>
  <c r="M95" i="38"/>
  <c r="Q95" i="38"/>
  <c r="F95" i="38"/>
  <c r="J95" i="38"/>
  <c r="N95" i="38"/>
  <c r="R95" i="38"/>
  <c r="G95" i="38"/>
  <c r="K95" i="38"/>
  <c r="O95" i="38"/>
  <c r="S95" i="38"/>
  <c r="H95" i="38"/>
  <c r="L95" i="38"/>
  <c r="P95" i="38"/>
  <c r="D95" i="38"/>
  <c r="Q59" i="38" l="1"/>
  <c r="Q8" i="38" s="1"/>
  <c r="N59" i="38"/>
  <c r="M59" i="38"/>
  <c r="K59" i="38"/>
  <c r="K8" i="38" s="1"/>
  <c r="J59" i="38"/>
  <c r="J8" i="38" s="1"/>
  <c r="I59" i="38"/>
  <c r="H7" i="38"/>
  <c r="G7" i="38"/>
  <c r="F7" i="38"/>
  <c r="E7" i="38"/>
  <c r="P59" i="38"/>
  <c r="H59" i="38"/>
  <c r="G59" i="38"/>
  <c r="F59" i="38"/>
  <c r="E59" i="38"/>
  <c r="R7" i="38"/>
  <c r="Q7" i="38"/>
  <c r="P7" i="38"/>
  <c r="N7" i="38"/>
  <c r="M7" i="38"/>
  <c r="O59" i="38"/>
  <c r="K7" i="38"/>
  <c r="J7" i="38"/>
  <c r="I7" i="38"/>
  <c r="O7" i="38"/>
  <c r="L7" i="38"/>
  <c r="L59" i="38"/>
  <c r="H8" i="38"/>
  <c r="M6" i="38"/>
  <c r="D59" i="38"/>
  <c r="N6" i="38"/>
  <c r="P6" i="38"/>
  <c r="I6" i="38"/>
  <c r="E6" i="38"/>
  <c r="G6" i="38"/>
  <c r="Q6" i="38"/>
  <c r="D57" i="38"/>
  <c r="K6" i="38"/>
  <c r="R59" i="38"/>
  <c r="D7" i="38"/>
  <c r="S7" i="38"/>
  <c r="F6" i="38"/>
  <c r="J6" i="38"/>
  <c r="H6" i="38"/>
  <c r="E8" i="38" l="1"/>
  <c r="G8" i="38"/>
  <c r="N8" i="38"/>
  <c r="M8" i="38"/>
  <c r="I8" i="38"/>
  <c r="P8" i="38"/>
  <c r="F8" i="38"/>
  <c r="D6" i="38"/>
  <c r="O8" i="38"/>
  <c r="L8" i="38"/>
  <c r="B8" i="46"/>
  <c r="O6" i="38"/>
  <c r="L6" i="38"/>
  <c r="R6" i="38"/>
  <c r="S59" i="38"/>
  <c r="S57" i="38"/>
  <c r="R8" i="38"/>
  <c r="D8" i="38"/>
  <c r="S8" i="38" l="1"/>
  <c r="S6" i="38"/>
  <c r="B7" i="46"/>
  <c r="H50" i="38"/>
  <c r="F50" i="38"/>
  <c r="K50" i="38"/>
  <c r="N50" i="38"/>
  <c r="R50" i="38"/>
  <c r="J50" i="38"/>
  <c r="P50" i="38"/>
  <c r="B9" i="46" l="1"/>
  <c r="F20" i="60"/>
  <c r="H20" i="60"/>
  <c r="R20" i="60"/>
  <c r="J20" i="60"/>
  <c r="N20" i="60"/>
  <c r="K20" i="60"/>
  <c r="P20" i="60"/>
  <c r="O50" i="38"/>
  <c r="L50" i="38"/>
  <c r="G50" i="38"/>
  <c r="E50" i="38"/>
  <c r="Q50" i="38"/>
  <c r="I50" i="38"/>
  <c r="M50" i="38"/>
  <c r="D50" i="38"/>
  <c r="E20" i="60" l="1"/>
  <c r="O20" i="60"/>
  <c r="G20" i="60"/>
  <c r="M20" i="60"/>
  <c r="D20" i="60"/>
  <c r="I20" i="60"/>
  <c r="Q20" i="60"/>
  <c r="L20" i="60"/>
  <c r="D8" i="30"/>
  <c r="S50" i="38"/>
  <c r="S20" i="60" l="1"/>
  <c r="L86" i="38" l="1"/>
  <c r="D86" i="38"/>
  <c r="D32" i="60" l="1"/>
  <c r="L32" i="60"/>
  <c r="G64" i="38"/>
  <c r="G13" i="38" s="1"/>
  <c r="O64" i="38"/>
  <c r="O13" i="38" s="1"/>
  <c r="E64" i="38"/>
  <c r="E13" i="38" s="1"/>
  <c r="I64" i="38"/>
  <c r="I13" i="38" s="1"/>
  <c r="M64" i="38"/>
  <c r="M13" i="38" s="1"/>
  <c r="Q64" i="38"/>
  <c r="Q13" i="38" s="1"/>
  <c r="J64" i="38"/>
  <c r="J13" i="38" s="1"/>
  <c r="J63" i="38"/>
  <c r="J12" i="38" s="1"/>
  <c r="R63" i="38"/>
  <c r="D63" i="38"/>
  <c r="D12" i="38" s="1"/>
  <c r="H63" i="38"/>
  <c r="H12" i="38" s="1"/>
  <c r="L63" i="38"/>
  <c r="L12" i="38" s="1"/>
  <c r="P63" i="38"/>
  <c r="P12" i="38" s="1"/>
  <c r="M63" i="38"/>
  <c r="M12" i="38" s="1"/>
  <c r="Q63" i="38"/>
  <c r="Q12" i="38" s="1"/>
  <c r="H65" i="38"/>
  <c r="E65" i="38"/>
  <c r="I65" i="38"/>
  <c r="M65" i="38"/>
  <c r="O65" i="38"/>
  <c r="K62" i="38"/>
  <c r="D62" i="38"/>
  <c r="P62" i="38"/>
  <c r="E66" i="38"/>
  <c r="E15" i="38" s="1"/>
  <c r="M66" i="38"/>
  <c r="M15" i="38" s="1"/>
  <c r="Q66" i="38"/>
  <c r="Q15" i="38" s="1"/>
  <c r="F66" i="38"/>
  <c r="F15" i="38" s="1"/>
  <c r="J66" i="38"/>
  <c r="J15" i="38" s="1"/>
  <c r="N66" i="38"/>
  <c r="N15" i="38" s="1"/>
  <c r="R66" i="38"/>
  <c r="K66" i="38"/>
  <c r="K15" i="38" s="1"/>
  <c r="O66" i="38"/>
  <c r="O15" i="38" s="1"/>
  <c r="D66" i="38"/>
  <c r="D15" i="38" s="1"/>
  <c r="H66" i="38"/>
  <c r="H15" i="38" s="1"/>
  <c r="L66" i="38"/>
  <c r="L15" i="38" s="1"/>
  <c r="P66" i="38"/>
  <c r="P15" i="38" s="1"/>
  <c r="G61" i="38"/>
  <c r="K61" i="38"/>
  <c r="D61" i="38"/>
  <c r="H61" i="38"/>
  <c r="L61" i="38"/>
  <c r="E61" i="38"/>
  <c r="I61" i="38"/>
  <c r="M61" i="38"/>
  <c r="F61" i="38"/>
  <c r="J61" i="38"/>
  <c r="N61" i="38"/>
  <c r="R61" i="38"/>
  <c r="G8" i="30"/>
  <c r="K86" i="38"/>
  <c r="G86" i="38"/>
  <c r="N86" i="38"/>
  <c r="J86" i="38"/>
  <c r="E86" i="38"/>
  <c r="M86" i="38"/>
  <c r="E104" i="38"/>
  <c r="J104" i="38"/>
  <c r="P104" i="38"/>
  <c r="M104" i="38"/>
  <c r="Q104" i="38"/>
  <c r="R104" i="38"/>
  <c r="N104" i="38"/>
  <c r="F104" i="38"/>
  <c r="I104" i="38"/>
  <c r="G104" i="38"/>
  <c r="H104" i="38"/>
  <c r="K104" i="38"/>
  <c r="O86" i="38"/>
  <c r="P86" i="38"/>
  <c r="R86" i="38"/>
  <c r="I86" i="38"/>
  <c r="Q86" i="38"/>
  <c r="H86" i="38"/>
  <c r="F86" i="38"/>
  <c r="R15" i="38" l="1"/>
  <c r="R12" i="38"/>
  <c r="I38" i="60"/>
  <c r="Q38" i="60"/>
  <c r="E38" i="60"/>
  <c r="N32" i="60"/>
  <c r="Q32" i="60"/>
  <c r="I32" i="60"/>
  <c r="K38" i="60"/>
  <c r="F38" i="60"/>
  <c r="M38" i="60"/>
  <c r="M32" i="60"/>
  <c r="G32" i="60"/>
  <c r="F32" i="60"/>
  <c r="R32" i="60"/>
  <c r="H38" i="60"/>
  <c r="N38" i="60"/>
  <c r="P38" i="60"/>
  <c r="E32" i="60"/>
  <c r="K32" i="60"/>
  <c r="H32" i="60"/>
  <c r="P32" i="60"/>
  <c r="G38" i="60"/>
  <c r="R38" i="60"/>
  <c r="J38" i="60"/>
  <c r="J32" i="60"/>
  <c r="R62" i="38"/>
  <c r="L65" i="38"/>
  <c r="J65" i="38"/>
  <c r="G63" i="38"/>
  <c r="G12" i="38" s="1"/>
  <c r="F64" i="38"/>
  <c r="F13" i="38" s="1"/>
  <c r="D64" i="38"/>
  <c r="D13" i="38" s="1"/>
  <c r="L62" i="38"/>
  <c r="J62" i="38"/>
  <c r="I62" i="38"/>
  <c r="G65" i="38"/>
  <c r="F65" i="38"/>
  <c r="D65" i="38"/>
  <c r="E63" i="38"/>
  <c r="E12" i="38" s="1"/>
  <c r="R64" i="38"/>
  <c r="P64" i="38"/>
  <c r="P13" i="38" s="1"/>
  <c r="G62" i="38"/>
  <c r="F62" i="38"/>
  <c r="E62" i="38"/>
  <c r="R65" i="38"/>
  <c r="Q65" i="38"/>
  <c r="O63" i="38"/>
  <c r="O12" i="38" s="1"/>
  <c r="N63" i="38"/>
  <c r="N12" i="38" s="1"/>
  <c r="K64" i="38"/>
  <c r="K13" i="38" s="1"/>
  <c r="N62" i="38"/>
  <c r="M62" i="38"/>
  <c r="Q61" i="38"/>
  <c r="P61" i="38"/>
  <c r="O61" i="38"/>
  <c r="I66" i="38"/>
  <c r="I15" i="38" s="1"/>
  <c r="H62" i="38"/>
  <c r="P65" i="38"/>
  <c r="N64" i="38"/>
  <c r="N13" i="38" s="1"/>
  <c r="L64" i="38"/>
  <c r="L13" i="38" s="1"/>
  <c r="G66" i="38"/>
  <c r="G15" i="38" s="1"/>
  <c r="Q62" i="38"/>
  <c r="N65" i="38"/>
  <c r="K63" i="38"/>
  <c r="K12" i="38" s="1"/>
  <c r="H64" i="38"/>
  <c r="H13" i="38" s="1"/>
  <c r="O62" i="38"/>
  <c r="K65" i="38"/>
  <c r="I63" i="38"/>
  <c r="F63" i="38"/>
  <c r="F12" i="38" s="1"/>
  <c r="K96" i="38"/>
  <c r="M96" i="38"/>
  <c r="R96" i="38"/>
  <c r="I96" i="38"/>
  <c r="D96" i="38"/>
  <c r="N96" i="38"/>
  <c r="J96" i="38"/>
  <c r="E96" i="38"/>
  <c r="O96" i="38"/>
  <c r="F96" i="38"/>
  <c r="Q96" i="38"/>
  <c r="P96" i="38"/>
  <c r="L96" i="38"/>
  <c r="H96" i="38"/>
  <c r="G96" i="38"/>
  <c r="L78" i="38"/>
  <c r="J78" i="38"/>
  <c r="I78" i="38"/>
  <c r="H78" i="38"/>
  <c r="G78" i="38"/>
  <c r="F78" i="38"/>
  <c r="E78" i="38"/>
  <c r="D78" i="38"/>
  <c r="R78" i="38"/>
  <c r="Q78" i="38"/>
  <c r="P78" i="38"/>
  <c r="O78" i="38"/>
  <c r="N78" i="38"/>
  <c r="M78" i="38"/>
  <c r="K78" i="38"/>
  <c r="O32" i="60"/>
  <c r="R69" i="38"/>
  <c r="O104" i="38"/>
  <c r="F69" i="38"/>
  <c r="I69" i="38"/>
  <c r="P69" i="38"/>
  <c r="Q69" i="38"/>
  <c r="H69" i="38"/>
  <c r="N69" i="38"/>
  <c r="K69" i="38"/>
  <c r="L104" i="38"/>
  <c r="L69" i="38"/>
  <c r="M69" i="38"/>
  <c r="E69" i="38"/>
  <c r="D104" i="38"/>
  <c r="D69" i="38"/>
  <c r="O69" i="38"/>
  <c r="J69" i="38"/>
  <c r="G69" i="38"/>
  <c r="R13" i="38" l="1"/>
  <c r="I12" i="38"/>
  <c r="I26" i="60"/>
  <c r="K26" i="60"/>
  <c r="Q26" i="60"/>
  <c r="N26" i="60"/>
  <c r="F26" i="60"/>
  <c r="H26" i="60"/>
  <c r="J26" i="60"/>
  <c r="E26" i="60"/>
  <c r="P26" i="60"/>
  <c r="M26" i="60"/>
  <c r="G26" i="60"/>
  <c r="R26" i="60"/>
  <c r="H68" i="38"/>
  <c r="F68" i="38"/>
  <c r="D38" i="60"/>
  <c r="D26" i="60" s="1"/>
  <c r="Q68" i="38"/>
  <c r="L38" i="60"/>
  <c r="P68" i="38"/>
  <c r="R68" i="38"/>
  <c r="I68" i="38"/>
  <c r="S32" i="60"/>
  <c r="I60" i="38"/>
  <c r="M60" i="38"/>
  <c r="R60" i="38"/>
  <c r="D60" i="38"/>
  <c r="J60" i="38"/>
  <c r="L60" i="38"/>
  <c r="P60" i="38"/>
  <c r="F60" i="38"/>
  <c r="G60" i="38"/>
  <c r="N60" i="38"/>
  <c r="E60" i="38"/>
  <c r="O60" i="38"/>
  <c r="H60" i="38"/>
  <c r="Q60" i="38"/>
  <c r="K60" i="38"/>
  <c r="S96" i="38"/>
  <c r="S78" i="38"/>
  <c r="O38" i="60"/>
  <c r="J68" i="38"/>
  <c r="D68" i="38"/>
  <c r="G68" i="38"/>
  <c r="E68" i="38"/>
  <c r="O68" i="38"/>
  <c r="M68" i="38"/>
  <c r="L68" i="38"/>
  <c r="K68" i="38"/>
  <c r="N68" i="38"/>
  <c r="S15" i="38" l="1"/>
  <c r="L26" i="60"/>
  <c r="O26" i="60"/>
  <c r="S38" i="60"/>
  <c r="S26" i="60" l="1"/>
  <c r="H122" i="38"/>
  <c r="K122" i="38"/>
  <c r="E122" i="38"/>
  <c r="P122" i="38"/>
  <c r="Q122" i="38"/>
  <c r="M122" i="38"/>
  <c r="I122" i="38"/>
  <c r="G122" i="38"/>
  <c r="N122" i="38"/>
  <c r="F122" i="38"/>
  <c r="J122" i="38"/>
  <c r="Q44" i="60" l="1"/>
  <c r="H44" i="60"/>
  <c r="G44" i="60"/>
  <c r="I44" i="60"/>
  <c r="E44" i="60"/>
  <c r="N44" i="60"/>
  <c r="P44" i="60"/>
  <c r="J44" i="60"/>
  <c r="F44" i="60"/>
  <c r="M44" i="60"/>
  <c r="K44" i="60"/>
  <c r="O122" i="38"/>
  <c r="S114" i="38"/>
  <c r="J114" i="38"/>
  <c r="M114" i="38"/>
  <c r="D114" i="38"/>
  <c r="L114" i="38"/>
  <c r="R114" i="38"/>
  <c r="Q114" i="38"/>
  <c r="K114" i="38"/>
  <c r="I114" i="38"/>
  <c r="G114" i="38"/>
  <c r="R122" i="38"/>
  <c r="O114" i="38"/>
  <c r="E114" i="38"/>
  <c r="H114" i="38"/>
  <c r="F114" i="38"/>
  <c r="N114" i="38"/>
  <c r="P114" i="38"/>
  <c r="L122" i="38"/>
  <c r="D122" i="38"/>
  <c r="D44" i="60" l="1"/>
  <c r="R44" i="60"/>
  <c r="L44" i="60"/>
  <c r="O44" i="60"/>
  <c r="G9" i="30"/>
  <c r="D12" i="30"/>
  <c r="S122" i="38"/>
  <c r="S44" i="60" l="1"/>
  <c r="P140" i="38"/>
  <c r="M140" i="38"/>
  <c r="I140" i="38"/>
  <c r="Q140" i="38"/>
  <c r="K140" i="38"/>
  <c r="N140" i="38"/>
  <c r="L140" i="38"/>
  <c r="D140" i="38"/>
  <c r="Q50" i="60" l="1"/>
  <c r="L50" i="60"/>
  <c r="I50" i="60"/>
  <c r="N50" i="60"/>
  <c r="M50" i="60"/>
  <c r="D50" i="60"/>
  <c r="K50" i="60"/>
  <c r="P50" i="60"/>
  <c r="R140" i="38"/>
  <c r="E140" i="38"/>
  <c r="H140" i="38"/>
  <c r="G140" i="38"/>
  <c r="O140" i="38"/>
  <c r="J140" i="38"/>
  <c r="F140" i="38"/>
  <c r="G50" i="60" l="1"/>
  <c r="H50" i="60"/>
  <c r="F50" i="60"/>
  <c r="J50" i="60"/>
  <c r="E50" i="60"/>
  <c r="O50" i="60"/>
  <c r="R50" i="60"/>
  <c r="G12" i="30"/>
  <c r="B12" i="30"/>
  <c r="S140" i="38"/>
  <c r="D13" i="30"/>
  <c r="S50" i="60" l="1"/>
  <c r="H42" i="60"/>
  <c r="L42" i="60"/>
  <c r="P42" i="60"/>
  <c r="E42" i="60"/>
  <c r="I42" i="60"/>
  <c r="M42" i="60"/>
  <c r="Q42" i="60"/>
  <c r="F42" i="60"/>
  <c r="J42" i="60"/>
  <c r="N42" i="60"/>
  <c r="R42" i="60"/>
  <c r="G42" i="60"/>
  <c r="K42" i="60"/>
  <c r="O42" i="60"/>
  <c r="D42" i="60"/>
  <c r="Q158" i="38"/>
  <c r="J158" i="38"/>
  <c r="G158" i="38"/>
  <c r="R158" i="38"/>
  <c r="N158" i="38"/>
  <c r="P158" i="38"/>
  <c r="M158" i="38"/>
  <c r="F158" i="38"/>
  <c r="I158" i="38"/>
  <c r="D158" i="38"/>
  <c r="F56" i="60" l="1"/>
  <c r="M56" i="60"/>
  <c r="G56" i="60"/>
  <c r="J56" i="60"/>
  <c r="D56" i="60"/>
  <c r="P56" i="60"/>
  <c r="I56" i="60"/>
  <c r="N56" i="60"/>
  <c r="Q56" i="60"/>
  <c r="R56" i="60"/>
  <c r="D121" i="38"/>
  <c r="O45" i="60"/>
  <c r="O121" i="38"/>
  <c r="N45" i="60"/>
  <c r="N121" i="38"/>
  <c r="M45" i="60"/>
  <c r="M121" i="38"/>
  <c r="L45" i="60"/>
  <c r="L121" i="38"/>
  <c r="K45" i="60"/>
  <c r="K121" i="38"/>
  <c r="J45" i="60"/>
  <c r="J121" i="38"/>
  <c r="I45" i="60"/>
  <c r="I121" i="38"/>
  <c r="H45" i="60"/>
  <c r="H121" i="38"/>
  <c r="G45" i="60"/>
  <c r="G121" i="38"/>
  <c r="F45" i="60"/>
  <c r="F121" i="38"/>
  <c r="E45" i="60"/>
  <c r="E121" i="38"/>
  <c r="R45" i="60"/>
  <c r="R121" i="38"/>
  <c r="Q45" i="60"/>
  <c r="Q121" i="38"/>
  <c r="P45" i="60"/>
  <c r="P121" i="38"/>
  <c r="D45" i="60"/>
  <c r="S42" i="60"/>
  <c r="M150" i="38"/>
  <c r="S150" i="38"/>
  <c r="K150" i="38"/>
  <c r="F150" i="38"/>
  <c r="Q150" i="38"/>
  <c r="N150" i="38"/>
  <c r="P150" i="38"/>
  <c r="D14" i="30"/>
  <c r="L150" i="38"/>
  <c r="J150" i="38"/>
  <c r="G150" i="38"/>
  <c r="R150" i="38"/>
  <c r="I150" i="38"/>
  <c r="O150" i="38"/>
  <c r="K158" i="38"/>
  <c r="E150" i="38"/>
  <c r="H158" i="38"/>
  <c r="E158" i="38"/>
  <c r="O158" i="38"/>
  <c r="H150" i="38"/>
  <c r="D150" i="38"/>
  <c r="L158" i="38"/>
  <c r="Q125" i="38" l="1"/>
  <c r="E125" i="38"/>
  <c r="G125" i="38"/>
  <c r="I125" i="38"/>
  <c r="K125" i="38"/>
  <c r="M125" i="38"/>
  <c r="O125" i="38"/>
  <c r="O56" i="60"/>
  <c r="K56" i="60"/>
  <c r="L56" i="60"/>
  <c r="E56" i="60"/>
  <c r="P125" i="38"/>
  <c r="R125" i="38"/>
  <c r="F125" i="38"/>
  <c r="H125" i="38"/>
  <c r="J125" i="38"/>
  <c r="L125" i="38"/>
  <c r="N125" i="38"/>
  <c r="H56" i="60"/>
  <c r="D125" i="38"/>
  <c r="S45" i="60"/>
  <c r="S121" i="38"/>
  <c r="S158" i="38"/>
  <c r="F176" i="38"/>
  <c r="J176" i="38"/>
  <c r="I176" i="38"/>
  <c r="H176" i="38"/>
  <c r="R176" i="38"/>
  <c r="E176" i="38"/>
  <c r="N176" i="38"/>
  <c r="K176" i="38"/>
  <c r="Q176" i="38"/>
  <c r="M176" i="38"/>
  <c r="S56" i="60" l="1"/>
  <c r="M62" i="60"/>
  <c r="E62" i="60"/>
  <c r="J62" i="60"/>
  <c r="S125" i="38"/>
  <c r="R62" i="60"/>
  <c r="Q62" i="60"/>
  <c r="F62" i="60"/>
  <c r="K62" i="60"/>
  <c r="H62" i="60"/>
  <c r="N62" i="60"/>
  <c r="I62" i="60"/>
  <c r="S168" i="38"/>
  <c r="P168" i="38"/>
  <c r="I168" i="38"/>
  <c r="N168" i="38"/>
  <c r="E168" i="38"/>
  <c r="Q168" i="38"/>
  <c r="O168" i="38"/>
  <c r="D15" i="30"/>
  <c r="P176" i="38"/>
  <c r="L176" i="38"/>
  <c r="G176" i="38"/>
  <c r="S176" i="38"/>
  <c r="L168" i="38"/>
  <c r="K168" i="38"/>
  <c r="G168" i="38"/>
  <c r="D176" i="38"/>
  <c r="R168" i="38"/>
  <c r="D168" i="38"/>
  <c r="F168" i="38"/>
  <c r="J168" i="38"/>
  <c r="O176" i="38"/>
  <c r="M168" i="38"/>
  <c r="H168" i="38"/>
  <c r="O62" i="60" l="1"/>
  <c r="P62" i="60"/>
  <c r="D62" i="60"/>
  <c r="G62" i="60"/>
  <c r="L62" i="60"/>
  <c r="G18" i="38"/>
  <c r="Q35" i="38"/>
  <c r="N35" i="38"/>
  <c r="J35" i="38"/>
  <c r="P18" i="38"/>
  <c r="F35" i="38"/>
  <c r="I35" i="38"/>
  <c r="H35" i="38"/>
  <c r="R35" i="38"/>
  <c r="M18" i="38"/>
  <c r="E35" i="38"/>
  <c r="K35" i="38"/>
  <c r="D35" i="38"/>
  <c r="S62" i="60" l="1"/>
  <c r="E14" i="60"/>
  <c r="E8" i="60" s="1"/>
  <c r="I14" i="60"/>
  <c r="I8" i="60" s="1"/>
  <c r="M17" i="38"/>
  <c r="F14" i="60"/>
  <c r="F8" i="60" s="1"/>
  <c r="Q14" i="60"/>
  <c r="Q8" i="60" s="1"/>
  <c r="P17" i="38"/>
  <c r="D14" i="60"/>
  <c r="R14" i="60"/>
  <c r="R8" i="60" s="1"/>
  <c r="G17" i="38"/>
  <c r="K14" i="60"/>
  <c r="K8" i="60" s="1"/>
  <c r="H14" i="60"/>
  <c r="H8" i="60" s="1"/>
  <c r="J14" i="60"/>
  <c r="J8" i="60" s="1"/>
  <c r="N14" i="60"/>
  <c r="G14" i="30"/>
  <c r="B14" i="30"/>
  <c r="O18" i="38"/>
  <c r="O35" i="38"/>
  <c r="K18" i="38"/>
  <c r="F18" i="38"/>
  <c r="N18" i="38"/>
  <c r="I18" i="38"/>
  <c r="M35" i="38"/>
  <c r="H18" i="38"/>
  <c r="Q18" i="38"/>
  <c r="L18" i="38"/>
  <c r="E18" i="38"/>
  <c r="R18" i="38"/>
  <c r="L35" i="38"/>
  <c r="J18" i="38"/>
  <c r="P35" i="38"/>
  <c r="G35" i="38"/>
  <c r="D18" i="38"/>
  <c r="N8" i="60" l="1"/>
  <c r="D8" i="60"/>
  <c r="H17" i="38"/>
  <c r="F17" i="38"/>
  <c r="R17" i="38"/>
  <c r="P14" i="60"/>
  <c r="E17" i="38"/>
  <c r="M14" i="60"/>
  <c r="K17" i="38"/>
  <c r="G14" i="60"/>
  <c r="G8" i="60" s="1"/>
  <c r="I17" i="38"/>
  <c r="O14" i="60"/>
  <c r="J17" i="38"/>
  <c r="L14" i="60"/>
  <c r="Q17" i="38"/>
  <c r="N17" i="38"/>
  <c r="D17" i="38"/>
  <c r="S18" i="38"/>
  <c r="B15" i="30"/>
  <c r="F54" i="60"/>
  <c r="J54" i="60"/>
  <c r="N54" i="60"/>
  <c r="R54" i="60"/>
  <c r="G54" i="60"/>
  <c r="K54" i="60"/>
  <c r="O54" i="60"/>
  <c r="D54" i="60"/>
  <c r="H54" i="60"/>
  <c r="L54" i="60"/>
  <c r="P54" i="60"/>
  <c r="E54" i="60"/>
  <c r="I54" i="60"/>
  <c r="M54" i="60"/>
  <c r="Q54" i="60"/>
  <c r="G15" i="30"/>
  <c r="O17" i="38"/>
  <c r="D7" i="30"/>
  <c r="S35" i="38"/>
  <c r="S13" i="38"/>
  <c r="L17" i="38"/>
  <c r="S14" i="60" l="1"/>
  <c r="S8" i="60" s="1"/>
  <c r="M8" i="60"/>
  <c r="L8" i="60"/>
  <c r="O8" i="60"/>
  <c r="P8" i="60"/>
  <c r="B14" i="46"/>
  <c r="D157" i="38"/>
  <c r="K60" i="60"/>
  <c r="S17" i="38"/>
  <c r="E57" i="60"/>
  <c r="E157" i="38"/>
  <c r="R57" i="60"/>
  <c r="R157" i="38"/>
  <c r="Q57" i="60"/>
  <c r="Q157" i="38"/>
  <c r="P57" i="60"/>
  <c r="P157" i="38"/>
  <c r="O57" i="60"/>
  <c r="O157" i="38"/>
  <c r="N57" i="60"/>
  <c r="N157" i="38"/>
  <c r="M57" i="60"/>
  <c r="M157" i="38"/>
  <c r="L57" i="60"/>
  <c r="L157" i="38"/>
  <c r="K57" i="60"/>
  <c r="K157" i="38"/>
  <c r="J57" i="60"/>
  <c r="J157" i="38"/>
  <c r="I57" i="60"/>
  <c r="I157" i="38"/>
  <c r="H57" i="60"/>
  <c r="H157" i="38"/>
  <c r="G57" i="60"/>
  <c r="G157" i="38"/>
  <c r="F57" i="60"/>
  <c r="F157" i="38"/>
  <c r="D27" i="38"/>
  <c r="F60" i="60"/>
  <c r="E60" i="60"/>
  <c r="D60" i="60"/>
  <c r="J60" i="60"/>
  <c r="H60" i="60"/>
  <c r="I60" i="60"/>
  <c r="G60" i="60"/>
  <c r="R60" i="60"/>
  <c r="Q60" i="60"/>
  <c r="P60" i="60"/>
  <c r="O60" i="60"/>
  <c r="N60" i="60"/>
  <c r="M60" i="60"/>
  <c r="L60" i="60"/>
  <c r="D57" i="60"/>
  <c r="S54" i="60"/>
  <c r="S12" i="38"/>
  <c r="F27" i="38"/>
  <c r="P27" i="38"/>
  <c r="I27" i="38"/>
  <c r="N27" i="38"/>
  <c r="J27" i="38"/>
  <c r="G27" i="38"/>
  <c r="K27" i="38"/>
  <c r="E27" i="38"/>
  <c r="Q27" i="38"/>
  <c r="M27" i="38"/>
  <c r="R27" i="38"/>
  <c r="H27" i="38"/>
  <c r="L27" i="38"/>
  <c r="O27" i="38"/>
  <c r="K175" i="38" l="1"/>
  <c r="B13" i="46"/>
  <c r="D161" i="38"/>
  <c r="K63" i="60"/>
  <c r="F161" i="38"/>
  <c r="H161" i="38"/>
  <c r="J161" i="38"/>
  <c r="L161" i="38"/>
  <c r="N161" i="38"/>
  <c r="P161" i="38"/>
  <c r="R161" i="38"/>
  <c r="G161" i="38"/>
  <c r="I161" i="38"/>
  <c r="K161" i="38"/>
  <c r="M161" i="38"/>
  <c r="O161" i="38"/>
  <c r="Q161" i="38"/>
  <c r="E161" i="38"/>
  <c r="N63" i="60"/>
  <c r="N175" i="38"/>
  <c r="J63" i="60"/>
  <c r="J175" i="38"/>
  <c r="O63" i="60"/>
  <c r="O175" i="38"/>
  <c r="G63" i="60"/>
  <c r="G175" i="38"/>
  <c r="F63" i="60"/>
  <c r="F175" i="38"/>
  <c r="E63" i="60"/>
  <c r="E175" i="38"/>
  <c r="L63" i="60"/>
  <c r="L175" i="38"/>
  <c r="P63" i="60"/>
  <c r="P175" i="38"/>
  <c r="I63" i="60"/>
  <c r="I175" i="38"/>
  <c r="R63" i="60"/>
  <c r="R175" i="38"/>
  <c r="M63" i="60"/>
  <c r="M175" i="38"/>
  <c r="Q63" i="60"/>
  <c r="Q175" i="38"/>
  <c r="H63" i="60"/>
  <c r="H175" i="38"/>
  <c r="D63" i="60"/>
  <c r="D175" i="38"/>
  <c r="S57" i="60"/>
  <c r="S157" i="38"/>
  <c r="S60" i="60"/>
  <c r="S27" i="38"/>
  <c r="K179" i="38" l="1"/>
  <c r="S161" i="38"/>
  <c r="D179" i="38"/>
  <c r="P179" i="38"/>
  <c r="E179" i="38"/>
  <c r="G179" i="38"/>
  <c r="J179" i="38"/>
  <c r="M179" i="38"/>
  <c r="L179" i="38"/>
  <c r="O179" i="38"/>
  <c r="N179" i="38"/>
  <c r="H179" i="38"/>
  <c r="I179" i="38"/>
  <c r="F179" i="38"/>
  <c r="R179" i="38"/>
  <c r="Q179" i="38"/>
  <c r="S63" i="60"/>
  <c r="S175" i="38"/>
  <c r="S179" i="38" l="1"/>
  <c r="N5" i="19"/>
  <c r="N6" i="19" s="1"/>
  <c r="H5" i="19"/>
  <c r="H6" i="19" s="1"/>
  <c r="M5" i="19"/>
  <c r="M6" i="19" s="1"/>
  <c r="J5" i="19"/>
  <c r="J6" i="19" s="1"/>
  <c r="I5" i="19"/>
  <c r="I6" i="19" s="1"/>
  <c r="E5" i="19"/>
  <c r="E6" i="19" s="1"/>
  <c r="G5" i="19"/>
  <c r="G6" i="19" s="1"/>
  <c r="L5" i="19"/>
  <c r="L6" i="19" s="1"/>
  <c r="F5" i="19"/>
  <c r="K5" i="19"/>
  <c r="K6" i="19" s="1"/>
  <c r="P5" i="19"/>
  <c r="P6" i="19" s="1"/>
  <c r="C8" i="30"/>
  <c r="O5" i="19"/>
  <c r="O6" i="19" s="1"/>
  <c r="M19" i="60"/>
  <c r="F6" i="19"/>
  <c r="F19" i="60"/>
  <c r="N19" i="60"/>
  <c r="K19" i="60"/>
  <c r="H19" i="60"/>
  <c r="P19" i="60"/>
  <c r="D19" i="60"/>
  <c r="J19" i="60"/>
  <c r="G19" i="60"/>
  <c r="O19" i="60"/>
  <c r="L19" i="60"/>
  <c r="E19" i="60"/>
  <c r="I19" i="60"/>
  <c r="P7" i="60" l="1"/>
  <c r="F7" i="60"/>
  <c r="B8" i="30"/>
  <c r="H7" i="60"/>
  <c r="N7" i="60"/>
  <c r="M7" i="60"/>
  <c r="K7" i="60"/>
  <c r="E7" i="60"/>
  <c r="O7" i="60"/>
  <c r="J7" i="60"/>
  <c r="I7" i="60"/>
  <c r="L7" i="60"/>
  <c r="G7" i="60"/>
  <c r="G7" i="30"/>
  <c r="S19" i="60"/>
  <c r="B7" i="30"/>
  <c r="N18" i="60" l="1"/>
  <c r="O18" i="60"/>
  <c r="M18" i="60"/>
  <c r="P18" i="60"/>
  <c r="L18" i="60"/>
  <c r="J18" i="60"/>
  <c r="K18" i="60"/>
  <c r="I18" i="60"/>
  <c r="F18" i="60"/>
  <c r="H18" i="60"/>
  <c r="G18" i="60"/>
  <c r="E18" i="60"/>
  <c r="D18" i="60"/>
  <c r="D21" i="60" s="1"/>
  <c r="R18" i="60"/>
  <c r="Q18" i="60"/>
  <c r="H12" i="60"/>
  <c r="L12" i="60"/>
  <c r="P12" i="60"/>
  <c r="E12" i="60"/>
  <c r="I12" i="60"/>
  <c r="M12" i="60"/>
  <c r="Q12" i="60"/>
  <c r="F12" i="60"/>
  <c r="J12" i="60"/>
  <c r="N12" i="60"/>
  <c r="R12" i="60"/>
  <c r="G12" i="60"/>
  <c r="K12" i="60"/>
  <c r="O12" i="60"/>
  <c r="D12" i="60"/>
  <c r="N21" i="60" l="1"/>
  <c r="F21" i="60"/>
  <c r="M21" i="60"/>
  <c r="O21" i="60"/>
  <c r="P21" i="60"/>
  <c r="J21" i="60"/>
  <c r="L21" i="60"/>
  <c r="I21" i="60"/>
  <c r="K21" i="60"/>
  <c r="R21" i="60"/>
  <c r="E21" i="60"/>
  <c r="H21" i="60"/>
  <c r="S18" i="60"/>
  <c r="Q21" i="60"/>
  <c r="G21" i="60"/>
  <c r="N34" i="38"/>
  <c r="M34" i="38"/>
  <c r="L34" i="38"/>
  <c r="O34" i="38"/>
  <c r="I34" i="38"/>
  <c r="I38" i="38" s="1"/>
  <c r="H34" i="38"/>
  <c r="K34" i="38"/>
  <c r="G34" i="38"/>
  <c r="F34" i="38"/>
  <c r="E34" i="38"/>
  <c r="J34" i="38"/>
  <c r="D34" i="38"/>
  <c r="R34" i="38"/>
  <c r="Q34" i="38"/>
  <c r="P34" i="38"/>
  <c r="O15" i="60"/>
  <c r="N15" i="60"/>
  <c r="M15" i="60"/>
  <c r="L15" i="60"/>
  <c r="K15" i="60"/>
  <c r="J15" i="60"/>
  <c r="I15" i="60"/>
  <c r="H15" i="60"/>
  <c r="G15" i="60"/>
  <c r="F15" i="60"/>
  <c r="E15" i="60"/>
  <c r="S12" i="60"/>
  <c r="D15" i="60"/>
  <c r="R15" i="60"/>
  <c r="Q15" i="60"/>
  <c r="P15" i="60"/>
  <c r="S21" i="60" l="1"/>
  <c r="R38" i="38"/>
  <c r="P38" i="38"/>
  <c r="E38" i="38"/>
  <c r="G38" i="38"/>
  <c r="H38" i="38"/>
  <c r="O38" i="38"/>
  <c r="M38" i="38"/>
  <c r="J38" i="38"/>
  <c r="K38" i="38"/>
  <c r="L38" i="38"/>
  <c r="N38" i="38"/>
  <c r="F38" i="38"/>
  <c r="Q38" i="38"/>
  <c r="D38" i="38"/>
  <c r="S34" i="38"/>
  <c r="S15" i="60"/>
  <c r="S38" i="38" l="1"/>
  <c r="S5" i="19"/>
  <c r="S6" i="19" s="1"/>
  <c r="D83" i="19" l="1"/>
  <c r="C13" i="30"/>
  <c r="C17" i="30" l="1"/>
  <c r="J132" i="38"/>
  <c r="S132" i="38"/>
  <c r="P132" i="38"/>
  <c r="F132" i="38"/>
  <c r="E132" i="38"/>
  <c r="G132" i="38"/>
  <c r="O132" i="38"/>
  <c r="M132" i="38"/>
  <c r="L132" i="38"/>
  <c r="Q132" i="38"/>
  <c r="D132" i="38"/>
  <c r="D5" i="19"/>
  <c r="D6" i="19" s="1"/>
  <c r="D49" i="60"/>
  <c r="I132" i="38"/>
  <c r="R132" i="38"/>
  <c r="H132" i="38"/>
  <c r="K132" i="38"/>
  <c r="N132" i="38"/>
  <c r="D7" i="60" l="1"/>
  <c r="S49" i="60"/>
  <c r="B16" i="46"/>
  <c r="S7" i="60" l="1"/>
  <c r="E17" i="30" l="1"/>
  <c r="G13" i="30"/>
  <c r="B13" i="30"/>
  <c r="G17" i="30" l="1"/>
  <c r="O48" i="60"/>
  <c r="K48" i="60"/>
  <c r="I48" i="60"/>
  <c r="H48" i="60"/>
  <c r="J48" i="60"/>
  <c r="R48" i="60"/>
  <c r="G48" i="60"/>
  <c r="P48" i="60"/>
  <c r="F48" i="60"/>
  <c r="N48" i="60"/>
  <c r="M48" i="60"/>
  <c r="D48" i="60"/>
  <c r="Q48" i="60"/>
  <c r="L48" i="60"/>
  <c r="E48" i="60"/>
  <c r="P139" i="38" l="1"/>
  <c r="P143" i="38" s="1"/>
  <c r="M139" i="38"/>
  <c r="D139" i="38"/>
  <c r="E139" i="38"/>
  <c r="L139" i="38"/>
  <c r="K139" i="38"/>
  <c r="H139" i="38"/>
  <c r="H143" i="38" s="1"/>
  <c r="G139" i="38"/>
  <c r="I139" i="38"/>
  <c r="N139" i="38"/>
  <c r="R139" i="38"/>
  <c r="Q139" i="38"/>
  <c r="F139" i="38"/>
  <c r="J139" i="38"/>
  <c r="O139" i="38"/>
  <c r="M51" i="60"/>
  <c r="H51" i="60"/>
  <c r="G51" i="60"/>
  <c r="I51" i="60"/>
  <c r="Q51" i="60"/>
  <c r="F51" i="60"/>
  <c r="R51" i="60"/>
  <c r="K51" i="60"/>
  <c r="E51" i="60"/>
  <c r="L51" i="60"/>
  <c r="N51" i="60"/>
  <c r="D51" i="60"/>
  <c r="S48" i="60"/>
  <c r="P51" i="60"/>
  <c r="J51" i="60"/>
  <c r="O51" i="60"/>
  <c r="J143" i="38" l="1"/>
  <c r="Q143" i="38"/>
  <c r="N143" i="38"/>
  <c r="G143" i="38"/>
  <c r="E143" i="38"/>
  <c r="O143" i="38"/>
  <c r="F143" i="38"/>
  <c r="I143" i="38"/>
  <c r="D143" i="38"/>
  <c r="M143" i="38"/>
  <c r="K143" i="38"/>
  <c r="L143" i="38"/>
  <c r="R143" i="38"/>
  <c r="S139" i="38"/>
  <c r="S51" i="60"/>
  <c r="S143" i="38" l="1"/>
  <c r="D10" i="30"/>
  <c r="S86" i="38"/>
  <c r="D11" i="30"/>
  <c r="S104" i="38"/>
  <c r="S68" i="38" l="1"/>
  <c r="D9" i="30" l="1"/>
  <c r="B9" i="30" l="1"/>
  <c r="D17" i="30"/>
  <c r="B10" i="30" l="1"/>
  <c r="B17" i="30"/>
  <c r="D30" i="60" l="1"/>
  <c r="J30" i="60"/>
  <c r="M30" i="60"/>
  <c r="N30" i="60"/>
  <c r="F30" i="60"/>
  <c r="G30" i="60"/>
  <c r="L30" i="60"/>
  <c r="E10" i="30"/>
  <c r="K30" i="60"/>
  <c r="I30" i="60"/>
  <c r="P30" i="60"/>
  <c r="H30" i="60"/>
  <c r="B11" i="30"/>
  <c r="E30" i="60"/>
  <c r="O30" i="60"/>
  <c r="Q30" i="60"/>
  <c r="R30" i="60"/>
  <c r="P85" i="38" l="1"/>
  <c r="P33" i="60"/>
  <c r="E85" i="38"/>
  <c r="E33" i="60"/>
  <c r="I33" i="60"/>
  <c r="I85" i="38"/>
  <c r="G85" i="38"/>
  <c r="G33" i="60"/>
  <c r="J85" i="38"/>
  <c r="J33" i="60"/>
  <c r="L85" i="38"/>
  <c r="L33" i="60"/>
  <c r="R33" i="60"/>
  <c r="R85" i="38"/>
  <c r="D36" i="60"/>
  <c r="D24" i="60" s="1"/>
  <c r="O36" i="60"/>
  <c r="K36" i="60"/>
  <c r="K24" i="60" s="1"/>
  <c r="L36" i="60"/>
  <c r="H36" i="60"/>
  <c r="H24" i="60" s="1"/>
  <c r="G36" i="60"/>
  <c r="G24" i="60" s="1"/>
  <c r="E11" i="30"/>
  <c r="M36" i="60"/>
  <c r="E36" i="60"/>
  <c r="E24" i="60" s="1"/>
  <c r="I36" i="60"/>
  <c r="I24" i="60" s="1"/>
  <c r="P36" i="60"/>
  <c r="P24" i="60" s="1"/>
  <c r="Q36" i="60"/>
  <c r="Q24" i="60" s="1"/>
  <c r="J36" i="60"/>
  <c r="J24" i="60" s="1"/>
  <c r="R36" i="60"/>
  <c r="F36" i="60"/>
  <c r="N36" i="60"/>
  <c r="K85" i="38"/>
  <c r="K33" i="60"/>
  <c r="F33" i="60"/>
  <c r="F85" i="38"/>
  <c r="D33" i="60"/>
  <c r="S30" i="60"/>
  <c r="D85" i="38"/>
  <c r="O33" i="60"/>
  <c r="O85" i="38"/>
  <c r="O24" i="60"/>
  <c r="M33" i="60"/>
  <c r="M85" i="38"/>
  <c r="Q85" i="38"/>
  <c r="Q33" i="60"/>
  <c r="H85" i="38"/>
  <c r="H33" i="60"/>
  <c r="G10" i="30"/>
  <c r="N33" i="60"/>
  <c r="N85" i="38"/>
  <c r="E27" i="60" l="1"/>
  <c r="E6" i="60"/>
  <c r="Q27" i="60"/>
  <c r="Q6" i="60"/>
  <c r="E89" i="38"/>
  <c r="M89" i="38"/>
  <c r="O27" i="60"/>
  <c r="O6" i="60"/>
  <c r="N39" i="60"/>
  <c r="N103" i="38"/>
  <c r="M39" i="60"/>
  <c r="M103" i="38"/>
  <c r="J27" i="60"/>
  <c r="J6" i="60"/>
  <c r="I89" i="38"/>
  <c r="P27" i="60"/>
  <c r="P6" i="60"/>
  <c r="H6" i="60"/>
  <c r="H27" i="60"/>
  <c r="O89" i="38"/>
  <c r="D27" i="60"/>
  <c r="D6" i="60"/>
  <c r="G11" i="30"/>
  <c r="K39" i="60"/>
  <c r="K103" i="38"/>
  <c r="K67" i="38" s="1"/>
  <c r="I27" i="60"/>
  <c r="I6" i="60"/>
  <c r="N89" i="38"/>
  <c r="H89" i="38"/>
  <c r="S85" i="38"/>
  <c r="S33" i="60"/>
  <c r="K89" i="38"/>
  <c r="R39" i="60"/>
  <c r="R103" i="38"/>
  <c r="R24" i="60"/>
  <c r="I39" i="60"/>
  <c r="I103" i="38"/>
  <c r="G103" i="38"/>
  <c r="G67" i="38" s="1"/>
  <c r="G39" i="60"/>
  <c r="O103" i="38"/>
  <c r="O39" i="60"/>
  <c r="L89" i="38"/>
  <c r="J89" i="38"/>
  <c r="G89" i="38"/>
  <c r="P89" i="38"/>
  <c r="D89" i="38"/>
  <c r="K27" i="60"/>
  <c r="K6" i="60"/>
  <c r="Q103" i="38"/>
  <c r="Q39" i="60"/>
  <c r="L103" i="38"/>
  <c r="L39" i="60"/>
  <c r="G6" i="60"/>
  <c r="G27" i="60"/>
  <c r="N24" i="60"/>
  <c r="Q89" i="38"/>
  <c r="M24" i="60"/>
  <c r="F89" i="38"/>
  <c r="F39" i="60"/>
  <c r="F103" i="38"/>
  <c r="F67" i="38" s="1"/>
  <c r="F24" i="60"/>
  <c r="P39" i="60"/>
  <c r="P103" i="38"/>
  <c r="P67" i="38" s="1"/>
  <c r="R89" i="38"/>
  <c r="L24" i="60"/>
  <c r="J39" i="60"/>
  <c r="J103" i="38"/>
  <c r="E103" i="38"/>
  <c r="E67" i="38" s="1"/>
  <c r="E39" i="60"/>
  <c r="H103" i="38"/>
  <c r="H67" i="38" s="1"/>
  <c r="H39" i="60"/>
  <c r="D39" i="60"/>
  <c r="D103" i="38"/>
  <c r="D67" i="38" s="1"/>
  <c r="S36" i="60"/>
  <c r="S24" i="60" s="1"/>
  <c r="R67" i="38" l="1"/>
  <c r="S6" i="60"/>
  <c r="S27" i="60"/>
  <c r="L6" i="60"/>
  <c r="L27" i="60"/>
  <c r="G9" i="60"/>
  <c r="O107" i="38"/>
  <c r="R6" i="60"/>
  <c r="R27" i="60"/>
  <c r="I9" i="60"/>
  <c r="N107" i="38"/>
  <c r="K9" i="60"/>
  <c r="J107" i="38"/>
  <c r="F6" i="60"/>
  <c r="F27" i="60"/>
  <c r="M6" i="60"/>
  <c r="M27" i="60"/>
  <c r="I107" i="38"/>
  <c r="R107" i="38"/>
  <c r="D9" i="60"/>
  <c r="O67" i="38"/>
  <c r="H9" i="60"/>
  <c r="M107" i="38"/>
  <c r="E9" i="60"/>
  <c r="H107" i="38"/>
  <c r="P107" i="38"/>
  <c r="F107" i="38"/>
  <c r="N6" i="60"/>
  <c r="N27" i="60"/>
  <c r="Q107" i="38"/>
  <c r="S89" i="38"/>
  <c r="N67" i="38"/>
  <c r="I67" i="38"/>
  <c r="J9" i="60"/>
  <c r="Q9" i="60"/>
  <c r="D107" i="38"/>
  <c r="S103" i="38"/>
  <c r="S39" i="60"/>
  <c r="E107" i="38"/>
  <c r="Q67" i="38"/>
  <c r="L107" i="38"/>
  <c r="J67" i="38"/>
  <c r="L67" i="38"/>
  <c r="G107" i="38"/>
  <c r="K107" i="38"/>
  <c r="P9" i="60"/>
  <c r="O9" i="60"/>
  <c r="M67" i="38"/>
  <c r="R71" i="38" l="1"/>
  <c r="S67" i="38"/>
  <c r="F71" i="38"/>
  <c r="N71" i="38"/>
  <c r="H71" i="38"/>
  <c r="M71" i="38"/>
  <c r="O71" i="38"/>
  <c r="Q71" i="38"/>
  <c r="E71" i="38"/>
  <c r="P71" i="38"/>
  <c r="F9" i="60"/>
  <c r="L9" i="60"/>
  <c r="N9" i="60"/>
  <c r="M9" i="60"/>
  <c r="I71" i="38"/>
  <c r="J71" i="38"/>
  <c r="S107" i="38"/>
  <c r="G71" i="38"/>
  <c r="R9" i="60"/>
  <c r="S9" i="60"/>
  <c r="K71" i="38"/>
  <c r="L71" i="38"/>
  <c r="D71" i="38"/>
  <c r="S71" i="38" l="1"/>
  <c r="P47" i="38" l="1"/>
  <c r="J47" i="38"/>
  <c r="N44" i="38"/>
  <c r="F44" i="38"/>
  <c r="N47" i="38"/>
  <c r="P44" i="38"/>
  <c r="O44" i="38"/>
  <c r="J44" i="38"/>
  <c r="H44" i="38"/>
  <c r="I44" i="38"/>
  <c r="M47" i="38"/>
  <c r="G47" i="38"/>
  <c r="K47" i="38"/>
  <c r="L47" i="38"/>
  <c r="M44" i="38"/>
  <c r="I47" i="38"/>
  <c r="F47" i="38"/>
  <c r="H47" i="38"/>
  <c r="R44" i="38"/>
  <c r="R47" i="38"/>
  <c r="E47" i="38"/>
  <c r="G44" i="38"/>
  <c r="E44" i="38"/>
  <c r="Q44" i="38"/>
  <c r="O47" i="38"/>
  <c r="D44" i="38"/>
  <c r="D11" i="38" s="1"/>
  <c r="Q47" i="38"/>
  <c r="L44" i="38"/>
  <c r="K44" i="38"/>
  <c r="H43" i="38"/>
  <c r="D47" i="38"/>
  <c r="O43" i="38"/>
  <c r="O10" i="38" s="1"/>
  <c r="N43" i="38"/>
  <c r="N10" i="38" s="1"/>
  <c r="I43" i="38"/>
  <c r="I10" i="38" s="1"/>
  <c r="K43" i="38"/>
  <c r="K10" i="38" s="1"/>
  <c r="R43" i="38"/>
  <c r="R10" i="38" s="1"/>
  <c r="L43" i="38"/>
  <c r="D43" i="38"/>
  <c r="P43" i="38"/>
  <c r="P10" i="38" s="1"/>
  <c r="G43" i="38"/>
  <c r="G10" i="38" s="1"/>
  <c r="F43" i="38"/>
  <c r="E43" i="38"/>
  <c r="E10" i="38" s="1"/>
  <c r="J43" i="38"/>
  <c r="M43" i="38"/>
  <c r="S42" i="38"/>
  <c r="Q43" i="38"/>
  <c r="N42" i="38" l="1"/>
  <c r="L11" i="38"/>
  <c r="Q11" i="38"/>
  <c r="R14" i="38"/>
  <c r="B15" i="46" s="1"/>
  <c r="I14" i="38"/>
  <c r="G14" i="38"/>
  <c r="J11" i="38"/>
  <c r="F11" i="38"/>
  <c r="P14" i="38"/>
  <c r="F10" i="38"/>
  <c r="D10" i="38"/>
  <c r="D14" i="38"/>
  <c r="Q14" i="38"/>
  <c r="E11" i="38"/>
  <c r="R11" i="38"/>
  <c r="M11" i="38"/>
  <c r="M14" i="38"/>
  <c r="O11" i="38"/>
  <c r="M10" i="38"/>
  <c r="L10" i="38"/>
  <c r="H10" i="38"/>
  <c r="G11" i="38"/>
  <c r="H14" i="38"/>
  <c r="L14" i="38"/>
  <c r="I11" i="38"/>
  <c r="P11" i="38"/>
  <c r="N11" i="38"/>
  <c r="Q10" i="38"/>
  <c r="J10" i="38"/>
  <c r="K11" i="38"/>
  <c r="O14" i="38"/>
  <c r="E14" i="38"/>
  <c r="F14" i="38"/>
  <c r="K14" i="38"/>
  <c r="H11" i="38"/>
  <c r="N14" i="38"/>
  <c r="J14" i="38"/>
  <c r="R42" i="38"/>
  <c r="E42" i="38"/>
  <c r="E49" i="38" s="1"/>
  <c r="E53" i="38" s="1"/>
  <c r="N49" i="38"/>
  <c r="N53" i="38" s="1"/>
  <c r="L42" i="38"/>
  <c r="L49" i="38" s="1"/>
  <c r="L16" i="38" s="1"/>
  <c r="D42" i="38"/>
  <c r="H42" i="38"/>
  <c r="B11" i="46"/>
  <c r="K42" i="38"/>
  <c r="I42" i="38"/>
  <c r="F42" i="38"/>
  <c r="M42" i="38"/>
  <c r="J42" i="38"/>
  <c r="S49" i="38"/>
  <c r="G42" i="38"/>
  <c r="P42" i="38"/>
  <c r="Q42" i="38"/>
  <c r="O42" i="38"/>
  <c r="G9" i="38" l="1"/>
  <c r="N9" i="38"/>
  <c r="D49" i="38"/>
  <c r="D53" i="38" s="1"/>
  <c r="N16" i="38"/>
  <c r="R49" i="38"/>
  <c r="R53" i="38" s="1"/>
  <c r="H49" i="38"/>
  <c r="H53" i="38" s="1"/>
  <c r="R9" i="38"/>
  <c r="B10" i="46" s="1"/>
  <c r="B12" i="46"/>
  <c r="O9" i="38"/>
  <c r="L9" i="38"/>
  <c r="L20" i="38" s="1"/>
  <c r="L53" i="38"/>
  <c r="M9" i="38"/>
  <c r="Q9" i="38"/>
  <c r="S14" i="38"/>
  <c r="G49" i="38"/>
  <c r="J9" i="38"/>
  <c r="S53" i="38"/>
  <c r="J49" i="38"/>
  <c r="J53" i="38" s="1"/>
  <c r="E9" i="38"/>
  <c r="H9" i="38"/>
  <c r="K9" i="38"/>
  <c r="Q49" i="38"/>
  <c r="D9" i="38"/>
  <c r="S10" i="38"/>
  <c r="S16" i="38"/>
  <c r="M49" i="38"/>
  <c r="M53" i="38" s="1"/>
  <c r="F49" i="38"/>
  <c r="S11" i="38"/>
  <c r="K49" i="38"/>
  <c r="K53" i="38" s="1"/>
  <c r="P9" i="38"/>
  <c r="F9" i="38"/>
  <c r="O49" i="38"/>
  <c r="I9" i="38"/>
  <c r="P49" i="38"/>
  <c r="P53" i="38" s="1"/>
  <c r="E16" i="38"/>
  <c r="I49" i="38"/>
  <c r="R16" i="38" l="1"/>
  <c r="D16" i="38"/>
  <c r="N20" i="38"/>
  <c r="R20" i="38"/>
  <c r="H16" i="38"/>
  <c r="F53" i="38"/>
  <c r="I53" i="38"/>
  <c r="O16" i="38"/>
  <c r="E20" i="38"/>
  <c r="F16" i="38"/>
  <c r="M16" i="38"/>
  <c r="Q16" i="38"/>
  <c r="J16" i="38"/>
  <c r="G16" i="38"/>
  <c r="I16" i="38"/>
  <c r="I20" i="38" s="1"/>
  <c r="P16" i="38"/>
  <c r="O53" i="38"/>
  <c r="S9" i="38"/>
  <c r="G53" i="38"/>
  <c r="K16" i="38"/>
  <c r="D20" i="38"/>
  <c r="Q53" i="38"/>
  <c r="H20" i="38" l="1"/>
  <c r="J20" i="38"/>
  <c r="P20" i="38"/>
  <c r="F20" i="38"/>
  <c r="M20" i="38"/>
  <c r="Q20" i="38"/>
  <c r="K20" i="38"/>
  <c r="G20" i="38"/>
  <c r="S20" i="38"/>
  <c r="O20" i="38"/>
</calcChain>
</file>

<file path=xl/sharedStrings.xml><?xml version="1.0" encoding="utf-8"?>
<sst xmlns="http://schemas.openxmlformats.org/spreadsheetml/2006/main" count="1382" uniqueCount="452">
  <si>
    <t>Sum</t>
  </si>
  <si>
    <t>FO2A Barnehager</t>
  </si>
  <si>
    <t>FO2B Oppvekst</t>
  </si>
  <si>
    <t>FO3 Helse og omsorg</t>
  </si>
  <si>
    <t>Totalt</t>
  </si>
  <si>
    <t>Lokale parker og nærmiljø-anlegg</t>
  </si>
  <si>
    <t>SaLTO - stillinger</t>
  </si>
  <si>
    <t>Tilskudd til turnusleger</t>
  </si>
  <si>
    <t>Forebyggende innsats hjemmetj. (FO3-kriterier)</t>
  </si>
  <si>
    <t>Kap. 308 Bydelene - avsetninger eldre, helse og sosiale tjenester</t>
  </si>
  <si>
    <t>FO1 Administrasjon og fellestjenester</t>
  </si>
  <si>
    <t>Sum kap. 305</t>
  </si>
  <si>
    <t>Lærlingesatsing</t>
  </si>
  <si>
    <t>Språkstimulering for førskolebarn</t>
  </si>
  <si>
    <t>Etablering av nye barnehageplasser</t>
  </si>
  <si>
    <t>Økonomisk likebehandling av private barnehager</t>
  </si>
  <si>
    <t>Norskopplæring for barnehageansatte</t>
  </si>
  <si>
    <t>Økt deltakelse i barnehagen</t>
  </si>
  <si>
    <t>Nasjonal minstesats foreldrebetaling</t>
  </si>
  <si>
    <t>Utgifter til Oslo-barn i utenbys barnehager</t>
  </si>
  <si>
    <t>Gratis kjernetid i barnehage</t>
  </si>
  <si>
    <t>Barnehageløft - kvalitet og kompetanse</t>
  </si>
  <si>
    <t>FO4 Sosiale tjenester og ytelser</t>
  </si>
  <si>
    <t>Sum kap. 306 (brutto)</t>
  </si>
  <si>
    <t>Inntekter fra utenbys-barn i Oslo-barnehager</t>
  </si>
  <si>
    <t>Sum kap. 306 (netto)</t>
  </si>
  <si>
    <t>Sum kap. 308</t>
  </si>
  <si>
    <t>1. Basistilskudd</t>
  </si>
  <si>
    <t>FO2B Oppvekst: Delkriteriesett for barnevern</t>
  </si>
  <si>
    <t>Kriterievekt</t>
  </si>
  <si>
    <t>-</t>
  </si>
  <si>
    <t>FO2B Oppvekst: Barnevern</t>
  </si>
  <si>
    <t>Kompensasjon for studentbef. m.m.</t>
  </si>
  <si>
    <t>Kompensasjon for egenbetaling alders- og sykehjem</t>
  </si>
  <si>
    <t>Regnskapsandeler FO2B Barnevern</t>
  </si>
  <si>
    <t>Fordelingsnøkkel FO2B Barnevern</t>
  </si>
  <si>
    <t xml:space="preserve">FO2A Barnehager - kommunale </t>
  </si>
  <si>
    <t xml:space="preserve">FO2A Barnehager - Ordinære ikke-kommunale </t>
  </si>
  <si>
    <t>1. Vektede heltidsplasser, 0-2 år</t>
  </si>
  <si>
    <t>2. Vektede heltidsplasser, 3-6 år</t>
  </si>
  <si>
    <t>Fordelingsnøkkel FO2A</t>
  </si>
  <si>
    <t>FO 4A Sosiale tjenester</t>
  </si>
  <si>
    <t>FO4C Økonomisk sosialhjelp</t>
  </si>
  <si>
    <t>Regnskapsandeler 2016, økonomisk sosialhjelp</t>
  </si>
  <si>
    <t>FO4B KVP</t>
  </si>
  <si>
    <t>Oslo-piloten</t>
  </si>
  <si>
    <t xml:space="preserve">1. 
Gamle Oslo </t>
  </si>
  <si>
    <t>3. 
Sagene</t>
  </si>
  <si>
    <t>4. 
St. Hanshaugen</t>
  </si>
  <si>
    <t>5. 
Frogner</t>
  </si>
  <si>
    <t>6. 
Ullern</t>
  </si>
  <si>
    <t>7. 
Vestre Aker</t>
  </si>
  <si>
    <t>8. 
Nordre Aker</t>
  </si>
  <si>
    <t>9. 
Bjerke</t>
  </si>
  <si>
    <t>10. 
Grorud</t>
  </si>
  <si>
    <t>11. 
Stovner</t>
  </si>
  <si>
    <t>12. 
Alna</t>
  </si>
  <si>
    <t>15. 
Søndre Nordstrand</t>
  </si>
  <si>
    <t>Nordmarka vel</t>
  </si>
  <si>
    <t>Statlig styrking barnevernstillinger bydelene</t>
  </si>
  <si>
    <t>Barnevernskonsulenter politistasjon</t>
  </si>
  <si>
    <t xml:space="preserve">Sentrumsansvar
</t>
  </si>
  <si>
    <t>Skolehelsetjeneste ungdoms-trinn etter elevtall</t>
  </si>
  <si>
    <t>Skolehelsetjeneste videre-gående etter elevtall</t>
  </si>
  <si>
    <t xml:space="preserve">Helsestasjon mot barneskoler Tøyen-avtalen </t>
  </si>
  <si>
    <t>Helsestasjon LHBT</t>
  </si>
  <si>
    <t>Riverside</t>
  </si>
  <si>
    <t xml:space="preserve">Groruddalen motorsenter og Stovner Rockefabrikk </t>
  </si>
  <si>
    <t xml:space="preserve">Hvervenbukta motorsenter
</t>
  </si>
  <si>
    <t xml:space="preserve">Rødhette  
og 
Marte </t>
  </si>
  <si>
    <t>Fredagsklubb Ung Metro</t>
  </si>
  <si>
    <t>Overdekning avtalefysioterapi</t>
  </si>
  <si>
    <t>Fysio-/ ergoterapi Elverhøy og Haukåasen skoler</t>
  </si>
  <si>
    <t>Aktivitetshus Grønlandsleiret</t>
  </si>
  <si>
    <t>Aksept kontaktsenter</t>
  </si>
  <si>
    <t>Demensplan 2020 (fordelt etter FO3-kriterier)</t>
  </si>
  <si>
    <t>Hjelpemiddel-lageret</t>
  </si>
  <si>
    <t xml:space="preserve">Marka eldre-senter
</t>
  </si>
  <si>
    <t>Kompensasjon, leie av omsorgsboliger fra private</t>
  </si>
  <si>
    <t xml:space="preserve">Quo vadis aktivitetssenter
</t>
  </si>
  <si>
    <t xml:space="preserve">Aktive tiltak/ sosialhjelpsreduserende tiltak </t>
  </si>
  <si>
    <t>Bo-oppfølgingstiltak</t>
  </si>
  <si>
    <t xml:space="preserve">Statlig styrket rusomsorg </t>
  </si>
  <si>
    <t xml:space="preserve">Særskilt botilbud
</t>
  </si>
  <si>
    <t xml:space="preserve">Yrkesrettet norskopplæring  </t>
  </si>
  <si>
    <t>FO4A Sosialtjenester og ytelser: Sosiale tjenester</t>
  </si>
  <si>
    <t>13. 
Østensjø</t>
  </si>
  <si>
    <t xml:space="preserve">Kap. 305 Bydelene - etablering av nye barnehager </t>
  </si>
  <si>
    <t xml:space="preserve">Kap. 306 Bydelene - diverse barnehagetiltak </t>
  </si>
  <si>
    <t xml:space="preserve">IKT tiltak EHS sektor </t>
  </si>
  <si>
    <t xml:space="preserve">Byomfattende ungdomstiltak i bydelene </t>
  </si>
  <si>
    <t xml:space="preserve">Kompetansehevende tiltak </t>
  </si>
  <si>
    <t xml:space="preserve">Folkehelse </t>
  </si>
  <si>
    <t xml:space="preserve">Kjøp av helsetjenester i EØSområdet </t>
  </si>
  <si>
    <t xml:space="preserve">Bosettingstilskudd flyktninger (art 11) </t>
  </si>
  <si>
    <t xml:space="preserve">Bosettingstilskudd flyktninger (art 14) </t>
  </si>
  <si>
    <t>Dødelighetsrate 50-74 år 2010</t>
  </si>
  <si>
    <t>Dødelighetsrate 50-74 år 2011</t>
  </si>
  <si>
    <t>Dødelighetsrate 50-74 år 2012</t>
  </si>
  <si>
    <t>Dødelighetsrate 50-74 år 2013</t>
  </si>
  <si>
    <t>Dødelighetsrate 50-74 år 2014</t>
  </si>
  <si>
    <t>Dødelighetsrate 50-74 år 2015</t>
  </si>
  <si>
    <t>13A. Innb. 67+ år med medisinuttak for kreft</t>
  </si>
  <si>
    <t>13B. Innb. 67+ år med medisinuttak for lett psykiatri</t>
  </si>
  <si>
    <t>13C. Innb. 67+ år med medisinuttak for tung psykiatri</t>
  </si>
  <si>
    <t>0-8 timer</t>
  </si>
  <si>
    <t>9 - 16 timer</t>
  </si>
  <si>
    <t>17 - 24 timer</t>
  </si>
  <si>
    <t>25 - 32 timer</t>
  </si>
  <si>
    <t>33 - 40 timer</t>
  </si>
  <si>
    <t>41 timer  og over</t>
  </si>
  <si>
    <t>3 - 6 år</t>
  </si>
  <si>
    <t>Andel av heltidsplass</t>
  </si>
  <si>
    <t>Aldersgruppe</t>
  </si>
  <si>
    <t>Oppholdstid</t>
  </si>
  <si>
    <t>Heltidsekvivalenter</t>
  </si>
  <si>
    <t>Ordinære ikke-kommunale barnehager</t>
  </si>
  <si>
    <t>Kommunale barnehager</t>
  </si>
  <si>
    <t>0 - 2 år</t>
  </si>
  <si>
    <t>Oppholdstid i alt</t>
  </si>
  <si>
    <t>Vekt aldersgruppe</t>
  </si>
  <si>
    <t>Antall barn med heltidsplass</t>
  </si>
  <si>
    <t>FO4A Sosiale tjenester</t>
  </si>
  <si>
    <t xml:space="preserve">FO4B KVP </t>
  </si>
  <si>
    <t>Inndekking av merforbruk</t>
  </si>
  <si>
    <t>FO4B Kvalifiseringsprogram</t>
  </si>
  <si>
    <t>Bydelsfordelt ramme</t>
  </si>
  <si>
    <t>Ramme inkl. sentrale avsetninger</t>
  </si>
  <si>
    <t>Tabell 1.1 Bydelssektorens samlede budsjettramme</t>
  </si>
  <si>
    <t>Tabell 3.1 Bydelenes kriterieandeler</t>
  </si>
  <si>
    <t>Ikke-kommunal faktor</t>
  </si>
  <si>
    <t>Fordelingsnøkkel FO4C Økonomisk sosialhjelp</t>
  </si>
  <si>
    <t>FO2B</t>
  </si>
  <si>
    <t>Kriterienøkkel FO2A kommunale barnehager</t>
  </si>
  <si>
    <t>Kriterienøkkel FO2A - Ordinære ikke-kommunale barnehager</t>
  </si>
  <si>
    <t>Kriterienøkkel FO2B Barnevern</t>
  </si>
  <si>
    <t>Fordelingsnøkkel FO3 Helse og omsorg</t>
  </si>
  <si>
    <t>Fordelingsnøkkel FO1</t>
  </si>
  <si>
    <t>Fordelingsnøkkel FO4A Sosiale tjenester</t>
  </si>
  <si>
    <t>Fordelingsnøkkel FO4B KVP</t>
  </si>
  <si>
    <t>2. Innbyggere,  justert</t>
  </si>
  <si>
    <t xml:space="preserve">1. Barn 1-5 år </t>
  </si>
  <si>
    <t xml:space="preserve">2. Barn 6-12 år </t>
  </si>
  <si>
    <t xml:space="preserve">3. Unge 13-17 år </t>
  </si>
  <si>
    <t>4. Barn 0-17 år av enslige forsørgere * Lavutdanningsindeks</t>
  </si>
  <si>
    <t>5. Hush. med enslig forsørger og 3 barn eller fler</t>
  </si>
  <si>
    <t>6. Innb. 0-22 år med ikke-vestlig 1. generasjon bakgrunn</t>
  </si>
  <si>
    <t>7. Innb. 0-12 år med ikke-vestlig 2. generasjon bakgrunn</t>
  </si>
  <si>
    <t>8. Kommunalt disponerte utleieboliger,  2-roms og større</t>
  </si>
  <si>
    <t>9. Hush. med barn under 18 år med  lav inntekt og finanskapital</t>
  </si>
  <si>
    <t xml:space="preserve">10. Elever som ikke har fullført VGS i løpet av 5 år </t>
  </si>
  <si>
    <t>11. Foreldre med medisinuttak for tung psykiatri</t>
  </si>
  <si>
    <t>1. Fødte 2016</t>
  </si>
  <si>
    <t xml:space="preserve">2. Barn 1-5 år </t>
  </si>
  <si>
    <t xml:space="preserve">3. Barn 6-12 år </t>
  </si>
  <si>
    <t xml:space="preserve">4. Unge 13-17 år </t>
  </si>
  <si>
    <t xml:space="preserve">5. Barn 0-17 år av enslige forsørgere * Lavutdanningsindeks </t>
  </si>
  <si>
    <t>7. Hush. med barn under 18 år med  lav inntekt og finanskapital</t>
  </si>
  <si>
    <t xml:space="preserve">8. Elever som ikke har fullført VGS i løpet av 5 år </t>
  </si>
  <si>
    <t xml:space="preserve">1. Hjelpestønadsmottakere 0-17 år, sats 2-4, </t>
  </si>
  <si>
    <t>2. Innb. 18-66 år ufør og enslig</t>
  </si>
  <si>
    <t xml:space="preserve">3. Innb. 18-66 år hj. stønad og ufør </t>
  </si>
  <si>
    <t xml:space="preserve">4. Innb. 50-66 år * Dødelighetsindeks </t>
  </si>
  <si>
    <t>5. Brukere med statlig refusjon for ressurskrevende tjenester</t>
  </si>
  <si>
    <t>6. Innb. 18-66 år med medisinuttak for tung psykiatri</t>
  </si>
  <si>
    <t>7. Innb. 67-79 år * Dødelighetsindeks</t>
  </si>
  <si>
    <t>8. Ikke gifte innb. 67-79 år, justert</t>
  </si>
  <si>
    <t>9. Innb. 80-89 år,  justert</t>
  </si>
  <si>
    <t>10. Ikke gifte innb. 80-89 år, justert</t>
  </si>
  <si>
    <t>11. Innb. 90+ år, justert</t>
  </si>
  <si>
    <t>12. Innb. med lav utdanning 67+ år</t>
  </si>
  <si>
    <t>1. Innb. 20-66 år i  hush. med lav inntekt og utdanning</t>
  </si>
  <si>
    <t>3. Innb. 18-67 år med ikke-vestlig 1. generasjon bakgrunn</t>
  </si>
  <si>
    <t>4. Hush. med barn under 18 år, lav inntekt og finanskapital</t>
  </si>
  <si>
    <t>5. Kommunalt disponerte utleieboliger (inkl. 1-roms)</t>
  </si>
  <si>
    <t xml:space="preserve">6. Innb. over 18 år som utløser 2.-5. års integreringstilskudd </t>
  </si>
  <si>
    <t>7. Innb. 22-35 år uten fullført VGS</t>
  </si>
  <si>
    <t>8. Innb. 18-67 år som er fattig, enslig og arbeidsledig</t>
  </si>
  <si>
    <t>9. Enslige forsørgere med 3 barn eller flere, lav inntekt og finanskapital</t>
  </si>
  <si>
    <t>1. Ikke gifte 20-49 år *Lavutdanningsindeks*Utflyttingsindeks</t>
  </si>
  <si>
    <t>2. Enslige 20-49 år med lav inntekt og utdanning</t>
  </si>
  <si>
    <t xml:space="preserve">4. Innb. 18-67 år med ikke-vestlig 1. generasjon bakgrunn </t>
  </si>
  <si>
    <t>5. Hush. med barn under 18 år, lav inntekt og finanskapital</t>
  </si>
  <si>
    <t xml:space="preserve">6. Kommunalt disponerte utleieboliger (inkl. 1-roms) </t>
  </si>
  <si>
    <t>Kilde: KOSTRA/SSB</t>
  </si>
  <si>
    <t>3. Innb. i hush. med barn under 18 år, lav inntekt og finanskapital. Landbakgrunn*</t>
  </si>
  <si>
    <t>2. Innb.  i hush. med barn under 18 år, lav inntekt og finanskapital. Landbakgrunn*</t>
  </si>
  <si>
    <t>2. 
Grünerløkka</t>
  </si>
  <si>
    <t>Effekt av oppdaterte kriterieandeler</t>
  </si>
  <si>
    <t xml:space="preserve">Bydelsfordelt budsjett 2018 </t>
  </si>
  <si>
    <t>Bydelsfordelt Dok3 2017</t>
  </si>
  <si>
    <t xml:space="preserve">FO2B Oppvekst </t>
  </si>
  <si>
    <t>Effekt av oppdaterte regnskapsandeler</t>
  </si>
  <si>
    <t>Effekt av endringer i fordelingssystemet</t>
  </si>
  <si>
    <t>14.
Nordstrand</t>
  </si>
  <si>
    <t>Velg bydel</t>
  </si>
  <si>
    <t>Sum bydel</t>
  </si>
  <si>
    <t xml:space="preserve"> - 2A. Antall innbyggere 1.1.2017</t>
  </si>
  <si>
    <t xml:space="preserve"> - 2B. Korreksjon 67+ år i andre bydeler  og utenbys 1.1.2017 </t>
  </si>
  <si>
    <t xml:space="preserve"> - 4A. Antall barn 0-17 år med enslige forsørgere 1.1.2017</t>
  </si>
  <si>
    <t xml:space="preserve"> - 4B. Lavutdannings-indeks 40-49 år 1.1.2017</t>
  </si>
  <si>
    <t xml:space="preserve"> - 5A. Antall barn 0-17 år med enslige forsørgere 1.1.2017</t>
  </si>
  <si>
    <t xml:space="preserve"> - 5B. Lavutdannings-indeks 40-49 år 1.1.2017</t>
  </si>
  <si>
    <t xml:space="preserve"> - 4B. Dødelighets-indeks 50-74 år 2009-2015</t>
  </si>
  <si>
    <t xml:space="preserve"> - 7B. Korreksjon 67-79 år i andre bydeler  og utenbys 1.1.2017</t>
  </si>
  <si>
    <t xml:space="preserve"> - 7C. Dødelighets-indeks 50-74 år 2009-2015</t>
  </si>
  <si>
    <t xml:space="preserve"> - 8A. Antall ikke gifte 67-79 år 1.1.2017</t>
  </si>
  <si>
    <t xml:space="preserve"> - 8B. Korreksjon 67-79 år i andre bydeler  og utenbys 1.1.2017</t>
  </si>
  <si>
    <t xml:space="preserve"> - 9A. Antall personer 80-89 år 1.1.2017</t>
  </si>
  <si>
    <t xml:space="preserve"> - 9B. Korreksjon 80-89 år i andre bydeler  og utenbys 1.1.2017</t>
  </si>
  <si>
    <t xml:space="preserve"> - 10A. Antall ikke gifte 80-89 år 1.1.2017</t>
  </si>
  <si>
    <t xml:space="preserve"> - 10B. Korreksjon 80-89 år i andre bydeler  og utenbys 1.1.2017</t>
  </si>
  <si>
    <t xml:space="preserve"> - 11A. Antall personer 90+ år 1.1.2017</t>
  </si>
  <si>
    <t xml:space="preserve"> - 11B. Korreksjon 90+ år i andre bydeler  og utenbys 1.1.2017</t>
  </si>
  <si>
    <t xml:space="preserve"> - 13A. Innb. 67+ år med medisinuttak for kreft</t>
  </si>
  <si>
    <t xml:space="preserve"> - 13B. Innb. 67+ år med medisinuttak for lett psykiatri</t>
  </si>
  <si>
    <t xml:space="preserve"> - 13C. Innb. 67+ år med medisinuttak for tung psykiatri</t>
  </si>
  <si>
    <t xml:space="preserve"> - 1A. Antall ikke gifte 20-49 år 1.1.2017</t>
  </si>
  <si>
    <t xml:space="preserve"> - 1B. Lavutdannings-indeks 40-49 år 1.1.2017</t>
  </si>
  <si>
    <t xml:space="preserve"> - 1C. Utflyttings-indeks bydel 1.1.2017</t>
  </si>
  <si>
    <t xml:space="preserve"> - 4A. Antall  - personer 50-66 år 1.1.2017</t>
  </si>
  <si>
    <t xml:space="preserve"> - 7A. Antall personer 67-79 år 1.1.2017</t>
  </si>
  <si>
    <t xml:space="preserve">Sum </t>
  </si>
  <si>
    <t xml:space="preserve"> - FO2B Oppvekst -Barnevern </t>
  </si>
  <si>
    <t xml:space="preserve"> - FO2B Oppvekst -Aktivitetstilbud, skolehelsetjeneste mv.</t>
  </si>
  <si>
    <t>Fordelingsnøkkel FO2B Oppvekst</t>
  </si>
  <si>
    <t xml:space="preserve">Sum bydelsfordelt </t>
  </si>
  <si>
    <t xml:space="preserve">Tabell 1.2 Sentrale avsetninger </t>
  </si>
  <si>
    <t>Tabelloversikt</t>
  </si>
  <si>
    <t>Utkast nytt Grønt hefte - tabeller</t>
  </si>
  <si>
    <t>Særskilte tildelinger og inndekking av merforbruk</t>
  </si>
  <si>
    <t>Sum særskilte tildelinger og inndekking av merforbruk</t>
  </si>
  <si>
    <t>Sum særskilte tildelinger</t>
  </si>
  <si>
    <t>Tabell 2.1 Budsjettendringer</t>
  </si>
  <si>
    <t>Tabell 2.2 Særskilte tildelinger og inndekking av merforbruk</t>
  </si>
  <si>
    <t>A</t>
  </si>
  <si>
    <t>B</t>
  </si>
  <si>
    <t>C</t>
  </si>
  <si>
    <t>D=A+B+C</t>
  </si>
  <si>
    <t>E</t>
  </si>
  <si>
    <t>F=D+E</t>
  </si>
  <si>
    <t>Tabell 4.1 Datagrunnlag for kriterieandeler</t>
  </si>
  <si>
    <t>Tabell 4.3 Utflyttingsindeks</t>
  </si>
  <si>
    <t>Tabell 4.2 Lavutdanningsindeks</t>
  </si>
  <si>
    <t>Tabell 4.7 Vektede heltidsplasser barnehage</t>
  </si>
  <si>
    <t>Tabell 4.6 Oppholdstid , ordinære ikke-kommunale barnehager</t>
  </si>
  <si>
    <t>Tabell 4.5 Oppholdstid , kommunale barnehager</t>
  </si>
  <si>
    <t>Tabell 5.2 Tiltak etter barnehagelovens kap. V A Spesialpedagogisk hjelp (særskilt tildeling)</t>
  </si>
  <si>
    <t>Tabell 5.1 Driftstilskudd til familiebarnehager</t>
  </si>
  <si>
    <t>Tabell 4.4 Dødelighetsindeks</t>
  </si>
  <si>
    <t>FO4B KVP og FO4B Økonomisk sosialhjelp</t>
  </si>
  <si>
    <t>I tallene inngår barnehager med tjenestekjøpsavtaler (dvs. kommunalt eid og privat driftet). I opprinnelig BASIL-skjema var ikke disse barnehagene oppgitt som kommunale. 
Dette omfatter 55 barn 0-2 år og 49 barn 3-6 år i Bydel Gamle Oslo, 72 barn 0-2 år og 36 barn 3-6 år i Bydel St. Hanshaugen, 96 barn 0-2 år og 90 barn 3-6 år i Bydel
Vestre Aker, 93 barn 0-2 år  og 48 barn 3-6 år i Bydel Nordre Aker, 40 barn 0-2 år og 76 barn 3-6 år i Bydel Alna, 13 barn 0-2 år og 49 barn 3-6 år i Bydel Søndre Nordstrand. 
Til sammen 369 barn 0-2 år og 348 barn 3-6 år.</t>
  </si>
  <si>
    <t>FO2B Oppvekst: Aktivitetstilbud, skolehelsetjeneste og helsestasjon</t>
  </si>
  <si>
    <t>Fordelingsnøkkel FO2B Aktivitetstilbud, skolehelsetjeneste og helsestasjon</t>
  </si>
  <si>
    <t>FO2B Oppvekst: Delkriteriesett for Aktivitetstilbud, skolehelsetjeneste og helsestasjon</t>
  </si>
  <si>
    <t>Kap. 303 Bydelene - avsetninger barn og unge</t>
  </si>
  <si>
    <t>Nye familier</t>
  </si>
  <si>
    <t>Barnehjernevernet</t>
  </si>
  <si>
    <t>Tidlig innsats i barnehagen</t>
  </si>
  <si>
    <t>Kløverveien barnepark</t>
  </si>
  <si>
    <t>Endring OPF egenandel uføre og AFP</t>
  </si>
  <si>
    <t>Satser 2018 (i 1000 kr)</t>
  </si>
  <si>
    <t>Vekt</t>
  </si>
  <si>
    <t>Fordelingsnøkkel barnevern</t>
  </si>
  <si>
    <t>Andeler 2018</t>
  </si>
  <si>
    <t>Andeler 2019</t>
  </si>
  <si>
    <t>Bydelsfordelt Dok3 2018</t>
  </si>
  <si>
    <t>Dødelighetsrate 50-74 år 2016</t>
  </si>
  <si>
    <t>Dødelighetsrate 50-74 år 2010-2016</t>
  </si>
  <si>
    <t>Dødelighetsindeks 50-74 år 2010-2016</t>
  </si>
  <si>
    <t>Antall utflyttinger bydel 2017</t>
  </si>
  <si>
    <t>Antall barn 1-5 år 1.1.2018</t>
  </si>
  <si>
    <t>Barn med grunn- og/eller hjelpestønad 0-5 år, snitt 2015-2017</t>
  </si>
  <si>
    <t>Antall barn med vedvarende lavinntekt 2-5 år, 2014-2016</t>
  </si>
  <si>
    <t>Tildeling 2019</t>
  </si>
  <si>
    <t>Kompensasjon ny bemanningsavtale og pedagogtilskudd til private barnehager</t>
  </si>
  <si>
    <t>Sentrale avsetninger (kap. 303-308)</t>
  </si>
  <si>
    <t>Lavutdanningsindeks 40-49 år 1.1.2018</t>
  </si>
  <si>
    <t>Utflyttingsindeks bydel 1.1.2018</t>
  </si>
  <si>
    <t>Antall innbyggere 1.1.2018 justert</t>
  </si>
  <si>
    <t>Utflytingsrate bydel 1.1.2018</t>
  </si>
  <si>
    <t>Antall personer med lav utdanning 40-49 år bydel 1.1.2018</t>
  </si>
  <si>
    <t xml:space="preserve">Antall personer 40-49 år bydel 1.1.2018 * </t>
  </si>
  <si>
    <t>Lavutdanningsrate 40-49 år bydel 1.1.2018</t>
  </si>
  <si>
    <t>I tallene inngår barnehager med tjenestekjøpsavtaler (dvs. kommunalt eid og privat driftet). I opprinnelig BASIL-skjema var ikke disse barnehagene oppgitt som kommunale. Dette omfatter 47 barn 0-2 år og 62 barn 3-6 år i Bydel Gamle Oslo, 56 barn 0-2 år og 66 barn 3-6 år i Bydel St. Hanshaugen, 77 barn 0-2 år og 111 barn 3-6 år i Bydel Vestre Aker, 99 barn 0-2 år  og 70 barn 3-6 år i Bydel Nordre Aker, 35 barn 0-2 år og 79 barn 3-6 år i Bydel Alna, 13 barn 0-2 år og 49 barn 3-6 år i Bydel Søndre Nordstrand. Til sammen 327 barn 0-2 år og 437 barn 3-6 år.</t>
  </si>
  <si>
    <t>Bydelsfordelt budsjett 2019</t>
  </si>
  <si>
    <t>Alle beløp i 1000 kr</t>
  </si>
  <si>
    <t>Fordelingsnøkkel</t>
  </si>
  <si>
    <t>Tabell 1.2 Sentrale avsetninger 2019</t>
  </si>
  <si>
    <t>Kompensasjon for forventet lønns- og prisutvikling</t>
  </si>
  <si>
    <t xml:space="preserve"> - herav generell lønns- og priskompensasjon</t>
  </si>
  <si>
    <t xml:space="preserve"> - herav kompensasjon for endring i løpende pensjonsutgifter</t>
  </si>
  <si>
    <t>Reelle endringer</t>
  </si>
  <si>
    <t xml:space="preserve"> - herav justering for demografiske forhold</t>
  </si>
  <si>
    <t xml:space="preserve"> - herav justering for oppgaveenringer mellom sektorer</t>
  </si>
  <si>
    <t xml:space="preserve"> - herav justering for andre aktivitetsnøytrale forhold</t>
  </si>
  <si>
    <t xml:space="preserve"> - herav spesifiserte rammeendringer</t>
  </si>
  <si>
    <t xml:space="preserve"> - herav justering for engangstiltak</t>
  </si>
  <si>
    <t xml:space="preserve"> - herav kompensasjon for nye medlemsvilkår i tjenestepensjonsordningen</t>
  </si>
  <si>
    <t xml:space="preserve"> - herav uspesifiserte rammeendringer</t>
  </si>
  <si>
    <t xml:space="preserve"> </t>
  </si>
  <si>
    <t xml:space="preserve"> - herav spesifiserte rammeendringer*</t>
  </si>
  <si>
    <t>1. Hjelpestønadsmottakere 0-17 år, sats 2-4</t>
  </si>
  <si>
    <t>Regnskapsandeler 2017, økonomisk sosialhjelp</t>
  </si>
  <si>
    <t>Regnskapsandeler 2017 FO2B Barnevern</t>
  </si>
  <si>
    <t>I familiebarnehager er det kun heltidsplasser pr. 15.12.2018</t>
  </si>
  <si>
    <t>Sum driftstilskudd 2019</t>
  </si>
  <si>
    <t xml:space="preserve"> - herav justering for oppgaveendringer mellom sektorer</t>
  </si>
  <si>
    <t xml:space="preserve">Dynekilen flyktningebarnehage </t>
  </si>
  <si>
    <t>Husleie kommunale barnehager etablert t.o.m. 2017</t>
  </si>
  <si>
    <t xml:space="preserve">Pedagogisk tilbud til barn i barnehage-alder Oslomottak </t>
  </si>
  <si>
    <t>Barnehager spesielt tilrettelagt for funksjonshemmede barn</t>
  </si>
  <si>
    <t>Kapitaltilskudd ikke-kommunale barnehager etablert t.o.m. 2017</t>
  </si>
  <si>
    <t xml:space="preserve">Tilskudd til familiebarnehager </t>
  </si>
  <si>
    <t>Tiltak etter Barnehagelovens Kap. V A.</t>
  </si>
  <si>
    <t>Lokale parker og nærmiljøanlegg</t>
  </si>
  <si>
    <t>Husleie kommunale barnehager etablert t.o.m. 2016</t>
  </si>
  <si>
    <t>Kapitaltilskudd ikke-kommunale barnehager etablert t.o.m. 2016</t>
  </si>
  <si>
    <t>Statlig styrking stillinger sentrum</t>
  </si>
  <si>
    <t>Skolehelsetjeneste barnetrinnet etter delkriteriesett av FO2B</t>
  </si>
  <si>
    <t>Ekstra styrking skolehelsetjeneste barnetrinnet</t>
  </si>
  <si>
    <t>Ekstra styrking jordmortjenesten</t>
  </si>
  <si>
    <t>Skolehelsetjeneste ungdomstrinn etter elevtall</t>
  </si>
  <si>
    <t>Skolehelsetjeneste videregående etter elevtall</t>
  </si>
  <si>
    <t>Aktivitetstid (øremerket) (FO3 kriterier)</t>
  </si>
  <si>
    <t>Driftstilskudd seniorsentre (øremerket) (FO3 - eldre kriterier)</t>
  </si>
  <si>
    <t>Desentraliserte tiltak i bydelene (øremerket) (FO4 sosialtj.)</t>
  </si>
  <si>
    <t>Ruskonsulent for unge</t>
  </si>
  <si>
    <t>Utdanning av assistenter til barnehagelærere</t>
  </si>
  <si>
    <t>Midlertidige barnehagelokaler</t>
  </si>
  <si>
    <t>Overgang fra barnehage til skole og AKS</t>
  </si>
  <si>
    <t>Pilotprosjekt om vikarpool i barnehage</t>
  </si>
  <si>
    <t>Komp. Utgifter i omfattende barnevernssaker</t>
  </si>
  <si>
    <t>Sum kap. 303 (brutto)</t>
  </si>
  <si>
    <t>Statlig tilskudd til stillinger i barnevernet</t>
  </si>
  <si>
    <t>Kriteriefordelt ramme 2019 ekskl lønns og prisjustering</t>
  </si>
  <si>
    <t>Drift kommunale barnehageplasser etablert 2018</t>
  </si>
  <si>
    <t>Lokaler kommunale barnehageplasser etablert 2018</t>
  </si>
  <si>
    <t>Drift private barnehageplasser etablert 2018</t>
  </si>
  <si>
    <t>Lokaler private barnehageplasser etablert 2018</t>
  </si>
  <si>
    <t>Drift kommunale barnehageplasser etablert 2019</t>
  </si>
  <si>
    <t>Lokaler kommunale barnehageplasser etablert 2019</t>
  </si>
  <si>
    <t>Drift private barnehageplasser etablert 2019</t>
  </si>
  <si>
    <t>Lokaler private barnehageplasser etablert 2019</t>
  </si>
  <si>
    <t>Kriteriefordelt</t>
  </si>
  <si>
    <t>Særskilte tildelinger</t>
  </si>
  <si>
    <t xml:space="preserve"> - spesifiserte rammeendringer</t>
  </si>
  <si>
    <t>Delkostnadsnøkkel &lt; 67 år (kriterie 1-6)</t>
  </si>
  <si>
    <t>Delkostnadsnøkkel &gt;67 år (kriterie 7-13)</t>
  </si>
  <si>
    <t>Tabell 2.2 Budsjettendringer</t>
  </si>
  <si>
    <t>Tabell 2.3 Særskilte tildelinger og inndekking av merforbruk</t>
  </si>
  <si>
    <t>Tabell 2.1 Bydelsfordelt budsjett</t>
  </si>
  <si>
    <t>Forebyggende barne- og ungdomsarbeid</t>
  </si>
  <si>
    <t>Trygg og mangfoldig eldreomsorg</t>
  </si>
  <si>
    <t>Levekår kvalifisering og arbeid</t>
  </si>
  <si>
    <t>Bydelsfordelt budsjett</t>
  </si>
  <si>
    <t xml:space="preserve">Utviklingstiltak EHA sektor </t>
  </si>
  <si>
    <t xml:space="preserve">Oppfølging -  prosjekter i bydeler </t>
  </si>
  <si>
    <t>Kompetansepolitisk strategi</t>
  </si>
  <si>
    <t>Heltidskultur  - prosjekt</t>
  </si>
  <si>
    <t>Ufordelt reserve</t>
  </si>
  <si>
    <t>Tiltak barn og unge</t>
  </si>
  <si>
    <t>500 årsverk  hjemmetjenestene</t>
  </si>
  <si>
    <t xml:space="preserve">Eldresentre - treningstilbud </t>
  </si>
  <si>
    <t>Aldersvennlig by</t>
  </si>
  <si>
    <t>Strategi for  psykisk helse - Ung arena</t>
  </si>
  <si>
    <t>Levekår, bolig og sosiale tjenester</t>
  </si>
  <si>
    <t>Strategi for rusfeltet -omlegging tilskuddordninger</t>
  </si>
  <si>
    <t xml:space="preserve">Bydelsfordelt budsjett </t>
  </si>
  <si>
    <t xml:space="preserve">Tabell 2.1 Bydelsfordelt budsjett </t>
  </si>
  <si>
    <t>Anti-trafficking Oslo</t>
  </si>
  <si>
    <t>DOK3 2018</t>
  </si>
  <si>
    <t/>
  </si>
  <si>
    <t>FO4B Kvalifiseringsprogram (KVP)</t>
  </si>
  <si>
    <t>FO4B Kvalifiseringsprogram (KVP) og FO4C Økonomisk sosialhjelp</t>
  </si>
  <si>
    <t>Satser for driftstilskudd i 2018</t>
  </si>
  <si>
    <t>Forebyggende innsats hjemmetjenesten (FO3 kriterier)</t>
  </si>
  <si>
    <t xml:space="preserve">Marka eldresenter
</t>
  </si>
  <si>
    <t>Helsestasjon for kjønn og seksualitet</t>
  </si>
  <si>
    <t>Bydelssektrorens samlede budsjettramme ekskl. egne inntekter</t>
  </si>
  <si>
    <t>Kriteriefordelt ramme 2019 ekskl. lønns- og prisjustering</t>
  </si>
  <si>
    <t>Kilde: SSB</t>
  </si>
  <si>
    <t>Tabell 5.1 Driftstilskudd til familiebarnehager (særskilt tildeling)</t>
  </si>
  <si>
    <t>Vridningseffekter knyttet til endringer i særskilte tildelinger</t>
  </si>
  <si>
    <t>1. Fødte 2017</t>
  </si>
  <si>
    <t xml:space="preserve"> - 2A. Antall innbyggere 01.01.2018</t>
  </si>
  <si>
    <t xml:space="preserve"> - 2B. Korreksjon 67+ år i andre bydeler  og utenbys 01.01.2018</t>
  </si>
  <si>
    <t>1. Vektede heltidsplasser, 0-2 år 15.12.2017</t>
  </si>
  <si>
    <t>2. Vektede heltidsplasser, 3-6 år 15.12.2017</t>
  </si>
  <si>
    <t>1. Barn 1-5 år 01.01.2018</t>
  </si>
  <si>
    <t>2. Barn 6-12 år 01.01.2018</t>
  </si>
  <si>
    <t>3. Unge 13-17 år 01.01.2018</t>
  </si>
  <si>
    <t xml:space="preserve"> - 4A. Antall barn 0-17 år med enslige forsørgere 01.01.2018</t>
  </si>
  <si>
    <t xml:space="preserve"> - 4B. Lavutdanningsindeks 40-49 år 01.01.2018</t>
  </si>
  <si>
    <t>5. Hush. med enslig forsørger og 3 barn eller fler 01.01.2017</t>
  </si>
  <si>
    <t>6. Innb. 0-22 år med ikke-vestlig 1. generasjon bakgrunn 01.01.2018</t>
  </si>
  <si>
    <t>7. Innb. 0-12 år med ikke-vestlig 2. generasjon bakgrunn 01.01.2018</t>
  </si>
  <si>
    <t>8. Kommunalt disponerte utleieboliger,  2-roms og større 01.01.2018</t>
  </si>
  <si>
    <t>9. Hush. med barn under 18 år med  lav inntekt og finanskapital, inntektsår 2016</t>
  </si>
  <si>
    <t>10. Elever som ikke har fullført VGS i løpet av 5 år, gj.sn. 2016-2017</t>
  </si>
  <si>
    <t>11. Foreldre med medisinuttak for tung psykiatri, gj.sn 2014-2016</t>
  </si>
  <si>
    <t>2. Barn 1-5 år 01.01.2018</t>
  </si>
  <si>
    <t>3. Barn 6-12 år 01.01.2018</t>
  </si>
  <si>
    <t>4. Unge 13-17 år 01.01.2018</t>
  </si>
  <si>
    <t xml:space="preserve"> - 5A. Antall barn 0-17 år med enslige forsørgere 01.01.2018</t>
  </si>
  <si>
    <t xml:space="preserve"> - 5B. Lavutdanningsindeks 40-49 år 01.01.2018</t>
  </si>
  <si>
    <t>7. Hush. med barn under 18 år med  lav inntekt og finanskapital, inntektsår 2016</t>
  </si>
  <si>
    <t xml:space="preserve">8. Elever som ikke har fullført VGS i løpet av 5 år, gj.sn. 2016-2017 </t>
  </si>
  <si>
    <t>1. Hjelpestønadsmottakere 0-17 år, sats 2-4 01.01.2018</t>
  </si>
  <si>
    <t>2. Innb. 18-66 år ufør og enslig 01.01.2018</t>
  </si>
  <si>
    <t>3. Innb. 18-66 år hj. stønad og ufør 01.01.2018</t>
  </si>
  <si>
    <t xml:space="preserve"> - 4A. Antall  - personer 50-66 år 01.01.2018</t>
  </si>
  <si>
    <t xml:space="preserve"> - 4B. Dødelighetsindeks 50-74 år 2010-2016</t>
  </si>
  <si>
    <t>6. Innb. 18-66 år med medisinuttak for tung psykiatri, gj.sn. 2014-2016</t>
  </si>
  <si>
    <t xml:space="preserve"> - 7A. Antall personer 67-79 år 01.01.2018</t>
  </si>
  <si>
    <t xml:space="preserve"> - 7B. Korreksjon 67-79 år i andre bydeler  og utenbys 01.01.2018</t>
  </si>
  <si>
    <t xml:space="preserve"> - 7C. Dødelighetsindeks 50-74 år 2010-2016</t>
  </si>
  <si>
    <t xml:space="preserve"> - 8A. Antall ikke gifte 67-79 år 01.01.2018</t>
  </si>
  <si>
    <t xml:space="preserve"> - 8B. Korreksjon 67-79 år i andre bydeler  og utenbys 01.01.2018</t>
  </si>
  <si>
    <t xml:space="preserve"> - 9A. Antall personer 80-89 år 01.01.2018</t>
  </si>
  <si>
    <t xml:space="preserve"> - 9B. Korreksjon 80-89 år i andre bydeler  og utenbys 01.01.2018</t>
  </si>
  <si>
    <t xml:space="preserve"> - 10A. Antall ikke gifte 80-89 år 01.01.2018</t>
  </si>
  <si>
    <t xml:space="preserve"> - 10B. Korreksjon 80-89 år i andre bydeler  og utenbys 01.01.2018</t>
  </si>
  <si>
    <t xml:space="preserve"> - 11A. Antall personer 90+ år 01.01.2018</t>
  </si>
  <si>
    <t xml:space="preserve"> - 11B. Korreksjon 90+ år i andre bydeler  og utenbys 01.01.2018</t>
  </si>
  <si>
    <t xml:space="preserve"> - 13A. Innb. 67+ år med medisinuttak for kreft, gj.sn. 2014-2016</t>
  </si>
  <si>
    <t xml:space="preserve"> - 13B. Innb. 67+ år med medisinuttak for lett psykiatri, gj.sn. 2014-2016</t>
  </si>
  <si>
    <t xml:space="preserve"> - 13C. Innb. 67+ år med medisinuttak for tung psykiatri, gj.sn. 2014-2016</t>
  </si>
  <si>
    <t>1. Innb. 20-66 år i  hush. med lav inntekt og utdanning, inntektsår 2016</t>
  </si>
  <si>
    <t>3. Innb. 18-67 år med ikke-vestlig 1. generasjon bakgrunn 01.01.2018</t>
  </si>
  <si>
    <t>4. Hush. med barn under 18 år, lav inntekt og finanskapital, inntektsår 2016</t>
  </si>
  <si>
    <t>5. Kommunalt disponerte utleieboliger (inkl. 1-roms) 01.01.2018</t>
  </si>
  <si>
    <t>6. Innb. over 18 år som utløser 2.-5. års integreringstilskudd, 2017</t>
  </si>
  <si>
    <t>7. Innb. 22-35 år uten fullført VGS, 2017</t>
  </si>
  <si>
    <t>8. Innb. 18-67 år som er fattig, enslig og arbeidsledig, inntektsår 2016</t>
  </si>
  <si>
    <t>9. Enslige forsørgere med 3 barn eller flere, lav inntekt og finanskapital, innt.år 2016</t>
  </si>
  <si>
    <t xml:space="preserve"> - 1A. Antall ikke gifte 20-49 år 01.01.2018</t>
  </si>
  <si>
    <t xml:space="preserve"> - 1B. Lavutdanningsindeks 40-49 år 01.01.2018</t>
  </si>
  <si>
    <t xml:space="preserve"> - 1C. Utflyttingsindeks bydel 01.01.2018</t>
  </si>
  <si>
    <t>2. Enslige 20-49 år med lav inntekt og utdanning, inntektsår 2016</t>
  </si>
  <si>
    <t>4. Innb. 18-67 år med ikke-vestlig 1. generasjon bakgrunn 01.01.2018</t>
  </si>
  <si>
    <t>5. Hush. med barn under 18 år, lav inntekt og finanskapital, inntektsår 2016</t>
  </si>
  <si>
    <t>6. Kommunalt disponerte utleieboliger (inkl. 1-roms) 01.01.2018</t>
  </si>
  <si>
    <t>Økt tilskudd til private barnehager</t>
  </si>
  <si>
    <t>Endring egenandel uføre og AFP</t>
  </si>
  <si>
    <t>Ny finansieringsmodell UKE</t>
  </si>
  <si>
    <t>500 årsverk - særskilt tilde. rehab. og demens bydelene (øremerket)</t>
  </si>
  <si>
    <t>Betalingsplikt utskrivingsklare psykisk helsevern og rus</t>
  </si>
  <si>
    <t>Handlingsplan menneskehandel</t>
  </si>
  <si>
    <t>Velferdsteknologi VIS fadder 2019</t>
  </si>
  <si>
    <t>Varmtvannsbasseng Cathinka Guldbergsenteret</t>
  </si>
  <si>
    <t>Satser for driftstilskudd i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</si>
</sst>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 * #,##0.00_ ;_ * \-#,##0.00_ ;_ * &quot;-&quot;??_ ;_ @_ "/>
    <numFmt numFmtId="165" formatCode="0.000"/>
    <numFmt numFmtId="166" formatCode="_ * #,##0_ ;_ * \-#,##0_ ;_ * &quot;-&quot;??_ ;_ @_ "/>
    <numFmt numFmtId="167" formatCode="_ * #,##0_ ;_ * \-#,##0_ ;_ * &quot;-&quot;_ ;_ @_ "/>
    <numFmt numFmtId="168" formatCode="_ &quot;kr&quot;\ * #,##0.00_ ;_ &quot;kr&quot;\ * \-#,##0.00_ ;_ &quot;kr&quot;\ * &quot;-&quot;??_ ;_ @_ "/>
    <numFmt numFmtId="169" formatCode="_(* #,##0.00_);_(* \(#,##0.00\);_(* &quot;-&quot;??_);_(@_)"/>
    <numFmt numFmtId="170" formatCode="0.0"/>
    <numFmt numFmtId="171" formatCode="_ * #,##0.000_ ;_ * \-#,##0.000_ ;_ * &quot;-&quot;??_ ;_ @_ "/>
    <numFmt numFmtId="172" formatCode="_(&quot;kr&quot;\ * #,##0.00_);_(&quot;kr&quot;\ * \(#,##0.00\);_(&quot;kr&quot;\ * &quot;-&quot;??_);_(@_)"/>
    <numFmt numFmtId="173" formatCode="_-* #,##0.000_-;\-* #,##0.000_-;_-* &quot;-&quot;???_-;_-@_-"/>
    <numFmt numFmtId="174" formatCode="0.0000000000"/>
    <numFmt numFmtId="175" formatCode="0.000000000"/>
    <numFmt numFmtId="176" formatCode="#,##0.0"/>
    <numFmt numFmtId="177" formatCode="_ * #,##0.000000_ ;_ * \-#,##0.000000_ ;_ * &quot;-&quot;??_ ;_ @_ "/>
  </numFmts>
  <fonts count="37" x14ac:knownFonts="1">
    <font>
      <sz val="11"/>
      <color theme="1"/>
      <name val="Calibri"/>
      <family val="2"/>
      <scheme val="minor"/>
    </font>
    <font>
      <sz val="11"/>
      <color theme="1"/>
      <name val="Calibri"/>
      <family val="2"/>
      <scheme val="minor"/>
    </font>
    <font>
      <sz val="10"/>
      <name val="Arial"/>
      <family val="2"/>
    </font>
    <font>
      <sz val="8"/>
      <name val="Arial"/>
      <family val="2"/>
    </font>
    <font>
      <sz val="10"/>
      <name val="MS Sans Serif"/>
      <family val="2"/>
    </font>
    <font>
      <sz val="10"/>
      <name val="Times New Roman"/>
      <family val="1"/>
    </font>
    <font>
      <b/>
      <sz val="11"/>
      <color theme="1"/>
      <name val="Calibri"/>
      <family val="2"/>
      <scheme val="minor"/>
    </font>
    <font>
      <sz val="11"/>
      <color theme="1"/>
      <name val="Times New Roman"/>
      <family val="1"/>
    </font>
    <font>
      <sz val="11"/>
      <name val="Times New Roman"/>
      <family val="1"/>
    </font>
    <font>
      <b/>
      <i/>
      <sz val="11"/>
      <name val="Times New Roman"/>
      <family val="1"/>
    </font>
    <font>
      <i/>
      <sz val="11"/>
      <name val="Times New Roman"/>
      <family val="1"/>
    </font>
    <font>
      <sz val="11"/>
      <color rgb="FFFFFFFF"/>
      <name val="Times New Roman"/>
      <family val="1"/>
    </font>
    <font>
      <sz val="8"/>
      <name val="Helv"/>
    </font>
    <font>
      <u/>
      <sz val="11"/>
      <color rgb="FF004488"/>
      <name val="Calibri"/>
      <family val="2"/>
      <scheme val="minor"/>
    </font>
    <font>
      <u/>
      <sz val="11"/>
      <color rgb="FF0066AA"/>
      <name val="Calibri"/>
      <family val="2"/>
      <scheme val="minor"/>
    </font>
    <font>
      <sz val="11"/>
      <name val="Calibri"/>
      <family val="2"/>
    </font>
    <font>
      <sz val="11"/>
      <color rgb="FF000000"/>
      <name val="Calibri"/>
      <family val="2"/>
    </font>
    <font>
      <sz val="10"/>
      <name val="MS Sans Serif"/>
      <family val="2"/>
    </font>
    <font>
      <b/>
      <sz val="11"/>
      <color theme="1"/>
      <name val="Times New Roman"/>
      <family val="1"/>
    </font>
    <font>
      <b/>
      <sz val="11"/>
      <name val="Times New Roman"/>
      <family val="1"/>
    </font>
    <font>
      <sz val="11"/>
      <name val="Arial"/>
      <family val="2"/>
    </font>
    <font>
      <sz val="11"/>
      <color theme="1"/>
      <name val="Times New Roman"/>
      <family val="2"/>
    </font>
    <font>
      <i/>
      <sz val="11"/>
      <color theme="1"/>
      <name val="Calibri"/>
      <family val="2"/>
      <scheme val="minor"/>
    </font>
    <font>
      <b/>
      <i/>
      <sz val="11"/>
      <color theme="1"/>
      <name val="Calibri"/>
      <family val="2"/>
      <scheme val="minor"/>
    </font>
    <font>
      <sz val="8"/>
      <name val="Arial"/>
      <family val="2"/>
    </font>
    <font>
      <sz val="18"/>
      <color theme="1"/>
      <name val="Times New Roman"/>
      <family val="1"/>
    </font>
    <font>
      <b/>
      <sz val="19"/>
      <color theme="1"/>
      <name val="Times New Roman"/>
      <family val="1"/>
    </font>
    <font>
      <u/>
      <sz val="11"/>
      <color theme="10"/>
      <name val="Calibri"/>
      <family val="2"/>
      <scheme val="minor"/>
    </font>
    <font>
      <sz val="11"/>
      <color indexed="8"/>
      <name val="Calibri"/>
      <family val="2"/>
    </font>
    <font>
      <sz val="10"/>
      <name val="MS Sans Serif"/>
      <family val="2"/>
    </font>
    <font>
      <b/>
      <sz val="11"/>
      <color rgb="FF000000"/>
      <name val="Times New Roman"/>
      <family val="1"/>
    </font>
    <font>
      <sz val="11"/>
      <color theme="1"/>
      <name val="Calibri"/>
      <family val="2"/>
    </font>
    <font>
      <sz val="11"/>
      <color rgb="FF000000"/>
      <name val="Times New Roman"/>
      <family val="1"/>
    </font>
    <font>
      <i/>
      <sz val="11"/>
      <color rgb="FF000000"/>
      <name val="Calibri"/>
      <family val="2"/>
    </font>
    <font>
      <b/>
      <sz val="11"/>
      <color rgb="FF000000"/>
      <name val="Calibri"/>
      <family val="2"/>
    </font>
    <font>
      <sz val="10"/>
      <name val="Arial"/>
      <family val="2"/>
    </font>
    <font>
      <sz val="10"/>
      <color theme="1"/>
      <name val="Arial Narrow"/>
      <family val="2"/>
    </font>
  </fonts>
  <fills count="33">
    <fill>
      <patternFill patternType="none"/>
    </fill>
    <fill>
      <patternFill patternType="gray125"/>
    </fill>
    <fill>
      <patternFill patternType="solid">
        <fgColor theme="6" tint="0.59999389629810485"/>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rgb="FFFFFFFF"/>
        <bgColor rgb="FF000000"/>
      </patternFill>
    </fill>
    <fill>
      <patternFill patternType="solid">
        <fgColor rgb="FFFABF8F"/>
        <bgColor rgb="FF000000"/>
      </patternFill>
    </fill>
    <fill>
      <patternFill patternType="solid">
        <fgColor rgb="FFDAEEF3"/>
        <bgColor rgb="FF000000"/>
      </patternFill>
    </fill>
    <fill>
      <patternFill patternType="solid">
        <fgColor rgb="FFF2DCDB"/>
        <bgColor rgb="FF000000"/>
      </patternFill>
    </fill>
    <fill>
      <patternFill patternType="solid">
        <fgColor rgb="FFE6B8B7"/>
        <bgColor rgb="FF000000"/>
      </patternFill>
    </fill>
    <fill>
      <patternFill patternType="solid">
        <fgColor rgb="FFD8E4BC"/>
        <bgColor rgb="FF000000"/>
      </patternFill>
    </fill>
    <fill>
      <patternFill patternType="solid">
        <fgColor rgb="FFE4DFEC"/>
        <bgColor rgb="FF000000"/>
      </patternFill>
    </fill>
    <fill>
      <patternFill patternType="solid">
        <fgColor theme="2" tint="-9.9978637043366805E-2"/>
        <bgColor indexed="64"/>
      </patternFill>
    </fill>
  </fills>
  <borders count="20">
    <border>
      <left/>
      <right/>
      <top/>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top/>
      <bottom style="medium">
        <color indexed="64"/>
      </bottom>
      <diagonal/>
    </border>
    <border>
      <left/>
      <right/>
      <top style="thin">
        <color indexed="64"/>
      </top>
      <bottom style="thin">
        <color indexed="64"/>
      </bottom>
      <diagonal/>
    </border>
    <border>
      <left/>
      <right/>
      <top style="thin">
        <color indexed="64"/>
      </top>
      <bottom/>
      <diagonal/>
    </border>
    <border>
      <left/>
      <right/>
      <top style="hair">
        <color indexed="64"/>
      </top>
      <bottom style="thin">
        <color indexed="64"/>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bottom/>
      <diagonal/>
    </border>
    <border>
      <left/>
      <right/>
      <top style="thin">
        <color indexed="64"/>
      </top>
      <bottom style="hair">
        <color indexed="64"/>
      </bottom>
      <diagonal/>
    </border>
  </borders>
  <cellStyleXfs count="34340">
    <xf numFmtId="0" fontId="0" fillId="0" borderId="0"/>
    <xf numFmtId="164" fontId="1" fillId="0" borderId="0" applyFont="0" applyFill="0" applyBorder="0" applyAlignment="0" applyProtection="0"/>
    <xf numFmtId="0" fontId="3" fillId="0" borderId="0"/>
    <xf numFmtId="0" fontId="3" fillId="0" borderId="0"/>
    <xf numFmtId="0" fontId="5" fillId="0" borderId="0"/>
    <xf numFmtId="9" fontId="3" fillId="0" borderId="0" applyFont="0" applyFill="0" applyBorder="0" applyAlignment="0" applyProtection="0"/>
    <xf numFmtId="0" fontId="2" fillId="0" borderId="0"/>
    <xf numFmtId="0" fontId="2" fillId="0" borderId="0"/>
    <xf numFmtId="0" fontId="3"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1" fillId="0" borderId="0"/>
    <xf numFmtId="0" fontId="1" fillId="0" borderId="0"/>
    <xf numFmtId="0" fontId="1" fillId="0" borderId="0"/>
    <xf numFmtId="164" fontId="2"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2"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2"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0" borderId="0"/>
    <xf numFmtId="0" fontId="2"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2" fillId="0" borderId="5" applyFont="0" applyFill="0" applyBorder="0" applyAlignment="0" applyProtection="0">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0" fontId="4" fillId="0" borderId="0" applyFont="0" applyFill="0" applyBorder="0" applyAlignment="0" applyProtection="0"/>
    <xf numFmtId="0" fontId="17" fillId="0" borderId="0"/>
    <xf numFmtId="9" fontId="4" fillId="0" borderId="0" applyFont="0" applyFill="0" applyBorder="0" applyAlignment="0" applyProtection="0"/>
    <xf numFmtId="0" fontId="12" fillId="0" borderId="0"/>
    <xf numFmtId="0" fontId="2" fillId="0" borderId="0"/>
    <xf numFmtId="164" fontId="1" fillId="0" borderId="0" applyFont="0" applyFill="0" applyBorder="0" applyAlignment="0" applyProtection="0"/>
    <xf numFmtId="0" fontId="4" fillId="0" borderId="0"/>
    <xf numFmtId="9" fontId="2" fillId="0" borderId="0" applyFont="0" applyFill="0" applyBorder="0" applyAlignment="0" applyProtection="0"/>
    <xf numFmtId="0" fontId="5" fillId="0" borderId="0"/>
    <xf numFmtId="172" fontId="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0" fontId="5" fillId="0" borderId="0"/>
    <xf numFmtId="0" fontId="21" fillId="0" borderId="0"/>
    <xf numFmtId="0" fontId="2" fillId="0" borderId="0"/>
    <xf numFmtId="0" fontId="2" fillId="0" borderId="0"/>
    <xf numFmtId="0" fontId="21" fillId="0" borderId="0"/>
    <xf numFmtId="164" fontId="2" fillId="0" borderId="0" applyFont="0" applyFill="0" applyBorder="0" applyAlignment="0" applyProtection="0"/>
    <xf numFmtId="164" fontId="2" fillId="0" borderId="0" applyFont="0" applyFill="0" applyBorder="0" applyAlignment="0" applyProtection="0"/>
    <xf numFmtId="172" fontId="2" fillId="0" borderId="0" applyFont="0" applyFill="0" applyBorder="0" applyAlignment="0" applyProtection="0"/>
    <xf numFmtId="0" fontId="5" fillId="0" borderId="0"/>
    <xf numFmtId="0" fontId="4" fillId="0" borderId="0"/>
    <xf numFmtId="40"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164" fontId="1" fillId="0" borderId="0" applyFont="0" applyFill="0" applyBorder="0" applyAlignment="0" applyProtection="0"/>
    <xf numFmtId="9" fontId="3" fillId="0" borderId="0" applyFont="0" applyFill="0" applyBorder="0" applyAlignment="0" applyProtection="0"/>
    <xf numFmtId="0" fontId="3" fillId="0" borderId="0"/>
    <xf numFmtId="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0" fontId="4" fillId="0" borderId="0"/>
    <xf numFmtId="40" fontId="4" fillId="0" borderId="0" applyFont="0" applyFill="0" applyBorder="0" applyAlignment="0" applyProtection="0"/>
    <xf numFmtId="9" fontId="4" fillId="0" borderId="0" applyFont="0" applyFill="0" applyBorder="0" applyAlignment="0" applyProtection="0"/>
    <xf numFmtId="0" fontId="24" fillId="0" borderId="0"/>
    <xf numFmtId="9" fontId="24" fillId="0" borderId="0" applyFont="0" applyFill="0" applyBorder="0" applyAlignment="0" applyProtection="0"/>
    <xf numFmtId="0" fontId="3" fillId="0" borderId="0"/>
    <xf numFmtId="164" fontId="1"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0" fontId="27" fillId="0" borderId="0" applyNumberFormat="0" applyFill="0" applyBorder="0" applyAlignment="0" applyProtection="0"/>
    <xf numFmtId="0" fontId="28" fillId="22" borderId="0" applyNumberFormat="0" applyBorder="0" applyAlignment="0" applyProtection="0"/>
    <xf numFmtId="164" fontId="1" fillId="0" borderId="0" applyFont="0" applyFill="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3" fillId="0" borderId="0"/>
    <xf numFmtId="9" fontId="3" fillId="0" borderId="0" applyFont="0" applyFill="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40" fontId="4" fillId="0" borderId="0" applyFont="0" applyFill="0" applyBorder="0" applyAlignment="0" applyProtection="0"/>
    <xf numFmtId="9" fontId="4" fillId="0" borderId="0" applyFont="0" applyFill="0" applyBorder="0" applyAlignment="0" applyProtection="0"/>
    <xf numFmtId="0" fontId="29" fillId="0" borderId="0"/>
    <xf numFmtId="40" fontId="4" fillId="0" borderId="0" applyFont="0" applyFill="0" applyBorder="0" applyAlignment="0" applyProtection="0"/>
    <xf numFmtId="9" fontId="4" fillId="0" borderId="0" applyFont="0" applyFill="0" applyBorder="0" applyAlignment="0" applyProtection="0"/>
    <xf numFmtId="0" fontId="29" fillId="0" borderId="0"/>
    <xf numFmtId="40" fontId="4" fillId="0" borderId="0" applyFont="0" applyFill="0" applyBorder="0" applyAlignment="0" applyProtection="0"/>
    <xf numFmtId="9" fontId="4" fillId="0" borderId="0" applyFont="0" applyFill="0" applyBorder="0" applyAlignment="0" applyProtection="0"/>
    <xf numFmtId="0" fontId="29" fillId="0" borderId="0"/>
    <xf numFmtId="40" fontId="4" fillId="0" borderId="0" applyFont="0" applyFill="0" applyBorder="0" applyAlignment="0" applyProtection="0"/>
    <xf numFmtId="9" fontId="4" fillId="0" borderId="0" applyFont="0" applyFill="0" applyBorder="0" applyAlignment="0" applyProtection="0"/>
    <xf numFmtId="0" fontId="29" fillId="0" borderId="0"/>
    <xf numFmtId="0" fontId="29" fillId="0" borderId="0"/>
    <xf numFmtId="9" fontId="4" fillId="0" borderId="0" applyFont="0" applyFill="0" applyBorder="0" applyAlignment="0" applyProtection="0"/>
    <xf numFmtId="0" fontId="29" fillId="0" borderId="0"/>
    <xf numFmtId="9" fontId="4" fillId="0" borderId="0" applyFont="0" applyFill="0" applyBorder="0" applyAlignment="0" applyProtection="0"/>
    <xf numFmtId="0" fontId="29" fillId="0" borderId="0"/>
    <xf numFmtId="9" fontId="4" fillId="0" borderId="0" applyFont="0" applyFill="0" applyBorder="0" applyAlignment="0" applyProtection="0"/>
    <xf numFmtId="0" fontId="29" fillId="0" borderId="0"/>
    <xf numFmtId="9" fontId="4" fillId="0" borderId="0" applyFont="0" applyFill="0" applyBorder="0" applyAlignment="0" applyProtection="0"/>
    <xf numFmtId="0" fontId="29" fillId="0" borderId="0"/>
    <xf numFmtId="9" fontId="4" fillId="0" borderId="0" applyFont="0" applyFill="0" applyBorder="0" applyAlignment="0" applyProtection="0"/>
    <xf numFmtId="0" fontId="29" fillId="0" borderId="0"/>
    <xf numFmtId="9" fontId="4" fillId="0" borderId="0" applyFont="0" applyFill="0" applyBorder="0" applyAlignment="0" applyProtection="0"/>
    <xf numFmtId="0" fontId="29" fillId="0" borderId="0"/>
    <xf numFmtId="9" fontId="4" fillId="0" borderId="0" applyFont="0" applyFill="0" applyBorder="0" applyAlignment="0" applyProtection="0"/>
    <xf numFmtId="0" fontId="29"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35" fillId="0" borderId="0"/>
    <xf numFmtId="0" fontId="2" fillId="0" borderId="0"/>
    <xf numFmtId="0" fontId="2" fillId="0" borderId="0"/>
    <xf numFmtId="9" fontId="2" fillId="0" borderId="0" applyFont="0" applyFill="0" applyBorder="0" applyAlignment="0" applyProtection="0"/>
    <xf numFmtId="0" fontId="5"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5" fillId="0" borderId="0"/>
    <xf numFmtId="9" fontId="2" fillId="0" borderId="0" applyFont="0" applyFill="0" applyBorder="0" applyAlignment="0" applyProtection="0"/>
    <xf numFmtId="0" fontId="5" fillId="0" borderId="0"/>
  </cellStyleXfs>
  <cellXfs count="489">
    <xf numFmtId="0" fontId="0" fillId="0" borderId="0" xfId="0"/>
    <xf numFmtId="0" fontId="0" fillId="0" borderId="0" xfId="0"/>
    <xf numFmtId="0" fontId="9" fillId="16" borderId="1" xfId="2" applyFont="1" applyFill="1" applyBorder="1" applyAlignment="1">
      <alignment horizontal="left"/>
    </xf>
    <xf numFmtId="0" fontId="8" fillId="16" borderId="10" xfId="2" applyFont="1" applyFill="1" applyBorder="1" applyAlignment="1"/>
    <xf numFmtId="165" fontId="8" fillId="16" borderId="10" xfId="2" applyNumberFormat="1" applyFont="1" applyFill="1" applyBorder="1" applyAlignment="1"/>
    <xf numFmtId="0" fontId="8" fillId="17" borderId="10" xfId="2" applyFont="1" applyFill="1" applyBorder="1" applyAlignment="1"/>
    <xf numFmtId="165" fontId="8" fillId="17" borderId="10" xfId="2" applyNumberFormat="1" applyFont="1" applyFill="1" applyBorder="1" applyAlignment="1"/>
    <xf numFmtId="165" fontId="10" fillId="18" borderId="1" xfId="2" applyNumberFormat="1" applyFont="1" applyFill="1" applyBorder="1" applyAlignment="1">
      <alignment horizontal="left"/>
    </xf>
    <xf numFmtId="165" fontId="8" fillId="18" borderId="10" xfId="2" applyNumberFormat="1" applyFont="1" applyFill="1" applyBorder="1" applyAlignment="1"/>
    <xf numFmtId="165" fontId="10" fillId="2" borderId="1" xfId="2" applyNumberFormat="1" applyFont="1" applyFill="1" applyBorder="1" applyAlignment="1">
      <alignment horizontal="left"/>
    </xf>
    <xf numFmtId="165" fontId="10" fillId="19" borderId="1" xfId="0" applyNumberFormat="1" applyFont="1" applyFill="1" applyBorder="1" applyAlignment="1">
      <alignment horizontal="left"/>
    </xf>
    <xf numFmtId="165" fontId="8" fillId="19" borderId="10" xfId="0" applyNumberFormat="1" applyFont="1" applyFill="1" applyBorder="1" applyAlignment="1"/>
    <xf numFmtId="165" fontId="9" fillId="17" borderId="1" xfId="2" applyNumberFormat="1" applyFont="1" applyFill="1" applyBorder="1" applyAlignment="1">
      <alignment horizontal="left"/>
    </xf>
    <xf numFmtId="0" fontId="9" fillId="2" borderId="1" xfId="2" applyFont="1" applyFill="1" applyBorder="1" applyAlignment="1">
      <alignment horizontal="left" wrapText="1"/>
    </xf>
    <xf numFmtId="0" fontId="9" fillId="19" borderId="1" xfId="0" applyFont="1" applyFill="1" applyBorder="1" applyAlignment="1">
      <alignment horizontal="left" wrapText="1"/>
    </xf>
    <xf numFmtId="0" fontId="7" fillId="0" borderId="0" xfId="0" applyFont="1"/>
    <xf numFmtId="0" fontId="7" fillId="0" borderId="0" xfId="0" applyFont="1" applyAlignment="1">
      <alignment horizontal="right"/>
    </xf>
    <xf numFmtId="166" fontId="9" fillId="17" borderId="1" xfId="1" applyNumberFormat="1" applyFont="1" applyFill="1" applyBorder="1" applyAlignment="1">
      <alignment horizontal="left"/>
    </xf>
    <xf numFmtId="166" fontId="9" fillId="2" borderId="1" xfId="1" applyNumberFormat="1" applyFont="1" applyFill="1" applyBorder="1" applyAlignment="1">
      <alignment horizontal="left" wrapText="1"/>
    </xf>
    <xf numFmtId="166" fontId="9" fillId="19" borderId="1" xfId="1" applyNumberFormat="1" applyFont="1" applyFill="1" applyBorder="1" applyAlignment="1">
      <alignment horizontal="left" wrapText="1"/>
    </xf>
    <xf numFmtId="165" fontId="9" fillId="18" borderId="1" xfId="2" applyNumberFormat="1" applyFont="1" applyFill="1" applyBorder="1" applyAlignment="1">
      <alignment horizontal="left"/>
    </xf>
    <xf numFmtId="0" fontId="9" fillId="2" borderId="10" xfId="2" applyFont="1" applyFill="1" applyBorder="1" applyAlignment="1">
      <alignment horizontal="left" wrapText="1"/>
    </xf>
    <xf numFmtId="165" fontId="8" fillId="2" borderId="10" xfId="2" applyNumberFormat="1" applyFont="1" applyFill="1" applyBorder="1" applyAlignment="1">
      <alignment horizontal="right" wrapText="1"/>
    </xf>
    <xf numFmtId="0" fontId="9" fillId="19" borderId="10" xfId="0" applyFont="1" applyFill="1" applyBorder="1" applyAlignment="1">
      <alignment horizontal="left" wrapText="1"/>
    </xf>
    <xf numFmtId="165" fontId="8" fillId="16" borderId="10" xfId="2" applyNumberFormat="1" applyFont="1" applyFill="1" applyBorder="1" applyAlignment="1">
      <alignment horizontal="right" vertical="center"/>
    </xf>
    <xf numFmtId="166" fontId="8" fillId="16" borderId="10" xfId="1" applyNumberFormat="1" applyFont="1" applyFill="1" applyBorder="1" applyAlignment="1">
      <alignment horizontal="right"/>
    </xf>
    <xf numFmtId="0" fontId="7" fillId="0" borderId="0" xfId="0" applyFont="1" applyBorder="1"/>
    <xf numFmtId="0" fontId="8" fillId="0" borderId="0" xfId="0" applyFont="1" applyBorder="1" applyAlignment="1">
      <alignment horizontal="right" vertical="top"/>
    </xf>
    <xf numFmtId="0" fontId="8" fillId="20" borderId="0" xfId="0" applyFont="1" applyFill="1" applyBorder="1"/>
    <xf numFmtId="0" fontId="7" fillId="20" borderId="0" xfId="0" applyFont="1" applyFill="1"/>
    <xf numFmtId="0" fontId="0" fillId="20" borderId="0" xfId="0" applyFill="1"/>
    <xf numFmtId="166" fontId="7" fillId="20" borderId="0" xfId="1" applyNumberFormat="1" applyFont="1" applyFill="1" applyBorder="1" applyAlignment="1"/>
    <xf numFmtId="165" fontId="7" fillId="0" borderId="0" xfId="0" applyNumberFormat="1" applyFont="1"/>
    <xf numFmtId="166" fontId="18" fillId="20" borderId="0" xfId="1" applyNumberFormat="1" applyFont="1" applyFill="1" applyBorder="1" applyAlignment="1">
      <alignment vertical="top" wrapText="1"/>
    </xf>
    <xf numFmtId="166" fontId="18" fillId="20" borderId="0" xfId="1" applyNumberFormat="1" applyFont="1" applyFill="1" applyBorder="1" applyAlignment="1">
      <alignment horizontal="left" vertical="top" wrapText="1"/>
    </xf>
    <xf numFmtId="0" fontId="7" fillId="20" borderId="0" xfId="0" applyFont="1" applyFill="1" applyBorder="1"/>
    <xf numFmtId="0" fontId="7" fillId="20" borderId="0" xfId="0" applyFont="1" applyFill="1" applyBorder="1" applyAlignment="1">
      <alignment wrapText="1"/>
    </xf>
    <xf numFmtId="0" fontId="18" fillId="20" borderId="0" xfId="0" applyFont="1" applyFill="1"/>
    <xf numFmtId="165" fontId="7" fillId="20" borderId="0" xfId="0" applyNumberFormat="1" applyFont="1" applyFill="1"/>
    <xf numFmtId="1" fontId="7" fillId="20" borderId="0" xfId="0" applyNumberFormat="1" applyFont="1" applyFill="1"/>
    <xf numFmtId="0" fontId="18" fillId="20" borderId="6" xfId="0" applyFont="1" applyFill="1" applyBorder="1"/>
    <xf numFmtId="165" fontId="7" fillId="20" borderId="0" xfId="0" applyNumberFormat="1" applyFont="1" applyFill="1" applyBorder="1"/>
    <xf numFmtId="0" fontId="7" fillId="20" borderId="4" xfId="0" applyFont="1" applyFill="1" applyBorder="1"/>
    <xf numFmtId="0" fontId="18" fillId="20" borderId="0" xfId="0" applyFont="1" applyFill="1" applyBorder="1" applyAlignment="1">
      <alignment wrapText="1"/>
    </xf>
    <xf numFmtId="165" fontId="18" fillId="20" borderId="4" xfId="0" applyNumberFormat="1" applyFont="1" applyFill="1" applyBorder="1" applyAlignment="1">
      <alignment horizontal="right"/>
    </xf>
    <xf numFmtId="0" fontId="18" fillId="20" borderId="4" xfId="0" applyFont="1" applyFill="1" applyBorder="1" applyAlignment="1">
      <alignment horizontal="right"/>
    </xf>
    <xf numFmtId="165" fontId="7" fillId="20" borderId="4" xfId="0" applyNumberFormat="1" applyFont="1" applyFill="1" applyBorder="1"/>
    <xf numFmtId="0" fontId="18" fillId="20" borderId="7" xfId="0" applyFont="1" applyFill="1" applyBorder="1"/>
    <xf numFmtId="165" fontId="18" fillId="20" borderId="7" xfId="0" applyNumberFormat="1" applyFont="1" applyFill="1" applyBorder="1" applyAlignment="1">
      <alignment horizontal="right"/>
    </xf>
    <xf numFmtId="165" fontId="18" fillId="20" borderId="6" xfId="0" applyNumberFormat="1" applyFont="1" applyFill="1" applyBorder="1" applyAlignment="1">
      <alignment horizontal="right"/>
    </xf>
    <xf numFmtId="0" fontId="8" fillId="20" borderId="4" xfId="2" applyFont="1" applyFill="1" applyBorder="1" applyAlignment="1"/>
    <xf numFmtId="0" fontId="19" fillId="20" borderId="0" xfId="0" applyFont="1" applyFill="1" applyBorder="1" applyAlignment="1">
      <alignment vertical="top" wrapText="1"/>
    </xf>
    <xf numFmtId="166" fontId="18" fillId="20" borderId="4" xfId="1" applyNumberFormat="1" applyFont="1" applyFill="1" applyBorder="1" applyAlignment="1">
      <alignment vertical="top" wrapText="1"/>
    </xf>
    <xf numFmtId="166" fontId="18" fillId="20" borderId="4" xfId="1" applyNumberFormat="1" applyFont="1" applyFill="1" applyBorder="1" applyAlignment="1">
      <alignment horizontal="left" vertical="top" wrapText="1"/>
    </xf>
    <xf numFmtId="0" fontId="8" fillId="20" borderId="7" xfId="2" applyFont="1" applyFill="1" applyBorder="1" applyAlignment="1"/>
    <xf numFmtId="165" fontId="8" fillId="20" borderId="7" xfId="2" applyNumberFormat="1" applyFont="1" applyFill="1" applyBorder="1" applyAlignment="1"/>
    <xf numFmtId="165" fontId="8" fillId="20" borderId="7" xfId="15" applyNumberFormat="1" applyFont="1" applyFill="1" applyBorder="1"/>
    <xf numFmtId="0" fontId="8" fillId="20" borderId="0" xfId="2" applyFont="1" applyFill="1" applyBorder="1" applyAlignment="1"/>
    <xf numFmtId="165" fontId="8" fillId="20" borderId="4" xfId="15" applyNumberFormat="1" applyFont="1" applyFill="1" applyBorder="1"/>
    <xf numFmtId="0" fontId="8" fillId="20" borderId="9" xfId="0" applyFont="1" applyFill="1" applyBorder="1" applyAlignment="1"/>
    <xf numFmtId="165" fontId="8" fillId="20" borderId="9" xfId="0" applyNumberFormat="1" applyFont="1" applyFill="1" applyBorder="1" applyAlignment="1"/>
    <xf numFmtId="165" fontId="8" fillId="20" borderId="4" xfId="2" applyNumberFormat="1" applyFont="1" applyFill="1" applyBorder="1" applyAlignment="1"/>
    <xf numFmtId="0" fontId="8" fillId="20" borderId="4" xfId="0" applyFont="1" applyFill="1" applyBorder="1" applyAlignment="1"/>
    <xf numFmtId="165" fontId="8" fillId="20" borderId="4" xfId="0" applyNumberFormat="1" applyFont="1" applyFill="1" applyBorder="1" applyAlignment="1"/>
    <xf numFmtId="0" fontId="11" fillId="20" borderId="0" xfId="0" applyFont="1" applyFill="1" applyBorder="1" applyAlignment="1"/>
    <xf numFmtId="165" fontId="11" fillId="20" borderId="0" xfId="0" applyNumberFormat="1" applyFont="1" applyFill="1" applyBorder="1" applyAlignment="1"/>
    <xf numFmtId="0" fontId="8" fillId="20" borderId="0" xfId="0" applyFont="1" applyFill="1" applyBorder="1" applyAlignment="1"/>
    <xf numFmtId="165" fontId="8" fillId="20" borderId="0" xfId="0" applyNumberFormat="1" applyFont="1" applyFill="1" applyBorder="1" applyAlignment="1"/>
    <xf numFmtId="0" fontId="8" fillId="20" borderId="4" xfId="2" applyFont="1" applyFill="1" applyBorder="1" applyAlignment="1">
      <alignment horizontal="right"/>
    </xf>
    <xf numFmtId="0" fontId="8" fillId="17" borderId="10" xfId="2" applyFont="1" applyFill="1" applyBorder="1" applyAlignment="1">
      <alignment horizontal="right"/>
    </xf>
    <xf numFmtId="165" fontId="8" fillId="20" borderId="9" xfId="0" applyNumberFormat="1" applyFont="1" applyFill="1" applyBorder="1" applyAlignment="1">
      <alignment horizontal="right"/>
    </xf>
    <xf numFmtId="165" fontId="8" fillId="18" borderId="10" xfId="2" applyNumberFormat="1" applyFont="1" applyFill="1" applyBorder="1" applyAlignment="1">
      <alignment horizontal="right"/>
    </xf>
    <xf numFmtId="0" fontId="7" fillId="20" borderId="0" xfId="0" applyFont="1" applyFill="1" applyAlignment="1">
      <alignment horizontal="right"/>
    </xf>
    <xf numFmtId="165" fontId="8" fillId="20" borderId="4" xfId="0" applyNumberFormat="1" applyFont="1" applyFill="1" applyBorder="1" applyAlignment="1">
      <alignment horizontal="right"/>
    </xf>
    <xf numFmtId="165" fontId="10" fillId="2" borderId="1" xfId="2" applyNumberFormat="1" applyFont="1" applyFill="1" applyBorder="1" applyAlignment="1">
      <alignment horizontal="right"/>
    </xf>
    <xf numFmtId="165" fontId="8" fillId="20" borderId="9" xfId="2" applyNumberFormat="1" applyFont="1" applyFill="1" applyBorder="1" applyAlignment="1">
      <alignment horizontal="right"/>
    </xf>
    <xf numFmtId="0" fontId="8" fillId="2" borderId="10" xfId="2" applyFont="1" applyFill="1" applyBorder="1" applyAlignment="1">
      <alignment horizontal="right" wrapText="1"/>
    </xf>
    <xf numFmtId="165" fontId="10" fillId="19" borderId="1" xfId="0" applyNumberFormat="1" applyFont="1" applyFill="1" applyBorder="1" applyAlignment="1">
      <alignment horizontal="right"/>
    </xf>
    <xf numFmtId="165" fontId="8" fillId="19" borderId="10" xfId="0" applyNumberFormat="1" applyFont="1" applyFill="1" applyBorder="1" applyAlignment="1">
      <alignment horizontal="right"/>
    </xf>
    <xf numFmtId="165" fontId="8" fillId="20" borderId="0" xfId="0" applyNumberFormat="1" applyFont="1" applyFill="1" applyBorder="1" applyAlignment="1">
      <alignment horizontal="right"/>
    </xf>
    <xf numFmtId="166" fontId="9" fillId="17" borderId="1" xfId="1" applyNumberFormat="1" applyFont="1" applyFill="1" applyBorder="1" applyAlignment="1">
      <alignment horizontal="right"/>
    </xf>
    <xf numFmtId="165" fontId="9" fillId="17" borderId="1" xfId="2" applyNumberFormat="1" applyFont="1" applyFill="1" applyBorder="1" applyAlignment="1">
      <alignment horizontal="right"/>
    </xf>
    <xf numFmtId="165" fontId="8" fillId="17" borderId="10" xfId="2" applyNumberFormat="1" applyFont="1" applyFill="1" applyBorder="1" applyAlignment="1">
      <alignment horizontal="right"/>
    </xf>
    <xf numFmtId="165" fontId="10" fillId="18" borderId="1" xfId="2" applyNumberFormat="1" applyFont="1" applyFill="1" applyBorder="1" applyAlignment="1">
      <alignment horizontal="right"/>
    </xf>
    <xf numFmtId="165" fontId="9" fillId="18" borderId="1" xfId="2" applyNumberFormat="1" applyFont="1" applyFill="1" applyBorder="1" applyAlignment="1">
      <alignment horizontal="right"/>
    </xf>
    <xf numFmtId="170" fontId="7" fillId="20" borderId="0" xfId="0" applyNumberFormat="1" applyFont="1" applyFill="1"/>
    <xf numFmtId="166" fontId="18" fillId="20" borderId="6" xfId="1" applyNumberFormat="1" applyFont="1" applyFill="1" applyBorder="1"/>
    <xf numFmtId="166" fontId="7" fillId="20" borderId="0" xfId="1" applyNumberFormat="1" applyFont="1" applyFill="1"/>
    <xf numFmtId="166" fontId="7" fillId="20" borderId="4" xfId="1" applyNumberFormat="1" applyFont="1" applyFill="1" applyBorder="1"/>
    <xf numFmtId="166" fontId="18" fillId="20" borderId="4" xfId="1" applyNumberFormat="1" applyFont="1" applyFill="1" applyBorder="1"/>
    <xf numFmtId="166" fontId="7" fillId="20" borderId="0" xfId="1" applyNumberFormat="1" applyFont="1" applyFill="1" applyBorder="1"/>
    <xf numFmtId="166" fontId="18" fillId="20" borderId="7" xfId="1" applyNumberFormat="1" applyFont="1" applyFill="1" applyBorder="1"/>
    <xf numFmtId="171" fontId="7" fillId="20" borderId="0" xfId="1" applyNumberFormat="1" applyFont="1" applyFill="1" applyBorder="1"/>
    <xf numFmtId="171" fontId="7" fillId="20" borderId="4" xfId="1" applyNumberFormat="1" applyFont="1" applyFill="1" applyBorder="1"/>
    <xf numFmtId="165" fontId="8" fillId="20" borderId="7" xfId="2" applyNumberFormat="1" applyFont="1" applyFill="1" applyBorder="1" applyAlignment="1">
      <alignment horizontal="right"/>
    </xf>
    <xf numFmtId="165" fontId="8" fillId="20" borderId="4" xfId="2" applyNumberFormat="1" applyFont="1" applyFill="1" applyBorder="1" applyAlignment="1">
      <alignment horizontal="right"/>
    </xf>
    <xf numFmtId="165" fontId="8" fillId="20" borderId="7" xfId="15" applyNumberFormat="1" applyFont="1" applyFill="1" applyBorder="1" applyAlignment="1">
      <alignment horizontal="right"/>
    </xf>
    <xf numFmtId="165" fontId="8" fillId="20" borderId="4" xfId="15" applyNumberFormat="1" applyFont="1" applyFill="1" applyBorder="1" applyAlignment="1">
      <alignment horizontal="right"/>
    </xf>
    <xf numFmtId="165" fontId="11" fillId="20" borderId="0" xfId="0" applyNumberFormat="1" applyFont="1" applyFill="1" applyBorder="1" applyAlignment="1">
      <alignment horizontal="right"/>
    </xf>
    <xf numFmtId="166" fontId="7" fillId="20" borderId="0" xfId="1" applyNumberFormat="1" applyFont="1" applyFill="1" applyAlignment="1">
      <alignment horizontal="right"/>
    </xf>
    <xf numFmtId="166" fontId="7" fillId="20" borderId="0" xfId="0" applyNumberFormat="1" applyFont="1" applyFill="1"/>
    <xf numFmtId="0" fontId="19" fillId="16" borderId="1" xfId="2" applyFont="1" applyFill="1" applyBorder="1" applyAlignment="1">
      <alignment horizontal="left"/>
    </xf>
    <xf numFmtId="165" fontId="19" fillId="17" borderId="1" xfId="2" applyNumberFormat="1" applyFont="1" applyFill="1" applyBorder="1" applyAlignment="1">
      <alignment horizontal="left"/>
    </xf>
    <xf numFmtId="166" fontId="19" fillId="17" borderId="1" xfId="1" applyNumberFormat="1" applyFont="1" applyFill="1" applyBorder="1" applyAlignment="1">
      <alignment horizontal="right"/>
    </xf>
    <xf numFmtId="166" fontId="19" fillId="17" borderId="1" xfId="1" applyNumberFormat="1" applyFont="1" applyFill="1" applyBorder="1" applyAlignment="1">
      <alignment horizontal="left"/>
    </xf>
    <xf numFmtId="165" fontId="19" fillId="18" borderId="1" xfId="2" applyNumberFormat="1" applyFont="1" applyFill="1" applyBorder="1" applyAlignment="1">
      <alignment horizontal="left"/>
    </xf>
    <xf numFmtId="0" fontId="19" fillId="2" borderId="1" xfId="2" applyFont="1" applyFill="1" applyBorder="1" applyAlignment="1">
      <alignment horizontal="left" wrapText="1"/>
    </xf>
    <xf numFmtId="166" fontId="19" fillId="2" borderId="1" xfId="1" applyNumberFormat="1" applyFont="1" applyFill="1" applyBorder="1" applyAlignment="1">
      <alignment horizontal="left" wrapText="1"/>
    </xf>
    <xf numFmtId="0" fontId="19" fillId="19" borderId="1" xfId="0" applyFont="1" applyFill="1" applyBorder="1" applyAlignment="1">
      <alignment horizontal="left"/>
    </xf>
    <xf numFmtId="166" fontId="19" fillId="19" borderId="1" xfId="1" applyNumberFormat="1" applyFont="1" applyFill="1" applyBorder="1" applyAlignment="1">
      <alignment horizontal="right"/>
    </xf>
    <xf numFmtId="166" fontId="19" fillId="18" borderId="1" xfId="1" applyNumberFormat="1" applyFont="1" applyFill="1" applyBorder="1" applyAlignment="1">
      <alignment horizontal="right"/>
    </xf>
    <xf numFmtId="0" fontId="19" fillId="16" borderId="10" xfId="2" applyFont="1" applyFill="1" applyBorder="1" applyAlignment="1"/>
    <xf numFmtId="165" fontId="19" fillId="16" borderId="10" xfId="2" applyNumberFormat="1" applyFont="1" applyFill="1" applyBorder="1" applyAlignment="1">
      <alignment horizontal="right" vertical="center"/>
    </xf>
    <xf numFmtId="0" fontId="19" fillId="17" borderId="10" xfId="2" applyFont="1" applyFill="1" applyBorder="1" applyAlignment="1"/>
    <xf numFmtId="0" fontId="19" fillId="18" borderId="10" xfId="2" applyFont="1" applyFill="1" applyBorder="1" applyAlignment="1"/>
    <xf numFmtId="166" fontId="18" fillId="20" borderId="7" xfId="1" applyNumberFormat="1" applyFont="1" applyFill="1" applyBorder="1" applyAlignment="1">
      <alignment vertical="top" wrapText="1"/>
    </xf>
    <xf numFmtId="1" fontId="7" fillId="0" borderId="0" xfId="0" applyNumberFormat="1" applyFont="1"/>
    <xf numFmtId="0" fontId="18" fillId="0" borderId="0" xfId="0" applyFont="1"/>
    <xf numFmtId="166" fontId="8" fillId="20" borderId="7" xfId="1" applyNumberFormat="1" applyFont="1" applyFill="1" applyBorder="1" applyAlignment="1"/>
    <xf numFmtId="166" fontId="8" fillId="20" borderId="4" xfId="1" applyNumberFormat="1" applyFont="1" applyFill="1" applyBorder="1" applyAlignment="1"/>
    <xf numFmtId="171" fontId="8" fillId="20" borderId="7" xfId="1" applyNumberFormat="1" applyFont="1" applyFill="1" applyBorder="1" applyAlignment="1"/>
    <xf numFmtId="171" fontId="8" fillId="20" borderId="4" xfId="1" applyNumberFormat="1" applyFont="1" applyFill="1" applyBorder="1" applyAlignment="1"/>
    <xf numFmtId="171" fontId="8" fillId="20" borderId="7" xfId="1" applyNumberFormat="1" applyFont="1" applyFill="1" applyBorder="1" applyAlignment="1">
      <alignment horizontal="right"/>
    </xf>
    <xf numFmtId="166" fontId="8" fillId="20" borderId="4" xfId="1" applyNumberFormat="1" applyFont="1" applyFill="1" applyBorder="1" applyAlignment="1">
      <alignment horizontal="right"/>
    </xf>
    <xf numFmtId="166" fontId="8" fillId="20" borderId="9" xfId="1" applyNumberFormat="1" applyFont="1" applyFill="1" applyBorder="1" applyAlignment="1"/>
    <xf numFmtId="171" fontId="8" fillId="20" borderId="9" xfId="1" applyNumberFormat="1" applyFont="1" applyFill="1" applyBorder="1" applyAlignment="1"/>
    <xf numFmtId="0" fontId="8" fillId="2" borderId="10" xfId="2" applyFont="1" applyFill="1" applyBorder="1" applyAlignment="1">
      <alignment horizontal="left"/>
    </xf>
    <xf numFmtId="0" fontId="8" fillId="19" borderId="10" xfId="0" applyFont="1" applyFill="1" applyBorder="1" applyAlignment="1">
      <alignment horizontal="left"/>
    </xf>
    <xf numFmtId="166" fontId="8" fillId="18" borderId="10" xfId="1" applyNumberFormat="1" applyFont="1" applyFill="1" applyBorder="1" applyAlignment="1">
      <alignment horizontal="right"/>
    </xf>
    <xf numFmtId="166" fontId="10" fillId="17" borderId="10" xfId="1" applyNumberFormat="1" applyFont="1" applyFill="1" applyBorder="1" applyAlignment="1">
      <alignment horizontal="right"/>
    </xf>
    <xf numFmtId="166" fontId="8" fillId="17" borderId="10" xfId="1" applyNumberFormat="1" applyFont="1" applyFill="1" applyBorder="1" applyAlignment="1">
      <alignment horizontal="left"/>
    </xf>
    <xf numFmtId="0" fontId="7" fillId="0" borderId="0" xfId="0" applyFont="1" applyAlignment="1"/>
    <xf numFmtId="165" fontId="8" fillId="20" borderId="12" xfId="0" applyNumberFormat="1" applyFont="1" applyFill="1" applyBorder="1" applyAlignment="1">
      <alignment horizontal="right"/>
    </xf>
    <xf numFmtId="166" fontId="8" fillId="19" borderId="10" xfId="1" applyNumberFormat="1" applyFont="1" applyFill="1" applyBorder="1" applyAlignment="1">
      <alignment horizontal="right"/>
    </xf>
    <xf numFmtId="166" fontId="8" fillId="2" borderId="10" xfId="1" applyNumberFormat="1" applyFont="1" applyFill="1" applyBorder="1" applyAlignment="1">
      <alignment horizontal="right"/>
    </xf>
    <xf numFmtId="166" fontId="19" fillId="19" borderId="1" xfId="1" applyNumberFormat="1" applyFont="1" applyFill="1" applyBorder="1" applyAlignment="1">
      <alignment horizontal="left"/>
    </xf>
    <xf numFmtId="166" fontId="8" fillId="19" borderId="10" xfId="1" applyNumberFormat="1" applyFont="1" applyFill="1" applyBorder="1" applyAlignment="1">
      <alignment horizontal="left"/>
    </xf>
    <xf numFmtId="0" fontId="8" fillId="20" borderId="9" xfId="0" applyFont="1" applyFill="1" applyBorder="1" applyAlignment="1">
      <alignment wrapText="1"/>
    </xf>
    <xf numFmtId="0" fontId="6" fillId="0" borderId="0" xfId="0" applyFont="1"/>
    <xf numFmtId="0" fontId="7" fillId="0" borderId="0" xfId="0" applyFont="1" applyAlignment="1">
      <alignment vertical="top" wrapText="1"/>
    </xf>
    <xf numFmtId="0" fontId="8" fillId="20" borderId="7" xfId="0" applyFont="1" applyFill="1" applyBorder="1" applyAlignment="1"/>
    <xf numFmtId="165" fontId="8" fillId="20" borderId="7" xfId="0" applyNumberFormat="1" applyFont="1" applyFill="1" applyBorder="1" applyAlignment="1">
      <alignment horizontal="right"/>
    </xf>
    <xf numFmtId="165" fontId="8" fillId="20" borderId="7" xfId="0" applyNumberFormat="1" applyFont="1" applyFill="1" applyBorder="1" applyAlignment="1"/>
    <xf numFmtId="0" fontId="3" fillId="0" borderId="0" xfId="2003" applyNumberFormat="1" applyFont="1" applyFill="1" applyBorder="1"/>
    <xf numFmtId="0" fontId="3" fillId="0" borderId="0" xfId="15" applyFont="1"/>
    <xf numFmtId="0" fontId="2" fillId="0" borderId="0" xfId="15" applyBorder="1"/>
    <xf numFmtId="0" fontId="8" fillId="0" borderId="0" xfId="15" applyFont="1"/>
    <xf numFmtId="0" fontId="8" fillId="20" borderId="0" xfId="15" applyFont="1" applyFill="1"/>
    <xf numFmtId="0" fontId="20" fillId="20" borderId="0" xfId="15" applyFont="1" applyFill="1" applyBorder="1"/>
    <xf numFmtId="0" fontId="20" fillId="20" borderId="0" xfId="15" applyFont="1" applyFill="1"/>
    <xf numFmtId="165" fontId="7" fillId="20" borderId="6" xfId="1" applyNumberFormat="1" applyFont="1" applyFill="1" applyBorder="1"/>
    <xf numFmtId="165" fontId="7" fillId="20" borderId="6" xfId="0" applyNumberFormat="1" applyFont="1" applyFill="1" applyBorder="1"/>
    <xf numFmtId="166" fontId="7" fillId="20" borderId="6" xfId="1" applyNumberFormat="1" applyFont="1" applyFill="1" applyBorder="1"/>
    <xf numFmtId="165" fontId="8" fillId="20" borderId="7" xfId="2" applyNumberFormat="1" applyFont="1" applyFill="1" applyBorder="1" applyAlignment="1">
      <alignment vertical="top"/>
    </xf>
    <xf numFmtId="165" fontId="8" fillId="20" borderId="4" xfId="2" applyNumberFormat="1" applyFont="1" applyFill="1" applyBorder="1" applyAlignment="1">
      <alignment vertical="top"/>
    </xf>
    <xf numFmtId="165" fontId="8" fillId="16" borderId="10" xfId="2" applyNumberFormat="1" applyFont="1" applyFill="1" applyBorder="1" applyAlignment="1">
      <alignment vertical="top"/>
    </xf>
    <xf numFmtId="0" fontId="7" fillId="20" borderId="0" xfId="0" applyFont="1" applyFill="1" applyAlignment="1">
      <alignment vertical="top"/>
    </xf>
    <xf numFmtId="165" fontId="8" fillId="20" borderId="7" xfId="15" applyNumberFormat="1" applyFont="1" applyFill="1" applyBorder="1" applyAlignment="1">
      <alignment vertical="top"/>
    </xf>
    <xf numFmtId="165" fontId="8" fillId="20" borderId="4" xfId="15" applyNumberFormat="1" applyFont="1" applyFill="1" applyBorder="1" applyAlignment="1">
      <alignment vertical="top"/>
    </xf>
    <xf numFmtId="165" fontId="8" fillId="20" borderId="7" xfId="0" applyNumberFormat="1" applyFont="1" applyFill="1" applyBorder="1" applyAlignment="1">
      <alignment vertical="top"/>
    </xf>
    <xf numFmtId="165" fontId="8" fillId="20" borderId="9" xfId="0" applyNumberFormat="1" applyFont="1" applyFill="1" applyBorder="1" applyAlignment="1">
      <alignment vertical="top"/>
    </xf>
    <xf numFmtId="165" fontId="8" fillId="20" borderId="4" xfId="0" applyNumberFormat="1" applyFont="1" applyFill="1" applyBorder="1" applyAlignment="1">
      <alignment vertical="top"/>
    </xf>
    <xf numFmtId="165" fontId="11" fillId="20" borderId="0" xfId="0" applyNumberFormat="1" applyFont="1" applyFill="1" applyBorder="1" applyAlignment="1">
      <alignment vertical="top"/>
    </xf>
    <xf numFmtId="165" fontId="8" fillId="19" borderId="10" xfId="0" applyNumberFormat="1" applyFont="1" applyFill="1" applyBorder="1" applyAlignment="1">
      <alignment vertical="top"/>
    </xf>
    <xf numFmtId="165" fontId="8" fillId="20" borderId="0" xfId="0" applyNumberFormat="1" applyFont="1" applyFill="1" applyBorder="1" applyAlignment="1">
      <alignment vertical="top"/>
    </xf>
    <xf numFmtId="0" fontId="19" fillId="16" borderId="1" xfId="2" applyFont="1" applyFill="1" applyBorder="1" applyAlignment="1">
      <alignment vertical="top"/>
    </xf>
    <xf numFmtId="166" fontId="19" fillId="17" borderId="1" xfId="1" applyNumberFormat="1" applyFont="1" applyFill="1" applyBorder="1" applyAlignment="1">
      <alignment vertical="top"/>
    </xf>
    <xf numFmtId="165" fontId="8" fillId="17" borderId="10" xfId="2" applyNumberFormat="1" applyFont="1" applyFill="1" applyBorder="1" applyAlignment="1">
      <alignment vertical="top"/>
    </xf>
    <xf numFmtId="165" fontId="8" fillId="2" borderId="10" xfId="2" applyNumberFormat="1" applyFont="1" applyFill="1" applyBorder="1" applyAlignment="1">
      <alignment vertical="top" wrapText="1"/>
    </xf>
    <xf numFmtId="165" fontId="19" fillId="17" borderId="1" xfId="2" applyNumberFormat="1" applyFont="1" applyFill="1" applyBorder="1" applyAlignment="1">
      <alignment vertical="top"/>
    </xf>
    <xf numFmtId="165" fontId="19" fillId="18" borderId="1" xfId="2" applyNumberFormat="1" applyFont="1" applyFill="1" applyBorder="1" applyAlignment="1">
      <alignment vertical="top"/>
    </xf>
    <xf numFmtId="165" fontId="19" fillId="2" borderId="1" xfId="2" applyNumberFormat="1" applyFont="1" applyFill="1" applyBorder="1" applyAlignment="1">
      <alignment vertical="top"/>
    </xf>
    <xf numFmtId="165" fontId="19" fillId="19" borderId="1" xfId="0" applyNumberFormat="1" applyFont="1" applyFill="1" applyBorder="1" applyAlignment="1">
      <alignment vertical="top"/>
    </xf>
    <xf numFmtId="166" fontId="7" fillId="0" borderId="0" xfId="0" applyNumberFormat="1" applyFont="1"/>
    <xf numFmtId="0" fontId="0" fillId="0" borderId="0" xfId="0"/>
    <xf numFmtId="166" fontId="0" fillId="0" borderId="0" xfId="0" applyNumberFormat="1"/>
    <xf numFmtId="0" fontId="0" fillId="0" borderId="0" xfId="0"/>
    <xf numFmtId="166" fontId="6" fillId="0" borderId="0" xfId="0" applyNumberFormat="1" applyFont="1"/>
    <xf numFmtId="166" fontId="18" fillId="20" borderId="0" xfId="1" applyNumberFormat="1" applyFont="1" applyFill="1" applyBorder="1" applyAlignment="1"/>
    <xf numFmtId="166" fontId="0" fillId="0" borderId="0" xfId="0" applyNumberFormat="1" applyFont="1"/>
    <xf numFmtId="166" fontId="22" fillId="0" borderId="0" xfId="0" applyNumberFormat="1" applyFont="1"/>
    <xf numFmtId="166" fontId="23" fillId="0" borderId="0" xfId="0" applyNumberFormat="1" applyFont="1"/>
    <xf numFmtId="0" fontId="0" fillId="0" borderId="0" xfId="0" applyFont="1"/>
    <xf numFmtId="0" fontId="0" fillId="0" borderId="0" xfId="0"/>
    <xf numFmtId="166" fontId="7" fillId="20" borderId="8" xfId="1" applyNumberFormat="1" applyFont="1" applyFill="1" applyBorder="1" applyAlignment="1"/>
    <xf numFmtId="166" fontId="7" fillId="20" borderId="13" xfId="1" applyNumberFormat="1" applyFont="1" applyFill="1" applyBorder="1" applyAlignment="1"/>
    <xf numFmtId="0" fontId="7" fillId="20" borderId="0" xfId="0" applyFont="1" applyFill="1" applyAlignment="1">
      <alignment vertical="top" wrapText="1"/>
    </xf>
    <xf numFmtId="0" fontId="25" fillId="20" borderId="0" xfId="0" applyFont="1" applyFill="1"/>
    <xf numFmtId="0" fontId="0" fillId="0" borderId="0" xfId="0"/>
    <xf numFmtId="0" fontId="0" fillId="0" borderId="0" xfId="0" applyAlignment="1"/>
    <xf numFmtId="1" fontId="0" fillId="0" borderId="0" xfId="0" applyNumberFormat="1"/>
    <xf numFmtId="0" fontId="19" fillId="21" borderId="4" xfId="2" applyFont="1" applyFill="1" applyBorder="1" applyAlignment="1">
      <alignment horizontal="left" vertical="top" wrapText="1"/>
    </xf>
    <xf numFmtId="166" fontId="7" fillId="21" borderId="10" xfId="1" applyNumberFormat="1" applyFont="1" applyFill="1" applyBorder="1" applyAlignment="1"/>
    <xf numFmtId="0" fontId="19" fillId="21" borderId="1" xfId="2" applyFont="1" applyFill="1" applyBorder="1" applyAlignment="1">
      <alignment horizontal="left"/>
    </xf>
    <xf numFmtId="0" fontId="9" fillId="21" borderId="1" xfId="2" applyFont="1" applyFill="1" applyBorder="1" applyAlignment="1">
      <alignment horizontal="left"/>
    </xf>
    <xf numFmtId="166" fontId="7" fillId="0" borderId="0" xfId="0" applyNumberFormat="1" applyFont="1" applyAlignment="1"/>
    <xf numFmtId="0" fontId="7" fillId="20" borderId="6" xfId="0" applyFont="1" applyFill="1" applyBorder="1"/>
    <xf numFmtId="166" fontId="7" fillId="20" borderId="0" xfId="1" applyNumberFormat="1" applyFont="1" applyFill="1" applyAlignment="1"/>
    <xf numFmtId="165" fontId="9" fillId="18" borderId="4" xfId="2" applyNumberFormat="1" applyFont="1" applyFill="1" applyBorder="1" applyAlignment="1">
      <alignment horizontal="left"/>
    </xf>
    <xf numFmtId="165" fontId="10" fillId="18" borderId="4" xfId="2" applyNumberFormat="1" applyFont="1" applyFill="1" applyBorder="1" applyAlignment="1">
      <alignment horizontal="right"/>
    </xf>
    <xf numFmtId="166" fontId="19" fillId="18" borderId="4" xfId="1" applyNumberFormat="1" applyFont="1" applyFill="1" applyBorder="1" applyAlignment="1">
      <alignment horizontal="right"/>
    </xf>
    <xf numFmtId="165" fontId="8" fillId="18" borderId="4" xfId="2" applyNumberFormat="1" applyFont="1" applyFill="1" applyBorder="1" applyAlignment="1">
      <alignment horizontal="left"/>
    </xf>
    <xf numFmtId="165" fontId="10" fillId="18" borderId="4" xfId="2" applyNumberFormat="1" applyFont="1" applyFill="1" applyBorder="1" applyAlignment="1">
      <alignment horizontal="left"/>
    </xf>
    <xf numFmtId="0" fontId="23" fillId="0" borderId="0" xfId="0" applyFont="1"/>
    <xf numFmtId="1" fontId="6" fillId="0" borderId="0" xfId="0" applyNumberFormat="1" applyFont="1"/>
    <xf numFmtId="0" fontId="0" fillId="0" borderId="0" xfId="0"/>
    <xf numFmtId="165" fontId="19" fillId="18" borderId="10" xfId="2" applyNumberFormat="1" applyFont="1" applyFill="1" applyBorder="1" applyAlignment="1">
      <alignment vertical="top"/>
    </xf>
    <xf numFmtId="165" fontId="8" fillId="18" borderId="1" xfId="2" applyNumberFormat="1" applyFont="1" applyFill="1" applyBorder="1" applyAlignment="1">
      <alignment vertical="top"/>
    </xf>
    <xf numFmtId="166" fontId="8" fillId="18" borderId="7" xfId="1" applyNumberFormat="1" applyFont="1" applyFill="1" applyBorder="1" applyAlignment="1">
      <alignment horizontal="right"/>
    </xf>
    <xf numFmtId="166" fontId="9" fillId="18" borderId="4" xfId="1" applyNumberFormat="1" applyFont="1" applyFill="1" applyBorder="1" applyAlignment="1">
      <alignment horizontal="left" wrapText="1"/>
    </xf>
    <xf numFmtId="0" fontId="7" fillId="20" borderId="7" xfId="0" applyFont="1" applyFill="1" applyBorder="1"/>
    <xf numFmtId="166" fontId="7" fillId="20" borderId="7" xfId="1" applyNumberFormat="1" applyFont="1" applyFill="1" applyBorder="1"/>
    <xf numFmtId="165" fontId="8" fillId="18" borderId="7" xfId="2" applyNumberFormat="1" applyFont="1" applyFill="1" applyBorder="1" applyAlignment="1">
      <alignment vertical="top"/>
    </xf>
    <xf numFmtId="0" fontId="19" fillId="18" borderId="7" xfId="2" applyFont="1" applyFill="1" applyBorder="1" applyAlignment="1"/>
    <xf numFmtId="165" fontId="8" fillId="18" borderId="7" xfId="2" applyNumberFormat="1" applyFont="1" applyFill="1" applyBorder="1" applyAlignment="1">
      <alignment horizontal="right"/>
    </xf>
    <xf numFmtId="165" fontId="8" fillId="18" borderId="7" xfId="2" applyNumberFormat="1" applyFont="1" applyFill="1" applyBorder="1" applyAlignment="1"/>
    <xf numFmtId="0" fontId="8" fillId="18" borderId="7" xfId="2" applyFont="1" applyFill="1" applyBorder="1" applyAlignment="1"/>
    <xf numFmtId="165" fontId="7" fillId="20" borderId="7" xfId="0" applyNumberFormat="1" applyFont="1" applyFill="1" applyBorder="1"/>
    <xf numFmtId="0" fontId="11" fillId="20" borderId="7" xfId="0" applyFont="1" applyFill="1" applyBorder="1" applyAlignment="1"/>
    <xf numFmtId="165" fontId="11" fillId="20" borderId="7" xfId="0" applyNumberFormat="1" applyFont="1" applyFill="1" applyBorder="1" applyAlignment="1"/>
    <xf numFmtId="166" fontId="7" fillId="20" borderId="0" xfId="0" applyNumberFormat="1" applyFont="1" applyFill="1" applyAlignment="1"/>
    <xf numFmtId="166" fontId="0" fillId="20" borderId="0" xfId="0" applyNumberFormat="1" applyFill="1" applyBorder="1"/>
    <xf numFmtId="0" fontId="26" fillId="20" borderId="0" xfId="0" applyFont="1" applyFill="1"/>
    <xf numFmtId="0" fontId="27" fillId="20" borderId="0" xfId="2044" applyFill="1"/>
    <xf numFmtId="0" fontId="27" fillId="20" borderId="0" xfId="2044" applyFill="1" applyBorder="1"/>
    <xf numFmtId="0" fontId="27" fillId="0" borderId="0" xfId="2044" applyFont="1"/>
    <xf numFmtId="166" fontId="19" fillId="18" borderId="1" xfId="1" applyNumberFormat="1" applyFont="1" applyFill="1" applyBorder="1" applyAlignment="1">
      <alignment horizontal="left"/>
    </xf>
    <xf numFmtId="0" fontId="19" fillId="2" borderId="1" xfId="2" applyFont="1" applyFill="1" applyBorder="1" applyAlignment="1">
      <alignment horizontal="left"/>
    </xf>
    <xf numFmtId="0" fontId="0" fillId="0" borderId="0" xfId="0"/>
    <xf numFmtId="0" fontId="9" fillId="16" borderId="1" xfId="2" applyFont="1" applyFill="1" applyBorder="1" applyAlignment="1">
      <alignment horizontal="left"/>
    </xf>
    <xf numFmtId="165" fontId="10" fillId="18" borderId="1" xfId="2" applyNumberFormat="1" applyFont="1" applyFill="1" applyBorder="1" applyAlignment="1">
      <alignment horizontal="left"/>
    </xf>
    <xf numFmtId="165" fontId="9" fillId="17" borderId="1" xfId="2" applyNumberFormat="1" applyFont="1" applyFill="1" applyBorder="1" applyAlignment="1">
      <alignment horizontal="left"/>
    </xf>
    <xf numFmtId="0" fontId="9" fillId="2" borderId="1" xfId="2" applyFont="1" applyFill="1" applyBorder="1" applyAlignment="1">
      <alignment horizontal="left" wrapText="1"/>
    </xf>
    <xf numFmtId="0" fontId="9" fillId="19" borderId="1" xfId="0" applyFont="1" applyFill="1" applyBorder="1" applyAlignment="1">
      <alignment horizontal="left" wrapText="1"/>
    </xf>
    <xf numFmtId="165" fontId="9" fillId="18" borderId="1" xfId="2" applyNumberFormat="1" applyFont="1" applyFill="1" applyBorder="1" applyAlignment="1">
      <alignment horizontal="left"/>
    </xf>
    <xf numFmtId="0" fontId="7" fillId="20" borderId="0" xfId="0" applyFont="1" applyFill="1"/>
    <xf numFmtId="0" fontId="18" fillId="20" borderId="0" xfId="0" applyFont="1" applyFill="1"/>
    <xf numFmtId="0" fontId="18" fillId="20" borderId="4" xfId="0" applyFont="1" applyFill="1" applyBorder="1"/>
    <xf numFmtId="165" fontId="10" fillId="18" borderId="1" xfId="2" applyNumberFormat="1" applyFont="1" applyFill="1" applyBorder="1" applyAlignment="1">
      <alignment horizontal="right"/>
    </xf>
    <xf numFmtId="0" fontId="7" fillId="20" borderId="0" xfId="0" applyFont="1" applyFill="1" applyAlignment="1">
      <alignment wrapText="1"/>
    </xf>
    <xf numFmtId="0" fontId="7" fillId="20" borderId="0" xfId="0" applyFont="1" applyFill="1" applyAlignment="1"/>
    <xf numFmtId="166" fontId="7" fillId="20" borderId="0" xfId="0" applyNumberFormat="1" applyFont="1" applyFill="1"/>
    <xf numFmtId="0" fontId="19" fillId="16" borderId="1" xfId="2" applyFont="1" applyFill="1" applyBorder="1" applyAlignment="1">
      <alignment horizontal="left"/>
    </xf>
    <xf numFmtId="165" fontId="19" fillId="17" borderId="1" xfId="2" applyNumberFormat="1" applyFont="1" applyFill="1" applyBorder="1" applyAlignment="1">
      <alignment horizontal="left"/>
    </xf>
    <xf numFmtId="165" fontId="19" fillId="18" borderId="1" xfId="2" applyNumberFormat="1" applyFont="1" applyFill="1" applyBorder="1" applyAlignment="1">
      <alignment horizontal="left"/>
    </xf>
    <xf numFmtId="0" fontId="19" fillId="2" borderId="1" xfId="2" applyFont="1" applyFill="1" applyBorder="1" applyAlignment="1">
      <alignment horizontal="left" wrapText="1"/>
    </xf>
    <xf numFmtId="0" fontId="19" fillId="19" borderId="1" xfId="0" applyFont="1" applyFill="1" applyBorder="1" applyAlignment="1">
      <alignment horizontal="left"/>
    </xf>
    <xf numFmtId="166" fontId="18" fillId="20" borderId="0" xfId="0" applyNumberFormat="1" applyFont="1" applyFill="1"/>
    <xf numFmtId="0" fontId="10" fillId="2" borderId="10" xfId="2" applyFont="1" applyFill="1" applyBorder="1" applyAlignment="1">
      <alignment horizontal="left" wrapText="1"/>
    </xf>
    <xf numFmtId="0" fontId="10" fillId="19" borderId="10" xfId="0" applyFont="1" applyFill="1" applyBorder="1" applyAlignment="1">
      <alignment horizontal="left" wrapText="1"/>
    </xf>
    <xf numFmtId="0" fontId="18" fillId="20" borderId="4" xfId="0" applyFont="1" applyFill="1" applyBorder="1" applyAlignment="1">
      <alignment wrapText="1"/>
    </xf>
    <xf numFmtId="0" fontId="8" fillId="19" borderId="10" xfId="0" applyFont="1" applyFill="1" applyBorder="1" applyAlignment="1">
      <alignment horizontal="left" wrapText="1"/>
    </xf>
    <xf numFmtId="0" fontId="8" fillId="2" borderId="10" xfId="2" applyFont="1" applyFill="1" applyBorder="1" applyAlignment="1">
      <alignment horizontal="left" wrapText="1"/>
    </xf>
    <xf numFmtId="0" fontId="8" fillId="18" borderId="10" xfId="2" applyFont="1" applyFill="1" applyBorder="1" applyAlignment="1">
      <alignment horizontal="left" wrapText="1"/>
    </xf>
    <xf numFmtId="0" fontId="10" fillId="18" borderId="10" xfId="2" applyFont="1" applyFill="1" applyBorder="1" applyAlignment="1">
      <alignment horizontal="left" wrapText="1"/>
    </xf>
    <xf numFmtId="165" fontId="8" fillId="17" borderId="10" xfId="2" applyNumberFormat="1" applyFont="1" applyFill="1" applyBorder="1" applyAlignment="1">
      <alignment horizontal="left"/>
    </xf>
    <xf numFmtId="165" fontId="10" fillId="17" borderId="10" xfId="2" applyNumberFormat="1" applyFont="1" applyFill="1" applyBorder="1" applyAlignment="1">
      <alignment horizontal="left"/>
    </xf>
    <xf numFmtId="0" fontId="8" fillId="16" borderId="10" xfId="2" applyFont="1" applyFill="1" applyBorder="1" applyAlignment="1">
      <alignment horizontal="left"/>
    </xf>
    <xf numFmtId="0" fontId="10" fillId="16" borderId="10" xfId="2" applyFont="1" applyFill="1" applyBorder="1" applyAlignment="1">
      <alignment horizontal="left"/>
    </xf>
    <xf numFmtId="0" fontId="19" fillId="21" borderId="1" xfId="0" applyFont="1" applyFill="1" applyBorder="1" applyAlignment="1">
      <alignment horizontal="left" wrapText="1"/>
    </xf>
    <xf numFmtId="0" fontId="7" fillId="20" borderId="10" xfId="0" applyFont="1" applyFill="1" applyBorder="1"/>
    <xf numFmtId="0" fontId="9" fillId="20" borderId="0" xfId="2" applyFont="1" applyFill="1" applyBorder="1" applyAlignment="1">
      <alignment horizontal="left"/>
    </xf>
    <xf numFmtId="0" fontId="8" fillId="20" borderId="0" xfId="2" applyFont="1" applyFill="1" applyBorder="1" applyAlignment="1">
      <alignment horizontal="left"/>
    </xf>
    <xf numFmtId="0" fontId="8" fillId="21" borderId="10" xfId="2" applyFont="1" applyFill="1" applyBorder="1" applyAlignment="1">
      <alignment horizontal="left"/>
    </xf>
    <xf numFmtId="165" fontId="8" fillId="18" borderId="4" xfId="2" applyNumberFormat="1" applyFont="1" applyFill="1" applyBorder="1" applyAlignment="1">
      <alignment horizontal="left"/>
    </xf>
    <xf numFmtId="165" fontId="8" fillId="18" borderId="7" xfId="2" applyNumberFormat="1" applyFont="1" applyFill="1" applyBorder="1" applyAlignment="1">
      <alignment horizontal="left"/>
    </xf>
    <xf numFmtId="165" fontId="10" fillId="18" borderId="7" xfId="2" applyNumberFormat="1" applyFont="1" applyFill="1" applyBorder="1" applyAlignment="1">
      <alignment horizontal="left"/>
    </xf>
    <xf numFmtId="165" fontId="10" fillId="18" borderId="7" xfId="2" applyNumberFormat="1" applyFont="1" applyFill="1" applyBorder="1" applyAlignment="1">
      <alignment horizontal="right"/>
    </xf>
    <xf numFmtId="0" fontId="9" fillId="18" borderId="4" xfId="2" applyFont="1" applyFill="1" applyBorder="1" applyAlignment="1">
      <alignment horizontal="left"/>
    </xf>
    <xf numFmtId="0" fontId="7" fillId="20" borderId="7" xfId="0" applyFont="1" applyFill="1" applyBorder="1"/>
    <xf numFmtId="166" fontId="0" fillId="0" borderId="0" xfId="0" applyNumberFormat="1"/>
    <xf numFmtId="0" fontId="19" fillId="20" borderId="0" xfId="2" applyFont="1" applyFill="1" applyBorder="1" applyAlignment="1"/>
    <xf numFmtId="173" fontId="7" fillId="0" borderId="0" xfId="0" applyNumberFormat="1" applyFont="1"/>
    <xf numFmtId="173" fontId="0" fillId="0" borderId="0" xfId="0" applyNumberFormat="1"/>
    <xf numFmtId="171" fontId="8" fillId="20" borderId="0" xfId="1" applyNumberFormat="1" applyFont="1" applyFill="1" applyBorder="1" applyAlignment="1"/>
    <xf numFmtId="166" fontId="8" fillId="20" borderId="0" xfId="1" applyNumberFormat="1" applyFont="1" applyFill="1" applyBorder="1" applyAlignment="1"/>
    <xf numFmtId="171" fontId="7" fillId="0" borderId="0" xfId="0" applyNumberFormat="1" applyFont="1"/>
    <xf numFmtId="171" fontId="7" fillId="20" borderId="0" xfId="1" applyNumberFormat="1" applyFont="1" applyFill="1"/>
    <xf numFmtId="3" fontId="7" fillId="0" borderId="0" xfId="0" applyNumberFormat="1" applyFont="1"/>
    <xf numFmtId="0" fontId="8" fillId="21" borderId="1" xfId="2" applyFont="1" applyFill="1" applyBorder="1" applyAlignment="1">
      <alignment horizontal="left"/>
    </xf>
    <xf numFmtId="0" fontId="8" fillId="16" borderId="1" xfId="2" applyFont="1" applyFill="1" applyBorder="1" applyAlignment="1">
      <alignment horizontal="left"/>
    </xf>
    <xf numFmtId="166" fontId="9" fillId="16" borderId="1" xfId="1" applyNumberFormat="1" applyFont="1" applyFill="1" applyBorder="1" applyAlignment="1">
      <alignment horizontal="left"/>
    </xf>
    <xf numFmtId="166" fontId="10" fillId="18" borderId="1" xfId="1" applyNumberFormat="1" applyFont="1" applyFill="1" applyBorder="1" applyAlignment="1">
      <alignment horizontal="left"/>
    </xf>
    <xf numFmtId="166" fontId="18" fillId="20" borderId="0" xfId="1" applyNumberFormat="1" applyFont="1" applyFill="1"/>
    <xf numFmtId="0" fontId="0" fillId="0" borderId="0" xfId="0"/>
    <xf numFmtId="0" fontId="0" fillId="0" borderId="0" xfId="0"/>
    <xf numFmtId="0" fontId="0" fillId="0" borderId="0" xfId="0"/>
    <xf numFmtId="0" fontId="30" fillId="25" borderId="0" xfId="0" applyFont="1" applyFill="1" applyBorder="1"/>
    <xf numFmtId="0" fontId="31" fillId="25" borderId="0" xfId="0" applyFont="1" applyFill="1" applyBorder="1"/>
    <xf numFmtId="166" fontId="30" fillId="25" borderId="7" xfId="1" applyNumberFormat="1" applyFont="1" applyFill="1" applyBorder="1" applyAlignment="1">
      <alignment vertical="top" wrapText="1"/>
    </xf>
    <xf numFmtId="166" fontId="30" fillId="25" borderId="0" xfId="1" applyNumberFormat="1" applyFont="1" applyFill="1" applyBorder="1" applyAlignment="1">
      <alignment vertical="top" wrapText="1"/>
    </xf>
    <xf numFmtId="0" fontId="19" fillId="26" borderId="1" xfId="2" applyFont="1" applyFill="1" applyBorder="1" applyAlignment="1">
      <alignment horizontal="left"/>
    </xf>
    <xf numFmtId="0" fontId="9" fillId="26" borderId="1" xfId="2" applyFont="1" applyFill="1" applyBorder="1" applyAlignment="1">
      <alignment horizontal="left"/>
    </xf>
    <xf numFmtId="0" fontId="8" fillId="26" borderId="1" xfId="2" applyFont="1" applyFill="1" applyBorder="1" applyAlignment="1">
      <alignment horizontal="left"/>
    </xf>
    <xf numFmtId="166" fontId="32" fillId="25" borderId="0" xfId="1" applyNumberFormat="1" applyFont="1" applyFill="1" applyBorder="1" applyAlignment="1"/>
    <xf numFmtId="166" fontId="32" fillId="25" borderId="8" xfId="1" applyNumberFormat="1" applyFont="1" applyFill="1" applyBorder="1" applyAlignment="1"/>
    <xf numFmtId="166" fontId="32" fillId="25" borderId="13" xfId="1" applyNumberFormat="1" applyFont="1" applyFill="1" applyBorder="1" applyAlignment="1"/>
    <xf numFmtId="0" fontId="19" fillId="27" borderId="1" xfId="2" applyFont="1" applyFill="1" applyBorder="1" applyAlignment="1">
      <alignment horizontal="left"/>
    </xf>
    <xf numFmtId="0" fontId="9" fillId="27" borderId="1" xfId="2" applyFont="1" applyFill="1" applyBorder="1" applyAlignment="1">
      <alignment horizontal="left"/>
    </xf>
    <xf numFmtId="0" fontId="8" fillId="27" borderId="1" xfId="2" applyFont="1" applyFill="1" applyBorder="1" applyAlignment="1">
      <alignment horizontal="left"/>
    </xf>
    <xf numFmtId="165" fontId="19" fillId="28" borderId="1" xfId="2" applyNumberFormat="1" applyFont="1" applyFill="1" applyBorder="1" applyAlignment="1">
      <alignment horizontal="left"/>
    </xf>
    <xf numFmtId="166" fontId="19" fillId="28" borderId="1" xfId="1" applyNumberFormat="1" applyFont="1" applyFill="1" applyBorder="1" applyAlignment="1">
      <alignment horizontal="right"/>
    </xf>
    <xf numFmtId="166" fontId="19" fillId="28" borderId="1" xfId="1" applyNumberFormat="1" applyFont="1" applyFill="1" applyBorder="1" applyAlignment="1">
      <alignment horizontal="left"/>
    </xf>
    <xf numFmtId="165" fontId="19" fillId="29" borderId="1" xfId="2" applyNumberFormat="1" applyFont="1" applyFill="1" applyBorder="1" applyAlignment="1">
      <alignment horizontal="left"/>
    </xf>
    <xf numFmtId="166" fontId="19" fillId="29" borderId="1" xfId="1" applyNumberFormat="1" applyFont="1" applyFill="1" applyBorder="1" applyAlignment="1">
      <alignment horizontal="right"/>
    </xf>
    <xf numFmtId="166" fontId="19" fillId="29" borderId="1" xfId="1" applyNumberFormat="1" applyFont="1" applyFill="1" applyBorder="1" applyAlignment="1">
      <alignment horizontal="left"/>
    </xf>
    <xf numFmtId="165" fontId="8" fillId="29" borderId="7" xfId="2" applyNumberFormat="1" applyFont="1" applyFill="1" applyBorder="1" applyAlignment="1">
      <alignment horizontal="left"/>
    </xf>
    <xf numFmtId="166" fontId="31" fillId="25" borderId="0" xfId="0" applyNumberFormat="1" applyFont="1" applyFill="1" applyBorder="1"/>
    <xf numFmtId="165" fontId="8" fillId="29" borderId="4" xfId="2" applyNumberFormat="1" applyFont="1" applyFill="1" applyBorder="1" applyAlignment="1">
      <alignment horizontal="left"/>
    </xf>
    <xf numFmtId="165" fontId="9" fillId="29" borderId="4" xfId="2" applyNumberFormat="1" applyFont="1" applyFill="1" applyBorder="1" applyAlignment="1">
      <alignment horizontal="left"/>
    </xf>
    <xf numFmtId="165" fontId="10" fillId="29" borderId="4" xfId="2" applyNumberFormat="1" applyFont="1" applyFill="1" applyBorder="1" applyAlignment="1">
      <alignment horizontal="right"/>
    </xf>
    <xf numFmtId="166" fontId="19" fillId="29" borderId="4" xfId="1" applyNumberFormat="1" applyFont="1" applyFill="1" applyBorder="1" applyAlignment="1">
      <alignment horizontal="right"/>
    </xf>
    <xf numFmtId="0" fontId="33" fillId="25" borderId="8" xfId="0" applyFont="1" applyFill="1" applyBorder="1"/>
    <xf numFmtId="0" fontId="19" fillId="31" borderId="1" xfId="0" applyFont="1" applyFill="1" applyBorder="1" applyAlignment="1">
      <alignment horizontal="left"/>
    </xf>
    <xf numFmtId="166" fontId="19" fillId="31" borderId="1" xfId="1" applyNumberFormat="1" applyFont="1" applyFill="1" applyBorder="1" applyAlignment="1">
      <alignment horizontal="right"/>
    </xf>
    <xf numFmtId="166" fontId="8" fillId="20" borderId="7" xfId="1" applyNumberFormat="1" applyFont="1" applyFill="1" applyBorder="1"/>
    <xf numFmtId="166" fontId="8" fillId="20" borderId="4" xfId="1" applyNumberFormat="1" applyFont="1" applyFill="1" applyBorder="1"/>
    <xf numFmtId="166" fontId="10" fillId="18" borderId="4" xfId="1" applyNumberFormat="1" applyFont="1" applyFill="1" applyBorder="1" applyAlignment="1">
      <alignment horizontal="left"/>
    </xf>
    <xf numFmtId="166" fontId="11" fillId="20" borderId="7" xfId="1" applyNumberFormat="1" applyFont="1" applyFill="1" applyBorder="1" applyAlignment="1"/>
    <xf numFmtId="166" fontId="9" fillId="18" borderId="4" xfId="1" applyNumberFormat="1" applyFont="1" applyFill="1" applyBorder="1" applyAlignment="1">
      <alignment horizontal="left"/>
    </xf>
    <xf numFmtId="166" fontId="10" fillId="2" borderId="1" xfId="1" applyNumberFormat="1" applyFont="1" applyFill="1" applyBorder="1" applyAlignment="1">
      <alignment horizontal="right"/>
    </xf>
    <xf numFmtId="166" fontId="10" fillId="2" borderId="1" xfId="1" applyNumberFormat="1" applyFont="1" applyFill="1" applyBorder="1" applyAlignment="1">
      <alignment horizontal="left"/>
    </xf>
    <xf numFmtId="166" fontId="10" fillId="19" borderId="1" xfId="1" applyNumberFormat="1" applyFont="1" applyFill="1" applyBorder="1" applyAlignment="1">
      <alignment horizontal="right"/>
    </xf>
    <xf numFmtId="166" fontId="10" fillId="19" borderId="1" xfId="1" applyNumberFormat="1" applyFont="1" applyFill="1" applyBorder="1" applyAlignment="1">
      <alignment horizontal="left"/>
    </xf>
    <xf numFmtId="166" fontId="8" fillId="20" borderId="9" xfId="1" applyNumberFormat="1" applyFont="1" applyFill="1" applyBorder="1" applyAlignment="1">
      <alignment horizontal="right"/>
    </xf>
    <xf numFmtId="166" fontId="8" fillId="20" borderId="0" xfId="1" applyNumberFormat="1" applyFont="1" applyFill="1" applyBorder="1" applyAlignment="1">
      <alignment horizontal="right"/>
    </xf>
    <xf numFmtId="171" fontId="8" fillId="19" borderId="10" xfId="1" applyNumberFormat="1" applyFont="1" applyFill="1" applyBorder="1" applyAlignment="1"/>
    <xf numFmtId="171" fontId="8" fillId="20" borderId="9" xfId="1" applyNumberFormat="1" applyFont="1" applyFill="1" applyBorder="1" applyAlignment="1">
      <alignment horizontal="right"/>
    </xf>
    <xf numFmtId="171" fontId="8" fillId="2" borderId="10" xfId="1" applyNumberFormat="1" applyFont="1" applyFill="1" applyBorder="1" applyAlignment="1">
      <alignment horizontal="right" wrapText="1"/>
    </xf>
    <xf numFmtId="171" fontId="8" fillId="20" borderId="4" xfId="1" applyNumberFormat="1" applyFont="1" applyFill="1" applyBorder="1" applyAlignment="1">
      <alignment horizontal="right"/>
    </xf>
    <xf numFmtId="171" fontId="8" fillId="18" borderId="7" xfId="1" applyNumberFormat="1" applyFont="1" applyFill="1" applyBorder="1" applyAlignment="1"/>
    <xf numFmtId="171" fontId="7" fillId="20" borderId="0" xfId="1" applyNumberFormat="1" applyFont="1" applyFill="1" applyAlignment="1">
      <alignment horizontal="right"/>
    </xf>
    <xf numFmtId="171" fontId="8" fillId="18" borderId="10" xfId="1" applyNumberFormat="1" applyFont="1" applyFill="1" applyBorder="1" applyAlignment="1"/>
    <xf numFmtId="171" fontId="0" fillId="0" borderId="0" xfId="1" applyNumberFormat="1" applyFont="1"/>
    <xf numFmtId="171" fontId="8" fillId="20" borderId="7" xfId="1" applyNumberFormat="1" applyFont="1" applyFill="1" applyBorder="1"/>
    <xf numFmtId="171" fontId="8" fillId="17" borderId="10" xfId="1" applyNumberFormat="1" applyFont="1" applyFill="1" applyBorder="1" applyAlignment="1">
      <alignment horizontal="right"/>
    </xf>
    <xf numFmtId="171" fontId="8" fillId="17" borderId="10" xfId="1" applyNumberFormat="1" applyFont="1" applyFill="1" applyBorder="1" applyAlignment="1"/>
    <xf numFmtId="171" fontId="8" fillId="16" borderId="10" xfId="1" applyNumberFormat="1" applyFont="1" applyFill="1" applyBorder="1" applyAlignment="1"/>
    <xf numFmtId="14" fontId="7" fillId="0" borderId="0" xfId="0" applyNumberFormat="1" applyFont="1"/>
    <xf numFmtId="3" fontId="8" fillId="20" borderId="0" xfId="34326" applyNumberFormat="1" applyFont="1" applyFill="1"/>
    <xf numFmtId="0" fontId="19" fillId="30" borderId="1" xfId="2" applyFont="1" applyFill="1" applyBorder="1" applyAlignment="1">
      <alignment horizontal="left"/>
    </xf>
    <xf numFmtId="0" fontId="8" fillId="20" borderId="0" xfId="2003" applyNumberFormat="1" applyFont="1" applyFill="1" applyBorder="1" applyAlignment="1">
      <alignment vertical="top" wrapText="1"/>
    </xf>
    <xf numFmtId="174" fontId="7" fillId="0" borderId="0" xfId="0" applyNumberFormat="1" applyFont="1"/>
    <xf numFmtId="166" fontId="18" fillId="20" borderId="4" xfId="1" applyNumberFormat="1" applyFont="1" applyFill="1" applyBorder="1" applyAlignment="1"/>
    <xf numFmtId="166" fontId="18" fillId="21" borderId="10" xfId="1" applyNumberFormat="1" applyFont="1" applyFill="1" applyBorder="1" applyAlignment="1"/>
    <xf numFmtId="0" fontId="19" fillId="16" borderId="10" xfId="2" applyFont="1" applyFill="1" applyBorder="1" applyAlignment="1">
      <alignment horizontal="left"/>
    </xf>
    <xf numFmtId="0" fontId="9" fillId="16" borderId="10" xfId="2" applyFont="1" applyFill="1" applyBorder="1" applyAlignment="1">
      <alignment horizontal="left"/>
    </xf>
    <xf numFmtId="166" fontId="19" fillId="16" borderId="10" xfId="1" applyNumberFormat="1" applyFont="1" applyFill="1" applyBorder="1" applyAlignment="1">
      <alignment horizontal="right"/>
    </xf>
    <xf numFmtId="165" fontId="19" fillId="17" borderId="10" xfId="2" applyNumberFormat="1" applyFont="1" applyFill="1" applyBorder="1" applyAlignment="1">
      <alignment horizontal="left"/>
    </xf>
    <xf numFmtId="166" fontId="19" fillId="17" borderId="10" xfId="1" applyNumberFormat="1" applyFont="1" applyFill="1" applyBorder="1" applyAlignment="1">
      <alignment horizontal="right"/>
    </xf>
    <xf numFmtId="166" fontId="19" fillId="17" borderId="10" xfId="1" applyNumberFormat="1" applyFont="1" applyFill="1" applyBorder="1" applyAlignment="1">
      <alignment horizontal="left"/>
    </xf>
    <xf numFmtId="165" fontId="19" fillId="18" borderId="7" xfId="2" applyNumberFormat="1" applyFont="1" applyFill="1" applyBorder="1" applyAlignment="1">
      <alignment horizontal="left"/>
    </xf>
    <xf numFmtId="165" fontId="9" fillId="18" borderId="7" xfId="2" applyNumberFormat="1" applyFont="1" applyFill="1" applyBorder="1" applyAlignment="1">
      <alignment horizontal="left"/>
    </xf>
    <xf numFmtId="165" fontId="9" fillId="18" borderId="7" xfId="2" applyNumberFormat="1" applyFont="1" applyFill="1" applyBorder="1" applyAlignment="1">
      <alignment horizontal="right"/>
    </xf>
    <xf numFmtId="166" fontId="19" fillId="18" borderId="7" xfId="1" applyNumberFormat="1" applyFont="1" applyFill="1" applyBorder="1" applyAlignment="1">
      <alignment horizontal="right"/>
    </xf>
    <xf numFmtId="165" fontId="19" fillId="18" borderId="10" xfId="2" applyNumberFormat="1" applyFont="1" applyFill="1" applyBorder="1" applyAlignment="1">
      <alignment horizontal="left"/>
    </xf>
    <xf numFmtId="165" fontId="9" fillId="18" borderId="10" xfId="2" applyNumberFormat="1" applyFont="1" applyFill="1" applyBorder="1" applyAlignment="1">
      <alignment horizontal="left"/>
    </xf>
    <xf numFmtId="165" fontId="9" fillId="18" borderId="10" xfId="2" applyNumberFormat="1" applyFont="1" applyFill="1" applyBorder="1" applyAlignment="1">
      <alignment horizontal="right"/>
    </xf>
    <xf numFmtId="166" fontId="19" fillId="18" borderId="10" xfId="1" applyNumberFormat="1" applyFont="1" applyFill="1" applyBorder="1" applyAlignment="1">
      <alignment horizontal="right"/>
    </xf>
    <xf numFmtId="0" fontId="19" fillId="2" borderId="10" xfId="2" applyFont="1" applyFill="1" applyBorder="1" applyAlignment="1">
      <alignment horizontal="left" wrapText="1"/>
    </xf>
    <xf numFmtId="166" fontId="19" fillId="2" borderId="10" xfId="1" applyNumberFormat="1" applyFont="1" applyFill="1" applyBorder="1" applyAlignment="1">
      <alignment horizontal="left"/>
    </xf>
    <xf numFmtId="0" fontId="19" fillId="19" borderId="10" xfId="0" applyFont="1" applyFill="1" applyBorder="1" applyAlignment="1">
      <alignment horizontal="left"/>
    </xf>
    <xf numFmtId="166" fontId="19" fillId="19" borderId="10" xfId="1" applyNumberFormat="1" applyFont="1" applyFill="1" applyBorder="1" applyAlignment="1">
      <alignment horizontal="right"/>
    </xf>
    <xf numFmtId="166" fontId="8" fillId="25" borderId="4" xfId="1" applyNumberFormat="1" applyFont="1" applyFill="1" applyBorder="1" applyAlignment="1"/>
    <xf numFmtId="171" fontId="8" fillId="25" borderId="4" xfId="1" applyNumberFormat="1" applyFont="1" applyFill="1" applyBorder="1" applyAlignment="1"/>
    <xf numFmtId="166" fontId="8" fillId="25" borderId="9" xfId="1" applyNumberFormat="1" applyFont="1" applyFill="1" applyBorder="1" applyAlignment="1"/>
    <xf numFmtId="171" fontId="8" fillId="25" borderId="9" xfId="1" applyNumberFormat="1" applyFont="1" applyFill="1" applyBorder="1" applyAlignment="1"/>
    <xf numFmtId="0" fontId="31" fillId="0" borderId="0" xfId="0" applyFont="1" applyFill="1" applyBorder="1"/>
    <xf numFmtId="0" fontId="34" fillId="0" borderId="0" xfId="0" applyFont="1" applyFill="1" applyBorder="1"/>
    <xf numFmtId="166" fontId="34" fillId="0" borderId="0" xfId="0" applyNumberFormat="1" applyFont="1" applyFill="1" applyBorder="1"/>
    <xf numFmtId="166" fontId="31" fillId="0" borderId="0" xfId="0" applyNumberFormat="1" applyFont="1" applyFill="1" applyBorder="1"/>
    <xf numFmtId="166" fontId="30" fillId="25" borderId="0" xfId="1" applyNumberFormat="1" applyFont="1" applyFill="1" applyBorder="1" applyAlignment="1"/>
    <xf numFmtId="166" fontId="19" fillId="30" borderId="1" xfId="1" applyNumberFormat="1" applyFont="1" applyFill="1" applyBorder="1" applyAlignment="1">
      <alignment horizontal="left"/>
    </xf>
    <xf numFmtId="166" fontId="30" fillId="25" borderId="4" xfId="1" applyNumberFormat="1" applyFont="1" applyFill="1" applyBorder="1" applyAlignment="1"/>
    <xf numFmtId="49" fontId="18" fillId="21" borderId="10" xfId="1" applyNumberFormat="1" applyFont="1" applyFill="1" applyBorder="1" applyAlignment="1"/>
    <xf numFmtId="166" fontId="19" fillId="20" borderId="2" xfId="1" applyNumberFormat="1" applyFont="1" applyFill="1" applyBorder="1" applyAlignment="1">
      <alignment horizontal="right" vertical="top"/>
    </xf>
    <xf numFmtId="0" fontId="19" fillId="16" borderId="15" xfId="2" applyFont="1" applyFill="1" applyBorder="1" applyAlignment="1">
      <alignment horizontal="left" wrapText="1"/>
    </xf>
    <xf numFmtId="165" fontId="19" fillId="17" borderId="15" xfId="2" applyNumberFormat="1" applyFont="1" applyFill="1" applyBorder="1" applyAlignment="1">
      <alignment horizontal="left" wrapText="1"/>
    </xf>
    <xf numFmtId="165" fontId="19" fillId="18" borderId="15" xfId="2" applyNumberFormat="1" applyFont="1" applyFill="1" applyBorder="1" applyAlignment="1">
      <alignment horizontal="left" wrapText="1"/>
    </xf>
    <xf numFmtId="165" fontId="8" fillId="18" borderId="15" xfId="2" applyNumberFormat="1" applyFont="1" applyFill="1" applyBorder="1" applyAlignment="1">
      <alignment horizontal="left" wrapText="1"/>
    </xf>
    <xf numFmtId="0" fontId="19" fillId="2" borderId="15" xfId="2" applyFont="1" applyFill="1" applyBorder="1" applyAlignment="1">
      <alignment horizontal="left" wrapText="1"/>
    </xf>
    <xf numFmtId="0" fontId="19" fillId="19" borderId="15" xfId="0" applyFont="1" applyFill="1" applyBorder="1" applyAlignment="1">
      <alignment horizontal="left" wrapText="1"/>
    </xf>
    <xf numFmtId="171" fontId="0" fillId="0" borderId="0" xfId="0" applyNumberFormat="1"/>
    <xf numFmtId="0" fontId="19" fillId="27" borderId="10" xfId="2" applyFont="1" applyFill="1" applyBorder="1" applyAlignment="1">
      <alignment horizontal="left"/>
    </xf>
    <xf numFmtId="0" fontId="9" fillId="27" borderId="10" xfId="2" applyFont="1" applyFill="1" applyBorder="1" applyAlignment="1">
      <alignment horizontal="left"/>
    </xf>
    <xf numFmtId="166" fontId="19" fillId="27" borderId="10" xfId="1" applyNumberFormat="1" applyFont="1" applyFill="1" applyBorder="1" applyAlignment="1">
      <alignment horizontal="right"/>
    </xf>
    <xf numFmtId="165" fontId="19" fillId="28" borderId="10" xfId="2" applyNumberFormat="1" applyFont="1" applyFill="1" applyBorder="1" applyAlignment="1">
      <alignment horizontal="left"/>
    </xf>
    <xf numFmtId="166" fontId="19" fillId="28" borderId="10" xfId="1" applyNumberFormat="1" applyFont="1" applyFill="1" applyBorder="1" applyAlignment="1">
      <alignment horizontal="right"/>
    </xf>
    <xf numFmtId="166" fontId="19" fillId="28" borderId="10" xfId="1" applyNumberFormat="1" applyFont="1" applyFill="1" applyBorder="1" applyAlignment="1">
      <alignment horizontal="left"/>
    </xf>
    <xf numFmtId="165" fontId="19" fillId="29" borderId="10" xfId="2" applyNumberFormat="1" applyFont="1" applyFill="1" applyBorder="1" applyAlignment="1">
      <alignment horizontal="left"/>
    </xf>
    <xf numFmtId="165" fontId="9" fillId="29" borderId="10" xfId="2" applyNumberFormat="1" applyFont="1" applyFill="1" applyBorder="1" applyAlignment="1">
      <alignment horizontal="left"/>
    </xf>
    <xf numFmtId="165" fontId="9" fillId="29" borderId="10" xfId="2" applyNumberFormat="1" applyFont="1" applyFill="1" applyBorder="1" applyAlignment="1">
      <alignment horizontal="right"/>
    </xf>
    <xf numFmtId="166" fontId="19" fillId="29" borderId="10" xfId="1" applyNumberFormat="1" applyFont="1" applyFill="1" applyBorder="1" applyAlignment="1">
      <alignment horizontal="right"/>
    </xf>
    <xf numFmtId="165" fontId="19" fillId="29" borderId="7" xfId="2" applyNumberFormat="1" applyFont="1" applyFill="1" applyBorder="1" applyAlignment="1">
      <alignment horizontal="left"/>
    </xf>
    <xf numFmtId="166" fontId="19" fillId="29" borderId="7" xfId="1" applyNumberFormat="1" applyFont="1" applyFill="1" applyBorder="1" applyAlignment="1">
      <alignment horizontal="right"/>
    </xf>
    <xf numFmtId="165" fontId="9" fillId="29" borderId="7" xfId="2" applyNumberFormat="1" applyFont="1" applyFill="1" applyBorder="1" applyAlignment="1">
      <alignment horizontal="left"/>
    </xf>
    <xf numFmtId="165" fontId="9" fillId="29" borderId="7" xfId="2" applyNumberFormat="1" applyFont="1" applyFill="1" applyBorder="1" applyAlignment="1">
      <alignment horizontal="right"/>
    </xf>
    <xf numFmtId="0" fontId="19" fillId="30" borderId="10" xfId="2" applyFont="1" applyFill="1" applyBorder="1" applyAlignment="1">
      <alignment horizontal="left"/>
    </xf>
    <xf numFmtId="166" fontId="19" fillId="30" borderId="10" xfId="1" applyNumberFormat="1" applyFont="1" applyFill="1" applyBorder="1" applyAlignment="1">
      <alignment horizontal="left"/>
    </xf>
    <xf numFmtId="0" fontId="19" fillId="31" borderId="10" xfId="0" applyFont="1" applyFill="1" applyBorder="1" applyAlignment="1">
      <alignment horizontal="left"/>
    </xf>
    <xf numFmtId="166" fontId="19" fillId="31" borderId="10" xfId="1" applyNumberFormat="1" applyFont="1" applyFill="1" applyBorder="1" applyAlignment="1">
      <alignment horizontal="right"/>
    </xf>
    <xf numFmtId="166" fontId="30" fillId="26" borderId="10" xfId="1" applyNumberFormat="1" applyFont="1" applyFill="1" applyBorder="1" applyAlignment="1"/>
    <xf numFmtId="0" fontId="7" fillId="0" borderId="0" xfId="0" quotePrefix="1" applyFont="1"/>
    <xf numFmtId="166" fontId="7" fillId="20" borderId="16" xfId="1" applyNumberFormat="1" applyFont="1" applyFill="1" applyBorder="1" applyAlignment="1"/>
    <xf numFmtId="166" fontId="7" fillId="20" borderId="3" xfId="1" applyNumberFormat="1" applyFont="1" applyFill="1" applyBorder="1" applyAlignment="1"/>
    <xf numFmtId="166" fontId="7" fillId="20" borderId="14" xfId="1" applyNumberFormat="1" applyFont="1" applyFill="1" applyBorder="1" applyAlignment="1"/>
    <xf numFmtId="166" fontId="18" fillId="20" borderId="3" xfId="1" applyNumberFormat="1" applyFont="1" applyFill="1" applyBorder="1" applyAlignment="1"/>
    <xf numFmtId="166" fontId="7" fillId="20" borderId="2" xfId="1" applyNumberFormat="1" applyFont="1" applyFill="1" applyBorder="1" applyAlignment="1"/>
    <xf numFmtId="0" fontId="19" fillId="21" borderId="17" xfId="2" applyFont="1" applyFill="1" applyBorder="1" applyAlignment="1">
      <alignment horizontal="left" vertical="top" wrapText="1"/>
    </xf>
    <xf numFmtId="166" fontId="18" fillId="20" borderId="2" xfId="1" applyNumberFormat="1" applyFont="1" applyFill="1" applyBorder="1" applyAlignment="1"/>
    <xf numFmtId="165" fontId="7" fillId="20" borderId="0" xfId="0" applyNumberFormat="1" applyFont="1" applyFill="1" applyAlignment="1">
      <alignment horizontal="right"/>
    </xf>
    <xf numFmtId="0" fontId="18" fillId="20" borderId="10" xfId="0" applyFont="1" applyFill="1" applyBorder="1"/>
    <xf numFmtId="171" fontId="18" fillId="20" borderId="10" xfId="1" applyNumberFormat="1" applyFont="1" applyFill="1" applyBorder="1"/>
    <xf numFmtId="3" fontId="0" fillId="0" borderId="0" xfId="0" applyNumberFormat="1"/>
    <xf numFmtId="0" fontId="19" fillId="20" borderId="4" xfId="0" applyFont="1" applyFill="1" applyBorder="1" applyAlignment="1">
      <alignment horizontal="left"/>
    </xf>
    <xf numFmtId="0" fontId="19" fillId="20" borderId="0" xfId="0" applyFont="1" applyFill="1" applyBorder="1" applyAlignment="1">
      <alignment horizontal="left"/>
    </xf>
    <xf numFmtId="166" fontId="19" fillId="20" borderId="0" xfId="1" applyNumberFormat="1" applyFont="1" applyFill="1" applyBorder="1"/>
    <xf numFmtId="3" fontId="8" fillId="20" borderId="0" xfId="0" applyNumberFormat="1" applyFont="1" applyFill="1" applyBorder="1"/>
    <xf numFmtId="0" fontId="8" fillId="20" borderId="4" xfId="0" applyFont="1" applyFill="1" applyBorder="1"/>
    <xf numFmtId="3" fontId="8" fillId="20" borderId="4" xfId="0" applyNumberFormat="1" applyFont="1" applyFill="1" applyBorder="1"/>
    <xf numFmtId="0" fontId="19" fillId="20" borderId="0" xfId="0" applyFont="1" applyFill="1" applyBorder="1"/>
    <xf numFmtId="3" fontId="19" fillId="20" borderId="0" xfId="0" applyNumberFormat="1" applyFont="1" applyFill="1" applyBorder="1"/>
    <xf numFmtId="0" fontId="19" fillId="20" borderId="10" xfId="0" applyFont="1" applyFill="1" applyBorder="1"/>
    <xf numFmtId="166" fontId="18" fillId="20" borderId="10" xfId="0" applyNumberFormat="1" applyFont="1" applyFill="1" applyBorder="1"/>
    <xf numFmtId="3" fontId="8" fillId="20" borderId="0" xfId="1" applyNumberFormat="1" applyFont="1" applyFill="1" applyBorder="1"/>
    <xf numFmtId="3" fontId="7" fillId="20" borderId="0" xfId="0" applyNumberFormat="1" applyFont="1" applyFill="1" applyBorder="1"/>
    <xf numFmtId="166" fontId="0" fillId="20" borderId="0" xfId="0" applyNumberFormat="1" applyFill="1"/>
    <xf numFmtId="3" fontId="8" fillId="20" borderId="4" xfId="1" applyNumberFormat="1" applyFont="1" applyFill="1" applyBorder="1"/>
    <xf numFmtId="0" fontId="7" fillId="20" borderId="1" xfId="0" applyFont="1" applyFill="1" applyBorder="1"/>
    <xf numFmtId="0" fontId="18" fillId="20" borderId="1" xfId="0" applyFont="1" applyFill="1" applyBorder="1" applyAlignment="1">
      <alignment wrapText="1"/>
    </xf>
    <xf numFmtId="0" fontId="7" fillId="20" borderId="7" xfId="0" applyFont="1" applyFill="1" applyBorder="1" applyAlignment="1">
      <alignment horizontal="center" vertical="center" wrapText="1"/>
    </xf>
    <xf numFmtId="166" fontId="18" fillId="20" borderId="10" xfId="1" applyNumberFormat="1" applyFont="1" applyFill="1" applyBorder="1"/>
    <xf numFmtId="0" fontId="19" fillId="20" borderId="0" xfId="2" applyFont="1" applyFill="1" applyBorder="1" applyAlignment="1">
      <alignment horizontal="left"/>
    </xf>
    <xf numFmtId="166" fontId="8" fillId="20" borderId="0" xfId="1" applyNumberFormat="1" applyFont="1" applyFill="1" applyBorder="1" applyAlignment="1">
      <alignment horizontal="left"/>
    </xf>
    <xf numFmtId="165" fontId="19" fillId="2" borderId="10" xfId="2" applyNumberFormat="1" applyFont="1" applyFill="1" applyBorder="1" applyAlignment="1">
      <alignment horizontal="left"/>
    </xf>
    <xf numFmtId="165" fontId="19" fillId="19" borderId="10" xfId="0" applyNumberFormat="1" applyFont="1" applyFill="1" applyBorder="1" applyAlignment="1">
      <alignment horizontal="left"/>
    </xf>
    <xf numFmtId="166" fontId="8" fillId="20" borderId="0" xfId="1" quotePrefix="1" applyNumberFormat="1" applyFont="1" applyFill="1" applyBorder="1" applyAlignment="1">
      <alignment horizontal="left"/>
    </xf>
    <xf numFmtId="0" fontId="19" fillId="32" borderId="1" xfId="0" applyFont="1" applyFill="1" applyBorder="1" applyAlignment="1">
      <alignment horizontal="left"/>
    </xf>
    <xf numFmtId="166" fontId="19" fillId="32" borderId="1" xfId="1" applyNumberFormat="1" applyFont="1" applyFill="1" applyBorder="1" applyAlignment="1">
      <alignment horizontal="right"/>
    </xf>
    <xf numFmtId="166" fontId="8" fillId="32" borderId="10" xfId="1" applyNumberFormat="1" applyFont="1" applyFill="1" applyBorder="1" applyAlignment="1">
      <alignment horizontal="left"/>
    </xf>
    <xf numFmtId="166" fontId="8" fillId="32" borderId="10" xfId="1" applyNumberFormat="1" applyFont="1" applyFill="1" applyBorder="1" applyAlignment="1">
      <alignment horizontal="right"/>
    </xf>
    <xf numFmtId="0" fontId="19" fillId="32" borderId="10" xfId="0" applyFont="1" applyFill="1" applyBorder="1" applyAlignment="1">
      <alignment horizontal="left"/>
    </xf>
    <xf numFmtId="166" fontId="19" fillId="32" borderId="10" xfId="1" applyNumberFormat="1" applyFont="1" applyFill="1" applyBorder="1" applyAlignment="1">
      <alignment horizontal="right"/>
    </xf>
    <xf numFmtId="165" fontId="8" fillId="30" borderId="1" xfId="2" applyNumberFormat="1" applyFont="1" applyFill="1" applyBorder="1" applyAlignment="1">
      <alignment vertical="top"/>
    </xf>
    <xf numFmtId="0" fontId="10" fillId="30" borderId="1" xfId="2" applyFont="1" applyFill="1" applyBorder="1" applyAlignment="1">
      <alignment horizontal="left" wrapText="1"/>
    </xf>
    <xf numFmtId="165" fontId="8" fillId="30" borderId="1" xfId="2" applyNumberFormat="1" applyFont="1" applyFill="1" applyBorder="1" applyAlignment="1">
      <alignment horizontal="right"/>
    </xf>
    <xf numFmtId="165" fontId="8" fillId="30" borderId="10" xfId="2" applyNumberFormat="1" applyFont="1" applyFill="1" applyBorder="1" applyAlignment="1">
      <alignment vertical="top"/>
    </xf>
    <xf numFmtId="0" fontId="9" fillId="30" borderId="10" xfId="2" applyFont="1" applyFill="1" applyBorder="1" applyAlignment="1">
      <alignment horizontal="left" wrapText="1"/>
    </xf>
    <xf numFmtId="165" fontId="8" fillId="30" borderId="10" xfId="2" applyNumberFormat="1" applyFont="1" applyFill="1" applyBorder="1" applyAlignment="1">
      <alignment horizontal="right" wrapText="1"/>
    </xf>
    <xf numFmtId="0" fontId="18" fillId="0" borderId="0" xfId="0" applyFont="1" applyFill="1"/>
    <xf numFmtId="0" fontId="0" fillId="0" borderId="0" xfId="0" applyFill="1"/>
    <xf numFmtId="0" fontId="8" fillId="20" borderId="0" xfId="0" quotePrefix="1" applyFont="1" applyFill="1" applyBorder="1"/>
    <xf numFmtId="0" fontId="8" fillId="20" borderId="18" xfId="0" applyFont="1" applyFill="1" applyBorder="1"/>
    <xf numFmtId="0" fontId="7" fillId="20" borderId="18" xfId="0" applyFont="1" applyFill="1" applyBorder="1"/>
    <xf numFmtId="166" fontId="33" fillId="25" borderId="8" xfId="0" applyNumberFormat="1" applyFont="1" applyFill="1" applyBorder="1"/>
    <xf numFmtId="0" fontId="27" fillId="0" borderId="0" xfId="2044"/>
    <xf numFmtId="175" fontId="7" fillId="0" borderId="0" xfId="0" applyNumberFormat="1" applyFont="1"/>
    <xf numFmtId="166" fontId="18" fillId="16" borderId="2" xfId="1" applyNumberFormat="1" applyFont="1" applyFill="1" applyBorder="1" applyAlignment="1"/>
    <xf numFmtId="166" fontId="18" fillId="17" borderId="2" xfId="1" applyNumberFormat="1" applyFont="1" applyFill="1" applyBorder="1" applyAlignment="1"/>
    <xf numFmtId="166" fontId="18" fillId="18" borderId="2" xfId="1" applyNumberFormat="1" applyFont="1" applyFill="1" applyBorder="1" applyAlignment="1"/>
    <xf numFmtId="166" fontId="18" fillId="2" borderId="2" xfId="1" applyNumberFormat="1" applyFont="1" applyFill="1" applyBorder="1" applyAlignment="1"/>
    <xf numFmtId="166" fontId="18" fillId="19" borderId="2" xfId="1" applyNumberFormat="1" applyFont="1" applyFill="1" applyBorder="1" applyAlignment="1"/>
    <xf numFmtId="166" fontId="18" fillId="32" borderId="2" xfId="1" applyNumberFormat="1" applyFont="1" applyFill="1" applyBorder="1" applyAlignment="1"/>
    <xf numFmtId="0" fontId="19" fillId="20" borderId="7" xfId="2" applyFont="1" applyFill="1" applyBorder="1" applyAlignment="1">
      <alignment horizontal="left"/>
    </xf>
    <xf numFmtId="0" fontId="9" fillId="20" borderId="7" xfId="2" applyFont="1" applyFill="1" applyBorder="1" applyAlignment="1">
      <alignment horizontal="left"/>
    </xf>
    <xf numFmtId="166" fontId="19" fillId="20" borderId="7" xfId="1" applyNumberFormat="1" applyFont="1" applyFill="1" applyBorder="1" applyAlignment="1">
      <alignment horizontal="left"/>
    </xf>
    <xf numFmtId="166" fontId="7" fillId="20" borderId="0" xfId="1" quotePrefix="1" applyNumberFormat="1" applyFont="1" applyFill="1" applyBorder="1" applyAlignment="1"/>
    <xf numFmtId="0" fontId="7" fillId="20" borderId="13" xfId="0" applyFont="1" applyFill="1" applyBorder="1"/>
    <xf numFmtId="171" fontId="7" fillId="20" borderId="13" xfId="1" applyNumberFormat="1" applyFont="1" applyFill="1" applyBorder="1"/>
    <xf numFmtId="166" fontId="7" fillId="20" borderId="13" xfId="1" applyNumberFormat="1" applyFont="1" applyFill="1" applyBorder="1"/>
    <xf numFmtId="0" fontId="8" fillId="17" borderId="19" xfId="2" applyFont="1" applyFill="1" applyBorder="1" applyAlignment="1"/>
    <xf numFmtId="0" fontId="19" fillId="17" borderId="19" xfId="2" applyFont="1" applyFill="1" applyBorder="1" applyAlignment="1"/>
    <xf numFmtId="0" fontId="8" fillId="17" borderId="19" xfId="2" applyFont="1" applyFill="1" applyBorder="1" applyAlignment="1">
      <alignment horizontal="right"/>
    </xf>
    <xf numFmtId="165" fontId="8" fillId="17" borderId="19" xfId="2" applyNumberFormat="1" applyFont="1" applyFill="1" applyBorder="1" applyAlignment="1"/>
    <xf numFmtId="0" fontId="9" fillId="2" borderId="1" xfId="2" applyFont="1" applyFill="1" applyBorder="1" applyAlignment="1">
      <alignment horizontal="left"/>
    </xf>
    <xf numFmtId="166" fontId="9" fillId="2" borderId="1" xfId="1" applyNumberFormat="1" applyFont="1" applyFill="1" applyBorder="1" applyAlignment="1">
      <alignment horizontal="left"/>
    </xf>
    <xf numFmtId="0" fontId="10" fillId="2" borderId="10" xfId="2" applyFont="1" applyFill="1" applyBorder="1" applyAlignment="1">
      <alignment horizontal="left"/>
    </xf>
    <xf numFmtId="3" fontId="36" fillId="0" borderId="0" xfId="0" applyNumberFormat="1" applyFont="1" applyAlignment="1">
      <alignment horizontal="right"/>
    </xf>
    <xf numFmtId="0" fontId="7" fillId="0" borderId="0" xfId="0" applyFont="1" applyFill="1"/>
    <xf numFmtId="176" fontId="36" fillId="0" borderId="0" xfId="0" applyNumberFormat="1" applyFont="1" applyAlignment="1">
      <alignment horizontal="right"/>
    </xf>
    <xf numFmtId="166" fontId="7" fillId="0" borderId="0" xfId="1" applyNumberFormat="1" applyFont="1" applyFill="1" applyBorder="1" applyAlignment="1"/>
    <xf numFmtId="0" fontId="19" fillId="2" borderId="10" xfId="2" applyFont="1" applyFill="1" applyBorder="1" applyAlignment="1">
      <alignment horizontal="left"/>
    </xf>
    <xf numFmtId="166" fontId="19" fillId="2" borderId="10" xfId="1" applyNumberFormat="1" applyFont="1" applyFill="1" applyBorder="1" applyAlignment="1">
      <alignment horizontal="right"/>
    </xf>
    <xf numFmtId="0" fontId="6" fillId="0" borderId="0" xfId="0" applyFont="1" applyFill="1"/>
    <xf numFmtId="166" fontId="6" fillId="0" borderId="0" xfId="0" applyNumberFormat="1" applyFont="1" applyFill="1"/>
    <xf numFmtId="166" fontId="18" fillId="21" borderId="2" xfId="1" applyNumberFormat="1" applyFont="1" applyFill="1" applyBorder="1" applyAlignment="1"/>
    <xf numFmtId="0" fontId="8" fillId="20" borderId="0" xfId="0" applyFont="1" applyFill="1" applyBorder="1" applyAlignment="1">
      <alignment horizontal="left"/>
    </xf>
    <xf numFmtId="177" fontId="0" fillId="0" borderId="0" xfId="0" applyNumberFormat="1"/>
    <xf numFmtId="0" fontId="8" fillId="20" borderId="0" xfId="2003" applyNumberFormat="1" applyFont="1" applyFill="1" applyBorder="1" applyAlignment="1">
      <alignment horizontal="left" vertical="top" wrapText="1"/>
    </xf>
  </cellXfs>
  <cellStyles count="34340">
    <cellStyle name="20% - uthevingsfarge 1 10" xfId="20"/>
    <cellStyle name="20% - uthevingsfarge 1 10 2" xfId="4014"/>
    <cellStyle name="20% - uthevingsfarge 1 10 2 2" xfId="4013"/>
    <cellStyle name="20% - uthevingsfarge 1 10 2 3" xfId="4012"/>
    <cellStyle name="20% - uthevingsfarge 1 10 3" xfId="4011"/>
    <cellStyle name="20% - uthevingsfarge 1 10 3 2" xfId="4010"/>
    <cellStyle name="20% - uthevingsfarge 1 10 3 3" xfId="4009"/>
    <cellStyle name="20% - uthevingsfarge 1 10 4" xfId="4008"/>
    <cellStyle name="20% - uthevingsfarge 1 10 5" xfId="4007"/>
    <cellStyle name="20% - uthevingsfarge 1 10_Tabell 4.5-4.7" xfId="4015"/>
    <cellStyle name="20% - uthevingsfarge 1 11" xfId="4006"/>
    <cellStyle name="20% - uthevingsfarge 1 11 2" xfId="4005"/>
    <cellStyle name="20% - uthevingsfarge 1 11 2 2" xfId="4004"/>
    <cellStyle name="20% - uthevingsfarge 1 11 2 3" xfId="4003"/>
    <cellStyle name="20% - uthevingsfarge 1 11 3" xfId="4002"/>
    <cellStyle name="20% - uthevingsfarge 1 11 3 2" xfId="4001"/>
    <cellStyle name="20% - uthevingsfarge 1 11 3 3" xfId="4000"/>
    <cellStyle name="20% - uthevingsfarge 1 11 4" xfId="3999"/>
    <cellStyle name="20% - uthevingsfarge 1 11 5" xfId="3998"/>
    <cellStyle name="20% - uthevingsfarge 1 12" xfId="3997"/>
    <cellStyle name="20% - uthevingsfarge 1 12 2" xfId="3996"/>
    <cellStyle name="20% - uthevingsfarge 1 12 3" xfId="3995"/>
    <cellStyle name="20% - uthevingsfarge 1 13" xfId="3994"/>
    <cellStyle name="20% - uthevingsfarge 1 13 2" xfId="3993"/>
    <cellStyle name="20% - uthevingsfarge 1 13 3" xfId="3992"/>
    <cellStyle name="20% - uthevingsfarge 1 14" xfId="3991"/>
    <cellStyle name="20% - uthevingsfarge 1 14 2" xfId="3990"/>
    <cellStyle name="20% - uthevingsfarge 1 15" xfId="3989"/>
    <cellStyle name="20% - uthevingsfarge 1 15 2" xfId="3988"/>
    <cellStyle name="20% - uthevingsfarge 1 16" xfId="3987"/>
    <cellStyle name="20% - uthevingsfarge 1 17" xfId="3986"/>
    <cellStyle name="20% - uthevingsfarge 1 18" xfId="3985"/>
    <cellStyle name="20% - uthevingsfarge 1 2" xfId="21"/>
    <cellStyle name="20% - uthevingsfarge 1 2 10" xfId="3983"/>
    <cellStyle name="20% - uthevingsfarge 1 2 10 2" xfId="3982"/>
    <cellStyle name="20% - uthevingsfarge 1 2 11" xfId="3981"/>
    <cellStyle name="20% - uthevingsfarge 1 2 11 2" xfId="3980"/>
    <cellStyle name="20% - uthevingsfarge 1 2 12" xfId="3979"/>
    <cellStyle name="20% - uthevingsfarge 1 2 13" xfId="3978"/>
    <cellStyle name="20% - uthevingsfarge 1 2 14" xfId="3977"/>
    <cellStyle name="20% - uthevingsfarge 1 2 2" xfId="22"/>
    <cellStyle name="20% - uthevingsfarge 1 2 2 10" xfId="3975"/>
    <cellStyle name="20% - uthevingsfarge 1 2 2 11" xfId="3974"/>
    <cellStyle name="20% - uthevingsfarge 1 2 2 12" xfId="3973"/>
    <cellStyle name="20% - uthevingsfarge 1 2 2 2" xfId="23"/>
    <cellStyle name="20% - uthevingsfarge 1 2 2 2 10" xfId="3971"/>
    <cellStyle name="20% - uthevingsfarge 1 2 2 2 11" xfId="3970"/>
    <cellStyle name="20% - uthevingsfarge 1 2 2 2 2" xfId="24"/>
    <cellStyle name="20% - uthevingsfarge 1 2 2 2 2 10" xfId="3968"/>
    <cellStyle name="20% - uthevingsfarge 1 2 2 2 2 2" xfId="25"/>
    <cellStyle name="20% - uthevingsfarge 1 2 2 2 2 2 2" xfId="3966"/>
    <cellStyle name="20% - uthevingsfarge 1 2 2 2 2 2 2 2" xfId="3965"/>
    <cellStyle name="20% - uthevingsfarge 1 2 2 2 2 2 2 3" xfId="3964"/>
    <cellStyle name="20% - uthevingsfarge 1 2 2 2 2 2 3" xfId="3963"/>
    <cellStyle name="20% - uthevingsfarge 1 2 2 2 2 2 3 2" xfId="3962"/>
    <cellStyle name="20% - uthevingsfarge 1 2 2 2 2 2 3 3" xfId="3961"/>
    <cellStyle name="20% - uthevingsfarge 1 2 2 2 2 2 4" xfId="3960"/>
    <cellStyle name="20% - uthevingsfarge 1 2 2 2 2 2 5" xfId="3959"/>
    <cellStyle name="20% - uthevingsfarge 1 2 2 2 2 2_Tabell 4.5-4.7" xfId="3967"/>
    <cellStyle name="20% - uthevingsfarge 1 2 2 2 2 3" xfId="3958"/>
    <cellStyle name="20% - uthevingsfarge 1 2 2 2 2 3 2" xfId="3957"/>
    <cellStyle name="20% - uthevingsfarge 1 2 2 2 2 3 2 2" xfId="3956"/>
    <cellStyle name="20% - uthevingsfarge 1 2 2 2 2 3 2 3" xfId="3955"/>
    <cellStyle name="20% - uthevingsfarge 1 2 2 2 2 3 3" xfId="3954"/>
    <cellStyle name="20% - uthevingsfarge 1 2 2 2 2 3 3 2" xfId="3953"/>
    <cellStyle name="20% - uthevingsfarge 1 2 2 2 2 3 3 3" xfId="3952"/>
    <cellStyle name="20% - uthevingsfarge 1 2 2 2 2 3 4" xfId="3951"/>
    <cellStyle name="20% - uthevingsfarge 1 2 2 2 2 3 5" xfId="3950"/>
    <cellStyle name="20% - uthevingsfarge 1 2 2 2 2 4" xfId="3949"/>
    <cellStyle name="20% - uthevingsfarge 1 2 2 2 2 4 2" xfId="3948"/>
    <cellStyle name="20% - uthevingsfarge 1 2 2 2 2 4 3" xfId="3947"/>
    <cellStyle name="20% - uthevingsfarge 1 2 2 2 2 5" xfId="3946"/>
    <cellStyle name="20% - uthevingsfarge 1 2 2 2 2 5 2" xfId="3945"/>
    <cellStyle name="20% - uthevingsfarge 1 2 2 2 2 5 3" xfId="3944"/>
    <cellStyle name="20% - uthevingsfarge 1 2 2 2 2 6" xfId="2049"/>
    <cellStyle name="20% - uthevingsfarge 1 2 2 2 2 6 2" xfId="4022"/>
    <cellStyle name="20% - uthevingsfarge 1 2 2 2 2 7" xfId="4018"/>
    <cellStyle name="20% - uthevingsfarge 1 2 2 2 2 7 2" xfId="2057"/>
    <cellStyle name="20% - uthevingsfarge 1 2 2 2 2 8" xfId="3943"/>
    <cellStyle name="20% - uthevingsfarge 1 2 2 2 2 9" xfId="3942"/>
    <cellStyle name="20% - uthevingsfarge 1 2 2 2 2_Tabell 4.5-4.7" xfId="3969"/>
    <cellStyle name="20% - uthevingsfarge 1 2 2 2 3" xfId="26"/>
    <cellStyle name="20% - uthevingsfarge 1 2 2 2 3 2" xfId="3940"/>
    <cellStyle name="20% - uthevingsfarge 1 2 2 2 3 2 2" xfId="3939"/>
    <cellStyle name="20% - uthevingsfarge 1 2 2 2 3 2 3" xfId="3938"/>
    <cellStyle name="20% - uthevingsfarge 1 2 2 2 3 3" xfId="3937"/>
    <cellStyle name="20% - uthevingsfarge 1 2 2 2 3 3 2" xfId="3936"/>
    <cellStyle name="20% - uthevingsfarge 1 2 2 2 3 3 3" xfId="3935"/>
    <cellStyle name="20% - uthevingsfarge 1 2 2 2 3 4" xfId="3934"/>
    <cellStyle name="20% - uthevingsfarge 1 2 2 2 3 5" xfId="3933"/>
    <cellStyle name="20% - uthevingsfarge 1 2 2 2 3_Tabell 4.5-4.7" xfId="3941"/>
    <cellStyle name="20% - uthevingsfarge 1 2 2 2 4" xfId="3932"/>
    <cellStyle name="20% - uthevingsfarge 1 2 2 2 4 2" xfId="3931"/>
    <cellStyle name="20% - uthevingsfarge 1 2 2 2 4 2 2" xfId="3930"/>
    <cellStyle name="20% - uthevingsfarge 1 2 2 2 4 2 3" xfId="3929"/>
    <cellStyle name="20% - uthevingsfarge 1 2 2 2 4 3" xfId="3928"/>
    <cellStyle name="20% - uthevingsfarge 1 2 2 2 4 3 2" xfId="3927"/>
    <cellStyle name="20% - uthevingsfarge 1 2 2 2 4 3 3" xfId="3926"/>
    <cellStyle name="20% - uthevingsfarge 1 2 2 2 4 4" xfId="3925"/>
    <cellStyle name="20% - uthevingsfarge 1 2 2 2 4 5" xfId="3924"/>
    <cellStyle name="20% - uthevingsfarge 1 2 2 2 5" xfId="3923"/>
    <cellStyle name="20% - uthevingsfarge 1 2 2 2 5 2" xfId="3922"/>
    <cellStyle name="20% - uthevingsfarge 1 2 2 2 5 3" xfId="3921"/>
    <cellStyle name="20% - uthevingsfarge 1 2 2 2 6" xfId="3920"/>
    <cellStyle name="20% - uthevingsfarge 1 2 2 2 6 2" xfId="3919"/>
    <cellStyle name="20% - uthevingsfarge 1 2 2 2 6 3" xfId="3918"/>
    <cellStyle name="20% - uthevingsfarge 1 2 2 2 7" xfId="3917"/>
    <cellStyle name="20% - uthevingsfarge 1 2 2 2 7 2" xfId="3916"/>
    <cellStyle name="20% - uthevingsfarge 1 2 2 2 8" xfId="3915"/>
    <cellStyle name="20% - uthevingsfarge 1 2 2 2 8 2" xfId="3914"/>
    <cellStyle name="20% - uthevingsfarge 1 2 2 2 9" xfId="3913"/>
    <cellStyle name="20% - uthevingsfarge 1 2 2 2_Tabell 4.5-4.7" xfId="3972"/>
    <cellStyle name="20% - uthevingsfarge 1 2 2 3" xfId="27"/>
    <cellStyle name="20% - uthevingsfarge 1 2 2 3 10" xfId="3911"/>
    <cellStyle name="20% - uthevingsfarge 1 2 2 3 2" xfId="28"/>
    <cellStyle name="20% - uthevingsfarge 1 2 2 3 2 2" xfId="3909"/>
    <cellStyle name="20% - uthevingsfarge 1 2 2 3 2 2 2" xfId="3908"/>
    <cellStyle name="20% - uthevingsfarge 1 2 2 3 2 2 3" xfId="3907"/>
    <cellStyle name="20% - uthevingsfarge 1 2 2 3 2 3" xfId="3906"/>
    <cellStyle name="20% - uthevingsfarge 1 2 2 3 2 3 2" xfId="3905"/>
    <cellStyle name="20% - uthevingsfarge 1 2 2 3 2 3 3" xfId="3904"/>
    <cellStyle name="20% - uthevingsfarge 1 2 2 3 2 4" xfId="3903"/>
    <cellStyle name="20% - uthevingsfarge 1 2 2 3 2 5" xfId="3902"/>
    <cellStyle name="20% - uthevingsfarge 1 2 2 3 2_Tabell 4.5-4.7" xfId="3910"/>
    <cellStyle name="20% - uthevingsfarge 1 2 2 3 3" xfId="3901"/>
    <cellStyle name="20% - uthevingsfarge 1 2 2 3 3 2" xfId="3900"/>
    <cellStyle name="20% - uthevingsfarge 1 2 2 3 3 2 2" xfId="3899"/>
    <cellStyle name="20% - uthevingsfarge 1 2 2 3 3 2 3" xfId="3898"/>
    <cellStyle name="20% - uthevingsfarge 1 2 2 3 3 3" xfId="3897"/>
    <cellStyle name="20% - uthevingsfarge 1 2 2 3 3 3 2" xfId="3896"/>
    <cellStyle name="20% - uthevingsfarge 1 2 2 3 3 3 3" xfId="3895"/>
    <cellStyle name="20% - uthevingsfarge 1 2 2 3 3 4" xfId="3894"/>
    <cellStyle name="20% - uthevingsfarge 1 2 2 3 3 5" xfId="3893"/>
    <cellStyle name="20% - uthevingsfarge 1 2 2 3 4" xfId="3892"/>
    <cellStyle name="20% - uthevingsfarge 1 2 2 3 4 2" xfId="3891"/>
    <cellStyle name="20% - uthevingsfarge 1 2 2 3 4 3" xfId="3890"/>
    <cellStyle name="20% - uthevingsfarge 1 2 2 3 5" xfId="3889"/>
    <cellStyle name="20% - uthevingsfarge 1 2 2 3 5 2" xfId="3888"/>
    <cellStyle name="20% - uthevingsfarge 1 2 2 3 5 3" xfId="3887"/>
    <cellStyle name="20% - uthevingsfarge 1 2 2 3 6" xfId="3886"/>
    <cellStyle name="20% - uthevingsfarge 1 2 2 3 6 2" xfId="3885"/>
    <cellStyle name="20% - uthevingsfarge 1 2 2 3 7" xfId="3884"/>
    <cellStyle name="20% - uthevingsfarge 1 2 2 3 7 2" xfId="3883"/>
    <cellStyle name="20% - uthevingsfarge 1 2 2 3 8" xfId="3882"/>
    <cellStyle name="20% - uthevingsfarge 1 2 2 3 9" xfId="3881"/>
    <cellStyle name="20% - uthevingsfarge 1 2 2 3_Tabell 4.5-4.7" xfId="3912"/>
    <cellStyle name="20% - uthevingsfarge 1 2 2 4" xfId="29"/>
    <cellStyle name="20% - uthevingsfarge 1 2 2 4 2" xfId="3879"/>
    <cellStyle name="20% - uthevingsfarge 1 2 2 4 2 2" xfId="3878"/>
    <cellStyle name="20% - uthevingsfarge 1 2 2 4 2 3" xfId="3877"/>
    <cellStyle name="20% - uthevingsfarge 1 2 2 4 3" xfId="3876"/>
    <cellStyle name="20% - uthevingsfarge 1 2 2 4 3 2" xfId="3875"/>
    <cellStyle name="20% - uthevingsfarge 1 2 2 4 3 3" xfId="3874"/>
    <cellStyle name="20% - uthevingsfarge 1 2 2 4 4" xfId="3873"/>
    <cellStyle name="20% - uthevingsfarge 1 2 2 4 5" xfId="3872"/>
    <cellStyle name="20% - uthevingsfarge 1 2 2 4_Tabell 4.5-4.7" xfId="3880"/>
    <cellStyle name="20% - uthevingsfarge 1 2 2 5" xfId="3871"/>
    <cellStyle name="20% - uthevingsfarge 1 2 2 5 2" xfId="3870"/>
    <cellStyle name="20% - uthevingsfarge 1 2 2 5 2 2" xfId="3869"/>
    <cellStyle name="20% - uthevingsfarge 1 2 2 5 2 3" xfId="3868"/>
    <cellStyle name="20% - uthevingsfarge 1 2 2 5 3" xfId="3867"/>
    <cellStyle name="20% - uthevingsfarge 1 2 2 5 3 2" xfId="3866"/>
    <cellStyle name="20% - uthevingsfarge 1 2 2 5 3 3" xfId="3865"/>
    <cellStyle name="20% - uthevingsfarge 1 2 2 5 4" xfId="3864"/>
    <cellStyle name="20% - uthevingsfarge 1 2 2 5 5" xfId="3863"/>
    <cellStyle name="20% - uthevingsfarge 1 2 2 6" xfId="2056"/>
    <cellStyle name="20% - uthevingsfarge 1 2 2 6 2" xfId="4036"/>
    <cellStyle name="20% - uthevingsfarge 1 2 2 6 3" xfId="4042"/>
    <cellStyle name="20% - uthevingsfarge 1 2 2 7" xfId="3862"/>
    <cellStyle name="20% - uthevingsfarge 1 2 2 7 2" xfId="2055"/>
    <cellStyle name="20% - uthevingsfarge 1 2 2 7 3" xfId="3861"/>
    <cellStyle name="20% - uthevingsfarge 1 2 2 8" xfId="3860"/>
    <cellStyle name="20% - uthevingsfarge 1 2 2 8 2" xfId="3859"/>
    <cellStyle name="20% - uthevingsfarge 1 2 2 9" xfId="3858"/>
    <cellStyle name="20% - uthevingsfarge 1 2 2 9 2" xfId="3857"/>
    <cellStyle name="20% - uthevingsfarge 1 2 2_Tabell 4.5-4.7" xfId="3976"/>
    <cellStyle name="20% - uthevingsfarge 1 2 3" xfId="30"/>
    <cellStyle name="20% - uthevingsfarge 1 2 3 10" xfId="3855"/>
    <cellStyle name="20% - uthevingsfarge 1 2 3 11" xfId="3854"/>
    <cellStyle name="20% - uthevingsfarge 1 2 3 2" xfId="31"/>
    <cellStyle name="20% - uthevingsfarge 1 2 3 2 10" xfId="3852"/>
    <cellStyle name="20% - uthevingsfarge 1 2 3 2 2" xfId="32"/>
    <cellStyle name="20% - uthevingsfarge 1 2 3 2 2 2" xfId="3850"/>
    <cellStyle name="20% - uthevingsfarge 1 2 3 2 2 2 2" xfId="3849"/>
    <cellStyle name="20% - uthevingsfarge 1 2 3 2 2 2 3" xfId="3848"/>
    <cellStyle name="20% - uthevingsfarge 1 2 3 2 2 3" xfId="3847"/>
    <cellStyle name="20% - uthevingsfarge 1 2 3 2 2 3 2" xfId="3846"/>
    <cellStyle name="20% - uthevingsfarge 1 2 3 2 2 3 3" xfId="3845"/>
    <cellStyle name="20% - uthevingsfarge 1 2 3 2 2 4" xfId="3844"/>
    <cellStyle name="20% - uthevingsfarge 1 2 3 2 2 5" xfId="3843"/>
    <cellStyle name="20% - uthevingsfarge 1 2 3 2 2_Tabell 4.5-4.7" xfId="3851"/>
    <cellStyle name="20% - uthevingsfarge 1 2 3 2 3" xfId="3842"/>
    <cellStyle name="20% - uthevingsfarge 1 2 3 2 3 2" xfId="3841"/>
    <cellStyle name="20% - uthevingsfarge 1 2 3 2 3 2 2" xfId="3840"/>
    <cellStyle name="20% - uthevingsfarge 1 2 3 2 3 2 3" xfId="3839"/>
    <cellStyle name="20% - uthevingsfarge 1 2 3 2 3 3" xfId="3838"/>
    <cellStyle name="20% - uthevingsfarge 1 2 3 2 3 3 2" xfId="3837"/>
    <cellStyle name="20% - uthevingsfarge 1 2 3 2 3 3 3" xfId="3836"/>
    <cellStyle name="20% - uthevingsfarge 1 2 3 2 3 4" xfId="3835"/>
    <cellStyle name="20% - uthevingsfarge 1 2 3 2 3 5" xfId="3834"/>
    <cellStyle name="20% - uthevingsfarge 1 2 3 2 4" xfId="3833"/>
    <cellStyle name="20% - uthevingsfarge 1 2 3 2 4 2" xfId="3832"/>
    <cellStyle name="20% - uthevingsfarge 1 2 3 2 4 3" xfId="3831"/>
    <cellStyle name="20% - uthevingsfarge 1 2 3 2 5" xfId="3830"/>
    <cellStyle name="20% - uthevingsfarge 1 2 3 2 5 2" xfId="3829"/>
    <cellStyle name="20% - uthevingsfarge 1 2 3 2 5 3" xfId="3828"/>
    <cellStyle name="20% - uthevingsfarge 1 2 3 2 6" xfId="3827"/>
    <cellStyle name="20% - uthevingsfarge 1 2 3 2 6 2" xfId="3826"/>
    <cellStyle name="20% - uthevingsfarge 1 2 3 2 7" xfId="3825"/>
    <cellStyle name="20% - uthevingsfarge 1 2 3 2 7 2" xfId="3824"/>
    <cellStyle name="20% - uthevingsfarge 1 2 3 2 8" xfId="3823"/>
    <cellStyle name="20% - uthevingsfarge 1 2 3 2 9" xfId="3822"/>
    <cellStyle name="20% - uthevingsfarge 1 2 3 2_Tabell 4.5-4.7" xfId="3853"/>
    <cellStyle name="20% - uthevingsfarge 1 2 3 3" xfId="33"/>
    <cellStyle name="20% - uthevingsfarge 1 2 3 3 2" xfId="3820"/>
    <cellStyle name="20% - uthevingsfarge 1 2 3 3 2 2" xfId="3819"/>
    <cellStyle name="20% - uthevingsfarge 1 2 3 3 2 3" xfId="3818"/>
    <cellStyle name="20% - uthevingsfarge 1 2 3 3 3" xfId="3817"/>
    <cellStyle name="20% - uthevingsfarge 1 2 3 3 3 2" xfId="3816"/>
    <cellStyle name="20% - uthevingsfarge 1 2 3 3 3 3" xfId="3815"/>
    <cellStyle name="20% - uthevingsfarge 1 2 3 3 4" xfId="3814"/>
    <cellStyle name="20% - uthevingsfarge 1 2 3 3 5" xfId="3813"/>
    <cellStyle name="20% - uthevingsfarge 1 2 3 3_Tabell 4.5-4.7" xfId="3821"/>
    <cellStyle name="20% - uthevingsfarge 1 2 3 4" xfId="4052"/>
    <cellStyle name="20% - uthevingsfarge 1 2 3 4 2" xfId="4047"/>
    <cellStyle name="20% - uthevingsfarge 1 2 3 4 2 2" xfId="4040"/>
    <cellStyle name="20% - uthevingsfarge 1 2 3 4 2 3" xfId="3812"/>
    <cellStyle name="20% - uthevingsfarge 1 2 3 4 3" xfId="2050"/>
    <cellStyle name="20% - uthevingsfarge 1 2 3 4 3 2" xfId="4031"/>
    <cellStyle name="20% - uthevingsfarge 1 2 3 4 3 3" xfId="3811"/>
    <cellStyle name="20% - uthevingsfarge 1 2 3 4 4" xfId="3810"/>
    <cellStyle name="20% - uthevingsfarge 1 2 3 4 5" xfId="3809"/>
    <cellStyle name="20% - uthevingsfarge 1 2 3 5" xfId="3808"/>
    <cellStyle name="20% - uthevingsfarge 1 2 3 5 2" xfId="3807"/>
    <cellStyle name="20% - uthevingsfarge 1 2 3 5 3" xfId="3806"/>
    <cellStyle name="20% - uthevingsfarge 1 2 3 6" xfId="3805"/>
    <cellStyle name="20% - uthevingsfarge 1 2 3 6 2" xfId="3804"/>
    <cellStyle name="20% - uthevingsfarge 1 2 3 6 3" xfId="3803"/>
    <cellStyle name="20% - uthevingsfarge 1 2 3 7" xfId="3802"/>
    <cellStyle name="20% - uthevingsfarge 1 2 3 7 2" xfId="3801"/>
    <cellStyle name="20% - uthevingsfarge 1 2 3 8" xfId="3800"/>
    <cellStyle name="20% - uthevingsfarge 1 2 3 8 2" xfId="3799"/>
    <cellStyle name="20% - uthevingsfarge 1 2 3 9" xfId="3798"/>
    <cellStyle name="20% - uthevingsfarge 1 2 3_Tabell 4.5-4.7" xfId="3856"/>
    <cellStyle name="20% - uthevingsfarge 1 2 4" xfId="34"/>
    <cellStyle name="20% - uthevingsfarge 1 2 4 10" xfId="3796"/>
    <cellStyle name="20% - uthevingsfarge 1 2 4 2" xfId="35"/>
    <cellStyle name="20% - uthevingsfarge 1 2 4 2 2" xfId="3794"/>
    <cellStyle name="20% - uthevingsfarge 1 2 4 2 2 2" xfId="3793"/>
    <cellStyle name="20% - uthevingsfarge 1 2 4 2 2 3" xfId="3792"/>
    <cellStyle name="20% - uthevingsfarge 1 2 4 2 3" xfId="3791"/>
    <cellStyle name="20% - uthevingsfarge 1 2 4 2 3 2" xfId="3790"/>
    <cellStyle name="20% - uthevingsfarge 1 2 4 2 3 3" xfId="3789"/>
    <cellStyle name="20% - uthevingsfarge 1 2 4 2 4" xfId="3788"/>
    <cellStyle name="20% - uthevingsfarge 1 2 4 2 5" xfId="3787"/>
    <cellStyle name="20% - uthevingsfarge 1 2 4 2_Tabell 4.5-4.7" xfId="3795"/>
    <cellStyle name="20% - uthevingsfarge 1 2 4 3" xfId="3786"/>
    <cellStyle name="20% - uthevingsfarge 1 2 4 3 2" xfId="3785"/>
    <cellStyle name="20% - uthevingsfarge 1 2 4 3 2 2" xfId="3784"/>
    <cellStyle name="20% - uthevingsfarge 1 2 4 3 2 3" xfId="3783"/>
    <cellStyle name="20% - uthevingsfarge 1 2 4 3 3" xfId="3782"/>
    <cellStyle name="20% - uthevingsfarge 1 2 4 3 3 2" xfId="3781"/>
    <cellStyle name="20% - uthevingsfarge 1 2 4 3 3 3" xfId="3780"/>
    <cellStyle name="20% - uthevingsfarge 1 2 4 3 4" xfId="3779"/>
    <cellStyle name="20% - uthevingsfarge 1 2 4 3 5" xfId="3778"/>
    <cellStyle name="20% - uthevingsfarge 1 2 4 4" xfId="3777"/>
    <cellStyle name="20% - uthevingsfarge 1 2 4 4 2" xfId="3776"/>
    <cellStyle name="20% - uthevingsfarge 1 2 4 4 3" xfId="3775"/>
    <cellStyle name="20% - uthevingsfarge 1 2 4 5" xfId="3774"/>
    <cellStyle name="20% - uthevingsfarge 1 2 4 5 2" xfId="3773"/>
    <cellStyle name="20% - uthevingsfarge 1 2 4 5 3" xfId="3772"/>
    <cellStyle name="20% - uthevingsfarge 1 2 4 6" xfId="3771"/>
    <cellStyle name="20% - uthevingsfarge 1 2 4 6 2" xfId="3770"/>
    <cellStyle name="20% - uthevingsfarge 1 2 4 7" xfId="3769"/>
    <cellStyle name="20% - uthevingsfarge 1 2 4 7 2" xfId="3768"/>
    <cellStyle name="20% - uthevingsfarge 1 2 4 8" xfId="3767"/>
    <cellStyle name="20% - uthevingsfarge 1 2 4 9" xfId="3766"/>
    <cellStyle name="20% - uthevingsfarge 1 2 4_Tabell 4.5-4.7" xfId="3797"/>
    <cellStyle name="20% - uthevingsfarge 1 2 5" xfId="36"/>
    <cellStyle name="20% - uthevingsfarge 1 2 5 10" xfId="3764"/>
    <cellStyle name="20% - uthevingsfarge 1 2 5 2" xfId="37"/>
    <cellStyle name="20% - uthevingsfarge 1 2 5 2 2" xfId="3762"/>
    <cellStyle name="20% - uthevingsfarge 1 2 5 2 2 2" xfId="3761"/>
    <cellStyle name="20% - uthevingsfarge 1 2 5 2 2 3" xfId="3760"/>
    <cellStyle name="20% - uthevingsfarge 1 2 5 2 3" xfId="3759"/>
    <cellStyle name="20% - uthevingsfarge 1 2 5 2 3 2" xfId="3758"/>
    <cellStyle name="20% - uthevingsfarge 1 2 5 2 3 3" xfId="3757"/>
    <cellStyle name="20% - uthevingsfarge 1 2 5 2 4" xfId="3756"/>
    <cellStyle name="20% - uthevingsfarge 1 2 5 2 5" xfId="3755"/>
    <cellStyle name="20% - uthevingsfarge 1 2 5 2_Tabell 4.5-4.7" xfId="3763"/>
    <cellStyle name="20% - uthevingsfarge 1 2 5 3" xfId="3754"/>
    <cellStyle name="20% - uthevingsfarge 1 2 5 3 2" xfId="3753"/>
    <cellStyle name="20% - uthevingsfarge 1 2 5 3 2 2" xfId="3752"/>
    <cellStyle name="20% - uthevingsfarge 1 2 5 3 2 3" xfId="3751"/>
    <cellStyle name="20% - uthevingsfarge 1 2 5 3 3" xfId="3750"/>
    <cellStyle name="20% - uthevingsfarge 1 2 5 3 3 2" xfId="3749"/>
    <cellStyle name="20% - uthevingsfarge 1 2 5 3 3 3" xfId="3748"/>
    <cellStyle name="20% - uthevingsfarge 1 2 5 3 4" xfId="3747"/>
    <cellStyle name="20% - uthevingsfarge 1 2 5 3 5" xfId="3746"/>
    <cellStyle name="20% - uthevingsfarge 1 2 5 4" xfId="3745"/>
    <cellStyle name="20% - uthevingsfarge 1 2 5 4 2" xfId="3744"/>
    <cellStyle name="20% - uthevingsfarge 1 2 5 4 3" xfId="3743"/>
    <cellStyle name="20% - uthevingsfarge 1 2 5 5" xfId="3742"/>
    <cellStyle name="20% - uthevingsfarge 1 2 5 5 2" xfId="3741"/>
    <cellStyle name="20% - uthevingsfarge 1 2 5 5 3" xfId="3740"/>
    <cellStyle name="20% - uthevingsfarge 1 2 5 6" xfId="3739"/>
    <cellStyle name="20% - uthevingsfarge 1 2 5 6 2" xfId="3738"/>
    <cellStyle name="20% - uthevingsfarge 1 2 5 7" xfId="3737"/>
    <cellStyle name="20% - uthevingsfarge 1 2 5 7 2" xfId="3736"/>
    <cellStyle name="20% - uthevingsfarge 1 2 5 8" xfId="3735"/>
    <cellStyle name="20% - uthevingsfarge 1 2 5 9" xfId="3734"/>
    <cellStyle name="20% - uthevingsfarge 1 2 5_Tabell 4.5-4.7" xfId="3765"/>
    <cellStyle name="20% - uthevingsfarge 1 2 6" xfId="38"/>
    <cellStyle name="20% - uthevingsfarge 1 2 6 2" xfId="3732"/>
    <cellStyle name="20% - uthevingsfarge 1 2 6 2 2" xfId="3731"/>
    <cellStyle name="20% - uthevingsfarge 1 2 6 2 3" xfId="3730"/>
    <cellStyle name="20% - uthevingsfarge 1 2 6 3" xfId="3729"/>
    <cellStyle name="20% - uthevingsfarge 1 2 6 3 2" xfId="3728"/>
    <cellStyle name="20% - uthevingsfarge 1 2 6 3 3" xfId="3727"/>
    <cellStyle name="20% - uthevingsfarge 1 2 6 4" xfId="3726"/>
    <cellStyle name="20% - uthevingsfarge 1 2 6 5" xfId="3725"/>
    <cellStyle name="20% - uthevingsfarge 1 2 6_Tabell 4.5-4.7" xfId="3733"/>
    <cellStyle name="20% - uthevingsfarge 1 2 7" xfId="3724"/>
    <cellStyle name="20% - uthevingsfarge 1 2 7 2" xfId="3723"/>
    <cellStyle name="20% - uthevingsfarge 1 2 7 2 2" xfId="3722"/>
    <cellStyle name="20% - uthevingsfarge 1 2 7 2 3" xfId="4030"/>
    <cellStyle name="20% - uthevingsfarge 1 2 7 3" xfId="3721"/>
    <cellStyle name="20% - uthevingsfarge 1 2 7 3 2" xfId="3720"/>
    <cellStyle name="20% - uthevingsfarge 1 2 7 3 3" xfId="3719"/>
    <cellStyle name="20% - uthevingsfarge 1 2 7 4" xfId="3718"/>
    <cellStyle name="20% - uthevingsfarge 1 2 7 5" xfId="3717"/>
    <cellStyle name="20% - uthevingsfarge 1 2 8" xfId="3716"/>
    <cellStyle name="20% - uthevingsfarge 1 2 8 2" xfId="3715"/>
    <cellStyle name="20% - uthevingsfarge 1 2 8 3" xfId="3714"/>
    <cellStyle name="20% - uthevingsfarge 1 2 9" xfId="3713"/>
    <cellStyle name="20% - uthevingsfarge 1 2 9 2" xfId="3712"/>
    <cellStyle name="20% - uthevingsfarge 1 2 9 3" xfId="3711"/>
    <cellStyle name="20% - uthevingsfarge 1 2_Tabell 4.5-4.7" xfId="3984"/>
    <cellStyle name="20% - uthevingsfarge 1 3" xfId="39"/>
    <cellStyle name="20% - uthevingsfarge 1 3 10" xfId="3709"/>
    <cellStyle name="20% - uthevingsfarge 1 3 10 2" xfId="3708"/>
    <cellStyle name="20% - uthevingsfarge 1 3 11" xfId="3707"/>
    <cellStyle name="20% - uthevingsfarge 1 3 12" xfId="3706"/>
    <cellStyle name="20% - uthevingsfarge 1 3 13" xfId="3705"/>
    <cellStyle name="20% - uthevingsfarge 1 3 2" xfId="40"/>
    <cellStyle name="20% - uthevingsfarge 1 3 2 10" xfId="3703"/>
    <cellStyle name="20% - uthevingsfarge 1 3 2 11" xfId="3702"/>
    <cellStyle name="20% - uthevingsfarge 1 3 2 12" xfId="3701"/>
    <cellStyle name="20% - uthevingsfarge 1 3 2 2" xfId="41"/>
    <cellStyle name="20% - uthevingsfarge 1 3 2 2 10" xfId="3699"/>
    <cellStyle name="20% - uthevingsfarge 1 3 2 2 11" xfId="3698"/>
    <cellStyle name="20% - uthevingsfarge 1 3 2 2 2" xfId="42"/>
    <cellStyle name="20% - uthevingsfarge 1 3 2 2 2 10" xfId="3696"/>
    <cellStyle name="20% - uthevingsfarge 1 3 2 2 2 2" xfId="43"/>
    <cellStyle name="20% - uthevingsfarge 1 3 2 2 2 2 2" xfId="3694"/>
    <cellStyle name="20% - uthevingsfarge 1 3 2 2 2 2 2 2" xfId="3693"/>
    <cellStyle name="20% - uthevingsfarge 1 3 2 2 2 2 2 3" xfId="3692"/>
    <cellStyle name="20% - uthevingsfarge 1 3 2 2 2 2 3" xfId="3691"/>
    <cellStyle name="20% - uthevingsfarge 1 3 2 2 2 2 3 2" xfId="3690"/>
    <cellStyle name="20% - uthevingsfarge 1 3 2 2 2 2 3 3" xfId="3689"/>
    <cellStyle name="20% - uthevingsfarge 1 3 2 2 2 2 4" xfId="3688"/>
    <cellStyle name="20% - uthevingsfarge 1 3 2 2 2 2 5" xfId="3687"/>
    <cellStyle name="20% - uthevingsfarge 1 3 2 2 2 2_Tabell 4.5-4.7" xfId="3695"/>
    <cellStyle name="20% - uthevingsfarge 1 3 2 2 2 3" xfId="3686"/>
    <cellStyle name="20% - uthevingsfarge 1 3 2 2 2 3 2" xfId="3685"/>
    <cellStyle name="20% - uthevingsfarge 1 3 2 2 2 3 2 2" xfId="3684"/>
    <cellStyle name="20% - uthevingsfarge 1 3 2 2 2 3 2 3" xfId="3683"/>
    <cellStyle name="20% - uthevingsfarge 1 3 2 2 2 3 3" xfId="3682"/>
    <cellStyle name="20% - uthevingsfarge 1 3 2 2 2 3 3 2" xfId="3681"/>
    <cellStyle name="20% - uthevingsfarge 1 3 2 2 2 3 3 3" xfId="3680"/>
    <cellStyle name="20% - uthevingsfarge 1 3 2 2 2 3 4" xfId="3679"/>
    <cellStyle name="20% - uthevingsfarge 1 3 2 2 2 3 5" xfId="3678"/>
    <cellStyle name="20% - uthevingsfarge 1 3 2 2 2 4" xfId="3677"/>
    <cellStyle name="20% - uthevingsfarge 1 3 2 2 2 4 2" xfId="3676"/>
    <cellStyle name="20% - uthevingsfarge 1 3 2 2 2 4 3" xfId="3675"/>
    <cellStyle name="20% - uthevingsfarge 1 3 2 2 2 5" xfId="3674"/>
    <cellStyle name="20% - uthevingsfarge 1 3 2 2 2 5 2" xfId="3673"/>
    <cellStyle name="20% - uthevingsfarge 1 3 2 2 2 5 3" xfId="3672"/>
    <cellStyle name="20% - uthevingsfarge 1 3 2 2 2 6" xfId="3671"/>
    <cellStyle name="20% - uthevingsfarge 1 3 2 2 2 6 2" xfId="3670"/>
    <cellStyle name="20% - uthevingsfarge 1 3 2 2 2 7" xfId="3669"/>
    <cellStyle name="20% - uthevingsfarge 1 3 2 2 2 7 2" xfId="3668"/>
    <cellStyle name="20% - uthevingsfarge 1 3 2 2 2 8" xfId="3667"/>
    <cellStyle name="20% - uthevingsfarge 1 3 2 2 2 9" xfId="3666"/>
    <cellStyle name="20% - uthevingsfarge 1 3 2 2 2_Tabell 4.5-4.7" xfId="3697"/>
    <cellStyle name="20% - uthevingsfarge 1 3 2 2 3" xfId="44"/>
    <cellStyle name="20% - uthevingsfarge 1 3 2 2 3 2" xfId="3664"/>
    <cellStyle name="20% - uthevingsfarge 1 3 2 2 3 2 2" xfId="3663"/>
    <cellStyle name="20% - uthevingsfarge 1 3 2 2 3 2 3" xfId="3662"/>
    <cellStyle name="20% - uthevingsfarge 1 3 2 2 3 3" xfId="3661"/>
    <cellStyle name="20% - uthevingsfarge 1 3 2 2 3 3 2" xfId="3660"/>
    <cellStyle name="20% - uthevingsfarge 1 3 2 2 3 3 3" xfId="3659"/>
    <cellStyle name="20% - uthevingsfarge 1 3 2 2 3 4" xfId="3658"/>
    <cellStyle name="20% - uthevingsfarge 1 3 2 2 3 5" xfId="3657"/>
    <cellStyle name="20% - uthevingsfarge 1 3 2 2 3_Tabell 4.5-4.7" xfId="3665"/>
    <cellStyle name="20% - uthevingsfarge 1 3 2 2 4" xfId="3656"/>
    <cellStyle name="20% - uthevingsfarge 1 3 2 2 4 2" xfId="3655"/>
    <cellStyle name="20% - uthevingsfarge 1 3 2 2 4 2 2" xfId="3654"/>
    <cellStyle name="20% - uthevingsfarge 1 3 2 2 4 2 3" xfId="3653"/>
    <cellStyle name="20% - uthevingsfarge 1 3 2 2 4 3" xfId="3652"/>
    <cellStyle name="20% - uthevingsfarge 1 3 2 2 4 3 2" xfId="3651"/>
    <cellStyle name="20% - uthevingsfarge 1 3 2 2 4 3 3" xfId="3650"/>
    <cellStyle name="20% - uthevingsfarge 1 3 2 2 4 4" xfId="3649"/>
    <cellStyle name="20% - uthevingsfarge 1 3 2 2 4 5" xfId="3648"/>
    <cellStyle name="20% - uthevingsfarge 1 3 2 2 5" xfId="3647"/>
    <cellStyle name="20% - uthevingsfarge 1 3 2 2 5 2" xfId="3646"/>
    <cellStyle name="20% - uthevingsfarge 1 3 2 2 5 3" xfId="3645"/>
    <cellStyle name="20% - uthevingsfarge 1 3 2 2 6" xfId="3644"/>
    <cellStyle name="20% - uthevingsfarge 1 3 2 2 6 2" xfId="3643"/>
    <cellStyle name="20% - uthevingsfarge 1 3 2 2 6 3" xfId="3642"/>
    <cellStyle name="20% - uthevingsfarge 1 3 2 2 7" xfId="3641"/>
    <cellStyle name="20% - uthevingsfarge 1 3 2 2 7 2" xfId="3640"/>
    <cellStyle name="20% - uthevingsfarge 1 3 2 2 8" xfId="3639"/>
    <cellStyle name="20% - uthevingsfarge 1 3 2 2 8 2" xfId="3638"/>
    <cellStyle name="20% - uthevingsfarge 1 3 2 2 9" xfId="3637"/>
    <cellStyle name="20% - uthevingsfarge 1 3 2 2_Tabell 4.5-4.7" xfId="3700"/>
    <cellStyle name="20% - uthevingsfarge 1 3 2 3" xfId="45"/>
    <cellStyle name="20% - uthevingsfarge 1 3 2 3 10" xfId="3635"/>
    <cellStyle name="20% - uthevingsfarge 1 3 2 3 2" xfId="46"/>
    <cellStyle name="20% - uthevingsfarge 1 3 2 3 2 2" xfId="3633"/>
    <cellStyle name="20% - uthevingsfarge 1 3 2 3 2 2 2" xfId="3632"/>
    <cellStyle name="20% - uthevingsfarge 1 3 2 3 2 2 3" xfId="3631"/>
    <cellStyle name="20% - uthevingsfarge 1 3 2 3 2 3" xfId="3630"/>
    <cellStyle name="20% - uthevingsfarge 1 3 2 3 2 3 2" xfId="3629"/>
    <cellStyle name="20% - uthevingsfarge 1 3 2 3 2 3 3" xfId="3628"/>
    <cellStyle name="20% - uthevingsfarge 1 3 2 3 2 4" xfId="3627"/>
    <cellStyle name="20% - uthevingsfarge 1 3 2 3 2 5" xfId="3626"/>
    <cellStyle name="20% - uthevingsfarge 1 3 2 3 2_Tabell 4.5-4.7" xfId="3634"/>
    <cellStyle name="20% - uthevingsfarge 1 3 2 3 3" xfId="3625"/>
    <cellStyle name="20% - uthevingsfarge 1 3 2 3 3 2" xfId="3624"/>
    <cellStyle name="20% - uthevingsfarge 1 3 2 3 3 2 2" xfId="3623"/>
    <cellStyle name="20% - uthevingsfarge 1 3 2 3 3 2 3" xfId="3622"/>
    <cellStyle name="20% - uthevingsfarge 1 3 2 3 3 3" xfId="3621"/>
    <cellStyle name="20% - uthevingsfarge 1 3 2 3 3 3 2" xfId="3620"/>
    <cellStyle name="20% - uthevingsfarge 1 3 2 3 3 3 3" xfId="3619"/>
    <cellStyle name="20% - uthevingsfarge 1 3 2 3 3 4" xfId="3618"/>
    <cellStyle name="20% - uthevingsfarge 1 3 2 3 3 5" xfId="3617"/>
    <cellStyle name="20% - uthevingsfarge 1 3 2 3 4" xfId="3616"/>
    <cellStyle name="20% - uthevingsfarge 1 3 2 3 4 2" xfId="3615"/>
    <cellStyle name="20% - uthevingsfarge 1 3 2 3 4 3" xfId="3614"/>
    <cellStyle name="20% - uthevingsfarge 1 3 2 3 5" xfId="3613"/>
    <cellStyle name="20% - uthevingsfarge 1 3 2 3 5 2" xfId="2054"/>
    <cellStyle name="20% - uthevingsfarge 1 3 2 3 5 3" xfId="4033"/>
    <cellStyle name="20% - uthevingsfarge 1 3 2 3 6" xfId="4041"/>
    <cellStyle name="20% - uthevingsfarge 1 3 2 3 6 2" xfId="4029"/>
    <cellStyle name="20% - uthevingsfarge 1 3 2 3 7" xfId="2053"/>
    <cellStyle name="20% - uthevingsfarge 1 3 2 3 7 2" xfId="3612"/>
    <cellStyle name="20% - uthevingsfarge 1 3 2 3 8" xfId="3611"/>
    <cellStyle name="20% - uthevingsfarge 1 3 2 3 9" xfId="3610"/>
    <cellStyle name="20% - uthevingsfarge 1 3 2 3_Tabell 4.5-4.7" xfId="3636"/>
    <cellStyle name="20% - uthevingsfarge 1 3 2 4" xfId="47"/>
    <cellStyle name="20% - uthevingsfarge 1 3 2 4 2" xfId="3608"/>
    <cellStyle name="20% - uthevingsfarge 1 3 2 4 2 2" xfId="3607"/>
    <cellStyle name="20% - uthevingsfarge 1 3 2 4 2 3" xfId="3606"/>
    <cellStyle name="20% - uthevingsfarge 1 3 2 4 3" xfId="3605"/>
    <cellStyle name="20% - uthevingsfarge 1 3 2 4 3 2" xfId="3604"/>
    <cellStyle name="20% - uthevingsfarge 1 3 2 4 3 3" xfId="3603"/>
    <cellStyle name="20% - uthevingsfarge 1 3 2 4 4" xfId="3602"/>
    <cellStyle name="20% - uthevingsfarge 1 3 2 4 5" xfId="3601"/>
    <cellStyle name="20% - uthevingsfarge 1 3 2 4_Tabell 4.5-4.7" xfId="3609"/>
    <cellStyle name="20% - uthevingsfarge 1 3 2 5" xfId="3600"/>
    <cellStyle name="20% - uthevingsfarge 1 3 2 5 2" xfId="3599"/>
    <cellStyle name="20% - uthevingsfarge 1 3 2 5 2 2" xfId="3598"/>
    <cellStyle name="20% - uthevingsfarge 1 3 2 5 2 3" xfId="3597"/>
    <cellStyle name="20% - uthevingsfarge 1 3 2 5 3" xfId="3596"/>
    <cellStyle name="20% - uthevingsfarge 1 3 2 5 3 2" xfId="3595"/>
    <cellStyle name="20% - uthevingsfarge 1 3 2 5 3 3" xfId="3594"/>
    <cellStyle name="20% - uthevingsfarge 1 3 2 5 4" xfId="3593"/>
    <cellStyle name="20% - uthevingsfarge 1 3 2 5 5" xfId="3592"/>
    <cellStyle name="20% - uthevingsfarge 1 3 2 6" xfId="3591"/>
    <cellStyle name="20% - uthevingsfarge 1 3 2 6 2" xfId="3590"/>
    <cellStyle name="20% - uthevingsfarge 1 3 2 6 3" xfId="3589"/>
    <cellStyle name="20% - uthevingsfarge 1 3 2 7" xfId="3588"/>
    <cellStyle name="20% - uthevingsfarge 1 3 2 7 2" xfId="3587"/>
    <cellStyle name="20% - uthevingsfarge 1 3 2 7 3" xfId="3586"/>
    <cellStyle name="20% - uthevingsfarge 1 3 2 8" xfId="3585"/>
    <cellStyle name="20% - uthevingsfarge 1 3 2 8 2" xfId="3584"/>
    <cellStyle name="20% - uthevingsfarge 1 3 2 9" xfId="3583"/>
    <cellStyle name="20% - uthevingsfarge 1 3 2 9 2" xfId="3582"/>
    <cellStyle name="20% - uthevingsfarge 1 3 2_Tabell 4.5-4.7" xfId="3704"/>
    <cellStyle name="20% - uthevingsfarge 1 3 3" xfId="48"/>
    <cellStyle name="20% - uthevingsfarge 1 3 3 10" xfId="3580"/>
    <cellStyle name="20% - uthevingsfarge 1 3 3 11" xfId="3579"/>
    <cellStyle name="20% - uthevingsfarge 1 3 3 2" xfId="49"/>
    <cellStyle name="20% - uthevingsfarge 1 3 3 2 10" xfId="3577"/>
    <cellStyle name="20% - uthevingsfarge 1 3 3 2 2" xfId="50"/>
    <cellStyle name="20% - uthevingsfarge 1 3 3 2 2 2" xfId="3575"/>
    <cellStyle name="20% - uthevingsfarge 1 3 3 2 2 2 2" xfId="3574"/>
    <cellStyle name="20% - uthevingsfarge 1 3 3 2 2 2 3" xfId="3573"/>
    <cellStyle name="20% - uthevingsfarge 1 3 3 2 2 3" xfId="3572"/>
    <cellStyle name="20% - uthevingsfarge 1 3 3 2 2 3 2" xfId="3571"/>
    <cellStyle name="20% - uthevingsfarge 1 3 3 2 2 3 3" xfId="3570"/>
    <cellStyle name="20% - uthevingsfarge 1 3 3 2 2 4" xfId="3569"/>
    <cellStyle name="20% - uthevingsfarge 1 3 3 2 2 5" xfId="3568"/>
    <cellStyle name="20% - uthevingsfarge 1 3 3 2 2_Tabell 4.5-4.7" xfId="3576"/>
    <cellStyle name="20% - uthevingsfarge 1 3 3 2 3" xfId="3567"/>
    <cellStyle name="20% - uthevingsfarge 1 3 3 2 3 2" xfId="3566"/>
    <cellStyle name="20% - uthevingsfarge 1 3 3 2 3 2 2" xfId="3565"/>
    <cellStyle name="20% - uthevingsfarge 1 3 3 2 3 2 3" xfId="3564"/>
    <cellStyle name="20% - uthevingsfarge 1 3 3 2 3 3" xfId="3563"/>
    <cellStyle name="20% - uthevingsfarge 1 3 3 2 3 3 2" xfId="3562"/>
    <cellStyle name="20% - uthevingsfarge 1 3 3 2 3 3 3" xfId="3561"/>
    <cellStyle name="20% - uthevingsfarge 1 3 3 2 3 4" xfId="3560"/>
    <cellStyle name="20% - uthevingsfarge 1 3 3 2 3 5" xfId="3559"/>
    <cellStyle name="20% - uthevingsfarge 1 3 3 2 4" xfId="3558"/>
    <cellStyle name="20% - uthevingsfarge 1 3 3 2 4 2" xfId="3557"/>
    <cellStyle name="20% - uthevingsfarge 1 3 3 2 4 3" xfId="3556"/>
    <cellStyle name="20% - uthevingsfarge 1 3 3 2 5" xfId="3555"/>
    <cellStyle name="20% - uthevingsfarge 1 3 3 2 5 2" xfId="3554"/>
    <cellStyle name="20% - uthevingsfarge 1 3 3 2 5 3" xfId="3553"/>
    <cellStyle name="20% - uthevingsfarge 1 3 3 2 6" xfId="3552"/>
    <cellStyle name="20% - uthevingsfarge 1 3 3 2 6 2" xfId="3551"/>
    <cellStyle name="20% - uthevingsfarge 1 3 3 2 7" xfId="3550"/>
    <cellStyle name="20% - uthevingsfarge 1 3 3 2 7 2" xfId="3549"/>
    <cellStyle name="20% - uthevingsfarge 1 3 3 2 8" xfId="3548"/>
    <cellStyle name="20% - uthevingsfarge 1 3 3 2 9" xfId="3547"/>
    <cellStyle name="20% - uthevingsfarge 1 3 3 2_Tabell 4.5-4.7" xfId="3578"/>
    <cellStyle name="20% - uthevingsfarge 1 3 3 3" xfId="51"/>
    <cellStyle name="20% - uthevingsfarge 1 3 3 3 2" xfId="3545"/>
    <cellStyle name="20% - uthevingsfarge 1 3 3 3 2 2" xfId="3544"/>
    <cellStyle name="20% - uthevingsfarge 1 3 3 3 2 3" xfId="3543"/>
    <cellStyle name="20% - uthevingsfarge 1 3 3 3 3" xfId="3542"/>
    <cellStyle name="20% - uthevingsfarge 1 3 3 3 3 2" xfId="3541"/>
    <cellStyle name="20% - uthevingsfarge 1 3 3 3 3 3" xfId="3540"/>
    <cellStyle name="20% - uthevingsfarge 1 3 3 3 4" xfId="3539"/>
    <cellStyle name="20% - uthevingsfarge 1 3 3 3 5" xfId="3538"/>
    <cellStyle name="20% - uthevingsfarge 1 3 3 3_Tabell 4.5-4.7" xfId="3546"/>
    <cellStyle name="20% - uthevingsfarge 1 3 3 4" xfId="3537"/>
    <cellStyle name="20% - uthevingsfarge 1 3 3 4 2" xfId="3536"/>
    <cellStyle name="20% - uthevingsfarge 1 3 3 4 2 2" xfId="3535"/>
    <cellStyle name="20% - uthevingsfarge 1 3 3 4 2 3" xfId="3534"/>
    <cellStyle name="20% - uthevingsfarge 1 3 3 4 3" xfId="3533"/>
    <cellStyle name="20% - uthevingsfarge 1 3 3 4 3 2" xfId="3532"/>
    <cellStyle name="20% - uthevingsfarge 1 3 3 4 3 3" xfId="3531"/>
    <cellStyle name="20% - uthevingsfarge 1 3 3 4 4" xfId="3530"/>
    <cellStyle name="20% - uthevingsfarge 1 3 3 4 5" xfId="3529"/>
    <cellStyle name="20% - uthevingsfarge 1 3 3 5" xfId="3528"/>
    <cellStyle name="20% - uthevingsfarge 1 3 3 5 2" xfId="3527"/>
    <cellStyle name="20% - uthevingsfarge 1 3 3 5 3" xfId="3526"/>
    <cellStyle name="20% - uthevingsfarge 1 3 3 6" xfId="3525"/>
    <cellStyle name="20% - uthevingsfarge 1 3 3 6 2" xfId="3524"/>
    <cellStyle name="20% - uthevingsfarge 1 3 3 6 3" xfId="3523"/>
    <cellStyle name="20% - uthevingsfarge 1 3 3 7" xfId="3522"/>
    <cellStyle name="20% - uthevingsfarge 1 3 3 7 2" xfId="3521"/>
    <cellStyle name="20% - uthevingsfarge 1 3 3 8" xfId="3520"/>
    <cellStyle name="20% - uthevingsfarge 1 3 3 8 2" xfId="3519"/>
    <cellStyle name="20% - uthevingsfarge 1 3 3 9" xfId="3518"/>
    <cellStyle name="20% - uthevingsfarge 1 3 3_Tabell 4.5-4.7" xfId="3581"/>
    <cellStyle name="20% - uthevingsfarge 1 3 4" xfId="52"/>
    <cellStyle name="20% - uthevingsfarge 1 3 4 10" xfId="3516"/>
    <cellStyle name="20% - uthevingsfarge 1 3 4 2" xfId="53"/>
    <cellStyle name="20% - uthevingsfarge 1 3 4 2 2" xfId="3515"/>
    <cellStyle name="20% - uthevingsfarge 1 3 4 2 2 2" xfId="3514"/>
    <cellStyle name="20% - uthevingsfarge 1 3 4 2 2 3" xfId="3513"/>
    <cellStyle name="20% - uthevingsfarge 1 3 4 2 3" xfId="3512"/>
    <cellStyle name="20% - uthevingsfarge 1 3 4 2 3 2" xfId="3511"/>
    <cellStyle name="20% - uthevingsfarge 1 3 4 2 3 3" xfId="3510"/>
    <cellStyle name="20% - uthevingsfarge 1 3 4 2 4" xfId="3509"/>
    <cellStyle name="20% - uthevingsfarge 1 3 4 2 5" xfId="3508"/>
    <cellStyle name="20% - uthevingsfarge 1 3 4 2_Tabell 4.5-4.7" xfId="4023"/>
    <cellStyle name="20% - uthevingsfarge 1 3 4 3" xfId="3507"/>
    <cellStyle name="20% - uthevingsfarge 1 3 4 3 2" xfId="3506"/>
    <cellStyle name="20% - uthevingsfarge 1 3 4 3 2 2" xfId="3505"/>
    <cellStyle name="20% - uthevingsfarge 1 3 4 3 2 3" xfId="3504"/>
    <cellStyle name="20% - uthevingsfarge 1 3 4 3 3" xfId="3503"/>
    <cellStyle name="20% - uthevingsfarge 1 3 4 3 3 2" xfId="3502"/>
    <cellStyle name="20% - uthevingsfarge 1 3 4 3 3 3" xfId="3501"/>
    <cellStyle name="20% - uthevingsfarge 1 3 4 3 4" xfId="3500"/>
    <cellStyle name="20% - uthevingsfarge 1 3 4 3 5" xfId="3499"/>
    <cellStyle name="20% - uthevingsfarge 1 3 4 4" xfId="3498"/>
    <cellStyle name="20% - uthevingsfarge 1 3 4 4 2" xfId="3497"/>
    <cellStyle name="20% - uthevingsfarge 1 3 4 4 3" xfId="3496"/>
    <cellStyle name="20% - uthevingsfarge 1 3 4 5" xfId="3495"/>
    <cellStyle name="20% - uthevingsfarge 1 3 4 5 2" xfId="3494"/>
    <cellStyle name="20% - uthevingsfarge 1 3 4 5 3" xfId="3493"/>
    <cellStyle name="20% - uthevingsfarge 1 3 4 6" xfId="3492"/>
    <cellStyle name="20% - uthevingsfarge 1 3 4 6 2" xfId="3491"/>
    <cellStyle name="20% - uthevingsfarge 1 3 4 7" xfId="3490"/>
    <cellStyle name="20% - uthevingsfarge 1 3 4 7 2" xfId="3489"/>
    <cellStyle name="20% - uthevingsfarge 1 3 4 8" xfId="3488"/>
    <cellStyle name="20% - uthevingsfarge 1 3 4 9" xfId="3487"/>
    <cellStyle name="20% - uthevingsfarge 1 3 4_Tabell 4.5-4.7" xfId="3517"/>
    <cellStyle name="20% - uthevingsfarge 1 3 5" xfId="54"/>
    <cellStyle name="20% - uthevingsfarge 1 3 5 2" xfId="3485"/>
    <cellStyle name="20% - uthevingsfarge 1 3 5 2 2" xfId="3484"/>
    <cellStyle name="20% - uthevingsfarge 1 3 5 2 3" xfId="3483"/>
    <cellStyle name="20% - uthevingsfarge 1 3 5 3" xfId="3482"/>
    <cellStyle name="20% - uthevingsfarge 1 3 5 3 2" xfId="3481"/>
    <cellStyle name="20% - uthevingsfarge 1 3 5 3 3" xfId="3480"/>
    <cellStyle name="20% - uthevingsfarge 1 3 5 4" xfId="3479"/>
    <cellStyle name="20% - uthevingsfarge 1 3 5 5" xfId="3478"/>
    <cellStyle name="20% - uthevingsfarge 1 3 5_Tabell 4.5-4.7" xfId="3486"/>
    <cellStyle name="20% - uthevingsfarge 1 3 6" xfId="3477"/>
    <cellStyle name="20% - uthevingsfarge 1 3 6 2" xfId="3476"/>
    <cellStyle name="20% - uthevingsfarge 1 3 6 2 2" xfId="3475"/>
    <cellStyle name="20% - uthevingsfarge 1 3 6 2 3" xfId="3474"/>
    <cellStyle name="20% - uthevingsfarge 1 3 6 3" xfId="3473"/>
    <cellStyle name="20% - uthevingsfarge 1 3 6 3 2" xfId="3472"/>
    <cellStyle name="20% - uthevingsfarge 1 3 6 3 3" xfId="3471"/>
    <cellStyle name="20% - uthevingsfarge 1 3 6 4" xfId="3470"/>
    <cellStyle name="20% - uthevingsfarge 1 3 6 5" xfId="3469"/>
    <cellStyle name="20% - uthevingsfarge 1 3 7" xfId="3468"/>
    <cellStyle name="20% - uthevingsfarge 1 3 7 2" xfId="3467"/>
    <cellStyle name="20% - uthevingsfarge 1 3 7 3" xfId="3466"/>
    <cellStyle name="20% - uthevingsfarge 1 3 8" xfId="3465"/>
    <cellStyle name="20% - uthevingsfarge 1 3 8 2" xfId="3464"/>
    <cellStyle name="20% - uthevingsfarge 1 3 8 3" xfId="3463"/>
    <cellStyle name="20% - uthevingsfarge 1 3 9" xfId="3462"/>
    <cellStyle name="20% - uthevingsfarge 1 3 9 2" xfId="3461"/>
    <cellStyle name="20% - uthevingsfarge 1 3_Tabell 4.5-4.7" xfId="3710"/>
    <cellStyle name="20% - uthevingsfarge 1 4" xfId="55"/>
    <cellStyle name="20% - uthevingsfarge 1 4 10" xfId="3459"/>
    <cellStyle name="20% - uthevingsfarge 1 4 10 2" xfId="3458"/>
    <cellStyle name="20% - uthevingsfarge 1 4 11" xfId="3457"/>
    <cellStyle name="20% - uthevingsfarge 1 4 12" xfId="3456"/>
    <cellStyle name="20% - uthevingsfarge 1 4 13" xfId="3455"/>
    <cellStyle name="20% - uthevingsfarge 1 4 2" xfId="56"/>
    <cellStyle name="20% - uthevingsfarge 1 4 2 10" xfId="3453"/>
    <cellStyle name="20% - uthevingsfarge 1 4 2 11" xfId="3452"/>
    <cellStyle name="20% - uthevingsfarge 1 4 2 12" xfId="3451"/>
    <cellStyle name="20% - uthevingsfarge 1 4 2 2" xfId="57"/>
    <cellStyle name="20% - uthevingsfarge 1 4 2 2 10" xfId="3449"/>
    <cellStyle name="20% - uthevingsfarge 1 4 2 2 11" xfId="3448"/>
    <cellStyle name="20% - uthevingsfarge 1 4 2 2 2" xfId="58"/>
    <cellStyle name="20% - uthevingsfarge 1 4 2 2 2 10" xfId="3446"/>
    <cellStyle name="20% - uthevingsfarge 1 4 2 2 2 2" xfId="59"/>
    <cellStyle name="20% - uthevingsfarge 1 4 2 2 2 2 2" xfId="3444"/>
    <cellStyle name="20% - uthevingsfarge 1 4 2 2 2 2 2 2" xfId="3443"/>
    <cellStyle name="20% - uthevingsfarge 1 4 2 2 2 2 2 3" xfId="3442"/>
    <cellStyle name="20% - uthevingsfarge 1 4 2 2 2 2 3" xfId="3441"/>
    <cellStyle name="20% - uthevingsfarge 1 4 2 2 2 2 3 2" xfId="3440"/>
    <cellStyle name="20% - uthevingsfarge 1 4 2 2 2 2 3 3" xfId="3439"/>
    <cellStyle name="20% - uthevingsfarge 1 4 2 2 2 2 4" xfId="3438"/>
    <cellStyle name="20% - uthevingsfarge 1 4 2 2 2 2 5" xfId="3437"/>
    <cellStyle name="20% - uthevingsfarge 1 4 2 2 2 2_Tabell 4.5-4.7" xfId="3445"/>
    <cellStyle name="20% - uthevingsfarge 1 4 2 2 2 3" xfId="3436"/>
    <cellStyle name="20% - uthevingsfarge 1 4 2 2 2 3 2" xfId="3435"/>
    <cellStyle name="20% - uthevingsfarge 1 4 2 2 2 3 2 2" xfId="3434"/>
    <cellStyle name="20% - uthevingsfarge 1 4 2 2 2 3 2 3" xfId="3433"/>
    <cellStyle name="20% - uthevingsfarge 1 4 2 2 2 3 3" xfId="3432"/>
    <cellStyle name="20% - uthevingsfarge 1 4 2 2 2 3 3 2" xfId="3431"/>
    <cellStyle name="20% - uthevingsfarge 1 4 2 2 2 3 3 3" xfId="3430"/>
    <cellStyle name="20% - uthevingsfarge 1 4 2 2 2 3 4" xfId="3429"/>
    <cellStyle name="20% - uthevingsfarge 1 4 2 2 2 3 5" xfId="3428"/>
    <cellStyle name="20% - uthevingsfarge 1 4 2 2 2 4" xfId="3427"/>
    <cellStyle name="20% - uthevingsfarge 1 4 2 2 2 4 2" xfId="3426"/>
    <cellStyle name="20% - uthevingsfarge 1 4 2 2 2 4 3" xfId="3425"/>
    <cellStyle name="20% - uthevingsfarge 1 4 2 2 2 5" xfId="3424"/>
    <cellStyle name="20% - uthevingsfarge 1 4 2 2 2 5 2" xfId="3423"/>
    <cellStyle name="20% - uthevingsfarge 1 4 2 2 2 5 3" xfId="3422"/>
    <cellStyle name="20% - uthevingsfarge 1 4 2 2 2 6" xfId="3421"/>
    <cellStyle name="20% - uthevingsfarge 1 4 2 2 2 6 2" xfId="3420"/>
    <cellStyle name="20% - uthevingsfarge 1 4 2 2 2 7" xfId="3419"/>
    <cellStyle name="20% - uthevingsfarge 1 4 2 2 2 7 2" xfId="3418"/>
    <cellStyle name="20% - uthevingsfarge 1 4 2 2 2 8" xfId="3417"/>
    <cellStyle name="20% - uthevingsfarge 1 4 2 2 2 9" xfId="3416"/>
    <cellStyle name="20% - uthevingsfarge 1 4 2 2 2_Tabell 4.5-4.7" xfId="3447"/>
    <cellStyle name="20% - uthevingsfarge 1 4 2 2 3" xfId="60"/>
    <cellStyle name="20% - uthevingsfarge 1 4 2 2 3 2" xfId="3414"/>
    <cellStyle name="20% - uthevingsfarge 1 4 2 2 3 2 2" xfId="3413"/>
    <cellStyle name="20% - uthevingsfarge 1 4 2 2 3 2 3" xfId="3412"/>
    <cellStyle name="20% - uthevingsfarge 1 4 2 2 3 3" xfId="3411"/>
    <cellStyle name="20% - uthevingsfarge 1 4 2 2 3 3 2" xfId="3410"/>
    <cellStyle name="20% - uthevingsfarge 1 4 2 2 3 3 3" xfId="3409"/>
    <cellStyle name="20% - uthevingsfarge 1 4 2 2 3 4" xfId="3408"/>
    <cellStyle name="20% - uthevingsfarge 1 4 2 2 3 5" xfId="3407"/>
    <cellStyle name="20% - uthevingsfarge 1 4 2 2 3_Tabell 4.5-4.7" xfId="3415"/>
    <cellStyle name="20% - uthevingsfarge 1 4 2 2 4" xfId="3406"/>
    <cellStyle name="20% - uthevingsfarge 1 4 2 2 4 2" xfId="3405"/>
    <cellStyle name="20% - uthevingsfarge 1 4 2 2 4 2 2" xfId="3404"/>
    <cellStyle name="20% - uthevingsfarge 1 4 2 2 4 2 3" xfId="3403"/>
    <cellStyle name="20% - uthevingsfarge 1 4 2 2 4 3" xfId="3402"/>
    <cellStyle name="20% - uthevingsfarge 1 4 2 2 4 3 2" xfId="4028"/>
    <cellStyle name="20% - uthevingsfarge 1 4 2 2 4 3 3" xfId="3401"/>
    <cellStyle name="20% - uthevingsfarge 1 4 2 2 4 4" xfId="3400"/>
    <cellStyle name="20% - uthevingsfarge 1 4 2 2 4 5" xfId="3399"/>
    <cellStyle name="20% - uthevingsfarge 1 4 2 2 5" xfId="2052"/>
    <cellStyle name="20% - uthevingsfarge 1 4 2 2 5 2" xfId="4035"/>
    <cellStyle name="20% - uthevingsfarge 1 4 2 2 5 3" xfId="4038"/>
    <cellStyle name="20% - uthevingsfarge 1 4 2 2 6" xfId="2051"/>
    <cellStyle name="20% - uthevingsfarge 1 4 2 2 6 2" xfId="3398"/>
    <cellStyle name="20% - uthevingsfarge 1 4 2 2 6 3" xfId="3397"/>
    <cellStyle name="20% - uthevingsfarge 1 4 2 2 7" xfId="3396"/>
    <cellStyle name="20% - uthevingsfarge 1 4 2 2 7 2" xfId="3395"/>
    <cellStyle name="20% - uthevingsfarge 1 4 2 2 8" xfId="3394"/>
    <cellStyle name="20% - uthevingsfarge 1 4 2 2 8 2" xfId="3393"/>
    <cellStyle name="20% - uthevingsfarge 1 4 2 2 9" xfId="3392"/>
    <cellStyle name="20% - uthevingsfarge 1 4 2 2_Tabell 4.5-4.7" xfId="3450"/>
    <cellStyle name="20% - uthevingsfarge 1 4 2 3" xfId="61"/>
    <cellStyle name="20% - uthevingsfarge 1 4 2 3 10" xfId="3390"/>
    <cellStyle name="20% - uthevingsfarge 1 4 2 3 2" xfId="62"/>
    <cellStyle name="20% - uthevingsfarge 1 4 2 3 2 2" xfId="3388"/>
    <cellStyle name="20% - uthevingsfarge 1 4 2 3 2 2 2" xfId="3387"/>
    <cellStyle name="20% - uthevingsfarge 1 4 2 3 2 2 3" xfId="2048"/>
    <cellStyle name="20% - uthevingsfarge 1 4 2 3 2 3" xfId="4045"/>
    <cellStyle name="20% - uthevingsfarge 1 4 2 3 2 3 2" xfId="4037"/>
    <cellStyle name="20% - uthevingsfarge 1 4 2 3 2 3 3" xfId="4027"/>
    <cellStyle name="20% - uthevingsfarge 1 4 2 3 2 4" xfId="3386"/>
    <cellStyle name="20% - uthevingsfarge 1 4 2 3 2 5" xfId="3385"/>
    <cellStyle name="20% - uthevingsfarge 1 4 2 3 2_Tabell 4.5-4.7" xfId="3389"/>
    <cellStyle name="20% - uthevingsfarge 1 4 2 3 3" xfId="3384"/>
    <cellStyle name="20% - uthevingsfarge 1 4 2 3 3 2" xfId="3383"/>
    <cellStyle name="20% - uthevingsfarge 1 4 2 3 3 2 2" xfId="3382"/>
    <cellStyle name="20% - uthevingsfarge 1 4 2 3 3 2 3" xfId="3381"/>
    <cellStyle name="20% - uthevingsfarge 1 4 2 3 3 3" xfId="3380"/>
    <cellStyle name="20% - uthevingsfarge 1 4 2 3 3 3 2" xfId="3379"/>
    <cellStyle name="20% - uthevingsfarge 1 4 2 3 3 3 3" xfId="3378"/>
    <cellStyle name="20% - uthevingsfarge 1 4 2 3 3 4" xfId="3377"/>
    <cellStyle name="20% - uthevingsfarge 1 4 2 3 3 5" xfId="3376"/>
    <cellStyle name="20% - uthevingsfarge 1 4 2 3 4" xfId="3375"/>
    <cellStyle name="20% - uthevingsfarge 1 4 2 3 4 2" xfId="3374"/>
    <cellStyle name="20% - uthevingsfarge 1 4 2 3 4 3" xfId="3373"/>
    <cellStyle name="20% - uthevingsfarge 1 4 2 3 5" xfId="3372"/>
    <cellStyle name="20% - uthevingsfarge 1 4 2 3 5 2" xfId="3371"/>
    <cellStyle name="20% - uthevingsfarge 1 4 2 3 5 3" xfId="3370"/>
    <cellStyle name="20% - uthevingsfarge 1 4 2 3 6" xfId="3369"/>
    <cellStyle name="20% - uthevingsfarge 1 4 2 3 6 2" xfId="3368"/>
    <cellStyle name="20% - uthevingsfarge 1 4 2 3 7" xfId="3367"/>
    <cellStyle name="20% - uthevingsfarge 1 4 2 3 7 2" xfId="3366"/>
    <cellStyle name="20% - uthevingsfarge 1 4 2 3 8" xfId="3365"/>
    <cellStyle name="20% - uthevingsfarge 1 4 2 3 9" xfId="3364"/>
    <cellStyle name="20% - uthevingsfarge 1 4 2 3_Tabell 4.5-4.7" xfId="3391"/>
    <cellStyle name="20% - uthevingsfarge 1 4 2 4" xfId="63"/>
    <cellStyle name="20% - uthevingsfarge 1 4 2 4 2" xfId="3362"/>
    <cellStyle name="20% - uthevingsfarge 1 4 2 4 2 2" xfId="3361"/>
    <cellStyle name="20% - uthevingsfarge 1 4 2 4 2 3" xfId="3360"/>
    <cellStyle name="20% - uthevingsfarge 1 4 2 4 3" xfId="3359"/>
    <cellStyle name="20% - uthevingsfarge 1 4 2 4 3 2" xfId="3358"/>
    <cellStyle name="20% - uthevingsfarge 1 4 2 4 3 3" xfId="3357"/>
    <cellStyle name="20% - uthevingsfarge 1 4 2 4 4" xfId="3356"/>
    <cellStyle name="20% - uthevingsfarge 1 4 2 4 5" xfId="3355"/>
    <cellStyle name="20% - uthevingsfarge 1 4 2 4_Tabell 4.5-4.7" xfId="3363"/>
    <cellStyle name="20% - uthevingsfarge 1 4 2 5" xfId="3354"/>
    <cellStyle name="20% - uthevingsfarge 1 4 2 5 2" xfId="3353"/>
    <cellStyle name="20% - uthevingsfarge 1 4 2 5 2 2" xfId="3352"/>
    <cellStyle name="20% - uthevingsfarge 1 4 2 5 2 3" xfId="3351"/>
    <cellStyle name="20% - uthevingsfarge 1 4 2 5 3" xfId="3350"/>
    <cellStyle name="20% - uthevingsfarge 1 4 2 5 3 2" xfId="3349"/>
    <cellStyle name="20% - uthevingsfarge 1 4 2 5 3 3" xfId="3348"/>
    <cellStyle name="20% - uthevingsfarge 1 4 2 5 4" xfId="3347"/>
    <cellStyle name="20% - uthevingsfarge 1 4 2 5 5" xfId="3346"/>
    <cellStyle name="20% - uthevingsfarge 1 4 2 6" xfId="3345"/>
    <cellStyle name="20% - uthevingsfarge 1 4 2 6 2" xfId="3344"/>
    <cellStyle name="20% - uthevingsfarge 1 4 2 6 3" xfId="3343"/>
    <cellStyle name="20% - uthevingsfarge 1 4 2 7" xfId="3342"/>
    <cellStyle name="20% - uthevingsfarge 1 4 2 7 2" xfId="3341"/>
    <cellStyle name="20% - uthevingsfarge 1 4 2 7 3" xfId="3340"/>
    <cellStyle name="20% - uthevingsfarge 1 4 2 8" xfId="3339"/>
    <cellStyle name="20% - uthevingsfarge 1 4 2 8 2" xfId="3338"/>
    <cellStyle name="20% - uthevingsfarge 1 4 2 9" xfId="3337"/>
    <cellStyle name="20% - uthevingsfarge 1 4 2 9 2" xfId="3336"/>
    <cellStyle name="20% - uthevingsfarge 1 4 2_Tabell 4.5-4.7" xfId="3454"/>
    <cellStyle name="20% - uthevingsfarge 1 4 3" xfId="64"/>
    <cellStyle name="20% - uthevingsfarge 1 4 3 10" xfId="3334"/>
    <cellStyle name="20% - uthevingsfarge 1 4 3 11" xfId="3333"/>
    <cellStyle name="20% - uthevingsfarge 1 4 3 2" xfId="65"/>
    <cellStyle name="20% - uthevingsfarge 1 4 3 2 10" xfId="3331"/>
    <cellStyle name="20% - uthevingsfarge 1 4 3 2 2" xfId="66"/>
    <cellStyle name="20% - uthevingsfarge 1 4 3 2 2 2" xfId="3329"/>
    <cellStyle name="20% - uthevingsfarge 1 4 3 2 2 2 2" xfId="3328"/>
    <cellStyle name="20% - uthevingsfarge 1 4 3 2 2 2 3" xfId="3327"/>
    <cellStyle name="20% - uthevingsfarge 1 4 3 2 2 3" xfId="3326"/>
    <cellStyle name="20% - uthevingsfarge 1 4 3 2 2 3 2" xfId="3325"/>
    <cellStyle name="20% - uthevingsfarge 1 4 3 2 2 3 3" xfId="3324"/>
    <cellStyle name="20% - uthevingsfarge 1 4 3 2 2 4" xfId="3323"/>
    <cellStyle name="20% - uthevingsfarge 1 4 3 2 2 5" xfId="3322"/>
    <cellStyle name="20% - uthevingsfarge 1 4 3 2 2_Tabell 4.5-4.7" xfId="3330"/>
    <cellStyle name="20% - uthevingsfarge 1 4 3 2 3" xfId="3321"/>
    <cellStyle name="20% - uthevingsfarge 1 4 3 2 3 2" xfId="3320"/>
    <cellStyle name="20% - uthevingsfarge 1 4 3 2 3 2 2" xfId="3319"/>
    <cellStyle name="20% - uthevingsfarge 1 4 3 2 3 2 3" xfId="3318"/>
    <cellStyle name="20% - uthevingsfarge 1 4 3 2 3 3" xfId="3317"/>
    <cellStyle name="20% - uthevingsfarge 1 4 3 2 3 3 2" xfId="3316"/>
    <cellStyle name="20% - uthevingsfarge 1 4 3 2 3 3 3" xfId="3315"/>
    <cellStyle name="20% - uthevingsfarge 1 4 3 2 3 4" xfId="3314"/>
    <cellStyle name="20% - uthevingsfarge 1 4 3 2 3 5" xfId="3313"/>
    <cellStyle name="20% - uthevingsfarge 1 4 3 2 4" xfId="3312"/>
    <cellStyle name="20% - uthevingsfarge 1 4 3 2 4 2" xfId="3311"/>
    <cellStyle name="20% - uthevingsfarge 1 4 3 2 4 3" xfId="3310"/>
    <cellStyle name="20% - uthevingsfarge 1 4 3 2 5" xfId="3309"/>
    <cellStyle name="20% - uthevingsfarge 1 4 3 2 5 2" xfId="3308"/>
    <cellStyle name="20% - uthevingsfarge 1 4 3 2 5 3" xfId="3307"/>
    <cellStyle name="20% - uthevingsfarge 1 4 3 2 6" xfId="3306"/>
    <cellStyle name="20% - uthevingsfarge 1 4 3 2 6 2" xfId="3305"/>
    <cellStyle name="20% - uthevingsfarge 1 4 3 2 7" xfId="3304"/>
    <cellStyle name="20% - uthevingsfarge 1 4 3 2 7 2" xfId="3303"/>
    <cellStyle name="20% - uthevingsfarge 1 4 3 2 8" xfId="3302"/>
    <cellStyle name="20% - uthevingsfarge 1 4 3 2 9" xfId="3301"/>
    <cellStyle name="20% - uthevingsfarge 1 4 3 2_Tabell 4.5-4.7" xfId="3332"/>
    <cellStyle name="20% - uthevingsfarge 1 4 3 3" xfId="67"/>
    <cellStyle name="20% - uthevingsfarge 1 4 3 3 2" xfId="3299"/>
    <cellStyle name="20% - uthevingsfarge 1 4 3 3 2 2" xfId="3298"/>
    <cellStyle name="20% - uthevingsfarge 1 4 3 3 2 3" xfId="3297"/>
    <cellStyle name="20% - uthevingsfarge 1 4 3 3 3" xfId="3296"/>
    <cellStyle name="20% - uthevingsfarge 1 4 3 3 3 2" xfId="3295"/>
    <cellStyle name="20% - uthevingsfarge 1 4 3 3 3 3" xfId="3294"/>
    <cellStyle name="20% - uthevingsfarge 1 4 3 3 4" xfId="4032"/>
    <cellStyle name="20% - uthevingsfarge 1 4 3 3 5" xfId="3293"/>
    <cellStyle name="20% - uthevingsfarge 1 4 3 3_Tabell 4.5-4.7" xfId="3300"/>
    <cellStyle name="20% - uthevingsfarge 1 4 3 4" xfId="3292"/>
    <cellStyle name="20% - uthevingsfarge 1 4 3 4 2" xfId="3291"/>
    <cellStyle name="20% - uthevingsfarge 1 4 3 4 2 2" xfId="2059"/>
    <cellStyle name="20% - uthevingsfarge 1 4 3 4 2 3" xfId="4050"/>
    <cellStyle name="20% - uthevingsfarge 1 4 3 4 3" xfId="4053"/>
    <cellStyle name="20% - uthevingsfarge 1 4 3 4 3 2" xfId="3290"/>
    <cellStyle name="20% - uthevingsfarge 1 4 3 4 3 3" xfId="3289"/>
    <cellStyle name="20% - uthevingsfarge 1 4 3 4 4" xfId="2047"/>
    <cellStyle name="20% - uthevingsfarge 1 4 3 4 5" xfId="4054"/>
    <cellStyle name="20% - uthevingsfarge 1 4 3 5" xfId="4019"/>
    <cellStyle name="20% - uthevingsfarge 1 4 3 5 2" xfId="4021"/>
    <cellStyle name="20% - uthevingsfarge 1 4 3 5 3" xfId="4017"/>
    <cellStyle name="20% - uthevingsfarge 1 4 3 6" xfId="2060"/>
    <cellStyle name="20% - uthevingsfarge 1 4 3 6 2" xfId="2058"/>
    <cellStyle name="20% - uthevingsfarge 1 4 3 6 3" xfId="3288"/>
    <cellStyle name="20% - uthevingsfarge 1 4 3 7" xfId="2061"/>
    <cellStyle name="20% - uthevingsfarge 1 4 3 7 2" xfId="3287"/>
    <cellStyle name="20% - uthevingsfarge 1 4 3 8" xfId="2045"/>
    <cellStyle name="20% - uthevingsfarge 1 4 3 8 2" xfId="3286"/>
    <cellStyle name="20% - uthevingsfarge 1 4 3 9" xfId="3285"/>
    <cellStyle name="20% - uthevingsfarge 1 4 3_Tabell 4.5-4.7" xfId="3335"/>
    <cellStyle name="20% - uthevingsfarge 1 4 4" xfId="68"/>
    <cellStyle name="20% - uthevingsfarge 1 4 4 10" xfId="3283"/>
    <cellStyle name="20% - uthevingsfarge 1 4 4 2" xfId="69"/>
    <cellStyle name="20% - uthevingsfarge 1 4 4 2 2" xfId="3281"/>
    <cellStyle name="20% - uthevingsfarge 1 4 4 2 2 2" xfId="3280"/>
    <cellStyle name="20% - uthevingsfarge 1 4 4 2 2 3" xfId="3279"/>
    <cellStyle name="20% - uthevingsfarge 1 4 4 2 3" xfId="3278"/>
    <cellStyle name="20% - uthevingsfarge 1 4 4 2 3 2" xfId="3277"/>
    <cellStyle name="20% - uthevingsfarge 1 4 4 2 3 3" xfId="3276"/>
    <cellStyle name="20% - uthevingsfarge 1 4 4 2 4" xfId="3275"/>
    <cellStyle name="20% - uthevingsfarge 1 4 4 2 5" xfId="3274"/>
    <cellStyle name="20% - uthevingsfarge 1 4 4 2_Tabell 4.5-4.7" xfId="3282"/>
    <cellStyle name="20% - uthevingsfarge 1 4 4 3" xfId="3273"/>
    <cellStyle name="20% - uthevingsfarge 1 4 4 3 2" xfId="3272"/>
    <cellStyle name="20% - uthevingsfarge 1 4 4 3 2 2" xfId="3271"/>
    <cellStyle name="20% - uthevingsfarge 1 4 4 3 2 3" xfId="3270"/>
    <cellStyle name="20% - uthevingsfarge 1 4 4 3 3" xfId="3269"/>
    <cellStyle name="20% - uthevingsfarge 1 4 4 3 3 2" xfId="3268"/>
    <cellStyle name="20% - uthevingsfarge 1 4 4 3 3 3" xfId="3267"/>
    <cellStyle name="20% - uthevingsfarge 1 4 4 3 4" xfId="3266"/>
    <cellStyle name="20% - uthevingsfarge 1 4 4 3 5" xfId="3265"/>
    <cellStyle name="20% - uthevingsfarge 1 4 4 4" xfId="3264"/>
    <cellStyle name="20% - uthevingsfarge 1 4 4 4 2" xfId="3263"/>
    <cellStyle name="20% - uthevingsfarge 1 4 4 4 3" xfId="3262"/>
    <cellStyle name="20% - uthevingsfarge 1 4 4 5" xfId="3261"/>
    <cellStyle name="20% - uthevingsfarge 1 4 4 5 2" xfId="3260"/>
    <cellStyle name="20% - uthevingsfarge 1 4 4 5 3" xfId="3259"/>
    <cellStyle name="20% - uthevingsfarge 1 4 4 6" xfId="3258"/>
    <cellStyle name="20% - uthevingsfarge 1 4 4 6 2" xfId="3257"/>
    <cellStyle name="20% - uthevingsfarge 1 4 4 7" xfId="3256"/>
    <cellStyle name="20% - uthevingsfarge 1 4 4 7 2" xfId="3255"/>
    <cellStyle name="20% - uthevingsfarge 1 4 4 8" xfId="3254"/>
    <cellStyle name="20% - uthevingsfarge 1 4 4 9" xfId="3253"/>
    <cellStyle name="20% - uthevingsfarge 1 4 4_Tabell 4.5-4.7" xfId="3284"/>
    <cellStyle name="20% - uthevingsfarge 1 4 5" xfId="70"/>
    <cellStyle name="20% - uthevingsfarge 1 4 5 2" xfId="3251"/>
    <cellStyle name="20% - uthevingsfarge 1 4 5 2 2" xfId="3250"/>
    <cellStyle name="20% - uthevingsfarge 1 4 5 2 3" xfId="3249"/>
    <cellStyle name="20% - uthevingsfarge 1 4 5 3" xfId="3248"/>
    <cellStyle name="20% - uthevingsfarge 1 4 5 3 2" xfId="3247"/>
    <cellStyle name="20% - uthevingsfarge 1 4 5 3 3" xfId="3246"/>
    <cellStyle name="20% - uthevingsfarge 1 4 5 4" xfId="3245"/>
    <cellStyle name="20% - uthevingsfarge 1 4 5 5" xfId="3244"/>
    <cellStyle name="20% - uthevingsfarge 1 4 5_Tabell 4.5-4.7" xfId="3252"/>
    <cellStyle name="20% - uthevingsfarge 1 4 6" xfId="3243"/>
    <cellStyle name="20% - uthevingsfarge 1 4 6 2" xfId="3242"/>
    <cellStyle name="20% - uthevingsfarge 1 4 6 2 2" xfId="3241"/>
    <cellStyle name="20% - uthevingsfarge 1 4 6 2 3" xfId="3240"/>
    <cellStyle name="20% - uthevingsfarge 1 4 6 3" xfId="3239"/>
    <cellStyle name="20% - uthevingsfarge 1 4 6 3 2" xfId="3238"/>
    <cellStyle name="20% - uthevingsfarge 1 4 6 3 3" xfId="3237"/>
    <cellStyle name="20% - uthevingsfarge 1 4 6 4" xfId="3236"/>
    <cellStyle name="20% - uthevingsfarge 1 4 6 5" xfId="3235"/>
    <cellStyle name="20% - uthevingsfarge 1 4 7" xfId="3234"/>
    <cellStyle name="20% - uthevingsfarge 1 4 7 2" xfId="3233"/>
    <cellStyle name="20% - uthevingsfarge 1 4 7 3" xfId="3232"/>
    <cellStyle name="20% - uthevingsfarge 1 4 8" xfId="3231"/>
    <cellStyle name="20% - uthevingsfarge 1 4 8 2" xfId="3230"/>
    <cellStyle name="20% - uthevingsfarge 1 4 8 3" xfId="3229"/>
    <cellStyle name="20% - uthevingsfarge 1 4 9" xfId="3228"/>
    <cellStyle name="20% - uthevingsfarge 1 4 9 2" xfId="3227"/>
    <cellStyle name="20% - uthevingsfarge 1 4_Tabell 4.5-4.7" xfId="3460"/>
    <cellStyle name="20% - uthevingsfarge 1 5" xfId="71"/>
    <cellStyle name="20% - uthevingsfarge 1 5 10" xfId="3225"/>
    <cellStyle name="20% - uthevingsfarge 1 5 10 2" xfId="3224"/>
    <cellStyle name="20% - uthevingsfarge 1 5 11" xfId="3223"/>
    <cellStyle name="20% - uthevingsfarge 1 5 12" xfId="3222"/>
    <cellStyle name="20% - uthevingsfarge 1 5 13" xfId="3221"/>
    <cellStyle name="20% - uthevingsfarge 1 5 2" xfId="72"/>
    <cellStyle name="20% - uthevingsfarge 1 5 2 10" xfId="3219"/>
    <cellStyle name="20% - uthevingsfarge 1 5 2 11" xfId="3218"/>
    <cellStyle name="20% - uthevingsfarge 1 5 2 12" xfId="3217"/>
    <cellStyle name="20% - uthevingsfarge 1 5 2 2" xfId="73"/>
    <cellStyle name="20% - uthevingsfarge 1 5 2 2 10" xfId="3215"/>
    <cellStyle name="20% - uthevingsfarge 1 5 2 2 11" xfId="3214"/>
    <cellStyle name="20% - uthevingsfarge 1 5 2 2 2" xfId="74"/>
    <cellStyle name="20% - uthevingsfarge 1 5 2 2 2 10" xfId="3212"/>
    <cellStyle name="20% - uthevingsfarge 1 5 2 2 2 2" xfId="75"/>
    <cellStyle name="20% - uthevingsfarge 1 5 2 2 2 2 2" xfId="3210"/>
    <cellStyle name="20% - uthevingsfarge 1 5 2 2 2 2 2 2" xfId="3209"/>
    <cellStyle name="20% - uthevingsfarge 1 5 2 2 2 2 2 3" xfId="3208"/>
    <cellStyle name="20% - uthevingsfarge 1 5 2 2 2 2 3" xfId="3207"/>
    <cellStyle name="20% - uthevingsfarge 1 5 2 2 2 2 3 2" xfId="3206"/>
    <cellStyle name="20% - uthevingsfarge 1 5 2 2 2 2 3 3" xfId="3205"/>
    <cellStyle name="20% - uthevingsfarge 1 5 2 2 2 2 4" xfId="3204"/>
    <cellStyle name="20% - uthevingsfarge 1 5 2 2 2 2 5" xfId="3203"/>
    <cellStyle name="20% - uthevingsfarge 1 5 2 2 2 2_Tabell 4.5-4.7" xfId="3211"/>
    <cellStyle name="20% - uthevingsfarge 1 5 2 2 2 3" xfId="3202"/>
    <cellStyle name="20% - uthevingsfarge 1 5 2 2 2 3 2" xfId="3201"/>
    <cellStyle name="20% - uthevingsfarge 1 5 2 2 2 3 2 2" xfId="3200"/>
    <cellStyle name="20% - uthevingsfarge 1 5 2 2 2 3 2 3" xfId="3199"/>
    <cellStyle name="20% - uthevingsfarge 1 5 2 2 2 3 3" xfId="3198"/>
    <cellStyle name="20% - uthevingsfarge 1 5 2 2 2 3 3 2" xfId="3197"/>
    <cellStyle name="20% - uthevingsfarge 1 5 2 2 2 3 3 3" xfId="3196"/>
    <cellStyle name="20% - uthevingsfarge 1 5 2 2 2 3 4" xfId="3195"/>
    <cellStyle name="20% - uthevingsfarge 1 5 2 2 2 3 5" xfId="3194"/>
    <cellStyle name="20% - uthevingsfarge 1 5 2 2 2 4" xfId="3193"/>
    <cellStyle name="20% - uthevingsfarge 1 5 2 2 2 4 2" xfId="3192"/>
    <cellStyle name="20% - uthevingsfarge 1 5 2 2 2 4 3" xfId="3191"/>
    <cellStyle name="20% - uthevingsfarge 1 5 2 2 2 5" xfId="4020"/>
    <cellStyle name="20% - uthevingsfarge 1 5 2 2 2 5 2" xfId="4016"/>
    <cellStyle name="20% - uthevingsfarge 1 5 2 2 2 5 3" xfId="3190"/>
    <cellStyle name="20% - uthevingsfarge 1 5 2 2 2 6" xfId="3189"/>
    <cellStyle name="20% - uthevingsfarge 1 5 2 2 2 6 2" xfId="3188"/>
    <cellStyle name="20% - uthevingsfarge 1 5 2 2 2 7" xfId="3187"/>
    <cellStyle name="20% - uthevingsfarge 1 5 2 2 2 7 2" xfId="3186"/>
    <cellStyle name="20% - uthevingsfarge 1 5 2 2 2 8" xfId="3185"/>
    <cellStyle name="20% - uthevingsfarge 1 5 2 2 2 9" xfId="3184"/>
    <cellStyle name="20% - uthevingsfarge 1 5 2 2 2_Tabell 4.5-4.7" xfId="3213"/>
    <cellStyle name="20% - uthevingsfarge 1 5 2 2 3" xfId="76"/>
    <cellStyle name="20% - uthevingsfarge 1 5 2 2 3 2" xfId="3182"/>
    <cellStyle name="20% - uthevingsfarge 1 5 2 2 3 2 2" xfId="3181"/>
    <cellStyle name="20% - uthevingsfarge 1 5 2 2 3 2 3" xfId="3180"/>
    <cellStyle name="20% - uthevingsfarge 1 5 2 2 3 3" xfId="3179"/>
    <cellStyle name="20% - uthevingsfarge 1 5 2 2 3 3 2" xfId="3178"/>
    <cellStyle name="20% - uthevingsfarge 1 5 2 2 3 3 3" xfId="3177"/>
    <cellStyle name="20% - uthevingsfarge 1 5 2 2 3 4" xfId="3176"/>
    <cellStyle name="20% - uthevingsfarge 1 5 2 2 3 5" xfId="3175"/>
    <cellStyle name="20% - uthevingsfarge 1 5 2 2 3_Tabell 4.5-4.7" xfId="3183"/>
    <cellStyle name="20% - uthevingsfarge 1 5 2 2 4" xfId="3174"/>
    <cellStyle name="20% - uthevingsfarge 1 5 2 2 4 2" xfId="3173"/>
    <cellStyle name="20% - uthevingsfarge 1 5 2 2 4 2 2" xfId="3172"/>
    <cellStyle name="20% - uthevingsfarge 1 5 2 2 4 2 3" xfId="3171"/>
    <cellStyle name="20% - uthevingsfarge 1 5 2 2 4 3" xfId="3170"/>
    <cellStyle name="20% - uthevingsfarge 1 5 2 2 4 3 2" xfId="3169"/>
    <cellStyle name="20% - uthevingsfarge 1 5 2 2 4 3 3" xfId="3168"/>
    <cellStyle name="20% - uthevingsfarge 1 5 2 2 4 4" xfId="3167"/>
    <cellStyle name="20% - uthevingsfarge 1 5 2 2 4 5" xfId="3166"/>
    <cellStyle name="20% - uthevingsfarge 1 5 2 2 5" xfId="3165"/>
    <cellStyle name="20% - uthevingsfarge 1 5 2 2 5 2" xfId="3164"/>
    <cellStyle name="20% - uthevingsfarge 1 5 2 2 5 3" xfId="3163"/>
    <cellStyle name="20% - uthevingsfarge 1 5 2 2 6" xfId="3162"/>
    <cellStyle name="20% - uthevingsfarge 1 5 2 2 6 2" xfId="3161"/>
    <cellStyle name="20% - uthevingsfarge 1 5 2 2 6 3" xfId="3160"/>
    <cellStyle name="20% - uthevingsfarge 1 5 2 2 7" xfId="3159"/>
    <cellStyle name="20% - uthevingsfarge 1 5 2 2 7 2" xfId="3158"/>
    <cellStyle name="20% - uthevingsfarge 1 5 2 2 8" xfId="3157"/>
    <cellStyle name="20% - uthevingsfarge 1 5 2 2 8 2" xfId="3156"/>
    <cellStyle name="20% - uthevingsfarge 1 5 2 2 9" xfId="3155"/>
    <cellStyle name="20% - uthevingsfarge 1 5 2 2_Tabell 4.5-4.7" xfId="3216"/>
    <cellStyle name="20% - uthevingsfarge 1 5 2 3" xfId="77"/>
    <cellStyle name="20% - uthevingsfarge 1 5 2 3 10" xfId="3153"/>
    <cellStyle name="20% - uthevingsfarge 1 5 2 3 2" xfId="78"/>
    <cellStyle name="20% - uthevingsfarge 1 5 2 3 2 2" xfId="3151"/>
    <cellStyle name="20% - uthevingsfarge 1 5 2 3 2 2 2" xfId="3150"/>
    <cellStyle name="20% - uthevingsfarge 1 5 2 3 2 2 3" xfId="3149"/>
    <cellStyle name="20% - uthevingsfarge 1 5 2 3 2 3" xfId="3148"/>
    <cellStyle name="20% - uthevingsfarge 1 5 2 3 2 3 2" xfId="3147"/>
    <cellStyle name="20% - uthevingsfarge 1 5 2 3 2 3 3" xfId="3146"/>
    <cellStyle name="20% - uthevingsfarge 1 5 2 3 2 4" xfId="3145"/>
    <cellStyle name="20% - uthevingsfarge 1 5 2 3 2 5" xfId="3144"/>
    <cellStyle name="20% - uthevingsfarge 1 5 2 3 2_Tabell 4.5-4.7" xfId="3152"/>
    <cellStyle name="20% - uthevingsfarge 1 5 2 3 3" xfId="3143"/>
    <cellStyle name="20% - uthevingsfarge 1 5 2 3 3 2" xfId="3142"/>
    <cellStyle name="20% - uthevingsfarge 1 5 2 3 3 2 2" xfId="3141"/>
    <cellStyle name="20% - uthevingsfarge 1 5 2 3 3 2 3" xfId="3140"/>
    <cellStyle name="20% - uthevingsfarge 1 5 2 3 3 3" xfId="3139"/>
    <cellStyle name="20% - uthevingsfarge 1 5 2 3 3 3 2" xfId="3138"/>
    <cellStyle name="20% - uthevingsfarge 1 5 2 3 3 3 3" xfId="3137"/>
    <cellStyle name="20% - uthevingsfarge 1 5 2 3 3 4" xfId="3136"/>
    <cellStyle name="20% - uthevingsfarge 1 5 2 3 3 5" xfId="3135"/>
    <cellStyle name="20% - uthevingsfarge 1 5 2 3 4" xfId="3134"/>
    <cellStyle name="20% - uthevingsfarge 1 5 2 3 4 2" xfId="3133"/>
    <cellStyle name="20% - uthevingsfarge 1 5 2 3 4 3" xfId="3132"/>
    <cellStyle name="20% - uthevingsfarge 1 5 2 3 5" xfId="3131"/>
    <cellStyle name="20% - uthevingsfarge 1 5 2 3 5 2" xfId="3130"/>
    <cellStyle name="20% - uthevingsfarge 1 5 2 3 5 3" xfId="3129"/>
    <cellStyle name="20% - uthevingsfarge 1 5 2 3 6" xfId="3128"/>
    <cellStyle name="20% - uthevingsfarge 1 5 2 3 6 2" xfId="3127"/>
    <cellStyle name="20% - uthevingsfarge 1 5 2 3 7" xfId="3126"/>
    <cellStyle name="20% - uthevingsfarge 1 5 2 3 7 2" xfId="3125"/>
    <cellStyle name="20% - uthevingsfarge 1 5 2 3 8" xfId="3124"/>
    <cellStyle name="20% - uthevingsfarge 1 5 2 3 9" xfId="3123"/>
    <cellStyle name="20% - uthevingsfarge 1 5 2 3_Tabell 4.5-4.7" xfId="3154"/>
    <cellStyle name="20% - uthevingsfarge 1 5 2 4" xfId="79"/>
    <cellStyle name="20% - uthevingsfarge 1 5 2 4 2" xfId="3121"/>
    <cellStyle name="20% - uthevingsfarge 1 5 2 4 2 2" xfId="3120"/>
    <cellStyle name="20% - uthevingsfarge 1 5 2 4 2 3" xfId="3119"/>
    <cellStyle name="20% - uthevingsfarge 1 5 2 4 3" xfId="3118"/>
    <cellStyle name="20% - uthevingsfarge 1 5 2 4 3 2" xfId="3117"/>
    <cellStyle name="20% - uthevingsfarge 1 5 2 4 3 3" xfId="3116"/>
    <cellStyle name="20% - uthevingsfarge 1 5 2 4 4" xfId="3115"/>
    <cellStyle name="20% - uthevingsfarge 1 5 2 4 5" xfId="3114"/>
    <cellStyle name="20% - uthevingsfarge 1 5 2 4_Tabell 4.5-4.7" xfId="3122"/>
    <cellStyle name="20% - uthevingsfarge 1 5 2 5" xfId="3113"/>
    <cellStyle name="20% - uthevingsfarge 1 5 2 5 2" xfId="3112"/>
    <cellStyle name="20% - uthevingsfarge 1 5 2 5 2 2" xfId="3111"/>
    <cellStyle name="20% - uthevingsfarge 1 5 2 5 2 3" xfId="3110"/>
    <cellStyle name="20% - uthevingsfarge 1 5 2 5 3" xfId="3109"/>
    <cellStyle name="20% - uthevingsfarge 1 5 2 5 3 2" xfId="3108"/>
    <cellStyle name="20% - uthevingsfarge 1 5 2 5 3 3" xfId="3107"/>
    <cellStyle name="20% - uthevingsfarge 1 5 2 5 4" xfId="3106"/>
    <cellStyle name="20% - uthevingsfarge 1 5 2 5 5" xfId="3105"/>
    <cellStyle name="20% - uthevingsfarge 1 5 2 6" xfId="3104"/>
    <cellStyle name="20% - uthevingsfarge 1 5 2 6 2" xfId="3103"/>
    <cellStyle name="20% - uthevingsfarge 1 5 2 6 3" xfId="3102"/>
    <cellStyle name="20% - uthevingsfarge 1 5 2 7" xfId="3101"/>
    <cellStyle name="20% - uthevingsfarge 1 5 2 7 2" xfId="3100"/>
    <cellStyle name="20% - uthevingsfarge 1 5 2 7 3" xfId="3099"/>
    <cellStyle name="20% - uthevingsfarge 1 5 2 8" xfId="3098"/>
    <cellStyle name="20% - uthevingsfarge 1 5 2 8 2" xfId="3097"/>
    <cellStyle name="20% - uthevingsfarge 1 5 2 9" xfId="3096"/>
    <cellStyle name="20% - uthevingsfarge 1 5 2 9 2" xfId="4034"/>
    <cellStyle name="20% - uthevingsfarge 1 5 2_Tabell 4.5-4.7" xfId="3220"/>
    <cellStyle name="20% - uthevingsfarge 1 5 3" xfId="80"/>
    <cellStyle name="20% - uthevingsfarge 1 5 3 10" xfId="4026"/>
    <cellStyle name="20% - uthevingsfarge 1 5 3 11" xfId="3095"/>
    <cellStyle name="20% - uthevingsfarge 1 5 3 2" xfId="81"/>
    <cellStyle name="20% - uthevingsfarge 1 5 3 2 10" xfId="3093"/>
    <cellStyle name="20% - uthevingsfarge 1 5 3 2 2" xfId="82"/>
    <cellStyle name="20% - uthevingsfarge 1 5 3 2 2 2" xfId="3091"/>
    <cellStyle name="20% - uthevingsfarge 1 5 3 2 2 2 2" xfId="3090"/>
    <cellStyle name="20% - uthevingsfarge 1 5 3 2 2 2 3" xfId="3089"/>
    <cellStyle name="20% - uthevingsfarge 1 5 3 2 2 3" xfId="3088"/>
    <cellStyle name="20% - uthevingsfarge 1 5 3 2 2 3 2" xfId="3087"/>
    <cellStyle name="20% - uthevingsfarge 1 5 3 2 2 3 3" xfId="4046"/>
    <cellStyle name="20% - uthevingsfarge 1 5 3 2 2 4" xfId="4043"/>
    <cellStyle name="20% - uthevingsfarge 1 5 3 2 2 5" xfId="4024"/>
    <cellStyle name="20% - uthevingsfarge 1 5 3 2 2_Tabell 4.5-4.7" xfId="3092"/>
    <cellStyle name="20% - uthevingsfarge 1 5 3 2 3" xfId="3086"/>
    <cellStyle name="20% - uthevingsfarge 1 5 3 2 3 2" xfId="3085"/>
    <cellStyle name="20% - uthevingsfarge 1 5 3 2 3 2 2" xfId="4025"/>
    <cellStyle name="20% - uthevingsfarge 1 5 3 2 3 2 3" xfId="3084"/>
    <cellStyle name="20% - uthevingsfarge 1 5 3 2 3 3" xfId="2062"/>
    <cellStyle name="20% - uthevingsfarge 1 5 3 2 3 3 2" xfId="4051"/>
    <cellStyle name="20% - uthevingsfarge 1 5 3 2 3 3 3" xfId="4039"/>
    <cellStyle name="20% - uthevingsfarge 1 5 3 2 3 4" xfId="3083"/>
    <cellStyle name="20% - uthevingsfarge 1 5 3 2 3 5" xfId="3082"/>
    <cellStyle name="20% - uthevingsfarge 1 5 3 2 4" xfId="3081"/>
    <cellStyle name="20% - uthevingsfarge 1 5 3 2 4 2" xfId="3080"/>
    <cellStyle name="20% - uthevingsfarge 1 5 3 2 4 3" xfId="3079"/>
    <cellStyle name="20% - uthevingsfarge 1 5 3 2 5" xfId="3078"/>
    <cellStyle name="20% - uthevingsfarge 1 5 3 2 5 2" xfId="3077"/>
    <cellStyle name="20% - uthevingsfarge 1 5 3 2 5 3" xfId="3076"/>
    <cellStyle name="20% - uthevingsfarge 1 5 3 2 6" xfId="3075"/>
    <cellStyle name="20% - uthevingsfarge 1 5 3 2 6 2" xfId="3074"/>
    <cellStyle name="20% - uthevingsfarge 1 5 3 2 7" xfId="3073"/>
    <cellStyle name="20% - uthevingsfarge 1 5 3 2 7 2" xfId="3072"/>
    <cellStyle name="20% - uthevingsfarge 1 5 3 2 8" xfId="3071"/>
    <cellStyle name="20% - uthevingsfarge 1 5 3 2 9" xfId="3070"/>
    <cellStyle name="20% - uthevingsfarge 1 5 3 2_Tabell 4.5-4.7" xfId="3094"/>
    <cellStyle name="20% - uthevingsfarge 1 5 3 3" xfId="83"/>
    <cellStyle name="20% - uthevingsfarge 1 5 3 3 2" xfId="3068"/>
    <cellStyle name="20% - uthevingsfarge 1 5 3 3 2 2" xfId="3067"/>
    <cellStyle name="20% - uthevingsfarge 1 5 3 3 2 3" xfId="3066"/>
    <cellStyle name="20% - uthevingsfarge 1 5 3 3 3" xfId="3065"/>
    <cellStyle name="20% - uthevingsfarge 1 5 3 3 3 2" xfId="3064"/>
    <cellStyle name="20% - uthevingsfarge 1 5 3 3 3 3" xfId="3063"/>
    <cellStyle name="20% - uthevingsfarge 1 5 3 3 4" xfId="3062"/>
    <cellStyle name="20% - uthevingsfarge 1 5 3 3 5" xfId="3061"/>
    <cellStyle name="20% - uthevingsfarge 1 5 3 3_Tabell 4.5-4.7" xfId="3069"/>
    <cellStyle name="20% - uthevingsfarge 1 5 3 4" xfId="3060"/>
    <cellStyle name="20% - uthevingsfarge 1 5 3 4 2" xfId="3059"/>
    <cellStyle name="20% - uthevingsfarge 1 5 3 4 2 2" xfId="3058"/>
    <cellStyle name="20% - uthevingsfarge 1 5 3 4 2 3" xfId="3057"/>
    <cellStyle name="20% - uthevingsfarge 1 5 3 4 3" xfId="3056"/>
    <cellStyle name="20% - uthevingsfarge 1 5 3 4 3 2" xfId="3055"/>
    <cellStyle name="20% - uthevingsfarge 1 5 3 4 3 3" xfId="3054"/>
    <cellStyle name="20% - uthevingsfarge 1 5 3 4 4" xfId="3053"/>
    <cellStyle name="20% - uthevingsfarge 1 5 3 4 5" xfId="3052"/>
    <cellStyle name="20% - uthevingsfarge 1 5 3 5" xfId="3051"/>
    <cellStyle name="20% - uthevingsfarge 1 5 3 5 2" xfId="3050"/>
    <cellStyle name="20% - uthevingsfarge 1 5 3 5 3" xfId="3049"/>
    <cellStyle name="20% - uthevingsfarge 1 5 3 6" xfId="3048"/>
    <cellStyle name="20% - uthevingsfarge 1 5 3 6 2" xfId="3047"/>
    <cellStyle name="20% - uthevingsfarge 1 5 3 6 3" xfId="3046"/>
    <cellStyle name="20% - uthevingsfarge 1 5 3 7" xfId="3045"/>
    <cellStyle name="20% - uthevingsfarge 1 5 3 7 2" xfId="3044"/>
    <cellStyle name="20% - uthevingsfarge 1 5 3 8" xfId="3043"/>
    <cellStyle name="20% - uthevingsfarge 1 5 3 8 2" xfId="3042"/>
    <cellStyle name="20% - uthevingsfarge 1 5 3 9" xfId="3041"/>
    <cellStyle name="20% - uthevingsfarge 1 5 3_Tabell 4.5-4.7" xfId="4044"/>
    <cellStyle name="20% - uthevingsfarge 1 5 4" xfId="84"/>
    <cellStyle name="20% - uthevingsfarge 1 5 4 10" xfId="3039"/>
    <cellStyle name="20% - uthevingsfarge 1 5 4 2" xfId="85"/>
    <cellStyle name="20% - uthevingsfarge 1 5 4 2 2" xfId="3037"/>
    <cellStyle name="20% - uthevingsfarge 1 5 4 2 2 2" xfId="3036"/>
    <cellStyle name="20% - uthevingsfarge 1 5 4 2 2 3" xfId="3035"/>
    <cellStyle name="20% - uthevingsfarge 1 5 4 2 3" xfId="3034"/>
    <cellStyle name="20% - uthevingsfarge 1 5 4 2 3 2" xfId="3033"/>
    <cellStyle name="20% - uthevingsfarge 1 5 4 2 3 3" xfId="3032"/>
    <cellStyle name="20% - uthevingsfarge 1 5 4 2 4" xfId="3031"/>
    <cellStyle name="20% - uthevingsfarge 1 5 4 2 5" xfId="3030"/>
    <cellStyle name="20% - uthevingsfarge 1 5 4 2_Tabell 4.5-4.7" xfId="3038"/>
    <cellStyle name="20% - uthevingsfarge 1 5 4 3" xfId="3029"/>
    <cellStyle name="20% - uthevingsfarge 1 5 4 3 2" xfId="3028"/>
    <cellStyle name="20% - uthevingsfarge 1 5 4 3 2 2" xfId="3027"/>
    <cellStyle name="20% - uthevingsfarge 1 5 4 3 2 3" xfId="3026"/>
    <cellStyle name="20% - uthevingsfarge 1 5 4 3 3" xfId="3025"/>
    <cellStyle name="20% - uthevingsfarge 1 5 4 3 3 2" xfId="3024"/>
    <cellStyle name="20% - uthevingsfarge 1 5 4 3 3 3" xfId="3023"/>
    <cellStyle name="20% - uthevingsfarge 1 5 4 3 4" xfId="3022"/>
    <cellStyle name="20% - uthevingsfarge 1 5 4 3 5" xfId="3021"/>
    <cellStyle name="20% - uthevingsfarge 1 5 4 4" xfId="3020"/>
    <cellStyle name="20% - uthevingsfarge 1 5 4 4 2" xfId="3019"/>
    <cellStyle name="20% - uthevingsfarge 1 5 4 4 3" xfId="3018"/>
    <cellStyle name="20% - uthevingsfarge 1 5 4 5" xfId="3017"/>
    <cellStyle name="20% - uthevingsfarge 1 5 4 5 2" xfId="3016"/>
    <cellStyle name="20% - uthevingsfarge 1 5 4 5 3" xfId="3015"/>
    <cellStyle name="20% - uthevingsfarge 1 5 4 6" xfId="3014"/>
    <cellStyle name="20% - uthevingsfarge 1 5 4 6 2" xfId="3013"/>
    <cellStyle name="20% - uthevingsfarge 1 5 4 7" xfId="3012"/>
    <cellStyle name="20% - uthevingsfarge 1 5 4 7 2" xfId="3011"/>
    <cellStyle name="20% - uthevingsfarge 1 5 4 8" xfId="3010"/>
    <cellStyle name="20% - uthevingsfarge 1 5 4 9" xfId="3009"/>
    <cellStyle name="20% - uthevingsfarge 1 5 4_Tabell 4.5-4.7" xfId="3040"/>
    <cellStyle name="20% - uthevingsfarge 1 5 5" xfId="86"/>
    <cellStyle name="20% - uthevingsfarge 1 5 5 2" xfId="3007"/>
    <cellStyle name="20% - uthevingsfarge 1 5 5 2 2" xfId="3006"/>
    <cellStyle name="20% - uthevingsfarge 1 5 5 2 3" xfId="3005"/>
    <cellStyle name="20% - uthevingsfarge 1 5 5 3" xfId="3004"/>
    <cellStyle name="20% - uthevingsfarge 1 5 5 3 2" xfId="3003"/>
    <cellStyle name="20% - uthevingsfarge 1 5 5 3 3" xfId="3002"/>
    <cellStyle name="20% - uthevingsfarge 1 5 5 4" xfId="3001"/>
    <cellStyle name="20% - uthevingsfarge 1 5 5 5" xfId="3000"/>
    <cellStyle name="20% - uthevingsfarge 1 5 5_Tabell 4.5-4.7" xfId="3008"/>
    <cellStyle name="20% - uthevingsfarge 1 5 6" xfId="2999"/>
    <cellStyle name="20% - uthevingsfarge 1 5 6 2" xfId="2998"/>
    <cellStyle name="20% - uthevingsfarge 1 5 6 2 2" xfId="2997"/>
    <cellStyle name="20% - uthevingsfarge 1 5 6 2 3" xfId="2996"/>
    <cellStyle name="20% - uthevingsfarge 1 5 6 3" xfId="2995"/>
    <cellStyle name="20% - uthevingsfarge 1 5 6 3 2" xfId="2994"/>
    <cellStyle name="20% - uthevingsfarge 1 5 6 3 3" xfId="2993"/>
    <cellStyle name="20% - uthevingsfarge 1 5 6 4" xfId="2992"/>
    <cellStyle name="20% - uthevingsfarge 1 5 6 5" xfId="2991"/>
    <cellStyle name="20% - uthevingsfarge 1 5 7" xfId="2990"/>
    <cellStyle name="20% - uthevingsfarge 1 5 7 2" xfId="2989"/>
    <cellStyle name="20% - uthevingsfarge 1 5 7 3" xfId="2988"/>
    <cellStyle name="20% - uthevingsfarge 1 5 8" xfId="2987"/>
    <cellStyle name="20% - uthevingsfarge 1 5 8 2" xfId="2986"/>
    <cellStyle name="20% - uthevingsfarge 1 5 8 3" xfId="2985"/>
    <cellStyle name="20% - uthevingsfarge 1 5 9" xfId="2984"/>
    <cellStyle name="20% - uthevingsfarge 1 5 9 2" xfId="2983"/>
    <cellStyle name="20% - uthevingsfarge 1 5_Tabell 4.5-4.7" xfId="3226"/>
    <cellStyle name="20% - uthevingsfarge 1 6" xfId="87"/>
    <cellStyle name="20% - uthevingsfarge 1 6 10" xfId="2981"/>
    <cellStyle name="20% - uthevingsfarge 1 6 11" xfId="2980"/>
    <cellStyle name="20% - uthevingsfarge 1 6 12" xfId="2979"/>
    <cellStyle name="20% - uthevingsfarge 1 6 2" xfId="88"/>
    <cellStyle name="20% - uthevingsfarge 1 6 2 10" xfId="2977"/>
    <cellStyle name="20% - uthevingsfarge 1 6 2 11" xfId="2976"/>
    <cellStyle name="20% - uthevingsfarge 1 6 2 2" xfId="89"/>
    <cellStyle name="20% - uthevingsfarge 1 6 2 2 10" xfId="2974"/>
    <cellStyle name="20% - uthevingsfarge 1 6 2 2 2" xfId="90"/>
    <cellStyle name="20% - uthevingsfarge 1 6 2 2 2 2" xfId="2972"/>
    <cellStyle name="20% - uthevingsfarge 1 6 2 2 2 2 2" xfId="2971"/>
    <cellStyle name="20% - uthevingsfarge 1 6 2 2 2 2 3" xfId="2970"/>
    <cellStyle name="20% - uthevingsfarge 1 6 2 2 2 3" xfId="2969"/>
    <cellStyle name="20% - uthevingsfarge 1 6 2 2 2 3 2" xfId="2968"/>
    <cellStyle name="20% - uthevingsfarge 1 6 2 2 2 3 3" xfId="2967"/>
    <cellStyle name="20% - uthevingsfarge 1 6 2 2 2 4" xfId="2966"/>
    <cellStyle name="20% - uthevingsfarge 1 6 2 2 2 5" xfId="2965"/>
    <cellStyle name="20% - uthevingsfarge 1 6 2 2 2_Tabell 4.5-4.7" xfId="2973"/>
    <cellStyle name="20% - uthevingsfarge 1 6 2 2 3" xfId="2964"/>
    <cellStyle name="20% - uthevingsfarge 1 6 2 2 3 2" xfId="2963"/>
    <cellStyle name="20% - uthevingsfarge 1 6 2 2 3 2 2" xfId="2962"/>
    <cellStyle name="20% - uthevingsfarge 1 6 2 2 3 2 3" xfId="2961"/>
    <cellStyle name="20% - uthevingsfarge 1 6 2 2 3 3" xfId="2960"/>
    <cellStyle name="20% - uthevingsfarge 1 6 2 2 3 3 2" xfId="2959"/>
    <cellStyle name="20% - uthevingsfarge 1 6 2 2 3 3 3" xfId="2958"/>
    <cellStyle name="20% - uthevingsfarge 1 6 2 2 3 4" xfId="2957"/>
    <cellStyle name="20% - uthevingsfarge 1 6 2 2 3 5" xfId="2956"/>
    <cellStyle name="20% - uthevingsfarge 1 6 2 2 4" xfId="2955"/>
    <cellStyle name="20% - uthevingsfarge 1 6 2 2 4 2" xfId="2954"/>
    <cellStyle name="20% - uthevingsfarge 1 6 2 2 4 3" xfId="2953"/>
    <cellStyle name="20% - uthevingsfarge 1 6 2 2 5" xfId="2952"/>
    <cellStyle name="20% - uthevingsfarge 1 6 2 2 5 2" xfId="2951"/>
    <cellStyle name="20% - uthevingsfarge 1 6 2 2 5 3" xfId="2950"/>
    <cellStyle name="20% - uthevingsfarge 1 6 2 2 6" xfId="2949"/>
    <cellStyle name="20% - uthevingsfarge 1 6 2 2 6 2" xfId="2948"/>
    <cellStyle name="20% - uthevingsfarge 1 6 2 2 7" xfId="2947"/>
    <cellStyle name="20% - uthevingsfarge 1 6 2 2 7 2" xfId="2946"/>
    <cellStyle name="20% - uthevingsfarge 1 6 2 2 8" xfId="2945"/>
    <cellStyle name="20% - uthevingsfarge 1 6 2 2 9" xfId="2944"/>
    <cellStyle name="20% - uthevingsfarge 1 6 2 2_Tabell 4.5-4.7" xfId="2975"/>
    <cellStyle name="20% - uthevingsfarge 1 6 2 3" xfId="91"/>
    <cellStyle name="20% - uthevingsfarge 1 6 2 3 2" xfId="2942"/>
    <cellStyle name="20% - uthevingsfarge 1 6 2 3 2 2" xfId="2941"/>
    <cellStyle name="20% - uthevingsfarge 1 6 2 3 2 3" xfId="2940"/>
    <cellStyle name="20% - uthevingsfarge 1 6 2 3 3" xfId="2939"/>
    <cellStyle name="20% - uthevingsfarge 1 6 2 3 3 2" xfId="2938"/>
    <cellStyle name="20% - uthevingsfarge 1 6 2 3 3 3" xfId="2937"/>
    <cellStyle name="20% - uthevingsfarge 1 6 2 3 4" xfId="2936"/>
    <cellStyle name="20% - uthevingsfarge 1 6 2 3 5" xfId="2935"/>
    <cellStyle name="20% - uthevingsfarge 1 6 2 3_Tabell 4.5-4.7" xfId="2943"/>
    <cellStyle name="20% - uthevingsfarge 1 6 2 4" xfId="2934"/>
    <cellStyle name="20% - uthevingsfarge 1 6 2 4 2" xfId="2933"/>
    <cellStyle name="20% - uthevingsfarge 1 6 2 4 2 2" xfId="2932"/>
    <cellStyle name="20% - uthevingsfarge 1 6 2 4 2 3" xfId="2931"/>
    <cellStyle name="20% - uthevingsfarge 1 6 2 4 3" xfId="2930"/>
    <cellStyle name="20% - uthevingsfarge 1 6 2 4 3 2" xfId="2929"/>
    <cellStyle name="20% - uthevingsfarge 1 6 2 4 3 3" xfId="2928"/>
    <cellStyle name="20% - uthevingsfarge 1 6 2 4 4" xfId="2927"/>
    <cellStyle name="20% - uthevingsfarge 1 6 2 4 5" xfId="2926"/>
    <cellStyle name="20% - uthevingsfarge 1 6 2 5" xfId="2925"/>
    <cellStyle name="20% - uthevingsfarge 1 6 2 5 2" xfId="2924"/>
    <cellStyle name="20% - uthevingsfarge 1 6 2 5 3" xfId="2923"/>
    <cellStyle name="20% - uthevingsfarge 1 6 2 6" xfId="2922"/>
    <cellStyle name="20% - uthevingsfarge 1 6 2 6 2" xfId="2921"/>
    <cellStyle name="20% - uthevingsfarge 1 6 2 6 3" xfId="2920"/>
    <cellStyle name="20% - uthevingsfarge 1 6 2 7" xfId="2919"/>
    <cellStyle name="20% - uthevingsfarge 1 6 2 7 2" xfId="2918"/>
    <cellStyle name="20% - uthevingsfarge 1 6 2 8" xfId="2917"/>
    <cellStyle name="20% - uthevingsfarge 1 6 2 8 2" xfId="2916"/>
    <cellStyle name="20% - uthevingsfarge 1 6 2 9" xfId="2915"/>
    <cellStyle name="20% - uthevingsfarge 1 6 2_Tabell 4.5-4.7" xfId="2978"/>
    <cellStyle name="20% - uthevingsfarge 1 6 3" xfId="92"/>
    <cellStyle name="20% - uthevingsfarge 1 6 3 10" xfId="2913"/>
    <cellStyle name="20% - uthevingsfarge 1 6 3 2" xfId="93"/>
    <cellStyle name="20% - uthevingsfarge 1 6 3 2 2" xfId="2911"/>
    <cellStyle name="20% - uthevingsfarge 1 6 3 2 2 2" xfId="2910"/>
    <cellStyle name="20% - uthevingsfarge 1 6 3 2 2 3" xfId="2909"/>
    <cellStyle name="20% - uthevingsfarge 1 6 3 2 3" xfId="2908"/>
    <cellStyle name="20% - uthevingsfarge 1 6 3 2 3 2" xfId="2907"/>
    <cellStyle name="20% - uthevingsfarge 1 6 3 2 3 3" xfId="2906"/>
    <cellStyle name="20% - uthevingsfarge 1 6 3 2 4" xfId="2905"/>
    <cellStyle name="20% - uthevingsfarge 1 6 3 2 5" xfId="2904"/>
    <cellStyle name="20% - uthevingsfarge 1 6 3 2_Tabell 4.5-4.7" xfId="2912"/>
    <cellStyle name="20% - uthevingsfarge 1 6 3 3" xfId="2903"/>
    <cellStyle name="20% - uthevingsfarge 1 6 3 3 2" xfId="2902"/>
    <cellStyle name="20% - uthevingsfarge 1 6 3 3 2 2" xfId="2901"/>
    <cellStyle name="20% - uthevingsfarge 1 6 3 3 2 3" xfId="2900"/>
    <cellStyle name="20% - uthevingsfarge 1 6 3 3 3" xfId="2899"/>
    <cellStyle name="20% - uthevingsfarge 1 6 3 3 3 2" xfId="2898"/>
    <cellStyle name="20% - uthevingsfarge 1 6 3 3 3 3" xfId="2897"/>
    <cellStyle name="20% - uthevingsfarge 1 6 3 3 4" xfId="2896"/>
    <cellStyle name="20% - uthevingsfarge 1 6 3 3 5" xfId="2895"/>
    <cellStyle name="20% - uthevingsfarge 1 6 3 4" xfId="2894"/>
    <cellStyle name="20% - uthevingsfarge 1 6 3 4 2" xfId="2893"/>
    <cellStyle name="20% - uthevingsfarge 1 6 3 4 3" xfId="2892"/>
    <cellStyle name="20% - uthevingsfarge 1 6 3 5" xfId="2891"/>
    <cellStyle name="20% - uthevingsfarge 1 6 3 5 2" xfId="2890"/>
    <cellStyle name="20% - uthevingsfarge 1 6 3 5 3" xfId="2889"/>
    <cellStyle name="20% - uthevingsfarge 1 6 3 6" xfId="2888"/>
    <cellStyle name="20% - uthevingsfarge 1 6 3 6 2" xfId="2887"/>
    <cellStyle name="20% - uthevingsfarge 1 6 3 7" xfId="2886"/>
    <cellStyle name="20% - uthevingsfarge 1 6 3 7 2" xfId="2885"/>
    <cellStyle name="20% - uthevingsfarge 1 6 3 8" xfId="2884"/>
    <cellStyle name="20% - uthevingsfarge 1 6 3 9" xfId="2883"/>
    <cellStyle name="20% - uthevingsfarge 1 6 3_Tabell 4.5-4.7" xfId="2914"/>
    <cellStyle name="20% - uthevingsfarge 1 6 4" xfId="94"/>
    <cellStyle name="20% - uthevingsfarge 1 6 4 2" xfId="2881"/>
    <cellStyle name="20% - uthevingsfarge 1 6 4 2 2" xfId="2880"/>
    <cellStyle name="20% - uthevingsfarge 1 6 4 2 3" xfId="2879"/>
    <cellStyle name="20% - uthevingsfarge 1 6 4 3" xfId="2878"/>
    <cellStyle name="20% - uthevingsfarge 1 6 4 3 2" xfId="2877"/>
    <cellStyle name="20% - uthevingsfarge 1 6 4 3 3" xfId="2876"/>
    <cellStyle name="20% - uthevingsfarge 1 6 4 4" xfId="2875"/>
    <cellStyle name="20% - uthevingsfarge 1 6 4 5" xfId="2874"/>
    <cellStyle name="20% - uthevingsfarge 1 6 4_Tabell 4.5-4.7" xfId="2882"/>
    <cellStyle name="20% - uthevingsfarge 1 6 5" xfId="2873"/>
    <cellStyle name="20% - uthevingsfarge 1 6 5 2" xfId="2872"/>
    <cellStyle name="20% - uthevingsfarge 1 6 5 2 2" xfId="2871"/>
    <cellStyle name="20% - uthevingsfarge 1 6 5 2 3" xfId="2870"/>
    <cellStyle name="20% - uthevingsfarge 1 6 5 3" xfId="2869"/>
    <cellStyle name="20% - uthevingsfarge 1 6 5 3 2" xfId="2868"/>
    <cellStyle name="20% - uthevingsfarge 1 6 5 3 3" xfId="2867"/>
    <cellStyle name="20% - uthevingsfarge 1 6 5 4" xfId="2866"/>
    <cellStyle name="20% - uthevingsfarge 1 6 5 5" xfId="2865"/>
    <cellStyle name="20% - uthevingsfarge 1 6 6" xfId="2864"/>
    <cellStyle name="20% - uthevingsfarge 1 6 6 2" xfId="2863"/>
    <cellStyle name="20% - uthevingsfarge 1 6 6 3" xfId="2862"/>
    <cellStyle name="20% - uthevingsfarge 1 6 7" xfId="2861"/>
    <cellStyle name="20% - uthevingsfarge 1 6 7 2" xfId="2860"/>
    <cellStyle name="20% - uthevingsfarge 1 6 7 3" xfId="2859"/>
    <cellStyle name="20% - uthevingsfarge 1 6 8" xfId="2858"/>
    <cellStyle name="20% - uthevingsfarge 1 6 8 2" xfId="2857"/>
    <cellStyle name="20% - uthevingsfarge 1 6 9" xfId="2856"/>
    <cellStyle name="20% - uthevingsfarge 1 6 9 2" xfId="2855"/>
    <cellStyle name="20% - uthevingsfarge 1 6_Tabell 4.5-4.7" xfId="2982"/>
    <cellStyle name="20% - uthevingsfarge 1 7" xfId="95"/>
    <cellStyle name="20% - uthevingsfarge 1 7 10" xfId="2853"/>
    <cellStyle name="20% - uthevingsfarge 1 7 11" xfId="2852"/>
    <cellStyle name="20% - uthevingsfarge 1 7 2" xfId="96"/>
    <cellStyle name="20% - uthevingsfarge 1 7 2 10" xfId="2850"/>
    <cellStyle name="20% - uthevingsfarge 1 7 2 2" xfId="97"/>
    <cellStyle name="20% - uthevingsfarge 1 7 2 2 2" xfId="2848"/>
    <cellStyle name="20% - uthevingsfarge 1 7 2 2 2 2" xfId="2847"/>
    <cellStyle name="20% - uthevingsfarge 1 7 2 2 2 3" xfId="2846"/>
    <cellStyle name="20% - uthevingsfarge 1 7 2 2 3" xfId="2845"/>
    <cellStyle name="20% - uthevingsfarge 1 7 2 2 3 2" xfId="2844"/>
    <cellStyle name="20% - uthevingsfarge 1 7 2 2 3 3" xfId="2843"/>
    <cellStyle name="20% - uthevingsfarge 1 7 2 2 4" xfId="2842"/>
    <cellStyle name="20% - uthevingsfarge 1 7 2 2 5" xfId="2841"/>
    <cellStyle name="20% - uthevingsfarge 1 7 2 2_Tabell 4.5-4.7" xfId="2849"/>
    <cellStyle name="20% - uthevingsfarge 1 7 2 3" xfId="2840"/>
    <cellStyle name="20% - uthevingsfarge 1 7 2 3 2" xfId="2839"/>
    <cellStyle name="20% - uthevingsfarge 1 7 2 3 2 2" xfId="2838"/>
    <cellStyle name="20% - uthevingsfarge 1 7 2 3 2 3" xfId="2837"/>
    <cellStyle name="20% - uthevingsfarge 1 7 2 3 3" xfId="2836"/>
    <cellStyle name="20% - uthevingsfarge 1 7 2 3 3 2" xfId="2835"/>
    <cellStyle name="20% - uthevingsfarge 1 7 2 3 3 3" xfId="2834"/>
    <cellStyle name="20% - uthevingsfarge 1 7 2 3 4" xfId="2833"/>
    <cellStyle name="20% - uthevingsfarge 1 7 2 3 5" xfId="2832"/>
    <cellStyle name="20% - uthevingsfarge 1 7 2 4" xfId="2831"/>
    <cellStyle name="20% - uthevingsfarge 1 7 2 4 2" xfId="2830"/>
    <cellStyle name="20% - uthevingsfarge 1 7 2 4 3" xfId="2829"/>
    <cellStyle name="20% - uthevingsfarge 1 7 2 5" xfId="2828"/>
    <cellStyle name="20% - uthevingsfarge 1 7 2 5 2" xfId="2827"/>
    <cellStyle name="20% - uthevingsfarge 1 7 2 5 3" xfId="2826"/>
    <cellStyle name="20% - uthevingsfarge 1 7 2 6" xfId="2825"/>
    <cellStyle name="20% - uthevingsfarge 1 7 2 6 2" xfId="2824"/>
    <cellStyle name="20% - uthevingsfarge 1 7 2 7" xfId="2823"/>
    <cellStyle name="20% - uthevingsfarge 1 7 2 7 2" xfId="2822"/>
    <cellStyle name="20% - uthevingsfarge 1 7 2 8" xfId="2821"/>
    <cellStyle name="20% - uthevingsfarge 1 7 2 9" xfId="2820"/>
    <cellStyle name="20% - uthevingsfarge 1 7 2_Tabell 4.5-4.7" xfId="2851"/>
    <cellStyle name="20% - uthevingsfarge 1 7 3" xfId="98"/>
    <cellStyle name="20% - uthevingsfarge 1 7 3 2" xfId="2818"/>
    <cellStyle name="20% - uthevingsfarge 1 7 3 2 2" xfId="2817"/>
    <cellStyle name="20% - uthevingsfarge 1 7 3 2 3" xfId="2816"/>
    <cellStyle name="20% - uthevingsfarge 1 7 3 3" xfId="2815"/>
    <cellStyle name="20% - uthevingsfarge 1 7 3 3 2" xfId="2814"/>
    <cellStyle name="20% - uthevingsfarge 1 7 3 3 3" xfId="2813"/>
    <cellStyle name="20% - uthevingsfarge 1 7 3 4" xfId="2812"/>
    <cellStyle name="20% - uthevingsfarge 1 7 3 5" xfId="2811"/>
    <cellStyle name="20% - uthevingsfarge 1 7 3_Tabell 4.5-4.7" xfId="2819"/>
    <cellStyle name="20% - uthevingsfarge 1 7 4" xfId="2810"/>
    <cellStyle name="20% - uthevingsfarge 1 7 4 2" xfId="2809"/>
    <cellStyle name="20% - uthevingsfarge 1 7 4 2 2" xfId="2808"/>
    <cellStyle name="20% - uthevingsfarge 1 7 4 2 3" xfId="2807"/>
    <cellStyle name="20% - uthevingsfarge 1 7 4 3" xfId="2806"/>
    <cellStyle name="20% - uthevingsfarge 1 7 4 3 2" xfId="2805"/>
    <cellStyle name="20% - uthevingsfarge 1 7 4 3 3" xfId="2804"/>
    <cellStyle name="20% - uthevingsfarge 1 7 4 4" xfId="2803"/>
    <cellStyle name="20% - uthevingsfarge 1 7 4 5" xfId="2802"/>
    <cellStyle name="20% - uthevingsfarge 1 7 5" xfId="2801"/>
    <cellStyle name="20% - uthevingsfarge 1 7 5 2" xfId="2800"/>
    <cellStyle name="20% - uthevingsfarge 1 7 5 3" xfId="2799"/>
    <cellStyle name="20% - uthevingsfarge 1 7 6" xfId="2798"/>
    <cellStyle name="20% - uthevingsfarge 1 7 6 2" xfId="2797"/>
    <cellStyle name="20% - uthevingsfarge 1 7 6 3" xfId="2796"/>
    <cellStyle name="20% - uthevingsfarge 1 7 7" xfId="2795"/>
    <cellStyle name="20% - uthevingsfarge 1 7 7 2" xfId="2794"/>
    <cellStyle name="20% - uthevingsfarge 1 7 8" xfId="2793"/>
    <cellStyle name="20% - uthevingsfarge 1 7 8 2" xfId="2792"/>
    <cellStyle name="20% - uthevingsfarge 1 7 9" xfId="2791"/>
    <cellStyle name="20% - uthevingsfarge 1 7_Tabell 4.5-4.7" xfId="2854"/>
    <cellStyle name="20% - uthevingsfarge 1 8" xfId="99"/>
    <cellStyle name="20% - uthevingsfarge 1 8 10" xfId="2789"/>
    <cellStyle name="20% - uthevingsfarge 1 8 11" xfId="2788"/>
    <cellStyle name="20% - uthevingsfarge 1 8 2" xfId="100"/>
    <cellStyle name="20% - uthevingsfarge 1 8 2 10" xfId="2786"/>
    <cellStyle name="20% - uthevingsfarge 1 8 2 2" xfId="101"/>
    <cellStyle name="20% - uthevingsfarge 1 8 2 2 2" xfId="2784"/>
    <cellStyle name="20% - uthevingsfarge 1 8 2 2 2 2" xfId="2783"/>
    <cellStyle name="20% - uthevingsfarge 1 8 2 2 2 3" xfId="2782"/>
    <cellStyle name="20% - uthevingsfarge 1 8 2 2 3" xfId="2781"/>
    <cellStyle name="20% - uthevingsfarge 1 8 2 2 3 2" xfId="2780"/>
    <cellStyle name="20% - uthevingsfarge 1 8 2 2 3 3" xfId="2779"/>
    <cellStyle name="20% - uthevingsfarge 1 8 2 2 4" xfId="2778"/>
    <cellStyle name="20% - uthevingsfarge 1 8 2 2 5" xfId="2777"/>
    <cellStyle name="20% - uthevingsfarge 1 8 2 2_Tabell 4.5-4.7" xfId="2785"/>
    <cellStyle name="20% - uthevingsfarge 1 8 2 3" xfId="2776"/>
    <cellStyle name="20% - uthevingsfarge 1 8 2 3 2" xfId="2775"/>
    <cellStyle name="20% - uthevingsfarge 1 8 2 3 2 2" xfId="2774"/>
    <cellStyle name="20% - uthevingsfarge 1 8 2 3 2 3" xfId="2773"/>
    <cellStyle name="20% - uthevingsfarge 1 8 2 3 3" xfId="2772"/>
    <cellStyle name="20% - uthevingsfarge 1 8 2 3 3 2" xfId="2771"/>
    <cellStyle name="20% - uthevingsfarge 1 8 2 3 3 3" xfId="2770"/>
    <cellStyle name="20% - uthevingsfarge 1 8 2 3 4" xfId="2769"/>
    <cellStyle name="20% - uthevingsfarge 1 8 2 3 5" xfId="2768"/>
    <cellStyle name="20% - uthevingsfarge 1 8 2 4" xfId="2767"/>
    <cellStyle name="20% - uthevingsfarge 1 8 2 4 2" xfId="2766"/>
    <cellStyle name="20% - uthevingsfarge 1 8 2 4 3" xfId="2765"/>
    <cellStyle name="20% - uthevingsfarge 1 8 2 5" xfId="2764"/>
    <cellStyle name="20% - uthevingsfarge 1 8 2 5 2" xfId="2763"/>
    <cellStyle name="20% - uthevingsfarge 1 8 2 5 3" xfId="2762"/>
    <cellStyle name="20% - uthevingsfarge 1 8 2 6" xfId="2761"/>
    <cellStyle name="20% - uthevingsfarge 1 8 2 6 2" xfId="2760"/>
    <cellStyle name="20% - uthevingsfarge 1 8 2 7" xfId="2759"/>
    <cellStyle name="20% - uthevingsfarge 1 8 2 7 2" xfId="2758"/>
    <cellStyle name="20% - uthevingsfarge 1 8 2 8" xfId="2757"/>
    <cellStyle name="20% - uthevingsfarge 1 8 2 9" xfId="2756"/>
    <cellStyle name="20% - uthevingsfarge 1 8 2_Tabell 4.5-4.7" xfId="2787"/>
    <cellStyle name="20% - uthevingsfarge 1 8 3" xfId="102"/>
    <cellStyle name="20% - uthevingsfarge 1 8 3 2" xfId="2754"/>
    <cellStyle name="20% - uthevingsfarge 1 8 3 2 2" xfId="2753"/>
    <cellStyle name="20% - uthevingsfarge 1 8 3 2 3" xfId="2752"/>
    <cellStyle name="20% - uthevingsfarge 1 8 3 3" xfId="2751"/>
    <cellStyle name="20% - uthevingsfarge 1 8 3 3 2" xfId="2750"/>
    <cellStyle name="20% - uthevingsfarge 1 8 3 3 3" xfId="2749"/>
    <cellStyle name="20% - uthevingsfarge 1 8 3 4" xfId="2748"/>
    <cellStyle name="20% - uthevingsfarge 1 8 3 5" xfId="2747"/>
    <cellStyle name="20% - uthevingsfarge 1 8 3_Tabell 4.5-4.7" xfId="2755"/>
    <cellStyle name="20% - uthevingsfarge 1 8 4" xfId="2746"/>
    <cellStyle name="20% - uthevingsfarge 1 8 4 2" xfId="2745"/>
    <cellStyle name="20% - uthevingsfarge 1 8 4 2 2" xfId="2744"/>
    <cellStyle name="20% - uthevingsfarge 1 8 4 2 3" xfId="2743"/>
    <cellStyle name="20% - uthevingsfarge 1 8 4 3" xfId="2742"/>
    <cellStyle name="20% - uthevingsfarge 1 8 4 3 2" xfId="2741"/>
    <cellStyle name="20% - uthevingsfarge 1 8 4 3 3" xfId="2740"/>
    <cellStyle name="20% - uthevingsfarge 1 8 4 4" xfId="2739"/>
    <cellStyle name="20% - uthevingsfarge 1 8 4 5" xfId="2738"/>
    <cellStyle name="20% - uthevingsfarge 1 8 5" xfId="2737"/>
    <cellStyle name="20% - uthevingsfarge 1 8 5 2" xfId="2736"/>
    <cellStyle name="20% - uthevingsfarge 1 8 5 3" xfId="2735"/>
    <cellStyle name="20% - uthevingsfarge 1 8 6" xfId="2734"/>
    <cellStyle name="20% - uthevingsfarge 1 8 6 2" xfId="2733"/>
    <cellStyle name="20% - uthevingsfarge 1 8 6 3" xfId="2732"/>
    <cellStyle name="20% - uthevingsfarge 1 8 7" xfId="2731"/>
    <cellStyle name="20% - uthevingsfarge 1 8 7 2" xfId="2730"/>
    <cellStyle name="20% - uthevingsfarge 1 8 8" xfId="2729"/>
    <cellStyle name="20% - uthevingsfarge 1 8 8 2" xfId="2728"/>
    <cellStyle name="20% - uthevingsfarge 1 8 9" xfId="2727"/>
    <cellStyle name="20% - uthevingsfarge 1 8_Tabell 4.5-4.7" xfId="2790"/>
    <cellStyle name="20% - uthevingsfarge 1 9" xfId="103"/>
    <cellStyle name="20% - uthevingsfarge 1 9 10" xfId="2725"/>
    <cellStyle name="20% - uthevingsfarge 1 9 2" xfId="104"/>
    <cellStyle name="20% - uthevingsfarge 1 9 2 2" xfId="2723"/>
    <cellStyle name="20% - uthevingsfarge 1 9 2 2 2" xfId="2722"/>
    <cellStyle name="20% - uthevingsfarge 1 9 2 2 3" xfId="2721"/>
    <cellStyle name="20% - uthevingsfarge 1 9 2 3" xfId="2720"/>
    <cellStyle name="20% - uthevingsfarge 1 9 2 3 2" xfId="2719"/>
    <cellStyle name="20% - uthevingsfarge 1 9 2 3 3" xfId="2718"/>
    <cellStyle name="20% - uthevingsfarge 1 9 2 4" xfId="2717"/>
    <cellStyle name="20% - uthevingsfarge 1 9 2 5" xfId="2716"/>
    <cellStyle name="20% - uthevingsfarge 1 9 2_Tabell 4.5-4.7" xfId="2724"/>
    <cellStyle name="20% - uthevingsfarge 1 9 3" xfId="2715"/>
    <cellStyle name="20% - uthevingsfarge 1 9 3 2" xfId="2714"/>
    <cellStyle name="20% - uthevingsfarge 1 9 3 2 2" xfId="2713"/>
    <cellStyle name="20% - uthevingsfarge 1 9 3 2 3" xfId="2712"/>
    <cellStyle name="20% - uthevingsfarge 1 9 3 3" xfId="2711"/>
    <cellStyle name="20% - uthevingsfarge 1 9 3 3 2" xfId="2710"/>
    <cellStyle name="20% - uthevingsfarge 1 9 3 3 3" xfId="2709"/>
    <cellStyle name="20% - uthevingsfarge 1 9 3 4" xfId="2708"/>
    <cellStyle name="20% - uthevingsfarge 1 9 3 5" xfId="2707"/>
    <cellStyle name="20% - uthevingsfarge 1 9 4" xfId="2706"/>
    <cellStyle name="20% - uthevingsfarge 1 9 4 2" xfId="2705"/>
    <cellStyle name="20% - uthevingsfarge 1 9 4 3" xfId="2704"/>
    <cellStyle name="20% - uthevingsfarge 1 9 5" xfId="2703"/>
    <cellStyle name="20% - uthevingsfarge 1 9 5 2" xfId="2702"/>
    <cellStyle name="20% - uthevingsfarge 1 9 5 3" xfId="2701"/>
    <cellStyle name="20% - uthevingsfarge 1 9 6" xfId="2700"/>
    <cellStyle name="20% - uthevingsfarge 1 9 6 2" xfId="2699"/>
    <cellStyle name="20% - uthevingsfarge 1 9 7" xfId="2698"/>
    <cellStyle name="20% - uthevingsfarge 1 9 7 2" xfId="2697"/>
    <cellStyle name="20% - uthevingsfarge 1 9 8" xfId="2696"/>
    <cellStyle name="20% - uthevingsfarge 1 9 9" xfId="2695"/>
    <cellStyle name="20% - uthevingsfarge 1 9_Tabell 4.5-4.7" xfId="2726"/>
    <cellStyle name="20% - uthevingsfarge 2 10" xfId="105"/>
    <cellStyle name="20% - uthevingsfarge 2 10 2" xfId="2693"/>
    <cellStyle name="20% - uthevingsfarge 2 10 2 2" xfId="2692"/>
    <cellStyle name="20% - uthevingsfarge 2 10 2 3" xfId="2691"/>
    <cellStyle name="20% - uthevingsfarge 2 10 3" xfId="2690"/>
    <cellStyle name="20% - uthevingsfarge 2 10 3 2" xfId="2689"/>
    <cellStyle name="20% - uthevingsfarge 2 10 3 3" xfId="2688"/>
    <cellStyle name="20% - uthevingsfarge 2 10 4" xfId="2687"/>
    <cellStyle name="20% - uthevingsfarge 2 10 5" xfId="2686"/>
    <cellStyle name="20% - uthevingsfarge 2 10_Tabell 4.5-4.7" xfId="2694"/>
    <cellStyle name="20% - uthevingsfarge 2 11" xfId="2685"/>
    <cellStyle name="20% - uthevingsfarge 2 11 2" xfId="2684"/>
    <cellStyle name="20% - uthevingsfarge 2 11 2 2" xfId="2683"/>
    <cellStyle name="20% - uthevingsfarge 2 11 2 3" xfId="2682"/>
    <cellStyle name="20% - uthevingsfarge 2 11 3" xfId="2681"/>
    <cellStyle name="20% - uthevingsfarge 2 11 3 2" xfId="2680"/>
    <cellStyle name="20% - uthevingsfarge 2 11 3 3" xfId="2679"/>
    <cellStyle name="20% - uthevingsfarge 2 11 4" xfId="2678"/>
    <cellStyle name="20% - uthevingsfarge 2 11 5" xfId="2677"/>
    <cellStyle name="20% - uthevingsfarge 2 12" xfId="2676"/>
    <cellStyle name="20% - uthevingsfarge 2 12 2" xfId="2675"/>
    <cellStyle name="20% - uthevingsfarge 2 12 3" xfId="2674"/>
    <cellStyle name="20% - uthevingsfarge 2 13" xfId="2673"/>
    <cellStyle name="20% - uthevingsfarge 2 13 2" xfId="2672"/>
    <cellStyle name="20% - uthevingsfarge 2 13 3" xfId="2671"/>
    <cellStyle name="20% - uthevingsfarge 2 14" xfId="2670"/>
    <cellStyle name="20% - uthevingsfarge 2 14 2" xfId="2669"/>
    <cellStyle name="20% - uthevingsfarge 2 15" xfId="2668"/>
    <cellStyle name="20% - uthevingsfarge 2 15 2" xfId="2667"/>
    <cellStyle name="20% - uthevingsfarge 2 16" xfId="2666"/>
    <cellStyle name="20% - uthevingsfarge 2 17" xfId="2665"/>
    <cellStyle name="20% - uthevingsfarge 2 18" xfId="2664"/>
    <cellStyle name="20% - uthevingsfarge 2 2" xfId="106"/>
    <cellStyle name="20% - uthevingsfarge 2 2 10" xfId="2662"/>
    <cellStyle name="20% - uthevingsfarge 2 2 10 2" xfId="2661"/>
    <cellStyle name="20% - uthevingsfarge 2 2 11" xfId="2660"/>
    <cellStyle name="20% - uthevingsfarge 2 2 11 2" xfId="2659"/>
    <cellStyle name="20% - uthevingsfarge 2 2 12" xfId="2658"/>
    <cellStyle name="20% - uthevingsfarge 2 2 13" xfId="2657"/>
    <cellStyle name="20% - uthevingsfarge 2 2 14" xfId="2656"/>
    <cellStyle name="20% - uthevingsfarge 2 2 2" xfId="107"/>
    <cellStyle name="20% - uthevingsfarge 2 2 2 10" xfId="2654"/>
    <cellStyle name="20% - uthevingsfarge 2 2 2 11" xfId="2653"/>
    <cellStyle name="20% - uthevingsfarge 2 2 2 12" xfId="2652"/>
    <cellStyle name="20% - uthevingsfarge 2 2 2 2" xfId="108"/>
    <cellStyle name="20% - uthevingsfarge 2 2 2 2 10" xfId="2650"/>
    <cellStyle name="20% - uthevingsfarge 2 2 2 2 11" xfId="2649"/>
    <cellStyle name="20% - uthevingsfarge 2 2 2 2 2" xfId="109"/>
    <cellStyle name="20% - uthevingsfarge 2 2 2 2 2 10" xfId="2647"/>
    <cellStyle name="20% - uthevingsfarge 2 2 2 2 2 2" xfId="110"/>
    <cellStyle name="20% - uthevingsfarge 2 2 2 2 2 2 2" xfId="2645"/>
    <cellStyle name="20% - uthevingsfarge 2 2 2 2 2 2 2 2" xfId="2644"/>
    <cellStyle name="20% - uthevingsfarge 2 2 2 2 2 2 2 3" xfId="2643"/>
    <cellStyle name="20% - uthevingsfarge 2 2 2 2 2 2 3" xfId="2642"/>
    <cellStyle name="20% - uthevingsfarge 2 2 2 2 2 2 3 2" xfId="2641"/>
    <cellStyle name="20% - uthevingsfarge 2 2 2 2 2 2 3 3" xfId="2640"/>
    <cellStyle name="20% - uthevingsfarge 2 2 2 2 2 2 4" xfId="2639"/>
    <cellStyle name="20% - uthevingsfarge 2 2 2 2 2 2 5" xfId="2638"/>
    <cellStyle name="20% - uthevingsfarge 2 2 2 2 2 2_Tabell 4.5-4.7" xfId="2646"/>
    <cellStyle name="20% - uthevingsfarge 2 2 2 2 2 3" xfId="2637"/>
    <cellStyle name="20% - uthevingsfarge 2 2 2 2 2 3 2" xfId="2636"/>
    <cellStyle name="20% - uthevingsfarge 2 2 2 2 2 3 2 2" xfId="2635"/>
    <cellStyle name="20% - uthevingsfarge 2 2 2 2 2 3 2 3" xfId="2634"/>
    <cellStyle name="20% - uthevingsfarge 2 2 2 2 2 3 3" xfId="2633"/>
    <cellStyle name="20% - uthevingsfarge 2 2 2 2 2 3 3 2" xfId="2632"/>
    <cellStyle name="20% - uthevingsfarge 2 2 2 2 2 3 3 3" xfId="2631"/>
    <cellStyle name="20% - uthevingsfarge 2 2 2 2 2 3 4" xfId="2630"/>
    <cellStyle name="20% - uthevingsfarge 2 2 2 2 2 3 5" xfId="2629"/>
    <cellStyle name="20% - uthevingsfarge 2 2 2 2 2 4" xfId="2628"/>
    <cellStyle name="20% - uthevingsfarge 2 2 2 2 2 4 2" xfId="2627"/>
    <cellStyle name="20% - uthevingsfarge 2 2 2 2 2 4 3" xfId="2626"/>
    <cellStyle name="20% - uthevingsfarge 2 2 2 2 2 5" xfId="2625"/>
    <cellStyle name="20% - uthevingsfarge 2 2 2 2 2 5 2" xfId="2624"/>
    <cellStyle name="20% - uthevingsfarge 2 2 2 2 2 5 3" xfId="2623"/>
    <cellStyle name="20% - uthevingsfarge 2 2 2 2 2 6" xfId="2622"/>
    <cellStyle name="20% - uthevingsfarge 2 2 2 2 2 6 2" xfId="2621"/>
    <cellStyle name="20% - uthevingsfarge 2 2 2 2 2 7" xfId="2620"/>
    <cellStyle name="20% - uthevingsfarge 2 2 2 2 2 7 2" xfId="2619"/>
    <cellStyle name="20% - uthevingsfarge 2 2 2 2 2 8" xfId="2618"/>
    <cellStyle name="20% - uthevingsfarge 2 2 2 2 2 9" xfId="2617"/>
    <cellStyle name="20% - uthevingsfarge 2 2 2 2 2_Tabell 4.5-4.7" xfId="2648"/>
    <cellStyle name="20% - uthevingsfarge 2 2 2 2 3" xfId="111"/>
    <cellStyle name="20% - uthevingsfarge 2 2 2 2 3 2" xfId="2615"/>
    <cellStyle name="20% - uthevingsfarge 2 2 2 2 3 2 2" xfId="2614"/>
    <cellStyle name="20% - uthevingsfarge 2 2 2 2 3 2 3" xfId="2613"/>
    <cellStyle name="20% - uthevingsfarge 2 2 2 2 3 3" xfId="2612"/>
    <cellStyle name="20% - uthevingsfarge 2 2 2 2 3 3 2" xfId="2611"/>
    <cellStyle name="20% - uthevingsfarge 2 2 2 2 3 3 3" xfId="2610"/>
    <cellStyle name="20% - uthevingsfarge 2 2 2 2 3 4" xfId="2609"/>
    <cellStyle name="20% - uthevingsfarge 2 2 2 2 3 5" xfId="2608"/>
    <cellStyle name="20% - uthevingsfarge 2 2 2 2 3_Tabell 4.5-4.7" xfId="2616"/>
    <cellStyle name="20% - uthevingsfarge 2 2 2 2 4" xfId="2607"/>
    <cellStyle name="20% - uthevingsfarge 2 2 2 2 4 2" xfId="2606"/>
    <cellStyle name="20% - uthevingsfarge 2 2 2 2 4 2 2" xfId="2605"/>
    <cellStyle name="20% - uthevingsfarge 2 2 2 2 4 2 3" xfId="2604"/>
    <cellStyle name="20% - uthevingsfarge 2 2 2 2 4 3" xfId="2603"/>
    <cellStyle name="20% - uthevingsfarge 2 2 2 2 4 3 2" xfId="2602"/>
    <cellStyle name="20% - uthevingsfarge 2 2 2 2 4 3 3" xfId="2601"/>
    <cellStyle name="20% - uthevingsfarge 2 2 2 2 4 4" xfId="2600"/>
    <cellStyle name="20% - uthevingsfarge 2 2 2 2 4 5" xfId="2599"/>
    <cellStyle name="20% - uthevingsfarge 2 2 2 2 5" xfId="2598"/>
    <cellStyle name="20% - uthevingsfarge 2 2 2 2 5 2" xfId="2597"/>
    <cellStyle name="20% - uthevingsfarge 2 2 2 2 5 3" xfId="2596"/>
    <cellStyle name="20% - uthevingsfarge 2 2 2 2 6" xfId="2595"/>
    <cellStyle name="20% - uthevingsfarge 2 2 2 2 6 2" xfId="2594"/>
    <cellStyle name="20% - uthevingsfarge 2 2 2 2 6 3" xfId="2593"/>
    <cellStyle name="20% - uthevingsfarge 2 2 2 2 7" xfId="2592"/>
    <cellStyle name="20% - uthevingsfarge 2 2 2 2 7 2" xfId="2591"/>
    <cellStyle name="20% - uthevingsfarge 2 2 2 2 8" xfId="2590"/>
    <cellStyle name="20% - uthevingsfarge 2 2 2 2 8 2" xfId="2589"/>
    <cellStyle name="20% - uthevingsfarge 2 2 2 2 9" xfId="2588"/>
    <cellStyle name="20% - uthevingsfarge 2 2 2 2_Tabell 4.5-4.7" xfId="2651"/>
    <cellStyle name="20% - uthevingsfarge 2 2 2 3" xfId="112"/>
    <cellStyle name="20% - uthevingsfarge 2 2 2 3 10" xfId="2586"/>
    <cellStyle name="20% - uthevingsfarge 2 2 2 3 2" xfId="113"/>
    <cellStyle name="20% - uthevingsfarge 2 2 2 3 2 2" xfId="2584"/>
    <cellStyle name="20% - uthevingsfarge 2 2 2 3 2 2 2" xfId="2583"/>
    <cellStyle name="20% - uthevingsfarge 2 2 2 3 2 2 3" xfId="2582"/>
    <cellStyle name="20% - uthevingsfarge 2 2 2 3 2 3" xfId="2581"/>
    <cellStyle name="20% - uthevingsfarge 2 2 2 3 2 3 2" xfId="2580"/>
    <cellStyle name="20% - uthevingsfarge 2 2 2 3 2 3 3" xfId="2579"/>
    <cellStyle name="20% - uthevingsfarge 2 2 2 3 2 4" xfId="2578"/>
    <cellStyle name="20% - uthevingsfarge 2 2 2 3 2 5" xfId="2577"/>
    <cellStyle name="20% - uthevingsfarge 2 2 2 3 2_Tabell 4.5-4.7" xfId="2585"/>
    <cellStyle name="20% - uthevingsfarge 2 2 2 3 3" xfId="2576"/>
    <cellStyle name="20% - uthevingsfarge 2 2 2 3 3 2" xfId="2575"/>
    <cellStyle name="20% - uthevingsfarge 2 2 2 3 3 2 2" xfId="2574"/>
    <cellStyle name="20% - uthevingsfarge 2 2 2 3 3 2 3" xfId="2573"/>
    <cellStyle name="20% - uthevingsfarge 2 2 2 3 3 3" xfId="2572"/>
    <cellStyle name="20% - uthevingsfarge 2 2 2 3 3 3 2" xfId="2571"/>
    <cellStyle name="20% - uthevingsfarge 2 2 2 3 3 3 3" xfId="2570"/>
    <cellStyle name="20% - uthevingsfarge 2 2 2 3 3 4" xfId="2569"/>
    <cellStyle name="20% - uthevingsfarge 2 2 2 3 3 5" xfId="2568"/>
    <cellStyle name="20% - uthevingsfarge 2 2 2 3 4" xfId="2567"/>
    <cellStyle name="20% - uthevingsfarge 2 2 2 3 4 2" xfId="2566"/>
    <cellStyle name="20% - uthevingsfarge 2 2 2 3 4 3" xfId="2565"/>
    <cellStyle name="20% - uthevingsfarge 2 2 2 3 5" xfId="2564"/>
    <cellStyle name="20% - uthevingsfarge 2 2 2 3 5 2" xfId="2563"/>
    <cellStyle name="20% - uthevingsfarge 2 2 2 3 5 3" xfId="2562"/>
    <cellStyle name="20% - uthevingsfarge 2 2 2 3 6" xfId="2561"/>
    <cellStyle name="20% - uthevingsfarge 2 2 2 3 6 2" xfId="2560"/>
    <cellStyle name="20% - uthevingsfarge 2 2 2 3 7" xfId="2559"/>
    <cellStyle name="20% - uthevingsfarge 2 2 2 3 7 2" xfId="2558"/>
    <cellStyle name="20% - uthevingsfarge 2 2 2 3 8" xfId="2557"/>
    <cellStyle name="20% - uthevingsfarge 2 2 2 3 9" xfId="2556"/>
    <cellStyle name="20% - uthevingsfarge 2 2 2 3_Tabell 4.5-4.7" xfId="2587"/>
    <cellStyle name="20% - uthevingsfarge 2 2 2 4" xfId="114"/>
    <cellStyle name="20% - uthevingsfarge 2 2 2 4 2" xfId="2554"/>
    <cellStyle name="20% - uthevingsfarge 2 2 2 4 2 2" xfId="2553"/>
    <cellStyle name="20% - uthevingsfarge 2 2 2 4 2 3" xfId="2552"/>
    <cellStyle name="20% - uthevingsfarge 2 2 2 4 3" xfId="2551"/>
    <cellStyle name="20% - uthevingsfarge 2 2 2 4 3 2" xfId="2550"/>
    <cellStyle name="20% - uthevingsfarge 2 2 2 4 3 3" xfId="2549"/>
    <cellStyle name="20% - uthevingsfarge 2 2 2 4 4" xfId="2548"/>
    <cellStyle name="20% - uthevingsfarge 2 2 2 4 5" xfId="2547"/>
    <cellStyle name="20% - uthevingsfarge 2 2 2 4_Tabell 4.5-4.7" xfId="2555"/>
    <cellStyle name="20% - uthevingsfarge 2 2 2 5" xfId="2546"/>
    <cellStyle name="20% - uthevingsfarge 2 2 2 5 2" xfId="2545"/>
    <cellStyle name="20% - uthevingsfarge 2 2 2 5 2 2" xfId="2544"/>
    <cellStyle name="20% - uthevingsfarge 2 2 2 5 2 3" xfId="2543"/>
    <cellStyle name="20% - uthevingsfarge 2 2 2 5 3" xfId="2542"/>
    <cellStyle name="20% - uthevingsfarge 2 2 2 5 3 2" xfId="2541"/>
    <cellStyle name="20% - uthevingsfarge 2 2 2 5 3 3" xfId="2540"/>
    <cellStyle name="20% - uthevingsfarge 2 2 2 5 4" xfId="2539"/>
    <cellStyle name="20% - uthevingsfarge 2 2 2 5 5" xfId="2538"/>
    <cellStyle name="20% - uthevingsfarge 2 2 2 6" xfId="2537"/>
    <cellStyle name="20% - uthevingsfarge 2 2 2 6 2" xfId="2536"/>
    <cellStyle name="20% - uthevingsfarge 2 2 2 6 3" xfId="2535"/>
    <cellStyle name="20% - uthevingsfarge 2 2 2 7" xfId="2534"/>
    <cellStyle name="20% - uthevingsfarge 2 2 2 7 2" xfId="2533"/>
    <cellStyle name="20% - uthevingsfarge 2 2 2 7 3" xfId="2532"/>
    <cellStyle name="20% - uthevingsfarge 2 2 2 8" xfId="2531"/>
    <cellStyle name="20% - uthevingsfarge 2 2 2 8 2" xfId="2530"/>
    <cellStyle name="20% - uthevingsfarge 2 2 2 9" xfId="2529"/>
    <cellStyle name="20% - uthevingsfarge 2 2 2 9 2" xfId="2528"/>
    <cellStyle name="20% - uthevingsfarge 2 2 2_Tabell 4.5-4.7" xfId="2655"/>
    <cellStyle name="20% - uthevingsfarge 2 2 3" xfId="115"/>
    <cellStyle name="20% - uthevingsfarge 2 2 3 10" xfId="2526"/>
    <cellStyle name="20% - uthevingsfarge 2 2 3 11" xfId="2525"/>
    <cellStyle name="20% - uthevingsfarge 2 2 3 2" xfId="116"/>
    <cellStyle name="20% - uthevingsfarge 2 2 3 2 10" xfId="2523"/>
    <cellStyle name="20% - uthevingsfarge 2 2 3 2 2" xfId="117"/>
    <cellStyle name="20% - uthevingsfarge 2 2 3 2 2 2" xfId="2521"/>
    <cellStyle name="20% - uthevingsfarge 2 2 3 2 2 2 2" xfId="2520"/>
    <cellStyle name="20% - uthevingsfarge 2 2 3 2 2 2 3" xfId="2519"/>
    <cellStyle name="20% - uthevingsfarge 2 2 3 2 2 3" xfId="2518"/>
    <cellStyle name="20% - uthevingsfarge 2 2 3 2 2 3 2" xfId="2517"/>
    <cellStyle name="20% - uthevingsfarge 2 2 3 2 2 3 3" xfId="2516"/>
    <cellStyle name="20% - uthevingsfarge 2 2 3 2 2 4" xfId="2515"/>
    <cellStyle name="20% - uthevingsfarge 2 2 3 2 2 5" xfId="2514"/>
    <cellStyle name="20% - uthevingsfarge 2 2 3 2 2_Tabell 4.5-4.7" xfId="2522"/>
    <cellStyle name="20% - uthevingsfarge 2 2 3 2 3" xfId="2513"/>
    <cellStyle name="20% - uthevingsfarge 2 2 3 2 3 2" xfId="2512"/>
    <cellStyle name="20% - uthevingsfarge 2 2 3 2 3 2 2" xfId="2511"/>
    <cellStyle name="20% - uthevingsfarge 2 2 3 2 3 2 3" xfId="2510"/>
    <cellStyle name="20% - uthevingsfarge 2 2 3 2 3 3" xfId="2509"/>
    <cellStyle name="20% - uthevingsfarge 2 2 3 2 3 3 2" xfId="2508"/>
    <cellStyle name="20% - uthevingsfarge 2 2 3 2 3 3 3" xfId="2507"/>
    <cellStyle name="20% - uthevingsfarge 2 2 3 2 3 4" xfId="2506"/>
    <cellStyle name="20% - uthevingsfarge 2 2 3 2 3 5" xfId="2505"/>
    <cellStyle name="20% - uthevingsfarge 2 2 3 2 4" xfId="2504"/>
    <cellStyle name="20% - uthevingsfarge 2 2 3 2 4 2" xfId="2503"/>
    <cellStyle name="20% - uthevingsfarge 2 2 3 2 4 3" xfId="2502"/>
    <cellStyle name="20% - uthevingsfarge 2 2 3 2 5" xfId="2501"/>
    <cellStyle name="20% - uthevingsfarge 2 2 3 2 5 2" xfId="2500"/>
    <cellStyle name="20% - uthevingsfarge 2 2 3 2 5 3" xfId="2499"/>
    <cellStyle name="20% - uthevingsfarge 2 2 3 2 6" xfId="2498"/>
    <cellStyle name="20% - uthevingsfarge 2 2 3 2 6 2" xfId="2497"/>
    <cellStyle name="20% - uthevingsfarge 2 2 3 2 7" xfId="2496"/>
    <cellStyle name="20% - uthevingsfarge 2 2 3 2 7 2" xfId="2495"/>
    <cellStyle name="20% - uthevingsfarge 2 2 3 2 8" xfId="2494"/>
    <cellStyle name="20% - uthevingsfarge 2 2 3 2 9" xfId="2493"/>
    <cellStyle name="20% - uthevingsfarge 2 2 3 2_Tabell 4.5-4.7" xfId="2524"/>
    <cellStyle name="20% - uthevingsfarge 2 2 3 3" xfId="118"/>
    <cellStyle name="20% - uthevingsfarge 2 2 3 3 2" xfId="2491"/>
    <cellStyle name="20% - uthevingsfarge 2 2 3 3 2 2" xfId="2490"/>
    <cellStyle name="20% - uthevingsfarge 2 2 3 3 2 3" xfId="2489"/>
    <cellStyle name="20% - uthevingsfarge 2 2 3 3 3" xfId="2488"/>
    <cellStyle name="20% - uthevingsfarge 2 2 3 3 3 2" xfId="2487"/>
    <cellStyle name="20% - uthevingsfarge 2 2 3 3 3 3" xfId="2486"/>
    <cellStyle name="20% - uthevingsfarge 2 2 3 3 4" xfId="2485"/>
    <cellStyle name="20% - uthevingsfarge 2 2 3 3 5" xfId="2484"/>
    <cellStyle name="20% - uthevingsfarge 2 2 3 3_Tabell 4.5-4.7" xfId="2492"/>
    <cellStyle name="20% - uthevingsfarge 2 2 3 4" xfId="2483"/>
    <cellStyle name="20% - uthevingsfarge 2 2 3 4 2" xfId="2482"/>
    <cellStyle name="20% - uthevingsfarge 2 2 3 4 2 2" xfId="2481"/>
    <cellStyle name="20% - uthevingsfarge 2 2 3 4 2 3" xfId="2480"/>
    <cellStyle name="20% - uthevingsfarge 2 2 3 4 3" xfId="2479"/>
    <cellStyle name="20% - uthevingsfarge 2 2 3 4 3 2" xfId="2478"/>
    <cellStyle name="20% - uthevingsfarge 2 2 3 4 3 3" xfId="2477"/>
    <cellStyle name="20% - uthevingsfarge 2 2 3 4 4" xfId="2476"/>
    <cellStyle name="20% - uthevingsfarge 2 2 3 4 5" xfId="2475"/>
    <cellStyle name="20% - uthevingsfarge 2 2 3 5" xfId="2474"/>
    <cellStyle name="20% - uthevingsfarge 2 2 3 5 2" xfId="2473"/>
    <cellStyle name="20% - uthevingsfarge 2 2 3 5 3" xfId="2472"/>
    <cellStyle name="20% - uthevingsfarge 2 2 3 6" xfId="2471"/>
    <cellStyle name="20% - uthevingsfarge 2 2 3 6 2" xfId="2470"/>
    <cellStyle name="20% - uthevingsfarge 2 2 3 6 3" xfId="2469"/>
    <cellStyle name="20% - uthevingsfarge 2 2 3 7" xfId="2468"/>
    <cellStyle name="20% - uthevingsfarge 2 2 3 7 2" xfId="2467"/>
    <cellStyle name="20% - uthevingsfarge 2 2 3 8" xfId="2466"/>
    <cellStyle name="20% - uthevingsfarge 2 2 3 8 2" xfId="2465"/>
    <cellStyle name="20% - uthevingsfarge 2 2 3 9" xfId="2464"/>
    <cellStyle name="20% - uthevingsfarge 2 2 3_Tabell 4.5-4.7" xfId="2527"/>
    <cellStyle name="20% - uthevingsfarge 2 2 4" xfId="119"/>
    <cellStyle name="20% - uthevingsfarge 2 2 4 10" xfId="2462"/>
    <cellStyle name="20% - uthevingsfarge 2 2 4 2" xfId="120"/>
    <cellStyle name="20% - uthevingsfarge 2 2 4 2 2" xfId="2460"/>
    <cellStyle name="20% - uthevingsfarge 2 2 4 2 2 2" xfId="2459"/>
    <cellStyle name="20% - uthevingsfarge 2 2 4 2 2 3" xfId="2458"/>
    <cellStyle name="20% - uthevingsfarge 2 2 4 2 3" xfId="2457"/>
    <cellStyle name="20% - uthevingsfarge 2 2 4 2 3 2" xfId="2456"/>
    <cellStyle name="20% - uthevingsfarge 2 2 4 2 3 3" xfId="2455"/>
    <cellStyle name="20% - uthevingsfarge 2 2 4 2 4" xfId="2454"/>
    <cellStyle name="20% - uthevingsfarge 2 2 4 2 5" xfId="2453"/>
    <cellStyle name="20% - uthevingsfarge 2 2 4 2_Tabell 4.5-4.7" xfId="2461"/>
    <cellStyle name="20% - uthevingsfarge 2 2 4 3" xfId="2452"/>
    <cellStyle name="20% - uthevingsfarge 2 2 4 3 2" xfId="2451"/>
    <cellStyle name="20% - uthevingsfarge 2 2 4 3 2 2" xfId="2450"/>
    <cellStyle name="20% - uthevingsfarge 2 2 4 3 2 3" xfId="2449"/>
    <cellStyle name="20% - uthevingsfarge 2 2 4 3 3" xfId="2448"/>
    <cellStyle name="20% - uthevingsfarge 2 2 4 3 3 2" xfId="2447"/>
    <cellStyle name="20% - uthevingsfarge 2 2 4 3 3 3" xfId="2446"/>
    <cellStyle name="20% - uthevingsfarge 2 2 4 3 4" xfId="2445"/>
    <cellStyle name="20% - uthevingsfarge 2 2 4 3 5" xfId="2444"/>
    <cellStyle name="20% - uthevingsfarge 2 2 4 4" xfId="2443"/>
    <cellStyle name="20% - uthevingsfarge 2 2 4 4 2" xfId="2442"/>
    <cellStyle name="20% - uthevingsfarge 2 2 4 4 3" xfId="2441"/>
    <cellStyle name="20% - uthevingsfarge 2 2 4 5" xfId="2440"/>
    <cellStyle name="20% - uthevingsfarge 2 2 4 5 2" xfId="2439"/>
    <cellStyle name="20% - uthevingsfarge 2 2 4 5 3" xfId="2438"/>
    <cellStyle name="20% - uthevingsfarge 2 2 4 6" xfId="2437"/>
    <cellStyle name="20% - uthevingsfarge 2 2 4 6 2" xfId="2436"/>
    <cellStyle name="20% - uthevingsfarge 2 2 4 7" xfId="2435"/>
    <cellStyle name="20% - uthevingsfarge 2 2 4 7 2" xfId="2434"/>
    <cellStyle name="20% - uthevingsfarge 2 2 4 8" xfId="2433"/>
    <cellStyle name="20% - uthevingsfarge 2 2 4 9" xfId="2432"/>
    <cellStyle name="20% - uthevingsfarge 2 2 4_Tabell 4.5-4.7" xfId="2463"/>
    <cellStyle name="20% - uthevingsfarge 2 2 5" xfId="121"/>
    <cellStyle name="20% - uthevingsfarge 2 2 5 10" xfId="2430"/>
    <cellStyle name="20% - uthevingsfarge 2 2 5 2" xfId="122"/>
    <cellStyle name="20% - uthevingsfarge 2 2 5 2 2" xfId="2428"/>
    <cellStyle name="20% - uthevingsfarge 2 2 5 2 2 2" xfId="2427"/>
    <cellStyle name="20% - uthevingsfarge 2 2 5 2 2 3" xfId="2426"/>
    <cellStyle name="20% - uthevingsfarge 2 2 5 2 3" xfId="2425"/>
    <cellStyle name="20% - uthevingsfarge 2 2 5 2 3 2" xfId="2424"/>
    <cellStyle name="20% - uthevingsfarge 2 2 5 2 3 3" xfId="2423"/>
    <cellStyle name="20% - uthevingsfarge 2 2 5 2 4" xfId="2422"/>
    <cellStyle name="20% - uthevingsfarge 2 2 5 2 5" xfId="2421"/>
    <cellStyle name="20% - uthevingsfarge 2 2 5 2_Tabell 4.5-4.7" xfId="2429"/>
    <cellStyle name="20% - uthevingsfarge 2 2 5 3" xfId="2420"/>
    <cellStyle name="20% - uthevingsfarge 2 2 5 3 2" xfId="2419"/>
    <cellStyle name="20% - uthevingsfarge 2 2 5 3 2 2" xfId="2418"/>
    <cellStyle name="20% - uthevingsfarge 2 2 5 3 2 3" xfId="2417"/>
    <cellStyle name="20% - uthevingsfarge 2 2 5 3 3" xfId="2416"/>
    <cellStyle name="20% - uthevingsfarge 2 2 5 3 3 2" xfId="2415"/>
    <cellStyle name="20% - uthevingsfarge 2 2 5 3 3 3" xfId="2414"/>
    <cellStyle name="20% - uthevingsfarge 2 2 5 3 4" xfId="2413"/>
    <cellStyle name="20% - uthevingsfarge 2 2 5 3 5" xfId="2412"/>
    <cellStyle name="20% - uthevingsfarge 2 2 5 4" xfId="2411"/>
    <cellStyle name="20% - uthevingsfarge 2 2 5 4 2" xfId="2410"/>
    <cellStyle name="20% - uthevingsfarge 2 2 5 4 3" xfId="2409"/>
    <cellStyle name="20% - uthevingsfarge 2 2 5 5" xfId="2408"/>
    <cellStyle name="20% - uthevingsfarge 2 2 5 5 2" xfId="2407"/>
    <cellStyle name="20% - uthevingsfarge 2 2 5 5 3" xfId="2406"/>
    <cellStyle name="20% - uthevingsfarge 2 2 5 6" xfId="2405"/>
    <cellStyle name="20% - uthevingsfarge 2 2 5 6 2" xfId="2404"/>
    <cellStyle name="20% - uthevingsfarge 2 2 5 7" xfId="2403"/>
    <cellStyle name="20% - uthevingsfarge 2 2 5 7 2" xfId="2402"/>
    <cellStyle name="20% - uthevingsfarge 2 2 5 8" xfId="2401"/>
    <cellStyle name="20% - uthevingsfarge 2 2 5 9" xfId="2400"/>
    <cellStyle name="20% - uthevingsfarge 2 2 5_Tabell 4.5-4.7" xfId="2431"/>
    <cellStyle name="20% - uthevingsfarge 2 2 6" xfId="123"/>
    <cellStyle name="20% - uthevingsfarge 2 2 6 2" xfId="2398"/>
    <cellStyle name="20% - uthevingsfarge 2 2 6 2 2" xfId="2397"/>
    <cellStyle name="20% - uthevingsfarge 2 2 6 2 3" xfId="2396"/>
    <cellStyle name="20% - uthevingsfarge 2 2 6 3" xfId="2395"/>
    <cellStyle name="20% - uthevingsfarge 2 2 6 3 2" xfId="2394"/>
    <cellStyle name="20% - uthevingsfarge 2 2 6 3 3" xfId="2393"/>
    <cellStyle name="20% - uthevingsfarge 2 2 6 4" xfId="2392"/>
    <cellStyle name="20% - uthevingsfarge 2 2 6 5" xfId="2391"/>
    <cellStyle name="20% - uthevingsfarge 2 2 6_Tabell 4.5-4.7" xfId="2399"/>
    <cellStyle name="20% - uthevingsfarge 2 2 7" xfId="2390"/>
    <cellStyle name="20% - uthevingsfarge 2 2 7 2" xfId="2389"/>
    <cellStyle name="20% - uthevingsfarge 2 2 7 2 2" xfId="2388"/>
    <cellStyle name="20% - uthevingsfarge 2 2 7 2 3" xfId="2387"/>
    <cellStyle name="20% - uthevingsfarge 2 2 7 3" xfId="2386"/>
    <cellStyle name="20% - uthevingsfarge 2 2 7 3 2" xfId="2385"/>
    <cellStyle name="20% - uthevingsfarge 2 2 7 3 3" xfId="2384"/>
    <cellStyle name="20% - uthevingsfarge 2 2 7 4" xfId="2383"/>
    <cellStyle name="20% - uthevingsfarge 2 2 7 5" xfId="2382"/>
    <cellStyle name="20% - uthevingsfarge 2 2 8" xfId="2381"/>
    <cellStyle name="20% - uthevingsfarge 2 2 8 2" xfId="2380"/>
    <cellStyle name="20% - uthevingsfarge 2 2 8 3" xfId="2379"/>
    <cellStyle name="20% - uthevingsfarge 2 2 9" xfId="2378"/>
    <cellStyle name="20% - uthevingsfarge 2 2 9 2" xfId="2377"/>
    <cellStyle name="20% - uthevingsfarge 2 2 9 3" xfId="2376"/>
    <cellStyle name="20% - uthevingsfarge 2 2_Tabell 4.5-4.7" xfId="2663"/>
    <cellStyle name="20% - uthevingsfarge 2 3" xfId="124"/>
    <cellStyle name="20% - uthevingsfarge 2 3 10" xfId="2374"/>
    <cellStyle name="20% - uthevingsfarge 2 3 10 2" xfId="2373"/>
    <cellStyle name="20% - uthevingsfarge 2 3 11" xfId="2372"/>
    <cellStyle name="20% - uthevingsfarge 2 3 12" xfId="2371"/>
    <cellStyle name="20% - uthevingsfarge 2 3 13" xfId="2370"/>
    <cellStyle name="20% - uthevingsfarge 2 3 2" xfId="125"/>
    <cellStyle name="20% - uthevingsfarge 2 3 2 10" xfId="2368"/>
    <cellStyle name="20% - uthevingsfarge 2 3 2 11" xfId="2367"/>
    <cellStyle name="20% - uthevingsfarge 2 3 2 12" xfId="2366"/>
    <cellStyle name="20% - uthevingsfarge 2 3 2 2" xfId="126"/>
    <cellStyle name="20% - uthevingsfarge 2 3 2 2 10" xfId="2364"/>
    <cellStyle name="20% - uthevingsfarge 2 3 2 2 11" xfId="2363"/>
    <cellStyle name="20% - uthevingsfarge 2 3 2 2 2" xfId="127"/>
    <cellStyle name="20% - uthevingsfarge 2 3 2 2 2 10" xfId="2361"/>
    <cellStyle name="20% - uthevingsfarge 2 3 2 2 2 2" xfId="128"/>
    <cellStyle name="20% - uthevingsfarge 2 3 2 2 2 2 2" xfId="2359"/>
    <cellStyle name="20% - uthevingsfarge 2 3 2 2 2 2 2 2" xfId="2358"/>
    <cellStyle name="20% - uthevingsfarge 2 3 2 2 2 2 2 3" xfId="2357"/>
    <cellStyle name="20% - uthevingsfarge 2 3 2 2 2 2 3" xfId="2356"/>
    <cellStyle name="20% - uthevingsfarge 2 3 2 2 2 2 3 2" xfId="2355"/>
    <cellStyle name="20% - uthevingsfarge 2 3 2 2 2 2 3 3" xfId="2354"/>
    <cellStyle name="20% - uthevingsfarge 2 3 2 2 2 2 4" xfId="2353"/>
    <cellStyle name="20% - uthevingsfarge 2 3 2 2 2 2 5" xfId="2352"/>
    <cellStyle name="20% - uthevingsfarge 2 3 2 2 2 2_Tabell 4.5-4.7" xfId="2360"/>
    <cellStyle name="20% - uthevingsfarge 2 3 2 2 2 3" xfId="2351"/>
    <cellStyle name="20% - uthevingsfarge 2 3 2 2 2 3 2" xfId="2350"/>
    <cellStyle name="20% - uthevingsfarge 2 3 2 2 2 3 2 2" xfId="2349"/>
    <cellStyle name="20% - uthevingsfarge 2 3 2 2 2 3 2 3" xfId="2348"/>
    <cellStyle name="20% - uthevingsfarge 2 3 2 2 2 3 3" xfId="2347"/>
    <cellStyle name="20% - uthevingsfarge 2 3 2 2 2 3 3 2" xfId="2346"/>
    <cellStyle name="20% - uthevingsfarge 2 3 2 2 2 3 3 3" xfId="2345"/>
    <cellStyle name="20% - uthevingsfarge 2 3 2 2 2 3 4" xfId="2344"/>
    <cellStyle name="20% - uthevingsfarge 2 3 2 2 2 3 5" xfId="2343"/>
    <cellStyle name="20% - uthevingsfarge 2 3 2 2 2 4" xfId="2342"/>
    <cellStyle name="20% - uthevingsfarge 2 3 2 2 2 4 2" xfId="2341"/>
    <cellStyle name="20% - uthevingsfarge 2 3 2 2 2 4 3" xfId="2340"/>
    <cellStyle name="20% - uthevingsfarge 2 3 2 2 2 5" xfId="2339"/>
    <cellStyle name="20% - uthevingsfarge 2 3 2 2 2 5 2" xfId="2338"/>
    <cellStyle name="20% - uthevingsfarge 2 3 2 2 2 5 3" xfId="2337"/>
    <cellStyle name="20% - uthevingsfarge 2 3 2 2 2 6" xfId="2336"/>
    <cellStyle name="20% - uthevingsfarge 2 3 2 2 2 6 2" xfId="2335"/>
    <cellStyle name="20% - uthevingsfarge 2 3 2 2 2 7" xfId="2334"/>
    <cellStyle name="20% - uthevingsfarge 2 3 2 2 2 7 2" xfId="2333"/>
    <cellStyle name="20% - uthevingsfarge 2 3 2 2 2 8" xfId="2332"/>
    <cellStyle name="20% - uthevingsfarge 2 3 2 2 2 9" xfId="2331"/>
    <cellStyle name="20% - uthevingsfarge 2 3 2 2 2_Tabell 4.5-4.7" xfId="2362"/>
    <cellStyle name="20% - uthevingsfarge 2 3 2 2 3" xfId="129"/>
    <cellStyle name="20% - uthevingsfarge 2 3 2 2 3 2" xfId="2329"/>
    <cellStyle name="20% - uthevingsfarge 2 3 2 2 3 2 2" xfId="2328"/>
    <cellStyle name="20% - uthevingsfarge 2 3 2 2 3 2 3" xfId="2327"/>
    <cellStyle name="20% - uthevingsfarge 2 3 2 2 3 3" xfId="2326"/>
    <cellStyle name="20% - uthevingsfarge 2 3 2 2 3 3 2" xfId="2325"/>
    <cellStyle name="20% - uthevingsfarge 2 3 2 2 3 3 3" xfId="2324"/>
    <cellStyle name="20% - uthevingsfarge 2 3 2 2 3 4" xfId="2323"/>
    <cellStyle name="20% - uthevingsfarge 2 3 2 2 3 5" xfId="2322"/>
    <cellStyle name="20% - uthevingsfarge 2 3 2 2 3_Tabell 4.5-4.7" xfId="2330"/>
    <cellStyle name="20% - uthevingsfarge 2 3 2 2 4" xfId="2321"/>
    <cellStyle name="20% - uthevingsfarge 2 3 2 2 4 2" xfId="2320"/>
    <cellStyle name="20% - uthevingsfarge 2 3 2 2 4 2 2" xfId="2319"/>
    <cellStyle name="20% - uthevingsfarge 2 3 2 2 4 2 3" xfId="2318"/>
    <cellStyle name="20% - uthevingsfarge 2 3 2 2 4 3" xfId="2317"/>
    <cellStyle name="20% - uthevingsfarge 2 3 2 2 4 3 2" xfId="2316"/>
    <cellStyle name="20% - uthevingsfarge 2 3 2 2 4 3 3" xfId="2315"/>
    <cellStyle name="20% - uthevingsfarge 2 3 2 2 4 4" xfId="2314"/>
    <cellStyle name="20% - uthevingsfarge 2 3 2 2 4 5" xfId="2313"/>
    <cellStyle name="20% - uthevingsfarge 2 3 2 2 5" xfId="2312"/>
    <cellStyle name="20% - uthevingsfarge 2 3 2 2 5 2" xfId="2311"/>
    <cellStyle name="20% - uthevingsfarge 2 3 2 2 5 3" xfId="2310"/>
    <cellStyle name="20% - uthevingsfarge 2 3 2 2 6" xfId="2309"/>
    <cellStyle name="20% - uthevingsfarge 2 3 2 2 6 2" xfId="2308"/>
    <cellStyle name="20% - uthevingsfarge 2 3 2 2 6 3" xfId="2307"/>
    <cellStyle name="20% - uthevingsfarge 2 3 2 2 7" xfId="2306"/>
    <cellStyle name="20% - uthevingsfarge 2 3 2 2 7 2" xfId="2305"/>
    <cellStyle name="20% - uthevingsfarge 2 3 2 2 8" xfId="2304"/>
    <cellStyle name="20% - uthevingsfarge 2 3 2 2 8 2" xfId="2303"/>
    <cellStyle name="20% - uthevingsfarge 2 3 2 2 9" xfId="2302"/>
    <cellStyle name="20% - uthevingsfarge 2 3 2 2_Tabell 4.5-4.7" xfId="2365"/>
    <cellStyle name="20% - uthevingsfarge 2 3 2 3" xfId="130"/>
    <cellStyle name="20% - uthevingsfarge 2 3 2 3 10" xfId="2300"/>
    <cellStyle name="20% - uthevingsfarge 2 3 2 3 2" xfId="131"/>
    <cellStyle name="20% - uthevingsfarge 2 3 2 3 2 2" xfId="2298"/>
    <cellStyle name="20% - uthevingsfarge 2 3 2 3 2 2 2" xfId="2297"/>
    <cellStyle name="20% - uthevingsfarge 2 3 2 3 2 2 3" xfId="2296"/>
    <cellStyle name="20% - uthevingsfarge 2 3 2 3 2 3" xfId="2295"/>
    <cellStyle name="20% - uthevingsfarge 2 3 2 3 2 3 2" xfId="2294"/>
    <cellStyle name="20% - uthevingsfarge 2 3 2 3 2 3 3" xfId="2293"/>
    <cellStyle name="20% - uthevingsfarge 2 3 2 3 2 4" xfId="2292"/>
    <cellStyle name="20% - uthevingsfarge 2 3 2 3 2 5" xfId="2291"/>
    <cellStyle name="20% - uthevingsfarge 2 3 2 3 2_Tabell 4.5-4.7" xfId="2299"/>
    <cellStyle name="20% - uthevingsfarge 2 3 2 3 3" xfId="2290"/>
    <cellStyle name="20% - uthevingsfarge 2 3 2 3 3 2" xfId="2289"/>
    <cellStyle name="20% - uthevingsfarge 2 3 2 3 3 2 2" xfId="2288"/>
    <cellStyle name="20% - uthevingsfarge 2 3 2 3 3 2 3" xfId="2287"/>
    <cellStyle name="20% - uthevingsfarge 2 3 2 3 3 3" xfId="2286"/>
    <cellStyle name="20% - uthevingsfarge 2 3 2 3 3 3 2" xfId="2285"/>
    <cellStyle name="20% - uthevingsfarge 2 3 2 3 3 3 3" xfId="2284"/>
    <cellStyle name="20% - uthevingsfarge 2 3 2 3 3 4" xfId="2283"/>
    <cellStyle name="20% - uthevingsfarge 2 3 2 3 3 5" xfId="2282"/>
    <cellStyle name="20% - uthevingsfarge 2 3 2 3 4" xfId="2281"/>
    <cellStyle name="20% - uthevingsfarge 2 3 2 3 4 2" xfId="2280"/>
    <cellStyle name="20% - uthevingsfarge 2 3 2 3 4 3" xfId="2279"/>
    <cellStyle name="20% - uthevingsfarge 2 3 2 3 5" xfId="2278"/>
    <cellStyle name="20% - uthevingsfarge 2 3 2 3 5 2" xfId="2277"/>
    <cellStyle name="20% - uthevingsfarge 2 3 2 3 5 3" xfId="2276"/>
    <cellStyle name="20% - uthevingsfarge 2 3 2 3 6" xfId="2275"/>
    <cellStyle name="20% - uthevingsfarge 2 3 2 3 6 2" xfId="2274"/>
    <cellStyle name="20% - uthevingsfarge 2 3 2 3 7" xfId="2273"/>
    <cellStyle name="20% - uthevingsfarge 2 3 2 3 7 2" xfId="2272"/>
    <cellStyle name="20% - uthevingsfarge 2 3 2 3 8" xfId="2271"/>
    <cellStyle name="20% - uthevingsfarge 2 3 2 3 9" xfId="2270"/>
    <cellStyle name="20% - uthevingsfarge 2 3 2 3_Tabell 4.5-4.7" xfId="2301"/>
    <cellStyle name="20% - uthevingsfarge 2 3 2 4" xfId="132"/>
    <cellStyle name="20% - uthevingsfarge 2 3 2 4 2" xfId="2268"/>
    <cellStyle name="20% - uthevingsfarge 2 3 2 4 2 2" xfId="2267"/>
    <cellStyle name="20% - uthevingsfarge 2 3 2 4 2 3" xfId="2266"/>
    <cellStyle name="20% - uthevingsfarge 2 3 2 4 3" xfId="2265"/>
    <cellStyle name="20% - uthevingsfarge 2 3 2 4 3 2" xfId="2264"/>
    <cellStyle name="20% - uthevingsfarge 2 3 2 4 3 3" xfId="2263"/>
    <cellStyle name="20% - uthevingsfarge 2 3 2 4 4" xfId="2262"/>
    <cellStyle name="20% - uthevingsfarge 2 3 2 4 5" xfId="2261"/>
    <cellStyle name="20% - uthevingsfarge 2 3 2 4_Tabell 4.5-4.7" xfId="2269"/>
    <cellStyle name="20% - uthevingsfarge 2 3 2 5" xfId="2260"/>
    <cellStyle name="20% - uthevingsfarge 2 3 2 5 2" xfId="2259"/>
    <cellStyle name="20% - uthevingsfarge 2 3 2 5 2 2" xfId="2258"/>
    <cellStyle name="20% - uthevingsfarge 2 3 2 5 2 3" xfId="2257"/>
    <cellStyle name="20% - uthevingsfarge 2 3 2 5 3" xfId="2256"/>
    <cellStyle name="20% - uthevingsfarge 2 3 2 5 3 2" xfId="2255"/>
    <cellStyle name="20% - uthevingsfarge 2 3 2 5 3 3" xfId="2254"/>
    <cellStyle name="20% - uthevingsfarge 2 3 2 5 4" xfId="2253"/>
    <cellStyle name="20% - uthevingsfarge 2 3 2 5 5" xfId="2252"/>
    <cellStyle name="20% - uthevingsfarge 2 3 2 6" xfId="2251"/>
    <cellStyle name="20% - uthevingsfarge 2 3 2 6 2" xfId="2250"/>
    <cellStyle name="20% - uthevingsfarge 2 3 2 6 3" xfId="2249"/>
    <cellStyle name="20% - uthevingsfarge 2 3 2 7" xfId="2248"/>
    <cellStyle name="20% - uthevingsfarge 2 3 2 7 2" xfId="2247"/>
    <cellStyle name="20% - uthevingsfarge 2 3 2 7 3" xfId="2246"/>
    <cellStyle name="20% - uthevingsfarge 2 3 2 8" xfId="2245"/>
    <cellStyle name="20% - uthevingsfarge 2 3 2 8 2" xfId="2244"/>
    <cellStyle name="20% - uthevingsfarge 2 3 2 9" xfId="2243"/>
    <cellStyle name="20% - uthevingsfarge 2 3 2 9 2" xfId="2242"/>
    <cellStyle name="20% - uthevingsfarge 2 3 2_Tabell 4.5-4.7" xfId="2369"/>
    <cellStyle name="20% - uthevingsfarge 2 3 3" xfId="133"/>
    <cellStyle name="20% - uthevingsfarge 2 3 3 10" xfId="2240"/>
    <cellStyle name="20% - uthevingsfarge 2 3 3 11" xfId="2239"/>
    <cellStyle name="20% - uthevingsfarge 2 3 3 2" xfId="134"/>
    <cellStyle name="20% - uthevingsfarge 2 3 3 2 10" xfId="2237"/>
    <cellStyle name="20% - uthevingsfarge 2 3 3 2 2" xfId="135"/>
    <cellStyle name="20% - uthevingsfarge 2 3 3 2 2 2" xfId="2235"/>
    <cellStyle name="20% - uthevingsfarge 2 3 3 2 2 2 2" xfId="2234"/>
    <cellStyle name="20% - uthevingsfarge 2 3 3 2 2 2 3" xfId="2233"/>
    <cellStyle name="20% - uthevingsfarge 2 3 3 2 2 3" xfId="2232"/>
    <cellStyle name="20% - uthevingsfarge 2 3 3 2 2 3 2" xfId="2231"/>
    <cellStyle name="20% - uthevingsfarge 2 3 3 2 2 3 3" xfId="2230"/>
    <cellStyle name="20% - uthevingsfarge 2 3 3 2 2 4" xfId="2229"/>
    <cellStyle name="20% - uthevingsfarge 2 3 3 2 2 5" xfId="2228"/>
    <cellStyle name="20% - uthevingsfarge 2 3 3 2 2_Tabell 4.5-4.7" xfId="2236"/>
    <cellStyle name="20% - uthevingsfarge 2 3 3 2 3" xfId="2227"/>
    <cellStyle name="20% - uthevingsfarge 2 3 3 2 3 2" xfId="2226"/>
    <cellStyle name="20% - uthevingsfarge 2 3 3 2 3 2 2" xfId="2225"/>
    <cellStyle name="20% - uthevingsfarge 2 3 3 2 3 2 3" xfId="2224"/>
    <cellStyle name="20% - uthevingsfarge 2 3 3 2 3 3" xfId="2223"/>
    <cellStyle name="20% - uthevingsfarge 2 3 3 2 3 3 2" xfId="2222"/>
    <cellStyle name="20% - uthevingsfarge 2 3 3 2 3 3 3" xfId="2221"/>
    <cellStyle name="20% - uthevingsfarge 2 3 3 2 3 4" xfId="2220"/>
    <cellStyle name="20% - uthevingsfarge 2 3 3 2 3 5" xfId="2219"/>
    <cellStyle name="20% - uthevingsfarge 2 3 3 2 4" xfId="2218"/>
    <cellStyle name="20% - uthevingsfarge 2 3 3 2 4 2" xfId="2217"/>
    <cellStyle name="20% - uthevingsfarge 2 3 3 2 4 3" xfId="2216"/>
    <cellStyle name="20% - uthevingsfarge 2 3 3 2 5" xfId="2215"/>
    <cellStyle name="20% - uthevingsfarge 2 3 3 2 5 2" xfId="2214"/>
    <cellStyle name="20% - uthevingsfarge 2 3 3 2 5 3" xfId="2213"/>
    <cellStyle name="20% - uthevingsfarge 2 3 3 2 6" xfId="2212"/>
    <cellStyle name="20% - uthevingsfarge 2 3 3 2 6 2" xfId="2211"/>
    <cellStyle name="20% - uthevingsfarge 2 3 3 2 7" xfId="2210"/>
    <cellStyle name="20% - uthevingsfarge 2 3 3 2 7 2" xfId="2209"/>
    <cellStyle name="20% - uthevingsfarge 2 3 3 2 8" xfId="2208"/>
    <cellStyle name="20% - uthevingsfarge 2 3 3 2 9" xfId="2207"/>
    <cellStyle name="20% - uthevingsfarge 2 3 3 2_Tabell 4.5-4.7" xfId="2238"/>
    <cellStyle name="20% - uthevingsfarge 2 3 3 3" xfId="136"/>
    <cellStyle name="20% - uthevingsfarge 2 3 3 3 2" xfId="2205"/>
    <cellStyle name="20% - uthevingsfarge 2 3 3 3 2 2" xfId="2204"/>
    <cellStyle name="20% - uthevingsfarge 2 3 3 3 2 3" xfId="2203"/>
    <cellStyle name="20% - uthevingsfarge 2 3 3 3 3" xfId="2202"/>
    <cellStyle name="20% - uthevingsfarge 2 3 3 3 3 2" xfId="2201"/>
    <cellStyle name="20% - uthevingsfarge 2 3 3 3 3 3" xfId="2200"/>
    <cellStyle name="20% - uthevingsfarge 2 3 3 3 4" xfId="2199"/>
    <cellStyle name="20% - uthevingsfarge 2 3 3 3 5" xfId="2198"/>
    <cellStyle name="20% - uthevingsfarge 2 3 3 3_Tabell 4.5-4.7" xfId="2206"/>
    <cellStyle name="20% - uthevingsfarge 2 3 3 4" xfId="2197"/>
    <cellStyle name="20% - uthevingsfarge 2 3 3 4 2" xfId="2196"/>
    <cellStyle name="20% - uthevingsfarge 2 3 3 4 2 2" xfId="2195"/>
    <cellStyle name="20% - uthevingsfarge 2 3 3 4 2 3" xfId="2194"/>
    <cellStyle name="20% - uthevingsfarge 2 3 3 4 3" xfId="2193"/>
    <cellStyle name="20% - uthevingsfarge 2 3 3 4 3 2" xfId="2192"/>
    <cellStyle name="20% - uthevingsfarge 2 3 3 4 3 3" xfId="2191"/>
    <cellStyle name="20% - uthevingsfarge 2 3 3 4 4" xfId="2190"/>
    <cellStyle name="20% - uthevingsfarge 2 3 3 4 5" xfId="2189"/>
    <cellStyle name="20% - uthevingsfarge 2 3 3 5" xfId="2188"/>
    <cellStyle name="20% - uthevingsfarge 2 3 3 5 2" xfId="2187"/>
    <cellStyle name="20% - uthevingsfarge 2 3 3 5 3" xfId="2186"/>
    <cellStyle name="20% - uthevingsfarge 2 3 3 6" xfId="2185"/>
    <cellStyle name="20% - uthevingsfarge 2 3 3 6 2" xfId="2184"/>
    <cellStyle name="20% - uthevingsfarge 2 3 3 6 3" xfId="2183"/>
    <cellStyle name="20% - uthevingsfarge 2 3 3 7" xfId="2182"/>
    <cellStyle name="20% - uthevingsfarge 2 3 3 7 2" xfId="2181"/>
    <cellStyle name="20% - uthevingsfarge 2 3 3 8" xfId="2180"/>
    <cellStyle name="20% - uthevingsfarge 2 3 3 8 2" xfId="2179"/>
    <cellStyle name="20% - uthevingsfarge 2 3 3 9" xfId="2178"/>
    <cellStyle name="20% - uthevingsfarge 2 3 3_Tabell 4.5-4.7" xfId="2241"/>
    <cellStyle name="20% - uthevingsfarge 2 3 4" xfId="137"/>
    <cellStyle name="20% - uthevingsfarge 2 3 4 10" xfId="2176"/>
    <cellStyle name="20% - uthevingsfarge 2 3 4 2" xfId="138"/>
    <cellStyle name="20% - uthevingsfarge 2 3 4 2 2" xfId="2174"/>
    <cellStyle name="20% - uthevingsfarge 2 3 4 2 2 2" xfId="2173"/>
    <cellStyle name="20% - uthevingsfarge 2 3 4 2 2 3" xfId="2172"/>
    <cellStyle name="20% - uthevingsfarge 2 3 4 2 3" xfId="2171"/>
    <cellStyle name="20% - uthevingsfarge 2 3 4 2 3 2" xfId="2170"/>
    <cellStyle name="20% - uthevingsfarge 2 3 4 2 3 3" xfId="2169"/>
    <cellStyle name="20% - uthevingsfarge 2 3 4 2 4" xfId="2168"/>
    <cellStyle name="20% - uthevingsfarge 2 3 4 2 5" xfId="2167"/>
    <cellStyle name="20% - uthevingsfarge 2 3 4 2_Tabell 4.5-4.7" xfId="2175"/>
    <cellStyle name="20% - uthevingsfarge 2 3 4 3" xfId="2166"/>
    <cellStyle name="20% - uthevingsfarge 2 3 4 3 2" xfId="2165"/>
    <cellStyle name="20% - uthevingsfarge 2 3 4 3 2 2" xfId="2164"/>
    <cellStyle name="20% - uthevingsfarge 2 3 4 3 2 3" xfId="2163"/>
    <cellStyle name="20% - uthevingsfarge 2 3 4 3 3" xfId="2162"/>
    <cellStyle name="20% - uthevingsfarge 2 3 4 3 3 2" xfId="2161"/>
    <cellStyle name="20% - uthevingsfarge 2 3 4 3 3 3" xfId="2160"/>
    <cellStyle name="20% - uthevingsfarge 2 3 4 3 4" xfId="2159"/>
    <cellStyle name="20% - uthevingsfarge 2 3 4 3 5" xfId="2158"/>
    <cellStyle name="20% - uthevingsfarge 2 3 4 4" xfId="2157"/>
    <cellStyle name="20% - uthevingsfarge 2 3 4 4 2" xfId="2156"/>
    <cellStyle name="20% - uthevingsfarge 2 3 4 4 3" xfId="2155"/>
    <cellStyle name="20% - uthevingsfarge 2 3 4 5" xfId="2154"/>
    <cellStyle name="20% - uthevingsfarge 2 3 4 5 2" xfId="2153"/>
    <cellStyle name="20% - uthevingsfarge 2 3 4 5 3" xfId="2152"/>
    <cellStyle name="20% - uthevingsfarge 2 3 4 6" xfId="2151"/>
    <cellStyle name="20% - uthevingsfarge 2 3 4 6 2" xfId="2150"/>
    <cellStyle name="20% - uthevingsfarge 2 3 4 7" xfId="2149"/>
    <cellStyle name="20% - uthevingsfarge 2 3 4 7 2" xfId="2148"/>
    <cellStyle name="20% - uthevingsfarge 2 3 4 8" xfId="2147"/>
    <cellStyle name="20% - uthevingsfarge 2 3 4 9" xfId="2146"/>
    <cellStyle name="20% - uthevingsfarge 2 3 4_Tabell 4.5-4.7" xfId="2177"/>
    <cellStyle name="20% - uthevingsfarge 2 3 5" xfId="139"/>
    <cellStyle name="20% - uthevingsfarge 2 3 5 2" xfId="2144"/>
    <cellStyle name="20% - uthevingsfarge 2 3 5 2 2" xfId="2143"/>
    <cellStyle name="20% - uthevingsfarge 2 3 5 2 3" xfId="2142"/>
    <cellStyle name="20% - uthevingsfarge 2 3 5 3" xfId="2141"/>
    <cellStyle name="20% - uthevingsfarge 2 3 5 3 2" xfId="2140"/>
    <cellStyle name="20% - uthevingsfarge 2 3 5 3 3" xfId="2139"/>
    <cellStyle name="20% - uthevingsfarge 2 3 5 4" xfId="2138"/>
    <cellStyle name="20% - uthevingsfarge 2 3 5 5" xfId="2137"/>
    <cellStyle name="20% - uthevingsfarge 2 3 5_Tabell 4.5-4.7" xfId="2145"/>
    <cellStyle name="20% - uthevingsfarge 2 3 6" xfId="2136"/>
    <cellStyle name="20% - uthevingsfarge 2 3 6 2" xfId="2135"/>
    <cellStyle name="20% - uthevingsfarge 2 3 6 2 2" xfId="2134"/>
    <cellStyle name="20% - uthevingsfarge 2 3 6 2 3" xfId="2133"/>
    <cellStyle name="20% - uthevingsfarge 2 3 6 3" xfId="2132"/>
    <cellStyle name="20% - uthevingsfarge 2 3 6 3 2" xfId="2131"/>
    <cellStyle name="20% - uthevingsfarge 2 3 6 3 3" xfId="2130"/>
    <cellStyle name="20% - uthevingsfarge 2 3 6 4" xfId="2129"/>
    <cellStyle name="20% - uthevingsfarge 2 3 6 5" xfId="2128"/>
    <cellStyle name="20% - uthevingsfarge 2 3 7" xfId="2127"/>
    <cellStyle name="20% - uthevingsfarge 2 3 7 2" xfId="2126"/>
    <cellStyle name="20% - uthevingsfarge 2 3 7 3" xfId="2125"/>
    <cellStyle name="20% - uthevingsfarge 2 3 8" xfId="2124"/>
    <cellStyle name="20% - uthevingsfarge 2 3 8 2" xfId="2123"/>
    <cellStyle name="20% - uthevingsfarge 2 3 8 3" xfId="2122"/>
    <cellStyle name="20% - uthevingsfarge 2 3 9" xfId="2121"/>
    <cellStyle name="20% - uthevingsfarge 2 3 9 2" xfId="2120"/>
    <cellStyle name="20% - uthevingsfarge 2 3_Tabell 4.5-4.7" xfId="2375"/>
    <cellStyle name="20% - uthevingsfarge 2 4" xfId="140"/>
    <cellStyle name="20% - uthevingsfarge 2 4 10" xfId="2118"/>
    <cellStyle name="20% - uthevingsfarge 2 4 10 2" xfId="2117"/>
    <cellStyle name="20% - uthevingsfarge 2 4 11" xfId="2116"/>
    <cellStyle name="20% - uthevingsfarge 2 4 12" xfId="2115"/>
    <cellStyle name="20% - uthevingsfarge 2 4 13" xfId="2114"/>
    <cellStyle name="20% - uthevingsfarge 2 4 2" xfId="141"/>
    <cellStyle name="20% - uthevingsfarge 2 4 2 10" xfId="2112"/>
    <cellStyle name="20% - uthevingsfarge 2 4 2 11" xfId="2111"/>
    <cellStyle name="20% - uthevingsfarge 2 4 2 12" xfId="2110"/>
    <cellStyle name="20% - uthevingsfarge 2 4 2 2" xfId="142"/>
    <cellStyle name="20% - uthevingsfarge 2 4 2 2 10" xfId="2108"/>
    <cellStyle name="20% - uthevingsfarge 2 4 2 2 11" xfId="2107"/>
    <cellStyle name="20% - uthevingsfarge 2 4 2 2 2" xfId="143"/>
    <cellStyle name="20% - uthevingsfarge 2 4 2 2 2 10" xfId="2105"/>
    <cellStyle name="20% - uthevingsfarge 2 4 2 2 2 2" xfId="144"/>
    <cellStyle name="20% - uthevingsfarge 2 4 2 2 2 2 2" xfId="2103"/>
    <cellStyle name="20% - uthevingsfarge 2 4 2 2 2 2 2 2" xfId="2102"/>
    <cellStyle name="20% - uthevingsfarge 2 4 2 2 2 2 2 3" xfId="2101"/>
    <cellStyle name="20% - uthevingsfarge 2 4 2 2 2 2 3" xfId="2100"/>
    <cellStyle name="20% - uthevingsfarge 2 4 2 2 2 2 3 2" xfId="2099"/>
    <cellStyle name="20% - uthevingsfarge 2 4 2 2 2 2 3 3" xfId="2098"/>
    <cellStyle name="20% - uthevingsfarge 2 4 2 2 2 2 4" xfId="2097"/>
    <cellStyle name="20% - uthevingsfarge 2 4 2 2 2 2 5" xfId="2096"/>
    <cellStyle name="20% - uthevingsfarge 2 4 2 2 2 2_Tabell 4.5-4.7" xfId="2104"/>
    <cellStyle name="20% - uthevingsfarge 2 4 2 2 2 3" xfId="2095"/>
    <cellStyle name="20% - uthevingsfarge 2 4 2 2 2 3 2" xfId="2094"/>
    <cellStyle name="20% - uthevingsfarge 2 4 2 2 2 3 2 2" xfId="2093"/>
    <cellStyle name="20% - uthevingsfarge 2 4 2 2 2 3 2 3" xfId="2092"/>
    <cellStyle name="20% - uthevingsfarge 2 4 2 2 2 3 3" xfId="2091"/>
    <cellStyle name="20% - uthevingsfarge 2 4 2 2 2 3 3 2" xfId="2090"/>
    <cellStyle name="20% - uthevingsfarge 2 4 2 2 2 3 3 3" xfId="2089"/>
    <cellStyle name="20% - uthevingsfarge 2 4 2 2 2 3 4" xfId="2088"/>
    <cellStyle name="20% - uthevingsfarge 2 4 2 2 2 3 5" xfId="2087"/>
    <cellStyle name="20% - uthevingsfarge 2 4 2 2 2 4" xfId="2086"/>
    <cellStyle name="20% - uthevingsfarge 2 4 2 2 2 4 2" xfId="2085"/>
    <cellStyle name="20% - uthevingsfarge 2 4 2 2 2 4 3" xfId="2084"/>
    <cellStyle name="20% - uthevingsfarge 2 4 2 2 2 5" xfId="2083"/>
    <cellStyle name="20% - uthevingsfarge 2 4 2 2 2 5 2" xfId="2082"/>
    <cellStyle name="20% - uthevingsfarge 2 4 2 2 2 5 3" xfId="2081"/>
    <cellStyle name="20% - uthevingsfarge 2 4 2 2 2 6" xfId="2080"/>
    <cellStyle name="20% - uthevingsfarge 2 4 2 2 2 6 2" xfId="2079"/>
    <cellStyle name="20% - uthevingsfarge 2 4 2 2 2 7" xfId="2078"/>
    <cellStyle name="20% - uthevingsfarge 2 4 2 2 2 7 2" xfId="2077"/>
    <cellStyle name="20% - uthevingsfarge 2 4 2 2 2 8" xfId="2076"/>
    <cellStyle name="20% - uthevingsfarge 2 4 2 2 2 9" xfId="2075"/>
    <cellStyle name="20% - uthevingsfarge 2 4 2 2 2_Tabell 4.5-4.7" xfId="2106"/>
    <cellStyle name="20% - uthevingsfarge 2 4 2 2 3" xfId="145"/>
    <cellStyle name="20% - uthevingsfarge 2 4 2 2 3 2" xfId="2073"/>
    <cellStyle name="20% - uthevingsfarge 2 4 2 2 3 2 2" xfId="2072"/>
    <cellStyle name="20% - uthevingsfarge 2 4 2 2 3 2 3" xfId="2071"/>
    <cellStyle name="20% - uthevingsfarge 2 4 2 2 3 3" xfId="2070"/>
    <cellStyle name="20% - uthevingsfarge 2 4 2 2 3 3 2" xfId="2069"/>
    <cellStyle name="20% - uthevingsfarge 2 4 2 2 3 3 3" xfId="2068"/>
    <cellStyle name="20% - uthevingsfarge 2 4 2 2 3 4" xfId="2067"/>
    <cellStyle name="20% - uthevingsfarge 2 4 2 2 3 5" xfId="2066"/>
    <cellStyle name="20% - uthevingsfarge 2 4 2 2 3_Tabell 4.5-4.7" xfId="2074"/>
    <cellStyle name="20% - uthevingsfarge 2 4 2 2 4" xfId="2065"/>
    <cellStyle name="20% - uthevingsfarge 2 4 2 2 4 2" xfId="2064"/>
    <cellStyle name="20% - uthevingsfarge 2 4 2 2 4 2 2" xfId="2063"/>
    <cellStyle name="20% - uthevingsfarge 2 4 2 2 4 2 3" xfId="4055"/>
    <cellStyle name="20% - uthevingsfarge 2 4 2 2 4 3" xfId="4056"/>
    <cellStyle name="20% - uthevingsfarge 2 4 2 2 4 3 2" xfId="4057"/>
    <cellStyle name="20% - uthevingsfarge 2 4 2 2 4 3 3" xfId="4058"/>
    <cellStyle name="20% - uthevingsfarge 2 4 2 2 4 4" xfId="4059"/>
    <cellStyle name="20% - uthevingsfarge 2 4 2 2 4 5" xfId="4060"/>
    <cellStyle name="20% - uthevingsfarge 2 4 2 2 5" xfId="4061"/>
    <cellStyle name="20% - uthevingsfarge 2 4 2 2 5 2" xfId="4062"/>
    <cellStyle name="20% - uthevingsfarge 2 4 2 2 5 3" xfId="4063"/>
    <cellStyle name="20% - uthevingsfarge 2 4 2 2 6" xfId="4064"/>
    <cellStyle name="20% - uthevingsfarge 2 4 2 2 6 2" xfId="4065"/>
    <cellStyle name="20% - uthevingsfarge 2 4 2 2 6 3" xfId="4066"/>
    <cellStyle name="20% - uthevingsfarge 2 4 2 2 7" xfId="4067"/>
    <cellStyle name="20% - uthevingsfarge 2 4 2 2 7 2" xfId="4068"/>
    <cellStyle name="20% - uthevingsfarge 2 4 2 2 8" xfId="4069"/>
    <cellStyle name="20% - uthevingsfarge 2 4 2 2 8 2" xfId="4070"/>
    <cellStyle name="20% - uthevingsfarge 2 4 2 2 9" xfId="4071"/>
    <cellStyle name="20% - uthevingsfarge 2 4 2 2_Tabell 4.5-4.7" xfId="2109"/>
    <cellStyle name="20% - uthevingsfarge 2 4 2 3" xfId="146"/>
    <cellStyle name="20% - uthevingsfarge 2 4 2 3 10" xfId="4073"/>
    <cellStyle name="20% - uthevingsfarge 2 4 2 3 2" xfId="147"/>
    <cellStyle name="20% - uthevingsfarge 2 4 2 3 2 2" xfId="4075"/>
    <cellStyle name="20% - uthevingsfarge 2 4 2 3 2 2 2" xfId="4076"/>
    <cellStyle name="20% - uthevingsfarge 2 4 2 3 2 2 3" xfId="4077"/>
    <cellStyle name="20% - uthevingsfarge 2 4 2 3 2 3" xfId="4078"/>
    <cellStyle name="20% - uthevingsfarge 2 4 2 3 2 3 2" xfId="4079"/>
    <cellStyle name="20% - uthevingsfarge 2 4 2 3 2 3 3" xfId="4080"/>
    <cellStyle name="20% - uthevingsfarge 2 4 2 3 2 4" xfId="4081"/>
    <cellStyle name="20% - uthevingsfarge 2 4 2 3 2 5" xfId="4082"/>
    <cellStyle name="20% - uthevingsfarge 2 4 2 3 2_Tabell 4.5-4.7" xfId="4074"/>
    <cellStyle name="20% - uthevingsfarge 2 4 2 3 3" xfId="4083"/>
    <cellStyle name="20% - uthevingsfarge 2 4 2 3 3 2" xfId="4084"/>
    <cellStyle name="20% - uthevingsfarge 2 4 2 3 3 2 2" xfId="4085"/>
    <cellStyle name="20% - uthevingsfarge 2 4 2 3 3 2 3" xfId="4086"/>
    <cellStyle name="20% - uthevingsfarge 2 4 2 3 3 3" xfId="4087"/>
    <cellStyle name="20% - uthevingsfarge 2 4 2 3 3 3 2" xfId="4088"/>
    <cellStyle name="20% - uthevingsfarge 2 4 2 3 3 3 3" xfId="4089"/>
    <cellStyle name="20% - uthevingsfarge 2 4 2 3 3 4" xfId="4090"/>
    <cellStyle name="20% - uthevingsfarge 2 4 2 3 3 5" xfId="4091"/>
    <cellStyle name="20% - uthevingsfarge 2 4 2 3 4" xfId="4092"/>
    <cellStyle name="20% - uthevingsfarge 2 4 2 3 4 2" xfId="4093"/>
    <cellStyle name="20% - uthevingsfarge 2 4 2 3 4 3" xfId="4094"/>
    <cellStyle name="20% - uthevingsfarge 2 4 2 3 5" xfId="4095"/>
    <cellStyle name="20% - uthevingsfarge 2 4 2 3 5 2" xfId="4096"/>
    <cellStyle name="20% - uthevingsfarge 2 4 2 3 5 3" xfId="4097"/>
    <cellStyle name="20% - uthevingsfarge 2 4 2 3 6" xfId="4098"/>
    <cellStyle name="20% - uthevingsfarge 2 4 2 3 6 2" xfId="4099"/>
    <cellStyle name="20% - uthevingsfarge 2 4 2 3 7" xfId="4100"/>
    <cellStyle name="20% - uthevingsfarge 2 4 2 3 7 2" xfId="4101"/>
    <cellStyle name="20% - uthevingsfarge 2 4 2 3 8" xfId="4102"/>
    <cellStyle name="20% - uthevingsfarge 2 4 2 3 9" xfId="4103"/>
    <cellStyle name="20% - uthevingsfarge 2 4 2 3_Tabell 4.5-4.7" xfId="4072"/>
    <cellStyle name="20% - uthevingsfarge 2 4 2 4" xfId="148"/>
    <cellStyle name="20% - uthevingsfarge 2 4 2 4 2" xfId="4105"/>
    <cellStyle name="20% - uthevingsfarge 2 4 2 4 2 2" xfId="4106"/>
    <cellStyle name="20% - uthevingsfarge 2 4 2 4 2 3" xfId="4107"/>
    <cellStyle name="20% - uthevingsfarge 2 4 2 4 3" xfId="4108"/>
    <cellStyle name="20% - uthevingsfarge 2 4 2 4 3 2" xfId="4109"/>
    <cellStyle name="20% - uthevingsfarge 2 4 2 4 3 3" xfId="4110"/>
    <cellStyle name="20% - uthevingsfarge 2 4 2 4 4" xfId="4111"/>
    <cellStyle name="20% - uthevingsfarge 2 4 2 4 5" xfId="4112"/>
    <cellStyle name="20% - uthevingsfarge 2 4 2 4_Tabell 4.5-4.7" xfId="4104"/>
    <cellStyle name="20% - uthevingsfarge 2 4 2 5" xfId="4113"/>
    <cellStyle name="20% - uthevingsfarge 2 4 2 5 2" xfId="4114"/>
    <cellStyle name="20% - uthevingsfarge 2 4 2 5 2 2" xfId="4115"/>
    <cellStyle name="20% - uthevingsfarge 2 4 2 5 2 3" xfId="4116"/>
    <cellStyle name="20% - uthevingsfarge 2 4 2 5 3" xfId="4117"/>
    <cellStyle name="20% - uthevingsfarge 2 4 2 5 3 2" xfId="4118"/>
    <cellStyle name="20% - uthevingsfarge 2 4 2 5 3 3" xfId="4119"/>
    <cellStyle name="20% - uthevingsfarge 2 4 2 5 4" xfId="4120"/>
    <cellStyle name="20% - uthevingsfarge 2 4 2 5 5" xfId="4121"/>
    <cellStyle name="20% - uthevingsfarge 2 4 2 6" xfId="4122"/>
    <cellStyle name="20% - uthevingsfarge 2 4 2 6 2" xfId="4123"/>
    <cellStyle name="20% - uthevingsfarge 2 4 2 6 3" xfId="4124"/>
    <cellStyle name="20% - uthevingsfarge 2 4 2 7" xfId="4125"/>
    <cellStyle name="20% - uthevingsfarge 2 4 2 7 2" xfId="4126"/>
    <cellStyle name="20% - uthevingsfarge 2 4 2 7 3" xfId="4127"/>
    <cellStyle name="20% - uthevingsfarge 2 4 2 8" xfId="4128"/>
    <cellStyle name="20% - uthevingsfarge 2 4 2 8 2" xfId="4129"/>
    <cellStyle name="20% - uthevingsfarge 2 4 2 9" xfId="4130"/>
    <cellStyle name="20% - uthevingsfarge 2 4 2 9 2" xfId="4131"/>
    <cellStyle name="20% - uthevingsfarge 2 4 2_Tabell 4.5-4.7" xfId="2113"/>
    <cellStyle name="20% - uthevingsfarge 2 4 3" xfId="149"/>
    <cellStyle name="20% - uthevingsfarge 2 4 3 10" xfId="4133"/>
    <cellStyle name="20% - uthevingsfarge 2 4 3 11" xfId="4134"/>
    <cellStyle name="20% - uthevingsfarge 2 4 3 2" xfId="150"/>
    <cellStyle name="20% - uthevingsfarge 2 4 3 2 10" xfId="4136"/>
    <cellStyle name="20% - uthevingsfarge 2 4 3 2 2" xfId="151"/>
    <cellStyle name="20% - uthevingsfarge 2 4 3 2 2 2" xfId="4138"/>
    <cellStyle name="20% - uthevingsfarge 2 4 3 2 2 2 2" xfId="4139"/>
    <cellStyle name="20% - uthevingsfarge 2 4 3 2 2 2 3" xfId="4140"/>
    <cellStyle name="20% - uthevingsfarge 2 4 3 2 2 3" xfId="4141"/>
    <cellStyle name="20% - uthevingsfarge 2 4 3 2 2 3 2" xfId="4142"/>
    <cellStyle name="20% - uthevingsfarge 2 4 3 2 2 3 3" xfId="4143"/>
    <cellStyle name="20% - uthevingsfarge 2 4 3 2 2 4" xfId="4144"/>
    <cellStyle name="20% - uthevingsfarge 2 4 3 2 2 5" xfId="4145"/>
    <cellStyle name="20% - uthevingsfarge 2 4 3 2 2_Tabell 4.5-4.7" xfId="4137"/>
    <cellStyle name="20% - uthevingsfarge 2 4 3 2 3" xfId="4146"/>
    <cellStyle name="20% - uthevingsfarge 2 4 3 2 3 2" xfId="4147"/>
    <cellStyle name="20% - uthevingsfarge 2 4 3 2 3 2 2" xfId="4148"/>
    <cellStyle name="20% - uthevingsfarge 2 4 3 2 3 2 3" xfId="4149"/>
    <cellStyle name="20% - uthevingsfarge 2 4 3 2 3 3" xfId="4150"/>
    <cellStyle name="20% - uthevingsfarge 2 4 3 2 3 3 2" xfId="4151"/>
    <cellStyle name="20% - uthevingsfarge 2 4 3 2 3 3 3" xfId="4152"/>
    <cellStyle name="20% - uthevingsfarge 2 4 3 2 3 4" xfId="4153"/>
    <cellStyle name="20% - uthevingsfarge 2 4 3 2 3 5" xfId="4154"/>
    <cellStyle name="20% - uthevingsfarge 2 4 3 2 4" xfId="4155"/>
    <cellStyle name="20% - uthevingsfarge 2 4 3 2 4 2" xfId="4156"/>
    <cellStyle name="20% - uthevingsfarge 2 4 3 2 4 3" xfId="4157"/>
    <cellStyle name="20% - uthevingsfarge 2 4 3 2 5" xfId="4158"/>
    <cellStyle name="20% - uthevingsfarge 2 4 3 2 5 2" xfId="4159"/>
    <cellStyle name="20% - uthevingsfarge 2 4 3 2 5 3" xfId="4160"/>
    <cellStyle name="20% - uthevingsfarge 2 4 3 2 6" xfId="4161"/>
    <cellStyle name="20% - uthevingsfarge 2 4 3 2 6 2" xfId="4162"/>
    <cellStyle name="20% - uthevingsfarge 2 4 3 2 7" xfId="4163"/>
    <cellStyle name="20% - uthevingsfarge 2 4 3 2 7 2" xfId="4164"/>
    <cellStyle name="20% - uthevingsfarge 2 4 3 2 8" xfId="4165"/>
    <cellStyle name="20% - uthevingsfarge 2 4 3 2 9" xfId="4166"/>
    <cellStyle name="20% - uthevingsfarge 2 4 3 2_Tabell 4.5-4.7" xfId="4135"/>
    <cellStyle name="20% - uthevingsfarge 2 4 3 3" xfId="152"/>
    <cellStyle name="20% - uthevingsfarge 2 4 3 3 2" xfId="4168"/>
    <cellStyle name="20% - uthevingsfarge 2 4 3 3 2 2" xfId="4169"/>
    <cellStyle name="20% - uthevingsfarge 2 4 3 3 2 3" xfId="4170"/>
    <cellStyle name="20% - uthevingsfarge 2 4 3 3 3" xfId="4171"/>
    <cellStyle name="20% - uthevingsfarge 2 4 3 3 3 2" xfId="4172"/>
    <cellStyle name="20% - uthevingsfarge 2 4 3 3 3 3" xfId="4173"/>
    <cellStyle name="20% - uthevingsfarge 2 4 3 3 4" xfId="4174"/>
    <cellStyle name="20% - uthevingsfarge 2 4 3 3 5" xfId="4175"/>
    <cellStyle name="20% - uthevingsfarge 2 4 3 3_Tabell 4.5-4.7" xfId="4167"/>
    <cellStyle name="20% - uthevingsfarge 2 4 3 4" xfId="4176"/>
    <cellStyle name="20% - uthevingsfarge 2 4 3 4 2" xfId="4177"/>
    <cellStyle name="20% - uthevingsfarge 2 4 3 4 2 2" xfId="4178"/>
    <cellStyle name="20% - uthevingsfarge 2 4 3 4 2 3" xfId="4179"/>
    <cellStyle name="20% - uthevingsfarge 2 4 3 4 3" xfId="4180"/>
    <cellStyle name="20% - uthevingsfarge 2 4 3 4 3 2" xfId="4181"/>
    <cellStyle name="20% - uthevingsfarge 2 4 3 4 3 3" xfId="4182"/>
    <cellStyle name="20% - uthevingsfarge 2 4 3 4 4" xfId="4183"/>
    <cellStyle name="20% - uthevingsfarge 2 4 3 4 5" xfId="4184"/>
    <cellStyle name="20% - uthevingsfarge 2 4 3 5" xfId="4185"/>
    <cellStyle name="20% - uthevingsfarge 2 4 3 5 2" xfId="4186"/>
    <cellStyle name="20% - uthevingsfarge 2 4 3 5 3" xfId="4187"/>
    <cellStyle name="20% - uthevingsfarge 2 4 3 6" xfId="4188"/>
    <cellStyle name="20% - uthevingsfarge 2 4 3 6 2" xfId="4189"/>
    <cellStyle name="20% - uthevingsfarge 2 4 3 6 3" xfId="4190"/>
    <cellStyle name="20% - uthevingsfarge 2 4 3 7" xfId="4191"/>
    <cellStyle name="20% - uthevingsfarge 2 4 3 7 2" xfId="4192"/>
    <cellStyle name="20% - uthevingsfarge 2 4 3 8" xfId="4193"/>
    <cellStyle name="20% - uthevingsfarge 2 4 3 8 2" xfId="4194"/>
    <cellStyle name="20% - uthevingsfarge 2 4 3 9" xfId="4195"/>
    <cellStyle name="20% - uthevingsfarge 2 4 3_Tabell 4.5-4.7" xfId="4132"/>
    <cellStyle name="20% - uthevingsfarge 2 4 4" xfId="153"/>
    <cellStyle name="20% - uthevingsfarge 2 4 4 10" xfId="4197"/>
    <cellStyle name="20% - uthevingsfarge 2 4 4 2" xfId="154"/>
    <cellStyle name="20% - uthevingsfarge 2 4 4 2 2" xfId="4199"/>
    <cellStyle name="20% - uthevingsfarge 2 4 4 2 2 2" xfId="4200"/>
    <cellStyle name="20% - uthevingsfarge 2 4 4 2 2 3" xfId="4201"/>
    <cellStyle name="20% - uthevingsfarge 2 4 4 2 3" xfId="4202"/>
    <cellStyle name="20% - uthevingsfarge 2 4 4 2 3 2" xfId="4203"/>
    <cellStyle name="20% - uthevingsfarge 2 4 4 2 3 3" xfId="4204"/>
    <cellStyle name="20% - uthevingsfarge 2 4 4 2 4" xfId="4205"/>
    <cellStyle name="20% - uthevingsfarge 2 4 4 2 5" xfId="4206"/>
    <cellStyle name="20% - uthevingsfarge 2 4 4 2_Tabell 4.5-4.7" xfId="4198"/>
    <cellStyle name="20% - uthevingsfarge 2 4 4 3" xfId="4207"/>
    <cellStyle name="20% - uthevingsfarge 2 4 4 3 2" xfId="4208"/>
    <cellStyle name="20% - uthevingsfarge 2 4 4 3 2 2" xfId="4209"/>
    <cellStyle name="20% - uthevingsfarge 2 4 4 3 2 3" xfId="4210"/>
    <cellStyle name="20% - uthevingsfarge 2 4 4 3 3" xfId="4211"/>
    <cellStyle name="20% - uthevingsfarge 2 4 4 3 3 2" xfId="4212"/>
    <cellStyle name="20% - uthevingsfarge 2 4 4 3 3 3" xfId="4213"/>
    <cellStyle name="20% - uthevingsfarge 2 4 4 3 4" xfId="4214"/>
    <cellStyle name="20% - uthevingsfarge 2 4 4 3 5" xfId="4215"/>
    <cellStyle name="20% - uthevingsfarge 2 4 4 4" xfId="4216"/>
    <cellStyle name="20% - uthevingsfarge 2 4 4 4 2" xfId="4217"/>
    <cellStyle name="20% - uthevingsfarge 2 4 4 4 3" xfId="4218"/>
    <cellStyle name="20% - uthevingsfarge 2 4 4 5" xfId="4219"/>
    <cellStyle name="20% - uthevingsfarge 2 4 4 5 2" xfId="4220"/>
    <cellStyle name="20% - uthevingsfarge 2 4 4 5 3" xfId="4221"/>
    <cellStyle name="20% - uthevingsfarge 2 4 4 6" xfId="4222"/>
    <cellStyle name="20% - uthevingsfarge 2 4 4 6 2" xfId="4223"/>
    <cellStyle name="20% - uthevingsfarge 2 4 4 7" xfId="4224"/>
    <cellStyle name="20% - uthevingsfarge 2 4 4 7 2" xfId="4225"/>
    <cellStyle name="20% - uthevingsfarge 2 4 4 8" xfId="4226"/>
    <cellStyle name="20% - uthevingsfarge 2 4 4 9" xfId="4227"/>
    <cellStyle name="20% - uthevingsfarge 2 4 4_Tabell 4.5-4.7" xfId="4196"/>
    <cellStyle name="20% - uthevingsfarge 2 4 5" xfId="155"/>
    <cellStyle name="20% - uthevingsfarge 2 4 5 2" xfId="4229"/>
    <cellStyle name="20% - uthevingsfarge 2 4 5 2 2" xfId="4230"/>
    <cellStyle name="20% - uthevingsfarge 2 4 5 2 3" xfId="4231"/>
    <cellStyle name="20% - uthevingsfarge 2 4 5 3" xfId="4232"/>
    <cellStyle name="20% - uthevingsfarge 2 4 5 3 2" xfId="4233"/>
    <cellStyle name="20% - uthevingsfarge 2 4 5 3 3" xfId="4234"/>
    <cellStyle name="20% - uthevingsfarge 2 4 5 4" xfId="4235"/>
    <cellStyle name="20% - uthevingsfarge 2 4 5 5" xfId="4236"/>
    <cellStyle name="20% - uthevingsfarge 2 4 5_Tabell 4.5-4.7" xfId="4228"/>
    <cellStyle name="20% - uthevingsfarge 2 4 6" xfId="4237"/>
    <cellStyle name="20% - uthevingsfarge 2 4 6 2" xfId="4238"/>
    <cellStyle name="20% - uthevingsfarge 2 4 6 2 2" xfId="4239"/>
    <cellStyle name="20% - uthevingsfarge 2 4 6 2 3" xfId="4240"/>
    <cellStyle name="20% - uthevingsfarge 2 4 6 3" xfId="4241"/>
    <cellStyle name="20% - uthevingsfarge 2 4 6 3 2" xfId="4242"/>
    <cellStyle name="20% - uthevingsfarge 2 4 6 3 3" xfId="4243"/>
    <cellStyle name="20% - uthevingsfarge 2 4 6 4" xfId="4244"/>
    <cellStyle name="20% - uthevingsfarge 2 4 6 5" xfId="4245"/>
    <cellStyle name="20% - uthevingsfarge 2 4 7" xfId="4246"/>
    <cellStyle name="20% - uthevingsfarge 2 4 7 2" xfId="4247"/>
    <cellStyle name="20% - uthevingsfarge 2 4 7 3" xfId="4248"/>
    <cellStyle name="20% - uthevingsfarge 2 4 8" xfId="4249"/>
    <cellStyle name="20% - uthevingsfarge 2 4 8 2" xfId="4250"/>
    <cellStyle name="20% - uthevingsfarge 2 4 8 3" xfId="4251"/>
    <cellStyle name="20% - uthevingsfarge 2 4 9" xfId="4252"/>
    <cellStyle name="20% - uthevingsfarge 2 4 9 2" xfId="4253"/>
    <cellStyle name="20% - uthevingsfarge 2 4_Tabell 4.5-4.7" xfId="2119"/>
    <cellStyle name="20% - uthevingsfarge 2 5" xfId="156"/>
    <cellStyle name="20% - uthevingsfarge 2 5 10" xfId="4255"/>
    <cellStyle name="20% - uthevingsfarge 2 5 10 2" xfId="4256"/>
    <cellStyle name="20% - uthevingsfarge 2 5 11" xfId="4257"/>
    <cellStyle name="20% - uthevingsfarge 2 5 12" xfId="4258"/>
    <cellStyle name="20% - uthevingsfarge 2 5 13" xfId="4259"/>
    <cellStyle name="20% - uthevingsfarge 2 5 2" xfId="157"/>
    <cellStyle name="20% - uthevingsfarge 2 5 2 10" xfId="4261"/>
    <cellStyle name="20% - uthevingsfarge 2 5 2 11" xfId="4262"/>
    <cellStyle name="20% - uthevingsfarge 2 5 2 12" xfId="4263"/>
    <cellStyle name="20% - uthevingsfarge 2 5 2 2" xfId="158"/>
    <cellStyle name="20% - uthevingsfarge 2 5 2 2 10" xfId="4265"/>
    <cellStyle name="20% - uthevingsfarge 2 5 2 2 11" xfId="4266"/>
    <cellStyle name="20% - uthevingsfarge 2 5 2 2 2" xfId="159"/>
    <cellStyle name="20% - uthevingsfarge 2 5 2 2 2 10" xfId="4268"/>
    <cellStyle name="20% - uthevingsfarge 2 5 2 2 2 2" xfId="160"/>
    <cellStyle name="20% - uthevingsfarge 2 5 2 2 2 2 2" xfId="4270"/>
    <cellStyle name="20% - uthevingsfarge 2 5 2 2 2 2 2 2" xfId="4271"/>
    <cellStyle name="20% - uthevingsfarge 2 5 2 2 2 2 2 3" xfId="4272"/>
    <cellStyle name="20% - uthevingsfarge 2 5 2 2 2 2 3" xfId="4273"/>
    <cellStyle name="20% - uthevingsfarge 2 5 2 2 2 2 3 2" xfId="4274"/>
    <cellStyle name="20% - uthevingsfarge 2 5 2 2 2 2 3 3" xfId="4275"/>
    <cellStyle name="20% - uthevingsfarge 2 5 2 2 2 2 4" xfId="4276"/>
    <cellStyle name="20% - uthevingsfarge 2 5 2 2 2 2 5" xfId="4277"/>
    <cellStyle name="20% - uthevingsfarge 2 5 2 2 2 2_Tabell 4.5-4.7" xfId="4269"/>
    <cellStyle name="20% - uthevingsfarge 2 5 2 2 2 3" xfId="4278"/>
    <cellStyle name="20% - uthevingsfarge 2 5 2 2 2 3 2" xfId="4279"/>
    <cellStyle name="20% - uthevingsfarge 2 5 2 2 2 3 2 2" xfId="4280"/>
    <cellStyle name="20% - uthevingsfarge 2 5 2 2 2 3 2 3" xfId="4281"/>
    <cellStyle name="20% - uthevingsfarge 2 5 2 2 2 3 3" xfId="4282"/>
    <cellStyle name="20% - uthevingsfarge 2 5 2 2 2 3 3 2" xfId="4283"/>
    <cellStyle name="20% - uthevingsfarge 2 5 2 2 2 3 3 3" xfId="4284"/>
    <cellStyle name="20% - uthevingsfarge 2 5 2 2 2 3 4" xfId="4285"/>
    <cellStyle name="20% - uthevingsfarge 2 5 2 2 2 3 5" xfId="4286"/>
    <cellStyle name="20% - uthevingsfarge 2 5 2 2 2 4" xfId="4287"/>
    <cellStyle name="20% - uthevingsfarge 2 5 2 2 2 4 2" xfId="4288"/>
    <cellStyle name="20% - uthevingsfarge 2 5 2 2 2 4 3" xfId="4289"/>
    <cellStyle name="20% - uthevingsfarge 2 5 2 2 2 5" xfId="4290"/>
    <cellStyle name="20% - uthevingsfarge 2 5 2 2 2 5 2" xfId="4291"/>
    <cellStyle name="20% - uthevingsfarge 2 5 2 2 2 5 3" xfId="4292"/>
    <cellStyle name="20% - uthevingsfarge 2 5 2 2 2 6" xfId="4293"/>
    <cellStyle name="20% - uthevingsfarge 2 5 2 2 2 6 2" xfId="4294"/>
    <cellStyle name="20% - uthevingsfarge 2 5 2 2 2 7" xfId="4295"/>
    <cellStyle name="20% - uthevingsfarge 2 5 2 2 2 7 2" xfId="4296"/>
    <cellStyle name="20% - uthevingsfarge 2 5 2 2 2 8" xfId="4297"/>
    <cellStyle name="20% - uthevingsfarge 2 5 2 2 2 9" xfId="4298"/>
    <cellStyle name="20% - uthevingsfarge 2 5 2 2 2_Tabell 4.5-4.7" xfId="4267"/>
    <cellStyle name="20% - uthevingsfarge 2 5 2 2 3" xfId="161"/>
    <cellStyle name="20% - uthevingsfarge 2 5 2 2 3 2" xfId="4300"/>
    <cellStyle name="20% - uthevingsfarge 2 5 2 2 3 2 2" xfId="4301"/>
    <cellStyle name="20% - uthevingsfarge 2 5 2 2 3 2 3" xfId="4302"/>
    <cellStyle name="20% - uthevingsfarge 2 5 2 2 3 3" xfId="4303"/>
    <cellStyle name="20% - uthevingsfarge 2 5 2 2 3 3 2" xfId="4304"/>
    <cellStyle name="20% - uthevingsfarge 2 5 2 2 3 3 3" xfId="4305"/>
    <cellStyle name="20% - uthevingsfarge 2 5 2 2 3 4" xfId="4306"/>
    <cellStyle name="20% - uthevingsfarge 2 5 2 2 3 5" xfId="4307"/>
    <cellStyle name="20% - uthevingsfarge 2 5 2 2 3_Tabell 4.5-4.7" xfId="4299"/>
    <cellStyle name="20% - uthevingsfarge 2 5 2 2 4" xfId="4308"/>
    <cellStyle name="20% - uthevingsfarge 2 5 2 2 4 2" xfId="4309"/>
    <cellStyle name="20% - uthevingsfarge 2 5 2 2 4 2 2" xfId="4310"/>
    <cellStyle name="20% - uthevingsfarge 2 5 2 2 4 2 3" xfId="4311"/>
    <cellStyle name="20% - uthevingsfarge 2 5 2 2 4 3" xfId="4312"/>
    <cellStyle name="20% - uthevingsfarge 2 5 2 2 4 3 2" xfId="4313"/>
    <cellStyle name="20% - uthevingsfarge 2 5 2 2 4 3 3" xfId="4314"/>
    <cellStyle name="20% - uthevingsfarge 2 5 2 2 4 4" xfId="4315"/>
    <cellStyle name="20% - uthevingsfarge 2 5 2 2 4 5" xfId="4316"/>
    <cellStyle name="20% - uthevingsfarge 2 5 2 2 5" xfId="4317"/>
    <cellStyle name="20% - uthevingsfarge 2 5 2 2 5 2" xfId="4318"/>
    <cellStyle name="20% - uthevingsfarge 2 5 2 2 5 3" xfId="4319"/>
    <cellStyle name="20% - uthevingsfarge 2 5 2 2 6" xfId="4320"/>
    <cellStyle name="20% - uthevingsfarge 2 5 2 2 6 2" xfId="4321"/>
    <cellStyle name="20% - uthevingsfarge 2 5 2 2 6 3" xfId="4322"/>
    <cellStyle name="20% - uthevingsfarge 2 5 2 2 7" xfId="4323"/>
    <cellStyle name="20% - uthevingsfarge 2 5 2 2 7 2" xfId="4324"/>
    <cellStyle name="20% - uthevingsfarge 2 5 2 2 8" xfId="4325"/>
    <cellStyle name="20% - uthevingsfarge 2 5 2 2 8 2" xfId="4326"/>
    <cellStyle name="20% - uthevingsfarge 2 5 2 2 9" xfId="4327"/>
    <cellStyle name="20% - uthevingsfarge 2 5 2 2_Tabell 4.5-4.7" xfId="4264"/>
    <cellStyle name="20% - uthevingsfarge 2 5 2 3" xfId="162"/>
    <cellStyle name="20% - uthevingsfarge 2 5 2 3 10" xfId="4329"/>
    <cellStyle name="20% - uthevingsfarge 2 5 2 3 2" xfId="163"/>
    <cellStyle name="20% - uthevingsfarge 2 5 2 3 2 2" xfId="4331"/>
    <cellStyle name="20% - uthevingsfarge 2 5 2 3 2 2 2" xfId="4332"/>
    <cellStyle name="20% - uthevingsfarge 2 5 2 3 2 2 3" xfId="4333"/>
    <cellStyle name="20% - uthevingsfarge 2 5 2 3 2 3" xfId="4334"/>
    <cellStyle name="20% - uthevingsfarge 2 5 2 3 2 3 2" xfId="4335"/>
    <cellStyle name="20% - uthevingsfarge 2 5 2 3 2 3 3" xfId="4336"/>
    <cellStyle name="20% - uthevingsfarge 2 5 2 3 2 4" xfId="4337"/>
    <cellStyle name="20% - uthevingsfarge 2 5 2 3 2 5" xfId="4338"/>
    <cellStyle name="20% - uthevingsfarge 2 5 2 3 2_Tabell 4.5-4.7" xfId="4330"/>
    <cellStyle name="20% - uthevingsfarge 2 5 2 3 3" xfId="4339"/>
    <cellStyle name="20% - uthevingsfarge 2 5 2 3 3 2" xfId="4340"/>
    <cellStyle name="20% - uthevingsfarge 2 5 2 3 3 2 2" xfId="4341"/>
    <cellStyle name="20% - uthevingsfarge 2 5 2 3 3 2 3" xfId="4342"/>
    <cellStyle name="20% - uthevingsfarge 2 5 2 3 3 3" xfId="4343"/>
    <cellStyle name="20% - uthevingsfarge 2 5 2 3 3 3 2" xfId="4344"/>
    <cellStyle name="20% - uthevingsfarge 2 5 2 3 3 3 3" xfId="4345"/>
    <cellStyle name="20% - uthevingsfarge 2 5 2 3 3 4" xfId="4346"/>
    <cellStyle name="20% - uthevingsfarge 2 5 2 3 3 5" xfId="4347"/>
    <cellStyle name="20% - uthevingsfarge 2 5 2 3 4" xfId="4348"/>
    <cellStyle name="20% - uthevingsfarge 2 5 2 3 4 2" xfId="4349"/>
    <cellStyle name="20% - uthevingsfarge 2 5 2 3 4 3" xfId="4350"/>
    <cellStyle name="20% - uthevingsfarge 2 5 2 3 5" xfId="4351"/>
    <cellStyle name="20% - uthevingsfarge 2 5 2 3 5 2" xfId="4352"/>
    <cellStyle name="20% - uthevingsfarge 2 5 2 3 5 3" xfId="4353"/>
    <cellStyle name="20% - uthevingsfarge 2 5 2 3 6" xfId="4354"/>
    <cellStyle name="20% - uthevingsfarge 2 5 2 3 6 2" xfId="4355"/>
    <cellStyle name="20% - uthevingsfarge 2 5 2 3 7" xfId="4356"/>
    <cellStyle name="20% - uthevingsfarge 2 5 2 3 7 2" xfId="4357"/>
    <cellStyle name="20% - uthevingsfarge 2 5 2 3 8" xfId="4358"/>
    <cellStyle name="20% - uthevingsfarge 2 5 2 3 9" xfId="4359"/>
    <cellStyle name="20% - uthevingsfarge 2 5 2 3_Tabell 4.5-4.7" xfId="4328"/>
    <cellStyle name="20% - uthevingsfarge 2 5 2 4" xfId="164"/>
    <cellStyle name="20% - uthevingsfarge 2 5 2 4 2" xfId="4361"/>
    <cellStyle name="20% - uthevingsfarge 2 5 2 4 2 2" xfId="4362"/>
    <cellStyle name="20% - uthevingsfarge 2 5 2 4 2 3" xfId="4363"/>
    <cellStyle name="20% - uthevingsfarge 2 5 2 4 3" xfId="4364"/>
    <cellStyle name="20% - uthevingsfarge 2 5 2 4 3 2" xfId="4365"/>
    <cellStyle name="20% - uthevingsfarge 2 5 2 4 3 3" xfId="4366"/>
    <cellStyle name="20% - uthevingsfarge 2 5 2 4 4" xfId="4367"/>
    <cellStyle name="20% - uthevingsfarge 2 5 2 4 5" xfId="4368"/>
    <cellStyle name="20% - uthevingsfarge 2 5 2 4_Tabell 4.5-4.7" xfId="4360"/>
    <cellStyle name="20% - uthevingsfarge 2 5 2 5" xfId="4369"/>
    <cellStyle name="20% - uthevingsfarge 2 5 2 5 2" xfId="4370"/>
    <cellStyle name="20% - uthevingsfarge 2 5 2 5 2 2" xfId="4371"/>
    <cellStyle name="20% - uthevingsfarge 2 5 2 5 2 3" xfId="4372"/>
    <cellStyle name="20% - uthevingsfarge 2 5 2 5 3" xfId="4373"/>
    <cellStyle name="20% - uthevingsfarge 2 5 2 5 3 2" xfId="4374"/>
    <cellStyle name="20% - uthevingsfarge 2 5 2 5 3 3" xfId="4375"/>
    <cellStyle name="20% - uthevingsfarge 2 5 2 5 4" xfId="4376"/>
    <cellStyle name="20% - uthevingsfarge 2 5 2 5 5" xfId="4377"/>
    <cellStyle name="20% - uthevingsfarge 2 5 2 6" xfId="4378"/>
    <cellStyle name="20% - uthevingsfarge 2 5 2 6 2" xfId="4379"/>
    <cellStyle name="20% - uthevingsfarge 2 5 2 6 3" xfId="4380"/>
    <cellStyle name="20% - uthevingsfarge 2 5 2 7" xfId="4381"/>
    <cellStyle name="20% - uthevingsfarge 2 5 2 7 2" xfId="4382"/>
    <cellStyle name="20% - uthevingsfarge 2 5 2 7 3" xfId="4383"/>
    <cellStyle name="20% - uthevingsfarge 2 5 2 8" xfId="4384"/>
    <cellStyle name="20% - uthevingsfarge 2 5 2 8 2" xfId="4385"/>
    <cellStyle name="20% - uthevingsfarge 2 5 2 9" xfId="4386"/>
    <cellStyle name="20% - uthevingsfarge 2 5 2 9 2" xfId="4387"/>
    <cellStyle name="20% - uthevingsfarge 2 5 2_Tabell 4.5-4.7" xfId="4260"/>
    <cellStyle name="20% - uthevingsfarge 2 5 3" xfId="165"/>
    <cellStyle name="20% - uthevingsfarge 2 5 3 10" xfId="4389"/>
    <cellStyle name="20% - uthevingsfarge 2 5 3 11" xfId="4390"/>
    <cellStyle name="20% - uthevingsfarge 2 5 3 2" xfId="166"/>
    <cellStyle name="20% - uthevingsfarge 2 5 3 2 10" xfId="4392"/>
    <cellStyle name="20% - uthevingsfarge 2 5 3 2 2" xfId="167"/>
    <cellStyle name="20% - uthevingsfarge 2 5 3 2 2 2" xfId="4394"/>
    <cellStyle name="20% - uthevingsfarge 2 5 3 2 2 2 2" xfId="4395"/>
    <cellStyle name="20% - uthevingsfarge 2 5 3 2 2 2 3" xfId="4396"/>
    <cellStyle name="20% - uthevingsfarge 2 5 3 2 2 3" xfId="4397"/>
    <cellStyle name="20% - uthevingsfarge 2 5 3 2 2 3 2" xfId="4398"/>
    <cellStyle name="20% - uthevingsfarge 2 5 3 2 2 3 3" xfId="4399"/>
    <cellStyle name="20% - uthevingsfarge 2 5 3 2 2 4" xfId="4400"/>
    <cellStyle name="20% - uthevingsfarge 2 5 3 2 2 5" xfId="4401"/>
    <cellStyle name="20% - uthevingsfarge 2 5 3 2 2_Tabell 4.5-4.7" xfId="4393"/>
    <cellStyle name="20% - uthevingsfarge 2 5 3 2 3" xfId="4402"/>
    <cellStyle name="20% - uthevingsfarge 2 5 3 2 3 2" xfId="4403"/>
    <cellStyle name="20% - uthevingsfarge 2 5 3 2 3 2 2" xfId="4404"/>
    <cellStyle name="20% - uthevingsfarge 2 5 3 2 3 2 3" xfId="4405"/>
    <cellStyle name="20% - uthevingsfarge 2 5 3 2 3 3" xfId="4406"/>
    <cellStyle name="20% - uthevingsfarge 2 5 3 2 3 3 2" xfId="4407"/>
    <cellStyle name="20% - uthevingsfarge 2 5 3 2 3 3 3" xfId="4408"/>
    <cellStyle name="20% - uthevingsfarge 2 5 3 2 3 4" xfId="4409"/>
    <cellStyle name="20% - uthevingsfarge 2 5 3 2 3 5" xfId="4410"/>
    <cellStyle name="20% - uthevingsfarge 2 5 3 2 4" xfId="4411"/>
    <cellStyle name="20% - uthevingsfarge 2 5 3 2 4 2" xfId="4412"/>
    <cellStyle name="20% - uthevingsfarge 2 5 3 2 4 3" xfId="4413"/>
    <cellStyle name="20% - uthevingsfarge 2 5 3 2 5" xfId="4414"/>
    <cellStyle name="20% - uthevingsfarge 2 5 3 2 5 2" xfId="4415"/>
    <cellStyle name="20% - uthevingsfarge 2 5 3 2 5 3" xfId="4416"/>
    <cellStyle name="20% - uthevingsfarge 2 5 3 2 6" xfId="4417"/>
    <cellStyle name="20% - uthevingsfarge 2 5 3 2 6 2" xfId="4418"/>
    <cellStyle name="20% - uthevingsfarge 2 5 3 2 7" xfId="4419"/>
    <cellStyle name="20% - uthevingsfarge 2 5 3 2 7 2" xfId="4420"/>
    <cellStyle name="20% - uthevingsfarge 2 5 3 2 8" xfId="4421"/>
    <cellStyle name="20% - uthevingsfarge 2 5 3 2 9" xfId="4422"/>
    <cellStyle name="20% - uthevingsfarge 2 5 3 2_Tabell 4.5-4.7" xfId="4391"/>
    <cellStyle name="20% - uthevingsfarge 2 5 3 3" xfId="168"/>
    <cellStyle name="20% - uthevingsfarge 2 5 3 3 2" xfId="4424"/>
    <cellStyle name="20% - uthevingsfarge 2 5 3 3 2 2" xfId="4425"/>
    <cellStyle name="20% - uthevingsfarge 2 5 3 3 2 3" xfId="4426"/>
    <cellStyle name="20% - uthevingsfarge 2 5 3 3 3" xfId="4427"/>
    <cellStyle name="20% - uthevingsfarge 2 5 3 3 3 2" xfId="4428"/>
    <cellStyle name="20% - uthevingsfarge 2 5 3 3 3 3" xfId="4429"/>
    <cellStyle name="20% - uthevingsfarge 2 5 3 3 4" xfId="4430"/>
    <cellStyle name="20% - uthevingsfarge 2 5 3 3 5" xfId="4431"/>
    <cellStyle name="20% - uthevingsfarge 2 5 3 3_Tabell 4.5-4.7" xfId="4423"/>
    <cellStyle name="20% - uthevingsfarge 2 5 3 4" xfId="4432"/>
    <cellStyle name="20% - uthevingsfarge 2 5 3 4 2" xfId="4433"/>
    <cellStyle name="20% - uthevingsfarge 2 5 3 4 2 2" xfId="4434"/>
    <cellStyle name="20% - uthevingsfarge 2 5 3 4 2 3" xfId="4435"/>
    <cellStyle name="20% - uthevingsfarge 2 5 3 4 3" xfId="4436"/>
    <cellStyle name="20% - uthevingsfarge 2 5 3 4 3 2" xfId="4437"/>
    <cellStyle name="20% - uthevingsfarge 2 5 3 4 3 3" xfId="4438"/>
    <cellStyle name="20% - uthevingsfarge 2 5 3 4 4" xfId="4439"/>
    <cellStyle name="20% - uthevingsfarge 2 5 3 4 5" xfId="4440"/>
    <cellStyle name="20% - uthevingsfarge 2 5 3 5" xfId="4441"/>
    <cellStyle name="20% - uthevingsfarge 2 5 3 5 2" xfId="4442"/>
    <cellStyle name="20% - uthevingsfarge 2 5 3 5 3" xfId="4443"/>
    <cellStyle name="20% - uthevingsfarge 2 5 3 6" xfId="4444"/>
    <cellStyle name="20% - uthevingsfarge 2 5 3 6 2" xfId="4445"/>
    <cellStyle name="20% - uthevingsfarge 2 5 3 6 3" xfId="4446"/>
    <cellStyle name="20% - uthevingsfarge 2 5 3 7" xfId="4447"/>
    <cellStyle name="20% - uthevingsfarge 2 5 3 7 2" xfId="4448"/>
    <cellStyle name="20% - uthevingsfarge 2 5 3 8" xfId="4449"/>
    <cellStyle name="20% - uthevingsfarge 2 5 3 8 2" xfId="4450"/>
    <cellStyle name="20% - uthevingsfarge 2 5 3 9" xfId="4451"/>
    <cellStyle name="20% - uthevingsfarge 2 5 3_Tabell 4.5-4.7" xfId="4388"/>
    <cellStyle name="20% - uthevingsfarge 2 5 4" xfId="169"/>
    <cellStyle name="20% - uthevingsfarge 2 5 4 10" xfId="4453"/>
    <cellStyle name="20% - uthevingsfarge 2 5 4 2" xfId="170"/>
    <cellStyle name="20% - uthevingsfarge 2 5 4 2 2" xfId="4455"/>
    <cellStyle name="20% - uthevingsfarge 2 5 4 2 2 2" xfId="4456"/>
    <cellStyle name="20% - uthevingsfarge 2 5 4 2 2 3" xfId="4457"/>
    <cellStyle name="20% - uthevingsfarge 2 5 4 2 3" xfId="4458"/>
    <cellStyle name="20% - uthevingsfarge 2 5 4 2 3 2" xfId="4459"/>
    <cellStyle name="20% - uthevingsfarge 2 5 4 2 3 3" xfId="4460"/>
    <cellStyle name="20% - uthevingsfarge 2 5 4 2 4" xfId="4461"/>
    <cellStyle name="20% - uthevingsfarge 2 5 4 2 5" xfId="4462"/>
    <cellStyle name="20% - uthevingsfarge 2 5 4 2_Tabell 4.5-4.7" xfId="4454"/>
    <cellStyle name="20% - uthevingsfarge 2 5 4 3" xfId="4463"/>
    <cellStyle name="20% - uthevingsfarge 2 5 4 3 2" xfId="4464"/>
    <cellStyle name="20% - uthevingsfarge 2 5 4 3 2 2" xfId="4465"/>
    <cellStyle name="20% - uthevingsfarge 2 5 4 3 2 3" xfId="4466"/>
    <cellStyle name="20% - uthevingsfarge 2 5 4 3 3" xfId="4467"/>
    <cellStyle name="20% - uthevingsfarge 2 5 4 3 3 2" xfId="4468"/>
    <cellStyle name="20% - uthevingsfarge 2 5 4 3 3 3" xfId="4469"/>
    <cellStyle name="20% - uthevingsfarge 2 5 4 3 4" xfId="4470"/>
    <cellStyle name="20% - uthevingsfarge 2 5 4 3 5" xfId="4471"/>
    <cellStyle name="20% - uthevingsfarge 2 5 4 4" xfId="4472"/>
    <cellStyle name="20% - uthevingsfarge 2 5 4 4 2" xfId="4473"/>
    <cellStyle name="20% - uthevingsfarge 2 5 4 4 3" xfId="4474"/>
    <cellStyle name="20% - uthevingsfarge 2 5 4 5" xfId="4475"/>
    <cellStyle name="20% - uthevingsfarge 2 5 4 5 2" xfId="4476"/>
    <cellStyle name="20% - uthevingsfarge 2 5 4 5 3" xfId="4477"/>
    <cellStyle name="20% - uthevingsfarge 2 5 4 6" xfId="4478"/>
    <cellStyle name="20% - uthevingsfarge 2 5 4 6 2" xfId="4479"/>
    <cellStyle name="20% - uthevingsfarge 2 5 4 7" xfId="4480"/>
    <cellStyle name="20% - uthevingsfarge 2 5 4 7 2" xfId="4481"/>
    <cellStyle name="20% - uthevingsfarge 2 5 4 8" xfId="4482"/>
    <cellStyle name="20% - uthevingsfarge 2 5 4 9" xfId="4483"/>
    <cellStyle name="20% - uthevingsfarge 2 5 4_Tabell 4.5-4.7" xfId="4452"/>
    <cellStyle name="20% - uthevingsfarge 2 5 5" xfId="171"/>
    <cellStyle name="20% - uthevingsfarge 2 5 5 2" xfId="4485"/>
    <cellStyle name="20% - uthevingsfarge 2 5 5 2 2" xfId="4486"/>
    <cellStyle name="20% - uthevingsfarge 2 5 5 2 3" xfId="4487"/>
    <cellStyle name="20% - uthevingsfarge 2 5 5 3" xfId="4488"/>
    <cellStyle name="20% - uthevingsfarge 2 5 5 3 2" xfId="4489"/>
    <cellStyle name="20% - uthevingsfarge 2 5 5 3 3" xfId="4490"/>
    <cellStyle name="20% - uthevingsfarge 2 5 5 4" xfId="4491"/>
    <cellStyle name="20% - uthevingsfarge 2 5 5 5" xfId="4492"/>
    <cellStyle name="20% - uthevingsfarge 2 5 5_Tabell 4.5-4.7" xfId="4484"/>
    <cellStyle name="20% - uthevingsfarge 2 5 6" xfId="4493"/>
    <cellStyle name="20% - uthevingsfarge 2 5 6 2" xfId="4494"/>
    <cellStyle name="20% - uthevingsfarge 2 5 6 2 2" xfId="4495"/>
    <cellStyle name="20% - uthevingsfarge 2 5 6 2 3" xfId="4496"/>
    <cellStyle name="20% - uthevingsfarge 2 5 6 3" xfId="4497"/>
    <cellStyle name="20% - uthevingsfarge 2 5 6 3 2" xfId="4498"/>
    <cellStyle name="20% - uthevingsfarge 2 5 6 3 3" xfId="4499"/>
    <cellStyle name="20% - uthevingsfarge 2 5 6 4" xfId="4500"/>
    <cellStyle name="20% - uthevingsfarge 2 5 6 5" xfId="4501"/>
    <cellStyle name="20% - uthevingsfarge 2 5 7" xfId="4502"/>
    <cellStyle name="20% - uthevingsfarge 2 5 7 2" xfId="4503"/>
    <cellStyle name="20% - uthevingsfarge 2 5 7 3" xfId="4504"/>
    <cellStyle name="20% - uthevingsfarge 2 5 8" xfId="4505"/>
    <cellStyle name="20% - uthevingsfarge 2 5 8 2" xfId="4506"/>
    <cellStyle name="20% - uthevingsfarge 2 5 8 3" xfId="4507"/>
    <cellStyle name="20% - uthevingsfarge 2 5 9" xfId="4508"/>
    <cellStyle name="20% - uthevingsfarge 2 5 9 2" xfId="4509"/>
    <cellStyle name="20% - uthevingsfarge 2 5_Tabell 4.5-4.7" xfId="4254"/>
    <cellStyle name="20% - uthevingsfarge 2 6" xfId="172"/>
    <cellStyle name="20% - uthevingsfarge 2 6 10" xfId="4511"/>
    <cellStyle name="20% - uthevingsfarge 2 6 11" xfId="4512"/>
    <cellStyle name="20% - uthevingsfarge 2 6 12" xfId="4513"/>
    <cellStyle name="20% - uthevingsfarge 2 6 2" xfId="173"/>
    <cellStyle name="20% - uthevingsfarge 2 6 2 10" xfId="4515"/>
    <cellStyle name="20% - uthevingsfarge 2 6 2 11" xfId="4516"/>
    <cellStyle name="20% - uthevingsfarge 2 6 2 2" xfId="174"/>
    <cellStyle name="20% - uthevingsfarge 2 6 2 2 10" xfId="4518"/>
    <cellStyle name="20% - uthevingsfarge 2 6 2 2 2" xfId="175"/>
    <cellStyle name="20% - uthevingsfarge 2 6 2 2 2 2" xfId="4520"/>
    <cellStyle name="20% - uthevingsfarge 2 6 2 2 2 2 2" xfId="4521"/>
    <cellStyle name="20% - uthevingsfarge 2 6 2 2 2 2 3" xfId="4522"/>
    <cellStyle name="20% - uthevingsfarge 2 6 2 2 2 3" xfId="4523"/>
    <cellStyle name="20% - uthevingsfarge 2 6 2 2 2 3 2" xfId="4524"/>
    <cellStyle name="20% - uthevingsfarge 2 6 2 2 2 3 3" xfId="4525"/>
    <cellStyle name="20% - uthevingsfarge 2 6 2 2 2 4" xfId="4526"/>
    <cellStyle name="20% - uthevingsfarge 2 6 2 2 2 5" xfId="4527"/>
    <cellStyle name="20% - uthevingsfarge 2 6 2 2 2_Tabell 4.5-4.7" xfId="4519"/>
    <cellStyle name="20% - uthevingsfarge 2 6 2 2 3" xfId="4528"/>
    <cellStyle name="20% - uthevingsfarge 2 6 2 2 3 2" xfId="4529"/>
    <cellStyle name="20% - uthevingsfarge 2 6 2 2 3 2 2" xfId="4530"/>
    <cellStyle name="20% - uthevingsfarge 2 6 2 2 3 2 3" xfId="4531"/>
    <cellStyle name="20% - uthevingsfarge 2 6 2 2 3 3" xfId="4532"/>
    <cellStyle name="20% - uthevingsfarge 2 6 2 2 3 3 2" xfId="4533"/>
    <cellStyle name="20% - uthevingsfarge 2 6 2 2 3 3 3" xfId="4534"/>
    <cellStyle name="20% - uthevingsfarge 2 6 2 2 3 4" xfId="4535"/>
    <cellStyle name="20% - uthevingsfarge 2 6 2 2 3 5" xfId="4536"/>
    <cellStyle name="20% - uthevingsfarge 2 6 2 2 4" xfId="4537"/>
    <cellStyle name="20% - uthevingsfarge 2 6 2 2 4 2" xfId="4538"/>
    <cellStyle name="20% - uthevingsfarge 2 6 2 2 4 3" xfId="4539"/>
    <cellStyle name="20% - uthevingsfarge 2 6 2 2 5" xfId="4540"/>
    <cellStyle name="20% - uthevingsfarge 2 6 2 2 5 2" xfId="4541"/>
    <cellStyle name="20% - uthevingsfarge 2 6 2 2 5 3" xfId="4542"/>
    <cellStyle name="20% - uthevingsfarge 2 6 2 2 6" xfId="4543"/>
    <cellStyle name="20% - uthevingsfarge 2 6 2 2 6 2" xfId="4544"/>
    <cellStyle name="20% - uthevingsfarge 2 6 2 2 7" xfId="4545"/>
    <cellStyle name="20% - uthevingsfarge 2 6 2 2 7 2" xfId="4546"/>
    <cellStyle name="20% - uthevingsfarge 2 6 2 2 8" xfId="4547"/>
    <cellStyle name="20% - uthevingsfarge 2 6 2 2 9" xfId="4548"/>
    <cellStyle name="20% - uthevingsfarge 2 6 2 2_Tabell 4.5-4.7" xfId="4517"/>
    <cellStyle name="20% - uthevingsfarge 2 6 2 3" xfId="176"/>
    <cellStyle name="20% - uthevingsfarge 2 6 2 3 2" xfId="4550"/>
    <cellStyle name="20% - uthevingsfarge 2 6 2 3 2 2" xfId="4551"/>
    <cellStyle name="20% - uthevingsfarge 2 6 2 3 2 3" xfId="4552"/>
    <cellStyle name="20% - uthevingsfarge 2 6 2 3 3" xfId="4553"/>
    <cellStyle name="20% - uthevingsfarge 2 6 2 3 3 2" xfId="4554"/>
    <cellStyle name="20% - uthevingsfarge 2 6 2 3 3 3" xfId="4555"/>
    <cellStyle name="20% - uthevingsfarge 2 6 2 3 4" xfId="4556"/>
    <cellStyle name="20% - uthevingsfarge 2 6 2 3 5" xfId="4557"/>
    <cellStyle name="20% - uthevingsfarge 2 6 2 3_Tabell 4.5-4.7" xfId="4549"/>
    <cellStyle name="20% - uthevingsfarge 2 6 2 4" xfId="4558"/>
    <cellStyle name="20% - uthevingsfarge 2 6 2 4 2" xfId="4559"/>
    <cellStyle name="20% - uthevingsfarge 2 6 2 4 2 2" xfId="4560"/>
    <cellStyle name="20% - uthevingsfarge 2 6 2 4 2 3" xfId="4561"/>
    <cellStyle name="20% - uthevingsfarge 2 6 2 4 3" xfId="4562"/>
    <cellStyle name="20% - uthevingsfarge 2 6 2 4 3 2" xfId="4563"/>
    <cellStyle name="20% - uthevingsfarge 2 6 2 4 3 3" xfId="4564"/>
    <cellStyle name="20% - uthevingsfarge 2 6 2 4 4" xfId="4565"/>
    <cellStyle name="20% - uthevingsfarge 2 6 2 4 5" xfId="4566"/>
    <cellStyle name="20% - uthevingsfarge 2 6 2 5" xfId="4567"/>
    <cellStyle name="20% - uthevingsfarge 2 6 2 5 2" xfId="4568"/>
    <cellStyle name="20% - uthevingsfarge 2 6 2 5 3" xfId="4569"/>
    <cellStyle name="20% - uthevingsfarge 2 6 2 6" xfId="4570"/>
    <cellStyle name="20% - uthevingsfarge 2 6 2 6 2" xfId="4571"/>
    <cellStyle name="20% - uthevingsfarge 2 6 2 6 3" xfId="4572"/>
    <cellStyle name="20% - uthevingsfarge 2 6 2 7" xfId="4573"/>
    <cellStyle name="20% - uthevingsfarge 2 6 2 7 2" xfId="4574"/>
    <cellStyle name="20% - uthevingsfarge 2 6 2 8" xfId="4575"/>
    <cellStyle name="20% - uthevingsfarge 2 6 2 8 2" xfId="4576"/>
    <cellStyle name="20% - uthevingsfarge 2 6 2 9" xfId="4577"/>
    <cellStyle name="20% - uthevingsfarge 2 6 2_Tabell 4.5-4.7" xfId="4514"/>
    <cellStyle name="20% - uthevingsfarge 2 6 3" xfId="177"/>
    <cellStyle name="20% - uthevingsfarge 2 6 3 10" xfId="4579"/>
    <cellStyle name="20% - uthevingsfarge 2 6 3 2" xfId="178"/>
    <cellStyle name="20% - uthevingsfarge 2 6 3 2 2" xfId="4581"/>
    <cellStyle name="20% - uthevingsfarge 2 6 3 2 2 2" xfId="4582"/>
    <cellStyle name="20% - uthevingsfarge 2 6 3 2 2 3" xfId="4583"/>
    <cellStyle name="20% - uthevingsfarge 2 6 3 2 3" xfId="4584"/>
    <cellStyle name="20% - uthevingsfarge 2 6 3 2 3 2" xfId="4585"/>
    <cellStyle name="20% - uthevingsfarge 2 6 3 2 3 3" xfId="4586"/>
    <cellStyle name="20% - uthevingsfarge 2 6 3 2 4" xfId="4587"/>
    <cellStyle name="20% - uthevingsfarge 2 6 3 2 5" xfId="4588"/>
    <cellStyle name="20% - uthevingsfarge 2 6 3 2_Tabell 4.5-4.7" xfId="4580"/>
    <cellStyle name="20% - uthevingsfarge 2 6 3 3" xfId="4589"/>
    <cellStyle name="20% - uthevingsfarge 2 6 3 3 2" xfId="4590"/>
    <cellStyle name="20% - uthevingsfarge 2 6 3 3 2 2" xfId="4591"/>
    <cellStyle name="20% - uthevingsfarge 2 6 3 3 2 3" xfId="4592"/>
    <cellStyle name="20% - uthevingsfarge 2 6 3 3 3" xfId="4593"/>
    <cellStyle name="20% - uthevingsfarge 2 6 3 3 3 2" xfId="4594"/>
    <cellStyle name="20% - uthevingsfarge 2 6 3 3 3 3" xfId="4595"/>
    <cellStyle name="20% - uthevingsfarge 2 6 3 3 4" xfId="4596"/>
    <cellStyle name="20% - uthevingsfarge 2 6 3 3 5" xfId="4597"/>
    <cellStyle name="20% - uthevingsfarge 2 6 3 4" xfId="4598"/>
    <cellStyle name="20% - uthevingsfarge 2 6 3 4 2" xfId="4599"/>
    <cellStyle name="20% - uthevingsfarge 2 6 3 4 3" xfId="4600"/>
    <cellStyle name="20% - uthevingsfarge 2 6 3 5" xfId="4601"/>
    <cellStyle name="20% - uthevingsfarge 2 6 3 5 2" xfId="4602"/>
    <cellStyle name="20% - uthevingsfarge 2 6 3 5 3" xfId="4603"/>
    <cellStyle name="20% - uthevingsfarge 2 6 3 6" xfId="4604"/>
    <cellStyle name="20% - uthevingsfarge 2 6 3 6 2" xfId="4605"/>
    <cellStyle name="20% - uthevingsfarge 2 6 3 7" xfId="4606"/>
    <cellStyle name="20% - uthevingsfarge 2 6 3 7 2" xfId="4607"/>
    <cellStyle name="20% - uthevingsfarge 2 6 3 8" xfId="4608"/>
    <cellStyle name="20% - uthevingsfarge 2 6 3 9" xfId="4609"/>
    <cellStyle name="20% - uthevingsfarge 2 6 3_Tabell 4.5-4.7" xfId="4578"/>
    <cellStyle name="20% - uthevingsfarge 2 6 4" xfId="179"/>
    <cellStyle name="20% - uthevingsfarge 2 6 4 2" xfId="4611"/>
    <cellStyle name="20% - uthevingsfarge 2 6 4 2 2" xfId="4612"/>
    <cellStyle name="20% - uthevingsfarge 2 6 4 2 3" xfId="4613"/>
    <cellStyle name="20% - uthevingsfarge 2 6 4 3" xfId="4614"/>
    <cellStyle name="20% - uthevingsfarge 2 6 4 3 2" xfId="4615"/>
    <cellStyle name="20% - uthevingsfarge 2 6 4 3 3" xfId="4616"/>
    <cellStyle name="20% - uthevingsfarge 2 6 4 4" xfId="4617"/>
    <cellStyle name="20% - uthevingsfarge 2 6 4 5" xfId="4618"/>
    <cellStyle name="20% - uthevingsfarge 2 6 4_Tabell 4.5-4.7" xfId="4610"/>
    <cellStyle name="20% - uthevingsfarge 2 6 5" xfId="4619"/>
    <cellStyle name="20% - uthevingsfarge 2 6 5 2" xfId="4620"/>
    <cellStyle name="20% - uthevingsfarge 2 6 5 2 2" xfId="4621"/>
    <cellStyle name="20% - uthevingsfarge 2 6 5 2 3" xfId="4622"/>
    <cellStyle name="20% - uthevingsfarge 2 6 5 3" xfId="4623"/>
    <cellStyle name="20% - uthevingsfarge 2 6 5 3 2" xfId="4624"/>
    <cellStyle name="20% - uthevingsfarge 2 6 5 3 3" xfId="4625"/>
    <cellStyle name="20% - uthevingsfarge 2 6 5 4" xfId="4626"/>
    <cellStyle name="20% - uthevingsfarge 2 6 5 5" xfId="4627"/>
    <cellStyle name="20% - uthevingsfarge 2 6 6" xfId="4628"/>
    <cellStyle name="20% - uthevingsfarge 2 6 6 2" xfId="4629"/>
    <cellStyle name="20% - uthevingsfarge 2 6 6 3" xfId="4630"/>
    <cellStyle name="20% - uthevingsfarge 2 6 7" xfId="4631"/>
    <cellStyle name="20% - uthevingsfarge 2 6 7 2" xfId="4632"/>
    <cellStyle name="20% - uthevingsfarge 2 6 7 3" xfId="4633"/>
    <cellStyle name="20% - uthevingsfarge 2 6 8" xfId="4634"/>
    <cellStyle name="20% - uthevingsfarge 2 6 8 2" xfId="4635"/>
    <cellStyle name="20% - uthevingsfarge 2 6 9" xfId="4636"/>
    <cellStyle name="20% - uthevingsfarge 2 6 9 2" xfId="4637"/>
    <cellStyle name="20% - uthevingsfarge 2 6_Tabell 4.5-4.7" xfId="4510"/>
    <cellStyle name="20% - uthevingsfarge 2 7" xfId="180"/>
    <cellStyle name="20% - uthevingsfarge 2 7 10" xfId="4639"/>
    <cellStyle name="20% - uthevingsfarge 2 7 11" xfId="4640"/>
    <cellStyle name="20% - uthevingsfarge 2 7 2" xfId="181"/>
    <cellStyle name="20% - uthevingsfarge 2 7 2 10" xfId="4642"/>
    <cellStyle name="20% - uthevingsfarge 2 7 2 2" xfId="182"/>
    <cellStyle name="20% - uthevingsfarge 2 7 2 2 2" xfId="4644"/>
    <cellStyle name="20% - uthevingsfarge 2 7 2 2 2 2" xfId="4645"/>
    <cellStyle name="20% - uthevingsfarge 2 7 2 2 2 3" xfId="4646"/>
    <cellStyle name="20% - uthevingsfarge 2 7 2 2 3" xfId="4647"/>
    <cellStyle name="20% - uthevingsfarge 2 7 2 2 3 2" xfId="4648"/>
    <cellStyle name="20% - uthevingsfarge 2 7 2 2 3 3" xfId="4649"/>
    <cellStyle name="20% - uthevingsfarge 2 7 2 2 4" xfId="4650"/>
    <cellStyle name="20% - uthevingsfarge 2 7 2 2 5" xfId="4651"/>
    <cellStyle name="20% - uthevingsfarge 2 7 2 2_Tabell 4.5-4.7" xfId="4643"/>
    <cellStyle name="20% - uthevingsfarge 2 7 2 3" xfId="4652"/>
    <cellStyle name="20% - uthevingsfarge 2 7 2 3 2" xfId="4653"/>
    <cellStyle name="20% - uthevingsfarge 2 7 2 3 2 2" xfId="4654"/>
    <cellStyle name="20% - uthevingsfarge 2 7 2 3 2 3" xfId="4655"/>
    <cellStyle name="20% - uthevingsfarge 2 7 2 3 3" xfId="4656"/>
    <cellStyle name="20% - uthevingsfarge 2 7 2 3 3 2" xfId="4657"/>
    <cellStyle name="20% - uthevingsfarge 2 7 2 3 3 3" xfId="4658"/>
    <cellStyle name="20% - uthevingsfarge 2 7 2 3 4" xfId="4659"/>
    <cellStyle name="20% - uthevingsfarge 2 7 2 3 5" xfId="4660"/>
    <cellStyle name="20% - uthevingsfarge 2 7 2 4" xfId="4661"/>
    <cellStyle name="20% - uthevingsfarge 2 7 2 4 2" xfId="4662"/>
    <cellStyle name="20% - uthevingsfarge 2 7 2 4 3" xfId="4663"/>
    <cellStyle name="20% - uthevingsfarge 2 7 2 5" xfId="4664"/>
    <cellStyle name="20% - uthevingsfarge 2 7 2 5 2" xfId="4665"/>
    <cellStyle name="20% - uthevingsfarge 2 7 2 5 3" xfId="4666"/>
    <cellStyle name="20% - uthevingsfarge 2 7 2 6" xfId="4667"/>
    <cellStyle name="20% - uthevingsfarge 2 7 2 6 2" xfId="4668"/>
    <cellStyle name="20% - uthevingsfarge 2 7 2 7" xfId="4669"/>
    <cellStyle name="20% - uthevingsfarge 2 7 2 7 2" xfId="4670"/>
    <cellStyle name="20% - uthevingsfarge 2 7 2 8" xfId="4671"/>
    <cellStyle name="20% - uthevingsfarge 2 7 2 9" xfId="4672"/>
    <cellStyle name="20% - uthevingsfarge 2 7 2_Tabell 4.5-4.7" xfId="4641"/>
    <cellStyle name="20% - uthevingsfarge 2 7 3" xfId="183"/>
    <cellStyle name="20% - uthevingsfarge 2 7 3 2" xfId="4674"/>
    <cellStyle name="20% - uthevingsfarge 2 7 3 2 2" xfId="4675"/>
    <cellStyle name="20% - uthevingsfarge 2 7 3 2 3" xfId="4676"/>
    <cellStyle name="20% - uthevingsfarge 2 7 3 3" xfId="4677"/>
    <cellStyle name="20% - uthevingsfarge 2 7 3 3 2" xfId="4678"/>
    <cellStyle name="20% - uthevingsfarge 2 7 3 3 3" xfId="4679"/>
    <cellStyle name="20% - uthevingsfarge 2 7 3 4" xfId="4680"/>
    <cellStyle name="20% - uthevingsfarge 2 7 3 5" xfId="4681"/>
    <cellStyle name="20% - uthevingsfarge 2 7 3_Tabell 4.5-4.7" xfId="4673"/>
    <cellStyle name="20% - uthevingsfarge 2 7 4" xfId="4682"/>
    <cellStyle name="20% - uthevingsfarge 2 7 4 2" xfId="4683"/>
    <cellStyle name="20% - uthevingsfarge 2 7 4 2 2" xfId="4684"/>
    <cellStyle name="20% - uthevingsfarge 2 7 4 2 3" xfId="4685"/>
    <cellStyle name="20% - uthevingsfarge 2 7 4 3" xfId="4686"/>
    <cellStyle name="20% - uthevingsfarge 2 7 4 3 2" xfId="4687"/>
    <cellStyle name="20% - uthevingsfarge 2 7 4 3 3" xfId="4688"/>
    <cellStyle name="20% - uthevingsfarge 2 7 4 4" xfId="4689"/>
    <cellStyle name="20% - uthevingsfarge 2 7 4 5" xfId="4690"/>
    <cellStyle name="20% - uthevingsfarge 2 7 5" xfId="4691"/>
    <cellStyle name="20% - uthevingsfarge 2 7 5 2" xfId="4692"/>
    <cellStyle name="20% - uthevingsfarge 2 7 5 3" xfId="4693"/>
    <cellStyle name="20% - uthevingsfarge 2 7 6" xfId="4694"/>
    <cellStyle name="20% - uthevingsfarge 2 7 6 2" xfId="4695"/>
    <cellStyle name="20% - uthevingsfarge 2 7 6 3" xfId="4696"/>
    <cellStyle name="20% - uthevingsfarge 2 7 7" xfId="4697"/>
    <cellStyle name="20% - uthevingsfarge 2 7 7 2" xfId="4698"/>
    <cellStyle name="20% - uthevingsfarge 2 7 8" xfId="4699"/>
    <cellStyle name="20% - uthevingsfarge 2 7 8 2" xfId="4700"/>
    <cellStyle name="20% - uthevingsfarge 2 7 9" xfId="4701"/>
    <cellStyle name="20% - uthevingsfarge 2 7_Tabell 4.5-4.7" xfId="4638"/>
    <cellStyle name="20% - uthevingsfarge 2 8" xfId="184"/>
    <cellStyle name="20% - uthevingsfarge 2 8 10" xfId="4703"/>
    <cellStyle name="20% - uthevingsfarge 2 8 11" xfId="4704"/>
    <cellStyle name="20% - uthevingsfarge 2 8 2" xfId="185"/>
    <cellStyle name="20% - uthevingsfarge 2 8 2 10" xfId="4706"/>
    <cellStyle name="20% - uthevingsfarge 2 8 2 2" xfId="186"/>
    <cellStyle name="20% - uthevingsfarge 2 8 2 2 2" xfId="4708"/>
    <cellStyle name="20% - uthevingsfarge 2 8 2 2 2 2" xfId="4709"/>
    <cellStyle name="20% - uthevingsfarge 2 8 2 2 2 3" xfId="4710"/>
    <cellStyle name="20% - uthevingsfarge 2 8 2 2 3" xfId="4711"/>
    <cellStyle name="20% - uthevingsfarge 2 8 2 2 3 2" xfId="4712"/>
    <cellStyle name="20% - uthevingsfarge 2 8 2 2 3 3" xfId="4713"/>
    <cellStyle name="20% - uthevingsfarge 2 8 2 2 4" xfId="4714"/>
    <cellStyle name="20% - uthevingsfarge 2 8 2 2 5" xfId="4715"/>
    <cellStyle name="20% - uthevingsfarge 2 8 2 2_Tabell 4.5-4.7" xfId="4707"/>
    <cellStyle name="20% - uthevingsfarge 2 8 2 3" xfId="4716"/>
    <cellStyle name="20% - uthevingsfarge 2 8 2 3 2" xfId="4717"/>
    <cellStyle name="20% - uthevingsfarge 2 8 2 3 2 2" xfId="4718"/>
    <cellStyle name="20% - uthevingsfarge 2 8 2 3 2 3" xfId="4719"/>
    <cellStyle name="20% - uthevingsfarge 2 8 2 3 3" xfId="4720"/>
    <cellStyle name="20% - uthevingsfarge 2 8 2 3 3 2" xfId="4721"/>
    <cellStyle name="20% - uthevingsfarge 2 8 2 3 3 3" xfId="4722"/>
    <cellStyle name="20% - uthevingsfarge 2 8 2 3 4" xfId="4723"/>
    <cellStyle name="20% - uthevingsfarge 2 8 2 3 5" xfId="4724"/>
    <cellStyle name="20% - uthevingsfarge 2 8 2 4" xfId="4725"/>
    <cellStyle name="20% - uthevingsfarge 2 8 2 4 2" xfId="4726"/>
    <cellStyle name="20% - uthevingsfarge 2 8 2 4 3" xfId="4727"/>
    <cellStyle name="20% - uthevingsfarge 2 8 2 5" xfId="4728"/>
    <cellStyle name="20% - uthevingsfarge 2 8 2 5 2" xfId="4729"/>
    <cellStyle name="20% - uthevingsfarge 2 8 2 5 3" xfId="4730"/>
    <cellStyle name="20% - uthevingsfarge 2 8 2 6" xfId="4731"/>
    <cellStyle name="20% - uthevingsfarge 2 8 2 6 2" xfId="4732"/>
    <cellStyle name="20% - uthevingsfarge 2 8 2 7" xfId="4733"/>
    <cellStyle name="20% - uthevingsfarge 2 8 2 7 2" xfId="4734"/>
    <cellStyle name="20% - uthevingsfarge 2 8 2 8" xfId="4735"/>
    <cellStyle name="20% - uthevingsfarge 2 8 2 9" xfId="4736"/>
    <cellStyle name="20% - uthevingsfarge 2 8 2_Tabell 4.5-4.7" xfId="4705"/>
    <cellStyle name="20% - uthevingsfarge 2 8 3" xfId="187"/>
    <cellStyle name="20% - uthevingsfarge 2 8 3 2" xfId="4738"/>
    <cellStyle name="20% - uthevingsfarge 2 8 3 2 2" xfId="4739"/>
    <cellStyle name="20% - uthevingsfarge 2 8 3 2 3" xfId="4740"/>
    <cellStyle name="20% - uthevingsfarge 2 8 3 3" xfId="4741"/>
    <cellStyle name="20% - uthevingsfarge 2 8 3 3 2" xfId="4742"/>
    <cellStyle name="20% - uthevingsfarge 2 8 3 3 3" xfId="4743"/>
    <cellStyle name="20% - uthevingsfarge 2 8 3 4" xfId="4744"/>
    <cellStyle name="20% - uthevingsfarge 2 8 3 5" xfId="4745"/>
    <cellStyle name="20% - uthevingsfarge 2 8 3_Tabell 4.5-4.7" xfId="4737"/>
    <cellStyle name="20% - uthevingsfarge 2 8 4" xfId="4746"/>
    <cellStyle name="20% - uthevingsfarge 2 8 4 2" xfId="4747"/>
    <cellStyle name="20% - uthevingsfarge 2 8 4 2 2" xfId="4748"/>
    <cellStyle name="20% - uthevingsfarge 2 8 4 2 3" xfId="4749"/>
    <cellStyle name="20% - uthevingsfarge 2 8 4 3" xfId="4750"/>
    <cellStyle name="20% - uthevingsfarge 2 8 4 3 2" xfId="4751"/>
    <cellStyle name="20% - uthevingsfarge 2 8 4 3 3" xfId="4752"/>
    <cellStyle name="20% - uthevingsfarge 2 8 4 4" xfId="4753"/>
    <cellStyle name="20% - uthevingsfarge 2 8 4 5" xfId="4754"/>
    <cellStyle name="20% - uthevingsfarge 2 8 5" xfId="4755"/>
    <cellStyle name="20% - uthevingsfarge 2 8 5 2" xfId="4756"/>
    <cellStyle name="20% - uthevingsfarge 2 8 5 3" xfId="4757"/>
    <cellStyle name="20% - uthevingsfarge 2 8 6" xfId="4758"/>
    <cellStyle name="20% - uthevingsfarge 2 8 6 2" xfId="4759"/>
    <cellStyle name="20% - uthevingsfarge 2 8 6 3" xfId="4760"/>
    <cellStyle name="20% - uthevingsfarge 2 8 7" xfId="4761"/>
    <cellStyle name="20% - uthevingsfarge 2 8 7 2" xfId="4762"/>
    <cellStyle name="20% - uthevingsfarge 2 8 8" xfId="4763"/>
    <cellStyle name="20% - uthevingsfarge 2 8 8 2" xfId="4764"/>
    <cellStyle name="20% - uthevingsfarge 2 8 9" xfId="4765"/>
    <cellStyle name="20% - uthevingsfarge 2 8_Tabell 4.5-4.7" xfId="4702"/>
    <cellStyle name="20% - uthevingsfarge 2 9" xfId="188"/>
    <cellStyle name="20% - uthevingsfarge 2 9 10" xfId="4767"/>
    <cellStyle name="20% - uthevingsfarge 2 9 2" xfId="189"/>
    <cellStyle name="20% - uthevingsfarge 2 9 2 2" xfId="4769"/>
    <cellStyle name="20% - uthevingsfarge 2 9 2 2 2" xfId="4770"/>
    <cellStyle name="20% - uthevingsfarge 2 9 2 2 3" xfId="4771"/>
    <cellStyle name="20% - uthevingsfarge 2 9 2 3" xfId="4772"/>
    <cellStyle name="20% - uthevingsfarge 2 9 2 3 2" xfId="4773"/>
    <cellStyle name="20% - uthevingsfarge 2 9 2 3 3" xfId="4774"/>
    <cellStyle name="20% - uthevingsfarge 2 9 2 4" xfId="4775"/>
    <cellStyle name="20% - uthevingsfarge 2 9 2 5" xfId="4776"/>
    <cellStyle name="20% - uthevingsfarge 2 9 2_Tabell 4.5-4.7" xfId="4768"/>
    <cellStyle name="20% - uthevingsfarge 2 9 3" xfId="4777"/>
    <cellStyle name="20% - uthevingsfarge 2 9 3 2" xfId="4778"/>
    <cellStyle name="20% - uthevingsfarge 2 9 3 2 2" xfId="4779"/>
    <cellStyle name="20% - uthevingsfarge 2 9 3 2 3" xfId="4780"/>
    <cellStyle name="20% - uthevingsfarge 2 9 3 3" xfId="4781"/>
    <cellStyle name="20% - uthevingsfarge 2 9 3 3 2" xfId="4782"/>
    <cellStyle name="20% - uthevingsfarge 2 9 3 3 3" xfId="4783"/>
    <cellStyle name="20% - uthevingsfarge 2 9 3 4" xfId="4784"/>
    <cellStyle name="20% - uthevingsfarge 2 9 3 5" xfId="4785"/>
    <cellStyle name="20% - uthevingsfarge 2 9 4" xfId="4786"/>
    <cellStyle name="20% - uthevingsfarge 2 9 4 2" xfId="4787"/>
    <cellStyle name="20% - uthevingsfarge 2 9 4 3" xfId="4788"/>
    <cellStyle name="20% - uthevingsfarge 2 9 5" xfId="4789"/>
    <cellStyle name="20% - uthevingsfarge 2 9 5 2" xfId="4790"/>
    <cellStyle name="20% - uthevingsfarge 2 9 5 3" xfId="4791"/>
    <cellStyle name="20% - uthevingsfarge 2 9 6" xfId="4792"/>
    <cellStyle name="20% - uthevingsfarge 2 9 6 2" xfId="4793"/>
    <cellStyle name="20% - uthevingsfarge 2 9 7" xfId="4794"/>
    <cellStyle name="20% - uthevingsfarge 2 9 7 2" xfId="4795"/>
    <cellStyle name="20% - uthevingsfarge 2 9 8" xfId="4796"/>
    <cellStyle name="20% - uthevingsfarge 2 9 9" xfId="4797"/>
    <cellStyle name="20% - uthevingsfarge 2 9_Tabell 4.5-4.7" xfId="4766"/>
    <cellStyle name="20% - uthevingsfarge 3 10" xfId="190"/>
    <cellStyle name="20% - uthevingsfarge 3 10 2" xfId="4799"/>
    <cellStyle name="20% - uthevingsfarge 3 10 2 2" xfId="4800"/>
    <cellStyle name="20% - uthevingsfarge 3 10 2 3" xfId="4801"/>
    <cellStyle name="20% - uthevingsfarge 3 10 3" xfId="4802"/>
    <cellStyle name="20% - uthevingsfarge 3 10 3 2" xfId="4803"/>
    <cellStyle name="20% - uthevingsfarge 3 10 3 3" xfId="4804"/>
    <cellStyle name="20% - uthevingsfarge 3 10 4" xfId="4805"/>
    <cellStyle name="20% - uthevingsfarge 3 10 5" xfId="4806"/>
    <cellStyle name="20% - uthevingsfarge 3 10_Tabell 4.5-4.7" xfId="4798"/>
    <cellStyle name="20% - uthevingsfarge 3 11" xfId="4807"/>
    <cellStyle name="20% - uthevingsfarge 3 11 2" xfId="4808"/>
    <cellStyle name="20% - uthevingsfarge 3 11 2 2" xfId="4809"/>
    <cellStyle name="20% - uthevingsfarge 3 11 2 3" xfId="4810"/>
    <cellStyle name="20% - uthevingsfarge 3 11 3" xfId="4811"/>
    <cellStyle name="20% - uthevingsfarge 3 11 3 2" xfId="4812"/>
    <cellStyle name="20% - uthevingsfarge 3 11 3 3" xfId="4813"/>
    <cellStyle name="20% - uthevingsfarge 3 11 4" xfId="4814"/>
    <cellStyle name="20% - uthevingsfarge 3 11 5" xfId="4815"/>
    <cellStyle name="20% - uthevingsfarge 3 12" xfId="4816"/>
    <cellStyle name="20% - uthevingsfarge 3 12 2" xfId="4817"/>
    <cellStyle name="20% - uthevingsfarge 3 12 3" xfId="4818"/>
    <cellStyle name="20% - uthevingsfarge 3 13" xfId="4819"/>
    <cellStyle name="20% - uthevingsfarge 3 13 2" xfId="4820"/>
    <cellStyle name="20% - uthevingsfarge 3 13 3" xfId="4821"/>
    <cellStyle name="20% - uthevingsfarge 3 14" xfId="4822"/>
    <cellStyle name="20% - uthevingsfarge 3 14 2" xfId="4823"/>
    <cellStyle name="20% - uthevingsfarge 3 15" xfId="4824"/>
    <cellStyle name="20% - uthevingsfarge 3 15 2" xfId="4825"/>
    <cellStyle name="20% - uthevingsfarge 3 16" xfId="4826"/>
    <cellStyle name="20% - uthevingsfarge 3 17" xfId="4827"/>
    <cellStyle name="20% - uthevingsfarge 3 18" xfId="4828"/>
    <cellStyle name="20% - uthevingsfarge 3 2" xfId="191"/>
    <cellStyle name="20% - uthevingsfarge 3 2 10" xfId="4830"/>
    <cellStyle name="20% - uthevingsfarge 3 2 10 2" xfId="4831"/>
    <cellStyle name="20% - uthevingsfarge 3 2 11" xfId="4832"/>
    <cellStyle name="20% - uthevingsfarge 3 2 11 2" xfId="4833"/>
    <cellStyle name="20% - uthevingsfarge 3 2 12" xfId="4834"/>
    <cellStyle name="20% - uthevingsfarge 3 2 13" xfId="4835"/>
    <cellStyle name="20% - uthevingsfarge 3 2 14" xfId="4836"/>
    <cellStyle name="20% - uthevingsfarge 3 2 2" xfId="192"/>
    <cellStyle name="20% - uthevingsfarge 3 2 2 10" xfId="4838"/>
    <cellStyle name="20% - uthevingsfarge 3 2 2 11" xfId="4839"/>
    <cellStyle name="20% - uthevingsfarge 3 2 2 12" xfId="4840"/>
    <cellStyle name="20% - uthevingsfarge 3 2 2 2" xfId="193"/>
    <cellStyle name="20% - uthevingsfarge 3 2 2 2 10" xfId="4842"/>
    <cellStyle name="20% - uthevingsfarge 3 2 2 2 11" xfId="4843"/>
    <cellStyle name="20% - uthevingsfarge 3 2 2 2 2" xfId="194"/>
    <cellStyle name="20% - uthevingsfarge 3 2 2 2 2 10" xfId="4845"/>
    <cellStyle name="20% - uthevingsfarge 3 2 2 2 2 2" xfId="195"/>
    <cellStyle name="20% - uthevingsfarge 3 2 2 2 2 2 2" xfId="4847"/>
    <cellStyle name="20% - uthevingsfarge 3 2 2 2 2 2 2 2" xfId="4848"/>
    <cellStyle name="20% - uthevingsfarge 3 2 2 2 2 2 2 3" xfId="4849"/>
    <cellStyle name="20% - uthevingsfarge 3 2 2 2 2 2 3" xfId="4850"/>
    <cellStyle name="20% - uthevingsfarge 3 2 2 2 2 2 3 2" xfId="4851"/>
    <cellStyle name="20% - uthevingsfarge 3 2 2 2 2 2 3 3" xfId="4852"/>
    <cellStyle name="20% - uthevingsfarge 3 2 2 2 2 2 4" xfId="4853"/>
    <cellStyle name="20% - uthevingsfarge 3 2 2 2 2 2 5" xfId="4854"/>
    <cellStyle name="20% - uthevingsfarge 3 2 2 2 2 2_Tabell 4.5-4.7" xfId="4846"/>
    <cellStyle name="20% - uthevingsfarge 3 2 2 2 2 3" xfId="4855"/>
    <cellStyle name="20% - uthevingsfarge 3 2 2 2 2 3 2" xfId="4856"/>
    <cellStyle name="20% - uthevingsfarge 3 2 2 2 2 3 2 2" xfId="4857"/>
    <cellStyle name="20% - uthevingsfarge 3 2 2 2 2 3 2 3" xfId="4858"/>
    <cellStyle name="20% - uthevingsfarge 3 2 2 2 2 3 3" xfId="4859"/>
    <cellStyle name="20% - uthevingsfarge 3 2 2 2 2 3 3 2" xfId="4860"/>
    <cellStyle name="20% - uthevingsfarge 3 2 2 2 2 3 3 3" xfId="4861"/>
    <cellStyle name="20% - uthevingsfarge 3 2 2 2 2 3 4" xfId="4862"/>
    <cellStyle name="20% - uthevingsfarge 3 2 2 2 2 3 5" xfId="4863"/>
    <cellStyle name="20% - uthevingsfarge 3 2 2 2 2 4" xfId="4864"/>
    <cellStyle name="20% - uthevingsfarge 3 2 2 2 2 4 2" xfId="4865"/>
    <cellStyle name="20% - uthevingsfarge 3 2 2 2 2 4 3" xfId="4866"/>
    <cellStyle name="20% - uthevingsfarge 3 2 2 2 2 5" xfId="4867"/>
    <cellStyle name="20% - uthevingsfarge 3 2 2 2 2 5 2" xfId="4868"/>
    <cellStyle name="20% - uthevingsfarge 3 2 2 2 2 5 3" xfId="4869"/>
    <cellStyle name="20% - uthevingsfarge 3 2 2 2 2 6" xfId="4870"/>
    <cellStyle name="20% - uthevingsfarge 3 2 2 2 2 6 2" xfId="4871"/>
    <cellStyle name="20% - uthevingsfarge 3 2 2 2 2 7" xfId="4872"/>
    <cellStyle name="20% - uthevingsfarge 3 2 2 2 2 7 2" xfId="4873"/>
    <cellStyle name="20% - uthevingsfarge 3 2 2 2 2 8" xfId="4874"/>
    <cellStyle name="20% - uthevingsfarge 3 2 2 2 2 9" xfId="4875"/>
    <cellStyle name="20% - uthevingsfarge 3 2 2 2 2_Tabell 4.5-4.7" xfId="4844"/>
    <cellStyle name="20% - uthevingsfarge 3 2 2 2 3" xfId="196"/>
    <cellStyle name="20% - uthevingsfarge 3 2 2 2 3 2" xfId="4877"/>
    <cellStyle name="20% - uthevingsfarge 3 2 2 2 3 2 2" xfId="4878"/>
    <cellStyle name="20% - uthevingsfarge 3 2 2 2 3 2 3" xfId="4879"/>
    <cellStyle name="20% - uthevingsfarge 3 2 2 2 3 3" xfId="4880"/>
    <cellStyle name="20% - uthevingsfarge 3 2 2 2 3 3 2" xfId="4881"/>
    <cellStyle name="20% - uthevingsfarge 3 2 2 2 3 3 3" xfId="4882"/>
    <cellStyle name="20% - uthevingsfarge 3 2 2 2 3 4" xfId="4883"/>
    <cellStyle name="20% - uthevingsfarge 3 2 2 2 3 5" xfId="4884"/>
    <cellStyle name="20% - uthevingsfarge 3 2 2 2 3_Tabell 4.5-4.7" xfId="4876"/>
    <cellStyle name="20% - uthevingsfarge 3 2 2 2 4" xfId="4885"/>
    <cellStyle name="20% - uthevingsfarge 3 2 2 2 4 2" xfId="4886"/>
    <cellStyle name="20% - uthevingsfarge 3 2 2 2 4 2 2" xfId="4887"/>
    <cellStyle name="20% - uthevingsfarge 3 2 2 2 4 2 3" xfId="4888"/>
    <cellStyle name="20% - uthevingsfarge 3 2 2 2 4 3" xfId="4889"/>
    <cellStyle name="20% - uthevingsfarge 3 2 2 2 4 3 2" xfId="4890"/>
    <cellStyle name="20% - uthevingsfarge 3 2 2 2 4 3 3" xfId="4891"/>
    <cellStyle name="20% - uthevingsfarge 3 2 2 2 4 4" xfId="4892"/>
    <cellStyle name="20% - uthevingsfarge 3 2 2 2 4 5" xfId="4893"/>
    <cellStyle name="20% - uthevingsfarge 3 2 2 2 5" xfId="4894"/>
    <cellStyle name="20% - uthevingsfarge 3 2 2 2 5 2" xfId="4895"/>
    <cellStyle name="20% - uthevingsfarge 3 2 2 2 5 3" xfId="4896"/>
    <cellStyle name="20% - uthevingsfarge 3 2 2 2 6" xfId="4897"/>
    <cellStyle name="20% - uthevingsfarge 3 2 2 2 6 2" xfId="4898"/>
    <cellStyle name="20% - uthevingsfarge 3 2 2 2 6 3" xfId="4899"/>
    <cellStyle name="20% - uthevingsfarge 3 2 2 2 7" xfId="4900"/>
    <cellStyle name="20% - uthevingsfarge 3 2 2 2 7 2" xfId="4901"/>
    <cellStyle name="20% - uthevingsfarge 3 2 2 2 8" xfId="4902"/>
    <cellStyle name="20% - uthevingsfarge 3 2 2 2 8 2" xfId="4903"/>
    <cellStyle name="20% - uthevingsfarge 3 2 2 2 9" xfId="4904"/>
    <cellStyle name="20% - uthevingsfarge 3 2 2 2_Tabell 4.5-4.7" xfId="4841"/>
    <cellStyle name="20% - uthevingsfarge 3 2 2 3" xfId="197"/>
    <cellStyle name="20% - uthevingsfarge 3 2 2 3 10" xfId="4906"/>
    <cellStyle name="20% - uthevingsfarge 3 2 2 3 2" xfId="198"/>
    <cellStyle name="20% - uthevingsfarge 3 2 2 3 2 2" xfId="4908"/>
    <cellStyle name="20% - uthevingsfarge 3 2 2 3 2 2 2" xfId="4909"/>
    <cellStyle name="20% - uthevingsfarge 3 2 2 3 2 2 3" xfId="4910"/>
    <cellStyle name="20% - uthevingsfarge 3 2 2 3 2 3" xfId="4911"/>
    <cellStyle name="20% - uthevingsfarge 3 2 2 3 2 3 2" xfId="4912"/>
    <cellStyle name="20% - uthevingsfarge 3 2 2 3 2 3 3" xfId="4913"/>
    <cellStyle name="20% - uthevingsfarge 3 2 2 3 2 4" xfId="4914"/>
    <cellStyle name="20% - uthevingsfarge 3 2 2 3 2 5" xfId="4915"/>
    <cellStyle name="20% - uthevingsfarge 3 2 2 3 2_Tabell 4.5-4.7" xfId="4907"/>
    <cellStyle name="20% - uthevingsfarge 3 2 2 3 3" xfId="4916"/>
    <cellStyle name="20% - uthevingsfarge 3 2 2 3 3 2" xfId="4917"/>
    <cellStyle name="20% - uthevingsfarge 3 2 2 3 3 2 2" xfId="4918"/>
    <cellStyle name="20% - uthevingsfarge 3 2 2 3 3 2 3" xfId="4919"/>
    <cellStyle name="20% - uthevingsfarge 3 2 2 3 3 3" xfId="4920"/>
    <cellStyle name="20% - uthevingsfarge 3 2 2 3 3 3 2" xfId="4921"/>
    <cellStyle name="20% - uthevingsfarge 3 2 2 3 3 3 3" xfId="4922"/>
    <cellStyle name="20% - uthevingsfarge 3 2 2 3 3 4" xfId="4923"/>
    <cellStyle name="20% - uthevingsfarge 3 2 2 3 3 5" xfId="4924"/>
    <cellStyle name="20% - uthevingsfarge 3 2 2 3 4" xfId="4925"/>
    <cellStyle name="20% - uthevingsfarge 3 2 2 3 4 2" xfId="4926"/>
    <cellStyle name="20% - uthevingsfarge 3 2 2 3 4 3" xfId="4927"/>
    <cellStyle name="20% - uthevingsfarge 3 2 2 3 5" xfId="4928"/>
    <cellStyle name="20% - uthevingsfarge 3 2 2 3 5 2" xfId="4929"/>
    <cellStyle name="20% - uthevingsfarge 3 2 2 3 5 3" xfId="4930"/>
    <cellStyle name="20% - uthevingsfarge 3 2 2 3 6" xfId="4931"/>
    <cellStyle name="20% - uthevingsfarge 3 2 2 3 6 2" xfId="4932"/>
    <cellStyle name="20% - uthevingsfarge 3 2 2 3 7" xfId="4933"/>
    <cellStyle name="20% - uthevingsfarge 3 2 2 3 7 2" xfId="4934"/>
    <cellStyle name="20% - uthevingsfarge 3 2 2 3 8" xfId="4935"/>
    <cellStyle name="20% - uthevingsfarge 3 2 2 3 9" xfId="4936"/>
    <cellStyle name="20% - uthevingsfarge 3 2 2 3_Tabell 4.5-4.7" xfId="4905"/>
    <cellStyle name="20% - uthevingsfarge 3 2 2 4" xfId="199"/>
    <cellStyle name="20% - uthevingsfarge 3 2 2 4 2" xfId="4938"/>
    <cellStyle name="20% - uthevingsfarge 3 2 2 4 2 2" xfId="4939"/>
    <cellStyle name="20% - uthevingsfarge 3 2 2 4 2 3" xfId="4940"/>
    <cellStyle name="20% - uthevingsfarge 3 2 2 4 3" xfId="4941"/>
    <cellStyle name="20% - uthevingsfarge 3 2 2 4 3 2" xfId="4942"/>
    <cellStyle name="20% - uthevingsfarge 3 2 2 4 3 3" xfId="4943"/>
    <cellStyle name="20% - uthevingsfarge 3 2 2 4 4" xfId="4944"/>
    <cellStyle name="20% - uthevingsfarge 3 2 2 4 5" xfId="4945"/>
    <cellStyle name="20% - uthevingsfarge 3 2 2 4_Tabell 4.5-4.7" xfId="4937"/>
    <cellStyle name="20% - uthevingsfarge 3 2 2 5" xfId="4946"/>
    <cellStyle name="20% - uthevingsfarge 3 2 2 5 2" xfId="4947"/>
    <cellStyle name="20% - uthevingsfarge 3 2 2 5 2 2" xfId="4948"/>
    <cellStyle name="20% - uthevingsfarge 3 2 2 5 2 3" xfId="4949"/>
    <cellStyle name="20% - uthevingsfarge 3 2 2 5 3" xfId="4950"/>
    <cellStyle name="20% - uthevingsfarge 3 2 2 5 3 2" xfId="4951"/>
    <cellStyle name="20% - uthevingsfarge 3 2 2 5 3 3" xfId="4952"/>
    <cellStyle name="20% - uthevingsfarge 3 2 2 5 4" xfId="4953"/>
    <cellStyle name="20% - uthevingsfarge 3 2 2 5 5" xfId="4954"/>
    <cellStyle name="20% - uthevingsfarge 3 2 2 6" xfId="4955"/>
    <cellStyle name="20% - uthevingsfarge 3 2 2 6 2" xfId="4956"/>
    <cellStyle name="20% - uthevingsfarge 3 2 2 6 3" xfId="4957"/>
    <cellStyle name="20% - uthevingsfarge 3 2 2 7" xfId="4958"/>
    <cellStyle name="20% - uthevingsfarge 3 2 2 7 2" xfId="4959"/>
    <cellStyle name="20% - uthevingsfarge 3 2 2 7 3" xfId="4960"/>
    <cellStyle name="20% - uthevingsfarge 3 2 2 8" xfId="4961"/>
    <cellStyle name="20% - uthevingsfarge 3 2 2 8 2" xfId="4962"/>
    <cellStyle name="20% - uthevingsfarge 3 2 2 9" xfId="4963"/>
    <cellStyle name="20% - uthevingsfarge 3 2 2 9 2" xfId="4964"/>
    <cellStyle name="20% - uthevingsfarge 3 2 2_Tabell 4.5-4.7" xfId="4837"/>
    <cellStyle name="20% - uthevingsfarge 3 2 3" xfId="200"/>
    <cellStyle name="20% - uthevingsfarge 3 2 3 10" xfId="4966"/>
    <cellStyle name="20% - uthevingsfarge 3 2 3 11" xfId="4967"/>
    <cellStyle name="20% - uthevingsfarge 3 2 3 2" xfId="201"/>
    <cellStyle name="20% - uthevingsfarge 3 2 3 2 10" xfId="4969"/>
    <cellStyle name="20% - uthevingsfarge 3 2 3 2 2" xfId="202"/>
    <cellStyle name="20% - uthevingsfarge 3 2 3 2 2 2" xfId="4971"/>
    <cellStyle name="20% - uthevingsfarge 3 2 3 2 2 2 2" xfId="4972"/>
    <cellStyle name="20% - uthevingsfarge 3 2 3 2 2 2 3" xfId="4973"/>
    <cellStyle name="20% - uthevingsfarge 3 2 3 2 2 3" xfId="4974"/>
    <cellStyle name="20% - uthevingsfarge 3 2 3 2 2 3 2" xfId="4975"/>
    <cellStyle name="20% - uthevingsfarge 3 2 3 2 2 3 3" xfId="4976"/>
    <cellStyle name="20% - uthevingsfarge 3 2 3 2 2 4" xfId="4977"/>
    <cellStyle name="20% - uthevingsfarge 3 2 3 2 2 5" xfId="4978"/>
    <cellStyle name="20% - uthevingsfarge 3 2 3 2 2_Tabell 4.5-4.7" xfId="4970"/>
    <cellStyle name="20% - uthevingsfarge 3 2 3 2 3" xfId="4979"/>
    <cellStyle name="20% - uthevingsfarge 3 2 3 2 3 2" xfId="4980"/>
    <cellStyle name="20% - uthevingsfarge 3 2 3 2 3 2 2" xfId="4981"/>
    <cellStyle name="20% - uthevingsfarge 3 2 3 2 3 2 3" xfId="4982"/>
    <cellStyle name="20% - uthevingsfarge 3 2 3 2 3 3" xfId="4983"/>
    <cellStyle name="20% - uthevingsfarge 3 2 3 2 3 3 2" xfId="4984"/>
    <cellStyle name="20% - uthevingsfarge 3 2 3 2 3 3 3" xfId="4985"/>
    <cellStyle name="20% - uthevingsfarge 3 2 3 2 3 4" xfId="4986"/>
    <cellStyle name="20% - uthevingsfarge 3 2 3 2 3 5" xfId="4987"/>
    <cellStyle name="20% - uthevingsfarge 3 2 3 2 4" xfId="4988"/>
    <cellStyle name="20% - uthevingsfarge 3 2 3 2 4 2" xfId="4989"/>
    <cellStyle name="20% - uthevingsfarge 3 2 3 2 4 3" xfId="4990"/>
    <cellStyle name="20% - uthevingsfarge 3 2 3 2 5" xfId="4991"/>
    <cellStyle name="20% - uthevingsfarge 3 2 3 2 5 2" xfId="4992"/>
    <cellStyle name="20% - uthevingsfarge 3 2 3 2 5 3" xfId="4993"/>
    <cellStyle name="20% - uthevingsfarge 3 2 3 2 6" xfId="4994"/>
    <cellStyle name="20% - uthevingsfarge 3 2 3 2 6 2" xfId="4995"/>
    <cellStyle name="20% - uthevingsfarge 3 2 3 2 7" xfId="4996"/>
    <cellStyle name="20% - uthevingsfarge 3 2 3 2 7 2" xfId="4997"/>
    <cellStyle name="20% - uthevingsfarge 3 2 3 2 8" xfId="4998"/>
    <cellStyle name="20% - uthevingsfarge 3 2 3 2 9" xfId="4999"/>
    <cellStyle name="20% - uthevingsfarge 3 2 3 2_Tabell 4.5-4.7" xfId="4968"/>
    <cellStyle name="20% - uthevingsfarge 3 2 3 3" xfId="203"/>
    <cellStyle name="20% - uthevingsfarge 3 2 3 3 2" xfId="5001"/>
    <cellStyle name="20% - uthevingsfarge 3 2 3 3 2 2" xfId="5002"/>
    <cellStyle name="20% - uthevingsfarge 3 2 3 3 2 3" xfId="5003"/>
    <cellStyle name="20% - uthevingsfarge 3 2 3 3 3" xfId="5004"/>
    <cellStyle name="20% - uthevingsfarge 3 2 3 3 3 2" xfId="5005"/>
    <cellStyle name="20% - uthevingsfarge 3 2 3 3 3 3" xfId="5006"/>
    <cellStyle name="20% - uthevingsfarge 3 2 3 3 4" xfId="5007"/>
    <cellStyle name="20% - uthevingsfarge 3 2 3 3 5" xfId="5008"/>
    <cellStyle name="20% - uthevingsfarge 3 2 3 3_Tabell 4.5-4.7" xfId="5000"/>
    <cellStyle name="20% - uthevingsfarge 3 2 3 4" xfId="5009"/>
    <cellStyle name="20% - uthevingsfarge 3 2 3 4 2" xfId="5010"/>
    <cellStyle name="20% - uthevingsfarge 3 2 3 4 2 2" xfId="5011"/>
    <cellStyle name="20% - uthevingsfarge 3 2 3 4 2 3" xfId="5012"/>
    <cellStyle name="20% - uthevingsfarge 3 2 3 4 3" xfId="5013"/>
    <cellStyle name="20% - uthevingsfarge 3 2 3 4 3 2" xfId="5014"/>
    <cellStyle name="20% - uthevingsfarge 3 2 3 4 3 3" xfId="5015"/>
    <cellStyle name="20% - uthevingsfarge 3 2 3 4 4" xfId="5016"/>
    <cellStyle name="20% - uthevingsfarge 3 2 3 4 5" xfId="5017"/>
    <cellStyle name="20% - uthevingsfarge 3 2 3 5" xfId="5018"/>
    <cellStyle name="20% - uthevingsfarge 3 2 3 5 2" xfId="5019"/>
    <cellStyle name="20% - uthevingsfarge 3 2 3 5 3" xfId="5020"/>
    <cellStyle name="20% - uthevingsfarge 3 2 3 6" xfId="5021"/>
    <cellStyle name="20% - uthevingsfarge 3 2 3 6 2" xfId="5022"/>
    <cellStyle name="20% - uthevingsfarge 3 2 3 6 3" xfId="5023"/>
    <cellStyle name="20% - uthevingsfarge 3 2 3 7" xfId="5024"/>
    <cellStyle name="20% - uthevingsfarge 3 2 3 7 2" xfId="5025"/>
    <cellStyle name="20% - uthevingsfarge 3 2 3 8" xfId="5026"/>
    <cellStyle name="20% - uthevingsfarge 3 2 3 8 2" xfId="5027"/>
    <cellStyle name="20% - uthevingsfarge 3 2 3 9" xfId="5028"/>
    <cellStyle name="20% - uthevingsfarge 3 2 3_Tabell 4.5-4.7" xfId="4965"/>
    <cellStyle name="20% - uthevingsfarge 3 2 4" xfId="204"/>
    <cellStyle name="20% - uthevingsfarge 3 2 4 10" xfId="5030"/>
    <cellStyle name="20% - uthevingsfarge 3 2 4 2" xfId="205"/>
    <cellStyle name="20% - uthevingsfarge 3 2 4 2 2" xfId="5032"/>
    <cellStyle name="20% - uthevingsfarge 3 2 4 2 2 2" xfId="5033"/>
    <cellStyle name="20% - uthevingsfarge 3 2 4 2 2 3" xfId="5034"/>
    <cellStyle name="20% - uthevingsfarge 3 2 4 2 3" xfId="5035"/>
    <cellStyle name="20% - uthevingsfarge 3 2 4 2 3 2" xfId="5036"/>
    <cellStyle name="20% - uthevingsfarge 3 2 4 2 3 3" xfId="5037"/>
    <cellStyle name="20% - uthevingsfarge 3 2 4 2 4" xfId="5038"/>
    <cellStyle name="20% - uthevingsfarge 3 2 4 2 5" xfId="5039"/>
    <cellStyle name="20% - uthevingsfarge 3 2 4 2_Tabell 4.5-4.7" xfId="5031"/>
    <cellStyle name="20% - uthevingsfarge 3 2 4 3" xfId="5040"/>
    <cellStyle name="20% - uthevingsfarge 3 2 4 3 2" xfId="5041"/>
    <cellStyle name="20% - uthevingsfarge 3 2 4 3 2 2" xfId="5042"/>
    <cellStyle name="20% - uthevingsfarge 3 2 4 3 2 3" xfId="5043"/>
    <cellStyle name="20% - uthevingsfarge 3 2 4 3 3" xfId="5044"/>
    <cellStyle name="20% - uthevingsfarge 3 2 4 3 3 2" xfId="5045"/>
    <cellStyle name="20% - uthevingsfarge 3 2 4 3 3 3" xfId="5046"/>
    <cellStyle name="20% - uthevingsfarge 3 2 4 3 4" xfId="5047"/>
    <cellStyle name="20% - uthevingsfarge 3 2 4 3 5" xfId="5048"/>
    <cellStyle name="20% - uthevingsfarge 3 2 4 4" xfId="5049"/>
    <cellStyle name="20% - uthevingsfarge 3 2 4 4 2" xfId="5050"/>
    <cellStyle name="20% - uthevingsfarge 3 2 4 4 3" xfId="5051"/>
    <cellStyle name="20% - uthevingsfarge 3 2 4 5" xfId="5052"/>
    <cellStyle name="20% - uthevingsfarge 3 2 4 5 2" xfId="5053"/>
    <cellStyle name="20% - uthevingsfarge 3 2 4 5 3" xfId="5054"/>
    <cellStyle name="20% - uthevingsfarge 3 2 4 6" xfId="5055"/>
    <cellStyle name="20% - uthevingsfarge 3 2 4 6 2" xfId="5056"/>
    <cellStyle name="20% - uthevingsfarge 3 2 4 7" xfId="5057"/>
    <cellStyle name="20% - uthevingsfarge 3 2 4 7 2" xfId="5058"/>
    <cellStyle name="20% - uthevingsfarge 3 2 4 8" xfId="5059"/>
    <cellStyle name="20% - uthevingsfarge 3 2 4 9" xfId="5060"/>
    <cellStyle name="20% - uthevingsfarge 3 2 4_Tabell 4.5-4.7" xfId="5029"/>
    <cellStyle name="20% - uthevingsfarge 3 2 5" xfId="206"/>
    <cellStyle name="20% - uthevingsfarge 3 2 5 10" xfId="5062"/>
    <cellStyle name="20% - uthevingsfarge 3 2 5 2" xfId="207"/>
    <cellStyle name="20% - uthevingsfarge 3 2 5 2 2" xfId="5064"/>
    <cellStyle name="20% - uthevingsfarge 3 2 5 2 2 2" xfId="5065"/>
    <cellStyle name="20% - uthevingsfarge 3 2 5 2 2 3" xfId="5066"/>
    <cellStyle name="20% - uthevingsfarge 3 2 5 2 3" xfId="5067"/>
    <cellStyle name="20% - uthevingsfarge 3 2 5 2 3 2" xfId="5068"/>
    <cellStyle name="20% - uthevingsfarge 3 2 5 2 3 3" xfId="5069"/>
    <cellStyle name="20% - uthevingsfarge 3 2 5 2 4" xfId="5070"/>
    <cellStyle name="20% - uthevingsfarge 3 2 5 2 5" xfId="5071"/>
    <cellStyle name="20% - uthevingsfarge 3 2 5 2_Tabell 4.5-4.7" xfId="5063"/>
    <cellStyle name="20% - uthevingsfarge 3 2 5 3" xfId="5072"/>
    <cellStyle name="20% - uthevingsfarge 3 2 5 3 2" xfId="5073"/>
    <cellStyle name="20% - uthevingsfarge 3 2 5 3 2 2" xfId="5074"/>
    <cellStyle name="20% - uthevingsfarge 3 2 5 3 2 3" xfId="5075"/>
    <cellStyle name="20% - uthevingsfarge 3 2 5 3 3" xfId="5076"/>
    <cellStyle name="20% - uthevingsfarge 3 2 5 3 3 2" xfId="5077"/>
    <cellStyle name="20% - uthevingsfarge 3 2 5 3 3 3" xfId="5078"/>
    <cellStyle name="20% - uthevingsfarge 3 2 5 3 4" xfId="5079"/>
    <cellStyle name="20% - uthevingsfarge 3 2 5 3 5" xfId="5080"/>
    <cellStyle name="20% - uthevingsfarge 3 2 5 4" xfId="5081"/>
    <cellStyle name="20% - uthevingsfarge 3 2 5 4 2" xfId="5082"/>
    <cellStyle name="20% - uthevingsfarge 3 2 5 4 3" xfId="5083"/>
    <cellStyle name="20% - uthevingsfarge 3 2 5 5" xfId="5084"/>
    <cellStyle name="20% - uthevingsfarge 3 2 5 5 2" xfId="5085"/>
    <cellStyle name="20% - uthevingsfarge 3 2 5 5 3" xfId="5086"/>
    <cellStyle name="20% - uthevingsfarge 3 2 5 6" xfId="5087"/>
    <cellStyle name="20% - uthevingsfarge 3 2 5 6 2" xfId="5088"/>
    <cellStyle name="20% - uthevingsfarge 3 2 5 7" xfId="5089"/>
    <cellStyle name="20% - uthevingsfarge 3 2 5 7 2" xfId="5090"/>
    <cellStyle name="20% - uthevingsfarge 3 2 5 8" xfId="5091"/>
    <cellStyle name="20% - uthevingsfarge 3 2 5 9" xfId="5092"/>
    <cellStyle name="20% - uthevingsfarge 3 2 5_Tabell 4.5-4.7" xfId="5061"/>
    <cellStyle name="20% - uthevingsfarge 3 2 6" xfId="208"/>
    <cellStyle name="20% - uthevingsfarge 3 2 6 2" xfId="5094"/>
    <cellStyle name="20% - uthevingsfarge 3 2 6 2 2" xfId="5095"/>
    <cellStyle name="20% - uthevingsfarge 3 2 6 2 3" xfId="5096"/>
    <cellStyle name="20% - uthevingsfarge 3 2 6 3" xfId="5097"/>
    <cellStyle name="20% - uthevingsfarge 3 2 6 3 2" xfId="5098"/>
    <cellStyle name="20% - uthevingsfarge 3 2 6 3 3" xfId="5099"/>
    <cellStyle name="20% - uthevingsfarge 3 2 6 4" xfId="5100"/>
    <cellStyle name="20% - uthevingsfarge 3 2 6 5" xfId="5101"/>
    <cellStyle name="20% - uthevingsfarge 3 2 6_Tabell 4.5-4.7" xfId="5093"/>
    <cellStyle name="20% - uthevingsfarge 3 2 7" xfId="5102"/>
    <cellStyle name="20% - uthevingsfarge 3 2 7 2" xfId="5103"/>
    <cellStyle name="20% - uthevingsfarge 3 2 7 2 2" xfId="5104"/>
    <cellStyle name="20% - uthevingsfarge 3 2 7 2 3" xfId="5105"/>
    <cellStyle name="20% - uthevingsfarge 3 2 7 3" xfId="5106"/>
    <cellStyle name="20% - uthevingsfarge 3 2 7 3 2" xfId="5107"/>
    <cellStyle name="20% - uthevingsfarge 3 2 7 3 3" xfId="5108"/>
    <cellStyle name="20% - uthevingsfarge 3 2 7 4" xfId="5109"/>
    <cellStyle name="20% - uthevingsfarge 3 2 7 5" xfId="5110"/>
    <cellStyle name="20% - uthevingsfarge 3 2 8" xfId="5111"/>
    <cellStyle name="20% - uthevingsfarge 3 2 8 2" xfId="5112"/>
    <cellStyle name="20% - uthevingsfarge 3 2 8 3" xfId="5113"/>
    <cellStyle name="20% - uthevingsfarge 3 2 9" xfId="5114"/>
    <cellStyle name="20% - uthevingsfarge 3 2 9 2" xfId="5115"/>
    <cellStyle name="20% - uthevingsfarge 3 2 9 3" xfId="5116"/>
    <cellStyle name="20% - uthevingsfarge 3 2_Tabell 4.5-4.7" xfId="4829"/>
    <cellStyle name="20% - uthevingsfarge 3 3" xfId="209"/>
    <cellStyle name="20% - uthevingsfarge 3 3 10" xfId="5118"/>
    <cellStyle name="20% - uthevingsfarge 3 3 10 2" xfId="5119"/>
    <cellStyle name="20% - uthevingsfarge 3 3 11" xfId="5120"/>
    <cellStyle name="20% - uthevingsfarge 3 3 12" xfId="5121"/>
    <cellStyle name="20% - uthevingsfarge 3 3 13" xfId="5122"/>
    <cellStyle name="20% - uthevingsfarge 3 3 2" xfId="210"/>
    <cellStyle name="20% - uthevingsfarge 3 3 2 10" xfId="5124"/>
    <cellStyle name="20% - uthevingsfarge 3 3 2 11" xfId="5125"/>
    <cellStyle name="20% - uthevingsfarge 3 3 2 12" xfId="5126"/>
    <cellStyle name="20% - uthevingsfarge 3 3 2 2" xfId="211"/>
    <cellStyle name="20% - uthevingsfarge 3 3 2 2 10" xfId="5128"/>
    <cellStyle name="20% - uthevingsfarge 3 3 2 2 11" xfId="5129"/>
    <cellStyle name="20% - uthevingsfarge 3 3 2 2 2" xfId="212"/>
    <cellStyle name="20% - uthevingsfarge 3 3 2 2 2 10" xfId="5131"/>
    <cellStyle name="20% - uthevingsfarge 3 3 2 2 2 2" xfId="213"/>
    <cellStyle name="20% - uthevingsfarge 3 3 2 2 2 2 2" xfId="5133"/>
    <cellStyle name="20% - uthevingsfarge 3 3 2 2 2 2 2 2" xfId="5134"/>
    <cellStyle name="20% - uthevingsfarge 3 3 2 2 2 2 2 3" xfId="5135"/>
    <cellStyle name="20% - uthevingsfarge 3 3 2 2 2 2 3" xfId="5136"/>
    <cellStyle name="20% - uthevingsfarge 3 3 2 2 2 2 3 2" xfId="5137"/>
    <cellStyle name="20% - uthevingsfarge 3 3 2 2 2 2 3 3" xfId="5138"/>
    <cellStyle name="20% - uthevingsfarge 3 3 2 2 2 2 4" xfId="5139"/>
    <cellStyle name="20% - uthevingsfarge 3 3 2 2 2 2 5" xfId="5140"/>
    <cellStyle name="20% - uthevingsfarge 3 3 2 2 2 2_Tabell 4.5-4.7" xfId="5132"/>
    <cellStyle name="20% - uthevingsfarge 3 3 2 2 2 3" xfId="5141"/>
    <cellStyle name="20% - uthevingsfarge 3 3 2 2 2 3 2" xfId="5142"/>
    <cellStyle name="20% - uthevingsfarge 3 3 2 2 2 3 2 2" xfId="5143"/>
    <cellStyle name="20% - uthevingsfarge 3 3 2 2 2 3 2 3" xfId="5144"/>
    <cellStyle name="20% - uthevingsfarge 3 3 2 2 2 3 3" xfId="5145"/>
    <cellStyle name="20% - uthevingsfarge 3 3 2 2 2 3 3 2" xfId="5146"/>
    <cellStyle name="20% - uthevingsfarge 3 3 2 2 2 3 3 3" xfId="5147"/>
    <cellStyle name="20% - uthevingsfarge 3 3 2 2 2 3 4" xfId="5148"/>
    <cellStyle name="20% - uthevingsfarge 3 3 2 2 2 3 5" xfId="5149"/>
    <cellStyle name="20% - uthevingsfarge 3 3 2 2 2 4" xfId="5150"/>
    <cellStyle name="20% - uthevingsfarge 3 3 2 2 2 4 2" xfId="5151"/>
    <cellStyle name="20% - uthevingsfarge 3 3 2 2 2 4 3" xfId="5152"/>
    <cellStyle name="20% - uthevingsfarge 3 3 2 2 2 5" xfId="5153"/>
    <cellStyle name="20% - uthevingsfarge 3 3 2 2 2 5 2" xfId="5154"/>
    <cellStyle name="20% - uthevingsfarge 3 3 2 2 2 5 3" xfId="5155"/>
    <cellStyle name="20% - uthevingsfarge 3 3 2 2 2 6" xfId="5156"/>
    <cellStyle name="20% - uthevingsfarge 3 3 2 2 2 6 2" xfId="5157"/>
    <cellStyle name="20% - uthevingsfarge 3 3 2 2 2 7" xfId="5158"/>
    <cellStyle name="20% - uthevingsfarge 3 3 2 2 2 7 2" xfId="5159"/>
    <cellStyle name="20% - uthevingsfarge 3 3 2 2 2 8" xfId="5160"/>
    <cellStyle name="20% - uthevingsfarge 3 3 2 2 2 9" xfId="5161"/>
    <cellStyle name="20% - uthevingsfarge 3 3 2 2 2_Tabell 4.5-4.7" xfId="5130"/>
    <cellStyle name="20% - uthevingsfarge 3 3 2 2 3" xfId="214"/>
    <cellStyle name="20% - uthevingsfarge 3 3 2 2 3 2" xfId="5163"/>
    <cellStyle name="20% - uthevingsfarge 3 3 2 2 3 2 2" xfId="5164"/>
    <cellStyle name="20% - uthevingsfarge 3 3 2 2 3 2 3" xfId="5165"/>
    <cellStyle name="20% - uthevingsfarge 3 3 2 2 3 3" xfId="5166"/>
    <cellStyle name="20% - uthevingsfarge 3 3 2 2 3 3 2" xfId="5167"/>
    <cellStyle name="20% - uthevingsfarge 3 3 2 2 3 3 3" xfId="5168"/>
    <cellStyle name="20% - uthevingsfarge 3 3 2 2 3 4" xfId="5169"/>
    <cellStyle name="20% - uthevingsfarge 3 3 2 2 3 5" xfId="5170"/>
    <cellStyle name="20% - uthevingsfarge 3 3 2 2 3_Tabell 4.5-4.7" xfId="5162"/>
    <cellStyle name="20% - uthevingsfarge 3 3 2 2 4" xfId="5171"/>
    <cellStyle name="20% - uthevingsfarge 3 3 2 2 4 2" xfId="5172"/>
    <cellStyle name="20% - uthevingsfarge 3 3 2 2 4 2 2" xfId="5173"/>
    <cellStyle name="20% - uthevingsfarge 3 3 2 2 4 2 3" xfId="5174"/>
    <cellStyle name="20% - uthevingsfarge 3 3 2 2 4 3" xfId="5175"/>
    <cellStyle name="20% - uthevingsfarge 3 3 2 2 4 3 2" xfId="5176"/>
    <cellStyle name="20% - uthevingsfarge 3 3 2 2 4 3 3" xfId="5177"/>
    <cellStyle name="20% - uthevingsfarge 3 3 2 2 4 4" xfId="5178"/>
    <cellStyle name="20% - uthevingsfarge 3 3 2 2 4 5" xfId="5179"/>
    <cellStyle name="20% - uthevingsfarge 3 3 2 2 5" xfId="5180"/>
    <cellStyle name="20% - uthevingsfarge 3 3 2 2 5 2" xfId="5181"/>
    <cellStyle name="20% - uthevingsfarge 3 3 2 2 5 3" xfId="5182"/>
    <cellStyle name="20% - uthevingsfarge 3 3 2 2 6" xfId="5183"/>
    <cellStyle name="20% - uthevingsfarge 3 3 2 2 6 2" xfId="5184"/>
    <cellStyle name="20% - uthevingsfarge 3 3 2 2 6 3" xfId="5185"/>
    <cellStyle name="20% - uthevingsfarge 3 3 2 2 7" xfId="5186"/>
    <cellStyle name="20% - uthevingsfarge 3 3 2 2 7 2" xfId="5187"/>
    <cellStyle name="20% - uthevingsfarge 3 3 2 2 8" xfId="5188"/>
    <cellStyle name="20% - uthevingsfarge 3 3 2 2 8 2" xfId="5189"/>
    <cellStyle name="20% - uthevingsfarge 3 3 2 2 9" xfId="5190"/>
    <cellStyle name="20% - uthevingsfarge 3 3 2 2_Tabell 4.5-4.7" xfId="5127"/>
    <cellStyle name="20% - uthevingsfarge 3 3 2 3" xfId="215"/>
    <cellStyle name="20% - uthevingsfarge 3 3 2 3 10" xfId="5192"/>
    <cellStyle name="20% - uthevingsfarge 3 3 2 3 2" xfId="216"/>
    <cellStyle name="20% - uthevingsfarge 3 3 2 3 2 2" xfId="5194"/>
    <cellStyle name="20% - uthevingsfarge 3 3 2 3 2 2 2" xfId="5195"/>
    <cellStyle name="20% - uthevingsfarge 3 3 2 3 2 2 3" xfId="5196"/>
    <cellStyle name="20% - uthevingsfarge 3 3 2 3 2 3" xfId="5197"/>
    <cellStyle name="20% - uthevingsfarge 3 3 2 3 2 3 2" xfId="5198"/>
    <cellStyle name="20% - uthevingsfarge 3 3 2 3 2 3 3" xfId="5199"/>
    <cellStyle name="20% - uthevingsfarge 3 3 2 3 2 4" xfId="5200"/>
    <cellStyle name="20% - uthevingsfarge 3 3 2 3 2 5" xfId="5201"/>
    <cellStyle name="20% - uthevingsfarge 3 3 2 3 2_Tabell 4.5-4.7" xfId="5193"/>
    <cellStyle name="20% - uthevingsfarge 3 3 2 3 3" xfId="5202"/>
    <cellStyle name="20% - uthevingsfarge 3 3 2 3 3 2" xfId="5203"/>
    <cellStyle name="20% - uthevingsfarge 3 3 2 3 3 2 2" xfId="5204"/>
    <cellStyle name="20% - uthevingsfarge 3 3 2 3 3 2 3" xfId="5205"/>
    <cellStyle name="20% - uthevingsfarge 3 3 2 3 3 3" xfId="5206"/>
    <cellStyle name="20% - uthevingsfarge 3 3 2 3 3 3 2" xfId="5207"/>
    <cellStyle name="20% - uthevingsfarge 3 3 2 3 3 3 3" xfId="5208"/>
    <cellStyle name="20% - uthevingsfarge 3 3 2 3 3 4" xfId="5209"/>
    <cellStyle name="20% - uthevingsfarge 3 3 2 3 3 5" xfId="5210"/>
    <cellStyle name="20% - uthevingsfarge 3 3 2 3 4" xfId="5211"/>
    <cellStyle name="20% - uthevingsfarge 3 3 2 3 4 2" xfId="5212"/>
    <cellStyle name="20% - uthevingsfarge 3 3 2 3 4 3" xfId="5213"/>
    <cellStyle name="20% - uthevingsfarge 3 3 2 3 5" xfId="5214"/>
    <cellStyle name="20% - uthevingsfarge 3 3 2 3 5 2" xfId="5215"/>
    <cellStyle name="20% - uthevingsfarge 3 3 2 3 5 3" xfId="5216"/>
    <cellStyle name="20% - uthevingsfarge 3 3 2 3 6" xfId="5217"/>
    <cellStyle name="20% - uthevingsfarge 3 3 2 3 6 2" xfId="5218"/>
    <cellStyle name="20% - uthevingsfarge 3 3 2 3 7" xfId="5219"/>
    <cellStyle name="20% - uthevingsfarge 3 3 2 3 7 2" xfId="5220"/>
    <cellStyle name="20% - uthevingsfarge 3 3 2 3 8" xfId="5221"/>
    <cellStyle name="20% - uthevingsfarge 3 3 2 3 9" xfId="5222"/>
    <cellStyle name="20% - uthevingsfarge 3 3 2 3_Tabell 4.5-4.7" xfId="5191"/>
    <cellStyle name="20% - uthevingsfarge 3 3 2 4" xfId="217"/>
    <cellStyle name="20% - uthevingsfarge 3 3 2 4 2" xfId="5224"/>
    <cellStyle name="20% - uthevingsfarge 3 3 2 4 2 2" xfId="5225"/>
    <cellStyle name="20% - uthevingsfarge 3 3 2 4 2 3" xfId="5226"/>
    <cellStyle name="20% - uthevingsfarge 3 3 2 4 3" xfId="5227"/>
    <cellStyle name="20% - uthevingsfarge 3 3 2 4 3 2" xfId="5228"/>
    <cellStyle name="20% - uthevingsfarge 3 3 2 4 3 3" xfId="5229"/>
    <cellStyle name="20% - uthevingsfarge 3 3 2 4 4" xfId="5230"/>
    <cellStyle name="20% - uthevingsfarge 3 3 2 4 5" xfId="5231"/>
    <cellStyle name="20% - uthevingsfarge 3 3 2 4_Tabell 4.5-4.7" xfId="5223"/>
    <cellStyle name="20% - uthevingsfarge 3 3 2 5" xfId="5232"/>
    <cellStyle name="20% - uthevingsfarge 3 3 2 5 2" xfId="5233"/>
    <cellStyle name="20% - uthevingsfarge 3 3 2 5 2 2" xfId="5234"/>
    <cellStyle name="20% - uthevingsfarge 3 3 2 5 2 3" xfId="5235"/>
    <cellStyle name="20% - uthevingsfarge 3 3 2 5 3" xfId="5236"/>
    <cellStyle name="20% - uthevingsfarge 3 3 2 5 3 2" xfId="5237"/>
    <cellStyle name="20% - uthevingsfarge 3 3 2 5 3 3" xfId="5238"/>
    <cellStyle name="20% - uthevingsfarge 3 3 2 5 4" xfId="5239"/>
    <cellStyle name="20% - uthevingsfarge 3 3 2 5 5" xfId="5240"/>
    <cellStyle name="20% - uthevingsfarge 3 3 2 6" xfId="5241"/>
    <cellStyle name="20% - uthevingsfarge 3 3 2 6 2" xfId="5242"/>
    <cellStyle name="20% - uthevingsfarge 3 3 2 6 3" xfId="5243"/>
    <cellStyle name="20% - uthevingsfarge 3 3 2 7" xfId="5244"/>
    <cellStyle name="20% - uthevingsfarge 3 3 2 7 2" xfId="5245"/>
    <cellStyle name="20% - uthevingsfarge 3 3 2 7 3" xfId="5246"/>
    <cellStyle name="20% - uthevingsfarge 3 3 2 8" xfId="5247"/>
    <cellStyle name="20% - uthevingsfarge 3 3 2 8 2" xfId="5248"/>
    <cellStyle name="20% - uthevingsfarge 3 3 2 9" xfId="5249"/>
    <cellStyle name="20% - uthevingsfarge 3 3 2 9 2" xfId="5250"/>
    <cellStyle name="20% - uthevingsfarge 3 3 2_Tabell 4.5-4.7" xfId="5123"/>
    <cellStyle name="20% - uthevingsfarge 3 3 3" xfId="218"/>
    <cellStyle name="20% - uthevingsfarge 3 3 3 10" xfId="5252"/>
    <cellStyle name="20% - uthevingsfarge 3 3 3 11" xfId="5253"/>
    <cellStyle name="20% - uthevingsfarge 3 3 3 2" xfId="219"/>
    <cellStyle name="20% - uthevingsfarge 3 3 3 2 10" xfId="5255"/>
    <cellStyle name="20% - uthevingsfarge 3 3 3 2 2" xfId="220"/>
    <cellStyle name="20% - uthevingsfarge 3 3 3 2 2 2" xfId="5257"/>
    <cellStyle name="20% - uthevingsfarge 3 3 3 2 2 2 2" xfId="5258"/>
    <cellStyle name="20% - uthevingsfarge 3 3 3 2 2 2 3" xfId="5259"/>
    <cellStyle name="20% - uthevingsfarge 3 3 3 2 2 3" xfId="5260"/>
    <cellStyle name="20% - uthevingsfarge 3 3 3 2 2 3 2" xfId="5261"/>
    <cellStyle name="20% - uthevingsfarge 3 3 3 2 2 3 3" xfId="5262"/>
    <cellStyle name="20% - uthevingsfarge 3 3 3 2 2 4" xfId="5263"/>
    <cellStyle name="20% - uthevingsfarge 3 3 3 2 2 5" xfId="5264"/>
    <cellStyle name="20% - uthevingsfarge 3 3 3 2 2_Tabell 4.5-4.7" xfId="5256"/>
    <cellStyle name="20% - uthevingsfarge 3 3 3 2 3" xfId="5265"/>
    <cellStyle name="20% - uthevingsfarge 3 3 3 2 3 2" xfId="5266"/>
    <cellStyle name="20% - uthevingsfarge 3 3 3 2 3 2 2" xfId="5267"/>
    <cellStyle name="20% - uthevingsfarge 3 3 3 2 3 2 3" xfId="5268"/>
    <cellStyle name="20% - uthevingsfarge 3 3 3 2 3 3" xfId="5269"/>
    <cellStyle name="20% - uthevingsfarge 3 3 3 2 3 3 2" xfId="5270"/>
    <cellStyle name="20% - uthevingsfarge 3 3 3 2 3 3 3" xfId="5271"/>
    <cellStyle name="20% - uthevingsfarge 3 3 3 2 3 4" xfId="5272"/>
    <cellStyle name="20% - uthevingsfarge 3 3 3 2 3 5" xfId="5273"/>
    <cellStyle name="20% - uthevingsfarge 3 3 3 2 4" xfId="5274"/>
    <cellStyle name="20% - uthevingsfarge 3 3 3 2 4 2" xfId="5275"/>
    <cellStyle name="20% - uthevingsfarge 3 3 3 2 4 3" xfId="5276"/>
    <cellStyle name="20% - uthevingsfarge 3 3 3 2 5" xfId="5277"/>
    <cellStyle name="20% - uthevingsfarge 3 3 3 2 5 2" xfId="5278"/>
    <cellStyle name="20% - uthevingsfarge 3 3 3 2 5 3" xfId="5279"/>
    <cellStyle name="20% - uthevingsfarge 3 3 3 2 6" xfId="5280"/>
    <cellStyle name="20% - uthevingsfarge 3 3 3 2 6 2" xfId="5281"/>
    <cellStyle name="20% - uthevingsfarge 3 3 3 2 7" xfId="5282"/>
    <cellStyle name="20% - uthevingsfarge 3 3 3 2 7 2" xfId="5283"/>
    <cellStyle name="20% - uthevingsfarge 3 3 3 2 8" xfId="5284"/>
    <cellStyle name="20% - uthevingsfarge 3 3 3 2 9" xfId="5285"/>
    <cellStyle name="20% - uthevingsfarge 3 3 3 2_Tabell 4.5-4.7" xfId="5254"/>
    <cellStyle name="20% - uthevingsfarge 3 3 3 3" xfId="221"/>
    <cellStyle name="20% - uthevingsfarge 3 3 3 3 2" xfId="5287"/>
    <cellStyle name="20% - uthevingsfarge 3 3 3 3 2 2" xfId="5288"/>
    <cellStyle name="20% - uthevingsfarge 3 3 3 3 2 3" xfId="5289"/>
    <cellStyle name="20% - uthevingsfarge 3 3 3 3 3" xfId="5290"/>
    <cellStyle name="20% - uthevingsfarge 3 3 3 3 3 2" xfId="5291"/>
    <cellStyle name="20% - uthevingsfarge 3 3 3 3 3 3" xfId="5292"/>
    <cellStyle name="20% - uthevingsfarge 3 3 3 3 4" xfId="5293"/>
    <cellStyle name="20% - uthevingsfarge 3 3 3 3 5" xfId="5294"/>
    <cellStyle name="20% - uthevingsfarge 3 3 3 3_Tabell 4.5-4.7" xfId="5286"/>
    <cellStyle name="20% - uthevingsfarge 3 3 3 4" xfId="5295"/>
    <cellStyle name="20% - uthevingsfarge 3 3 3 4 2" xfId="5296"/>
    <cellStyle name="20% - uthevingsfarge 3 3 3 4 2 2" xfId="5297"/>
    <cellStyle name="20% - uthevingsfarge 3 3 3 4 2 3" xfId="5298"/>
    <cellStyle name="20% - uthevingsfarge 3 3 3 4 3" xfId="5299"/>
    <cellStyle name="20% - uthevingsfarge 3 3 3 4 3 2" xfId="5300"/>
    <cellStyle name="20% - uthevingsfarge 3 3 3 4 3 3" xfId="5301"/>
    <cellStyle name="20% - uthevingsfarge 3 3 3 4 4" xfId="5302"/>
    <cellStyle name="20% - uthevingsfarge 3 3 3 4 5" xfId="5303"/>
    <cellStyle name="20% - uthevingsfarge 3 3 3 5" xfId="5304"/>
    <cellStyle name="20% - uthevingsfarge 3 3 3 5 2" xfId="5305"/>
    <cellStyle name="20% - uthevingsfarge 3 3 3 5 3" xfId="5306"/>
    <cellStyle name="20% - uthevingsfarge 3 3 3 6" xfId="5307"/>
    <cellStyle name="20% - uthevingsfarge 3 3 3 6 2" xfId="5308"/>
    <cellStyle name="20% - uthevingsfarge 3 3 3 6 3" xfId="5309"/>
    <cellStyle name="20% - uthevingsfarge 3 3 3 7" xfId="5310"/>
    <cellStyle name="20% - uthevingsfarge 3 3 3 7 2" xfId="5311"/>
    <cellStyle name="20% - uthevingsfarge 3 3 3 8" xfId="5312"/>
    <cellStyle name="20% - uthevingsfarge 3 3 3 8 2" xfId="5313"/>
    <cellStyle name="20% - uthevingsfarge 3 3 3 9" xfId="5314"/>
    <cellStyle name="20% - uthevingsfarge 3 3 3_Tabell 4.5-4.7" xfId="5251"/>
    <cellStyle name="20% - uthevingsfarge 3 3 4" xfId="222"/>
    <cellStyle name="20% - uthevingsfarge 3 3 4 10" xfId="5316"/>
    <cellStyle name="20% - uthevingsfarge 3 3 4 2" xfId="223"/>
    <cellStyle name="20% - uthevingsfarge 3 3 4 2 2" xfId="5318"/>
    <cellStyle name="20% - uthevingsfarge 3 3 4 2 2 2" xfId="5319"/>
    <cellStyle name="20% - uthevingsfarge 3 3 4 2 2 3" xfId="5320"/>
    <cellStyle name="20% - uthevingsfarge 3 3 4 2 3" xfId="5321"/>
    <cellStyle name="20% - uthevingsfarge 3 3 4 2 3 2" xfId="5322"/>
    <cellStyle name="20% - uthevingsfarge 3 3 4 2 3 3" xfId="5323"/>
    <cellStyle name="20% - uthevingsfarge 3 3 4 2 4" xfId="5324"/>
    <cellStyle name="20% - uthevingsfarge 3 3 4 2 5" xfId="5325"/>
    <cellStyle name="20% - uthevingsfarge 3 3 4 2_Tabell 4.5-4.7" xfId="5317"/>
    <cellStyle name="20% - uthevingsfarge 3 3 4 3" xfId="5326"/>
    <cellStyle name="20% - uthevingsfarge 3 3 4 3 2" xfId="5327"/>
    <cellStyle name="20% - uthevingsfarge 3 3 4 3 2 2" xfId="5328"/>
    <cellStyle name="20% - uthevingsfarge 3 3 4 3 2 3" xfId="5329"/>
    <cellStyle name="20% - uthevingsfarge 3 3 4 3 3" xfId="5330"/>
    <cellStyle name="20% - uthevingsfarge 3 3 4 3 3 2" xfId="5331"/>
    <cellStyle name="20% - uthevingsfarge 3 3 4 3 3 3" xfId="5332"/>
    <cellStyle name="20% - uthevingsfarge 3 3 4 3 4" xfId="5333"/>
    <cellStyle name="20% - uthevingsfarge 3 3 4 3 5" xfId="5334"/>
    <cellStyle name="20% - uthevingsfarge 3 3 4 4" xfId="5335"/>
    <cellStyle name="20% - uthevingsfarge 3 3 4 4 2" xfId="5336"/>
    <cellStyle name="20% - uthevingsfarge 3 3 4 4 3" xfId="5337"/>
    <cellStyle name="20% - uthevingsfarge 3 3 4 5" xfId="5338"/>
    <cellStyle name="20% - uthevingsfarge 3 3 4 5 2" xfId="5339"/>
    <cellStyle name="20% - uthevingsfarge 3 3 4 5 3" xfId="5340"/>
    <cellStyle name="20% - uthevingsfarge 3 3 4 6" xfId="5341"/>
    <cellStyle name="20% - uthevingsfarge 3 3 4 6 2" xfId="5342"/>
    <cellStyle name="20% - uthevingsfarge 3 3 4 7" xfId="5343"/>
    <cellStyle name="20% - uthevingsfarge 3 3 4 7 2" xfId="5344"/>
    <cellStyle name="20% - uthevingsfarge 3 3 4 8" xfId="5345"/>
    <cellStyle name="20% - uthevingsfarge 3 3 4 9" xfId="5346"/>
    <cellStyle name="20% - uthevingsfarge 3 3 4_Tabell 4.5-4.7" xfId="5315"/>
    <cellStyle name="20% - uthevingsfarge 3 3 5" xfId="224"/>
    <cellStyle name="20% - uthevingsfarge 3 3 5 2" xfId="5348"/>
    <cellStyle name="20% - uthevingsfarge 3 3 5 2 2" xfId="5349"/>
    <cellStyle name="20% - uthevingsfarge 3 3 5 2 3" xfId="5350"/>
    <cellStyle name="20% - uthevingsfarge 3 3 5 3" xfId="5351"/>
    <cellStyle name="20% - uthevingsfarge 3 3 5 3 2" xfId="5352"/>
    <cellStyle name="20% - uthevingsfarge 3 3 5 3 3" xfId="5353"/>
    <cellStyle name="20% - uthevingsfarge 3 3 5 4" xfId="5354"/>
    <cellStyle name="20% - uthevingsfarge 3 3 5 5" xfId="5355"/>
    <cellStyle name="20% - uthevingsfarge 3 3 5_Tabell 4.5-4.7" xfId="5347"/>
    <cellStyle name="20% - uthevingsfarge 3 3 6" xfId="5356"/>
    <cellStyle name="20% - uthevingsfarge 3 3 6 2" xfId="5357"/>
    <cellStyle name="20% - uthevingsfarge 3 3 6 2 2" xfId="5358"/>
    <cellStyle name="20% - uthevingsfarge 3 3 6 2 3" xfId="5359"/>
    <cellStyle name="20% - uthevingsfarge 3 3 6 3" xfId="5360"/>
    <cellStyle name="20% - uthevingsfarge 3 3 6 3 2" xfId="5361"/>
    <cellStyle name="20% - uthevingsfarge 3 3 6 3 3" xfId="5362"/>
    <cellStyle name="20% - uthevingsfarge 3 3 6 4" xfId="5363"/>
    <cellStyle name="20% - uthevingsfarge 3 3 6 5" xfId="5364"/>
    <cellStyle name="20% - uthevingsfarge 3 3 7" xfId="5365"/>
    <cellStyle name="20% - uthevingsfarge 3 3 7 2" xfId="5366"/>
    <cellStyle name="20% - uthevingsfarge 3 3 7 3" xfId="5367"/>
    <cellStyle name="20% - uthevingsfarge 3 3 8" xfId="5368"/>
    <cellStyle name="20% - uthevingsfarge 3 3 8 2" xfId="5369"/>
    <cellStyle name="20% - uthevingsfarge 3 3 8 3" xfId="5370"/>
    <cellStyle name="20% - uthevingsfarge 3 3 9" xfId="5371"/>
    <cellStyle name="20% - uthevingsfarge 3 3 9 2" xfId="5372"/>
    <cellStyle name="20% - uthevingsfarge 3 3_Tabell 4.5-4.7" xfId="5117"/>
    <cellStyle name="20% - uthevingsfarge 3 4" xfId="225"/>
    <cellStyle name="20% - uthevingsfarge 3 4 10" xfId="5374"/>
    <cellStyle name="20% - uthevingsfarge 3 4 10 2" xfId="5375"/>
    <cellStyle name="20% - uthevingsfarge 3 4 11" xfId="5376"/>
    <cellStyle name="20% - uthevingsfarge 3 4 12" xfId="5377"/>
    <cellStyle name="20% - uthevingsfarge 3 4 13" xfId="5378"/>
    <cellStyle name="20% - uthevingsfarge 3 4 2" xfId="226"/>
    <cellStyle name="20% - uthevingsfarge 3 4 2 10" xfId="5380"/>
    <cellStyle name="20% - uthevingsfarge 3 4 2 11" xfId="5381"/>
    <cellStyle name="20% - uthevingsfarge 3 4 2 12" xfId="5382"/>
    <cellStyle name="20% - uthevingsfarge 3 4 2 2" xfId="227"/>
    <cellStyle name="20% - uthevingsfarge 3 4 2 2 10" xfId="5384"/>
    <cellStyle name="20% - uthevingsfarge 3 4 2 2 11" xfId="5385"/>
    <cellStyle name="20% - uthevingsfarge 3 4 2 2 2" xfId="228"/>
    <cellStyle name="20% - uthevingsfarge 3 4 2 2 2 10" xfId="5387"/>
    <cellStyle name="20% - uthevingsfarge 3 4 2 2 2 2" xfId="229"/>
    <cellStyle name="20% - uthevingsfarge 3 4 2 2 2 2 2" xfId="5389"/>
    <cellStyle name="20% - uthevingsfarge 3 4 2 2 2 2 2 2" xfId="5390"/>
    <cellStyle name="20% - uthevingsfarge 3 4 2 2 2 2 2 3" xfId="5391"/>
    <cellStyle name="20% - uthevingsfarge 3 4 2 2 2 2 3" xfId="5392"/>
    <cellStyle name="20% - uthevingsfarge 3 4 2 2 2 2 3 2" xfId="5393"/>
    <cellStyle name="20% - uthevingsfarge 3 4 2 2 2 2 3 3" xfId="5394"/>
    <cellStyle name="20% - uthevingsfarge 3 4 2 2 2 2 4" xfId="5395"/>
    <cellStyle name="20% - uthevingsfarge 3 4 2 2 2 2 5" xfId="5396"/>
    <cellStyle name="20% - uthevingsfarge 3 4 2 2 2 2_Tabell 4.5-4.7" xfId="5388"/>
    <cellStyle name="20% - uthevingsfarge 3 4 2 2 2 3" xfId="5397"/>
    <cellStyle name="20% - uthevingsfarge 3 4 2 2 2 3 2" xfId="5398"/>
    <cellStyle name="20% - uthevingsfarge 3 4 2 2 2 3 2 2" xfId="5399"/>
    <cellStyle name="20% - uthevingsfarge 3 4 2 2 2 3 2 3" xfId="5400"/>
    <cellStyle name="20% - uthevingsfarge 3 4 2 2 2 3 3" xfId="5401"/>
    <cellStyle name="20% - uthevingsfarge 3 4 2 2 2 3 3 2" xfId="5402"/>
    <cellStyle name="20% - uthevingsfarge 3 4 2 2 2 3 3 3" xfId="5403"/>
    <cellStyle name="20% - uthevingsfarge 3 4 2 2 2 3 4" xfId="5404"/>
    <cellStyle name="20% - uthevingsfarge 3 4 2 2 2 3 5" xfId="5405"/>
    <cellStyle name="20% - uthevingsfarge 3 4 2 2 2 4" xfId="5406"/>
    <cellStyle name="20% - uthevingsfarge 3 4 2 2 2 4 2" xfId="5407"/>
    <cellStyle name="20% - uthevingsfarge 3 4 2 2 2 4 3" xfId="5408"/>
    <cellStyle name="20% - uthevingsfarge 3 4 2 2 2 5" xfId="5409"/>
    <cellStyle name="20% - uthevingsfarge 3 4 2 2 2 5 2" xfId="5410"/>
    <cellStyle name="20% - uthevingsfarge 3 4 2 2 2 5 3" xfId="5411"/>
    <cellStyle name="20% - uthevingsfarge 3 4 2 2 2 6" xfId="5412"/>
    <cellStyle name="20% - uthevingsfarge 3 4 2 2 2 6 2" xfId="5413"/>
    <cellStyle name="20% - uthevingsfarge 3 4 2 2 2 7" xfId="5414"/>
    <cellStyle name="20% - uthevingsfarge 3 4 2 2 2 7 2" xfId="5415"/>
    <cellStyle name="20% - uthevingsfarge 3 4 2 2 2 8" xfId="5416"/>
    <cellStyle name="20% - uthevingsfarge 3 4 2 2 2 9" xfId="5417"/>
    <cellStyle name="20% - uthevingsfarge 3 4 2 2 2_Tabell 4.5-4.7" xfId="5386"/>
    <cellStyle name="20% - uthevingsfarge 3 4 2 2 3" xfId="230"/>
    <cellStyle name="20% - uthevingsfarge 3 4 2 2 3 2" xfId="5419"/>
    <cellStyle name="20% - uthevingsfarge 3 4 2 2 3 2 2" xfId="5420"/>
    <cellStyle name="20% - uthevingsfarge 3 4 2 2 3 2 3" xfId="5421"/>
    <cellStyle name="20% - uthevingsfarge 3 4 2 2 3 3" xfId="5422"/>
    <cellStyle name="20% - uthevingsfarge 3 4 2 2 3 3 2" xfId="5423"/>
    <cellStyle name="20% - uthevingsfarge 3 4 2 2 3 3 3" xfId="5424"/>
    <cellStyle name="20% - uthevingsfarge 3 4 2 2 3 4" xfId="5425"/>
    <cellStyle name="20% - uthevingsfarge 3 4 2 2 3 5" xfId="5426"/>
    <cellStyle name="20% - uthevingsfarge 3 4 2 2 3_Tabell 4.5-4.7" xfId="5418"/>
    <cellStyle name="20% - uthevingsfarge 3 4 2 2 4" xfId="5427"/>
    <cellStyle name="20% - uthevingsfarge 3 4 2 2 4 2" xfId="5428"/>
    <cellStyle name="20% - uthevingsfarge 3 4 2 2 4 2 2" xfId="5429"/>
    <cellStyle name="20% - uthevingsfarge 3 4 2 2 4 2 3" xfId="5430"/>
    <cellStyle name="20% - uthevingsfarge 3 4 2 2 4 3" xfId="5431"/>
    <cellStyle name="20% - uthevingsfarge 3 4 2 2 4 3 2" xfId="5432"/>
    <cellStyle name="20% - uthevingsfarge 3 4 2 2 4 3 3" xfId="5433"/>
    <cellStyle name="20% - uthevingsfarge 3 4 2 2 4 4" xfId="5434"/>
    <cellStyle name="20% - uthevingsfarge 3 4 2 2 4 5" xfId="5435"/>
    <cellStyle name="20% - uthevingsfarge 3 4 2 2 5" xfId="5436"/>
    <cellStyle name="20% - uthevingsfarge 3 4 2 2 5 2" xfId="5437"/>
    <cellStyle name="20% - uthevingsfarge 3 4 2 2 5 3" xfId="5438"/>
    <cellStyle name="20% - uthevingsfarge 3 4 2 2 6" xfId="5439"/>
    <cellStyle name="20% - uthevingsfarge 3 4 2 2 6 2" xfId="5440"/>
    <cellStyle name="20% - uthevingsfarge 3 4 2 2 6 3" xfId="5441"/>
    <cellStyle name="20% - uthevingsfarge 3 4 2 2 7" xfId="5442"/>
    <cellStyle name="20% - uthevingsfarge 3 4 2 2 7 2" xfId="5443"/>
    <cellStyle name="20% - uthevingsfarge 3 4 2 2 8" xfId="5444"/>
    <cellStyle name="20% - uthevingsfarge 3 4 2 2 8 2" xfId="5445"/>
    <cellStyle name="20% - uthevingsfarge 3 4 2 2 9" xfId="5446"/>
    <cellStyle name="20% - uthevingsfarge 3 4 2 2_Tabell 4.5-4.7" xfId="5383"/>
    <cellStyle name="20% - uthevingsfarge 3 4 2 3" xfId="231"/>
    <cellStyle name="20% - uthevingsfarge 3 4 2 3 10" xfId="5448"/>
    <cellStyle name="20% - uthevingsfarge 3 4 2 3 2" xfId="232"/>
    <cellStyle name="20% - uthevingsfarge 3 4 2 3 2 2" xfId="5450"/>
    <cellStyle name="20% - uthevingsfarge 3 4 2 3 2 2 2" xfId="5451"/>
    <cellStyle name="20% - uthevingsfarge 3 4 2 3 2 2 3" xfId="5452"/>
    <cellStyle name="20% - uthevingsfarge 3 4 2 3 2 3" xfId="5453"/>
    <cellStyle name="20% - uthevingsfarge 3 4 2 3 2 3 2" xfId="5454"/>
    <cellStyle name="20% - uthevingsfarge 3 4 2 3 2 3 3" xfId="5455"/>
    <cellStyle name="20% - uthevingsfarge 3 4 2 3 2 4" xfId="5456"/>
    <cellStyle name="20% - uthevingsfarge 3 4 2 3 2 5" xfId="5457"/>
    <cellStyle name="20% - uthevingsfarge 3 4 2 3 2_Tabell 4.5-4.7" xfId="5449"/>
    <cellStyle name="20% - uthevingsfarge 3 4 2 3 3" xfId="5458"/>
    <cellStyle name="20% - uthevingsfarge 3 4 2 3 3 2" xfId="5459"/>
    <cellStyle name="20% - uthevingsfarge 3 4 2 3 3 2 2" xfId="5460"/>
    <cellStyle name="20% - uthevingsfarge 3 4 2 3 3 2 3" xfId="5461"/>
    <cellStyle name="20% - uthevingsfarge 3 4 2 3 3 3" xfId="5462"/>
    <cellStyle name="20% - uthevingsfarge 3 4 2 3 3 3 2" xfId="5463"/>
    <cellStyle name="20% - uthevingsfarge 3 4 2 3 3 3 3" xfId="5464"/>
    <cellStyle name="20% - uthevingsfarge 3 4 2 3 3 4" xfId="5465"/>
    <cellStyle name="20% - uthevingsfarge 3 4 2 3 3 5" xfId="5466"/>
    <cellStyle name="20% - uthevingsfarge 3 4 2 3 4" xfId="5467"/>
    <cellStyle name="20% - uthevingsfarge 3 4 2 3 4 2" xfId="5468"/>
    <cellStyle name="20% - uthevingsfarge 3 4 2 3 4 3" xfId="5469"/>
    <cellStyle name="20% - uthevingsfarge 3 4 2 3 5" xfId="5470"/>
    <cellStyle name="20% - uthevingsfarge 3 4 2 3 5 2" xfId="5471"/>
    <cellStyle name="20% - uthevingsfarge 3 4 2 3 5 3" xfId="5472"/>
    <cellStyle name="20% - uthevingsfarge 3 4 2 3 6" xfId="5473"/>
    <cellStyle name="20% - uthevingsfarge 3 4 2 3 6 2" xfId="5474"/>
    <cellStyle name="20% - uthevingsfarge 3 4 2 3 7" xfId="5475"/>
    <cellStyle name="20% - uthevingsfarge 3 4 2 3 7 2" xfId="5476"/>
    <cellStyle name="20% - uthevingsfarge 3 4 2 3 8" xfId="5477"/>
    <cellStyle name="20% - uthevingsfarge 3 4 2 3 9" xfId="5478"/>
    <cellStyle name="20% - uthevingsfarge 3 4 2 3_Tabell 4.5-4.7" xfId="5447"/>
    <cellStyle name="20% - uthevingsfarge 3 4 2 4" xfId="233"/>
    <cellStyle name="20% - uthevingsfarge 3 4 2 4 2" xfId="5480"/>
    <cellStyle name="20% - uthevingsfarge 3 4 2 4 2 2" xfId="5481"/>
    <cellStyle name="20% - uthevingsfarge 3 4 2 4 2 3" xfId="5482"/>
    <cellStyle name="20% - uthevingsfarge 3 4 2 4 3" xfId="5483"/>
    <cellStyle name="20% - uthevingsfarge 3 4 2 4 3 2" xfId="5484"/>
    <cellStyle name="20% - uthevingsfarge 3 4 2 4 3 3" xfId="5485"/>
    <cellStyle name="20% - uthevingsfarge 3 4 2 4 4" xfId="5486"/>
    <cellStyle name="20% - uthevingsfarge 3 4 2 4 5" xfId="5487"/>
    <cellStyle name="20% - uthevingsfarge 3 4 2 4_Tabell 4.5-4.7" xfId="5479"/>
    <cellStyle name="20% - uthevingsfarge 3 4 2 5" xfId="5488"/>
    <cellStyle name="20% - uthevingsfarge 3 4 2 5 2" xfId="5489"/>
    <cellStyle name="20% - uthevingsfarge 3 4 2 5 2 2" xfId="5490"/>
    <cellStyle name="20% - uthevingsfarge 3 4 2 5 2 3" xfId="5491"/>
    <cellStyle name="20% - uthevingsfarge 3 4 2 5 3" xfId="5492"/>
    <cellStyle name="20% - uthevingsfarge 3 4 2 5 3 2" xfId="5493"/>
    <cellStyle name="20% - uthevingsfarge 3 4 2 5 3 3" xfId="5494"/>
    <cellStyle name="20% - uthevingsfarge 3 4 2 5 4" xfId="5495"/>
    <cellStyle name="20% - uthevingsfarge 3 4 2 5 5" xfId="5496"/>
    <cellStyle name="20% - uthevingsfarge 3 4 2 6" xfId="5497"/>
    <cellStyle name="20% - uthevingsfarge 3 4 2 6 2" xfId="5498"/>
    <cellStyle name="20% - uthevingsfarge 3 4 2 6 3" xfId="5499"/>
    <cellStyle name="20% - uthevingsfarge 3 4 2 7" xfId="5500"/>
    <cellStyle name="20% - uthevingsfarge 3 4 2 7 2" xfId="5501"/>
    <cellStyle name="20% - uthevingsfarge 3 4 2 7 3" xfId="5502"/>
    <cellStyle name="20% - uthevingsfarge 3 4 2 8" xfId="5503"/>
    <cellStyle name="20% - uthevingsfarge 3 4 2 8 2" xfId="5504"/>
    <cellStyle name="20% - uthevingsfarge 3 4 2 9" xfId="5505"/>
    <cellStyle name="20% - uthevingsfarge 3 4 2 9 2" xfId="5506"/>
    <cellStyle name="20% - uthevingsfarge 3 4 2_Tabell 4.5-4.7" xfId="5379"/>
    <cellStyle name="20% - uthevingsfarge 3 4 3" xfId="234"/>
    <cellStyle name="20% - uthevingsfarge 3 4 3 10" xfId="5508"/>
    <cellStyle name="20% - uthevingsfarge 3 4 3 11" xfId="5509"/>
    <cellStyle name="20% - uthevingsfarge 3 4 3 2" xfId="235"/>
    <cellStyle name="20% - uthevingsfarge 3 4 3 2 10" xfId="5511"/>
    <cellStyle name="20% - uthevingsfarge 3 4 3 2 2" xfId="236"/>
    <cellStyle name="20% - uthevingsfarge 3 4 3 2 2 2" xfId="5513"/>
    <cellStyle name="20% - uthevingsfarge 3 4 3 2 2 2 2" xfId="5514"/>
    <cellStyle name="20% - uthevingsfarge 3 4 3 2 2 2 3" xfId="5515"/>
    <cellStyle name="20% - uthevingsfarge 3 4 3 2 2 3" xfId="5516"/>
    <cellStyle name="20% - uthevingsfarge 3 4 3 2 2 3 2" xfId="5517"/>
    <cellStyle name="20% - uthevingsfarge 3 4 3 2 2 3 3" xfId="5518"/>
    <cellStyle name="20% - uthevingsfarge 3 4 3 2 2 4" xfId="5519"/>
    <cellStyle name="20% - uthevingsfarge 3 4 3 2 2 5" xfId="5520"/>
    <cellStyle name="20% - uthevingsfarge 3 4 3 2 2_Tabell 4.5-4.7" xfId="5512"/>
    <cellStyle name="20% - uthevingsfarge 3 4 3 2 3" xfId="5521"/>
    <cellStyle name="20% - uthevingsfarge 3 4 3 2 3 2" xfId="5522"/>
    <cellStyle name="20% - uthevingsfarge 3 4 3 2 3 2 2" xfId="5523"/>
    <cellStyle name="20% - uthevingsfarge 3 4 3 2 3 2 3" xfId="5524"/>
    <cellStyle name="20% - uthevingsfarge 3 4 3 2 3 3" xfId="5525"/>
    <cellStyle name="20% - uthevingsfarge 3 4 3 2 3 3 2" xfId="5526"/>
    <cellStyle name="20% - uthevingsfarge 3 4 3 2 3 3 3" xfId="5527"/>
    <cellStyle name="20% - uthevingsfarge 3 4 3 2 3 4" xfId="5528"/>
    <cellStyle name="20% - uthevingsfarge 3 4 3 2 3 5" xfId="5529"/>
    <cellStyle name="20% - uthevingsfarge 3 4 3 2 4" xfId="5530"/>
    <cellStyle name="20% - uthevingsfarge 3 4 3 2 4 2" xfId="5531"/>
    <cellStyle name="20% - uthevingsfarge 3 4 3 2 4 3" xfId="5532"/>
    <cellStyle name="20% - uthevingsfarge 3 4 3 2 5" xfId="5533"/>
    <cellStyle name="20% - uthevingsfarge 3 4 3 2 5 2" xfId="5534"/>
    <cellStyle name="20% - uthevingsfarge 3 4 3 2 5 3" xfId="5535"/>
    <cellStyle name="20% - uthevingsfarge 3 4 3 2 6" xfId="5536"/>
    <cellStyle name="20% - uthevingsfarge 3 4 3 2 6 2" xfId="5537"/>
    <cellStyle name="20% - uthevingsfarge 3 4 3 2 7" xfId="5538"/>
    <cellStyle name="20% - uthevingsfarge 3 4 3 2 7 2" xfId="5539"/>
    <cellStyle name="20% - uthevingsfarge 3 4 3 2 8" xfId="5540"/>
    <cellStyle name="20% - uthevingsfarge 3 4 3 2 9" xfId="5541"/>
    <cellStyle name="20% - uthevingsfarge 3 4 3 2_Tabell 4.5-4.7" xfId="5510"/>
    <cellStyle name="20% - uthevingsfarge 3 4 3 3" xfId="237"/>
    <cellStyle name="20% - uthevingsfarge 3 4 3 3 2" xfId="5543"/>
    <cellStyle name="20% - uthevingsfarge 3 4 3 3 2 2" xfId="5544"/>
    <cellStyle name="20% - uthevingsfarge 3 4 3 3 2 3" xfId="5545"/>
    <cellStyle name="20% - uthevingsfarge 3 4 3 3 3" xfId="5546"/>
    <cellStyle name="20% - uthevingsfarge 3 4 3 3 3 2" xfId="5547"/>
    <cellStyle name="20% - uthevingsfarge 3 4 3 3 3 3" xfId="5548"/>
    <cellStyle name="20% - uthevingsfarge 3 4 3 3 4" xfId="5549"/>
    <cellStyle name="20% - uthevingsfarge 3 4 3 3 5" xfId="5550"/>
    <cellStyle name="20% - uthevingsfarge 3 4 3 3_Tabell 4.5-4.7" xfId="5542"/>
    <cellStyle name="20% - uthevingsfarge 3 4 3 4" xfId="5551"/>
    <cellStyle name="20% - uthevingsfarge 3 4 3 4 2" xfId="5552"/>
    <cellStyle name="20% - uthevingsfarge 3 4 3 4 2 2" xfId="5553"/>
    <cellStyle name="20% - uthevingsfarge 3 4 3 4 2 3" xfId="5554"/>
    <cellStyle name="20% - uthevingsfarge 3 4 3 4 3" xfId="5555"/>
    <cellStyle name="20% - uthevingsfarge 3 4 3 4 3 2" xfId="5556"/>
    <cellStyle name="20% - uthevingsfarge 3 4 3 4 3 3" xfId="5557"/>
    <cellStyle name="20% - uthevingsfarge 3 4 3 4 4" xfId="5558"/>
    <cellStyle name="20% - uthevingsfarge 3 4 3 4 5" xfId="5559"/>
    <cellStyle name="20% - uthevingsfarge 3 4 3 5" xfId="5560"/>
    <cellStyle name="20% - uthevingsfarge 3 4 3 5 2" xfId="5561"/>
    <cellStyle name="20% - uthevingsfarge 3 4 3 5 3" xfId="5562"/>
    <cellStyle name="20% - uthevingsfarge 3 4 3 6" xfId="5563"/>
    <cellStyle name="20% - uthevingsfarge 3 4 3 6 2" xfId="5564"/>
    <cellStyle name="20% - uthevingsfarge 3 4 3 6 3" xfId="5565"/>
    <cellStyle name="20% - uthevingsfarge 3 4 3 7" xfId="5566"/>
    <cellStyle name="20% - uthevingsfarge 3 4 3 7 2" xfId="5567"/>
    <cellStyle name="20% - uthevingsfarge 3 4 3 8" xfId="5568"/>
    <cellStyle name="20% - uthevingsfarge 3 4 3 8 2" xfId="5569"/>
    <cellStyle name="20% - uthevingsfarge 3 4 3 9" xfId="5570"/>
    <cellStyle name="20% - uthevingsfarge 3 4 3_Tabell 4.5-4.7" xfId="5507"/>
    <cellStyle name="20% - uthevingsfarge 3 4 4" xfId="238"/>
    <cellStyle name="20% - uthevingsfarge 3 4 4 10" xfId="5572"/>
    <cellStyle name="20% - uthevingsfarge 3 4 4 2" xfId="239"/>
    <cellStyle name="20% - uthevingsfarge 3 4 4 2 2" xfId="5574"/>
    <cellStyle name="20% - uthevingsfarge 3 4 4 2 2 2" xfId="5575"/>
    <cellStyle name="20% - uthevingsfarge 3 4 4 2 2 3" xfId="5576"/>
    <cellStyle name="20% - uthevingsfarge 3 4 4 2 3" xfId="5577"/>
    <cellStyle name="20% - uthevingsfarge 3 4 4 2 3 2" xfId="5578"/>
    <cellStyle name="20% - uthevingsfarge 3 4 4 2 3 3" xfId="5579"/>
    <cellStyle name="20% - uthevingsfarge 3 4 4 2 4" xfId="5580"/>
    <cellStyle name="20% - uthevingsfarge 3 4 4 2 5" xfId="5581"/>
    <cellStyle name="20% - uthevingsfarge 3 4 4 2_Tabell 4.5-4.7" xfId="5573"/>
    <cellStyle name="20% - uthevingsfarge 3 4 4 3" xfId="5582"/>
    <cellStyle name="20% - uthevingsfarge 3 4 4 3 2" xfId="5583"/>
    <cellStyle name="20% - uthevingsfarge 3 4 4 3 2 2" xfId="5584"/>
    <cellStyle name="20% - uthevingsfarge 3 4 4 3 2 3" xfId="5585"/>
    <cellStyle name="20% - uthevingsfarge 3 4 4 3 3" xfId="5586"/>
    <cellStyle name="20% - uthevingsfarge 3 4 4 3 3 2" xfId="5587"/>
    <cellStyle name="20% - uthevingsfarge 3 4 4 3 3 3" xfId="5588"/>
    <cellStyle name="20% - uthevingsfarge 3 4 4 3 4" xfId="5589"/>
    <cellStyle name="20% - uthevingsfarge 3 4 4 3 5" xfId="5590"/>
    <cellStyle name="20% - uthevingsfarge 3 4 4 4" xfId="5591"/>
    <cellStyle name="20% - uthevingsfarge 3 4 4 4 2" xfId="5592"/>
    <cellStyle name="20% - uthevingsfarge 3 4 4 4 3" xfId="5593"/>
    <cellStyle name="20% - uthevingsfarge 3 4 4 5" xfId="5594"/>
    <cellStyle name="20% - uthevingsfarge 3 4 4 5 2" xfId="5595"/>
    <cellStyle name="20% - uthevingsfarge 3 4 4 5 3" xfId="5596"/>
    <cellStyle name="20% - uthevingsfarge 3 4 4 6" xfId="5597"/>
    <cellStyle name="20% - uthevingsfarge 3 4 4 6 2" xfId="5598"/>
    <cellStyle name="20% - uthevingsfarge 3 4 4 7" xfId="5599"/>
    <cellStyle name="20% - uthevingsfarge 3 4 4 7 2" xfId="5600"/>
    <cellStyle name="20% - uthevingsfarge 3 4 4 8" xfId="5601"/>
    <cellStyle name="20% - uthevingsfarge 3 4 4 9" xfId="5602"/>
    <cellStyle name="20% - uthevingsfarge 3 4 4_Tabell 4.5-4.7" xfId="5571"/>
    <cellStyle name="20% - uthevingsfarge 3 4 5" xfId="240"/>
    <cellStyle name="20% - uthevingsfarge 3 4 5 2" xfId="5604"/>
    <cellStyle name="20% - uthevingsfarge 3 4 5 2 2" xfId="5605"/>
    <cellStyle name="20% - uthevingsfarge 3 4 5 2 3" xfId="5606"/>
    <cellStyle name="20% - uthevingsfarge 3 4 5 3" xfId="5607"/>
    <cellStyle name="20% - uthevingsfarge 3 4 5 3 2" xfId="5608"/>
    <cellStyle name="20% - uthevingsfarge 3 4 5 3 3" xfId="5609"/>
    <cellStyle name="20% - uthevingsfarge 3 4 5 4" xfId="5610"/>
    <cellStyle name="20% - uthevingsfarge 3 4 5 5" xfId="5611"/>
    <cellStyle name="20% - uthevingsfarge 3 4 5_Tabell 4.5-4.7" xfId="5603"/>
    <cellStyle name="20% - uthevingsfarge 3 4 6" xfId="5612"/>
    <cellStyle name="20% - uthevingsfarge 3 4 6 2" xfId="5613"/>
    <cellStyle name="20% - uthevingsfarge 3 4 6 2 2" xfId="5614"/>
    <cellStyle name="20% - uthevingsfarge 3 4 6 2 3" xfId="5615"/>
    <cellStyle name="20% - uthevingsfarge 3 4 6 3" xfId="5616"/>
    <cellStyle name="20% - uthevingsfarge 3 4 6 3 2" xfId="5617"/>
    <cellStyle name="20% - uthevingsfarge 3 4 6 3 3" xfId="5618"/>
    <cellStyle name="20% - uthevingsfarge 3 4 6 4" xfId="5619"/>
    <cellStyle name="20% - uthevingsfarge 3 4 6 5" xfId="5620"/>
    <cellStyle name="20% - uthevingsfarge 3 4 7" xfId="5621"/>
    <cellStyle name="20% - uthevingsfarge 3 4 7 2" xfId="5622"/>
    <cellStyle name="20% - uthevingsfarge 3 4 7 3" xfId="5623"/>
    <cellStyle name="20% - uthevingsfarge 3 4 8" xfId="5624"/>
    <cellStyle name="20% - uthevingsfarge 3 4 8 2" xfId="5625"/>
    <cellStyle name="20% - uthevingsfarge 3 4 8 3" xfId="5626"/>
    <cellStyle name="20% - uthevingsfarge 3 4 9" xfId="5627"/>
    <cellStyle name="20% - uthevingsfarge 3 4 9 2" xfId="5628"/>
    <cellStyle name="20% - uthevingsfarge 3 4_Tabell 4.5-4.7" xfId="5373"/>
    <cellStyle name="20% - uthevingsfarge 3 5" xfId="241"/>
    <cellStyle name="20% - uthevingsfarge 3 5 10" xfId="5630"/>
    <cellStyle name="20% - uthevingsfarge 3 5 10 2" xfId="5631"/>
    <cellStyle name="20% - uthevingsfarge 3 5 11" xfId="5632"/>
    <cellStyle name="20% - uthevingsfarge 3 5 12" xfId="5633"/>
    <cellStyle name="20% - uthevingsfarge 3 5 13" xfId="5634"/>
    <cellStyle name="20% - uthevingsfarge 3 5 2" xfId="242"/>
    <cellStyle name="20% - uthevingsfarge 3 5 2 10" xfId="5636"/>
    <cellStyle name="20% - uthevingsfarge 3 5 2 11" xfId="5637"/>
    <cellStyle name="20% - uthevingsfarge 3 5 2 12" xfId="5638"/>
    <cellStyle name="20% - uthevingsfarge 3 5 2 2" xfId="243"/>
    <cellStyle name="20% - uthevingsfarge 3 5 2 2 10" xfId="5640"/>
    <cellStyle name="20% - uthevingsfarge 3 5 2 2 11" xfId="5641"/>
    <cellStyle name="20% - uthevingsfarge 3 5 2 2 2" xfId="244"/>
    <cellStyle name="20% - uthevingsfarge 3 5 2 2 2 10" xfId="5643"/>
    <cellStyle name="20% - uthevingsfarge 3 5 2 2 2 2" xfId="245"/>
    <cellStyle name="20% - uthevingsfarge 3 5 2 2 2 2 2" xfId="5645"/>
    <cellStyle name="20% - uthevingsfarge 3 5 2 2 2 2 2 2" xfId="5646"/>
    <cellStyle name="20% - uthevingsfarge 3 5 2 2 2 2 2 3" xfId="5647"/>
    <cellStyle name="20% - uthevingsfarge 3 5 2 2 2 2 3" xfId="5648"/>
    <cellStyle name="20% - uthevingsfarge 3 5 2 2 2 2 3 2" xfId="5649"/>
    <cellStyle name="20% - uthevingsfarge 3 5 2 2 2 2 3 3" xfId="5650"/>
    <cellStyle name="20% - uthevingsfarge 3 5 2 2 2 2 4" xfId="5651"/>
    <cellStyle name="20% - uthevingsfarge 3 5 2 2 2 2 5" xfId="5652"/>
    <cellStyle name="20% - uthevingsfarge 3 5 2 2 2 2_Tabell 4.5-4.7" xfId="5644"/>
    <cellStyle name="20% - uthevingsfarge 3 5 2 2 2 3" xfId="5653"/>
    <cellStyle name="20% - uthevingsfarge 3 5 2 2 2 3 2" xfId="5654"/>
    <cellStyle name="20% - uthevingsfarge 3 5 2 2 2 3 2 2" xfId="5655"/>
    <cellStyle name="20% - uthevingsfarge 3 5 2 2 2 3 2 3" xfId="5656"/>
    <cellStyle name="20% - uthevingsfarge 3 5 2 2 2 3 3" xfId="5657"/>
    <cellStyle name="20% - uthevingsfarge 3 5 2 2 2 3 3 2" xfId="5658"/>
    <cellStyle name="20% - uthevingsfarge 3 5 2 2 2 3 3 3" xfId="5659"/>
    <cellStyle name="20% - uthevingsfarge 3 5 2 2 2 3 4" xfId="5660"/>
    <cellStyle name="20% - uthevingsfarge 3 5 2 2 2 3 5" xfId="5661"/>
    <cellStyle name="20% - uthevingsfarge 3 5 2 2 2 4" xfId="5662"/>
    <cellStyle name="20% - uthevingsfarge 3 5 2 2 2 4 2" xfId="5663"/>
    <cellStyle name="20% - uthevingsfarge 3 5 2 2 2 4 3" xfId="5664"/>
    <cellStyle name="20% - uthevingsfarge 3 5 2 2 2 5" xfId="5665"/>
    <cellStyle name="20% - uthevingsfarge 3 5 2 2 2 5 2" xfId="5666"/>
    <cellStyle name="20% - uthevingsfarge 3 5 2 2 2 5 3" xfId="5667"/>
    <cellStyle name="20% - uthevingsfarge 3 5 2 2 2 6" xfId="5668"/>
    <cellStyle name="20% - uthevingsfarge 3 5 2 2 2 6 2" xfId="5669"/>
    <cellStyle name="20% - uthevingsfarge 3 5 2 2 2 7" xfId="5670"/>
    <cellStyle name="20% - uthevingsfarge 3 5 2 2 2 7 2" xfId="5671"/>
    <cellStyle name="20% - uthevingsfarge 3 5 2 2 2 8" xfId="5672"/>
    <cellStyle name="20% - uthevingsfarge 3 5 2 2 2 9" xfId="5673"/>
    <cellStyle name="20% - uthevingsfarge 3 5 2 2 2_Tabell 4.5-4.7" xfId="5642"/>
    <cellStyle name="20% - uthevingsfarge 3 5 2 2 3" xfId="246"/>
    <cellStyle name="20% - uthevingsfarge 3 5 2 2 3 2" xfId="5675"/>
    <cellStyle name="20% - uthevingsfarge 3 5 2 2 3 2 2" xfId="5676"/>
    <cellStyle name="20% - uthevingsfarge 3 5 2 2 3 2 3" xfId="5677"/>
    <cellStyle name="20% - uthevingsfarge 3 5 2 2 3 3" xfId="5678"/>
    <cellStyle name="20% - uthevingsfarge 3 5 2 2 3 3 2" xfId="5679"/>
    <cellStyle name="20% - uthevingsfarge 3 5 2 2 3 3 3" xfId="5680"/>
    <cellStyle name="20% - uthevingsfarge 3 5 2 2 3 4" xfId="5681"/>
    <cellStyle name="20% - uthevingsfarge 3 5 2 2 3 5" xfId="5682"/>
    <cellStyle name="20% - uthevingsfarge 3 5 2 2 3_Tabell 4.5-4.7" xfId="5674"/>
    <cellStyle name="20% - uthevingsfarge 3 5 2 2 4" xfId="5683"/>
    <cellStyle name="20% - uthevingsfarge 3 5 2 2 4 2" xfId="5684"/>
    <cellStyle name="20% - uthevingsfarge 3 5 2 2 4 2 2" xfId="5685"/>
    <cellStyle name="20% - uthevingsfarge 3 5 2 2 4 2 3" xfId="5686"/>
    <cellStyle name="20% - uthevingsfarge 3 5 2 2 4 3" xfId="5687"/>
    <cellStyle name="20% - uthevingsfarge 3 5 2 2 4 3 2" xfId="5688"/>
    <cellStyle name="20% - uthevingsfarge 3 5 2 2 4 3 3" xfId="5689"/>
    <cellStyle name="20% - uthevingsfarge 3 5 2 2 4 4" xfId="5690"/>
    <cellStyle name="20% - uthevingsfarge 3 5 2 2 4 5" xfId="5691"/>
    <cellStyle name="20% - uthevingsfarge 3 5 2 2 5" xfId="5692"/>
    <cellStyle name="20% - uthevingsfarge 3 5 2 2 5 2" xfId="5693"/>
    <cellStyle name="20% - uthevingsfarge 3 5 2 2 5 3" xfId="5694"/>
    <cellStyle name="20% - uthevingsfarge 3 5 2 2 6" xfId="5695"/>
    <cellStyle name="20% - uthevingsfarge 3 5 2 2 6 2" xfId="5696"/>
    <cellStyle name="20% - uthevingsfarge 3 5 2 2 6 3" xfId="5697"/>
    <cellStyle name="20% - uthevingsfarge 3 5 2 2 7" xfId="5698"/>
    <cellStyle name="20% - uthevingsfarge 3 5 2 2 7 2" xfId="5699"/>
    <cellStyle name="20% - uthevingsfarge 3 5 2 2 8" xfId="5700"/>
    <cellStyle name="20% - uthevingsfarge 3 5 2 2 8 2" xfId="5701"/>
    <cellStyle name="20% - uthevingsfarge 3 5 2 2 9" xfId="5702"/>
    <cellStyle name="20% - uthevingsfarge 3 5 2 2_Tabell 4.5-4.7" xfId="5639"/>
    <cellStyle name="20% - uthevingsfarge 3 5 2 3" xfId="247"/>
    <cellStyle name="20% - uthevingsfarge 3 5 2 3 10" xfId="5704"/>
    <cellStyle name="20% - uthevingsfarge 3 5 2 3 2" xfId="248"/>
    <cellStyle name="20% - uthevingsfarge 3 5 2 3 2 2" xfId="5706"/>
    <cellStyle name="20% - uthevingsfarge 3 5 2 3 2 2 2" xfId="5707"/>
    <cellStyle name="20% - uthevingsfarge 3 5 2 3 2 2 3" xfId="5708"/>
    <cellStyle name="20% - uthevingsfarge 3 5 2 3 2 3" xfId="5709"/>
    <cellStyle name="20% - uthevingsfarge 3 5 2 3 2 3 2" xfId="5710"/>
    <cellStyle name="20% - uthevingsfarge 3 5 2 3 2 3 3" xfId="5711"/>
    <cellStyle name="20% - uthevingsfarge 3 5 2 3 2 4" xfId="5712"/>
    <cellStyle name="20% - uthevingsfarge 3 5 2 3 2 5" xfId="5713"/>
    <cellStyle name="20% - uthevingsfarge 3 5 2 3 2_Tabell 4.5-4.7" xfId="5705"/>
    <cellStyle name="20% - uthevingsfarge 3 5 2 3 3" xfId="5714"/>
    <cellStyle name="20% - uthevingsfarge 3 5 2 3 3 2" xfId="5715"/>
    <cellStyle name="20% - uthevingsfarge 3 5 2 3 3 2 2" xfId="5716"/>
    <cellStyle name="20% - uthevingsfarge 3 5 2 3 3 2 3" xfId="5717"/>
    <cellStyle name="20% - uthevingsfarge 3 5 2 3 3 3" xfId="5718"/>
    <cellStyle name="20% - uthevingsfarge 3 5 2 3 3 3 2" xfId="5719"/>
    <cellStyle name="20% - uthevingsfarge 3 5 2 3 3 3 3" xfId="5720"/>
    <cellStyle name="20% - uthevingsfarge 3 5 2 3 3 4" xfId="5721"/>
    <cellStyle name="20% - uthevingsfarge 3 5 2 3 3 5" xfId="5722"/>
    <cellStyle name="20% - uthevingsfarge 3 5 2 3 4" xfId="5723"/>
    <cellStyle name="20% - uthevingsfarge 3 5 2 3 4 2" xfId="5724"/>
    <cellStyle name="20% - uthevingsfarge 3 5 2 3 4 3" xfId="5725"/>
    <cellStyle name="20% - uthevingsfarge 3 5 2 3 5" xfId="5726"/>
    <cellStyle name="20% - uthevingsfarge 3 5 2 3 5 2" xfId="5727"/>
    <cellStyle name="20% - uthevingsfarge 3 5 2 3 5 3" xfId="5728"/>
    <cellStyle name="20% - uthevingsfarge 3 5 2 3 6" xfId="5729"/>
    <cellStyle name="20% - uthevingsfarge 3 5 2 3 6 2" xfId="5730"/>
    <cellStyle name="20% - uthevingsfarge 3 5 2 3 7" xfId="5731"/>
    <cellStyle name="20% - uthevingsfarge 3 5 2 3 7 2" xfId="5732"/>
    <cellStyle name="20% - uthevingsfarge 3 5 2 3 8" xfId="5733"/>
    <cellStyle name="20% - uthevingsfarge 3 5 2 3 9" xfId="5734"/>
    <cellStyle name="20% - uthevingsfarge 3 5 2 3_Tabell 4.5-4.7" xfId="5703"/>
    <cellStyle name="20% - uthevingsfarge 3 5 2 4" xfId="249"/>
    <cellStyle name="20% - uthevingsfarge 3 5 2 4 2" xfId="5736"/>
    <cellStyle name="20% - uthevingsfarge 3 5 2 4 2 2" xfId="5737"/>
    <cellStyle name="20% - uthevingsfarge 3 5 2 4 2 3" xfId="5738"/>
    <cellStyle name="20% - uthevingsfarge 3 5 2 4 3" xfId="5739"/>
    <cellStyle name="20% - uthevingsfarge 3 5 2 4 3 2" xfId="5740"/>
    <cellStyle name="20% - uthevingsfarge 3 5 2 4 3 3" xfId="5741"/>
    <cellStyle name="20% - uthevingsfarge 3 5 2 4 4" xfId="5742"/>
    <cellStyle name="20% - uthevingsfarge 3 5 2 4 5" xfId="5743"/>
    <cellStyle name="20% - uthevingsfarge 3 5 2 4_Tabell 4.5-4.7" xfId="5735"/>
    <cellStyle name="20% - uthevingsfarge 3 5 2 5" xfId="5744"/>
    <cellStyle name="20% - uthevingsfarge 3 5 2 5 2" xfId="5745"/>
    <cellStyle name="20% - uthevingsfarge 3 5 2 5 2 2" xfId="5746"/>
    <cellStyle name="20% - uthevingsfarge 3 5 2 5 2 3" xfId="5747"/>
    <cellStyle name="20% - uthevingsfarge 3 5 2 5 3" xfId="5748"/>
    <cellStyle name="20% - uthevingsfarge 3 5 2 5 3 2" xfId="5749"/>
    <cellStyle name="20% - uthevingsfarge 3 5 2 5 3 3" xfId="5750"/>
    <cellStyle name="20% - uthevingsfarge 3 5 2 5 4" xfId="5751"/>
    <cellStyle name="20% - uthevingsfarge 3 5 2 5 5" xfId="5752"/>
    <cellStyle name="20% - uthevingsfarge 3 5 2 6" xfId="5753"/>
    <cellStyle name="20% - uthevingsfarge 3 5 2 6 2" xfId="5754"/>
    <cellStyle name="20% - uthevingsfarge 3 5 2 6 3" xfId="5755"/>
    <cellStyle name="20% - uthevingsfarge 3 5 2 7" xfId="5756"/>
    <cellStyle name="20% - uthevingsfarge 3 5 2 7 2" xfId="5757"/>
    <cellStyle name="20% - uthevingsfarge 3 5 2 7 3" xfId="5758"/>
    <cellStyle name="20% - uthevingsfarge 3 5 2 8" xfId="5759"/>
    <cellStyle name="20% - uthevingsfarge 3 5 2 8 2" xfId="5760"/>
    <cellStyle name="20% - uthevingsfarge 3 5 2 9" xfId="5761"/>
    <cellStyle name="20% - uthevingsfarge 3 5 2 9 2" xfId="5762"/>
    <cellStyle name="20% - uthevingsfarge 3 5 2_Tabell 4.5-4.7" xfId="5635"/>
    <cellStyle name="20% - uthevingsfarge 3 5 3" xfId="250"/>
    <cellStyle name="20% - uthevingsfarge 3 5 3 10" xfId="5764"/>
    <cellStyle name="20% - uthevingsfarge 3 5 3 11" xfId="5765"/>
    <cellStyle name="20% - uthevingsfarge 3 5 3 2" xfId="251"/>
    <cellStyle name="20% - uthevingsfarge 3 5 3 2 10" xfId="5767"/>
    <cellStyle name="20% - uthevingsfarge 3 5 3 2 2" xfId="252"/>
    <cellStyle name="20% - uthevingsfarge 3 5 3 2 2 2" xfId="5769"/>
    <cellStyle name="20% - uthevingsfarge 3 5 3 2 2 2 2" xfId="5770"/>
    <cellStyle name="20% - uthevingsfarge 3 5 3 2 2 2 3" xfId="5771"/>
    <cellStyle name="20% - uthevingsfarge 3 5 3 2 2 3" xfId="5772"/>
    <cellStyle name="20% - uthevingsfarge 3 5 3 2 2 3 2" xfId="5773"/>
    <cellStyle name="20% - uthevingsfarge 3 5 3 2 2 3 3" xfId="5774"/>
    <cellStyle name="20% - uthevingsfarge 3 5 3 2 2 4" xfId="5775"/>
    <cellStyle name="20% - uthevingsfarge 3 5 3 2 2 5" xfId="5776"/>
    <cellStyle name="20% - uthevingsfarge 3 5 3 2 2_Tabell 4.5-4.7" xfId="5768"/>
    <cellStyle name="20% - uthevingsfarge 3 5 3 2 3" xfId="5777"/>
    <cellStyle name="20% - uthevingsfarge 3 5 3 2 3 2" xfId="5778"/>
    <cellStyle name="20% - uthevingsfarge 3 5 3 2 3 2 2" xfId="5779"/>
    <cellStyle name="20% - uthevingsfarge 3 5 3 2 3 2 3" xfId="5780"/>
    <cellStyle name="20% - uthevingsfarge 3 5 3 2 3 3" xfId="5781"/>
    <cellStyle name="20% - uthevingsfarge 3 5 3 2 3 3 2" xfId="5782"/>
    <cellStyle name="20% - uthevingsfarge 3 5 3 2 3 3 3" xfId="5783"/>
    <cellStyle name="20% - uthevingsfarge 3 5 3 2 3 4" xfId="5784"/>
    <cellStyle name="20% - uthevingsfarge 3 5 3 2 3 5" xfId="5785"/>
    <cellStyle name="20% - uthevingsfarge 3 5 3 2 4" xfId="5786"/>
    <cellStyle name="20% - uthevingsfarge 3 5 3 2 4 2" xfId="5787"/>
    <cellStyle name="20% - uthevingsfarge 3 5 3 2 4 3" xfId="5788"/>
    <cellStyle name="20% - uthevingsfarge 3 5 3 2 5" xfId="5789"/>
    <cellStyle name="20% - uthevingsfarge 3 5 3 2 5 2" xfId="5790"/>
    <cellStyle name="20% - uthevingsfarge 3 5 3 2 5 3" xfId="5791"/>
    <cellStyle name="20% - uthevingsfarge 3 5 3 2 6" xfId="5792"/>
    <cellStyle name="20% - uthevingsfarge 3 5 3 2 6 2" xfId="5793"/>
    <cellStyle name="20% - uthevingsfarge 3 5 3 2 7" xfId="5794"/>
    <cellStyle name="20% - uthevingsfarge 3 5 3 2 7 2" xfId="5795"/>
    <cellStyle name="20% - uthevingsfarge 3 5 3 2 8" xfId="5796"/>
    <cellStyle name="20% - uthevingsfarge 3 5 3 2 9" xfId="5797"/>
    <cellStyle name="20% - uthevingsfarge 3 5 3 2_Tabell 4.5-4.7" xfId="5766"/>
    <cellStyle name="20% - uthevingsfarge 3 5 3 3" xfId="253"/>
    <cellStyle name="20% - uthevingsfarge 3 5 3 3 2" xfId="5799"/>
    <cellStyle name="20% - uthevingsfarge 3 5 3 3 2 2" xfId="5800"/>
    <cellStyle name="20% - uthevingsfarge 3 5 3 3 2 3" xfId="5801"/>
    <cellStyle name="20% - uthevingsfarge 3 5 3 3 3" xfId="5802"/>
    <cellStyle name="20% - uthevingsfarge 3 5 3 3 3 2" xfId="5803"/>
    <cellStyle name="20% - uthevingsfarge 3 5 3 3 3 3" xfId="5804"/>
    <cellStyle name="20% - uthevingsfarge 3 5 3 3 4" xfId="5805"/>
    <cellStyle name="20% - uthevingsfarge 3 5 3 3 5" xfId="5806"/>
    <cellStyle name="20% - uthevingsfarge 3 5 3 3_Tabell 4.5-4.7" xfId="5798"/>
    <cellStyle name="20% - uthevingsfarge 3 5 3 4" xfId="5807"/>
    <cellStyle name="20% - uthevingsfarge 3 5 3 4 2" xfId="5808"/>
    <cellStyle name="20% - uthevingsfarge 3 5 3 4 2 2" xfId="5809"/>
    <cellStyle name="20% - uthevingsfarge 3 5 3 4 2 3" xfId="5810"/>
    <cellStyle name="20% - uthevingsfarge 3 5 3 4 3" xfId="5811"/>
    <cellStyle name="20% - uthevingsfarge 3 5 3 4 3 2" xfId="5812"/>
    <cellStyle name="20% - uthevingsfarge 3 5 3 4 3 3" xfId="5813"/>
    <cellStyle name="20% - uthevingsfarge 3 5 3 4 4" xfId="5814"/>
    <cellStyle name="20% - uthevingsfarge 3 5 3 4 5" xfId="5815"/>
    <cellStyle name="20% - uthevingsfarge 3 5 3 5" xfId="5816"/>
    <cellStyle name="20% - uthevingsfarge 3 5 3 5 2" xfId="5817"/>
    <cellStyle name="20% - uthevingsfarge 3 5 3 5 3" xfId="5818"/>
    <cellStyle name="20% - uthevingsfarge 3 5 3 6" xfId="5819"/>
    <cellStyle name="20% - uthevingsfarge 3 5 3 6 2" xfId="5820"/>
    <cellStyle name="20% - uthevingsfarge 3 5 3 6 3" xfId="5821"/>
    <cellStyle name="20% - uthevingsfarge 3 5 3 7" xfId="5822"/>
    <cellStyle name="20% - uthevingsfarge 3 5 3 7 2" xfId="5823"/>
    <cellStyle name="20% - uthevingsfarge 3 5 3 8" xfId="5824"/>
    <cellStyle name="20% - uthevingsfarge 3 5 3 8 2" xfId="5825"/>
    <cellStyle name="20% - uthevingsfarge 3 5 3 9" xfId="5826"/>
    <cellStyle name="20% - uthevingsfarge 3 5 3_Tabell 4.5-4.7" xfId="5763"/>
    <cellStyle name="20% - uthevingsfarge 3 5 4" xfId="254"/>
    <cellStyle name="20% - uthevingsfarge 3 5 4 10" xfId="5828"/>
    <cellStyle name="20% - uthevingsfarge 3 5 4 2" xfId="255"/>
    <cellStyle name="20% - uthevingsfarge 3 5 4 2 2" xfId="5830"/>
    <cellStyle name="20% - uthevingsfarge 3 5 4 2 2 2" xfId="5831"/>
    <cellStyle name="20% - uthevingsfarge 3 5 4 2 2 3" xfId="5832"/>
    <cellStyle name="20% - uthevingsfarge 3 5 4 2 3" xfId="5833"/>
    <cellStyle name="20% - uthevingsfarge 3 5 4 2 3 2" xfId="5834"/>
    <cellStyle name="20% - uthevingsfarge 3 5 4 2 3 3" xfId="5835"/>
    <cellStyle name="20% - uthevingsfarge 3 5 4 2 4" xfId="5836"/>
    <cellStyle name="20% - uthevingsfarge 3 5 4 2 5" xfId="5837"/>
    <cellStyle name="20% - uthevingsfarge 3 5 4 2_Tabell 4.5-4.7" xfId="5829"/>
    <cellStyle name="20% - uthevingsfarge 3 5 4 3" xfId="5838"/>
    <cellStyle name="20% - uthevingsfarge 3 5 4 3 2" xfId="5839"/>
    <cellStyle name="20% - uthevingsfarge 3 5 4 3 2 2" xfId="5840"/>
    <cellStyle name="20% - uthevingsfarge 3 5 4 3 2 3" xfId="5841"/>
    <cellStyle name="20% - uthevingsfarge 3 5 4 3 3" xfId="5842"/>
    <cellStyle name="20% - uthevingsfarge 3 5 4 3 3 2" xfId="5843"/>
    <cellStyle name="20% - uthevingsfarge 3 5 4 3 3 3" xfId="5844"/>
    <cellStyle name="20% - uthevingsfarge 3 5 4 3 4" xfId="5845"/>
    <cellStyle name="20% - uthevingsfarge 3 5 4 3 5" xfId="5846"/>
    <cellStyle name="20% - uthevingsfarge 3 5 4 4" xfId="5847"/>
    <cellStyle name="20% - uthevingsfarge 3 5 4 4 2" xfId="5848"/>
    <cellStyle name="20% - uthevingsfarge 3 5 4 4 3" xfId="5849"/>
    <cellStyle name="20% - uthevingsfarge 3 5 4 5" xfId="5850"/>
    <cellStyle name="20% - uthevingsfarge 3 5 4 5 2" xfId="5851"/>
    <cellStyle name="20% - uthevingsfarge 3 5 4 5 3" xfId="5852"/>
    <cellStyle name="20% - uthevingsfarge 3 5 4 6" xfId="5853"/>
    <cellStyle name="20% - uthevingsfarge 3 5 4 6 2" xfId="5854"/>
    <cellStyle name="20% - uthevingsfarge 3 5 4 7" xfId="5855"/>
    <cellStyle name="20% - uthevingsfarge 3 5 4 7 2" xfId="5856"/>
    <cellStyle name="20% - uthevingsfarge 3 5 4 8" xfId="5857"/>
    <cellStyle name="20% - uthevingsfarge 3 5 4 9" xfId="5858"/>
    <cellStyle name="20% - uthevingsfarge 3 5 4_Tabell 4.5-4.7" xfId="5827"/>
    <cellStyle name="20% - uthevingsfarge 3 5 5" xfId="256"/>
    <cellStyle name="20% - uthevingsfarge 3 5 5 2" xfId="5860"/>
    <cellStyle name="20% - uthevingsfarge 3 5 5 2 2" xfId="5861"/>
    <cellStyle name="20% - uthevingsfarge 3 5 5 2 3" xfId="5862"/>
    <cellStyle name="20% - uthevingsfarge 3 5 5 3" xfId="5863"/>
    <cellStyle name="20% - uthevingsfarge 3 5 5 3 2" xfId="5864"/>
    <cellStyle name="20% - uthevingsfarge 3 5 5 3 3" xfId="5865"/>
    <cellStyle name="20% - uthevingsfarge 3 5 5 4" xfId="5866"/>
    <cellStyle name="20% - uthevingsfarge 3 5 5 5" xfId="5867"/>
    <cellStyle name="20% - uthevingsfarge 3 5 5_Tabell 4.5-4.7" xfId="5859"/>
    <cellStyle name="20% - uthevingsfarge 3 5 6" xfId="5868"/>
    <cellStyle name="20% - uthevingsfarge 3 5 6 2" xfId="5869"/>
    <cellStyle name="20% - uthevingsfarge 3 5 6 2 2" xfId="5870"/>
    <cellStyle name="20% - uthevingsfarge 3 5 6 2 3" xfId="5871"/>
    <cellStyle name="20% - uthevingsfarge 3 5 6 3" xfId="5872"/>
    <cellStyle name="20% - uthevingsfarge 3 5 6 3 2" xfId="5873"/>
    <cellStyle name="20% - uthevingsfarge 3 5 6 3 3" xfId="5874"/>
    <cellStyle name="20% - uthevingsfarge 3 5 6 4" xfId="5875"/>
    <cellStyle name="20% - uthevingsfarge 3 5 6 5" xfId="5876"/>
    <cellStyle name="20% - uthevingsfarge 3 5 7" xfId="5877"/>
    <cellStyle name="20% - uthevingsfarge 3 5 7 2" xfId="5878"/>
    <cellStyle name="20% - uthevingsfarge 3 5 7 3" xfId="5879"/>
    <cellStyle name="20% - uthevingsfarge 3 5 8" xfId="5880"/>
    <cellStyle name="20% - uthevingsfarge 3 5 8 2" xfId="5881"/>
    <cellStyle name="20% - uthevingsfarge 3 5 8 3" xfId="5882"/>
    <cellStyle name="20% - uthevingsfarge 3 5 9" xfId="5883"/>
    <cellStyle name="20% - uthevingsfarge 3 5 9 2" xfId="5884"/>
    <cellStyle name="20% - uthevingsfarge 3 5_Tabell 4.5-4.7" xfId="5629"/>
    <cellStyle name="20% - uthevingsfarge 3 6" xfId="257"/>
    <cellStyle name="20% - uthevingsfarge 3 6 10" xfId="5886"/>
    <cellStyle name="20% - uthevingsfarge 3 6 11" xfId="5887"/>
    <cellStyle name="20% - uthevingsfarge 3 6 12" xfId="5888"/>
    <cellStyle name="20% - uthevingsfarge 3 6 2" xfId="258"/>
    <cellStyle name="20% - uthevingsfarge 3 6 2 10" xfId="5890"/>
    <cellStyle name="20% - uthevingsfarge 3 6 2 11" xfId="5891"/>
    <cellStyle name="20% - uthevingsfarge 3 6 2 2" xfId="259"/>
    <cellStyle name="20% - uthevingsfarge 3 6 2 2 10" xfId="5893"/>
    <cellStyle name="20% - uthevingsfarge 3 6 2 2 2" xfId="260"/>
    <cellStyle name="20% - uthevingsfarge 3 6 2 2 2 2" xfId="5895"/>
    <cellStyle name="20% - uthevingsfarge 3 6 2 2 2 2 2" xfId="5896"/>
    <cellStyle name="20% - uthevingsfarge 3 6 2 2 2 2 3" xfId="5897"/>
    <cellStyle name="20% - uthevingsfarge 3 6 2 2 2 3" xfId="5898"/>
    <cellStyle name="20% - uthevingsfarge 3 6 2 2 2 3 2" xfId="5899"/>
    <cellStyle name="20% - uthevingsfarge 3 6 2 2 2 3 3" xfId="5900"/>
    <cellStyle name="20% - uthevingsfarge 3 6 2 2 2 4" xfId="5901"/>
    <cellStyle name="20% - uthevingsfarge 3 6 2 2 2 5" xfId="5902"/>
    <cellStyle name="20% - uthevingsfarge 3 6 2 2 2_Tabell 4.5-4.7" xfId="5894"/>
    <cellStyle name="20% - uthevingsfarge 3 6 2 2 3" xfId="5903"/>
    <cellStyle name="20% - uthevingsfarge 3 6 2 2 3 2" xfId="5904"/>
    <cellStyle name="20% - uthevingsfarge 3 6 2 2 3 2 2" xfId="5905"/>
    <cellStyle name="20% - uthevingsfarge 3 6 2 2 3 2 3" xfId="5906"/>
    <cellStyle name="20% - uthevingsfarge 3 6 2 2 3 3" xfId="5907"/>
    <cellStyle name="20% - uthevingsfarge 3 6 2 2 3 3 2" xfId="5908"/>
    <cellStyle name="20% - uthevingsfarge 3 6 2 2 3 3 3" xfId="5909"/>
    <cellStyle name="20% - uthevingsfarge 3 6 2 2 3 4" xfId="5910"/>
    <cellStyle name="20% - uthevingsfarge 3 6 2 2 3 5" xfId="5911"/>
    <cellStyle name="20% - uthevingsfarge 3 6 2 2 4" xfId="5912"/>
    <cellStyle name="20% - uthevingsfarge 3 6 2 2 4 2" xfId="5913"/>
    <cellStyle name="20% - uthevingsfarge 3 6 2 2 4 3" xfId="5914"/>
    <cellStyle name="20% - uthevingsfarge 3 6 2 2 5" xfId="5915"/>
    <cellStyle name="20% - uthevingsfarge 3 6 2 2 5 2" xfId="5916"/>
    <cellStyle name="20% - uthevingsfarge 3 6 2 2 5 3" xfId="5917"/>
    <cellStyle name="20% - uthevingsfarge 3 6 2 2 6" xfId="5918"/>
    <cellStyle name="20% - uthevingsfarge 3 6 2 2 6 2" xfId="5919"/>
    <cellStyle name="20% - uthevingsfarge 3 6 2 2 7" xfId="5920"/>
    <cellStyle name="20% - uthevingsfarge 3 6 2 2 7 2" xfId="5921"/>
    <cellStyle name="20% - uthevingsfarge 3 6 2 2 8" xfId="5922"/>
    <cellStyle name="20% - uthevingsfarge 3 6 2 2 9" xfId="5923"/>
    <cellStyle name="20% - uthevingsfarge 3 6 2 2_Tabell 4.5-4.7" xfId="5892"/>
    <cellStyle name="20% - uthevingsfarge 3 6 2 3" xfId="261"/>
    <cellStyle name="20% - uthevingsfarge 3 6 2 3 2" xfId="5925"/>
    <cellStyle name="20% - uthevingsfarge 3 6 2 3 2 2" xfId="5926"/>
    <cellStyle name="20% - uthevingsfarge 3 6 2 3 2 3" xfId="5927"/>
    <cellStyle name="20% - uthevingsfarge 3 6 2 3 3" xfId="5928"/>
    <cellStyle name="20% - uthevingsfarge 3 6 2 3 3 2" xfId="5929"/>
    <cellStyle name="20% - uthevingsfarge 3 6 2 3 3 3" xfId="5930"/>
    <cellStyle name="20% - uthevingsfarge 3 6 2 3 4" xfId="5931"/>
    <cellStyle name="20% - uthevingsfarge 3 6 2 3 5" xfId="5932"/>
    <cellStyle name="20% - uthevingsfarge 3 6 2 3_Tabell 4.5-4.7" xfId="5924"/>
    <cellStyle name="20% - uthevingsfarge 3 6 2 4" xfId="5933"/>
    <cellStyle name="20% - uthevingsfarge 3 6 2 4 2" xfId="5934"/>
    <cellStyle name="20% - uthevingsfarge 3 6 2 4 2 2" xfId="5935"/>
    <cellStyle name="20% - uthevingsfarge 3 6 2 4 2 3" xfId="5936"/>
    <cellStyle name="20% - uthevingsfarge 3 6 2 4 3" xfId="5937"/>
    <cellStyle name="20% - uthevingsfarge 3 6 2 4 3 2" xfId="5938"/>
    <cellStyle name="20% - uthevingsfarge 3 6 2 4 3 3" xfId="5939"/>
    <cellStyle name="20% - uthevingsfarge 3 6 2 4 4" xfId="5940"/>
    <cellStyle name="20% - uthevingsfarge 3 6 2 4 5" xfId="5941"/>
    <cellStyle name="20% - uthevingsfarge 3 6 2 5" xfId="5942"/>
    <cellStyle name="20% - uthevingsfarge 3 6 2 5 2" xfId="5943"/>
    <cellStyle name="20% - uthevingsfarge 3 6 2 5 3" xfId="5944"/>
    <cellStyle name="20% - uthevingsfarge 3 6 2 6" xfId="5945"/>
    <cellStyle name="20% - uthevingsfarge 3 6 2 6 2" xfId="5946"/>
    <cellStyle name="20% - uthevingsfarge 3 6 2 6 3" xfId="5947"/>
    <cellStyle name="20% - uthevingsfarge 3 6 2 7" xfId="5948"/>
    <cellStyle name="20% - uthevingsfarge 3 6 2 7 2" xfId="5949"/>
    <cellStyle name="20% - uthevingsfarge 3 6 2 8" xfId="5950"/>
    <cellStyle name="20% - uthevingsfarge 3 6 2 8 2" xfId="5951"/>
    <cellStyle name="20% - uthevingsfarge 3 6 2 9" xfId="5952"/>
    <cellStyle name="20% - uthevingsfarge 3 6 2_Tabell 4.5-4.7" xfId="5889"/>
    <cellStyle name="20% - uthevingsfarge 3 6 3" xfId="262"/>
    <cellStyle name="20% - uthevingsfarge 3 6 3 10" xfId="5954"/>
    <cellStyle name="20% - uthevingsfarge 3 6 3 2" xfId="263"/>
    <cellStyle name="20% - uthevingsfarge 3 6 3 2 2" xfId="5956"/>
    <cellStyle name="20% - uthevingsfarge 3 6 3 2 2 2" xfId="5957"/>
    <cellStyle name="20% - uthevingsfarge 3 6 3 2 2 3" xfId="5958"/>
    <cellStyle name="20% - uthevingsfarge 3 6 3 2 3" xfId="5959"/>
    <cellStyle name="20% - uthevingsfarge 3 6 3 2 3 2" xfId="5960"/>
    <cellStyle name="20% - uthevingsfarge 3 6 3 2 3 3" xfId="5961"/>
    <cellStyle name="20% - uthevingsfarge 3 6 3 2 4" xfId="5962"/>
    <cellStyle name="20% - uthevingsfarge 3 6 3 2 5" xfId="5963"/>
    <cellStyle name="20% - uthevingsfarge 3 6 3 2_Tabell 4.5-4.7" xfId="5955"/>
    <cellStyle name="20% - uthevingsfarge 3 6 3 3" xfId="5964"/>
    <cellStyle name="20% - uthevingsfarge 3 6 3 3 2" xfId="5965"/>
    <cellStyle name="20% - uthevingsfarge 3 6 3 3 2 2" xfId="5966"/>
    <cellStyle name="20% - uthevingsfarge 3 6 3 3 2 3" xfId="5967"/>
    <cellStyle name="20% - uthevingsfarge 3 6 3 3 3" xfId="5968"/>
    <cellStyle name="20% - uthevingsfarge 3 6 3 3 3 2" xfId="5969"/>
    <cellStyle name="20% - uthevingsfarge 3 6 3 3 3 3" xfId="5970"/>
    <cellStyle name="20% - uthevingsfarge 3 6 3 3 4" xfId="5971"/>
    <cellStyle name="20% - uthevingsfarge 3 6 3 3 5" xfId="5972"/>
    <cellStyle name="20% - uthevingsfarge 3 6 3 4" xfId="5973"/>
    <cellStyle name="20% - uthevingsfarge 3 6 3 4 2" xfId="5974"/>
    <cellStyle name="20% - uthevingsfarge 3 6 3 4 3" xfId="5975"/>
    <cellStyle name="20% - uthevingsfarge 3 6 3 5" xfId="5976"/>
    <cellStyle name="20% - uthevingsfarge 3 6 3 5 2" xfId="5977"/>
    <cellStyle name="20% - uthevingsfarge 3 6 3 5 3" xfId="5978"/>
    <cellStyle name="20% - uthevingsfarge 3 6 3 6" xfId="5979"/>
    <cellStyle name="20% - uthevingsfarge 3 6 3 6 2" xfId="5980"/>
    <cellStyle name="20% - uthevingsfarge 3 6 3 7" xfId="5981"/>
    <cellStyle name="20% - uthevingsfarge 3 6 3 7 2" xfId="5982"/>
    <cellStyle name="20% - uthevingsfarge 3 6 3 8" xfId="5983"/>
    <cellStyle name="20% - uthevingsfarge 3 6 3 9" xfId="5984"/>
    <cellStyle name="20% - uthevingsfarge 3 6 3_Tabell 4.5-4.7" xfId="5953"/>
    <cellStyle name="20% - uthevingsfarge 3 6 4" xfId="264"/>
    <cellStyle name="20% - uthevingsfarge 3 6 4 2" xfId="5986"/>
    <cellStyle name="20% - uthevingsfarge 3 6 4 2 2" xfId="5987"/>
    <cellStyle name="20% - uthevingsfarge 3 6 4 2 3" xfId="5988"/>
    <cellStyle name="20% - uthevingsfarge 3 6 4 3" xfId="5989"/>
    <cellStyle name="20% - uthevingsfarge 3 6 4 3 2" xfId="5990"/>
    <cellStyle name="20% - uthevingsfarge 3 6 4 3 3" xfId="5991"/>
    <cellStyle name="20% - uthevingsfarge 3 6 4 4" xfId="5992"/>
    <cellStyle name="20% - uthevingsfarge 3 6 4 5" xfId="5993"/>
    <cellStyle name="20% - uthevingsfarge 3 6 4_Tabell 4.5-4.7" xfId="5985"/>
    <cellStyle name="20% - uthevingsfarge 3 6 5" xfId="5994"/>
    <cellStyle name="20% - uthevingsfarge 3 6 5 2" xfId="5995"/>
    <cellStyle name="20% - uthevingsfarge 3 6 5 2 2" xfId="5996"/>
    <cellStyle name="20% - uthevingsfarge 3 6 5 2 3" xfId="5997"/>
    <cellStyle name="20% - uthevingsfarge 3 6 5 3" xfId="5998"/>
    <cellStyle name="20% - uthevingsfarge 3 6 5 3 2" xfId="5999"/>
    <cellStyle name="20% - uthevingsfarge 3 6 5 3 3" xfId="6000"/>
    <cellStyle name="20% - uthevingsfarge 3 6 5 4" xfId="6001"/>
    <cellStyle name="20% - uthevingsfarge 3 6 5 5" xfId="6002"/>
    <cellStyle name="20% - uthevingsfarge 3 6 6" xfId="6003"/>
    <cellStyle name="20% - uthevingsfarge 3 6 6 2" xfId="6004"/>
    <cellStyle name="20% - uthevingsfarge 3 6 6 3" xfId="6005"/>
    <cellStyle name="20% - uthevingsfarge 3 6 7" xfId="6006"/>
    <cellStyle name="20% - uthevingsfarge 3 6 7 2" xfId="6007"/>
    <cellStyle name="20% - uthevingsfarge 3 6 7 3" xfId="6008"/>
    <cellStyle name="20% - uthevingsfarge 3 6 8" xfId="6009"/>
    <cellStyle name="20% - uthevingsfarge 3 6 8 2" xfId="6010"/>
    <cellStyle name="20% - uthevingsfarge 3 6 9" xfId="6011"/>
    <cellStyle name="20% - uthevingsfarge 3 6 9 2" xfId="6012"/>
    <cellStyle name="20% - uthevingsfarge 3 6_Tabell 4.5-4.7" xfId="5885"/>
    <cellStyle name="20% - uthevingsfarge 3 7" xfId="265"/>
    <cellStyle name="20% - uthevingsfarge 3 7 10" xfId="6014"/>
    <cellStyle name="20% - uthevingsfarge 3 7 11" xfId="6015"/>
    <cellStyle name="20% - uthevingsfarge 3 7 2" xfId="266"/>
    <cellStyle name="20% - uthevingsfarge 3 7 2 10" xfId="6017"/>
    <cellStyle name="20% - uthevingsfarge 3 7 2 2" xfId="267"/>
    <cellStyle name="20% - uthevingsfarge 3 7 2 2 2" xfId="6019"/>
    <cellStyle name="20% - uthevingsfarge 3 7 2 2 2 2" xfId="6020"/>
    <cellStyle name="20% - uthevingsfarge 3 7 2 2 2 3" xfId="6021"/>
    <cellStyle name="20% - uthevingsfarge 3 7 2 2 3" xfId="6022"/>
    <cellStyle name="20% - uthevingsfarge 3 7 2 2 3 2" xfId="6023"/>
    <cellStyle name="20% - uthevingsfarge 3 7 2 2 3 3" xfId="6024"/>
    <cellStyle name="20% - uthevingsfarge 3 7 2 2 4" xfId="6025"/>
    <cellStyle name="20% - uthevingsfarge 3 7 2 2 5" xfId="6026"/>
    <cellStyle name="20% - uthevingsfarge 3 7 2 2_Tabell 4.5-4.7" xfId="6018"/>
    <cellStyle name="20% - uthevingsfarge 3 7 2 3" xfId="6027"/>
    <cellStyle name="20% - uthevingsfarge 3 7 2 3 2" xfId="6028"/>
    <cellStyle name="20% - uthevingsfarge 3 7 2 3 2 2" xfId="6029"/>
    <cellStyle name="20% - uthevingsfarge 3 7 2 3 2 3" xfId="6030"/>
    <cellStyle name="20% - uthevingsfarge 3 7 2 3 3" xfId="6031"/>
    <cellStyle name="20% - uthevingsfarge 3 7 2 3 3 2" xfId="6032"/>
    <cellStyle name="20% - uthevingsfarge 3 7 2 3 3 3" xfId="6033"/>
    <cellStyle name="20% - uthevingsfarge 3 7 2 3 4" xfId="6034"/>
    <cellStyle name="20% - uthevingsfarge 3 7 2 3 5" xfId="6035"/>
    <cellStyle name="20% - uthevingsfarge 3 7 2 4" xfId="6036"/>
    <cellStyle name="20% - uthevingsfarge 3 7 2 4 2" xfId="6037"/>
    <cellStyle name="20% - uthevingsfarge 3 7 2 4 3" xfId="6038"/>
    <cellStyle name="20% - uthevingsfarge 3 7 2 5" xfId="6039"/>
    <cellStyle name="20% - uthevingsfarge 3 7 2 5 2" xfId="6040"/>
    <cellStyle name="20% - uthevingsfarge 3 7 2 5 3" xfId="6041"/>
    <cellStyle name="20% - uthevingsfarge 3 7 2 6" xfId="6042"/>
    <cellStyle name="20% - uthevingsfarge 3 7 2 6 2" xfId="6043"/>
    <cellStyle name="20% - uthevingsfarge 3 7 2 7" xfId="6044"/>
    <cellStyle name="20% - uthevingsfarge 3 7 2 7 2" xfId="6045"/>
    <cellStyle name="20% - uthevingsfarge 3 7 2 8" xfId="6046"/>
    <cellStyle name="20% - uthevingsfarge 3 7 2 9" xfId="6047"/>
    <cellStyle name="20% - uthevingsfarge 3 7 2_Tabell 4.5-4.7" xfId="6016"/>
    <cellStyle name="20% - uthevingsfarge 3 7 3" xfId="268"/>
    <cellStyle name="20% - uthevingsfarge 3 7 3 2" xfId="6049"/>
    <cellStyle name="20% - uthevingsfarge 3 7 3 2 2" xfId="6050"/>
    <cellStyle name="20% - uthevingsfarge 3 7 3 2 3" xfId="6051"/>
    <cellStyle name="20% - uthevingsfarge 3 7 3 3" xfId="6052"/>
    <cellStyle name="20% - uthevingsfarge 3 7 3 3 2" xfId="6053"/>
    <cellStyle name="20% - uthevingsfarge 3 7 3 3 3" xfId="6054"/>
    <cellStyle name="20% - uthevingsfarge 3 7 3 4" xfId="6055"/>
    <cellStyle name="20% - uthevingsfarge 3 7 3 5" xfId="6056"/>
    <cellStyle name="20% - uthevingsfarge 3 7 3_Tabell 4.5-4.7" xfId="6048"/>
    <cellStyle name="20% - uthevingsfarge 3 7 4" xfId="6057"/>
    <cellStyle name="20% - uthevingsfarge 3 7 4 2" xfId="6058"/>
    <cellStyle name="20% - uthevingsfarge 3 7 4 2 2" xfId="6059"/>
    <cellStyle name="20% - uthevingsfarge 3 7 4 2 3" xfId="6060"/>
    <cellStyle name="20% - uthevingsfarge 3 7 4 3" xfId="6061"/>
    <cellStyle name="20% - uthevingsfarge 3 7 4 3 2" xfId="6062"/>
    <cellStyle name="20% - uthevingsfarge 3 7 4 3 3" xfId="6063"/>
    <cellStyle name="20% - uthevingsfarge 3 7 4 4" xfId="6064"/>
    <cellStyle name="20% - uthevingsfarge 3 7 4 5" xfId="6065"/>
    <cellStyle name="20% - uthevingsfarge 3 7 5" xfId="6066"/>
    <cellStyle name="20% - uthevingsfarge 3 7 5 2" xfId="6067"/>
    <cellStyle name="20% - uthevingsfarge 3 7 5 3" xfId="6068"/>
    <cellStyle name="20% - uthevingsfarge 3 7 6" xfId="6069"/>
    <cellStyle name="20% - uthevingsfarge 3 7 6 2" xfId="6070"/>
    <cellStyle name="20% - uthevingsfarge 3 7 6 3" xfId="6071"/>
    <cellStyle name="20% - uthevingsfarge 3 7 7" xfId="6072"/>
    <cellStyle name="20% - uthevingsfarge 3 7 7 2" xfId="6073"/>
    <cellStyle name="20% - uthevingsfarge 3 7 8" xfId="6074"/>
    <cellStyle name="20% - uthevingsfarge 3 7 8 2" xfId="6075"/>
    <cellStyle name="20% - uthevingsfarge 3 7 9" xfId="6076"/>
    <cellStyle name="20% - uthevingsfarge 3 7_Tabell 4.5-4.7" xfId="6013"/>
    <cellStyle name="20% - uthevingsfarge 3 8" xfId="269"/>
    <cellStyle name="20% - uthevingsfarge 3 8 10" xfId="6078"/>
    <cellStyle name="20% - uthevingsfarge 3 8 11" xfId="6079"/>
    <cellStyle name="20% - uthevingsfarge 3 8 2" xfId="270"/>
    <cellStyle name="20% - uthevingsfarge 3 8 2 10" xfId="6081"/>
    <cellStyle name="20% - uthevingsfarge 3 8 2 2" xfId="271"/>
    <cellStyle name="20% - uthevingsfarge 3 8 2 2 2" xfId="6083"/>
    <cellStyle name="20% - uthevingsfarge 3 8 2 2 2 2" xfId="6084"/>
    <cellStyle name="20% - uthevingsfarge 3 8 2 2 2 3" xfId="6085"/>
    <cellStyle name="20% - uthevingsfarge 3 8 2 2 3" xfId="6086"/>
    <cellStyle name="20% - uthevingsfarge 3 8 2 2 3 2" xfId="6087"/>
    <cellStyle name="20% - uthevingsfarge 3 8 2 2 3 3" xfId="6088"/>
    <cellStyle name="20% - uthevingsfarge 3 8 2 2 4" xfId="6089"/>
    <cellStyle name="20% - uthevingsfarge 3 8 2 2 5" xfId="6090"/>
    <cellStyle name="20% - uthevingsfarge 3 8 2 2_Tabell 4.5-4.7" xfId="6082"/>
    <cellStyle name="20% - uthevingsfarge 3 8 2 3" xfId="6091"/>
    <cellStyle name="20% - uthevingsfarge 3 8 2 3 2" xfId="6092"/>
    <cellStyle name="20% - uthevingsfarge 3 8 2 3 2 2" xfId="6093"/>
    <cellStyle name="20% - uthevingsfarge 3 8 2 3 2 3" xfId="6094"/>
    <cellStyle name="20% - uthevingsfarge 3 8 2 3 3" xfId="6095"/>
    <cellStyle name="20% - uthevingsfarge 3 8 2 3 3 2" xfId="6096"/>
    <cellStyle name="20% - uthevingsfarge 3 8 2 3 3 3" xfId="6097"/>
    <cellStyle name="20% - uthevingsfarge 3 8 2 3 4" xfId="6098"/>
    <cellStyle name="20% - uthevingsfarge 3 8 2 3 5" xfId="6099"/>
    <cellStyle name="20% - uthevingsfarge 3 8 2 4" xfId="6100"/>
    <cellStyle name="20% - uthevingsfarge 3 8 2 4 2" xfId="6101"/>
    <cellStyle name="20% - uthevingsfarge 3 8 2 4 3" xfId="6102"/>
    <cellStyle name="20% - uthevingsfarge 3 8 2 5" xfId="6103"/>
    <cellStyle name="20% - uthevingsfarge 3 8 2 5 2" xfId="6104"/>
    <cellStyle name="20% - uthevingsfarge 3 8 2 5 3" xfId="6105"/>
    <cellStyle name="20% - uthevingsfarge 3 8 2 6" xfId="6106"/>
    <cellStyle name="20% - uthevingsfarge 3 8 2 6 2" xfId="6107"/>
    <cellStyle name="20% - uthevingsfarge 3 8 2 7" xfId="6108"/>
    <cellStyle name="20% - uthevingsfarge 3 8 2 7 2" xfId="6109"/>
    <cellStyle name="20% - uthevingsfarge 3 8 2 8" xfId="6110"/>
    <cellStyle name="20% - uthevingsfarge 3 8 2 9" xfId="6111"/>
    <cellStyle name="20% - uthevingsfarge 3 8 2_Tabell 4.5-4.7" xfId="6080"/>
    <cellStyle name="20% - uthevingsfarge 3 8 3" xfId="272"/>
    <cellStyle name="20% - uthevingsfarge 3 8 3 2" xfId="6113"/>
    <cellStyle name="20% - uthevingsfarge 3 8 3 2 2" xfId="6114"/>
    <cellStyle name="20% - uthevingsfarge 3 8 3 2 3" xfId="6115"/>
    <cellStyle name="20% - uthevingsfarge 3 8 3 3" xfId="6116"/>
    <cellStyle name="20% - uthevingsfarge 3 8 3 3 2" xfId="6117"/>
    <cellStyle name="20% - uthevingsfarge 3 8 3 3 3" xfId="6118"/>
    <cellStyle name="20% - uthevingsfarge 3 8 3 4" xfId="6119"/>
    <cellStyle name="20% - uthevingsfarge 3 8 3 5" xfId="6120"/>
    <cellStyle name="20% - uthevingsfarge 3 8 3_Tabell 4.5-4.7" xfId="6112"/>
    <cellStyle name="20% - uthevingsfarge 3 8 4" xfId="6121"/>
    <cellStyle name="20% - uthevingsfarge 3 8 4 2" xfId="6122"/>
    <cellStyle name="20% - uthevingsfarge 3 8 4 2 2" xfId="6123"/>
    <cellStyle name="20% - uthevingsfarge 3 8 4 2 3" xfId="6124"/>
    <cellStyle name="20% - uthevingsfarge 3 8 4 3" xfId="6125"/>
    <cellStyle name="20% - uthevingsfarge 3 8 4 3 2" xfId="6126"/>
    <cellStyle name="20% - uthevingsfarge 3 8 4 3 3" xfId="6127"/>
    <cellStyle name="20% - uthevingsfarge 3 8 4 4" xfId="6128"/>
    <cellStyle name="20% - uthevingsfarge 3 8 4 5" xfId="6129"/>
    <cellStyle name="20% - uthevingsfarge 3 8 5" xfId="6130"/>
    <cellStyle name="20% - uthevingsfarge 3 8 5 2" xfId="6131"/>
    <cellStyle name="20% - uthevingsfarge 3 8 5 3" xfId="6132"/>
    <cellStyle name="20% - uthevingsfarge 3 8 6" xfId="6133"/>
    <cellStyle name="20% - uthevingsfarge 3 8 6 2" xfId="6134"/>
    <cellStyle name="20% - uthevingsfarge 3 8 6 3" xfId="6135"/>
    <cellStyle name="20% - uthevingsfarge 3 8 7" xfId="6136"/>
    <cellStyle name="20% - uthevingsfarge 3 8 7 2" xfId="6137"/>
    <cellStyle name="20% - uthevingsfarge 3 8 8" xfId="6138"/>
    <cellStyle name="20% - uthevingsfarge 3 8 8 2" xfId="6139"/>
    <cellStyle name="20% - uthevingsfarge 3 8 9" xfId="6140"/>
    <cellStyle name="20% - uthevingsfarge 3 8_Tabell 4.5-4.7" xfId="6077"/>
    <cellStyle name="20% - uthevingsfarge 3 9" xfId="273"/>
    <cellStyle name="20% - uthevingsfarge 3 9 10" xfId="6142"/>
    <cellStyle name="20% - uthevingsfarge 3 9 2" xfId="274"/>
    <cellStyle name="20% - uthevingsfarge 3 9 2 2" xfId="6144"/>
    <cellStyle name="20% - uthevingsfarge 3 9 2 2 2" xfId="6145"/>
    <cellStyle name="20% - uthevingsfarge 3 9 2 2 3" xfId="6146"/>
    <cellStyle name="20% - uthevingsfarge 3 9 2 3" xfId="6147"/>
    <cellStyle name="20% - uthevingsfarge 3 9 2 3 2" xfId="6148"/>
    <cellStyle name="20% - uthevingsfarge 3 9 2 3 3" xfId="6149"/>
    <cellStyle name="20% - uthevingsfarge 3 9 2 4" xfId="6150"/>
    <cellStyle name="20% - uthevingsfarge 3 9 2 5" xfId="6151"/>
    <cellStyle name="20% - uthevingsfarge 3 9 2_Tabell 4.5-4.7" xfId="6143"/>
    <cellStyle name="20% - uthevingsfarge 3 9 3" xfId="6152"/>
    <cellStyle name="20% - uthevingsfarge 3 9 3 2" xfId="6153"/>
    <cellStyle name="20% - uthevingsfarge 3 9 3 2 2" xfId="6154"/>
    <cellStyle name="20% - uthevingsfarge 3 9 3 2 3" xfId="6155"/>
    <cellStyle name="20% - uthevingsfarge 3 9 3 3" xfId="6156"/>
    <cellStyle name="20% - uthevingsfarge 3 9 3 3 2" xfId="6157"/>
    <cellStyle name="20% - uthevingsfarge 3 9 3 3 3" xfId="6158"/>
    <cellStyle name="20% - uthevingsfarge 3 9 3 4" xfId="6159"/>
    <cellStyle name="20% - uthevingsfarge 3 9 3 5" xfId="6160"/>
    <cellStyle name="20% - uthevingsfarge 3 9 4" xfId="6161"/>
    <cellStyle name="20% - uthevingsfarge 3 9 4 2" xfId="6162"/>
    <cellStyle name="20% - uthevingsfarge 3 9 4 3" xfId="6163"/>
    <cellStyle name="20% - uthevingsfarge 3 9 5" xfId="6164"/>
    <cellStyle name="20% - uthevingsfarge 3 9 5 2" xfId="6165"/>
    <cellStyle name="20% - uthevingsfarge 3 9 5 3" xfId="6166"/>
    <cellStyle name="20% - uthevingsfarge 3 9 6" xfId="6167"/>
    <cellStyle name="20% - uthevingsfarge 3 9 6 2" xfId="6168"/>
    <cellStyle name="20% - uthevingsfarge 3 9 7" xfId="6169"/>
    <cellStyle name="20% - uthevingsfarge 3 9 7 2" xfId="6170"/>
    <cellStyle name="20% - uthevingsfarge 3 9 8" xfId="6171"/>
    <cellStyle name="20% - uthevingsfarge 3 9 9" xfId="6172"/>
    <cellStyle name="20% - uthevingsfarge 3 9_Tabell 4.5-4.7" xfId="6141"/>
    <cellStyle name="20% - uthevingsfarge 4 10" xfId="275"/>
    <cellStyle name="20% - uthevingsfarge 4 10 2" xfId="6174"/>
    <cellStyle name="20% - uthevingsfarge 4 10 2 2" xfId="6175"/>
    <cellStyle name="20% - uthevingsfarge 4 10 2 3" xfId="6176"/>
    <cellStyle name="20% - uthevingsfarge 4 10 3" xfId="6177"/>
    <cellStyle name="20% - uthevingsfarge 4 10 3 2" xfId="6178"/>
    <cellStyle name="20% - uthevingsfarge 4 10 3 3" xfId="6179"/>
    <cellStyle name="20% - uthevingsfarge 4 10 4" xfId="6180"/>
    <cellStyle name="20% - uthevingsfarge 4 10 5" xfId="6181"/>
    <cellStyle name="20% - uthevingsfarge 4 10_Tabell 4.5-4.7" xfId="6173"/>
    <cellStyle name="20% - uthevingsfarge 4 11" xfId="6182"/>
    <cellStyle name="20% - uthevingsfarge 4 11 2" xfId="6183"/>
    <cellStyle name="20% - uthevingsfarge 4 11 2 2" xfId="6184"/>
    <cellStyle name="20% - uthevingsfarge 4 11 2 3" xfId="6185"/>
    <cellStyle name="20% - uthevingsfarge 4 11 3" xfId="6186"/>
    <cellStyle name="20% - uthevingsfarge 4 11 3 2" xfId="6187"/>
    <cellStyle name="20% - uthevingsfarge 4 11 3 3" xfId="6188"/>
    <cellStyle name="20% - uthevingsfarge 4 11 4" xfId="6189"/>
    <cellStyle name="20% - uthevingsfarge 4 11 5" xfId="6190"/>
    <cellStyle name="20% - uthevingsfarge 4 12" xfId="6191"/>
    <cellStyle name="20% - uthevingsfarge 4 12 2" xfId="6192"/>
    <cellStyle name="20% - uthevingsfarge 4 12 3" xfId="6193"/>
    <cellStyle name="20% - uthevingsfarge 4 13" xfId="6194"/>
    <cellStyle name="20% - uthevingsfarge 4 13 2" xfId="6195"/>
    <cellStyle name="20% - uthevingsfarge 4 13 3" xfId="6196"/>
    <cellStyle name="20% - uthevingsfarge 4 14" xfId="6197"/>
    <cellStyle name="20% - uthevingsfarge 4 14 2" xfId="6198"/>
    <cellStyle name="20% - uthevingsfarge 4 15" xfId="6199"/>
    <cellStyle name="20% - uthevingsfarge 4 15 2" xfId="6200"/>
    <cellStyle name="20% - uthevingsfarge 4 16" xfId="6201"/>
    <cellStyle name="20% - uthevingsfarge 4 17" xfId="6202"/>
    <cellStyle name="20% - uthevingsfarge 4 18" xfId="6203"/>
    <cellStyle name="20% - uthevingsfarge 4 2" xfId="276"/>
    <cellStyle name="20% - uthevingsfarge 4 2 10" xfId="6205"/>
    <cellStyle name="20% - uthevingsfarge 4 2 10 2" xfId="6206"/>
    <cellStyle name="20% - uthevingsfarge 4 2 11" xfId="6207"/>
    <cellStyle name="20% - uthevingsfarge 4 2 11 2" xfId="6208"/>
    <cellStyle name="20% - uthevingsfarge 4 2 12" xfId="6209"/>
    <cellStyle name="20% - uthevingsfarge 4 2 13" xfId="6210"/>
    <cellStyle name="20% - uthevingsfarge 4 2 14" xfId="6211"/>
    <cellStyle name="20% - uthevingsfarge 4 2 2" xfId="277"/>
    <cellStyle name="20% - uthevingsfarge 4 2 2 10" xfId="6213"/>
    <cellStyle name="20% - uthevingsfarge 4 2 2 11" xfId="6214"/>
    <cellStyle name="20% - uthevingsfarge 4 2 2 12" xfId="6215"/>
    <cellStyle name="20% - uthevingsfarge 4 2 2 2" xfId="278"/>
    <cellStyle name="20% - uthevingsfarge 4 2 2 2 10" xfId="6217"/>
    <cellStyle name="20% - uthevingsfarge 4 2 2 2 11" xfId="6218"/>
    <cellStyle name="20% - uthevingsfarge 4 2 2 2 2" xfId="279"/>
    <cellStyle name="20% - uthevingsfarge 4 2 2 2 2 10" xfId="6220"/>
    <cellStyle name="20% - uthevingsfarge 4 2 2 2 2 2" xfId="280"/>
    <cellStyle name="20% - uthevingsfarge 4 2 2 2 2 2 2" xfId="6222"/>
    <cellStyle name="20% - uthevingsfarge 4 2 2 2 2 2 2 2" xfId="6223"/>
    <cellStyle name="20% - uthevingsfarge 4 2 2 2 2 2 2 3" xfId="6224"/>
    <cellStyle name="20% - uthevingsfarge 4 2 2 2 2 2 3" xfId="6225"/>
    <cellStyle name="20% - uthevingsfarge 4 2 2 2 2 2 3 2" xfId="6226"/>
    <cellStyle name="20% - uthevingsfarge 4 2 2 2 2 2 3 3" xfId="6227"/>
    <cellStyle name="20% - uthevingsfarge 4 2 2 2 2 2 4" xfId="6228"/>
    <cellStyle name="20% - uthevingsfarge 4 2 2 2 2 2 5" xfId="6229"/>
    <cellStyle name="20% - uthevingsfarge 4 2 2 2 2 2_Tabell 4.5-4.7" xfId="6221"/>
    <cellStyle name="20% - uthevingsfarge 4 2 2 2 2 3" xfId="6230"/>
    <cellStyle name="20% - uthevingsfarge 4 2 2 2 2 3 2" xfId="6231"/>
    <cellStyle name="20% - uthevingsfarge 4 2 2 2 2 3 2 2" xfId="6232"/>
    <cellStyle name="20% - uthevingsfarge 4 2 2 2 2 3 2 3" xfId="6233"/>
    <cellStyle name="20% - uthevingsfarge 4 2 2 2 2 3 3" xfId="6234"/>
    <cellStyle name="20% - uthevingsfarge 4 2 2 2 2 3 3 2" xfId="6235"/>
    <cellStyle name="20% - uthevingsfarge 4 2 2 2 2 3 3 3" xfId="6236"/>
    <cellStyle name="20% - uthevingsfarge 4 2 2 2 2 3 4" xfId="6237"/>
    <cellStyle name="20% - uthevingsfarge 4 2 2 2 2 3 5" xfId="6238"/>
    <cellStyle name="20% - uthevingsfarge 4 2 2 2 2 4" xfId="6239"/>
    <cellStyle name="20% - uthevingsfarge 4 2 2 2 2 4 2" xfId="6240"/>
    <cellStyle name="20% - uthevingsfarge 4 2 2 2 2 4 3" xfId="6241"/>
    <cellStyle name="20% - uthevingsfarge 4 2 2 2 2 5" xfId="6242"/>
    <cellStyle name="20% - uthevingsfarge 4 2 2 2 2 5 2" xfId="6243"/>
    <cellStyle name="20% - uthevingsfarge 4 2 2 2 2 5 3" xfId="6244"/>
    <cellStyle name="20% - uthevingsfarge 4 2 2 2 2 6" xfId="6245"/>
    <cellStyle name="20% - uthevingsfarge 4 2 2 2 2 6 2" xfId="6246"/>
    <cellStyle name="20% - uthevingsfarge 4 2 2 2 2 7" xfId="6247"/>
    <cellStyle name="20% - uthevingsfarge 4 2 2 2 2 7 2" xfId="6248"/>
    <cellStyle name="20% - uthevingsfarge 4 2 2 2 2 8" xfId="6249"/>
    <cellStyle name="20% - uthevingsfarge 4 2 2 2 2 9" xfId="6250"/>
    <cellStyle name="20% - uthevingsfarge 4 2 2 2 2_Tabell 4.5-4.7" xfId="6219"/>
    <cellStyle name="20% - uthevingsfarge 4 2 2 2 3" xfId="281"/>
    <cellStyle name="20% - uthevingsfarge 4 2 2 2 3 2" xfId="6252"/>
    <cellStyle name="20% - uthevingsfarge 4 2 2 2 3 2 2" xfId="6253"/>
    <cellStyle name="20% - uthevingsfarge 4 2 2 2 3 2 3" xfId="6254"/>
    <cellStyle name="20% - uthevingsfarge 4 2 2 2 3 3" xfId="6255"/>
    <cellStyle name="20% - uthevingsfarge 4 2 2 2 3 3 2" xfId="6256"/>
    <cellStyle name="20% - uthevingsfarge 4 2 2 2 3 3 3" xfId="6257"/>
    <cellStyle name="20% - uthevingsfarge 4 2 2 2 3 4" xfId="6258"/>
    <cellStyle name="20% - uthevingsfarge 4 2 2 2 3 5" xfId="6259"/>
    <cellStyle name="20% - uthevingsfarge 4 2 2 2 3_Tabell 4.5-4.7" xfId="6251"/>
    <cellStyle name="20% - uthevingsfarge 4 2 2 2 4" xfId="6260"/>
    <cellStyle name="20% - uthevingsfarge 4 2 2 2 4 2" xfId="6261"/>
    <cellStyle name="20% - uthevingsfarge 4 2 2 2 4 2 2" xfId="6262"/>
    <cellStyle name="20% - uthevingsfarge 4 2 2 2 4 2 3" xfId="6263"/>
    <cellStyle name="20% - uthevingsfarge 4 2 2 2 4 3" xfId="6264"/>
    <cellStyle name="20% - uthevingsfarge 4 2 2 2 4 3 2" xfId="6265"/>
    <cellStyle name="20% - uthevingsfarge 4 2 2 2 4 3 3" xfId="6266"/>
    <cellStyle name="20% - uthevingsfarge 4 2 2 2 4 4" xfId="6267"/>
    <cellStyle name="20% - uthevingsfarge 4 2 2 2 4 5" xfId="6268"/>
    <cellStyle name="20% - uthevingsfarge 4 2 2 2 5" xfId="6269"/>
    <cellStyle name="20% - uthevingsfarge 4 2 2 2 5 2" xfId="6270"/>
    <cellStyle name="20% - uthevingsfarge 4 2 2 2 5 3" xfId="6271"/>
    <cellStyle name="20% - uthevingsfarge 4 2 2 2 6" xfId="6272"/>
    <cellStyle name="20% - uthevingsfarge 4 2 2 2 6 2" xfId="6273"/>
    <cellStyle name="20% - uthevingsfarge 4 2 2 2 6 3" xfId="6274"/>
    <cellStyle name="20% - uthevingsfarge 4 2 2 2 7" xfId="6275"/>
    <cellStyle name="20% - uthevingsfarge 4 2 2 2 7 2" xfId="6276"/>
    <cellStyle name="20% - uthevingsfarge 4 2 2 2 8" xfId="6277"/>
    <cellStyle name="20% - uthevingsfarge 4 2 2 2 8 2" xfId="6278"/>
    <cellStyle name="20% - uthevingsfarge 4 2 2 2 9" xfId="6279"/>
    <cellStyle name="20% - uthevingsfarge 4 2 2 2_Tabell 4.5-4.7" xfId="6216"/>
    <cellStyle name="20% - uthevingsfarge 4 2 2 3" xfId="282"/>
    <cellStyle name="20% - uthevingsfarge 4 2 2 3 10" xfId="6281"/>
    <cellStyle name="20% - uthevingsfarge 4 2 2 3 2" xfId="283"/>
    <cellStyle name="20% - uthevingsfarge 4 2 2 3 2 2" xfId="6283"/>
    <cellStyle name="20% - uthevingsfarge 4 2 2 3 2 2 2" xfId="6284"/>
    <cellStyle name="20% - uthevingsfarge 4 2 2 3 2 2 3" xfId="6285"/>
    <cellStyle name="20% - uthevingsfarge 4 2 2 3 2 3" xfId="6286"/>
    <cellStyle name="20% - uthevingsfarge 4 2 2 3 2 3 2" xfId="6287"/>
    <cellStyle name="20% - uthevingsfarge 4 2 2 3 2 3 3" xfId="6288"/>
    <cellStyle name="20% - uthevingsfarge 4 2 2 3 2 4" xfId="6289"/>
    <cellStyle name="20% - uthevingsfarge 4 2 2 3 2 5" xfId="6290"/>
    <cellStyle name="20% - uthevingsfarge 4 2 2 3 2_Tabell 4.5-4.7" xfId="6282"/>
    <cellStyle name="20% - uthevingsfarge 4 2 2 3 3" xfId="6291"/>
    <cellStyle name="20% - uthevingsfarge 4 2 2 3 3 2" xfId="6292"/>
    <cellStyle name="20% - uthevingsfarge 4 2 2 3 3 2 2" xfId="6293"/>
    <cellStyle name="20% - uthevingsfarge 4 2 2 3 3 2 3" xfId="6294"/>
    <cellStyle name="20% - uthevingsfarge 4 2 2 3 3 3" xfId="6295"/>
    <cellStyle name="20% - uthevingsfarge 4 2 2 3 3 3 2" xfId="6296"/>
    <cellStyle name="20% - uthevingsfarge 4 2 2 3 3 3 3" xfId="6297"/>
    <cellStyle name="20% - uthevingsfarge 4 2 2 3 3 4" xfId="6298"/>
    <cellStyle name="20% - uthevingsfarge 4 2 2 3 3 5" xfId="6299"/>
    <cellStyle name="20% - uthevingsfarge 4 2 2 3 4" xfId="6300"/>
    <cellStyle name="20% - uthevingsfarge 4 2 2 3 4 2" xfId="6301"/>
    <cellStyle name="20% - uthevingsfarge 4 2 2 3 4 3" xfId="6302"/>
    <cellStyle name="20% - uthevingsfarge 4 2 2 3 5" xfId="6303"/>
    <cellStyle name="20% - uthevingsfarge 4 2 2 3 5 2" xfId="6304"/>
    <cellStyle name="20% - uthevingsfarge 4 2 2 3 5 3" xfId="6305"/>
    <cellStyle name="20% - uthevingsfarge 4 2 2 3 6" xfId="6306"/>
    <cellStyle name="20% - uthevingsfarge 4 2 2 3 6 2" xfId="6307"/>
    <cellStyle name="20% - uthevingsfarge 4 2 2 3 7" xfId="6308"/>
    <cellStyle name="20% - uthevingsfarge 4 2 2 3 7 2" xfId="6309"/>
    <cellStyle name="20% - uthevingsfarge 4 2 2 3 8" xfId="6310"/>
    <cellStyle name="20% - uthevingsfarge 4 2 2 3 9" xfId="6311"/>
    <cellStyle name="20% - uthevingsfarge 4 2 2 3_Tabell 4.5-4.7" xfId="6280"/>
    <cellStyle name="20% - uthevingsfarge 4 2 2 4" xfId="284"/>
    <cellStyle name="20% - uthevingsfarge 4 2 2 4 2" xfId="6313"/>
    <cellStyle name="20% - uthevingsfarge 4 2 2 4 2 2" xfId="6314"/>
    <cellStyle name="20% - uthevingsfarge 4 2 2 4 2 3" xfId="6315"/>
    <cellStyle name="20% - uthevingsfarge 4 2 2 4 3" xfId="6316"/>
    <cellStyle name="20% - uthevingsfarge 4 2 2 4 3 2" xfId="6317"/>
    <cellStyle name="20% - uthevingsfarge 4 2 2 4 3 3" xfId="6318"/>
    <cellStyle name="20% - uthevingsfarge 4 2 2 4 4" xfId="6319"/>
    <cellStyle name="20% - uthevingsfarge 4 2 2 4 5" xfId="6320"/>
    <cellStyle name="20% - uthevingsfarge 4 2 2 4_Tabell 4.5-4.7" xfId="6312"/>
    <cellStyle name="20% - uthevingsfarge 4 2 2 5" xfId="6321"/>
    <cellStyle name="20% - uthevingsfarge 4 2 2 5 2" xfId="6322"/>
    <cellStyle name="20% - uthevingsfarge 4 2 2 5 2 2" xfId="6323"/>
    <cellStyle name="20% - uthevingsfarge 4 2 2 5 2 3" xfId="6324"/>
    <cellStyle name="20% - uthevingsfarge 4 2 2 5 3" xfId="6325"/>
    <cellStyle name="20% - uthevingsfarge 4 2 2 5 3 2" xfId="6326"/>
    <cellStyle name="20% - uthevingsfarge 4 2 2 5 3 3" xfId="6327"/>
    <cellStyle name="20% - uthevingsfarge 4 2 2 5 4" xfId="6328"/>
    <cellStyle name="20% - uthevingsfarge 4 2 2 5 5" xfId="6329"/>
    <cellStyle name="20% - uthevingsfarge 4 2 2 6" xfId="6330"/>
    <cellStyle name="20% - uthevingsfarge 4 2 2 6 2" xfId="6331"/>
    <cellStyle name="20% - uthevingsfarge 4 2 2 6 3" xfId="6332"/>
    <cellStyle name="20% - uthevingsfarge 4 2 2 7" xfId="6333"/>
    <cellStyle name="20% - uthevingsfarge 4 2 2 7 2" xfId="6334"/>
    <cellStyle name="20% - uthevingsfarge 4 2 2 7 3" xfId="6335"/>
    <cellStyle name="20% - uthevingsfarge 4 2 2 8" xfId="6336"/>
    <cellStyle name="20% - uthevingsfarge 4 2 2 8 2" xfId="6337"/>
    <cellStyle name="20% - uthevingsfarge 4 2 2 9" xfId="6338"/>
    <cellStyle name="20% - uthevingsfarge 4 2 2 9 2" xfId="6339"/>
    <cellStyle name="20% - uthevingsfarge 4 2 2_Tabell 4.5-4.7" xfId="6212"/>
    <cellStyle name="20% - uthevingsfarge 4 2 3" xfId="285"/>
    <cellStyle name="20% - uthevingsfarge 4 2 3 10" xfId="6341"/>
    <cellStyle name="20% - uthevingsfarge 4 2 3 11" xfId="6342"/>
    <cellStyle name="20% - uthevingsfarge 4 2 3 2" xfId="286"/>
    <cellStyle name="20% - uthevingsfarge 4 2 3 2 10" xfId="6344"/>
    <cellStyle name="20% - uthevingsfarge 4 2 3 2 2" xfId="287"/>
    <cellStyle name="20% - uthevingsfarge 4 2 3 2 2 2" xfId="6346"/>
    <cellStyle name="20% - uthevingsfarge 4 2 3 2 2 2 2" xfId="6347"/>
    <cellStyle name="20% - uthevingsfarge 4 2 3 2 2 2 3" xfId="6348"/>
    <cellStyle name="20% - uthevingsfarge 4 2 3 2 2 3" xfId="6349"/>
    <cellStyle name="20% - uthevingsfarge 4 2 3 2 2 3 2" xfId="6350"/>
    <cellStyle name="20% - uthevingsfarge 4 2 3 2 2 3 3" xfId="6351"/>
    <cellStyle name="20% - uthevingsfarge 4 2 3 2 2 4" xfId="6352"/>
    <cellStyle name="20% - uthevingsfarge 4 2 3 2 2 5" xfId="6353"/>
    <cellStyle name="20% - uthevingsfarge 4 2 3 2 2_Tabell 4.5-4.7" xfId="6345"/>
    <cellStyle name="20% - uthevingsfarge 4 2 3 2 3" xfId="6354"/>
    <cellStyle name="20% - uthevingsfarge 4 2 3 2 3 2" xfId="6355"/>
    <cellStyle name="20% - uthevingsfarge 4 2 3 2 3 2 2" xfId="6356"/>
    <cellStyle name="20% - uthevingsfarge 4 2 3 2 3 2 3" xfId="6357"/>
    <cellStyle name="20% - uthevingsfarge 4 2 3 2 3 3" xfId="6358"/>
    <cellStyle name="20% - uthevingsfarge 4 2 3 2 3 3 2" xfId="6359"/>
    <cellStyle name="20% - uthevingsfarge 4 2 3 2 3 3 3" xfId="6360"/>
    <cellStyle name="20% - uthevingsfarge 4 2 3 2 3 4" xfId="6361"/>
    <cellStyle name="20% - uthevingsfarge 4 2 3 2 3 5" xfId="6362"/>
    <cellStyle name="20% - uthevingsfarge 4 2 3 2 4" xfId="6363"/>
    <cellStyle name="20% - uthevingsfarge 4 2 3 2 4 2" xfId="6364"/>
    <cellStyle name="20% - uthevingsfarge 4 2 3 2 4 3" xfId="6365"/>
    <cellStyle name="20% - uthevingsfarge 4 2 3 2 5" xfId="6366"/>
    <cellStyle name="20% - uthevingsfarge 4 2 3 2 5 2" xfId="6367"/>
    <cellStyle name="20% - uthevingsfarge 4 2 3 2 5 3" xfId="6368"/>
    <cellStyle name="20% - uthevingsfarge 4 2 3 2 6" xfId="6369"/>
    <cellStyle name="20% - uthevingsfarge 4 2 3 2 6 2" xfId="6370"/>
    <cellStyle name="20% - uthevingsfarge 4 2 3 2 7" xfId="6371"/>
    <cellStyle name="20% - uthevingsfarge 4 2 3 2 7 2" xfId="6372"/>
    <cellStyle name="20% - uthevingsfarge 4 2 3 2 8" xfId="6373"/>
    <cellStyle name="20% - uthevingsfarge 4 2 3 2 9" xfId="6374"/>
    <cellStyle name="20% - uthevingsfarge 4 2 3 2_Tabell 4.5-4.7" xfId="6343"/>
    <cellStyle name="20% - uthevingsfarge 4 2 3 3" xfId="288"/>
    <cellStyle name="20% - uthevingsfarge 4 2 3 3 2" xfId="6376"/>
    <cellStyle name="20% - uthevingsfarge 4 2 3 3 2 2" xfId="6377"/>
    <cellStyle name="20% - uthevingsfarge 4 2 3 3 2 3" xfId="6378"/>
    <cellStyle name="20% - uthevingsfarge 4 2 3 3 3" xfId="6379"/>
    <cellStyle name="20% - uthevingsfarge 4 2 3 3 3 2" xfId="6380"/>
    <cellStyle name="20% - uthevingsfarge 4 2 3 3 3 3" xfId="6381"/>
    <cellStyle name="20% - uthevingsfarge 4 2 3 3 4" xfId="6382"/>
    <cellStyle name="20% - uthevingsfarge 4 2 3 3 5" xfId="6383"/>
    <cellStyle name="20% - uthevingsfarge 4 2 3 3_Tabell 4.5-4.7" xfId="6375"/>
    <cellStyle name="20% - uthevingsfarge 4 2 3 4" xfId="6384"/>
    <cellStyle name="20% - uthevingsfarge 4 2 3 4 2" xfId="6385"/>
    <cellStyle name="20% - uthevingsfarge 4 2 3 4 2 2" xfId="6386"/>
    <cellStyle name="20% - uthevingsfarge 4 2 3 4 2 3" xfId="6387"/>
    <cellStyle name="20% - uthevingsfarge 4 2 3 4 3" xfId="6388"/>
    <cellStyle name="20% - uthevingsfarge 4 2 3 4 3 2" xfId="6389"/>
    <cellStyle name="20% - uthevingsfarge 4 2 3 4 3 3" xfId="6390"/>
    <cellStyle name="20% - uthevingsfarge 4 2 3 4 4" xfId="6391"/>
    <cellStyle name="20% - uthevingsfarge 4 2 3 4 5" xfId="6392"/>
    <cellStyle name="20% - uthevingsfarge 4 2 3 5" xfId="6393"/>
    <cellStyle name="20% - uthevingsfarge 4 2 3 5 2" xfId="6394"/>
    <cellStyle name="20% - uthevingsfarge 4 2 3 5 3" xfId="6395"/>
    <cellStyle name="20% - uthevingsfarge 4 2 3 6" xfId="6396"/>
    <cellStyle name="20% - uthevingsfarge 4 2 3 6 2" xfId="6397"/>
    <cellStyle name="20% - uthevingsfarge 4 2 3 6 3" xfId="6398"/>
    <cellStyle name="20% - uthevingsfarge 4 2 3 7" xfId="6399"/>
    <cellStyle name="20% - uthevingsfarge 4 2 3 7 2" xfId="6400"/>
    <cellStyle name="20% - uthevingsfarge 4 2 3 8" xfId="6401"/>
    <cellStyle name="20% - uthevingsfarge 4 2 3 8 2" xfId="6402"/>
    <cellStyle name="20% - uthevingsfarge 4 2 3 9" xfId="6403"/>
    <cellStyle name="20% - uthevingsfarge 4 2 3_Tabell 4.5-4.7" xfId="6340"/>
    <cellStyle name="20% - uthevingsfarge 4 2 4" xfId="289"/>
    <cellStyle name="20% - uthevingsfarge 4 2 4 10" xfId="6405"/>
    <cellStyle name="20% - uthevingsfarge 4 2 4 2" xfId="290"/>
    <cellStyle name="20% - uthevingsfarge 4 2 4 2 2" xfId="6407"/>
    <cellStyle name="20% - uthevingsfarge 4 2 4 2 2 2" xfId="6408"/>
    <cellStyle name="20% - uthevingsfarge 4 2 4 2 2 3" xfId="6409"/>
    <cellStyle name="20% - uthevingsfarge 4 2 4 2 3" xfId="6410"/>
    <cellStyle name="20% - uthevingsfarge 4 2 4 2 3 2" xfId="6411"/>
    <cellStyle name="20% - uthevingsfarge 4 2 4 2 3 3" xfId="6412"/>
    <cellStyle name="20% - uthevingsfarge 4 2 4 2 4" xfId="6413"/>
    <cellStyle name="20% - uthevingsfarge 4 2 4 2 5" xfId="6414"/>
    <cellStyle name="20% - uthevingsfarge 4 2 4 2_Tabell 4.5-4.7" xfId="6406"/>
    <cellStyle name="20% - uthevingsfarge 4 2 4 3" xfId="6415"/>
    <cellStyle name="20% - uthevingsfarge 4 2 4 3 2" xfId="6416"/>
    <cellStyle name="20% - uthevingsfarge 4 2 4 3 2 2" xfId="6417"/>
    <cellStyle name="20% - uthevingsfarge 4 2 4 3 2 3" xfId="6418"/>
    <cellStyle name="20% - uthevingsfarge 4 2 4 3 3" xfId="6419"/>
    <cellStyle name="20% - uthevingsfarge 4 2 4 3 3 2" xfId="6420"/>
    <cellStyle name="20% - uthevingsfarge 4 2 4 3 3 3" xfId="6421"/>
    <cellStyle name="20% - uthevingsfarge 4 2 4 3 4" xfId="6422"/>
    <cellStyle name="20% - uthevingsfarge 4 2 4 3 5" xfId="6423"/>
    <cellStyle name="20% - uthevingsfarge 4 2 4 4" xfId="6424"/>
    <cellStyle name="20% - uthevingsfarge 4 2 4 4 2" xfId="6425"/>
    <cellStyle name="20% - uthevingsfarge 4 2 4 4 3" xfId="6426"/>
    <cellStyle name="20% - uthevingsfarge 4 2 4 5" xfId="6427"/>
    <cellStyle name="20% - uthevingsfarge 4 2 4 5 2" xfId="6428"/>
    <cellStyle name="20% - uthevingsfarge 4 2 4 5 3" xfId="6429"/>
    <cellStyle name="20% - uthevingsfarge 4 2 4 6" xfId="6430"/>
    <cellStyle name="20% - uthevingsfarge 4 2 4 6 2" xfId="6431"/>
    <cellStyle name="20% - uthevingsfarge 4 2 4 7" xfId="6432"/>
    <cellStyle name="20% - uthevingsfarge 4 2 4 7 2" xfId="6433"/>
    <cellStyle name="20% - uthevingsfarge 4 2 4 8" xfId="6434"/>
    <cellStyle name="20% - uthevingsfarge 4 2 4 9" xfId="6435"/>
    <cellStyle name="20% - uthevingsfarge 4 2 4_Tabell 4.5-4.7" xfId="6404"/>
    <cellStyle name="20% - uthevingsfarge 4 2 5" xfId="291"/>
    <cellStyle name="20% - uthevingsfarge 4 2 5 10" xfId="6437"/>
    <cellStyle name="20% - uthevingsfarge 4 2 5 2" xfId="292"/>
    <cellStyle name="20% - uthevingsfarge 4 2 5 2 2" xfId="6439"/>
    <cellStyle name="20% - uthevingsfarge 4 2 5 2 2 2" xfId="6440"/>
    <cellStyle name="20% - uthevingsfarge 4 2 5 2 2 3" xfId="6441"/>
    <cellStyle name="20% - uthevingsfarge 4 2 5 2 3" xfId="6442"/>
    <cellStyle name="20% - uthevingsfarge 4 2 5 2 3 2" xfId="6443"/>
    <cellStyle name="20% - uthevingsfarge 4 2 5 2 3 3" xfId="6444"/>
    <cellStyle name="20% - uthevingsfarge 4 2 5 2 4" xfId="6445"/>
    <cellStyle name="20% - uthevingsfarge 4 2 5 2 5" xfId="6446"/>
    <cellStyle name="20% - uthevingsfarge 4 2 5 2_Tabell 4.5-4.7" xfId="6438"/>
    <cellStyle name="20% - uthevingsfarge 4 2 5 3" xfId="6447"/>
    <cellStyle name="20% - uthevingsfarge 4 2 5 3 2" xfId="6448"/>
    <cellStyle name="20% - uthevingsfarge 4 2 5 3 2 2" xfId="6449"/>
    <cellStyle name="20% - uthevingsfarge 4 2 5 3 2 3" xfId="6450"/>
    <cellStyle name="20% - uthevingsfarge 4 2 5 3 3" xfId="6451"/>
    <cellStyle name="20% - uthevingsfarge 4 2 5 3 3 2" xfId="6452"/>
    <cellStyle name="20% - uthevingsfarge 4 2 5 3 3 3" xfId="6453"/>
    <cellStyle name="20% - uthevingsfarge 4 2 5 3 4" xfId="6454"/>
    <cellStyle name="20% - uthevingsfarge 4 2 5 3 5" xfId="6455"/>
    <cellStyle name="20% - uthevingsfarge 4 2 5 4" xfId="6456"/>
    <cellStyle name="20% - uthevingsfarge 4 2 5 4 2" xfId="6457"/>
    <cellStyle name="20% - uthevingsfarge 4 2 5 4 3" xfId="6458"/>
    <cellStyle name="20% - uthevingsfarge 4 2 5 5" xfId="6459"/>
    <cellStyle name="20% - uthevingsfarge 4 2 5 5 2" xfId="6460"/>
    <cellStyle name="20% - uthevingsfarge 4 2 5 5 3" xfId="6461"/>
    <cellStyle name="20% - uthevingsfarge 4 2 5 6" xfId="6462"/>
    <cellStyle name="20% - uthevingsfarge 4 2 5 6 2" xfId="6463"/>
    <cellStyle name="20% - uthevingsfarge 4 2 5 7" xfId="6464"/>
    <cellStyle name="20% - uthevingsfarge 4 2 5 7 2" xfId="6465"/>
    <cellStyle name="20% - uthevingsfarge 4 2 5 8" xfId="6466"/>
    <cellStyle name="20% - uthevingsfarge 4 2 5 9" xfId="6467"/>
    <cellStyle name="20% - uthevingsfarge 4 2 5_Tabell 4.5-4.7" xfId="6436"/>
    <cellStyle name="20% - uthevingsfarge 4 2 6" xfId="293"/>
    <cellStyle name="20% - uthevingsfarge 4 2 6 2" xfId="6469"/>
    <cellStyle name="20% - uthevingsfarge 4 2 6 2 2" xfId="6470"/>
    <cellStyle name="20% - uthevingsfarge 4 2 6 2 3" xfId="6471"/>
    <cellStyle name="20% - uthevingsfarge 4 2 6 3" xfId="6472"/>
    <cellStyle name="20% - uthevingsfarge 4 2 6 3 2" xfId="6473"/>
    <cellStyle name="20% - uthevingsfarge 4 2 6 3 3" xfId="6474"/>
    <cellStyle name="20% - uthevingsfarge 4 2 6 4" xfId="6475"/>
    <cellStyle name="20% - uthevingsfarge 4 2 6 5" xfId="6476"/>
    <cellStyle name="20% - uthevingsfarge 4 2 6_Tabell 4.5-4.7" xfId="6468"/>
    <cellStyle name="20% - uthevingsfarge 4 2 7" xfId="6477"/>
    <cellStyle name="20% - uthevingsfarge 4 2 7 2" xfId="6478"/>
    <cellStyle name="20% - uthevingsfarge 4 2 7 2 2" xfId="6479"/>
    <cellStyle name="20% - uthevingsfarge 4 2 7 2 3" xfId="6480"/>
    <cellStyle name="20% - uthevingsfarge 4 2 7 3" xfId="6481"/>
    <cellStyle name="20% - uthevingsfarge 4 2 7 3 2" xfId="6482"/>
    <cellStyle name="20% - uthevingsfarge 4 2 7 3 3" xfId="6483"/>
    <cellStyle name="20% - uthevingsfarge 4 2 7 4" xfId="6484"/>
    <cellStyle name="20% - uthevingsfarge 4 2 7 5" xfId="6485"/>
    <cellStyle name="20% - uthevingsfarge 4 2 8" xfId="6486"/>
    <cellStyle name="20% - uthevingsfarge 4 2 8 2" xfId="6487"/>
    <cellStyle name="20% - uthevingsfarge 4 2 8 3" xfId="6488"/>
    <cellStyle name="20% - uthevingsfarge 4 2 9" xfId="6489"/>
    <cellStyle name="20% - uthevingsfarge 4 2 9 2" xfId="6490"/>
    <cellStyle name="20% - uthevingsfarge 4 2 9 3" xfId="6491"/>
    <cellStyle name="20% - uthevingsfarge 4 2_Tabell 4.5-4.7" xfId="6204"/>
    <cellStyle name="20% - uthevingsfarge 4 3" xfId="294"/>
    <cellStyle name="20% - uthevingsfarge 4 3 10" xfId="6493"/>
    <cellStyle name="20% - uthevingsfarge 4 3 10 2" xfId="6494"/>
    <cellStyle name="20% - uthevingsfarge 4 3 11" xfId="6495"/>
    <cellStyle name="20% - uthevingsfarge 4 3 12" xfId="6496"/>
    <cellStyle name="20% - uthevingsfarge 4 3 13" xfId="6497"/>
    <cellStyle name="20% - uthevingsfarge 4 3 2" xfId="295"/>
    <cellStyle name="20% - uthevingsfarge 4 3 2 10" xfId="6499"/>
    <cellStyle name="20% - uthevingsfarge 4 3 2 11" xfId="6500"/>
    <cellStyle name="20% - uthevingsfarge 4 3 2 12" xfId="6501"/>
    <cellStyle name="20% - uthevingsfarge 4 3 2 2" xfId="296"/>
    <cellStyle name="20% - uthevingsfarge 4 3 2 2 10" xfId="6503"/>
    <cellStyle name="20% - uthevingsfarge 4 3 2 2 11" xfId="6504"/>
    <cellStyle name="20% - uthevingsfarge 4 3 2 2 2" xfId="297"/>
    <cellStyle name="20% - uthevingsfarge 4 3 2 2 2 10" xfId="6506"/>
    <cellStyle name="20% - uthevingsfarge 4 3 2 2 2 2" xfId="298"/>
    <cellStyle name="20% - uthevingsfarge 4 3 2 2 2 2 2" xfId="6508"/>
    <cellStyle name="20% - uthevingsfarge 4 3 2 2 2 2 2 2" xfId="6509"/>
    <cellStyle name="20% - uthevingsfarge 4 3 2 2 2 2 2 3" xfId="6510"/>
    <cellStyle name="20% - uthevingsfarge 4 3 2 2 2 2 3" xfId="6511"/>
    <cellStyle name="20% - uthevingsfarge 4 3 2 2 2 2 3 2" xfId="6512"/>
    <cellStyle name="20% - uthevingsfarge 4 3 2 2 2 2 3 3" xfId="6513"/>
    <cellStyle name="20% - uthevingsfarge 4 3 2 2 2 2 4" xfId="6514"/>
    <cellStyle name="20% - uthevingsfarge 4 3 2 2 2 2 5" xfId="6515"/>
    <cellStyle name="20% - uthevingsfarge 4 3 2 2 2 2_Tabell 4.5-4.7" xfId="6507"/>
    <cellStyle name="20% - uthevingsfarge 4 3 2 2 2 3" xfId="6516"/>
    <cellStyle name="20% - uthevingsfarge 4 3 2 2 2 3 2" xfId="6517"/>
    <cellStyle name="20% - uthevingsfarge 4 3 2 2 2 3 2 2" xfId="6518"/>
    <cellStyle name="20% - uthevingsfarge 4 3 2 2 2 3 2 3" xfId="6519"/>
    <cellStyle name="20% - uthevingsfarge 4 3 2 2 2 3 3" xfId="6520"/>
    <cellStyle name="20% - uthevingsfarge 4 3 2 2 2 3 3 2" xfId="6521"/>
    <cellStyle name="20% - uthevingsfarge 4 3 2 2 2 3 3 3" xfId="6522"/>
    <cellStyle name="20% - uthevingsfarge 4 3 2 2 2 3 4" xfId="6523"/>
    <cellStyle name="20% - uthevingsfarge 4 3 2 2 2 3 5" xfId="6524"/>
    <cellStyle name="20% - uthevingsfarge 4 3 2 2 2 4" xfId="6525"/>
    <cellStyle name="20% - uthevingsfarge 4 3 2 2 2 4 2" xfId="6526"/>
    <cellStyle name="20% - uthevingsfarge 4 3 2 2 2 4 3" xfId="6527"/>
    <cellStyle name="20% - uthevingsfarge 4 3 2 2 2 5" xfId="6528"/>
    <cellStyle name="20% - uthevingsfarge 4 3 2 2 2 5 2" xfId="6529"/>
    <cellStyle name="20% - uthevingsfarge 4 3 2 2 2 5 3" xfId="6530"/>
    <cellStyle name="20% - uthevingsfarge 4 3 2 2 2 6" xfId="6531"/>
    <cellStyle name="20% - uthevingsfarge 4 3 2 2 2 6 2" xfId="6532"/>
    <cellStyle name="20% - uthevingsfarge 4 3 2 2 2 7" xfId="6533"/>
    <cellStyle name="20% - uthevingsfarge 4 3 2 2 2 7 2" xfId="6534"/>
    <cellStyle name="20% - uthevingsfarge 4 3 2 2 2 8" xfId="6535"/>
    <cellStyle name="20% - uthevingsfarge 4 3 2 2 2 9" xfId="6536"/>
    <cellStyle name="20% - uthevingsfarge 4 3 2 2 2_Tabell 4.5-4.7" xfId="6505"/>
    <cellStyle name="20% - uthevingsfarge 4 3 2 2 3" xfId="299"/>
    <cellStyle name="20% - uthevingsfarge 4 3 2 2 3 2" xfId="6538"/>
    <cellStyle name="20% - uthevingsfarge 4 3 2 2 3 2 2" xfId="6539"/>
    <cellStyle name="20% - uthevingsfarge 4 3 2 2 3 2 3" xfId="6540"/>
    <cellStyle name="20% - uthevingsfarge 4 3 2 2 3 3" xfId="6541"/>
    <cellStyle name="20% - uthevingsfarge 4 3 2 2 3 3 2" xfId="6542"/>
    <cellStyle name="20% - uthevingsfarge 4 3 2 2 3 3 3" xfId="6543"/>
    <cellStyle name="20% - uthevingsfarge 4 3 2 2 3 4" xfId="6544"/>
    <cellStyle name="20% - uthevingsfarge 4 3 2 2 3 5" xfId="6545"/>
    <cellStyle name="20% - uthevingsfarge 4 3 2 2 3_Tabell 4.5-4.7" xfId="6537"/>
    <cellStyle name="20% - uthevingsfarge 4 3 2 2 4" xfId="6546"/>
    <cellStyle name="20% - uthevingsfarge 4 3 2 2 4 2" xfId="6547"/>
    <cellStyle name="20% - uthevingsfarge 4 3 2 2 4 2 2" xfId="6548"/>
    <cellStyle name="20% - uthevingsfarge 4 3 2 2 4 2 3" xfId="6549"/>
    <cellStyle name="20% - uthevingsfarge 4 3 2 2 4 3" xfId="6550"/>
    <cellStyle name="20% - uthevingsfarge 4 3 2 2 4 3 2" xfId="6551"/>
    <cellStyle name="20% - uthevingsfarge 4 3 2 2 4 3 3" xfId="6552"/>
    <cellStyle name="20% - uthevingsfarge 4 3 2 2 4 4" xfId="6553"/>
    <cellStyle name="20% - uthevingsfarge 4 3 2 2 4 5" xfId="6554"/>
    <cellStyle name="20% - uthevingsfarge 4 3 2 2 5" xfId="6555"/>
    <cellStyle name="20% - uthevingsfarge 4 3 2 2 5 2" xfId="6556"/>
    <cellStyle name="20% - uthevingsfarge 4 3 2 2 5 3" xfId="6557"/>
    <cellStyle name="20% - uthevingsfarge 4 3 2 2 6" xfId="6558"/>
    <cellStyle name="20% - uthevingsfarge 4 3 2 2 6 2" xfId="6559"/>
    <cellStyle name="20% - uthevingsfarge 4 3 2 2 6 3" xfId="6560"/>
    <cellStyle name="20% - uthevingsfarge 4 3 2 2 7" xfId="6561"/>
    <cellStyle name="20% - uthevingsfarge 4 3 2 2 7 2" xfId="6562"/>
    <cellStyle name="20% - uthevingsfarge 4 3 2 2 8" xfId="6563"/>
    <cellStyle name="20% - uthevingsfarge 4 3 2 2 8 2" xfId="6564"/>
    <cellStyle name="20% - uthevingsfarge 4 3 2 2 9" xfId="6565"/>
    <cellStyle name="20% - uthevingsfarge 4 3 2 2_Tabell 4.5-4.7" xfId="6502"/>
    <cellStyle name="20% - uthevingsfarge 4 3 2 3" xfId="300"/>
    <cellStyle name="20% - uthevingsfarge 4 3 2 3 10" xfId="6567"/>
    <cellStyle name="20% - uthevingsfarge 4 3 2 3 2" xfId="301"/>
    <cellStyle name="20% - uthevingsfarge 4 3 2 3 2 2" xfId="6569"/>
    <cellStyle name="20% - uthevingsfarge 4 3 2 3 2 2 2" xfId="6570"/>
    <cellStyle name="20% - uthevingsfarge 4 3 2 3 2 2 3" xfId="6571"/>
    <cellStyle name="20% - uthevingsfarge 4 3 2 3 2 3" xfId="6572"/>
    <cellStyle name="20% - uthevingsfarge 4 3 2 3 2 3 2" xfId="6573"/>
    <cellStyle name="20% - uthevingsfarge 4 3 2 3 2 3 3" xfId="6574"/>
    <cellStyle name="20% - uthevingsfarge 4 3 2 3 2 4" xfId="6575"/>
    <cellStyle name="20% - uthevingsfarge 4 3 2 3 2 5" xfId="6576"/>
    <cellStyle name="20% - uthevingsfarge 4 3 2 3 2_Tabell 4.5-4.7" xfId="6568"/>
    <cellStyle name="20% - uthevingsfarge 4 3 2 3 3" xfId="6577"/>
    <cellStyle name="20% - uthevingsfarge 4 3 2 3 3 2" xfId="6578"/>
    <cellStyle name="20% - uthevingsfarge 4 3 2 3 3 2 2" xfId="6579"/>
    <cellStyle name="20% - uthevingsfarge 4 3 2 3 3 2 3" xfId="6580"/>
    <cellStyle name="20% - uthevingsfarge 4 3 2 3 3 3" xfId="6581"/>
    <cellStyle name="20% - uthevingsfarge 4 3 2 3 3 3 2" xfId="6582"/>
    <cellStyle name="20% - uthevingsfarge 4 3 2 3 3 3 3" xfId="6583"/>
    <cellStyle name="20% - uthevingsfarge 4 3 2 3 3 4" xfId="6584"/>
    <cellStyle name="20% - uthevingsfarge 4 3 2 3 3 5" xfId="6585"/>
    <cellStyle name="20% - uthevingsfarge 4 3 2 3 4" xfId="6586"/>
    <cellStyle name="20% - uthevingsfarge 4 3 2 3 4 2" xfId="6587"/>
    <cellStyle name="20% - uthevingsfarge 4 3 2 3 4 3" xfId="6588"/>
    <cellStyle name="20% - uthevingsfarge 4 3 2 3 5" xfId="6589"/>
    <cellStyle name="20% - uthevingsfarge 4 3 2 3 5 2" xfId="6590"/>
    <cellStyle name="20% - uthevingsfarge 4 3 2 3 5 3" xfId="6591"/>
    <cellStyle name="20% - uthevingsfarge 4 3 2 3 6" xfId="6592"/>
    <cellStyle name="20% - uthevingsfarge 4 3 2 3 6 2" xfId="6593"/>
    <cellStyle name="20% - uthevingsfarge 4 3 2 3 7" xfId="6594"/>
    <cellStyle name="20% - uthevingsfarge 4 3 2 3 7 2" xfId="6595"/>
    <cellStyle name="20% - uthevingsfarge 4 3 2 3 8" xfId="6596"/>
    <cellStyle name="20% - uthevingsfarge 4 3 2 3 9" xfId="6597"/>
    <cellStyle name="20% - uthevingsfarge 4 3 2 3_Tabell 4.5-4.7" xfId="6566"/>
    <cellStyle name="20% - uthevingsfarge 4 3 2 4" xfId="302"/>
    <cellStyle name="20% - uthevingsfarge 4 3 2 4 2" xfId="6599"/>
    <cellStyle name="20% - uthevingsfarge 4 3 2 4 2 2" xfId="6600"/>
    <cellStyle name="20% - uthevingsfarge 4 3 2 4 2 3" xfId="6601"/>
    <cellStyle name="20% - uthevingsfarge 4 3 2 4 3" xfId="6602"/>
    <cellStyle name="20% - uthevingsfarge 4 3 2 4 3 2" xfId="6603"/>
    <cellStyle name="20% - uthevingsfarge 4 3 2 4 3 3" xfId="6604"/>
    <cellStyle name="20% - uthevingsfarge 4 3 2 4 4" xfId="6605"/>
    <cellStyle name="20% - uthevingsfarge 4 3 2 4 5" xfId="6606"/>
    <cellStyle name="20% - uthevingsfarge 4 3 2 4_Tabell 4.5-4.7" xfId="6598"/>
    <cellStyle name="20% - uthevingsfarge 4 3 2 5" xfId="6607"/>
    <cellStyle name="20% - uthevingsfarge 4 3 2 5 2" xfId="6608"/>
    <cellStyle name="20% - uthevingsfarge 4 3 2 5 2 2" xfId="6609"/>
    <cellStyle name="20% - uthevingsfarge 4 3 2 5 2 3" xfId="6610"/>
    <cellStyle name="20% - uthevingsfarge 4 3 2 5 3" xfId="6611"/>
    <cellStyle name="20% - uthevingsfarge 4 3 2 5 3 2" xfId="6612"/>
    <cellStyle name="20% - uthevingsfarge 4 3 2 5 3 3" xfId="6613"/>
    <cellStyle name="20% - uthevingsfarge 4 3 2 5 4" xfId="6614"/>
    <cellStyle name="20% - uthevingsfarge 4 3 2 5 5" xfId="6615"/>
    <cellStyle name="20% - uthevingsfarge 4 3 2 6" xfId="6616"/>
    <cellStyle name="20% - uthevingsfarge 4 3 2 6 2" xfId="6617"/>
    <cellStyle name="20% - uthevingsfarge 4 3 2 6 3" xfId="6618"/>
    <cellStyle name="20% - uthevingsfarge 4 3 2 7" xfId="6619"/>
    <cellStyle name="20% - uthevingsfarge 4 3 2 7 2" xfId="6620"/>
    <cellStyle name="20% - uthevingsfarge 4 3 2 7 3" xfId="6621"/>
    <cellStyle name="20% - uthevingsfarge 4 3 2 8" xfId="6622"/>
    <cellStyle name="20% - uthevingsfarge 4 3 2 8 2" xfId="6623"/>
    <cellStyle name="20% - uthevingsfarge 4 3 2 9" xfId="6624"/>
    <cellStyle name="20% - uthevingsfarge 4 3 2 9 2" xfId="6625"/>
    <cellStyle name="20% - uthevingsfarge 4 3 2_Tabell 4.5-4.7" xfId="6498"/>
    <cellStyle name="20% - uthevingsfarge 4 3 3" xfId="303"/>
    <cellStyle name="20% - uthevingsfarge 4 3 3 10" xfId="6627"/>
    <cellStyle name="20% - uthevingsfarge 4 3 3 11" xfId="6628"/>
    <cellStyle name="20% - uthevingsfarge 4 3 3 2" xfId="304"/>
    <cellStyle name="20% - uthevingsfarge 4 3 3 2 10" xfId="6630"/>
    <cellStyle name="20% - uthevingsfarge 4 3 3 2 2" xfId="305"/>
    <cellStyle name="20% - uthevingsfarge 4 3 3 2 2 2" xfId="6632"/>
    <cellStyle name="20% - uthevingsfarge 4 3 3 2 2 2 2" xfId="6633"/>
    <cellStyle name="20% - uthevingsfarge 4 3 3 2 2 2 3" xfId="6634"/>
    <cellStyle name="20% - uthevingsfarge 4 3 3 2 2 3" xfId="6635"/>
    <cellStyle name="20% - uthevingsfarge 4 3 3 2 2 3 2" xfId="6636"/>
    <cellStyle name="20% - uthevingsfarge 4 3 3 2 2 3 3" xfId="6637"/>
    <cellStyle name="20% - uthevingsfarge 4 3 3 2 2 4" xfId="6638"/>
    <cellStyle name="20% - uthevingsfarge 4 3 3 2 2 5" xfId="6639"/>
    <cellStyle name="20% - uthevingsfarge 4 3 3 2 2_Tabell 4.5-4.7" xfId="6631"/>
    <cellStyle name="20% - uthevingsfarge 4 3 3 2 3" xfId="6640"/>
    <cellStyle name="20% - uthevingsfarge 4 3 3 2 3 2" xfId="6641"/>
    <cellStyle name="20% - uthevingsfarge 4 3 3 2 3 2 2" xfId="6642"/>
    <cellStyle name="20% - uthevingsfarge 4 3 3 2 3 2 3" xfId="6643"/>
    <cellStyle name="20% - uthevingsfarge 4 3 3 2 3 3" xfId="6644"/>
    <cellStyle name="20% - uthevingsfarge 4 3 3 2 3 3 2" xfId="6645"/>
    <cellStyle name="20% - uthevingsfarge 4 3 3 2 3 3 3" xfId="6646"/>
    <cellStyle name="20% - uthevingsfarge 4 3 3 2 3 4" xfId="6647"/>
    <cellStyle name="20% - uthevingsfarge 4 3 3 2 3 5" xfId="6648"/>
    <cellStyle name="20% - uthevingsfarge 4 3 3 2 4" xfId="6649"/>
    <cellStyle name="20% - uthevingsfarge 4 3 3 2 4 2" xfId="6650"/>
    <cellStyle name="20% - uthevingsfarge 4 3 3 2 4 3" xfId="6651"/>
    <cellStyle name="20% - uthevingsfarge 4 3 3 2 5" xfId="6652"/>
    <cellStyle name="20% - uthevingsfarge 4 3 3 2 5 2" xfId="6653"/>
    <cellStyle name="20% - uthevingsfarge 4 3 3 2 5 3" xfId="6654"/>
    <cellStyle name="20% - uthevingsfarge 4 3 3 2 6" xfId="6655"/>
    <cellStyle name="20% - uthevingsfarge 4 3 3 2 6 2" xfId="6656"/>
    <cellStyle name="20% - uthevingsfarge 4 3 3 2 7" xfId="6657"/>
    <cellStyle name="20% - uthevingsfarge 4 3 3 2 7 2" xfId="6658"/>
    <cellStyle name="20% - uthevingsfarge 4 3 3 2 8" xfId="6659"/>
    <cellStyle name="20% - uthevingsfarge 4 3 3 2 9" xfId="6660"/>
    <cellStyle name="20% - uthevingsfarge 4 3 3 2_Tabell 4.5-4.7" xfId="6629"/>
    <cellStyle name="20% - uthevingsfarge 4 3 3 3" xfId="306"/>
    <cellStyle name="20% - uthevingsfarge 4 3 3 3 2" xfId="6662"/>
    <cellStyle name="20% - uthevingsfarge 4 3 3 3 2 2" xfId="6663"/>
    <cellStyle name="20% - uthevingsfarge 4 3 3 3 2 3" xfId="6664"/>
    <cellStyle name="20% - uthevingsfarge 4 3 3 3 3" xfId="6665"/>
    <cellStyle name="20% - uthevingsfarge 4 3 3 3 3 2" xfId="6666"/>
    <cellStyle name="20% - uthevingsfarge 4 3 3 3 3 3" xfId="6667"/>
    <cellStyle name="20% - uthevingsfarge 4 3 3 3 4" xfId="6668"/>
    <cellStyle name="20% - uthevingsfarge 4 3 3 3 5" xfId="6669"/>
    <cellStyle name="20% - uthevingsfarge 4 3 3 3_Tabell 4.5-4.7" xfId="6661"/>
    <cellStyle name="20% - uthevingsfarge 4 3 3 4" xfId="6670"/>
    <cellStyle name="20% - uthevingsfarge 4 3 3 4 2" xfId="6671"/>
    <cellStyle name="20% - uthevingsfarge 4 3 3 4 2 2" xfId="6672"/>
    <cellStyle name="20% - uthevingsfarge 4 3 3 4 2 3" xfId="6673"/>
    <cellStyle name="20% - uthevingsfarge 4 3 3 4 3" xfId="6674"/>
    <cellStyle name="20% - uthevingsfarge 4 3 3 4 3 2" xfId="6675"/>
    <cellStyle name="20% - uthevingsfarge 4 3 3 4 3 3" xfId="6676"/>
    <cellStyle name="20% - uthevingsfarge 4 3 3 4 4" xfId="6677"/>
    <cellStyle name="20% - uthevingsfarge 4 3 3 4 5" xfId="6678"/>
    <cellStyle name="20% - uthevingsfarge 4 3 3 5" xfId="6679"/>
    <cellStyle name="20% - uthevingsfarge 4 3 3 5 2" xfId="6680"/>
    <cellStyle name="20% - uthevingsfarge 4 3 3 5 3" xfId="6681"/>
    <cellStyle name="20% - uthevingsfarge 4 3 3 6" xfId="6682"/>
    <cellStyle name="20% - uthevingsfarge 4 3 3 6 2" xfId="6683"/>
    <cellStyle name="20% - uthevingsfarge 4 3 3 6 3" xfId="6684"/>
    <cellStyle name="20% - uthevingsfarge 4 3 3 7" xfId="6685"/>
    <cellStyle name="20% - uthevingsfarge 4 3 3 7 2" xfId="6686"/>
    <cellStyle name="20% - uthevingsfarge 4 3 3 8" xfId="6687"/>
    <cellStyle name="20% - uthevingsfarge 4 3 3 8 2" xfId="6688"/>
    <cellStyle name="20% - uthevingsfarge 4 3 3 9" xfId="6689"/>
    <cellStyle name="20% - uthevingsfarge 4 3 3_Tabell 4.5-4.7" xfId="6626"/>
    <cellStyle name="20% - uthevingsfarge 4 3 4" xfId="307"/>
    <cellStyle name="20% - uthevingsfarge 4 3 4 10" xfId="6691"/>
    <cellStyle name="20% - uthevingsfarge 4 3 4 2" xfId="308"/>
    <cellStyle name="20% - uthevingsfarge 4 3 4 2 2" xfId="6693"/>
    <cellStyle name="20% - uthevingsfarge 4 3 4 2 2 2" xfId="6694"/>
    <cellStyle name="20% - uthevingsfarge 4 3 4 2 2 3" xfId="6695"/>
    <cellStyle name="20% - uthevingsfarge 4 3 4 2 3" xfId="6696"/>
    <cellStyle name="20% - uthevingsfarge 4 3 4 2 3 2" xfId="6697"/>
    <cellStyle name="20% - uthevingsfarge 4 3 4 2 3 3" xfId="6698"/>
    <cellStyle name="20% - uthevingsfarge 4 3 4 2 4" xfId="6699"/>
    <cellStyle name="20% - uthevingsfarge 4 3 4 2 5" xfId="6700"/>
    <cellStyle name="20% - uthevingsfarge 4 3 4 2_Tabell 4.5-4.7" xfId="6692"/>
    <cellStyle name="20% - uthevingsfarge 4 3 4 3" xfId="6701"/>
    <cellStyle name="20% - uthevingsfarge 4 3 4 3 2" xfId="6702"/>
    <cellStyle name="20% - uthevingsfarge 4 3 4 3 2 2" xfId="6703"/>
    <cellStyle name="20% - uthevingsfarge 4 3 4 3 2 3" xfId="6704"/>
    <cellStyle name="20% - uthevingsfarge 4 3 4 3 3" xfId="6705"/>
    <cellStyle name="20% - uthevingsfarge 4 3 4 3 3 2" xfId="6706"/>
    <cellStyle name="20% - uthevingsfarge 4 3 4 3 3 3" xfId="6707"/>
    <cellStyle name="20% - uthevingsfarge 4 3 4 3 4" xfId="6708"/>
    <cellStyle name="20% - uthevingsfarge 4 3 4 3 5" xfId="6709"/>
    <cellStyle name="20% - uthevingsfarge 4 3 4 4" xfId="6710"/>
    <cellStyle name="20% - uthevingsfarge 4 3 4 4 2" xfId="6711"/>
    <cellStyle name="20% - uthevingsfarge 4 3 4 4 3" xfId="6712"/>
    <cellStyle name="20% - uthevingsfarge 4 3 4 5" xfId="6713"/>
    <cellStyle name="20% - uthevingsfarge 4 3 4 5 2" xfId="6714"/>
    <cellStyle name="20% - uthevingsfarge 4 3 4 5 3" xfId="6715"/>
    <cellStyle name="20% - uthevingsfarge 4 3 4 6" xfId="6716"/>
    <cellStyle name="20% - uthevingsfarge 4 3 4 6 2" xfId="6717"/>
    <cellStyle name="20% - uthevingsfarge 4 3 4 7" xfId="6718"/>
    <cellStyle name="20% - uthevingsfarge 4 3 4 7 2" xfId="6719"/>
    <cellStyle name="20% - uthevingsfarge 4 3 4 8" xfId="6720"/>
    <cellStyle name="20% - uthevingsfarge 4 3 4 9" xfId="6721"/>
    <cellStyle name="20% - uthevingsfarge 4 3 4_Tabell 4.5-4.7" xfId="6690"/>
    <cellStyle name="20% - uthevingsfarge 4 3 5" xfId="309"/>
    <cellStyle name="20% - uthevingsfarge 4 3 5 2" xfId="6723"/>
    <cellStyle name="20% - uthevingsfarge 4 3 5 2 2" xfId="6724"/>
    <cellStyle name="20% - uthevingsfarge 4 3 5 2 3" xfId="6725"/>
    <cellStyle name="20% - uthevingsfarge 4 3 5 3" xfId="6726"/>
    <cellStyle name="20% - uthevingsfarge 4 3 5 3 2" xfId="6727"/>
    <cellStyle name="20% - uthevingsfarge 4 3 5 3 3" xfId="6728"/>
    <cellStyle name="20% - uthevingsfarge 4 3 5 4" xfId="6729"/>
    <cellStyle name="20% - uthevingsfarge 4 3 5 5" xfId="6730"/>
    <cellStyle name="20% - uthevingsfarge 4 3 5_Tabell 4.5-4.7" xfId="6722"/>
    <cellStyle name="20% - uthevingsfarge 4 3 6" xfId="6731"/>
    <cellStyle name="20% - uthevingsfarge 4 3 6 2" xfId="6732"/>
    <cellStyle name="20% - uthevingsfarge 4 3 6 2 2" xfId="6733"/>
    <cellStyle name="20% - uthevingsfarge 4 3 6 2 3" xfId="6734"/>
    <cellStyle name="20% - uthevingsfarge 4 3 6 3" xfId="6735"/>
    <cellStyle name="20% - uthevingsfarge 4 3 6 3 2" xfId="6736"/>
    <cellStyle name="20% - uthevingsfarge 4 3 6 3 3" xfId="6737"/>
    <cellStyle name="20% - uthevingsfarge 4 3 6 4" xfId="6738"/>
    <cellStyle name="20% - uthevingsfarge 4 3 6 5" xfId="6739"/>
    <cellStyle name="20% - uthevingsfarge 4 3 7" xfId="6740"/>
    <cellStyle name="20% - uthevingsfarge 4 3 7 2" xfId="6741"/>
    <cellStyle name="20% - uthevingsfarge 4 3 7 3" xfId="6742"/>
    <cellStyle name="20% - uthevingsfarge 4 3 8" xfId="6743"/>
    <cellStyle name="20% - uthevingsfarge 4 3 8 2" xfId="6744"/>
    <cellStyle name="20% - uthevingsfarge 4 3 8 3" xfId="6745"/>
    <cellStyle name="20% - uthevingsfarge 4 3 9" xfId="6746"/>
    <cellStyle name="20% - uthevingsfarge 4 3 9 2" xfId="6747"/>
    <cellStyle name="20% - uthevingsfarge 4 3_Tabell 4.5-4.7" xfId="6492"/>
    <cellStyle name="20% - uthevingsfarge 4 4" xfId="310"/>
    <cellStyle name="20% - uthevingsfarge 4 4 10" xfId="6749"/>
    <cellStyle name="20% - uthevingsfarge 4 4 10 2" xfId="6750"/>
    <cellStyle name="20% - uthevingsfarge 4 4 11" xfId="6751"/>
    <cellStyle name="20% - uthevingsfarge 4 4 12" xfId="6752"/>
    <cellStyle name="20% - uthevingsfarge 4 4 13" xfId="6753"/>
    <cellStyle name="20% - uthevingsfarge 4 4 2" xfId="311"/>
    <cellStyle name="20% - uthevingsfarge 4 4 2 10" xfId="6755"/>
    <cellStyle name="20% - uthevingsfarge 4 4 2 11" xfId="6756"/>
    <cellStyle name="20% - uthevingsfarge 4 4 2 12" xfId="6757"/>
    <cellStyle name="20% - uthevingsfarge 4 4 2 2" xfId="312"/>
    <cellStyle name="20% - uthevingsfarge 4 4 2 2 10" xfId="6759"/>
    <cellStyle name="20% - uthevingsfarge 4 4 2 2 11" xfId="6760"/>
    <cellStyle name="20% - uthevingsfarge 4 4 2 2 2" xfId="313"/>
    <cellStyle name="20% - uthevingsfarge 4 4 2 2 2 10" xfId="6762"/>
    <cellStyle name="20% - uthevingsfarge 4 4 2 2 2 2" xfId="314"/>
    <cellStyle name="20% - uthevingsfarge 4 4 2 2 2 2 2" xfId="6764"/>
    <cellStyle name="20% - uthevingsfarge 4 4 2 2 2 2 2 2" xfId="6765"/>
    <cellStyle name="20% - uthevingsfarge 4 4 2 2 2 2 2 3" xfId="6766"/>
    <cellStyle name="20% - uthevingsfarge 4 4 2 2 2 2 3" xfId="6767"/>
    <cellStyle name="20% - uthevingsfarge 4 4 2 2 2 2 3 2" xfId="6768"/>
    <cellStyle name="20% - uthevingsfarge 4 4 2 2 2 2 3 3" xfId="6769"/>
    <cellStyle name="20% - uthevingsfarge 4 4 2 2 2 2 4" xfId="6770"/>
    <cellStyle name="20% - uthevingsfarge 4 4 2 2 2 2 5" xfId="6771"/>
    <cellStyle name="20% - uthevingsfarge 4 4 2 2 2 2_Tabell 4.5-4.7" xfId="6763"/>
    <cellStyle name="20% - uthevingsfarge 4 4 2 2 2 3" xfId="6772"/>
    <cellStyle name="20% - uthevingsfarge 4 4 2 2 2 3 2" xfId="6773"/>
    <cellStyle name="20% - uthevingsfarge 4 4 2 2 2 3 2 2" xfId="6774"/>
    <cellStyle name="20% - uthevingsfarge 4 4 2 2 2 3 2 3" xfId="6775"/>
    <cellStyle name="20% - uthevingsfarge 4 4 2 2 2 3 3" xfId="6776"/>
    <cellStyle name="20% - uthevingsfarge 4 4 2 2 2 3 3 2" xfId="6777"/>
    <cellStyle name="20% - uthevingsfarge 4 4 2 2 2 3 3 3" xfId="6778"/>
    <cellStyle name="20% - uthevingsfarge 4 4 2 2 2 3 4" xfId="6779"/>
    <cellStyle name="20% - uthevingsfarge 4 4 2 2 2 3 5" xfId="6780"/>
    <cellStyle name="20% - uthevingsfarge 4 4 2 2 2 4" xfId="6781"/>
    <cellStyle name="20% - uthevingsfarge 4 4 2 2 2 4 2" xfId="6782"/>
    <cellStyle name="20% - uthevingsfarge 4 4 2 2 2 4 3" xfId="6783"/>
    <cellStyle name="20% - uthevingsfarge 4 4 2 2 2 5" xfId="6784"/>
    <cellStyle name="20% - uthevingsfarge 4 4 2 2 2 5 2" xfId="6785"/>
    <cellStyle name="20% - uthevingsfarge 4 4 2 2 2 5 3" xfId="6786"/>
    <cellStyle name="20% - uthevingsfarge 4 4 2 2 2 6" xfId="6787"/>
    <cellStyle name="20% - uthevingsfarge 4 4 2 2 2 6 2" xfId="6788"/>
    <cellStyle name="20% - uthevingsfarge 4 4 2 2 2 7" xfId="6789"/>
    <cellStyle name="20% - uthevingsfarge 4 4 2 2 2 7 2" xfId="6790"/>
    <cellStyle name="20% - uthevingsfarge 4 4 2 2 2 8" xfId="6791"/>
    <cellStyle name="20% - uthevingsfarge 4 4 2 2 2 9" xfId="6792"/>
    <cellStyle name="20% - uthevingsfarge 4 4 2 2 2_Tabell 4.5-4.7" xfId="6761"/>
    <cellStyle name="20% - uthevingsfarge 4 4 2 2 3" xfId="315"/>
    <cellStyle name="20% - uthevingsfarge 4 4 2 2 3 2" xfId="6794"/>
    <cellStyle name="20% - uthevingsfarge 4 4 2 2 3 2 2" xfId="6795"/>
    <cellStyle name="20% - uthevingsfarge 4 4 2 2 3 2 3" xfId="6796"/>
    <cellStyle name="20% - uthevingsfarge 4 4 2 2 3 3" xfId="6797"/>
    <cellStyle name="20% - uthevingsfarge 4 4 2 2 3 3 2" xfId="6798"/>
    <cellStyle name="20% - uthevingsfarge 4 4 2 2 3 3 3" xfId="6799"/>
    <cellStyle name="20% - uthevingsfarge 4 4 2 2 3 4" xfId="6800"/>
    <cellStyle name="20% - uthevingsfarge 4 4 2 2 3 5" xfId="6801"/>
    <cellStyle name="20% - uthevingsfarge 4 4 2 2 3_Tabell 4.5-4.7" xfId="6793"/>
    <cellStyle name="20% - uthevingsfarge 4 4 2 2 4" xfId="6802"/>
    <cellStyle name="20% - uthevingsfarge 4 4 2 2 4 2" xfId="6803"/>
    <cellStyle name="20% - uthevingsfarge 4 4 2 2 4 2 2" xfId="6804"/>
    <cellStyle name="20% - uthevingsfarge 4 4 2 2 4 2 3" xfId="6805"/>
    <cellStyle name="20% - uthevingsfarge 4 4 2 2 4 3" xfId="6806"/>
    <cellStyle name="20% - uthevingsfarge 4 4 2 2 4 3 2" xfId="6807"/>
    <cellStyle name="20% - uthevingsfarge 4 4 2 2 4 3 3" xfId="6808"/>
    <cellStyle name="20% - uthevingsfarge 4 4 2 2 4 4" xfId="6809"/>
    <cellStyle name="20% - uthevingsfarge 4 4 2 2 4 5" xfId="6810"/>
    <cellStyle name="20% - uthevingsfarge 4 4 2 2 5" xfId="6811"/>
    <cellStyle name="20% - uthevingsfarge 4 4 2 2 5 2" xfId="6812"/>
    <cellStyle name="20% - uthevingsfarge 4 4 2 2 5 3" xfId="6813"/>
    <cellStyle name="20% - uthevingsfarge 4 4 2 2 6" xfId="6814"/>
    <cellStyle name="20% - uthevingsfarge 4 4 2 2 6 2" xfId="6815"/>
    <cellStyle name="20% - uthevingsfarge 4 4 2 2 6 3" xfId="6816"/>
    <cellStyle name="20% - uthevingsfarge 4 4 2 2 7" xfId="6817"/>
    <cellStyle name="20% - uthevingsfarge 4 4 2 2 7 2" xfId="6818"/>
    <cellStyle name="20% - uthevingsfarge 4 4 2 2 8" xfId="6819"/>
    <cellStyle name="20% - uthevingsfarge 4 4 2 2 8 2" xfId="6820"/>
    <cellStyle name="20% - uthevingsfarge 4 4 2 2 9" xfId="6821"/>
    <cellStyle name="20% - uthevingsfarge 4 4 2 2_Tabell 4.5-4.7" xfId="6758"/>
    <cellStyle name="20% - uthevingsfarge 4 4 2 3" xfId="316"/>
    <cellStyle name="20% - uthevingsfarge 4 4 2 3 10" xfId="6823"/>
    <cellStyle name="20% - uthevingsfarge 4 4 2 3 2" xfId="317"/>
    <cellStyle name="20% - uthevingsfarge 4 4 2 3 2 2" xfId="6825"/>
    <cellStyle name="20% - uthevingsfarge 4 4 2 3 2 2 2" xfId="6826"/>
    <cellStyle name="20% - uthevingsfarge 4 4 2 3 2 2 3" xfId="6827"/>
    <cellStyle name="20% - uthevingsfarge 4 4 2 3 2 3" xfId="6828"/>
    <cellStyle name="20% - uthevingsfarge 4 4 2 3 2 3 2" xfId="6829"/>
    <cellStyle name="20% - uthevingsfarge 4 4 2 3 2 3 3" xfId="6830"/>
    <cellStyle name="20% - uthevingsfarge 4 4 2 3 2 4" xfId="6831"/>
    <cellStyle name="20% - uthevingsfarge 4 4 2 3 2 5" xfId="6832"/>
    <cellStyle name="20% - uthevingsfarge 4 4 2 3 2_Tabell 4.5-4.7" xfId="6824"/>
    <cellStyle name="20% - uthevingsfarge 4 4 2 3 3" xfId="6833"/>
    <cellStyle name="20% - uthevingsfarge 4 4 2 3 3 2" xfId="6834"/>
    <cellStyle name="20% - uthevingsfarge 4 4 2 3 3 2 2" xfId="6835"/>
    <cellStyle name="20% - uthevingsfarge 4 4 2 3 3 2 3" xfId="6836"/>
    <cellStyle name="20% - uthevingsfarge 4 4 2 3 3 3" xfId="6837"/>
    <cellStyle name="20% - uthevingsfarge 4 4 2 3 3 3 2" xfId="6838"/>
    <cellStyle name="20% - uthevingsfarge 4 4 2 3 3 3 3" xfId="6839"/>
    <cellStyle name="20% - uthevingsfarge 4 4 2 3 3 4" xfId="6840"/>
    <cellStyle name="20% - uthevingsfarge 4 4 2 3 3 5" xfId="6841"/>
    <cellStyle name="20% - uthevingsfarge 4 4 2 3 4" xfId="6842"/>
    <cellStyle name="20% - uthevingsfarge 4 4 2 3 4 2" xfId="6843"/>
    <cellStyle name="20% - uthevingsfarge 4 4 2 3 4 3" xfId="6844"/>
    <cellStyle name="20% - uthevingsfarge 4 4 2 3 5" xfId="6845"/>
    <cellStyle name="20% - uthevingsfarge 4 4 2 3 5 2" xfId="6846"/>
    <cellStyle name="20% - uthevingsfarge 4 4 2 3 5 3" xfId="6847"/>
    <cellStyle name="20% - uthevingsfarge 4 4 2 3 6" xfId="6848"/>
    <cellStyle name="20% - uthevingsfarge 4 4 2 3 6 2" xfId="6849"/>
    <cellStyle name="20% - uthevingsfarge 4 4 2 3 7" xfId="6850"/>
    <cellStyle name="20% - uthevingsfarge 4 4 2 3 7 2" xfId="6851"/>
    <cellStyle name="20% - uthevingsfarge 4 4 2 3 8" xfId="6852"/>
    <cellStyle name="20% - uthevingsfarge 4 4 2 3 9" xfId="6853"/>
    <cellStyle name="20% - uthevingsfarge 4 4 2 3_Tabell 4.5-4.7" xfId="6822"/>
    <cellStyle name="20% - uthevingsfarge 4 4 2 4" xfId="318"/>
    <cellStyle name="20% - uthevingsfarge 4 4 2 4 2" xfId="6855"/>
    <cellStyle name="20% - uthevingsfarge 4 4 2 4 2 2" xfId="6856"/>
    <cellStyle name="20% - uthevingsfarge 4 4 2 4 2 3" xfId="6857"/>
    <cellStyle name="20% - uthevingsfarge 4 4 2 4 3" xfId="6858"/>
    <cellStyle name="20% - uthevingsfarge 4 4 2 4 3 2" xfId="6859"/>
    <cellStyle name="20% - uthevingsfarge 4 4 2 4 3 3" xfId="6860"/>
    <cellStyle name="20% - uthevingsfarge 4 4 2 4 4" xfId="6861"/>
    <cellStyle name="20% - uthevingsfarge 4 4 2 4 5" xfId="6862"/>
    <cellStyle name="20% - uthevingsfarge 4 4 2 4_Tabell 4.5-4.7" xfId="6854"/>
    <cellStyle name="20% - uthevingsfarge 4 4 2 5" xfId="6863"/>
    <cellStyle name="20% - uthevingsfarge 4 4 2 5 2" xfId="6864"/>
    <cellStyle name="20% - uthevingsfarge 4 4 2 5 2 2" xfId="6865"/>
    <cellStyle name="20% - uthevingsfarge 4 4 2 5 2 3" xfId="6866"/>
    <cellStyle name="20% - uthevingsfarge 4 4 2 5 3" xfId="6867"/>
    <cellStyle name="20% - uthevingsfarge 4 4 2 5 3 2" xfId="6868"/>
    <cellStyle name="20% - uthevingsfarge 4 4 2 5 3 3" xfId="6869"/>
    <cellStyle name="20% - uthevingsfarge 4 4 2 5 4" xfId="6870"/>
    <cellStyle name="20% - uthevingsfarge 4 4 2 5 5" xfId="6871"/>
    <cellStyle name="20% - uthevingsfarge 4 4 2 6" xfId="6872"/>
    <cellStyle name="20% - uthevingsfarge 4 4 2 6 2" xfId="6873"/>
    <cellStyle name="20% - uthevingsfarge 4 4 2 6 3" xfId="6874"/>
    <cellStyle name="20% - uthevingsfarge 4 4 2 7" xfId="6875"/>
    <cellStyle name="20% - uthevingsfarge 4 4 2 7 2" xfId="6876"/>
    <cellStyle name="20% - uthevingsfarge 4 4 2 7 3" xfId="6877"/>
    <cellStyle name="20% - uthevingsfarge 4 4 2 8" xfId="6878"/>
    <cellStyle name="20% - uthevingsfarge 4 4 2 8 2" xfId="6879"/>
    <cellStyle name="20% - uthevingsfarge 4 4 2 9" xfId="6880"/>
    <cellStyle name="20% - uthevingsfarge 4 4 2 9 2" xfId="6881"/>
    <cellStyle name="20% - uthevingsfarge 4 4 2_Tabell 4.5-4.7" xfId="6754"/>
    <cellStyle name="20% - uthevingsfarge 4 4 3" xfId="319"/>
    <cellStyle name="20% - uthevingsfarge 4 4 3 10" xfId="6883"/>
    <cellStyle name="20% - uthevingsfarge 4 4 3 11" xfId="6884"/>
    <cellStyle name="20% - uthevingsfarge 4 4 3 2" xfId="320"/>
    <cellStyle name="20% - uthevingsfarge 4 4 3 2 10" xfId="6886"/>
    <cellStyle name="20% - uthevingsfarge 4 4 3 2 2" xfId="321"/>
    <cellStyle name="20% - uthevingsfarge 4 4 3 2 2 2" xfId="6888"/>
    <cellStyle name="20% - uthevingsfarge 4 4 3 2 2 2 2" xfId="6889"/>
    <cellStyle name="20% - uthevingsfarge 4 4 3 2 2 2 3" xfId="6890"/>
    <cellStyle name="20% - uthevingsfarge 4 4 3 2 2 3" xfId="6891"/>
    <cellStyle name="20% - uthevingsfarge 4 4 3 2 2 3 2" xfId="6892"/>
    <cellStyle name="20% - uthevingsfarge 4 4 3 2 2 3 3" xfId="6893"/>
    <cellStyle name="20% - uthevingsfarge 4 4 3 2 2 4" xfId="6894"/>
    <cellStyle name="20% - uthevingsfarge 4 4 3 2 2 5" xfId="6895"/>
    <cellStyle name="20% - uthevingsfarge 4 4 3 2 2_Tabell 4.5-4.7" xfId="6887"/>
    <cellStyle name="20% - uthevingsfarge 4 4 3 2 3" xfId="6896"/>
    <cellStyle name="20% - uthevingsfarge 4 4 3 2 3 2" xfId="6897"/>
    <cellStyle name="20% - uthevingsfarge 4 4 3 2 3 2 2" xfId="6898"/>
    <cellStyle name="20% - uthevingsfarge 4 4 3 2 3 2 3" xfId="6899"/>
    <cellStyle name="20% - uthevingsfarge 4 4 3 2 3 3" xfId="6900"/>
    <cellStyle name="20% - uthevingsfarge 4 4 3 2 3 3 2" xfId="6901"/>
    <cellStyle name="20% - uthevingsfarge 4 4 3 2 3 3 3" xfId="6902"/>
    <cellStyle name="20% - uthevingsfarge 4 4 3 2 3 4" xfId="6903"/>
    <cellStyle name="20% - uthevingsfarge 4 4 3 2 3 5" xfId="6904"/>
    <cellStyle name="20% - uthevingsfarge 4 4 3 2 4" xfId="6905"/>
    <cellStyle name="20% - uthevingsfarge 4 4 3 2 4 2" xfId="6906"/>
    <cellStyle name="20% - uthevingsfarge 4 4 3 2 4 3" xfId="6907"/>
    <cellStyle name="20% - uthevingsfarge 4 4 3 2 5" xfId="6908"/>
    <cellStyle name="20% - uthevingsfarge 4 4 3 2 5 2" xfId="6909"/>
    <cellStyle name="20% - uthevingsfarge 4 4 3 2 5 3" xfId="6910"/>
    <cellStyle name="20% - uthevingsfarge 4 4 3 2 6" xfId="6911"/>
    <cellStyle name="20% - uthevingsfarge 4 4 3 2 6 2" xfId="6912"/>
    <cellStyle name="20% - uthevingsfarge 4 4 3 2 7" xfId="6913"/>
    <cellStyle name="20% - uthevingsfarge 4 4 3 2 7 2" xfId="6914"/>
    <cellStyle name="20% - uthevingsfarge 4 4 3 2 8" xfId="6915"/>
    <cellStyle name="20% - uthevingsfarge 4 4 3 2 9" xfId="6916"/>
    <cellStyle name="20% - uthevingsfarge 4 4 3 2_Tabell 4.5-4.7" xfId="6885"/>
    <cellStyle name="20% - uthevingsfarge 4 4 3 3" xfId="322"/>
    <cellStyle name="20% - uthevingsfarge 4 4 3 3 2" xfId="6918"/>
    <cellStyle name="20% - uthevingsfarge 4 4 3 3 2 2" xfId="6919"/>
    <cellStyle name="20% - uthevingsfarge 4 4 3 3 2 3" xfId="6920"/>
    <cellStyle name="20% - uthevingsfarge 4 4 3 3 3" xfId="6921"/>
    <cellStyle name="20% - uthevingsfarge 4 4 3 3 3 2" xfId="6922"/>
    <cellStyle name="20% - uthevingsfarge 4 4 3 3 3 3" xfId="6923"/>
    <cellStyle name="20% - uthevingsfarge 4 4 3 3 4" xfId="6924"/>
    <cellStyle name="20% - uthevingsfarge 4 4 3 3 5" xfId="6925"/>
    <cellStyle name="20% - uthevingsfarge 4 4 3 3_Tabell 4.5-4.7" xfId="6917"/>
    <cellStyle name="20% - uthevingsfarge 4 4 3 4" xfId="6926"/>
    <cellStyle name="20% - uthevingsfarge 4 4 3 4 2" xfId="6927"/>
    <cellStyle name="20% - uthevingsfarge 4 4 3 4 2 2" xfId="6928"/>
    <cellStyle name="20% - uthevingsfarge 4 4 3 4 2 3" xfId="6929"/>
    <cellStyle name="20% - uthevingsfarge 4 4 3 4 3" xfId="6930"/>
    <cellStyle name="20% - uthevingsfarge 4 4 3 4 3 2" xfId="6931"/>
    <cellStyle name="20% - uthevingsfarge 4 4 3 4 3 3" xfId="6932"/>
    <cellStyle name="20% - uthevingsfarge 4 4 3 4 4" xfId="6933"/>
    <cellStyle name="20% - uthevingsfarge 4 4 3 4 5" xfId="6934"/>
    <cellStyle name="20% - uthevingsfarge 4 4 3 5" xfId="6935"/>
    <cellStyle name="20% - uthevingsfarge 4 4 3 5 2" xfId="6936"/>
    <cellStyle name="20% - uthevingsfarge 4 4 3 5 3" xfId="6937"/>
    <cellStyle name="20% - uthevingsfarge 4 4 3 6" xfId="6938"/>
    <cellStyle name="20% - uthevingsfarge 4 4 3 6 2" xfId="6939"/>
    <cellStyle name="20% - uthevingsfarge 4 4 3 6 3" xfId="6940"/>
    <cellStyle name="20% - uthevingsfarge 4 4 3 7" xfId="6941"/>
    <cellStyle name="20% - uthevingsfarge 4 4 3 7 2" xfId="6942"/>
    <cellStyle name="20% - uthevingsfarge 4 4 3 8" xfId="6943"/>
    <cellStyle name="20% - uthevingsfarge 4 4 3 8 2" xfId="6944"/>
    <cellStyle name="20% - uthevingsfarge 4 4 3 9" xfId="6945"/>
    <cellStyle name="20% - uthevingsfarge 4 4 3_Tabell 4.5-4.7" xfId="6882"/>
    <cellStyle name="20% - uthevingsfarge 4 4 4" xfId="323"/>
    <cellStyle name="20% - uthevingsfarge 4 4 4 10" xfId="6947"/>
    <cellStyle name="20% - uthevingsfarge 4 4 4 2" xfId="324"/>
    <cellStyle name="20% - uthevingsfarge 4 4 4 2 2" xfId="6949"/>
    <cellStyle name="20% - uthevingsfarge 4 4 4 2 2 2" xfId="6950"/>
    <cellStyle name="20% - uthevingsfarge 4 4 4 2 2 3" xfId="6951"/>
    <cellStyle name="20% - uthevingsfarge 4 4 4 2 3" xfId="6952"/>
    <cellStyle name="20% - uthevingsfarge 4 4 4 2 3 2" xfId="6953"/>
    <cellStyle name="20% - uthevingsfarge 4 4 4 2 3 3" xfId="6954"/>
    <cellStyle name="20% - uthevingsfarge 4 4 4 2 4" xfId="6955"/>
    <cellStyle name="20% - uthevingsfarge 4 4 4 2 5" xfId="6956"/>
    <cellStyle name="20% - uthevingsfarge 4 4 4 2_Tabell 4.5-4.7" xfId="6948"/>
    <cellStyle name="20% - uthevingsfarge 4 4 4 3" xfId="6957"/>
    <cellStyle name="20% - uthevingsfarge 4 4 4 3 2" xfId="6958"/>
    <cellStyle name="20% - uthevingsfarge 4 4 4 3 2 2" xfId="6959"/>
    <cellStyle name="20% - uthevingsfarge 4 4 4 3 2 3" xfId="6960"/>
    <cellStyle name="20% - uthevingsfarge 4 4 4 3 3" xfId="6961"/>
    <cellStyle name="20% - uthevingsfarge 4 4 4 3 3 2" xfId="6962"/>
    <cellStyle name="20% - uthevingsfarge 4 4 4 3 3 3" xfId="6963"/>
    <cellStyle name="20% - uthevingsfarge 4 4 4 3 4" xfId="6964"/>
    <cellStyle name="20% - uthevingsfarge 4 4 4 3 5" xfId="6965"/>
    <cellStyle name="20% - uthevingsfarge 4 4 4 4" xfId="6966"/>
    <cellStyle name="20% - uthevingsfarge 4 4 4 4 2" xfId="6967"/>
    <cellStyle name="20% - uthevingsfarge 4 4 4 4 3" xfId="6968"/>
    <cellStyle name="20% - uthevingsfarge 4 4 4 5" xfId="6969"/>
    <cellStyle name="20% - uthevingsfarge 4 4 4 5 2" xfId="6970"/>
    <cellStyle name="20% - uthevingsfarge 4 4 4 5 3" xfId="6971"/>
    <cellStyle name="20% - uthevingsfarge 4 4 4 6" xfId="6972"/>
    <cellStyle name="20% - uthevingsfarge 4 4 4 6 2" xfId="6973"/>
    <cellStyle name="20% - uthevingsfarge 4 4 4 7" xfId="6974"/>
    <cellStyle name="20% - uthevingsfarge 4 4 4 7 2" xfId="6975"/>
    <cellStyle name="20% - uthevingsfarge 4 4 4 8" xfId="6976"/>
    <cellStyle name="20% - uthevingsfarge 4 4 4 9" xfId="6977"/>
    <cellStyle name="20% - uthevingsfarge 4 4 4_Tabell 4.5-4.7" xfId="6946"/>
    <cellStyle name="20% - uthevingsfarge 4 4 5" xfId="325"/>
    <cellStyle name="20% - uthevingsfarge 4 4 5 2" xfId="6979"/>
    <cellStyle name="20% - uthevingsfarge 4 4 5 2 2" xfId="6980"/>
    <cellStyle name="20% - uthevingsfarge 4 4 5 2 3" xfId="6981"/>
    <cellStyle name="20% - uthevingsfarge 4 4 5 3" xfId="6982"/>
    <cellStyle name="20% - uthevingsfarge 4 4 5 3 2" xfId="6983"/>
    <cellStyle name="20% - uthevingsfarge 4 4 5 3 3" xfId="6984"/>
    <cellStyle name="20% - uthevingsfarge 4 4 5 4" xfId="6985"/>
    <cellStyle name="20% - uthevingsfarge 4 4 5 5" xfId="6986"/>
    <cellStyle name="20% - uthevingsfarge 4 4 5_Tabell 4.5-4.7" xfId="6978"/>
    <cellStyle name="20% - uthevingsfarge 4 4 6" xfId="6987"/>
    <cellStyle name="20% - uthevingsfarge 4 4 6 2" xfId="6988"/>
    <cellStyle name="20% - uthevingsfarge 4 4 6 2 2" xfId="6989"/>
    <cellStyle name="20% - uthevingsfarge 4 4 6 2 3" xfId="6990"/>
    <cellStyle name="20% - uthevingsfarge 4 4 6 3" xfId="6991"/>
    <cellStyle name="20% - uthevingsfarge 4 4 6 3 2" xfId="6992"/>
    <cellStyle name="20% - uthevingsfarge 4 4 6 3 3" xfId="6993"/>
    <cellStyle name="20% - uthevingsfarge 4 4 6 4" xfId="6994"/>
    <cellStyle name="20% - uthevingsfarge 4 4 6 5" xfId="6995"/>
    <cellStyle name="20% - uthevingsfarge 4 4 7" xfId="6996"/>
    <cellStyle name="20% - uthevingsfarge 4 4 7 2" xfId="6997"/>
    <cellStyle name="20% - uthevingsfarge 4 4 7 3" xfId="6998"/>
    <cellStyle name="20% - uthevingsfarge 4 4 8" xfId="6999"/>
    <cellStyle name="20% - uthevingsfarge 4 4 8 2" xfId="7000"/>
    <cellStyle name="20% - uthevingsfarge 4 4 8 3" xfId="7001"/>
    <cellStyle name="20% - uthevingsfarge 4 4 9" xfId="7002"/>
    <cellStyle name="20% - uthevingsfarge 4 4 9 2" xfId="7003"/>
    <cellStyle name="20% - uthevingsfarge 4 4_Tabell 4.5-4.7" xfId="6748"/>
    <cellStyle name="20% - uthevingsfarge 4 5" xfId="326"/>
    <cellStyle name="20% - uthevingsfarge 4 5 10" xfId="7005"/>
    <cellStyle name="20% - uthevingsfarge 4 5 10 2" xfId="7006"/>
    <cellStyle name="20% - uthevingsfarge 4 5 11" xfId="7007"/>
    <cellStyle name="20% - uthevingsfarge 4 5 12" xfId="7008"/>
    <cellStyle name="20% - uthevingsfarge 4 5 13" xfId="7009"/>
    <cellStyle name="20% - uthevingsfarge 4 5 2" xfId="327"/>
    <cellStyle name="20% - uthevingsfarge 4 5 2 10" xfId="7011"/>
    <cellStyle name="20% - uthevingsfarge 4 5 2 11" xfId="7012"/>
    <cellStyle name="20% - uthevingsfarge 4 5 2 12" xfId="7013"/>
    <cellStyle name="20% - uthevingsfarge 4 5 2 2" xfId="328"/>
    <cellStyle name="20% - uthevingsfarge 4 5 2 2 10" xfId="7015"/>
    <cellStyle name="20% - uthevingsfarge 4 5 2 2 11" xfId="7016"/>
    <cellStyle name="20% - uthevingsfarge 4 5 2 2 2" xfId="329"/>
    <cellStyle name="20% - uthevingsfarge 4 5 2 2 2 10" xfId="7018"/>
    <cellStyle name="20% - uthevingsfarge 4 5 2 2 2 2" xfId="330"/>
    <cellStyle name="20% - uthevingsfarge 4 5 2 2 2 2 2" xfId="7020"/>
    <cellStyle name="20% - uthevingsfarge 4 5 2 2 2 2 2 2" xfId="7021"/>
    <cellStyle name="20% - uthevingsfarge 4 5 2 2 2 2 2 3" xfId="7022"/>
    <cellStyle name="20% - uthevingsfarge 4 5 2 2 2 2 3" xfId="7023"/>
    <cellStyle name="20% - uthevingsfarge 4 5 2 2 2 2 3 2" xfId="7024"/>
    <cellStyle name="20% - uthevingsfarge 4 5 2 2 2 2 3 3" xfId="7025"/>
    <cellStyle name="20% - uthevingsfarge 4 5 2 2 2 2 4" xfId="7026"/>
    <cellStyle name="20% - uthevingsfarge 4 5 2 2 2 2 5" xfId="7027"/>
    <cellStyle name="20% - uthevingsfarge 4 5 2 2 2 2_Tabell 4.5-4.7" xfId="7019"/>
    <cellStyle name="20% - uthevingsfarge 4 5 2 2 2 3" xfId="7028"/>
    <cellStyle name="20% - uthevingsfarge 4 5 2 2 2 3 2" xfId="7029"/>
    <cellStyle name="20% - uthevingsfarge 4 5 2 2 2 3 2 2" xfId="7030"/>
    <cellStyle name="20% - uthevingsfarge 4 5 2 2 2 3 2 3" xfId="7031"/>
    <cellStyle name="20% - uthevingsfarge 4 5 2 2 2 3 3" xfId="7032"/>
    <cellStyle name="20% - uthevingsfarge 4 5 2 2 2 3 3 2" xfId="7033"/>
    <cellStyle name="20% - uthevingsfarge 4 5 2 2 2 3 3 3" xfId="7034"/>
    <cellStyle name="20% - uthevingsfarge 4 5 2 2 2 3 4" xfId="7035"/>
    <cellStyle name="20% - uthevingsfarge 4 5 2 2 2 3 5" xfId="7036"/>
    <cellStyle name="20% - uthevingsfarge 4 5 2 2 2 4" xfId="7037"/>
    <cellStyle name="20% - uthevingsfarge 4 5 2 2 2 4 2" xfId="7038"/>
    <cellStyle name="20% - uthevingsfarge 4 5 2 2 2 4 3" xfId="7039"/>
    <cellStyle name="20% - uthevingsfarge 4 5 2 2 2 5" xfId="7040"/>
    <cellStyle name="20% - uthevingsfarge 4 5 2 2 2 5 2" xfId="7041"/>
    <cellStyle name="20% - uthevingsfarge 4 5 2 2 2 5 3" xfId="7042"/>
    <cellStyle name="20% - uthevingsfarge 4 5 2 2 2 6" xfId="7043"/>
    <cellStyle name="20% - uthevingsfarge 4 5 2 2 2 6 2" xfId="7044"/>
    <cellStyle name="20% - uthevingsfarge 4 5 2 2 2 7" xfId="7045"/>
    <cellStyle name="20% - uthevingsfarge 4 5 2 2 2 7 2" xfId="7046"/>
    <cellStyle name="20% - uthevingsfarge 4 5 2 2 2 8" xfId="7047"/>
    <cellStyle name="20% - uthevingsfarge 4 5 2 2 2 9" xfId="7048"/>
    <cellStyle name="20% - uthevingsfarge 4 5 2 2 2_Tabell 4.5-4.7" xfId="7017"/>
    <cellStyle name="20% - uthevingsfarge 4 5 2 2 3" xfId="331"/>
    <cellStyle name="20% - uthevingsfarge 4 5 2 2 3 2" xfId="7050"/>
    <cellStyle name="20% - uthevingsfarge 4 5 2 2 3 2 2" xfId="7051"/>
    <cellStyle name="20% - uthevingsfarge 4 5 2 2 3 2 3" xfId="7052"/>
    <cellStyle name="20% - uthevingsfarge 4 5 2 2 3 3" xfId="7053"/>
    <cellStyle name="20% - uthevingsfarge 4 5 2 2 3 3 2" xfId="7054"/>
    <cellStyle name="20% - uthevingsfarge 4 5 2 2 3 3 3" xfId="7055"/>
    <cellStyle name="20% - uthevingsfarge 4 5 2 2 3 4" xfId="7056"/>
    <cellStyle name="20% - uthevingsfarge 4 5 2 2 3 5" xfId="7057"/>
    <cellStyle name="20% - uthevingsfarge 4 5 2 2 3_Tabell 4.5-4.7" xfId="7049"/>
    <cellStyle name="20% - uthevingsfarge 4 5 2 2 4" xfId="7058"/>
    <cellStyle name="20% - uthevingsfarge 4 5 2 2 4 2" xfId="7059"/>
    <cellStyle name="20% - uthevingsfarge 4 5 2 2 4 2 2" xfId="7060"/>
    <cellStyle name="20% - uthevingsfarge 4 5 2 2 4 2 3" xfId="7061"/>
    <cellStyle name="20% - uthevingsfarge 4 5 2 2 4 3" xfId="7062"/>
    <cellStyle name="20% - uthevingsfarge 4 5 2 2 4 3 2" xfId="7063"/>
    <cellStyle name="20% - uthevingsfarge 4 5 2 2 4 3 3" xfId="7064"/>
    <cellStyle name="20% - uthevingsfarge 4 5 2 2 4 4" xfId="7065"/>
    <cellStyle name="20% - uthevingsfarge 4 5 2 2 4 5" xfId="7066"/>
    <cellStyle name="20% - uthevingsfarge 4 5 2 2 5" xfId="7067"/>
    <cellStyle name="20% - uthevingsfarge 4 5 2 2 5 2" xfId="7068"/>
    <cellStyle name="20% - uthevingsfarge 4 5 2 2 5 3" xfId="7069"/>
    <cellStyle name="20% - uthevingsfarge 4 5 2 2 6" xfId="7070"/>
    <cellStyle name="20% - uthevingsfarge 4 5 2 2 6 2" xfId="7071"/>
    <cellStyle name="20% - uthevingsfarge 4 5 2 2 6 3" xfId="7072"/>
    <cellStyle name="20% - uthevingsfarge 4 5 2 2 7" xfId="7073"/>
    <cellStyle name="20% - uthevingsfarge 4 5 2 2 7 2" xfId="7074"/>
    <cellStyle name="20% - uthevingsfarge 4 5 2 2 8" xfId="7075"/>
    <cellStyle name="20% - uthevingsfarge 4 5 2 2 8 2" xfId="7076"/>
    <cellStyle name="20% - uthevingsfarge 4 5 2 2 9" xfId="7077"/>
    <cellStyle name="20% - uthevingsfarge 4 5 2 2_Tabell 4.5-4.7" xfId="7014"/>
    <cellStyle name="20% - uthevingsfarge 4 5 2 3" xfId="332"/>
    <cellStyle name="20% - uthevingsfarge 4 5 2 3 10" xfId="7079"/>
    <cellStyle name="20% - uthevingsfarge 4 5 2 3 2" xfId="333"/>
    <cellStyle name="20% - uthevingsfarge 4 5 2 3 2 2" xfId="7081"/>
    <cellStyle name="20% - uthevingsfarge 4 5 2 3 2 2 2" xfId="7082"/>
    <cellStyle name="20% - uthevingsfarge 4 5 2 3 2 2 3" xfId="7083"/>
    <cellStyle name="20% - uthevingsfarge 4 5 2 3 2 3" xfId="7084"/>
    <cellStyle name="20% - uthevingsfarge 4 5 2 3 2 3 2" xfId="7085"/>
    <cellStyle name="20% - uthevingsfarge 4 5 2 3 2 3 3" xfId="7086"/>
    <cellStyle name="20% - uthevingsfarge 4 5 2 3 2 4" xfId="7087"/>
    <cellStyle name="20% - uthevingsfarge 4 5 2 3 2 5" xfId="7088"/>
    <cellStyle name="20% - uthevingsfarge 4 5 2 3 2_Tabell 4.5-4.7" xfId="7080"/>
    <cellStyle name="20% - uthevingsfarge 4 5 2 3 3" xfId="7089"/>
    <cellStyle name="20% - uthevingsfarge 4 5 2 3 3 2" xfId="7090"/>
    <cellStyle name="20% - uthevingsfarge 4 5 2 3 3 2 2" xfId="7091"/>
    <cellStyle name="20% - uthevingsfarge 4 5 2 3 3 2 3" xfId="7092"/>
    <cellStyle name="20% - uthevingsfarge 4 5 2 3 3 3" xfId="7093"/>
    <cellStyle name="20% - uthevingsfarge 4 5 2 3 3 3 2" xfId="7094"/>
    <cellStyle name="20% - uthevingsfarge 4 5 2 3 3 3 3" xfId="7095"/>
    <cellStyle name="20% - uthevingsfarge 4 5 2 3 3 4" xfId="7096"/>
    <cellStyle name="20% - uthevingsfarge 4 5 2 3 3 5" xfId="7097"/>
    <cellStyle name="20% - uthevingsfarge 4 5 2 3 4" xfId="7098"/>
    <cellStyle name="20% - uthevingsfarge 4 5 2 3 4 2" xfId="7099"/>
    <cellStyle name="20% - uthevingsfarge 4 5 2 3 4 3" xfId="7100"/>
    <cellStyle name="20% - uthevingsfarge 4 5 2 3 5" xfId="7101"/>
    <cellStyle name="20% - uthevingsfarge 4 5 2 3 5 2" xfId="7102"/>
    <cellStyle name="20% - uthevingsfarge 4 5 2 3 5 3" xfId="7103"/>
    <cellStyle name="20% - uthevingsfarge 4 5 2 3 6" xfId="7104"/>
    <cellStyle name="20% - uthevingsfarge 4 5 2 3 6 2" xfId="7105"/>
    <cellStyle name="20% - uthevingsfarge 4 5 2 3 7" xfId="7106"/>
    <cellStyle name="20% - uthevingsfarge 4 5 2 3 7 2" xfId="7107"/>
    <cellStyle name="20% - uthevingsfarge 4 5 2 3 8" xfId="7108"/>
    <cellStyle name="20% - uthevingsfarge 4 5 2 3 9" xfId="7109"/>
    <cellStyle name="20% - uthevingsfarge 4 5 2 3_Tabell 4.5-4.7" xfId="7078"/>
    <cellStyle name="20% - uthevingsfarge 4 5 2 4" xfId="334"/>
    <cellStyle name="20% - uthevingsfarge 4 5 2 4 2" xfId="7111"/>
    <cellStyle name="20% - uthevingsfarge 4 5 2 4 2 2" xfId="7112"/>
    <cellStyle name="20% - uthevingsfarge 4 5 2 4 2 3" xfId="7113"/>
    <cellStyle name="20% - uthevingsfarge 4 5 2 4 3" xfId="7114"/>
    <cellStyle name="20% - uthevingsfarge 4 5 2 4 3 2" xfId="7115"/>
    <cellStyle name="20% - uthevingsfarge 4 5 2 4 3 3" xfId="7116"/>
    <cellStyle name="20% - uthevingsfarge 4 5 2 4 4" xfId="7117"/>
    <cellStyle name="20% - uthevingsfarge 4 5 2 4 5" xfId="7118"/>
    <cellStyle name="20% - uthevingsfarge 4 5 2 4_Tabell 4.5-4.7" xfId="7110"/>
    <cellStyle name="20% - uthevingsfarge 4 5 2 5" xfId="7119"/>
    <cellStyle name="20% - uthevingsfarge 4 5 2 5 2" xfId="7120"/>
    <cellStyle name="20% - uthevingsfarge 4 5 2 5 2 2" xfId="7121"/>
    <cellStyle name="20% - uthevingsfarge 4 5 2 5 2 3" xfId="7122"/>
    <cellStyle name="20% - uthevingsfarge 4 5 2 5 3" xfId="7123"/>
    <cellStyle name="20% - uthevingsfarge 4 5 2 5 3 2" xfId="7124"/>
    <cellStyle name="20% - uthevingsfarge 4 5 2 5 3 3" xfId="7125"/>
    <cellStyle name="20% - uthevingsfarge 4 5 2 5 4" xfId="7126"/>
    <cellStyle name="20% - uthevingsfarge 4 5 2 5 5" xfId="7127"/>
    <cellStyle name="20% - uthevingsfarge 4 5 2 6" xfId="7128"/>
    <cellStyle name="20% - uthevingsfarge 4 5 2 6 2" xfId="7129"/>
    <cellStyle name="20% - uthevingsfarge 4 5 2 6 3" xfId="7130"/>
    <cellStyle name="20% - uthevingsfarge 4 5 2 7" xfId="7131"/>
    <cellStyle name="20% - uthevingsfarge 4 5 2 7 2" xfId="7132"/>
    <cellStyle name="20% - uthevingsfarge 4 5 2 7 3" xfId="7133"/>
    <cellStyle name="20% - uthevingsfarge 4 5 2 8" xfId="7134"/>
    <cellStyle name="20% - uthevingsfarge 4 5 2 8 2" xfId="7135"/>
    <cellStyle name="20% - uthevingsfarge 4 5 2 9" xfId="7136"/>
    <cellStyle name="20% - uthevingsfarge 4 5 2 9 2" xfId="7137"/>
    <cellStyle name="20% - uthevingsfarge 4 5 2_Tabell 4.5-4.7" xfId="7010"/>
    <cellStyle name="20% - uthevingsfarge 4 5 3" xfId="335"/>
    <cellStyle name="20% - uthevingsfarge 4 5 3 10" xfId="7139"/>
    <cellStyle name="20% - uthevingsfarge 4 5 3 11" xfId="7140"/>
    <cellStyle name="20% - uthevingsfarge 4 5 3 2" xfId="336"/>
    <cellStyle name="20% - uthevingsfarge 4 5 3 2 10" xfId="7142"/>
    <cellStyle name="20% - uthevingsfarge 4 5 3 2 2" xfId="337"/>
    <cellStyle name="20% - uthevingsfarge 4 5 3 2 2 2" xfId="7144"/>
    <cellStyle name="20% - uthevingsfarge 4 5 3 2 2 2 2" xfId="7145"/>
    <cellStyle name="20% - uthevingsfarge 4 5 3 2 2 2 3" xfId="7146"/>
    <cellStyle name="20% - uthevingsfarge 4 5 3 2 2 3" xfId="7147"/>
    <cellStyle name="20% - uthevingsfarge 4 5 3 2 2 3 2" xfId="7148"/>
    <cellStyle name="20% - uthevingsfarge 4 5 3 2 2 3 3" xfId="7149"/>
    <cellStyle name="20% - uthevingsfarge 4 5 3 2 2 4" xfId="7150"/>
    <cellStyle name="20% - uthevingsfarge 4 5 3 2 2 5" xfId="7151"/>
    <cellStyle name="20% - uthevingsfarge 4 5 3 2 2_Tabell 4.5-4.7" xfId="7143"/>
    <cellStyle name="20% - uthevingsfarge 4 5 3 2 3" xfId="7152"/>
    <cellStyle name="20% - uthevingsfarge 4 5 3 2 3 2" xfId="7153"/>
    <cellStyle name="20% - uthevingsfarge 4 5 3 2 3 2 2" xfId="7154"/>
    <cellStyle name="20% - uthevingsfarge 4 5 3 2 3 2 3" xfId="7155"/>
    <cellStyle name="20% - uthevingsfarge 4 5 3 2 3 3" xfId="7156"/>
    <cellStyle name="20% - uthevingsfarge 4 5 3 2 3 3 2" xfId="7157"/>
    <cellStyle name="20% - uthevingsfarge 4 5 3 2 3 3 3" xfId="7158"/>
    <cellStyle name="20% - uthevingsfarge 4 5 3 2 3 4" xfId="7159"/>
    <cellStyle name="20% - uthevingsfarge 4 5 3 2 3 5" xfId="7160"/>
    <cellStyle name="20% - uthevingsfarge 4 5 3 2 4" xfId="7161"/>
    <cellStyle name="20% - uthevingsfarge 4 5 3 2 4 2" xfId="7162"/>
    <cellStyle name="20% - uthevingsfarge 4 5 3 2 4 3" xfId="7163"/>
    <cellStyle name="20% - uthevingsfarge 4 5 3 2 5" xfId="7164"/>
    <cellStyle name="20% - uthevingsfarge 4 5 3 2 5 2" xfId="7165"/>
    <cellStyle name="20% - uthevingsfarge 4 5 3 2 5 3" xfId="7166"/>
    <cellStyle name="20% - uthevingsfarge 4 5 3 2 6" xfId="7167"/>
    <cellStyle name="20% - uthevingsfarge 4 5 3 2 6 2" xfId="7168"/>
    <cellStyle name="20% - uthevingsfarge 4 5 3 2 7" xfId="7169"/>
    <cellStyle name="20% - uthevingsfarge 4 5 3 2 7 2" xfId="7170"/>
    <cellStyle name="20% - uthevingsfarge 4 5 3 2 8" xfId="7171"/>
    <cellStyle name="20% - uthevingsfarge 4 5 3 2 9" xfId="7172"/>
    <cellStyle name="20% - uthevingsfarge 4 5 3 2_Tabell 4.5-4.7" xfId="7141"/>
    <cellStyle name="20% - uthevingsfarge 4 5 3 3" xfId="338"/>
    <cellStyle name="20% - uthevingsfarge 4 5 3 3 2" xfId="7174"/>
    <cellStyle name="20% - uthevingsfarge 4 5 3 3 2 2" xfId="7175"/>
    <cellStyle name="20% - uthevingsfarge 4 5 3 3 2 3" xfId="7176"/>
    <cellStyle name="20% - uthevingsfarge 4 5 3 3 3" xfId="7177"/>
    <cellStyle name="20% - uthevingsfarge 4 5 3 3 3 2" xfId="7178"/>
    <cellStyle name="20% - uthevingsfarge 4 5 3 3 3 3" xfId="7179"/>
    <cellStyle name="20% - uthevingsfarge 4 5 3 3 4" xfId="7180"/>
    <cellStyle name="20% - uthevingsfarge 4 5 3 3 5" xfId="7181"/>
    <cellStyle name="20% - uthevingsfarge 4 5 3 3_Tabell 4.5-4.7" xfId="7173"/>
    <cellStyle name="20% - uthevingsfarge 4 5 3 4" xfId="7182"/>
    <cellStyle name="20% - uthevingsfarge 4 5 3 4 2" xfId="7183"/>
    <cellStyle name="20% - uthevingsfarge 4 5 3 4 2 2" xfId="7184"/>
    <cellStyle name="20% - uthevingsfarge 4 5 3 4 2 3" xfId="7185"/>
    <cellStyle name="20% - uthevingsfarge 4 5 3 4 3" xfId="7186"/>
    <cellStyle name="20% - uthevingsfarge 4 5 3 4 3 2" xfId="7187"/>
    <cellStyle name="20% - uthevingsfarge 4 5 3 4 3 3" xfId="7188"/>
    <cellStyle name="20% - uthevingsfarge 4 5 3 4 4" xfId="7189"/>
    <cellStyle name="20% - uthevingsfarge 4 5 3 4 5" xfId="7190"/>
    <cellStyle name="20% - uthevingsfarge 4 5 3 5" xfId="7191"/>
    <cellStyle name="20% - uthevingsfarge 4 5 3 5 2" xfId="7192"/>
    <cellStyle name="20% - uthevingsfarge 4 5 3 5 3" xfId="7193"/>
    <cellStyle name="20% - uthevingsfarge 4 5 3 6" xfId="7194"/>
    <cellStyle name="20% - uthevingsfarge 4 5 3 6 2" xfId="7195"/>
    <cellStyle name="20% - uthevingsfarge 4 5 3 6 3" xfId="7196"/>
    <cellStyle name="20% - uthevingsfarge 4 5 3 7" xfId="7197"/>
    <cellStyle name="20% - uthevingsfarge 4 5 3 7 2" xfId="7198"/>
    <cellStyle name="20% - uthevingsfarge 4 5 3 8" xfId="7199"/>
    <cellStyle name="20% - uthevingsfarge 4 5 3 8 2" xfId="7200"/>
    <cellStyle name="20% - uthevingsfarge 4 5 3 9" xfId="7201"/>
    <cellStyle name="20% - uthevingsfarge 4 5 3_Tabell 4.5-4.7" xfId="7138"/>
    <cellStyle name="20% - uthevingsfarge 4 5 4" xfId="339"/>
    <cellStyle name="20% - uthevingsfarge 4 5 4 10" xfId="7203"/>
    <cellStyle name="20% - uthevingsfarge 4 5 4 2" xfId="340"/>
    <cellStyle name="20% - uthevingsfarge 4 5 4 2 2" xfId="7205"/>
    <cellStyle name="20% - uthevingsfarge 4 5 4 2 2 2" xfId="7206"/>
    <cellStyle name="20% - uthevingsfarge 4 5 4 2 2 3" xfId="7207"/>
    <cellStyle name="20% - uthevingsfarge 4 5 4 2 3" xfId="7208"/>
    <cellStyle name="20% - uthevingsfarge 4 5 4 2 3 2" xfId="7209"/>
    <cellStyle name="20% - uthevingsfarge 4 5 4 2 3 3" xfId="7210"/>
    <cellStyle name="20% - uthevingsfarge 4 5 4 2 4" xfId="7211"/>
    <cellStyle name="20% - uthevingsfarge 4 5 4 2 5" xfId="7212"/>
    <cellStyle name="20% - uthevingsfarge 4 5 4 2_Tabell 4.5-4.7" xfId="7204"/>
    <cellStyle name="20% - uthevingsfarge 4 5 4 3" xfId="7213"/>
    <cellStyle name="20% - uthevingsfarge 4 5 4 3 2" xfId="7214"/>
    <cellStyle name="20% - uthevingsfarge 4 5 4 3 2 2" xfId="7215"/>
    <cellStyle name="20% - uthevingsfarge 4 5 4 3 2 3" xfId="7216"/>
    <cellStyle name="20% - uthevingsfarge 4 5 4 3 3" xfId="7217"/>
    <cellStyle name="20% - uthevingsfarge 4 5 4 3 3 2" xfId="7218"/>
    <cellStyle name="20% - uthevingsfarge 4 5 4 3 3 3" xfId="7219"/>
    <cellStyle name="20% - uthevingsfarge 4 5 4 3 4" xfId="7220"/>
    <cellStyle name="20% - uthevingsfarge 4 5 4 3 5" xfId="7221"/>
    <cellStyle name="20% - uthevingsfarge 4 5 4 4" xfId="7222"/>
    <cellStyle name="20% - uthevingsfarge 4 5 4 4 2" xfId="7223"/>
    <cellStyle name="20% - uthevingsfarge 4 5 4 4 3" xfId="7224"/>
    <cellStyle name="20% - uthevingsfarge 4 5 4 5" xfId="7225"/>
    <cellStyle name="20% - uthevingsfarge 4 5 4 5 2" xfId="7226"/>
    <cellStyle name="20% - uthevingsfarge 4 5 4 5 3" xfId="7227"/>
    <cellStyle name="20% - uthevingsfarge 4 5 4 6" xfId="7228"/>
    <cellStyle name="20% - uthevingsfarge 4 5 4 6 2" xfId="7229"/>
    <cellStyle name="20% - uthevingsfarge 4 5 4 7" xfId="7230"/>
    <cellStyle name="20% - uthevingsfarge 4 5 4 7 2" xfId="7231"/>
    <cellStyle name="20% - uthevingsfarge 4 5 4 8" xfId="7232"/>
    <cellStyle name="20% - uthevingsfarge 4 5 4 9" xfId="7233"/>
    <cellStyle name="20% - uthevingsfarge 4 5 4_Tabell 4.5-4.7" xfId="7202"/>
    <cellStyle name="20% - uthevingsfarge 4 5 5" xfId="341"/>
    <cellStyle name="20% - uthevingsfarge 4 5 5 2" xfId="7235"/>
    <cellStyle name="20% - uthevingsfarge 4 5 5 2 2" xfId="7236"/>
    <cellStyle name="20% - uthevingsfarge 4 5 5 2 3" xfId="7237"/>
    <cellStyle name="20% - uthevingsfarge 4 5 5 3" xfId="7238"/>
    <cellStyle name="20% - uthevingsfarge 4 5 5 3 2" xfId="7239"/>
    <cellStyle name="20% - uthevingsfarge 4 5 5 3 3" xfId="7240"/>
    <cellStyle name="20% - uthevingsfarge 4 5 5 4" xfId="7241"/>
    <cellStyle name="20% - uthevingsfarge 4 5 5 5" xfId="7242"/>
    <cellStyle name="20% - uthevingsfarge 4 5 5_Tabell 4.5-4.7" xfId="7234"/>
    <cellStyle name="20% - uthevingsfarge 4 5 6" xfId="7243"/>
    <cellStyle name="20% - uthevingsfarge 4 5 6 2" xfId="7244"/>
    <cellStyle name="20% - uthevingsfarge 4 5 6 2 2" xfId="7245"/>
    <cellStyle name="20% - uthevingsfarge 4 5 6 2 3" xfId="7246"/>
    <cellStyle name="20% - uthevingsfarge 4 5 6 3" xfId="7247"/>
    <cellStyle name="20% - uthevingsfarge 4 5 6 3 2" xfId="7248"/>
    <cellStyle name="20% - uthevingsfarge 4 5 6 3 3" xfId="7249"/>
    <cellStyle name="20% - uthevingsfarge 4 5 6 4" xfId="7250"/>
    <cellStyle name="20% - uthevingsfarge 4 5 6 5" xfId="7251"/>
    <cellStyle name="20% - uthevingsfarge 4 5 7" xfId="7252"/>
    <cellStyle name="20% - uthevingsfarge 4 5 7 2" xfId="7253"/>
    <cellStyle name="20% - uthevingsfarge 4 5 7 3" xfId="7254"/>
    <cellStyle name="20% - uthevingsfarge 4 5 8" xfId="7255"/>
    <cellStyle name="20% - uthevingsfarge 4 5 8 2" xfId="7256"/>
    <cellStyle name="20% - uthevingsfarge 4 5 8 3" xfId="7257"/>
    <cellStyle name="20% - uthevingsfarge 4 5 9" xfId="7258"/>
    <cellStyle name="20% - uthevingsfarge 4 5 9 2" xfId="7259"/>
    <cellStyle name="20% - uthevingsfarge 4 5_Tabell 4.5-4.7" xfId="7004"/>
    <cellStyle name="20% - uthevingsfarge 4 6" xfId="342"/>
    <cellStyle name="20% - uthevingsfarge 4 6 10" xfId="7261"/>
    <cellStyle name="20% - uthevingsfarge 4 6 11" xfId="7262"/>
    <cellStyle name="20% - uthevingsfarge 4 6 12" xfId="7263"/>
    <cellStyle name="20% - uthevingsfarge 4 6 2" xfId="343"/>
    <cellStyle name="20% - uthevingsfarge 4 6 2 10" xfId="7265"/>
    <cellStyle name="20% - uthevingsfarge 4 6 2 11" xfId="7266"/>
    <cellStyle name="20% - uthevingsfarge 4 6 2 2" xfId="344"/>
    <cellStyle name="20% - uthevingsfarge 4 6 2 2 10" xfId="7268"/>
    <cellStyle name="20% - uthevingsfarge 4 6 2 2 2" xfId="345"/>
    <cellStyle name="20% - uthevingsfarge 4 6 2 2 2 2" xfId="7270"/>
    <cellStyle name="20% - uthevingsfarge 4 6 2 2 2 2 2" xfId="7271"/>
    <cellStyle name="20% - uthevingsfarge 4 6 2 2 2 2 3" xfId="7272"/>
    <cellStyle name="20% - uthevingsfarge 4 6 2 2 2 3" xfId="7273"/>
    <cellStyle name="20% - uthevingsfarge 4 6 2 2 2 3 2" xfId="7274"/>
    <cellStyle name="20% - uthevingsfarge 4 6 2 2 2 3 3" xfId="7275"/>
    <cellStyle name="20% - uthevingsfarge 4 6 2 2 2 4" xfId="7276"/>
    <cellStyle name="20% - uthevingsfarge 4 6 2 2 2 5" xfId="7277"/>
    <cellStyle name="20% - uthevingsfarge 4 6 2 2 2_Tabell 4.5-4.7" xfId="7269"/>
    <cellStyle name="20% - uthevingsfarge 4 6 2 2 3" xfId="7278"/>
    <cellStyle name="20% - uthevingsfarge 4 6 2 2 3 2" xfId="7279"/>
    <cellStyle name="20% - uthevingsfarge 4 6 2 2 3 2 2" xfId="7280"/>
    <cellStyle name="20% - uthevingsfarge 4 6 2 2 3 2 3" xfId="7281"/>
    <cellStyle name="20% - uthevingsfarge 4 6 2 2 3 3" xfId="7282"/>
    <cellStyle name="20% - uthevingsfarge 4 6 2 2 3 3 2" xfId="7283"/>
    <cellStyle name="20% - uthevingsfarge 4 6 2 2 3 3 3" xfId="7284"/>
    <cellStyle name="20% - uthevingsfarge 4 6 2 2 3 4" xfId="7285"/>
    <cellStyle name="20% - uthevingsfarge 4 6 2 2 3 5" xfId="7286"/>
    <cellStyle name="20% - uthevingsfarge 4 6 2 2 4" xfId="7287"/>
    <cellStyle name="20% - uthevingsfarge 4 6 2 2 4 2" xfId="7288"/>
    <cellStyle name="20% - uthevingsfarge 4 6 2 2 4 3" xfId="7289"/>
    <cellStyle name="20% - uthevingsfarge 4 6 2 2 5" xfId="7290"/>
    <cellStyle name="20% - uthevingsfarge 4 6 2 2 5 2" xfId="7291"/>
    <cellStyle name="20% - uthevingsfarge 4 6 2 2 5 3" xfId="7292"/>
    <cellStyle name="20% - uthevingsfarge 4 6 2 2 6" xfId="7293"/>
    <cellStyle name="20% - uthevingsfarge 4 6 2 2 6 2" xfId="7294"/>
    <cellStyle name="20% - uthevingsfarge 4 6 2 2 7" xfId="7295"/>
    <cellStyle name="20% - uthevingsfarge 4 6 2 2 7 2" xfId="7296"/>
    <cellStyle name="20% - uthevingsfarge 4 6 2 2 8" xfId="7297"/>
    <cellStyle name="20% - uthevingsfarge 4 6 2 2 9" xfId="7298"/>
    <cellStyle name="20% - uthevingsfarge 4 6 2 2_Tabell 4.5-4.7" xfId="7267"/>
    <cellStyle name="20% - uthevingsfarge 4 6 2 3" xfId="346"/>
    <cellStyle name="20% - uthevingsfarge 4 6 2 3 2" xfId="7300"/>
    <cellStyle name="20% - uthevingsfarge 4 6 2 3 2 2" xfId="7301"/>
    <cellStyle name="20% - uthevingsfarge 4 6 2 3 2 3" xfId="7302"/>
    <cellStyle name="20% - uthevingsfarge 4 6 2 3 3" xfId="7303"/>
    <cellStyle name="20% - uthevingsfarge 4 6 2 3 3 2" xfId="7304"/>
    <cellStyle name="20% - uthevingsfarge 4 6 2 3 3 3" xfId="7305"/>
    <cellStyle name="20% - uthevingsfarge 4 6 2 3 4" xfId="7306"/>
    <cellStyle name="20% - uthevingsfarge 4 6 2 3 5" xfId="7307"/>
    <cellStyle name="20% - uthevingsfarge 4 6 2 3_Tabell 4.5-4.7" xfId="7299"/>
    <cellStyle name="20% - uthevingsfarge 4 6 2 4" xfId="7308"/>
    <cellStyle name="20% - uthevingsfarge 4 6 2 4 2" xfId="7309"/>
    <cellStyle name="20% - uthevingsfarge 4 6 2 4 2 2" xfId="7310"/>
    <cellStyle name="20% - uthevingsfarge 4 6 2 4 2 3" xfId="7311"/>
    <cellStyle name="20% - uthevingsfarge 4 6 2 4 3" xfId="7312"/>
    <cellStyle name="20% - uthevingsfarge 4 6 2 4 3 2" xfId="7313"/>
    <cellStyle name="20% - uthevingsfarge 4 6 2 4 3 3" xfId="7314"/>
    <cellStyle name="20% - uthevingsfarge 4 6 2 4 4" xfId="7315"/>
    <cellStyle name="20% - uthevingsfarge 4 6 2 4 5" xfId="7316"/>
    <cellStyle name="20% - uthevingsfarge 4 6 2 5" xfId="7317"/>
    <cellStyle name="20% - uthevingsfarge 4 6 2 5 2" xfId="7318"/>
    <cellStyle name="20% - uthevingsfarge 4 6 2 5 3" xfId="7319"/>
    <cellStyle name="20% - uthevingsfarge 4 6 2 6" xfId="7320"/>
    <cellStyle name="20% - uthevingsfarge 4 6 2 6 2" xfId="7321"/>
    <cellStyle name="20% - uthevingsfarge 4 6 2 6 3" xfId="7322"/>
    <cellStyle name="20% - uthevingsfarge 4 6 2 7" xfId="7323"/>
    <cellStyle name="20% - uthevingsfarge 4 6 2 7 2" xfId="7324"/>
    <cellStyle name="20% - uthevingsfarge 4 6 2 8" xfId="7325"/>
    <cellStyle name="20% - uthevingsfarge 4 6 2 8 2" xfId="7326"/>
    <cellStyle name="20% - uthevingsfarge 4 6 2 9" xfId="7327"/>
    <cellStyle name="20% - uthevingsfarge 4 6 2_Tabell 4.5-4.7" xfId="7264"/>
    <cellStyle name="20% - uthevingsfarge 4 6 3" xfId="347"/>
    <cellStyle name="20% - uthevingsfarge 4 6 3 10" xfId="7329"/>
    <cellStyle name="20% - uthevingsfarge 4 6 3 2" xfId="348"/>
    <cellStyle name="20% - uthevingsfarge 4 6 3 2 2" xfId="7331"/>
    <cellStyle name="20% - uthevingsfarge 4 6 3 2 2 2" xfId="7332"/>
    <cellStyle name="20% - uthevingsfarge 4 6 3 2 2 3" xfId="7333"/>
    <cellStyle name="20% - uthevingsfarge 4 6 3 2 3" xfId="7334"/>
    <cellStyle name="20% - uthevingsfarge 4 6 3 2 3 2" xfId="7335"/>
    <cellStyle name="20% - uthevingsfarge 4 6 3 2 3 3" xfId="7336"/>
    <cellStyle name="20% - uthevingsfarge 4 6 3 2 4" xfId="7337"/>
    <cellStyle name="20% - uthevingsfarge 4 6 3 2 5" xfId="7338"/>
    <cellStyle name="20% - uthevingsfarge 4 6 3 2_Tabell 4.5-4.7" xfId="7330"/>
    <cellStyle name="20% - uthevingsfarge 4 6 3 3" xfId="7339"/>
    <cellStyle name="20% - uthevingsfarge 4 6 3 3 2" xfId="7340"/>
    <cellStyle name="20% - uthevingsfarge 4 6 3 3 2 2" xfId="7341"/>
    <cellStyle name="20% - uthevingsfarge 4 6 3 3 2 3" xfId="7342"/>
    <cellStyle name="20% - uthevingsfarge 4 6 3 3 3" xfId="7343"/>
    <cellStyle name="20% - uthevingsfarge 4 6 3 3 3 2" xfId="7344"/>
    <cellStyle name="20% - uthevingsfarge 4 6 3 3 3 3" xfId="7345"/>
    <cellStyle name="20% - uthevingsfarge 4 6 3 3 4" xfId="7346"/>
    <cellStyle name="20% - uthevingsfarge 4 6 3 3 5" xfId="7347"/>
    <cellStyle name="20% - uthevingsfarge 4 6 3 4" xfId="7348"/>
    <cellStyle name="20% - uthevingsfarge 4 6 3 4 2" xfId="7349"/>
    <cellStyle name="20% - uthevingsfarge 4 6 3 4 3" xfId="7350"/>
    <cellStyle name="20% - uthevingsfarge 4 6 3 5" xfId="7351"/>
    <cellStyle name="20% - uthevingsfarge 4 6 3 5 2" xfId="7352"/>
    <cellStyle name="20% - uthevingsfarge 4 6 3 5 3" xfId="7353"/>
    <cellStyle name="20% - uthevingsfarge 4 6 3 6" xfId="7354"/>
    <cellStyle name="20% - uthevingsfarge 4 6 3 6 2" xfId="7355"/>
    <cellStyle name="20% - uthevingsfarge 4 6 3 7" xfId="7356"/>
    <cellStyle name="20% - uthevingsfarge 4 6 3 7 2" xfId="7357"/>
    <cellStyle name="20% - uthevingsfarge 4 6 3 8" xfId="7358"/>
    <cellStyle name="20% - uthevingsfarge 4 6 3 9" xfId="7359"/>
    <cellStyle name="20% - uthevingsfarge 4 6 3_Tabell 4.5-4.7" xfId="7328"/>
    <cellStyle name="20% - uthevingsfarge 4 6 4" xfId="349"/>
    <cellStyle name="20% - uthevingsfarge 4 6 4 2" xfId="7361"/>
    <cellStyle name="20% - uthevingsfarge 4 6 4 2 2" xfId="7362"/>
    <cellStyle name="20% - uthevingsfarge 4 6 4 2 3" xfId="7363"/>
    <cellStyle name="20% - uthevingsfarge 4 6 4 3" xfId="7364"/>
    <cellStyle name="20% - uthevingsfarge 4 6 4 3 2" xfId="7365"/>
    <cellStyle name="20% - uthevingsfarge 4 6 4 3 3" xfId="7366"/>
    <cellStyle name="20% - uthevingsfarge 4 6 4 4" xfId="7367"/>
    <cellStyle name="20% - uthevingsfarge 4 6 4 5" xfId="7368"/>
    <cellStyle name="20% - uthevingsfarge 4 6 4_Tabell 4.5-4.7" xfId="7360"/>
    <cellStyle name="20% - uthevingsfarge 4 6 5" xfId="7369"/>
    <cellStyle name="20% - uthevingsfarge 4 6 5 2" xfId="7370"/>
    <cellStyle name="20% - uthevingsfarge 4 6 5 2 2" xfId="7371"/>
    <cellStyle name="20% - uthevingsfarge 4 6 5 2 3" xfId="7372"/>
    <cellStyle name="20% - uthevingsfarge 4 6 5 3" xfId="7373"/>
    <cellStyle name="20% - uthevingsfarge 4 6 5 3 2" xfId="7374"/>
    <cellStyle name="20% - uthevingsfarge 4 6 5 3 3" xfId="7375"/>
    <cellStyle name="20% - uthevingsfarge 4 6 5 4" xfId="7376"/>
    <cellStyle name="20% - uthevingsfarge 4 6 5 5" xfId="7377"/>
    <cellStyle name="20% - uthevingsfarge 4 6 6" xfId="7378"/>
    <cellStyle name="20% - uthevingsfarge 4 6 6 2" xfId="7379"/>
    <cellStyle name="20% - uthevingsfarge 4 6 6 3" xfId="7380"/>
    <cellStyle name="20% - uthevingsfarge 4 6 7" xfId="7381"/>
    <cellStyle name="20% - uthevingsfarge 4 6 7 2" xfId="7382"/>
    <cellStyle name="20% - uthevingsfarge 4 6 7 3" xfId="7383"/>
    <cellStyle name="20% - uthevingsfarge 4 6 8" xfId="7384"/>
    <cellStyle name="20% - uthevingsfarge 4 6 8 2" xfId="7385"/>
    <cellStyle name="20% - uthevingsfarge 4 6 9" xfId="7386"/>
    <cellStyle name="20% - uthevingsfarge 4 6 9 2" xfId="7387"/>
    <cellStyle name="20% - uthevingsfarge 4 6_Tabell 4.5-4.7" xfId="7260"/>
    <cellStyle name="20% - uthevingsfarge 4 7" xfId="350"/>
    <cellStyle name="20% - uthevingsfarge 4 7 10" xfId="7389"/>
    <cellStyle name="20% - uthevingsfarge 4 7 11" xfId="7390"/>
    <cellStyle name="20% - uthevingsfarge 4 7 2" xfId="351"/>
    <cellStyle name="20% - uthevingsfarge 4 7 2 10" xfId="7392"/>
    <cellStyle name="20% - uthevingsfarge 4 7 2 2" xfId="352"/>
    <cellStyle name="20% - uthevingsfarge 4 7 2 2 2" xfId="7394"/>
    <cellStyle name="20% - uthevingsfarge 4 7 2 2 2 2" xfId="7395"/>
    <cellStyle name="20% - uthevingsfarge 4 7 2 2 2 3" xfId="7396"/>
    <cellStyle name="20% - uthevingsfarge 4 7 2 2 3" xfId="7397"/>
    <cellStyle name="20% - uthevingsfarge 4 7 2 2 3 2" xfId="7398"/>
    <cellStyle name="20% - uthevingsfarge 4 7 2 2 3 3" xfId="7399"/>
    <cellStyle name="20% - uthevingsfarge 4 7 2 2 4" xfId="7400"/>
    <cellStyle name="20% - uthevingsfarge 4 7 2 2 5" xfId="7401"/>
    <cellStyle name="20% - uthevingsfarge 4 7 2 2_Tabell 4.5-4.7" xfId="7393"/>
    <cellStyle name="20% - uthevingsfarge 4 7 2 3" xfId="7402"/>
    <cellStyle name="20% - uthevingsfarge 4 7 2 3 2" xfId="7403"/>
    <cellStyle name="20% - uthevingsfarge 4 7 2 3 2 2" xfId="7404"/>
    <cellStyle name="20% - uthevingsfarge 4 7 2 3 2 3" xfId="7405"/>
    <cellStyle name="20% - uthevingsfarge 4 7 2 3 3" xfId="7406"/>
    <cellStyle name="20% - uthevingsfarge 4 7 2 3 3 2" xfId="7407"/>
    <cellStyle name="20% - uthevingsfarge 4 7 2 3 3 3" xfId="7408"/>
    <cellStyle name="20% - uthevingsfarge 4 7 2 3 4" xfId="7409"/>
    <cellStyle name="20% - uthevingsfarge 4 7 2 3 5" xfId="7410"/>
    <cellStyle name="20% - uthevingsfarge 4 7 2 4" xfId="7411"/>
    <cellStyle name="20% - uthevingsfarge 4 7 2 4 2" xfId="7412"/>
    <cellStyle name="20% - uthevingsfarge 4 7 2 4 3" xfId="7413"/>
    <cellStyle name="20% - uthevingsfarge 4 7 2 5" xfId="7414"/>
    <cellStyle name="20% - uthevingsfarge 4 7 2 5 2" xfId="7415"/>
    <cellStyle name="20% - uthevingsfarge 4 7 2 5 3" xfId="7416"/>
    <cellStyle name="20% - uthevingsfarge 4 7 2 6" xfId="7417"/>
    <cellStyle name="20% - uthevingsfarge 4 7 2 6 2" xfId="7418"/>
    <cellStyle name="20% - uthevingsfarge 4 7 2 7" xfId="7419"/>
    <cellStyle name="20% - uthevingsfarge 4 7 2 7 2" xfId="7420"/>
    <cellStyle name="20% - uthevingsfarge 4 7 2 8" xfId="7421"/>
    <cellStyle name="20% - uthevingsfarge 4 7 2 9" xfId="7422"/>
    <cellStyle name="20% - uthevingsfarge 4 7 2_Tabell 4.5-4.7" xfId="7391"/>
    <cellStyle name="20% - uthevingsfarge 4 7 3" xfId="353"/>
    <cellStyle name="20% - uthevingsfarge 4 7 3 2" xfId="7424"/>
    <cellStyle name="20% - uthevingsfarge 4 7 3 2 2" xfId="7425"/>
    <cellStyle name="20% - uthevingsfarge 4 7 3 2 3" xfId="7426"/>
    <cellStyle name="20% - uthevingsfarge 4 7 3 3" xfId="7427"/>
    <cellStyle name="20% - uthevingsfarge 4 7 3 3 2" xfId="7428"/>
    <cellStyle name="20% - uthevingsfarge 4 7 3 3 3" xfId="7429"/>
    <cellStyle name="20% - uthevingsfarge 4 7 3 4" xfId="7430"/>
    <cellStyle name="20% - uthevingsfarge 4 7 3 5" xfId="7431"/>
    <cellStyle name="20% - uthevingsfarge 4 7 3_Tabell 4.5-4.7" xfId="7423"/>
    <cellStyle name="20% - uthevingsfarge 4 7 4" xfId="7432"/>
    <cellStyle name="20% - uthevingsfarge 4 7 4 2" xfId="7433"/>
    <cellStyle name="20% - uthevingsfarge 4 7 4 2 2" xfId="7434"/>
    <cellStyle name="20% - uthevingsfarge 4 7 4 2 3" xfId="7435"/>
    <cellStyle name="20% - uthevingsfarge 4 7 4 3" xfId="7436"/>
    <cellStyle name="20% - uthevingsfarge 4 7 4 3 2" xfId="7437"/>
    <cellStyle name="20% - uthevingsfarge 4 7 4 3 3" xfId="7438"/>
    <cellStyle name="20% - uthevingsfarge 4 7 4 4" xfId="7439"/>
    <cellStyle name="20% - uthevingsfarge 4 7 4 5" xfId="7440"/>
    <cellStyle name="20% - uthevingsfarge 4 7 5" xfId="7441"/>
    <cellStyle name="20% - uthevingsfarge 4 7 5 2" xfId="7442"/>
    <cellStyle name="20% - uthevingsfarge 4 7 5 3" xfId="7443"/>
    <cellStyle name="20% - uthevingsfarge 4 7 6" xfId="7444"/>
    <cellStyle name="20% - uthevingsfarge 4 7 6 2" xfId="7445"/>
    <cellStyle name="20% - uthevingsfarge 4 7 6 3" xfId="7446"/>
    <cellStyle name="20% - uthevingsfarge 4 7 7" xfId="7447"/>
    <cellStyle name="20% - uthevingsfarge 4 7 7 2" xfId="7448"/>
    <cellStyle name="20% - uthevingsfarge 4 7 8" xfId="7449"/>
    <cellStyle name="20% - uthevingsfarge 4 7 8 2" xfId="7450"/>
    <cellStyle name="20% - uthevingsfarge 4 7 9" xfId="7451"/>
    <cellStyle name="20% - uthevingsfarge 4 7_Tabell 4.5-4.7" xfId="7388"/>
    <cellStyle name="20% - uthevingsfarge 4 8" xfId="354"/>
    <cellStyle name="20% - uthevingsfarge 4 8 10" xfId="7453"/>
    <cellStyle name="20% - uthevingsfarge 4 8 11" xfId="7454"/>
    <cellStyle name="20% - uthevingsfarge 4 8 2" xfId="355"/>
    <cellStyle name="20% - uthevingsfarge 4 8 2 10" xfId="7456"/>
    <cellStyle name="20% - uthevingsfarge 4 8 2 2" xfId="356"/>
    <cellStyle name="20% - uthevingsfarge 4 8 2 2 2" xfId="7458"/>
    <cellStyle name="20% - uthevingsfarge 4 8 2 2 2 2" xfId="7459"/>
    <cellStyle name="20% - uthevingsfarge 4 8 2 2 2 3" xfId="7460"/>
    <cellStyle name="20% - uthevingsfarge 4 8 2 2 3" xfId="7461"/>
    <cellStyle name="20% - uthevingsfarge 4 8 2 2 3 2" xfId="7462"/>
    <cellStyle name="20% - uthevingsfarge 4 8 2 2 3 3" xfId="7463"/>
    <cellStyle name="20% - uthevingsfarge 4 8 2 2 4" xfId="7464"/>
    <cellStyle name="20% - uthevingsfarge 4 8 2 2 5" xfId="7465"/>
    <cellStyle name="20% - uthevingsfarge 4 8 2 2_Tabell 4.5-4.7" xfId="7457"/>
    <cellStyle name="20% - uthevingsfarge 4 8 2 3" xfId="7466"/>
    <cellStyle name="20% - uthevingsfarge 4 8 2 3 2" xfId="7467"/>
    <cellStyle name="20% - uthevingsfarge 4 8 2 3 2 2" xfId="7468"/>
    <cellStyle name="20% - uthevingsfarge 4 8 2 3 2 3" xfId="7469"/>
    <cellStyle name="20% - uthevingsfarge 4 8 2 3 3" xfId="7470"/>
    <cellStyle name="20% - uthevingsfarge 4 8 2 3 3 2" xfId="7471"/>
    <cellStyle name="20% - uthevingsfarge 4 8 2 3 3 3" xfId="7472"/>
    <cellStyle name="20% - uthevingsfarge 4 8 2 3 4" xfId="7473"/>
    <cellStyle name="20% - uthevingsfarge 4 8 2 3 5" xfId="7474"/>
    <cellStyle name="20% - uthevingsfarge 4 8 2 4" xfId="7475"/>
    <cellStyle name="20% - uthevingsfarge 4 8 2 4 2" xfId="7476"/>
    <cellStyle name="20% - uthevingsfarge 4 8 2 4 3" xfId="7477"/>
    <cellStyle name="20% - uthevingsfarge 4 8 2 5" xfId="7478"/>
    <cellStyle name="20% - uthevingsfarge 4 8 2 5 2" xfId="7479"/>
    <cellStyle name="20% - uthevingsfarge 4 8 2 5 3" xfId="7480"/>
    <cellStyle name="20% - uthevingsfarge 4 8 2 6" xfId="7481"/>
    <cellStyle name="20% - uthevingsfarge 4 8 2 6 2" xfId="7482"/>
    <cellStyle name="20% - uthevingsfarge 4 8 2 7" xfId="7483"/>
    <cellStyle name="20% - uthevingsfarge 4 8 2 7 2" xfId="7484"/>
    <cellStyle name="20% - uthevingsfarge 4 8 2 8" xfId="7485"/>
    <cellStyle name="20% - uthevingsfarge 4 8 2 9" xfId="7486"/>
    <cellStyle name="20% - uthevingsfarge 4 8 2_Tabell 4.5-4.7" xfId="7455"/>
    <cellStyle name="20% - uthevingsfarge 4 8 3" xfId="357"/>
    <cellStyle name="20% - uthevingsfarge 4 8 3 2" xfId="7488"/>
    <cellStyle name="20% - uthevingsfarge 4 8 3 2 2" xfId="7489"/>
    <cellStyle name="20% - uthevingsfarge 4 8 3 2 3" xfId="7490"/>
    <cellStyle name="20% - uthevingsfarge 4 8 3 3" xfId="7491"/>
    <cellStyle name="20% - uthevingsfarge 4 8 3 3 2" xfId="7492"/>
    <cellStyle name="20% - uthevingsfarge 4 8 3 3 3" xfId="7493"/>
    <cellStyle name="20% - uthevingsfarge 4 8 3 4" xfId="7494"/>
    <cellStyle name="20% - uthevingsfarge 4 8 3 5" xfId="7495"/>
    <cellStyle name="20% - uthevingsfarge 4 8 3_Tabell 4.5-4.7" xfId="7487"/>
    <cellStyle name="20% - uthevingsfarge 4 8 4" xfId="7496"/>
    <cellStyle name="20% - uthevingsfarge 4 8 4 2" xfId="7497"/>
    <cellStyle name="20% - uthevingsfarge 4 8 4 2 2" xfId="7498"/>
    <cellStyle name="20% - uthevingsfarge 4 8 4 2 3" xfId="7499"/>
    <cellStyle name="20% - uthevingsfarge 4 8 4 3" xfId="7500"/>
    <cellStyle name="20% - uthevingsfarge 4 8 4 3 2" xfId="7501"/>
    <cellStyle name="20% - uthevingsfarge 4 8 4 3 3" xfId="7502"/>
    <cellStyle name="20% - uthevingsfarge 4 8 4 4" xfId="7503"/>
    <cellStyle name="20% - uthevingsfarge 4 8 4 5" xfId="7504"/>
    <cellStyle name="20% - uthevingsfarge 4 8 5" xfId="7505"/>
    <cellStyle name="20% - uthevingsfarge 4 8 5 2" xfId="7506"/>
    <cellStyle name="20% - uthevingsfarge 4 8 5 3" xfId="7507"/>
    <cellStyle name="20% - uthevingsfarge 4 8 6" xfId="7508"/>
    <cellStyle name="20% - uthevingsfarge 4 8 6 2" xfId="7509"/>
    <cellStyle name="20% - uthevingsfarge 4 8 6 3" xfId="7510"/>
    <cellStyle name="20% - uthevingsfarge 4 8 7" xfId="7511"/>
    <cellStyle name="20% - uthevingsfarge 4 8 7 2" xfId="7512"/>
    <cellStyle name="20% - uthevingsfarge 4 8 8" xfId="7513"/>
    <cellStyle name="20% - uthevingsfarge 4 8 8 2" xfId="7514"/>
    <cellStyle name="20% - uthevingsfarge 4 8 9" xfId="7515"/>
    <cellStyle name="20% - uthevingsfarge 4 8_Tabell 4.5-4.7" xfId="7452"/>
    <cellStyle name="20% - uthevingsfarge 4 9" xfId="358"/>
    <cellStyle name="20% - uthevingsfarge 4 9 10" xfId="7517"/>
    <cellStyle name="20% - uthevingsfarge 4 9 2" xfId="359"/>
    <cellStyle name="20% - uthevingsfarge 4 9 2 2" xfId="7519"/>
    <cellStyle name="20% - uthevingsfarge 4 9 2 2 2" xfId="7520"/>
    <cellStyle name="20% - uthevingsfarge 4 9 2 2 3" xfId="7521"/>
    <cellStyle name="20% - uthevingsfarge 4 9 2 3" xfId="7522"/>
    <cellStyle name="20% - uthevingsfarge 4 9 2 3 2" xfId="7523"/>
    <cellStyle name="20% - uthevingsfarge 4 9 2 3 3" xfId="7524"/>
    <cellStyle name="20% - uthevingsfarge 4 9 2 4" xfId="7525"/>
    <cellStyle name="20% - uthevingsfarge 4 9 2 5" xfId="7526"/>
    <cellStyle name="20% - uthevingsfarge 4 9 2_Tabell 4.5-4.7" xfId="7518"/>
    <cellStyle name="20% - uthevingsfarge 4 9 3" xfId="7527"/>
    <cellStyle name="20% - uthevingsfarge 4 9 3 2" xfId="7528"/>
    <cellStyle name="20% - uthevingsfarge 4 9 3 2 2" xfId="7529"/>
    <cellStyle name="20% - uthevingsfarge 4 9 3 2 3" xfId="7530"/>
    <cellStyle name="20% - uthevingsfarge 4 9 3 3" xfId="7531"/>
    <cellStyle name="20% - uthevingsfarge 4 9 3 3 2" xfId="7532"/>
    <cellStyle name="20% - uthevingsfarge 4 9 3 3 3" xfId="7533"/>
    <cellStyle name="20% - uthevingsfarge 4 9 3 4" xfId="7534"/>
    <cellStyle name="20% - uthevingsfarge 4 9 3 5" xfId="7535"/>
    <cellStyle name="20% - uthevingsfarge 4 9 4" xfId="7536"/>
    <cellStyle name="20% - uthevingsfarge 4 9 4 2" xfId="7537"/>
    <cellStyle name="20% - uthevingsfarge 4 9 4 3" xfId="7538"/>
    <cellStyle name="20% - uthevingsfarge 4 9 5" xfId="7539"/>
    <cellStyle name="20% - uthevingsfarge 4 9 5 2" xfId="7540"/>
    <cellStyle name="20% - uthevingsfarge 4 9 5 3" xfId="7541"/>
    <cellStyle name="20% - uthevingsfarge 4 9 6" xfId="7542"/>
    <cellStyle name="20% - uthevingsfarge 4 9 6 2" xfId="7543"/>
    <cellStyle name="20% - uthevingsfarge 4 9 7" xfId="7544"/>
    <cellStyle name="20% - uthevingsfarge 4 9 7 2" xfId="7545"/>
    <cellStyle name="20% - uthevingsfarge 4 9 8" xfId="7546"/>
    <cellStyle name="20% - uthevingsfarge 4 9 9" xfId="7547"/>
    <cellStyle name="20% - uthevingsfarge 4 9_Tabell 4.5-4.7" xfId="7516"/>
    <cellStyle name="20% - uthevingsfarge 5 10" xfId="360"/>
    <cellStyle name="20% - uthevingsfarge 5 10 2" xfId="7549"/>
    <cellStyle name="20% - uthevingsfarge 5 10 2 2" xfId="7550"/>
    <cellStyle name="20% - uthevingsfarge 5 10 2 3" xfId="7551"/>
    <cellStyle name="20% - uthevingsfarge 5 10 3" xfId="7552"/>
    <cellStyle name="20% - uthevingsfarge 5 10 3 2" xfId="7553"/>
    <cellStyle name="20% - uthevingsfarge 5 10 3 3" xfId="7554"/>
    <cellStyle name="20% - uthevingsfarge 5 10 4" xfId="7555"/>
    <cellStyle name="20% - uthevingsfarge 5 10 5" xfId="7556"/>
    <cellStyle name="20% - uthevingsfarge 5 10_Tabell 4.5-4.7" xfId="7548"/>
    <cellStyle name="20% - uthevingsfarge 5 11" xfId="7557"/>
    <cellStyle name="20% - uthevingsfarge 5 11 2" xfId="7558"/>
    <cellStyle name="20% - uthevingsfarge 5 11 2 2" xfId="7559"/>
    <cellStyle name="20% - uthevingsfarge 5 11 2 3" xfId="7560"/>
    <cellStyle name="20% - uthevingsfarge 5 11 3" xfId="7561"/>
    <cellStyle name="20% - uthevingsfarge 5 11 3 2" xfId="7562"/>
    <cellStyle name="20% - uthevingsfarge 5 11 3 3" xfId="7563"/>
    <cellStyle name="20% - uthevingsfarge 5 11 4" xfId="7564"/>
    <cellStyle name="20% - uthevingsfarge 5 11 5" xfId="7565"/>
    <cellStyle name="20% - uthevingsfarge 5 12" xfId="7566"/>
    <cellStyle name="20% - uthevingsfarge 5 12 2" xfId="7567"/>
    <cellStyle name="20% - uthevingsfarge 5 12 3" xfId="7568"/>
    <cellStyle name="20% - uthevingsfarge 5 13" xfId="7569"/>
    <cellStyle name="20% - uthevingsfarge 5 13 2" xfId="7570"/>
    <cellStyle name="20% - uthevingsfarge 5 13 3" xfId="7571"/>
    <cellStyle name="20% - uthevingsfarge 5 14" xfId="7572"/>
    <cellStyle name="20% - uthevingsfarge 5 14 2" xfId="7573"/>
    <cellStyle name="20% - uthevingsfarge 5 15" xfId="7574"/>
    <cellStyle name="20% - uthevingsfarge 5 15 2" xfId="7575"/>
    <cellStyle name="20% - uthevingsfarge 5 16" xfId="7576"/>
    <cellStyle name="20% - uthevingsfarge 5 17" xfId="7577"/>
    <cellStyle name="20% - uthevingsfarge 5 18" xfId="7578"/>
    <cellStyle name="20% - uthevingsfarge 5 2" xfId="361"/>
    <cellStyle name="20% - uthevingsfarge 5 2 10" xfId="7580"/>
    <cellStyle name="20% - uthevingsfarge 5 2 10 2" xfId="7581"/>
    <cellStyle name="20% - uthevingsfarge 5 2 11" xfId="7582"/>
    <cellStyle name="20% - uthevingsfarge 5 2 11 2" xfId="7583"/>
    <cellStyle name="20% - uthevingsfarge 5 2 12" xfId="7584"/>
    <cellStyle name="20% - uthevingsfarge 5 2 13" xfId="7585"/>
    <cellStyle name="20% - uthevingsfarge 5 2 14" xfId="7586"/>
    <cellStyle name="20% - uthevingsfarge 5 2 2" xfId="362"/>
    <cellStyle name="20% - uthevingsfarge 5 2 2 10" xfId="7588"/>
    <cellStyle name="20% - uthevingsfarge 5 2 2 11" xfId="7589"/>
    <cellStyle name="20% - uthevingsfarge 5 2 2 12" xfId="7590"/>
    <cellStyle name="20% - uthevingsfarge 5 2 2 2" xfId="363"/>
    <cellStyle name="20% - uthevingsfarge 5 2 2 2 10" xfId="7592"/>
    <cellStyle name="20% - uthevingsfarge 5 2 2 2 11" xfId="7593"/>
    <cellStyle name="20% - uthevingsfarge 5 2 2 2 2" xfId="364"/>
    <cellStyle name="20% - uthevingsfarge 5 2 2 2 2 10" xfId="7595"/>
    <cellStyle name="20% - uthevingsfarge 5 2 2 2 2 2" xfId="365"/>
    <cellStyle name="20% - uthevingsfarge 5 2 2 2 2 2 2" xfId="7597"/>
    <cellStyle name="20% - uthevingsfarge 5 2 2 2 2 2 2 2" xfId="7598"/>
    <cellStyle name="20% - uthevingsfarge 5 2 2 2 2 2 2 3" xfId="7599"/>
    <cellStyle name="20% - uthevingsfarge 5 2 2 2 2 2 3" xfId="7600"/>
    <cellStyle name="20% - uthevingsfarge 5 2 2 2 2 2 3 2" xfId="7601"/>
    <cellStyle name="20% - uthevingsfarge 5 2 2 2 2 2 3 3" xfId="7602"/>
    <cellStyle name="20% - uthevingsfarge 5 2 2 2 2 2 4" xfId="7603"/>
    <cellStyle name="20% - uthevingsfarge 5 2 2 2 2 2 5" xfId="7604"/>
    <cellStyle name="20% - uthevingsfarge 5 2 2 2 2 2_Tabell 4.5-4.7" xfId="7596"/>
    <cellStyle name="20% - uthevingsfarge 5 2 2 2 2 3" xfId="7605"/>
    <cellStyle name="20% - uthevingsfarge 5 2 2 2 2 3 2" xfId="7606"/>
    <cellStyle name="20% - uthevingsfarge 5 2 2 2 2 3 2 2" xfId="7607"/>
    <cellStyle name="20% - uthevingsfarge 5 2 2 2 2 3 2 3" xfId="7608"/>
    <cellStyle name="20% - uthevingsfarge 5 2 2 2 2 3 3" xfId="7609"/>
    <cellStyle name="20% - uthevingsfarge 5 2 2 2 2 3 3 2" xfId="7610"/>
    <cellStyle name="20% - uthevingsfarge 5 2 2 2 2 3 3 3" xfId="7611"/>
    <cellStyle name="20% - uthevingsfarge 5 2 2 2 2 3 4" xfId="7612"/>
    <cellStyle name="20% - uthevingsfarge 5 2 2 2 2 3 5" xfId="7613"/>
    <cellStyle name="20% - uthevingsfarge 5 2 2 2 2 4" xfId="7614"/>
    <cellStyle name="20% - uthevingsfarge 5 2 2 2 2 4 2" xfId="7615"/>
    <cellStyle name="20% - uthevingsfarge 5 2 2 2 2 4 3" xfId="7616"/>
    <cellStyle name="20% - uthevingsfarge 5 2 2 2 2 5" xfId="7617"/>
    <cellStyle name="20% - uthevingsfarge 5 2 2 2 2 5 2" xfId="7618"/>
    <cellStyle name="20% - uthevingsfarge 5 2 2 2 2 5 3" xfId="7619"/>
    <cellStyle name="20% - uthevingsfarge 5 2 2 2 2 6" xfId="7620"/>
    <cellStyle name="20% - uthevingsfarge 5 2 2 2 2 6 2" xfId="7621"/>
    <cellStyle name="20% - uthevingsfarge 5 2 2 2 2 7" xfId="7622"/>
    <cellStyle name="20% - uthevingsfarge 5 2 2 2 2 7 2" xfId="7623"/>
    <cellStyle name="20% - uthevingsfarge 5 2 2 2 2 8" xfId="7624"/>
    <cellStyle name="20% - uthevingsfarge 5 2 2 2 2 9" xfId="7625"/>
    <cellStyle name="20% - uthevingsfarge 5 2 2 2 2_Tabell 4.5-4.7" xfId="7594"/>
    <cellStyle name="20% - uthevingsfarge 5 2 2 2 3" xfId="366"/>
    <cellStyle name="20% - uthevingsfarge 5 2 2 2 3 2" xfId="7627"/>
    <cellStyle name="20% - uthevingsfarge 5 2 2 2 3 2 2" xfId="7628"/>
    <cellStyle name="20% - uthevingsfarge 5 2 2 2 3 2 3" xfId="7629"/>
    <cellStyle name="20% - uthevingsfarge 5 2 2 2 3 3" xfId="7630"/>
    <cellStyle name="20% - uthevingsfarge 5 2 2 2 3 3 2" xfId="7631"/>
    <cellStyle name="20% - uthevingsfarge 5 2 2 2 3 3 3" xfId="7632"/>
    <cellStyle name="20% - uthevingsfarge 5 2 2 2 3 4" xfId="7633"/>
    <cellStyle name="20% - uthevingsfarge 5 2 2 2 3 5" xfId="7634"/>
    <cellStyle name="20% - uthevingsfarge 5 2 2 2 3_Tabell 4.5-4.7" xfId="7626"/>
    <cellStyle name="20% - uthevingsfarge 5 2 2 2 4" xfId="7635"/>
    <cellStyle name="20% - uthevingsfarge 5 2 2 2 4 2" xfId="7636"/>
    <cellStyle name="20% - uthevingsfarge 5 2 2 2 4 2 2" xfId="7637"/>
    <cellStyle name="20% - uthevingsfarge 5 2 2 2 4 2 3" xfId="7638"/>
    <cellStyle name="20% - uthevingsfarge 5 2 2 2 4 3" xfId="7639"/>
    <cellStyle name="20% - uthevingsfarge 5 2 2 2 4 3 2" xfId="7640"/>
    <cellStyle name="20% - uthevingsfarge 5 2 2 2 4 3 3" xfId="7641"/>
    <cellStyle name="20% - uthevingsfarge 5 2 2 2 4 4" xfId="7642"/>
    <cellStyle name="20% - uthevingsfarge 5 2 2 2 4 5" xfId="7643"/>
    <cellStyle name="20% - uthevingsfarge 5 2 2 2 5" xfId="7644"/>
    <cellStyle name="20% - uthevingsfarge 5 2 2 2 5 2" xfId="7645"/>
    <cellStyle name="20% - uthevingsfarge 5 2 2 2 5 3" xfId="7646"/>
    <cellStyle name="20% - uthevingsfarge 5 2 2 2 6" xfId="7647"/>
    <cellStyle name="20% - uthevingsfarge 5 2 2 2 6 2" xfId="7648"/>
    <cellStyle name="20% - uthevingsfarge 5 2 2 2 6 3" xfId="7649"/>
    <cellStyle name="20% - uthevingsfarge 5 2 2 2 7" xfId="7650"/>
    <cellStyle name="20% - uthevingsfarge 5 2 2 2 7 2" xfId="7651"/>
    <cellStyle name="20% - uthevingsfarge 5 2 2 2 8" xfId="7652"/>
    <cellStyle name="20% - uthevingsfarge 5 2 2 2 8 2" xfId="7653"/>
    <cellStyle name="20% - uthevingsfarge 5 2 2 2 9" xfId="7654"/>
    <cellStyle name="20% - uthevingsfarge 5 2 2 2_Tabell 4.5-4.7" xfId="7591"/>
    <cellStyle name="20% - uthevingsfarge 5 2 2 3" xfId="367"/>
    <cellStyle name="20% - uthevingsfarge 5 2 2 3 10" xfId="7656"/>
    <cellStyle name="20% - uthevingsfarge 5 2 2 3 2" xfId="368"/>
    <cellStyle name="20% - uthevingsfarge 5 2 2 3 2 2" xfId="7658"/>
    <cellStyle name="20% - uthevingsfarge 5 2 2 3 2 2 2" xfId="7659"/>
    <cellStyle name="20% - uthevingsfarge 5 2 2 3 2 2 3" xfId="7660"/>
    <cellStyle name="20% - uthevingsfarge 5 2 2 3 2 3" xfId="7661"/>
    <cellStyle name="20% - uthevingsfarge 5 2 2 3 2 3 2" xfId="7662"/>
    <cellStyle name="20% - uthevingsfarge 5 2 2 3 2 3 3" xfId="7663"/>
    <cellStyle name="20% - uthevingsfarge 5 2 2 3 2 4" xfId="7664"/>
    <cellStyle name="20% - uthevingsfarge 5 2 2 3 2 5" xfId="7665"/>
    <cellStyle name="20% - uthevingsfarge 5 2 2 3 2_Tabell 4.5-4.7" xfId="7657"/>
    <cellStyle name="20% - uthevingsfarge 5 2 2 3 3" xfId="7666"/>
    <cellStyle name="20% - uthevingsfarge 5 2 2 3 3 2" xfId="7667"/>
    <cellStyle name="20% - uthevingsfarge 5 2 2 3 3 2 2" xfId="7668"/>
    <cellStyle name="20% - uthevingsfarge 5 2 2 3 3 2 3" xfId="7669"/>
    <cellStyle name="20% - uthevingsfarge 5 2 2 3 3 3" xfId="7670"/>
    <cellStyle name="20% - uthevingsfarge 5 2 2 3 3 3 2" xfId="7671"/>
    <cellStyle name="20% - uthevingsfarge 5 2 2 3 3 3 3" xfId="7672"/>
    <cellStyle name="20% - uthevingsfarge 5 2 2 3 3 4" xfId="7673"/>
    <cellStyle name="20% - uthevingsfarge 5 2 2 3 3 5" xfId="7674"/>
    <cellStyle name="20% - uthevingsfarge 5 2 2 3 4" xfId="7675"/>
    <cellStyle name="20% - uthevingsfarge 5 2 2 3 4 2" xfId="7676"/>
    <cellStyle name="20% - uthevingsfarge 5 2 2 3 4 3" xfId="7677"/>
    <cellStyle name="20% - uthevingsfarge 5 2 2 3 5" xfId="7678"/>
    <cellStyle name="20% - uthevingsfarge 5 2 2 3 5 2" xfId="7679"/>
    <cellStyle name="20% - uthevingsfarge 5 2 2 3 5 3" xfId="7680"/>
    <cellStyle name="20% - uthevingsfarge 5 2 2 3 6" xfId="7681"/>
    <cellStyle name="20% - uthevingsfarge 5 2 2 3 6 2" xfId="7682"/>
    <cellStyle name="20% - uthevingsfarge 5 2 2 3 7" xfId="7683"/>
    <cellStyle name="20% - uthevingsfarge 5 2 2 3 7 2" xfId="7684"/>
    <cellStyle name="20% - uthevingsfarge 5 2 2 3 8" xfId="7685"/>
    <cellStyle name="20% - uthevingsfarge 5 2 2 3 9" xfId="7686"/>
    <cellStyle name="20% - uthevingsfarge 5 2 2 3_Tabell 4.5-4.7" xfId="7655"/>
    <cellStyle name="20% - uthevingsfarge 5 2 2 4" xfId="369"/>
    <cellStyle name="20% - uthevingsfarge 5 2 2 4 2" xfId="7688"/>
    <cellStyle name="20% - uthevingsfarge 5 2 2 4 2 2" xfId="7689"/>
    <cellStyle name="20% - uthevingsfarge 5 2 2 4 2 3" xfId="7690"/>
    <cellStyle name="20% - uthevingsfarge 5 2 2 4 3" xfId="7691"/>
    <cellStyle name="20% - uthevingsfarge 5 2 2 4 3 2" xfId="7692"/>
    <cellStyle name="20% - uthevingsfarge 5 2 2 4 3 3" xfId="7693"/>
    <cellStyle name="20% - uthevingsfarge 5 2 2 4 4" xfId="7694"/>
    <cellStyle name="20% - uthevingsfarge 5 2 2 4 5" xfId="7695"/>
    <cellStyle name="20% - uthevingsfarge 5 2 2 4_Tabell 4.5-4.7" xfId="7687"/>
    <cellStyle name="20% - uthevingsfarge 5 2 2 5" xfId="7696"/>
    <cellStyle name="20% - uthevingsfarge 5 2 2 5 2" xfId="7697"/>
    <cellStyle name="20% - uthevingsfarge 5 2 2 5 2 2" xfId="7698"/>
    <cellStyle name="20% - uthevingsfarge 5 2 2 5 2 3" xfId="7699"/>
    <cellStyle name="20% - uthevingsfarge 5 2 2 5 3" xfId="7700"/>
    <cellStyle name="20% - uthevingsfarge 5 2 2 5 3 2" xfId="7701"/>
    <cellStyle name="20% - uthevingsfarge 5 2 2 5 3 3" xfId="7702"/>
    <cellStyle name="20% - uthevingsfarge 5 2 2 5 4" xfId="7703"/>
    <cellStyle name="20% - uthevingsfarge 5 2 2 5 5" xfId="7704"/>
    <cellStyle name="20% - uthevingsfarge 5 2 2 6" xfId="7705"/>
    <cellStyle name="20% - uthevingsfarge 5 2 2 6 2" xfId="7706"/>
    <cellStyle name="20% - uthevingsfarge 5 2 2 6 3" xfId="7707"/>
    <cellStyle name="20% - uthevingsfarge 5 2 2 7" xfId="7708"/>
    <cellStyle name="20% - uthevingsfarge 5 2 2 7 2" xfId="7709"/>
    <cellStyle name="20% - uthevingsfarge 5 2 2 7 3" xfId="7710"/>
    <cellStyle name="20% - uthevingsfarge 5 2 2 8" xfId="7711"/>
    <cellStyle name="20% - uthevingsfarge 5 2 2 8 2" xfId="7712"/>
    <cellStyle name="20% - uthevingsfarge 5 2 2 9" xfId="7713"/>
    <cellStyle name="20% - uthevingsfarge 5 2 2 9 2" xfId="7714"/>
    <cellStyle name="20% - uthevingsfarge 5 2 2_Tabell 4.5-4.7" xfId="7587"/>
    <cellStyle name="20% - uthevingsfarge 5 2 3" xfId="370"/>
    <cellStyle name="20% - uthevingsfarge 5 2 3 10" xfId="7716"/>
    <cellStyle name="20% - uthevingsfarge 5 2 3 11" xfId="7717"/>
    <cellStyle name="20% - uthevingsfarge 5 2 3 2" xfId="371"/>
    <cellStyle name="20% - uthevingsfarge 5 2 3 2 10" xfId="7719"/>
    <cellStyle name="20% - uthevingsfarge 5 2 3 2 2" xfId="372"/>
    <cellStyle name="20% - uthevingsfarge 5 2 3 2 2 2" xfId="7721"/>
    <cellStyle name="20% - uthevingsfarge 5 2 3 2 2 2 2" xfId="7722"/>
    <cellStyle name="20% - uthevingsfarge 5 2 3 2 2 2 3" xfId="7723"/>
    <cellStyle name="20% - uthevingsfarge 5 2 3 2 2 3" xfId="7724"/>
    <cellStyle name="20% - uthevingsfarge 5 2 3 2 2 3 2" xfId="7725"/>
    <cellStyle name="20% - uthevingsfarge 5 2 3 2 2 3 3" xfId="7726"/>
    <cellStyle name="20% - uthevingsfarge 5 2 3 2 2 4" xfId="7727"/>
    <cellStyle name="20% - uthevingsfarge 5 2 3 2 2 5" xfId="7728"/>
    <cellStyle name="20% - uthevingsfarge 5 2 3 2 2_Tabell 4.5-4.7" xfId="7720"/>
    <cellStyle name="20% - uthevingsfarge 5 2 3 2 3" xfId="7729"/>
    <cellStyle name="20% - uthevingsfarge 5 2 3 2 3 2" xfId="7730"/>
    <cellStyle name="20% - uthevingsfarge 5 2 3 2 3 2 2" xfId="7731"/>
    <cellStyle name="20% - uthevingsfarge 5 2 3 2 3 2 3" xfId="7732"/>
    <cellStyle name="20% - uthevingsfarge 5 2 3 2 3 3" xfId="7733"/>
    <cellStyle name="20% - uthevingsfarge 5 2 3 2 3 3 2" xfId="7734"/>
    <cellStyle name="20% - uthevingsfarge 5 2 3 2 3 3 3" xfId="7735"/>
    <cellStyle name="20% - uthevingsfarge 5 2 3 2 3 4" xfId="7736"/>
    <cellStyle name="20% - uthevingsfarge 5 2 3 2 3 5" xfId="7737"/>
    <cellStyle name="20% - uthevingsfarge 5 2 3 2 4" xfId="7738"/>
    <cellStyle name="20% - uthevingsfarge 5 2 3 2 4 2" xfId="7739"/>
    <cellStyle name="20% - uthevingsfarge 5 2 3 2 4 3" xfId="7740"/>
    <cellStyle name="20% - uthevingsfarge 5 2 3 2 5" xfId="7741"/>
    <cellStyle name="20% - uthevingsfarge 5 2 3 2 5 2" xfId="7742"/>
    <cellStyle name="20% - uthevingsfarge 5 2 3 2 5 3" xfId="7743"/>
    <cellStyle name="20% - uthevingsfarge 5 2 3 2 6" xfId="7744"/>
    <cellStyle name="20% - uthevingsfarge 5 2 3 2 6 2" xfId="7745"/>
    <cellStyle name="20% - uthevingsfarge 5 2 3 2 7" xfId="7746"/>
    <cellStyle name="20% - uthevingsfarge 5 2 3 2 7 2" xfId="7747"/>
    <cellStyle name="20% - uthevingsfarge 5 2 3 2 8" xfId="7748"/>
    <cellStyle name="20% - uthevingsfarge 5 2 3 2 9" xfId="7749"/>
    <cellStyle name="20% - uthevingsfarge 5 2 3 2_Tabell 4.5-4.7" xfId="7718"/>
    <cellStyle name="20% - uthevingsfarge 5 2 3 3" xfId="373"/>
    <cellStyle name="20% - uthevingsfarge 5 2 3 3 2" xfId="7751"/>
    <cellStyle name="20% - uthevingsfarge 5 2 3 3 2 2" xfId="7752"/>
    <cellStyle name="20% - uthevingsfarge 5 2 3 3 2 3" xfId="7753"/>
    <cellStyle name="20% - uthevingsfarge 5 2 3 3 3" xfId="7754"/>
    <cellStyle name="20% - uthevingsfarge 5 2 3 3 3 2" xfId="7755"/>
    <cellStyle name="20% - uthevingsfarge 5 2 3 3 3 3" xfId="7756"/>
    <cellStyle name="20% - uthevingsfarge 5 2 3 3 4" xfId="7757"/>
    <cellStyle name="20% - uthevingsfarge 5 2 3 3 5" xfId="7758"/>
    <cellStyle name="20% - uthevingsfarge 5 2 3 3_Tabell 4.5-4.7" xfId="7750"/>
    <cellStyle name="20% - uthevingsfarge 5 2 3 4" xfId="7759"/>
    <cellStyle name="20% - uthevingsfarge 5 2 3 4 2" xfId="7760"/>
    <cellStyle name="20% - uthevingsfarge 5 2 3 4 2 2" xfId="7761"/>
    <cellStyle name="20% - uthevingsfarge 5 2 3 4 2 3" xfId="7762"/>
    <cellStyle name="20% - uthevingsfarge 5 2 3 4 3" xfId="7763"/>
    <cellStyle name="20% - uthevingsfarge 5 2 3 4 3 2" xfId="7764"/>
    <cellStyle name="20% - uthevingsfarge 5 2 3 4 3 3" xfId="7765"/>
    <cellStyle name="20% - uthevingsfarge 5 2 3 4 4" xfId="7766"/>
    <cellStyle name="20% - uthevingsfarge 5 2 3 4 5" xfId="7767"/>
    <cellStyle name="20% - uthevingsfarge 5 2 3 5" xfId="7768"/>
    <cellStyle name="20% - uthevingsfarge 5 2 3 5 2" xfId="7769"/>
    <cellStyle name="20% - uthevingsfarge 5 2 3 5 3" xfId="7770"/>
    <cellStyle name="20% - uthevingsfarge 5 2 3 6" xfId="7771"/>
    <cellStyle name="20% - uthevingsfarge 5 2 3 6 2" xfId="7772"/>
    <cellStyle name="20% - uthevingsfarge 5 2 3 6 3" xfId="7773"/>
    <cellStyle name="20% - uthevingsfarge 5 2 3 7" xfId="7774"/>
    <cellStyle name="20% - uthevingsfarge 5 2 3 7 2" xfId="7775"/>
    <cellStyle name="20% - uthevingsfarge 5 2 3 8" xfId="7776"/>
    <cellStyle name="20% - uthevingsfarge 5 2 3 8 2" xfId="7777"/>
    <cellStyle name="20% - uthevingsfarge 5 2 3 9" xfId="7778"/>
    <cellStyle name="20% - uthevingsfarge 5 2 3_Tabell 4.5-4.7" xfId="7715"/>
    <cellStyle name="20% - uthevingsfarge 5 2 4" xfId="374"/>
    <cellStyle name="20% - uthevingsfarge 5 2 4 10" xfId="7780"/>
    <cellStyle name="20% - uthevingsfarge 5 2 4 2" xfId="375"/>
    <cellStyle name="20% - uthevingsfarge 5 2 4 2 2" xfId="7782"/>
    <cellStyle name="20% - uthevingsfarge 5 2 4 2 2 2" xfId="7783"/>
    <cellStyle name="20% - uthevingsfarge 5 2 4 2 2 3" xfId="7784"/>
    <cellStyle name="20% - uthevingsfarge 5 2 4 2 3" xfId="7785"/>
    <cellStyle name="20% - uthevingsfarge 5 2 4 2 3 2" xfId="7786"/>
    <cellStyle name="20% - uthevingsfarge 5 2 4 2 3 3" xfId="7787"/>
    <cellStyle name="20% - uthevingsfarge 5 2 4 2 4" xfId="7788"/>
    <cellStyle name="20% - uthevingsfarge 5 2 4 2 5" xfId="7789"/>
    <cellStyle name="20% - uthevingsfarge 5 2 4 2_Tabell 4.5-4.7" xfId="7781"/>
    <cellStyle name="20% - uthevingsfarge 5 2 4 3" xfId="7790"/>
    <cellStyle name="20% - uthevingsfarge 5 2 4 3 2" xfId="7791"/>
    <cellStyle name="20% - uthevingsfarge 5 2 4 3 2 2" xfId="7792"/>
    <cellStyle name="20% - uthevingsfarge 5 2 4 3 2 3" xfId="7793"/>
    <cellStyle name="20% - uthevingsfarge 5 2 4 3 3" xfId="7794"/>
    <cellStyle name="20% - uthevingsfarge 5 2 4 3 3 2" xfId="7795"/>
    <cellStyle name="20% - uthevingsfarge 5 2 4 3 3 3" xfId="7796"/>
    <cellStyle name="20% - uthevingsfarge 5 2 4 3 4" xfId="7797"/>
    <cellStyle name="20% - uthevingsfarge 5 2 4 3 5" xfId="7798"/>
    <cellStyle name="20% - uthevingsfarge 5 2 4 4" xfId="7799"/>
    <cellStyle name="20% - uthevingsfarge 5 2 4 4 2" xfId="7800"/>
    <cellStyle name="20% - uthevingsfarge 5 2 4 4 3" xfId="7801"/>
    <cellStyle name="20% - uthevingsfarge 5 2 4 5" xfId="7802"/>
    <cellStyle name="20% - uthevingsfarge 5 2 4 5 2" xfId="7803"/>
    <cellStyle name="20% - uthevingsfarge 5 2 4 5 3" xfId="7804"/>
    <cellStyle name="20% - uthevingsfarge 5 2 4 6" xfId="7805"/>
    <cellStyle name="20% - uthevingsfarge 5 2 4 6 2" xfId="7806"/>
    <cellStyle name="20% - uthevingsfarge 5 2 4 7" xfId="7807"/>
    <cellStyle name="20% - uthevingsfarge 5 2 4 7 2" xfId="7808"/>
    <cellStyle name="20% - uthevingsfarge 5 2 4 8" xfId="7809"/>
    <cellStyle name="20% - uthevingsfarge 5 2 4 9" xfId="7810"/>
    <cellStyle name="20% - uthevingsfarge 5 2 4_Tabell 4.5-4.7" xfId="7779"/>
    <cellStyle name="20% - uthevingsfarge 5 2 5" xfId="376"/>
    <cellStyle name="20% - uthevingsfarge 5 2 5 10" xfId="7812"/>
    <cellStyle name="20% - uthevingsfarge 5 2 5 2" xfId="377"/>
    <cellStyle name="20% - uthevingsfarge 5 2 5 2 2" xfId="7814"/>
    <cellStyle name="20% - uthevingsfarge 5 2 5 2 2 2" xfId="7815"/>
    <cellStyle name="20% - uthevingsfarge 5 2 5 2 2 3" xfId="7816"/>
    <cellStyle name="20% - uthevingsfarge 5 2 5 2 3" xfId="7817"/>
    <cellStyle name="20% - uthevingsfarge 5 2 5 2 3 2" xfId="7818"/>
    <cellStyle name="20% - uthevingsfarge 5 2 5 2 3 3" xfId="7819"/>
    <cellStyle name="20% - uthevingsfarge 5 2 5 2 4" xfId="7820"/>
    <cellStyle name="20% - uthevingsfarge 5 2 5 2 5" xfId="7821"/>
    <cellStyle name="20% - uthevingsfarge 5 2 5 2_Tabell 4.5-4.7" xfId="7813"/>
    <cellStyle name="20% - uthevingsfarge 5 2 5 3" xfId="7822"/>
    <cellStyle name="20% - uthevingsfarge 5 2 5 3 2" xfId="7823"/>
    <cellStyle name="20% - uthevingsfarge 5 2 5 3 2 2" xfId="7824"/>
    <cellStyle name="20% - uthevingsfarge 5 2 5 3 2 3" xfId="7825"/>
    <cellStyle name="20% - uthevingsfarge 5 2 5 3 3" xfId="7826"/>
    <cellStyle name="20% - uthevingsfarge 5 2 5 3 3 2" xfId="7827"/>
    <cellStyle name="20% - uthevingsfarge 5 2 5 3 3 3" xfId="7828"/>
    <cellStyle name="20% - uthevingsfarge 5 2 5 3 4" xfId="7829"/>
    <cellStyle name="20% - uthevingsfarge 5 2 5 3 5" xfId="7830"/>
    <cellStyle name="20% - uthevingsfarge 5 2 5 4" xfId="7831"/>
    <cellStyle name="20% - uthevingsfarge 5 2 5 4 2" xfId="7832"/>
    <cellStyle name="20% - uthevingsfarge 5 2 5 4 3" xfId="7833"/>
    <cellStyle name="20% - uthevingsfarge 5 2 5 5" xfId="7834"/>
    <cellStyle name="20% - uthevingsfarge 5 2 5 5 2" xfId="7835"/>
    <cellStyle name="20% - uthevingsfarge 5 2 5 5 3" xfId="7836"/>
    <cellStyle name="20% - uthevingsfarge 5 2 5 6" xfId="7837"/>
    <cellStyle name="20% - uthevingsfarge 5 2 5 6 2" xfId="7838"/>
    <cellStyle name="20% - uthevingsfarge 5 2 5 7" xfId="7839"/>
    <cellStyle name="20% - uthevingsfarge 5 2 5 7 2" xfId="7840"/>
    <cellStyle name="20% - uthevingsfarge 5 2 5 8" xfId="7841"/>
    <cellStyle name="20% - uthevingsfarge 5 2 5 9" xfId="7842"/>
    <cellStyle name="20% - uthevingsfarge 5 2 5_Tabell 4.5-4.7" xfId="7811"/>
    <cellStyle name="20% - uthevingsfarge 5 2 6" xfId="378"/>
    <cellStyle name="20% - uthevingsfarge 5 2 6 2" xfId="7844"/>
    <cellStyle name="20% - uthevingsfarge 5 2 6 2 2" xfId="7845"/>
    <cellStyle name="20% - uthevingsfarge 5 2 6 2 3" xfId="7846"/>
    <cellStyle name="20% - uthevingsfarge 5 2 6 3" xfId="7847"/>
    <cellStyle name="20% - uthevingsfarge 5 2 6 3 2" xfId="7848"/>
    <cellStyle name="20% - uthevingsfarge 5 2 6 3 3" xfId="7849"/>
    <cellStyle name="20% - uthevingsfarge 5 2 6 4" xfId="7850"/>
    <cellStyle name="20% - uthevingsfarge 5 2 6 5" xfId="7851"/>
    <cellStyle name="20% - uthevingsfarge 5 2 6_Tabell 4.5-4.7" xfId="7843"/>
    <cellStyle name="20% - uthevingsfarge 5 2 7" xfId="7852"/>
    <cellStyle name="20% - uthevingsfarge 5 2 7 2" xfId="7853"/>
    <cellStyle name="20% - uthevingsfarge 5 2 7 2 2" xfId="7854"/>
    <cellStyle name="20% - uthevingsfarge 5 2 7 2 3" xfId="7855"/>
    <cellStyle name="20% - uthevingsfarge 5 2 7 3" xfId="7856"/>
    <cellStyle name="20% - uthevingsfarge 5 2 7 3 2" xfId="7857"/>
    <cellStyle name="20% - uthevingsfarge 5 2 7 3 3" xfId="7858"/>
    <cellStyle name="20% - uthevingsfarge 5 2 7 4" xfId="7859"/>
    <cellStyle name="20% - uthevingsfarge 5 2 7 5" xfId="7860"/>
    <cellStyle name="20% - uthevingsfarge 5 2 8" xfId="7861"/>
    <cellStyle name="20% - uthevingsfarge 5 2 8 2" xfId="7862"/>
    <cellStyle name="20% - uthevingsfarge 5 2 8 3" xfId="7863"/>
    <cellStyle name="20% - uthevingsfarge 5 2 9" xfId="7864"/>
    <cellStyle name="20% - uthevingsfarge 5 2 9 2" xfId="7865"/>
    <cellStyle name="20% - uthevingsfarge 5 2 9 3" xfId="7866"/>
    <cellStyle name="20% - uthevingsfarge 5 2_Tabell 4.5-4.7" xfId="7579"/>
    <cellStyle name="20% - uthevingsfarge 5 3" xfId="379"/>
    <cellStyle name="20% - uthevingsfarge 5 3 10" xfId="7868"/>
    <cellStyle name="20% - uthevingsfarge 5 3 10 2" xfId="7869"/>
    <cellStyle name="20% - uthevingsfarge 5 3 11" xfId="7870"/>
    <cellStyle name="20% - uthevingsfarge 5 3 12" xfId="7871"/>
    <cellStyle name="20% - uthevingsfarge 5 3 13" xfId="7872"/>
    <cellStyle name="20% - uthevingsfarge 5 3 2" xfId="380"/>
    <cellStyle name="20% - uthevingsfarge 5 3 2 10" xfId="7874"/>
    <cellStyle name="20% - uthevingsfarge 5 3 2 11" xfId="7875"/>
    <cellStyle name="20% - uthevingsfarge 5 3 2 12" xfId="7876"/>
    <cellStyle name="20% - uthevingsfarge 5 3 2 2" xfId="381"/>
    <cellStyle name="20% - uthevingsfarge 5 3 2 2 10" xfId="7878"/>
    <cellStyle name="20% - uthevingsfarge 5 3 2 2 11" xfId="7879"/>
    <cellStyle name="20% - uthevingsfarge 5 3 2 2 2" xfId="382"/>
    <cellStyle name="20% - uthevingsfarge 5 3 2 2 2 10" xfId="7881"/>
    <cellStyle name="20% - uthevingsfarge 5 3 2 2 2 2" xfId="383"/>
    <cellStyle name="20% - uthevingsfarge 5 3 2 2 2 2 2" xfId="7883"/>
    <cellStyle name="20% - uthevingsfarge 5 3 2 2 2 2 2 2" xfId="7884"/>
    <cellStyle name="20% - uthevingsfarge 5 3 2 2 2 2 2 3" xfId="7885"/>
    <cellStyle name="20% - uthevingsfarge 5 3 2 2 2 2 3" xfId="7886"/>
    <cellStyle name="20% - uthevingsfarge 5 3 2 2 2 2 3 2" xfId="7887"/>
    <cellStyle name="20% - uthevingsfarge 5 3 2 2 2 2 3 3" xfId="7888"/>
    <cellStyle name="20% - uthevingsfarge 5 3 2 2 2 2 4" xfId="7889"/>
    <cellStyle name="20% - uthevingsfarge 5 3 2 2 2 2 5" xfId="7890"/>
    <cellStyle name="20% - uthevingsfarge 5 3 2 2 2 2_Tabell 4.5-4.7" xfId="7882"/>
    <cellStyle name="20% - uthevingsfarge 5 3 2 2 2 3" xfId="7891"/>
    <cellStyle name="20% - uthevingsfarge 5 3 2 2 2 3 2" xfId="7892"/>
    <cellStyle name="20% - uthevingsfarge 5 3 2 2 2 3 2 2" xfId="7893"/>
    <cellStyle name="20% - uthevingsfarge 5 3 2 2 2 3 2 3" xfId="7894"/>
    <cellStyle name="20% - uthevingsfarge 5 3 2 2 2 3 3" xfId="7895"/>
    <cellStyle name="20% - uthevingsfarge 5 3 2 2 2 3 3 2" xfId="7896"/>
    <cellStyle name="20% - uthevingsfarge 5 3 2 2 2 3 3 3" xfId="7897"/>
    <cellStyle name="20% - uthevingsfarge 5 3 2 2 2 3 4" xfId="7898"/>
    <cellStyle name="20% - uthevingsfarge 5 3 2 2 2 3 5" xfId="7899"/>
    <cellStyle name="20% - uthevingsfarge 5 3 2 2 2 4" xfId="7900"/>
    <cellStyle name="20% - uthevingsfarge 5 3 2 2 2 4 2" xfId="7901"/>
    <cellStyle name="20% - uthevingsfarge 5 3 2 2 2 4 3" xfId="7902"/>
    <cellStyle name="20% - uthevingsfarge 5 3 2 2 2 5" xfId="7903"/>
    <cellStyle name="20% - uthevingsfarge 5 3 2 2 2 5 2" xfId="7904"/>
    <cellStyle name="20% - uthevingsfarge 5 3 2 2 2 5 3" xfId="7905"/>
    <cellStyle name="20% - uthevingsfarge 5 3 2 2 2 6" xfId="7906"/>
    <cellStyle name="20% - uthevingsfarge 5 3 2 2 2 6 2" xfId="7907"/>
    <cellStyle name="20% - uthevingsfarge 5 3 2 2 2 7" xfId="7908"/>
    <cellStyle name="20% - uthevingsfarge 5 3 2 2 2 7 2" xfId="7909"/>
    <cellStyle name="20% - uthevingsfarge 5 3 2 2 2 8" xfId="7910"/>
    <cellStyle name="20% - uthevingsfarge 5 3 2 2 2 9" xfId="7911"/>
    <cellStyle name="20% - uthevingsfarge 5 3 2 2 2_Tabell 4.5-4.7" xfId="7880"/>
    <cellStyle name="20% - uthevingsfarge 5 3 2 2 3" xfId="384"/>
    <cellStyle name="20% - uthevingsfarge 5 3 2 2 3 2" xfId="7913"/>
    <cellStyle name="20% - uthevingsfarge 5 3 2 2 3 2 2" xfId="7914"/>
    <cellStyle name="20% - uthevingsfarge 5 3 2 2 3 2 3" xfId="7915"/>
    <cellStyle name="20% - uthevingsfarge 5 3 2 2 3 3" xfId="7916"/>
    <cellStyle name="20% - uthevingsfarge 5 3 2 2 3 3 2" xfId="7917"/>
    <cellStyle name="20% - uthevingsfarge 5 3 2 2 3 3 3" xfId="7918"/>
    <cellStyle name="20% - uthevingsfarge 5 3 2 2 3 4" xfId="7919"/>
    <cellStyle name="20% - uthevingsfarge 5 3 2 2 3 5" xfId="7920"/>
    <cellStyle name="20% - uthevingsfarge 5 3 2 2 3_Tabell 4.5-4.7" xfId="7912"/>
    <cellStyle name="20% - uthevingsfarge 5 3 2 2 4" xfId="7921"/>
    <cellStyle name="20% - uthevingsfarge 5 3 2 2 4 2" xfId="7922"/>
    <cellStyle name="20% - uthevingsfarge 5 3 2 2 4 2 2" xfId="7923"/>
    <cellStyle name="20% - uthevingsfarge 5 3 2 2 4 2 3" xfId="7924"/>
    <cellStyle name="20% - uthevingsfarge 5 3 2 2 4 3" xfId="7925"/>
    <cellStyle name="20% - uthevingsfarge 5 3 2 2 4 3 2" xfId="7926"/>
    <cellStyle name="20% - uthevingsfarge 5 3 2 2 4 3 3" xfId="7927"/>
    <cellStyle name="20% - uthevingsfarge 5 3 2 2 4 4" xfId="7928"/>
    <cellStyle name="20% - uthevingsfarge 5 3 2 2 4 5" xfId="7929"/>
    <cellStyle name="20% - uthevingsfarge 5 3 2 2 5" xfId="7930"/>
    <cellStyle name="20% - uthevingsfarge 5 3 2 2 5 2" xfId="7931"/>
    <cellStyle name="20% - uthevingsfarge 5 3 2 2 5 3" xfId="7932"/>
    <cellStyle name="20% - uthevingsfarge 5 3 2 2 6" xfId="7933"/>
    <cellStyle name="20% - uthevingsfarge 5 3 2 2 6 2" xfId="7934"/>
    <cellStyle name="20% - uthevingsfarge 5 3 2 2 6 3" xfId="7935"/>
    <cellStyle name="20% - uthevingsfarge 5 3 2 2 7" xfId="7936"/>
    <cellStyle name="20% - uthevingsfarge 5 3 2 2 7 2" xfId="7937"/>
    <cellStyle name="20% - uthevingsfarge 5 3 2 2 8" xfId="7938"/>
    <cellStyle name="20% - uthevingsfarge 5 3 2 2 8 2" xfId="7939"/>
    <cellStyle name="20% - uthevingsfarge 5 3 2 2 9" xfId="7940"/>
    <cellStyle name="20% - uthevingsfarge 5 3 2 2_Tabell 4.5-4.7" xfId="7877"/>
    <cellStyle name="20% - uthevingsfarge 5 3 2 3" xfId="385"/>
    <cellStyle name="20% - uthevingsfarge 5 3 2 3 10" xfId="7942"/>
    <cellStyle name="20% - uthevingsfarge 5 3 2 3 2" xfId="386"/>
    <cellStyle name="20% - uthevingsfarge 5 3 2 3 2 2" xfId="7944"/>
    <cellStyle name="20% - uthevingsfarge 5 3 2 3 2 2 2" xfId="7945"/>
    <cellStyle name="20% - uthevingsfarge 5 3 2 3 2 2 3" xfId="7946"/>
    <cellStyle name="20% - uthevingsfarge 5 3 2 3 2 3" xfId="7947"/>
    <cellStyle name="20% - uthevingsfarge 5 3 2 3 2 3 2" xfId="7948"/>
    <cellStyle name="20% - uthevingsfarge 5 3 2 3 2 3 3" xfId="7949"/>
    <cellStyle name="20% - uthevingsfarge 5 3 2 3 2 4" xfId="7950"/>
    <cellStyle name="20% - uthevingsfarge 5 3 2 3 2 5" xfId="7951"/>
    <cellStyle name="20% - uthevingsfarge 5 3 2 3 2_Tabell 4.5-4.7" xfId="7943"/>
    <cellStyle name="20% - uthevingsfarge 5 3 2 3 3" xfId="7952"/>
    <cellStyle name="20% - uthevingsfarge 5 3 2 3 3 2" xfId="7953"/>
    <cellStyle name="20% - uthevingsfarge 5 3 2 3 3 2 2" xfId="7954"/>
    <cellStyle name="20% - uthevingsfarge 5 3 2 3 3 2 3" xfId="7955"/>
    <cellStyle name="20% - uthevingsfarge 5 3 2 3 3 3" xfId="7956"/>
    <cellStyle name="20% - uthevingsfarge 5 3 2 3 3 3 2" xfId="7957"/>
    <cellStyle name="20% - uthevingsfarge 5 3 2 3 3 3 3" xfId="7958"/>
    <cellStyle name="20% - uthevingsfarge 5 3 2 3 3 4" xfId="7959"/>
    <cellStyle name="20% - uthevingsfarge 5 3 2 3 3 5" xfId="7960"/>
    <cellStyle name="20% - uthevingsfarge 5 3 2 3 4" xfId="7961"/>
    <cellStyle name="20% - uthevingsfarge 5 3 2 3 4 2" xfId="7962"/>
    <cellStyle name="20% - uthevingsfarge 5 3 2 3 4 3" xfId="7963"/>
    <cellStyle name="20% - uthevingsfarge 5 3 2 3 5" xfId="7964"/>
    <cellStyle name="20% - uthevingsfarge 5 3 2 3 5 2" xfId="7965"/>
    <cellStyle name="20% - uthevingsfarge 5 3 2 3 5 3" xfId="7966"/>
    <cellStyle name="20% - uthevingsfarge 5 3 2 3 6" xfId="7967"/>
    <cellStyle name="20% - uthevingsfarge 5 3 2 3 6 2" xfId="7968"/>
    <cellStyle name="20% - uthevingsfarge 5 3 2 3 7" xfId="7969"/>
    <cellStyle name="20% - uthevingsfarge 5 3 2 3 7 2" xfId="7970"/>
    <cellStyle name="20% - uthevingsfarge 5 3 2 3 8" xfId="7971"/>
    <cellStyle name="20% - uthevingsfarge 5 3 2 3 9" xfId="7972"/>
    <cellStyle name="20% - uthevingsfarge 5 3 2 3_Tabell 4.5-4.7" xfId="7941"/>
    <cellStyle name="20% - uthevingsfarge 5 3 2 4" xfId="387"/>
    <cellStyle name="20% - uthevingsfarge 5 3 2 4 2" xfId="7974"/>
    <cellStyle name="20% - uthevingsfarge 5 3 2 4 2 2" xfId="7975"/>
    <cellStyle name="20% - uthevingsfarge 5 3 2 4 2 3" xfId="7976"/>
    <cellStyle name="20% - uthevingsfarge 5 3 2 4 3" xfId="7977"/>
    <cellStyle name="20% - uthevingsfarge 5 3 2 4 3 2" xfId="7978"/>
    <cellStyle name="20% - uthevingsfarge 5 3 2 4 3 3" xfId="7979"/>
    <cellStyle name="20% - uthevingsfarge 5 3 2 4 4" xfId="7980"/>
    <cellStyle name="20% - uthevingsfarge 5 3 2 4 5" xfId="7981"/>
    <cellStyle name="20% - uthevingsfarge 5 3 2 4_Tabell 4.5-4.7" xfId="7973"/>
    <cellStyle name="20% - uthevingsfarge 5 3 2 5" xfId="7982"/>
    <cellStyle name="20% - uthevingsfarge 5 3 2 5 2" xfId="7983"/>
    <cellStyle name="20% - uthevingsfarge 5 3 2 5 2 2" xfId="7984"/>
    <cellStyle name="20% - uthevingsfarge 5 3 2 5 2 3" xfId="7985"/>
    <cellStyle name="20% - uthevingsfarge 5 3 2 5 3" xfId="7986"/>
    <cellStyle name="20% - uthevingsfarge 5 3 2 5 3 2" xfId="7987"/>
    <cellStyle name="20% - uthevingsfarge 5 3 2 5 3 3" xfId="7988"/>
    <cellStyle name="20% - uthevingsfarge 5 3 2 5 4" xfId="7989"/>
    <cellStyle name="20% - uthevingsfarge 5 3 2 5 5" xfId="7990"/>
    <cellStyle name="20% - uthevingsfarge 5 3 2 6" xfId="7991"/>
    <cellStyle name="20% - uthevingsfarge 5 3 2 6 2" xfId="7992"/>
    <cellStyle name="20% - uthevingsfarge 5 3 2 6 3" xfId="7993"/>
    <cellStyle name="20% - uthevingsfarge 5 3 2 7" xfId="7994"/>
    <cellStyle name="20% - uthevingsfarge 5 3 2 7 2" xfId="7995"/>
    <cellStyle name="20% - uthevingsfarge 5 3 2 7 3" xfId="7996"/>
    <cellStyle name="20% - uthevingsfarge 5 3 2 8" xfId="7997"/>
    <cellStyle name="20% - uthevingsfarge 5 3 2 8 2" xfId="7998"/>
    <cellStyle name="20% - uthevingsfarge 5 3 2 9" xfId="7999"/>
    <cellStyle name="20% - uthevingsfarge 5 3 2 9 2" xfId="8000"/>
    <cellStyle name="20% - uthevingsfarge 5 3 2_Tabell 4.5-4.7" xfId="7873"/>
    <cellStyle name="20% - uthevingsfarge 5 3 3" xfId="388"/>
    <cellStyle name="20% - uthevingsfarge 5 3 3 10" xfId="8002"/>
    <cellStyle name="20% - uthevingsfarge 5 3 3 11" xfId="8003"/>
    <cellStyle name="20% - uthevingsfarge 5 3 3 2" xfId="389"/>
    <cellStyle name="20% - uthevingsfarge 5 3 3 2 10" xfId="8005"/>
    <cellStyle name="20% - uthevingsfarge 5 3 3 2 2" xfId="390"/>
    <cellStyle name="20% - uthevingsfarge 5 3 3 2 2 2" xfId="8007"/>
    <cellStyle name="20% - uthevingsfarge 5 3 3 2 2 2 2" xfId="8008"/>
    <cellStyle name="20% - uthevingsfarge 5 3 3 2 2 2 3" xfId="8009"/>
    <cellStyle name="20% - uthevingsfarge 5 3 3 2 2 3" xfId="8010"/>
    <cellStyle name="20% - uthevingsfarge 5 3 3 2 2 3 2" xfId="8011"/>
    <cellStyle name="20% - uthevingsfarge 5 3 3 2 2 3 3" xfId="8012"/>
    <cellStyle name="20% - uthevingsfarge 5 3 3 2 2 4" xfId="8013"/>
    <cellStyle name="20% - uthevingsfarge 5 3 3 2 2 5" xfId="8014"/>
    <cellStyle name="20% - uthevingsfarge 5 3 3 2 2_Tabell 4.5-4.7" xfId="8006"/>
    <cellStyle name="20% - uthevingsfarge 5 3 3 2 3" xfId="8015"/>
    <cellStyle name="20% - uthevingsfarge 5 3 3 2 3 2" xfId="8016"/>
    <cellStyle name="20% - uthevingsfarge 5 3 3 2 3 2 2" xfId="8017"/>
    <cellStyle name="20% - uthevingsfarge 5 3 3 2 3 2 3" xfId="8018"/>
    <cellStyle name="20% - uthevingsfarge 5 3 3 2 3 3" xfId="8019"/>
    <cellStyle name="20% - uthevingsfarge 5 3 3 2 3 3 2" xfId="8020"/>
    <cellStyle name="20% - uthevingsfarge 5 3 3 2 3 3 3" xfId="8021"/>
    <cellStyle name="20% - uthevingsfarge 5 3 3 2 3 4" xfId="8022"/>
    <cellStyle name="20% - uthevingsfarge 5 3 3 2 3 5" xfId="8023"/>
    <cellStyle name="20% - uthevingsfarge 5 3 3 2 4" xfId="8024"/>
    <cellStyle name="20% - uthevingsfarge 5 3 3 2 4 2" xfId="8025"/>
    <cellStyle name="20% - uthevingsfarge 5 3 3 2 4 3" xfId="8026"/>
    <cellStyle name="20% - uthevingsfarge 5 3 3 2 5" xfId="8027"/>
    <cellStyle name="20% - uthevingsfarge 5 3 3 2 5 2" xfId="8028"/>
    <cellStyle name="20% - uthevingsfarge 5 3 3 2 5 3" xfId="8029"/>
    <cellStyle name="20% - uthevingsfarge 5 3 3 2 6" xfId="8030"/>
    <cellStyle name="20% - uthevingsfarge 5 3 3 2 6 2" xfId="8031"/>
    <cellStyle name="20% - uthevingsfarge 5 3 3 2 7" xfId="8032"/>
    <cellStyle name="20% - uthevingsfarge 5 3 3 2 7 2" xfId="8033"/>
    <cellStyle name="20% - uthevingsfarge 5 3 3 2 8" xfId="8034"/>
    <cellStyle name="20% - uthevingsfarge 5 3 3 2 9" xfId="8035"/>
    <cellStyle name="20% - uthevingsfarge 5 3 3 2_Tabell 4.5-4.7" xfId="8004"/>
    <cellStyle name="20% - uthevingsfarge 5 3 3 3" xfId="391"/>
    <cellStyle name="20% - uthevingsfarge 5 3 3 3 2" xfId="8037"/>
    <cellStyle name="20% - uthevingsfarge 5 3 3 3 2 2" xfId="8038"/>
    <cellStyle name="20% - uthevingsfarge 5 3 3 3 2 3" xfId="8039"/>
    <cellStyle name="20% - uthevingsfarge 5 3 3 3 3" xfId="8040"/>
    <cellStyle name="20% - uthevingsfarge 5 3 3 3 3 2" xfId="8041"/>
    <cellStyle name="20% - uthevingsfarge 5 3 3 3 3 3" xfId="8042"/>
    <cellStyle name="20% - uthevingsfarge 5 3 3 3 4" xfId="8043"/>
    <cellStyle name="20% - uthevingsfarge 5 3 3 3 5" xfId="8044"/>
    <cellStyle name="20% - uthevingsfarge 5 3 3 3_Tabell 4.5-4.7" xfId="8036"/>
    <cellStyle name="20% - uthevingsfarge 5 3 3 4" xfId="8045"/>
    <cellStyle name="20% - uthevingsfarge 5 3 3 4 2" xfId="8046"/>
    <cellStyle name="20% - uthevingsfarge 5 3 3 4 2 2" xfId="8047"/>
    <cellStyle name="20% - uthevingsfarge 5 3 3 4 2 3" xfId="8048"/>
    <cellStyle name="20% - uthevingsfarge 5 3 3 4 3" xfId="8049"/>
    <cellStyle name="20% - uthevingsfarge 5 3 3 4 3 2" xfId="8050"/>
    <cellStyle name="20% - uthevingsfarge 5 3 3 4 3 3" xfId="8051"/>
    <cellStyle name="20% - uthevingsfarge 5 3 3 4 4" xfId="8052"/>
    <cellStyle name="20% - uthevingsfarge 5 3 3 4 5" xfId="8053"/>
    <cellStyle name="20% - uthevingsfarge 5 3 3 5" xfId="8054"/>
    <cellStyle name="20% - uthevingsfarge 5 3 3 5 2" xfId="8055"/>
    <cellStyle name="20% - uthevingsfarge 5 3 3 5 3" xfId="8056"/>
    <cellStyle name="20% - uthevingsfarge 5 3 3 6" xfId="8057"/>
    <cellStyle name="20% - uthevingsfarge 5 3 3 6 2" xfId="8058"/>
    <cellStyle name="20% - uthevingsfarge 5 3 3 6 3" xfId="8059"/>
    <cellStyle name="20% - uthevingsfarge 5 3 3 7" xfId="8060"/>
    <cellStyle name="20% - uthevingsfarge 5 3 3 7 2" xfId="8061"/>
    <cellStyle name="20% - uthevingsfarge 5 3 3 8" xfId="8062"/>
    <cellStyle name="20% - uthevingsfarge 5 3 3 8 2" xfId="8063"/>
    <cellStyle name="20% - uthevingsfarge 5 3 3 9" xfId="8064"/>
    <cellStyle name="20% - uthevingsfarge 5 3 3_Tabell 4.5-4.7" xfId="8001"/>
    <cellStyle name="20% - uthevingsfarge 5 3 4" xfId="392"/>
    <cellStyle name="20% - uthevingsfarge 5 3 4 10" xfId="8066"/>
    <cellStyle name="20% - uthevingsfarge 5 3 4 2" xfId="393"/>
    <cellStyle name="20% - uthevingsfarge 5 3 4 2 2" xfId="8068"/>
    <cellStyle name="20% - uthevingsfarge 5 3 4 2 2 2" xfId="8069"/>
    <cellStyle name="20% - uthevingsfarge 5 3 4 2 2 3" xfId="8070"/>
    <cellStyle name="20% - uthevingsfarge 5 3 4 2 3" xfId="8071"/>
    <cellStyle name="20% - uthevingsfarge 5 3 4 2 3 2" xfId="8072"/>
    <cellStyle name="20% - uthevingsfarge 5 3 4 2 3 3" xfId="8073"/>
    <cellStyle name="20% - uthevingsfarge 5 3 4 2 4" xfId="8074"/>
    <cellStyle name="20% - uthevingsfarge 5 3 4 2 5" xfId="8075"/>
    <cellStyle name="20% - uthevingsfarge 5 3 4 2_Tabell 4.5-4.7" xfId="8067"/>
    <cellStyle name="20% - uthevingsfarge 5 3 4 3" xfId="8076"/>
    <cellStyle name="20% - uthevingsfarge 5 3 4 3 2" xfId="8077"/>
    <cellStyle name="20% - uthevingsfarge 5 3 4 3 2 2" xfId="8078"/>
    <cellStyle name="20% - uthevingsfarge 5 3 4 3 2 3" xfId="8079"/>
    <cellStyle name="20% - uthevingsfarge 5 3 4 3 3" xfId="8080"/>
    <cellStyle name="20% - uthevingsfarge 5 3 4 3 3 2" xfId="8081"/>
    <cellStyle name="20% - uthevingsfarge 5 3 4 3 3 3" xfId="8082"/>
    <cellStyle name="20% - uthevingsfarge 5 3 4 3 4" xfId="8083"/>
    <cellStyle name="20% - uthevingsfarge 5 3 4 3 5" xfId="8084"/>
    <cellStyle name="20% - uthevingsfarge 5 3 4 4" xfId="8085"/>
    <cellStyle name="20% - uthevingsfarge 5 3 4 4 2" xfId="8086"/>
    <cellStyle name="20% - uthevingsfarge 5 3 4 4 3" xfId="8087"/>
    <cellStyle name="20% - uthevingsfarge 5 3 4 5" xfId="8088"/>
    <cellStyle name="20% - uthevingsfarge 5 3 4 5 2" xfId="8089"/>
    <cellStyle name="20% - uthevingsfarge 5 3 4 5 3" xfId="8090"/>
    <cellStyle name="20% - uthevingsfarge 5 3 4 6" xfId="8091"/>
    <cellStyle name="20% - uthevingsfarge 5 3 4 6 2" xfId="8092"/>
    <cellStyle name="20% - uthevingsfarge 5 3 4 7" xfId="8093"/>
    <cellStyle name="20% - uthevingsfarge 5 3 4 7 2" xfId="8094"/>
    <cellStyle name="20% - uthevingsfarge 5 3 4 8" xfId="8095"/>
    <cellStyle name="20% - uthevingsfarge 5 3 4 9" xfId="8096"/>
    <cellStyle name="20% - uthevingsfarge 5 3 4_Tabell 4.5-4.7" xfId="8065"/>
    <cellStyle name="20% - uthevingsfarge 5 3 5" xfId="394"/>
    <cellStyle name="20% - uthevingsfarge 5 3 5 2" xfId="8098"/>
    <cellStyle name="20% - uthevingsfarge 5 3 5 2 2" xfId="8099"/>
    <cellStyle name="20% - uthevingsfarge 5 3 5 2 3" xfId="8100"/>
    <cellStyle name="20% - uthevingsfarge 5 3 5 3" xfId="8101"/>
    <cellStyle name="20% - uthevingsfarge 5 3 5 3 2" xfId="8102"/>
    <cellStyle name="20% - uthevingsfarge 5 3 5 3 3" xfId="8103"/>
    <cellStyle name="20% - uthevingsfarge 5 3 5 4" xfId="8104"/>
    <cellStyle name="20% - uthevingsfarge 5 3 5 5" xfId="8105"/>
    <cellStyle name="20% - uthevingsfarge 5 3 5_Tabell 4.5-4.7" xfId="8097"/>
    <cellStyle name="20% - uthevingsfarge 5 3 6" xfId="8106"/>
    <cellStyle name="20% - uthevingsfarge 5 3 6 2" xfId="8107"/>
    <cellStyle name="20% - uthevingsfarge 5 3 6 2 2" xfId="8108"/>
    <cellStyle name="20% - uthevingsfarge 5 3 6 2 3" xfId="8109"/>
    <cellStyle name="20% - uthevingsfarge 5 3 6 3" xfId="8110"/>
    <cellStyle name="20% - uthevingsfarge 5 3 6 3 2" xfId="8111"/>
    <cellStyle name="20% - uthevingsfarge 5 3 6 3 3" xfId="8112"/>
    <cellStyle name="20% - uthevingsfarge 5 3 6 4" xfId="8113"/>
    <cellStyle name="20% - uthevingsfarge 5 3 6 5" xfId="8114"/>
    <cellStyle name="20% - uthevingsfarge 5 3 7" xfId="8115"/>
    <cellStyle name="20% - uthevingsfarge 5 3 7 2" xfId="8116"/>
    <cellStyle name="20% - uthevingsfarge 5 3 7 3" xfId="8117"/>
    <cellStyle name="20% - uthevingsfarge 5 3 8" xfId="8118"/>
    <cellStyle name="20% - uthevingsfarge 5 3 8 2" xfId="8119"/>
    <cellStyle name="20% - uthevingsfarge 5 3 8 3" xfId="8120"/>
    <cellStyle name="20% - uthevingsfarge 5 3 9" xfId="8121"/>
    <cellStyle name="20% - uthevingsfarge 5 3 9 2" xfId="8122"/>
    <cellStyle name="20% - uthevingsfarge 5 3_Tabell 4.5-4.7" xfId="7867"/>
    <cellStyle name="20% - uthevingsfarge 5 4" xfId="395"/>
    <cellStyle name="20% - uthevingsfarge 5 4 10" xfId="8124"/>
    <cellStyle name="20% - uthevingsfarge 5 4 10 2" xfId="8125"/>
    <cellStyle name="20% - uthevingsfarge 5 4 11" xfId="8126"/>
    <cellStyle name="20% - uthevingsfarge 5 4 12" xfId="8127"/>
    <cellStyle name="20% - uthevingsfarge 5 4 13" xfId="8128"/>
    <cellStyle name="20% - uthevingsfarge 5 4 2" xfId="396"/>
    <cellStyle name="20% - uthevingsfarge 5 4 2 10" xfId="8130"/>
    <cellStyle name="20% - uthevingsfarge 5 4 2 11" xfId="8131"/>
    <cellStyle name="20% - uthevingsfarge 5 4 2 12" xfId="8132"/>
    <cellStyle name="20% - uthevingsfarge 5 4 2 2" xfId="397"/>
    <cellStyle name="20% - uthevingsfarge 5 4 2 2 10" xfId="8134"/>
    <cellStyle name="20% - uthevingsfarge 5 4 2 2 11" xfId="8135"/>
    <cellStyle name="20% - uthevingsfarge 5 4 2 2 2" xfId="398"/>
    <cellStyle name="20% - uthevingsfarge 5 4 2 2 2 10" xfId="8137"/>
    <cellStyle name="20% - uthevingsfarge 5 4 2 2 2 2" xfId="399"/>
    <cellStyle name="20% - uthevingsfarge 5 4 2 2 2 2 2" xfId="8139"/>
    <cellStyle name="20% - uthevingsfarge 5 4 2 2 2 2 2 2" xfId="8140"/>
    <cellStyle name="20% - uthevingsfarge 5 4 2 2 2 2 2 3" xfId="8141"/>
    <cellStyle name="20% - uthevingsfarge 5 4 2 2 2 2 3" xfId="8142"/>
    <cellStyle name="20% - uthevingsfarge 5 4 2 2 2 2 3 2" xfId="8143"/>
    <cellStyle name="20% - uthevingsfarge 5 4 2 2 2 2 3 3" xfId="8144"/>
    <cellStyle name="20% - uthevingsfarge 5 4 2 2 2 2 4" xfId="8145"/>
    <cellStyle name="20% - uthevingsfarge 5 4 2 2 2 2 5" xfId="8146"/>
    <cellStyle name="20% - uthevingsfarge 5 4 2 2 2 2_Tabell 4.5-4.7" xfId="8138"/>
    <cellStyle name="20% - uthevingsfarge 5 4 2 2 2 3" xfId="8147"/>
    <cellStyle name="20% - uthevingsfarge 5 4 2 2 2 3 2" xfId="8148"/>
    <cellStyle name="20% - uthevingsfarge 5 4 2 2 2 3 2 2" xfId="8149"/>
    <cellStyle name="20% - uthevingsfarge 5 4 2 2 2 3 2 3" xfId="8150"/>
    <cellStyle name="20% - uthevingsfarge 5 4 2 2 2 3 3" xfId="8151"/>
    <cellStyle name="20% - uthevingsfarge 5 4 2 2 2 3 3 2" xfId="8152"/>
    <cellStyle name="20% - uthevingsfarge 5 4 2 2 2 3 3 3" xfId="8153"/>
    <cellStyle name="20% - uthevingsfarge 5 4 2 2 2 3 4" xfId="8154"/>
    <cellStyle name="20% - uthevingsfarge 5 4 2 2 2 3 5" xfId="8155"/>
    <cellStyle name="20% - uthevingsfarge 5 4 2 2 2 4" xfId="8156"/>
    <cellStyle name="20% - uthevingsfarge 5 4 2 2 2 4 2" xfId="8157"/>
    <cellStyle name="20% - uthevingsfarge 5 4 2 2 2 4 3" xfId="8158"/>
    <cellStyle name="20% - uthevingsfarge 5 4 2 2 2 5" xfId="8159"/>
    <cellStyle name="20% - uthevingsfarge 5 4 2 2 2 5 2" xfId="8160"/>
    <cellStyle name="20% - uthevingsfarge 5 4 2 2 2 5 3" xfId="8161"/>
    <cellStyle name="20% - uthevingsfarge 5 4 2 2 2 6" xfId="8162"/>
    <cellStyle name="20% - uthevingsfarge 5 4 2 2 2 6 2" xfId="8163"/>
    <cellStyle name="20% - uthevingsfarge 5 4 2 2 2 7" xfId="8164"/>
    <cellStyle name="20% - uthevingsfarge 5 4 2 2 2 7 2" xfId="8165"/>
    <cellStyle name="20% - uthevingsfarge 5 4 2 2 2 8" xfId="8166"/>
    <cellStyle name="20% - uthevingsfarge 5 4 2 2 2 9" xfId="8167"/>
    <cellStyle name="20% - uthevingsfarge 5 4 2 2 2_Tabell 4.5-4.7" xfId="8136"/>
    <cellStyle name="20% - uthevingsfarge 5 4 2 2 3" xfId="400"/>
    <cellStyle name="20% - uthevingsfarge 5 4 2 2 3 2" xfId="8169"/>
    <cellStyle name="20% - uthevingsfarge 5 4 2 2 3 2 2" xfId="8170"/>
    <cellStyle name="20% - uthevingsfarge 5 4 2 2 3 2 3" xfId="8171"/>
    <cellStyle name="20% - uthevingsfarge 5 4 2 2 3 3" xfId="8172"/>
    <cellStyle name="20% - uthevingsfarge 5 4 2 2 3 3 2" xfId="8173"/>
    <cellStyle name="20% - uthevingsfarge 5 4 2 2 3 3 3" xfId="8174"/>
    <cellStyle name="20% - uthevingsfarge 5 4 2 2 3 4" xfId="8175"/>
    <cellStyle name="20% - uthevingsfarge 5 4 2 2 3 5" xfId="8176"/>
    <cellStyle name="20% - uthevingsfarge 5 4 2 2 3_Tabell 4.5-4.7" xfId="8168"/>
    <cellStyle name="20% - uthevingsfarge 5 4 2 2 4" xfId="8177"/>
    <cellStyle name="20% - uthevingsfarge 5 4 2 2 4 2" xfId="8178"/>
    <cellStyle name="20% - uthevingsfarge 5 4 2 2 4 2 2" xfId="8179"/>
    <cellStyle name="20% - uthevingsfarge 5 4 2 2 4 2 3" xfId="8180"/>
    <cellStyle name="20% - uthevingsfarge 5 4 2 2 4 3" xfId="8181"/>
    <cellStyle name="20% - uthevingsfarge 5 4 2 2 4 3 2" xfId="8182"/>
    <cellStyle name="20% - uthevingsfarge 5 4 2 2 4 3 3" xfId="8183"/>
    <cellStyle name="20% - uthevingsfarge 5 4 2 2 4 4" xfId="8184"/>
    <cellStyle name="20% - uthevingsfarge 5 4 2 2 4 5" xfId="8185"/>
    <cellStyle name="20% - uthevingsfarge 5 4 2 2 5" xfId="8186"/>
    <cellStyle name="20% - uthevingsfarge 5 4 2 2 5 2" xfId="8187"/>
    <cellStyle name="20% - uthevingsfarge 5 4 2 2 5 3" xfId="8188"/>
    <cellStyle name="20% - uthevingsfarge 5 4 2 2 6" xfId="8189"/>
    <cellStyle name="20% - uthevingsfarge 5 4 2 2 6 2" xfId="8190"/>
    <cellStyle name="20% - uthevingsfarge 5 4 2 2 6 3" xfId="8191"/>
    <cellStyle name="20% - uthevingsfarge 5 4 2 2 7" xfId="8192"/>
    <cellStyle name="20% - uthevingsfarge 5 4 2 2 7 2" xfId="8193"/>
    <cellStyle name="20% - uthevingsfarge 5 4 2 2 8" xfId="8194"/>
    <cellStyle name="20% - uthevingsfarge 5 4 2 2 8 2" xfId="8195"/>
    <cellStyle name="20% - uthevingsfarge 5 4 2 2 9" xfId="8196"/>
    <cellStyle name="20% - uthevingsfarge 5 4 2 2_Tabell 4.5-4.7" xfId="8133"/>
    <cellStyle name="20% - uthevingsfarge 5 4 2 3" xfId="401"/>
    <cellStyle name="20% - uthevingsfarge 5 4 2 3 10" xfId="8198"/>
    <cellStyle name="20% - uthevingsfarge 5 4 2 3 2" xfId="402"/>
    <cellStyle name="20% - uthevingsfarge 5 4 2 3 2 2" xfId="8200"/>
    <cellStyle name="20% - uthevingsfarge 5 4 2 3 2 2 2" xfId="8201"/>
    <cellStyle name="20% - uthevingsfarge 5 4 2 3 2 2 3" xfId="8202"/>
    <cellStyle name="20% - uthevingsfarge 5 4 2 3 2 3" xfId="8203"/>
    <cellStyle name="20% - uthevingsfarge 5 4 2 3 2 3 2" xfId="8204"/>
    <cellStyle name="20% - uthevingsfarge 5 4 2 3 2 3 3" xfId="8205"/>
    <cellStyle name="20% - uthevingsfarge 5 4 2 3 2 4" xfId="8206"/>
    <cellStyle name="20% - uthevingsfarge 5 4 2 3 2 5" xfId="8207"/>
    <cellStyle name="20% - uthevingsfarge 5 4 2 3 2_Tabell 4.5-4.7" xfId="8199"/>
    <cellStyle name="20% - uthevingsfarge 5 4 2 3 3" xfId="8208"/>
    <cellStyle name="20% - uthevingsfarge 5 4 2 3 3 2" xfId="8209"/>
    <cellStyle name="20% - uthevingsfarge 5 4 2 3 3 2 2" xfId="8210"/>
    <cellStyle name="20% - uthevingsfarge 5 4 2 3 3 2 3" xfId="8211"/>
    <cellStyle name="20% - uthevingsfarge 5 4 2 3 3 3" xfId="8212"/>
    <cellStyle name="20% - uthevingsfarge 5 4 2 3 3 3 2" xfId="8213"/>
    <cellStyle name="20% - uthevingsfarge 5 4 2 3 3 3 3" xfId="8214"/>
    <cellStyle name="20% - uthevingsfarge 5 4 2 3 3 4" xfId="8215"/>
    <cellStyle name="20% - uthevingsfarge 5 4 2 3 3 5" xfId="8216"/>
    <cellStyle name="20% - uthevingsfarge 5 4 2 3 4" xfId="8217"/>
    <cellStyle name="20% - uthevingsfarge 5 4 2 3 4 2" xfId="8218"/>
    <cellStyle name="20% - uthevingsfarge 5 4 2 3 4 3" xfId="8219"/>
    <cellStyle name="20% - uthevingsfarge 5 4 2 3 5" xfId="8220"/>
    <cellStyle name="20% - uthevingsfarge 5 4 2 3 5 2" xfId="8221"/>
    <cellStyle name="20% - uthevingsfarge 5 4 2 3 5 3" xfId="8222"/>
    <cellStyle name="20% - uthevingsfarge 5 4 2 3 6" xfId="8223"/>
    <cellStyle name="20% - uthevingsfarge 5 4 2 3 6 2" xfId="8224"/>
    <cellStyle name="20% - uthevingsfarge 5 4 2 3 7" xfId="8225"/>
    <cellStyle name="20% - uthevingsfarge 5 4 2 3 7 2" xfId="8226"/>
    <cellStyle name="20% - uthevingsfarge 5 4 2 3 8" xfId="8227"/>
    <cellStyle name="20% - uthevingsfarge 5 4 2 3 9" xfId="8228"/>
    <cellStyle name="20% - uthevingsfarge 5 4 2 3_Tabell 4.5-4.7" xfId="8197"/>
    <cellStyle name="20% - uthevingsfarge 5 4 2 4" xfId="403"/>
    <cellStyle name="20% - uthevingsfarge 5 4 2 4 2" xfId="8230"/>
    <cellStyle name="20% - uthevingsfarge 5 4 2 4 2 2" xfId="8231"/>
    <cellStyle name="20% - uthevingsfarge 5 4 2 4 2 3" xfId="8232"/>
    <cellStyle name="20% - uthevingsfarge 5 4 2 4 3" xfId="8233"/>
    <cellStyle name="20% - uthevingsfarge 5 4 2 4 3 2" xfId="8234"/>
    <cellStyle name="20% - uthevingsfarge 5 4 2 4 3 3" xfId="8235"/>
    <cellStyle name="20% - uthevingsfarge 5 4 2 4 4" xfId="8236"/>
    <cellStyle name="20% - uthevingsfarge 5 4 2 4 5" xfId="8237"/>
    <cellStyle name="20% - uthevingsfarge 5 4 2 4_Tabell 4.5-4.7" xfId="8229"/>
    <cellStyle name="20% - uthevingsfarge 5 4 2 5" xfId="8238"/>
    <cellStyle name="20% - uthevingsfarge 5 4 2 5 2" xfId="8239"/>
    <cellStyle name="20% - uthevingsfarge 5 4 2 5 2 2" xfId="8240"/>
    <cellStyle name="20% - uthevingsfarge 5 4 2 5 2 3" xfId="8241"/>
    <cellStyle name="20% - uthevingsfarge 5 4 2 5 3" xfId="8242"/>
    <cellStyle name="20% - uthevingsfarge 5 4 2 5 3 2" xfId="8243"/>
    <cellStyle name="20% - uthevingsfarge 5 4 2 5 3 3" xfId="8244"/>
    <cellStyle name="20% - uthevingsfarge 5 4 2 5 4" xfId="8245"/>
    <cellStyle name="20% - uthevingsfarge 5 4 2 5 5" xfId="8246"/>
    <cellStyle name="20% - uthevingsfarge 5 4 2 6" xfId="8247"/>
    <cellStyle name="20% - uthevingsfarge 5 4 2 6 2" xfId="8248"/>
    <cellStyle name="20% - uthevingsfarge 5 4 2 6 3" xfId="8249"/>
    <cellStyle name="20% - uthevingsfarge 5 4 2 7" xfId="8250"/>
    <cellStyle name="20% - uthevingsfarge 5 4 2 7 2" xfId="8251"/>
    <cellStyle name="20% - uthevingsfarge 5 4 2 7 3" xfId="8252"/>
    <cellStyle name="20% - uthevingsfarge 5 4 2 8" xfId="8253"/>
    <cellStyle name="20% - uthevingsfarge 5 4 2 8 2" xfId="8254"/>
    <cellStyle name="20% - uthevingsfarge 5 4 2 9" xfId="8255"/>
    <cellStyle name="20% - uthevingsfarge 5 4 2 9 2" xfId="8256"/>
    <cellStyle name="20% - uthevingsfarge 5 4 2_Tabell 4.5-4.7" xfId="8129"/>
    <cellStyle name="20% - uthevingsfarge 5 4 3" xfId="404"/>
    <cellStyle name="20% - uthevingsfarge 5 4 3 10" xfId="8258"/>
    <cellStyle name="20% - uthevingsfarge 5 4 3 11" xfId="8259"/>
    <cellStyle name="20% - uthevingsfarge 5 4 3 2" xfId="405"/>
    <cellStyle name="20% - uthevingsfarge 5 4 3 2 10" xfId="8261"/>
    <cellStyle name="20% - uthevingsfarge 5 4 3 2 2" xfId="406"/>
    <cellStyle name="20% - uthevingsfarge 5 4 3 2 2 2" xfId="8263"/>
    <cellStyle name="20% - uthevingsfarge 5 4 3 2 2 2 2" xfId="8264"/>
    <cellStyle name="20% - uthevingsfarge 5 4 3 2 2 2 3" xfId="8265"/>
    <cellStyle name="20% - uthevingsfarge 5 4 3 2 2 3" xfId="8266"/>
    <cellStyle name="20% - uthevingsfarge 5 4 3 2 2 3 2" xfId="8267"/>
    <cellStyle name="20% - uthevingsfarge 5 4 3 2 2 3 3" xfId="8268"/>
    <cellStyle name="20% - uthevingsfarge 5 4 3 2 2 4" xfId="8269"/>
    <cellStyle name="20% - uthevingsfarge 5 4 3 2 2 5" xfId="8270"/>
    <cellStyle name="20% - uthevingsfarge 5 4 3 2 2_Tabell 4.5-4.7" xfId="8262"/>
    <cellStyle name="20% - uthevingsfarge 5 4 3 2 3" xfId="8271"/>
    <cellStyle name="20% - uthevingsfarge 5 4 3 2 3 2" xfId="8272"/>
    <cellStyle name="20% - uthevingsfarge 5 4 3 2 3 2 2" xfId="8273"/>
    <cellStyle name="20% - uthevingsfarge 5 4 3 2 3 2 3" xfId="8274"/>
    <cellStyle name="20% - uthevingsfarge 5 4 3 2 3 3" xfId="8275"/>
    <cellStyle name="20% - uthevingsfarge 5 4 3 2 3 3 2" xfId="8276"/>
    <cellStyle name="20% - uthevingsfarge 5 4 3 2 3 3 3" xfId="8277"/>
    <cellStyle name="20% - uthevingsfarge 5 4 3 2 3 4" xfId="8278"/>
    <cellStyle name="20% - uthevingsfarge 5 4 3 2 3 5" xfId="8279"/>
    <cellStyle name="20% - uthevingsfarge 5 4 3 2 4" xfId="8280"/>
    <cellStyle name="20% - uthevingsfarge 5 4 3 2 4 2" xfId="8281"/>
    <cellStyle name="20% - uthevingsfarge 5 4 3 2 4 3" xfId="8282"/>
    <cellStyle name="20% - uthevingsfarge 5 4 3 2 5" xfId="8283"/>
    <cellStyle name="20% - uthevingsfarge 5 4 3 2 5 2" xfId="8284"/>
    <cellStyle name="20% - uthevingsfarge 5 4 3 2 5 3" xfId="8285"/>
    <cellStyle name="20% - uthevingsfarge 5 4 3 2 6" xfId="8286"/>
    <cellStyle name="20% - uthevingsfarge 5 4 3 2 6 2" xfId="8287"/>
    <cellStyle name="20% - uthevingsfarge 5 4 3 2 7" xfId="8288"/>
    <cellStyle name="20% - uthevingsfarge 5 4 3 2 7 2" xfId="8289"/>
    <cellStyle name="20% - uthevingsfarge 5 4 3 2 8" xfId="8290"/>
    <cellStyle name="20% - uthevingsfarge 5 4 3 2 9" xfId="8291"/>
    <cellStyle name="20% - uthevingsfarge 5 4 3 2_Tabell 4.5-4.7" xfId="8260"/>
    <cellStyle name="20% - uthevingsfarge 5 4 3 3" xfId="407"/>
    <cellStyle name="20% - uthevingsfarge 5 4 3 3 2" xfId="8293"/>
    <cellStyle name="20% - uthevingsfarge 5 4 3 3 2 2" xfId="8294"/>
    <cellStyle name="20% - uthevingsfarge 5 4 3 3 2 3" xfId="8295"/>
    <cellStyle name="20% - uthevingsfarge 5 4 3 3 3" xfId="8296"/>
    <cellStyle name="20% - uthevingsfarge 5 4 3 3 3 2" xfId="8297"/>
    <cellStyle name="20% - uthevingsfarge 5 4 3 3 3 3" xfId="8298"/>
    <cellStyle name="20% - uthevingsfarge 5 4 3 3 4" xfId="8299"/>
    <cellStyle name="20% - uthevingsfarge 5 4 3 3 5" xfId="8300"/>
    <cellStyle name="20% - uthevingsfarge 5 4 3 3_Tabell 4.5-4.7" xfId="8292"/>
    <cellStyle name="20% - uthevingsfarge 5 4 3 4" xfId="8301"/>
    <cellStyle name="20% - uthevingsfarge 5 4 3 4 2" xfId="8302"/>
    <cellStyle name="20% - uthevingsfarge 5 4 3 4 2 2" xfId="8303"/>
    <cellStyle name="20% - uthevingsfarge 5 4 3 4 2 3" xfId="8304"/>
    <cellStyle name="20% - uthevingsfarge 5 4 3 4 3" xfId="8305"/>
    <cellStyle name="20% - uthevingsfarge 5 4 3 4 3 2" xfId="8306"/>
    <cellStyle name="20% - uthevingsfarge 5 4 3 4 3 3" xfId="8307"/>
    <cellStyle name="20% - uthevingsfarge 5 4 3 4 4" xfId="8308"/>
    <cellStyle name="20% - uthevingsfarge 5 4 3 4 5" xfId="8309"/>
    <cellStyle name="20% - uthevingsfarge 5 4 3 5" xfId="8310"/>
    <cellStyle name="20% - uthevingsfarge 5 4 3 5 2" xfId="8311"/>
    <cellStyle name="20% - uthevingsfarge 5 4 3 5 3" xfId="8312"/>
    <cellStyle name="20% - uthevingsfarge 5 4 3 6" xfId="8313"/>
    <cellStyle name="20% - uthevingsfarge 5 4 3 6 2" xfId="8314"/>
    <cellStyle name="20% - uthevingsfarge 5 4 3 6 3" xfId="8315"/>
    <cellStyle name="20% - uthevingsfarge 5 4 3 7" xfId="8316"/>
    <cellStyle name="20% - uthevingsfarge 5 4 3 7 2" xfId="8317"/>
    <cellStyle name="20% - uthevingsfarge 5 4 3 8" xfId="8318"/>
    <cellStyle name="20% - uthevingsfarge 5 4 3 8 2" xfId="8319"/>
    <cellStyle name="20% - uthevingsfarge 5 4 3 9" xfId="8320"/>
    <cellStyle name="20% - uthevingsfarge 5 4 3_Tabell 4.5-4.7" xfId="8257"/>
    <cellStyle name="20% - uthevingsfarge 5 4 4" xfId="408"/>
    <cellStyle name="20% - uthevingsfarge 5 4 4 10" xfId="8322"/>
    <cellStyle name="20% - uthevingsfarge 5 4 4 2" xfId="409"/>
    <cellStyle name="20% - uthevingsfarge 5 4 4 2 2" xfId="8324"/>
    <cellStyle name="20% - uthevingsfarge 5 4 4 2 2 2" xfId="8325"/>
    <cellStyle name="20% - uthevingsfarge 5 4 4 2 2 3" xfId="8326"/>
    <cellStyle name="20% - uthevingsfarge 5 4 4 2 3" xfId="8327"/>
    <cellStyle name="20% - uthevingsfarge 5 4 4 2 3 2" xfId="8328"/>
    <cellStyle name="20% - uthevingsfarge 5 4 4 2 3 3" xfId="8329"/>
    <cellStyle name="20% - uthevingsfarge 5 4 4 2 4" xfId="8330"/>
    <cellStyle name="20% - uthevingsfarge 5 4 4 2 5" xfId="8331"/>
    <cellStyle name="20% - uthevingsfarge 5 4 4 2_Tabell 4.5-4.7" xfId="8323"/>
    <cellStyle name="20% - uthevingsfarge 5 4 4 3" xfId="8332"/>
    <cellStyle name="20% - uthevingsfarge 5 4 4 3 2" xfId="8333"/>
    <cellStyle name="20% - uthevingsfarge 5 4 4 3 2 2" xfId="8334"/>
    <cellStyle name="20% - uthevingsfarge 5 4 4 3 2 3" xfId="8335"/>
    <cellStyle name="20% - uthevingsfarge 5 4 4 3 3" xfId="8336"/>
    <cellStyle name="20% - uthevingsfarge 5 4 4 3 3 2" xfId="8337"/>
    <cellStyle name="20% - uthevingsfarge 5 4 4 3 3 3" xfId="8338"/>
    <cellStyle name="20% - uthevingsfarge 5 4 4 3 4" xfId="8339"/>
    <cellStyle name="20% - uthevingsfarge 5 4 4 3 5" xfId="8340"/>
    <cellStyle name="20% - uthevingsfarge 5 4 4 4" xfId="8341"/>
    <cellStyle name="20% - uthevingsfarge 5 4 4 4 2" xfId="8342"/>
    <cellStyle name="20% - uthevingsfarge 5 4 4 4 3" xfId="8343"/>
    <cellStyle name="20% - uthevingsfarge 5 4 4 5" xfId="8344"/>
    <cellStyle name="20% - uthevingsfarge 5 4 4 5 2" xfId="8345"/>
    <cellStyle name="20% - uthevingsfarge 5 4 4 5 3" xfId="8346"/>
    <cellStyle name="20% - uthevingsfarge 5 4 4 6" xfId="8347"/>
    <cellStyle name="20% - uthevingsfarge 5 4 4 6 2" xfId="8348"/>
    <cellStyle name="20% - uthevingsfarge 5 4 4 7" xfId="8349"/>
    <cellStyle name="20% - uthevingsfarge 5 4 4 7 2" xfId="8350"/>
    <cellStyle name="20% - uthevingsfarge 5 4 4 8" xfId="8351"/>
    <cellStyle name="20% - uthevingsfarge 5 4 4 9" xfId="8352"/>
    <cellStyle name="20% - uthevingsfarge 5 4 4_Tabell 4.5-4.7" xfId="8321"/>
    <cellStyle name="20% - uthevingsfarge 5 4 5" xfId="410"/>
    <cellStyle name="20% - uthevingsfarge 5 4 5 2" xfId="8354"/>
    <cellStyle name="20% - uthevingsfarge 5 4 5 2 2" xfId="8355"/>
    <cellStyle name="20% - uthevingsfarge 5 4 5 2 3" xfId="8356"/>
    <cellStyle name="20% - uthevingsfarge 5 4 5 3" xfId="8357"/>
    <cellStyle name="20% - uthevingsfarge 5 4 5 3 2" xfId="8358"/>
    <cellStyle name="20% - uthevingsfarge 5 4 5 3 3" xfId="8359"/>
    <cellStyle name="20% - uthevingsfarge 5 4 5 4" xfId="8360"/>
    <cellStyle name="20% - uthevingsfarge 5 4 5 5" xfId="8361"/>
    <cellStyle name="20% - uthevingsfarge 5 4 5_Tabell 4.5-4.7" xfId="8353"/>
    <cellStyle name="20% - uthevingsfarge 5 4 6" xfId="8362"/>
    <cellStyle name="20% - uthevingsfarge 5 4 6 2" xfId="8363"/>
    <cellStyle name="20% - uthevingsfarge 5 4 6 2 2" xfId="8364"/>
    <cellStyle name="20% - uthevingsfarge 5 4 6 2 3" xfId="8365"/>
    <cellStyle name="20% - uthevingsfarge 5 4 6 3" xfId="8366"/>
    <cellStyle name="20% - uthevingsfarge 5 4 6 3 2" xfId="8367"/>
    <cellStyle name="20% - uthevingsfarge 5 4 6 3 3" xfId="8368"/>
    <cellStyle name="20% - uthevingsfarge 5 4 6 4" xfId="8369"/>
    <cellStyle name="20% - uthevingsfarge 5 4 6 5" xfId="8370"/>
    <cellStyle name="20% - uthevingsfarge 5 4 7" xfId="8371"/>
    <cellStyle name="20% - uthevingsfarge 5 4 7 2" xfId="8372"/>
    <cellStyle name="20% - uthevingsfarge 5 4 7 3" xfId="8373"/>
    <cellStyle name="20% - uthevingsfarge 5 4 8" xfId="8374"/>
    <cellStyle name="20% - uthevingsfarge 5 4 8 2" xfId="8375"/>
    <cellStyle name="20% - uthevingsfarge 5 4 8 3" xfId="8376"/>
    <cellStyle name="20% - uthevingsfarge 5 4 9" xfId="8377"/>
    <cellStyle name="20% - uthevingsfarge 5 4 9 2" xfId="8378"/>
    <cellStyle name="20% - uthevingsfarge 5 4_Tabell 4.5-4.7" xfId="8123"/>
    <cellStyle name="20% - uthevingsfarge 5 5" xfId="411"/>
    <cellStyle name="20% - uthevingsfarge 5 5 10" xfId="8380"/>
    <cellStyle name="20% - uthevingsfarge 5 5 10 2" xfId="8381"/>
    <cellStyle name="20% - uthevingsfarge 5 5 11" xfId="8382"/>
    <cellStyle name="20% - uthevingsfarge 5 5 12" xfId="8383"/>
    <cellStyle name="20% - uthevingsfarge 5 5 13" xfId="8384"/>
    <cellStyle name="20% - uthevingsfarge 5 5 2" xfId="412"/>
    <cellStyle name="20% - uthevingsfarge 5 5 2 10" xfId="8386"/>
    <cellStyle name="20% - uthevingsfarge 5 5 2 11" xfId="8387"/>
    <cellStyle name="20% - uthevingsfarge 5 5 2 12" xfId="8388"/>
    <cellStyle name="20% - uthevingsfarge 5 5 2 2" xfId="413"/>
    <cellStyle name="20% - uthevingsfarge 5 5 2 2 10" xfId="8390"/>
    <cellStyle name="20% - uthevingsfarge 5 5 2 2 11" xfId="8391"/>
    <cellStyle name="20% - uthevingsfarge 5 5 2 2 2" xfId="414"/>
    <cellStyle name="20% - uthevingsfarge 5 5 2 2 2 10" xfId="8393"/>
    <cellStyle name="20% - uthevingsfarge 5 5 2 2 2 2" xfId="415"/>
    <cellStyle name="20% - uthevingsfarge 5 5 2 2 2 2 2" xfId="8395"/>
    <cellStyle name="20% - uthevingsfarge 5 5 2 2 2 2 2 2" xfId="8396"/>
    <cellStyle name="20% - uthevingsfarge 5 5 2 2 2 2 2 3" xfId="8397"/>
    <cellStyle name="20% - uthevingsfarge 5 5 2 2 2 2 3" xfId="8398"/>
    <cellStyle name="20% - uthevingsfarge 5 5 2 2 2 2 3 2" xfId="8399"/>
    <cellStyle name="20% - uthevingsfarge 5 5 2 2 2 2 3 3" xfId="8400"/>
    <cellStyle name="20% - uthevingsfarge 5 5 2 2 2 2 4" xfId="8401"/>
    <cellStyle name="20% - uthevingsfarge 5 5 2 2 2 2 5" xfId="8402"/>
    <cellStyle name="20% - uthevingsfarge 5 5 2 2 2 2_Tabell 4.5-4.7" xfId="8394"/>
    <cellStyle name="20% - uthevingsfarge 5 5 2 2 2 3" xfId="8403"/>
    <cellStyle name="20% - uthevingsfarge 5 5 2 2 2 3 2" xfId="8404"/>
    <cellStyle name="20% - uthevingsfarge 5 5 2 2 2 3 2 2" xfId="8405"/>
    <cellStyle name="20% - uthevingsfarge 5 5 2 2 2 3 2 3" xfId="8406"/>
    <cellStyle name="20% - uthevingsfarge 5 5 2 2 2 3 3" xfId="8407"/>
    <cellStyle name="20% - uthevingsfarge 5 5 2 2 2 3 3 2" xfId="8408"/>
    <cellStyle name="20% - uthevingsfarge 5 5 2 2 2 3 3 3" xfId="8409"/>
    <cellStyle name="20% - uthevingsfarge 5 5 2 2 2 3 4" xfId="8410"/>
    <cellStyle name="20% - uthevingsfarge 5 5 2 2 2 3 5" xfId="8411"/>
    <cellStyle name="20% - uthevingsfarge 5 5 2 2 2 4" xfId="8412"/>
    <cellStyle name="20% - uthevingsfarge 5 5 2 2 2 4 2" xfId="8413"/>
    <cellStyle name="20% - uthevingsfarge 5 5 2 2 2 4 3" xfId="8414"/>
    <cellStyle name="20% - uthevingsfarge 5 5 2 2 2 5" xfId="8415"/>
    <cellStyle name="20% - uthevingsfarge 5 5 2 2 2 5 2" xfId="8416"/>
    <cellStyle name="20% - uthevingsfarge 5 5 2 2 2 5 3" xfId="8417"/>
    <cellStyle name="20% - uthevingsfarge 5 5 2 2 2 6" xfId="8418"/>
    <cellStyle name="20% - uthevingsfarge 5 5 2 2 2 6 2" xfId="8419"/>
    <cellStyle name="20% - uthevingsfarge 5 5 2 2 2 7" xfId="8420"/>
    <cellStyle name="20% - uthevingsfarge 5 5 2 2 2 7 2" xfId="8421"/>
    <cellStyle name="20% - uthevingsfarge 5 5 2 2 2 8" xfId="8422"/>
    <cellStyle name="20% - uthevingsfarge 5 5 2 2 2 9" xfId="8423"/>
    <cellStyle name="20% - uthevingsfarge 5 5 2 2 2_Tabell 4.5-4.7" xfId="8392"/>
    <cellStyle name="20% - uthevingsfarge 5 5 2 2 3" xfId="416"/>
    <cellStyle name="20% - uthevingsfarge 5 5 2 2 3 2" xfId="8425"/>
    <cellStyle name="20% - uthevingsfarge 5 5 2 2 3 2 2" xfId="8426"/>
    <cellStyle name="20% - uthevingsfarge 5 5 2 2 3 2 3" xfId="8427"/>
    <cellStyle name="20% - uthevingsfarge 5 5 2 2 3 3" xfId="8428"/>
    <cellStyle name="20% - uthevingsfarge 5 5 2 2 3 3 2" xfId="8429"/>
    <cellStyle name="20% - uthevingsfarge 5 5 2 2 3 3 3" xfId="8430"/>
    <cellStyle name="20% - uthevingsfarge 5 5 2 2 3 4" xfId="8431"/>
    <cellStyle name="20% - uthevingsfarge 5 5 2 2 3 5" xfId="8432"/>
    <cellStyle name="20% - uthevingsfarge 5 5 2 2 3_Tabell 4.5-4.7" xfId="8424"/>
    <cellStyle name="20% - uthevingsfarge 5 5 2 2 4" xfId="8433"/>
    <cellStyle name="20% - uthevingsfarge 5 5 2 2 4 2" xfId="8434"/>
    <cellStyle name="20% - uthevingsfarge 5 5 2 2 4 2 2" xfId="8435"/>
    <cellStyle name="20% - uthevingsfarge 5 5 2 2 4 2 3" xfId="8436"/>
    <cellStyle name="20% - uthevingsfarge 5 5 2 2 4 3" xfId="8437"/>
    <cellStyle name="20% - uthevingsfarge 5 5 2 2 4 3 2" xfId="8438"/>
    <cellStyle name="20% - uthevingsfarge 5 5 2 2 4 3 3" xfId="8439"/>
    <cellStyle name="20% - uthevingsfarge 5 5 2 2 4 4" xfId="8440"/>
    <cellStyle name="20% - uthevingsfarge 5 5 2 2 4 5" xfId="8441"/>
    <cellStyle name="20% - uthevingsfarge 5 5 2 2 5" xfId="8442"/>
    <cellStyle name="20% - uthevingsfarge 5 5 2 2 5 2" xfId="8443"/>
    <cellStyle name="20% - uthevingsfarge 5 5 2 2 5 3" xfId="8444"/>
    <cellStyle name="20% - uthevingsfarge 5 5 2 2 6" xfId="8445"/>
    <cellStyle name="20% - uthevingsfarge 5 5 2 2 6 2" xfId="8446"/>
    <cellStyle name="20% - uthevingsfarge 5 5 2 2 6 3" xfId="8447"/>
    <cellStyle name="20% - uthevingsfarge 5 5 2 2 7" xfId="8448"/>
    <cellStyle name="20% - uthevingsfarge 5 5 2 2 7 2" xfId="8449"/>
    <cellStyle name="20% - uthevingsfarge 5 5 2 2 8" xfId="8450"/>
    <cellStyle name="20% - uthevingsfarge 5 5 2 2 8 2" xfId="8451"/>
    <cellStyle name="20% - uthevingsfarge 5 5 2 2 9" xfId="8452"/>
    <cellStyle name="20% - uthevingsfarge 5 5 2 2_Tabell 4.5-4.7" xfId="8389"/>
    <cellStyle name="20% - uthevingsfarge 5 5 2 3" xfId="417"/>
    <cellStyle name="20% - uthevingsfarge 5 5 2 3 10" xfId="8454"/>
    <cellStyle name="20% - uthevingsfarge 5 5 2 3 2" xfId="418"/>
    <cellStyle name="20% - uthevingsfarge 5 5 2 3 2 2" xfId="8456"/>
    <cellStyle name="20% - uthevingsfarge 5 5 2 3 2 2 2" xfId="8457"/>
    <cellStyle name="20% - uthevingsfarge 5 5 2 3 2 2 3" xfId="8458"/>
    <cellStyle name="20% - uthevingsfarge 5 5 2 3 2 3" xfId="8459"/>
    <cellStyle name="20% - uthevingsfarge 5 5 2 3 2 3 2" xfId="8460"/>
    <cellStyle name="20% - uthevingsfarge 5 5 2 3 2 3 3" xfId="8461"/>
    <cellStyle name="20% - uthevingsfarge 5 5 2 3 2 4" xfId="8462"/>
    <cellStyle name="20% - uthevingsfarge 5 5 2 3 2 5" xfId="8463"/>
    <cellStyle name="20% - uthevingsfarge 5 5 2 3 2_Tabell 4.5-4.7" xfId="8455"/>
    <cellStyle name="20% - uthevingsfarge 5 5 2 3 3" xfId="8464"/>
    <cellStyle name="20% - uthevingsfarge 5 5 2 3 3 2" xfId="8465"/>
    <cellStyle name="20% - uthevingsfarge 5 5 2 3 3 2 2" xfId="8466"/>
    <cellStyle name="20% - uthevingsfarge 5 5 2 3 3 2 3" xfId="8467"/>
    <cellStyle name="20% - uthevingsfarge 5 5 2 3 3 3" xfId="8468"/>
    <cellStyle name="20% - uthevingsfarge 5 5 2 3 3 3 2" xfId="8469"/>
    <cellStyle name="20% - uthevingsfarge 5 5 2 3 3 3 3" xfId="8470"/>
    <cellStyle name="20% - uthevingsfarge 5 5 2 3 3 4" xfId="8471"/>
    <cellStyle name="20% - uthevingsfarge 5 5 2 3 3 5" xfId="8472"/>
    <cellStyle name="20% - uthevingsfarge 5 5 2 3 4" xfId="8473"/>
    <cellStyle name="20% - uthevingsfarge 5 5 2 3 4 2" xfId="8474"/>
    <cellStyle name="20% - uthevingsfarge 5 5 2 3 4 3" xfId="8475"/>
    <cellStyle name="20% - uthevingsfarge 5 5 2 3 5" xfId="8476"/>
    <cellStyle name="20% - uthevingsfarge 5 5 2 3 5 2" xfId="8477"/>
    <cellStyle name="20% - uthevingsfarge 5 5 2 3 5 3" xfId="8478"/>
    <cellStyle name="20% - uthevingsfarge 5 5 2 3 6" xfId="8479"/>
    <cellStyle name="20% - uthevingsfarge 5 5 2 3 6 2" xfId="8480"/>
    <cellStyle name="20% - uthevingsfarge 5 5 2 3 7" xfId="8481"/>
    <cellStyle name="20% - uthevingsfarge 5 5 2 3 7 2" xfId="8482"/>
    <cellStyle name="20% - uthevingsfarge 5 5 2 3 8" xfId="8483"/>
    <cellStyle name="20% - uthevingsfarge 5 5 2 3 9" xfId="8484"/>
    <cellStyle name="20% - uthevingsfarge 5 5 2 3_Tabell 4.5-4.7" xfId="8453"/>
    <cellStyle name="20% - uthevingsfarge 5 5 2 4" xfId="419"/>
    <cellStyle name="20% - uthevingsfarge 5 5 2 4 2" xfId="8486"/>
    <cellStyle name="20% - uthevingsfarge 5 5 2 4 2 2" xfId="8487"/>
    <cellStyle name="20% - uthevingsfarge 5 5 2 4 2 3" xfId="8488"/>
    <cellStyle name="20% - uthevingsfarge 5 5 2 4 3" xfId="8489"/>
    <cellStyle name="20% - uthevingsfarge 5 5 2 4 3 2" xfId="8490"/>
    <cellStyle name="20% - uthevingsfarge 5 5 2 4 3 3" xfId="8491"/>
    <cellStyle name="20% - uthevingsfarge 5 5 2 4 4" xfId="8492"/>
    <cellStyle name="20% - uthevingsfarge 5 5 2 4 5" xfId="8493"/>
    <cellStyle name="20% - uthevingsfarge 5 5 2 4_Tabell 4.5-4.7" xfId="8485"/>
    <cellStyle name="20% - uthevingsfarge 5 5 2 5" xfId="8494"/>
    <cellStyle name="20% - uthevingsfarge 5 5 2 5 2" xfId="8495"/>
    <cellStyle name="20% - uthevingsfarge 5 5 2 5 2 2" xfId="8496"/>
    <cellStyle name="20% - uthevingsfarge 5 5 2 5 2 3" xfId="8497"/>
    <cellStyle name="20% - uthevingsfarge 5 5 2 5 3" xfId="8498"/>
    <cellStyle name="20% - uthevingsfarge 5 5 2 5 3 2" xfId="8499"/>
    <cellStyle name="20% - uthevingsfarge 5 5 2 5 3 3" xfId="8500"/>
    <cellStyle name="20% - uthevingsfarge 5 5 2 5 4" xfId="8501"/>
    <cellStyle name="20% - uthevingsfarge 5 5 2 5 5" xfId="8502"/>
    <cellStyle name="20% - uthevingsfarge 5 5 2 6" xfId="8503"/>
    <cellStyle name="20% - uthevingsfarge 5 5 2 6 2" xfId="8504"/>
    <cellStyle name="20% - uthevingsfarge 5 5 2 6 3" xfId="8505"/>
    <cellStyle name="20% - uthevingsfarge 5 5 2 7" xfId="8506"/>
    <cellStyle name="20% - uthevingsfarge 5 5 2 7 2" xfId="8507"/>
    <cellStyle name="20% - uthevingsfarge 5 5 2 7 3" xfId="8508"/>
    <cellStyle name="20% - uthevingsfarge 5 5 2 8" xfId="8509"/>
    <cellStyle name="20% - uthevingsfarge 5 5 2 8 2" xfId="8510"/>
    <cellStyle name="20% - uthevingsfarge 5 5 2 9" xfId="8511"/>
    <cellStyle name="20% - uthevingsfarge 5 5 2 9 2" xfId="8512"/>
    <cellStyle name="20% - uthevingsfarge 5 5 2_Tabell 4.5-4.7" xfId="8385"/>
    <cellStyle name="20% - uthevingsfarge 5 5 3" xfId="420"/>
    <cellStyle name="20% - uthevingsfarge 5 5 3 10" xfId="8514"/>
    <cellStyle name="20% - uthevingsfarge 5 5 3 11" xfId="8515"/>
    <cellStyle name="20% - uthevingsfarge 5 5 3 2" xfId="421"/>
    <cellStyle name="20% - uthevingsfarge 5 5 3 2 10" xfId="8517"/>
    <cellStyle name="20% - uthevingsfarge 5 5 3 2 2" xfId="422"/>
    <cellStyle name="20% - uthevingsfarge 5 5 3 2 2 2" xfId="8519"/>
    <cellStyle name="20% - uthevingsfarge 5 5 3 2 2 2 2" xfId="8520"/>
    <cellStyle name="20% - uthevingsfarge 5 5 3 2 2 2 3" xfId="8521"/>
    <cellStyle name="20% - uthevingsfarge 5 5 3 2 2 3" xfId="8522"/>
    <cellStyle name="20% - uthevingsfarge 5 5 3 2 2 3 2" xfId="8523"/>
    <cellStyle name="20% - uthevingsfarge 5 5 3 2 2 3 3" xfId="8524"/>
    <cellStyle name="20% - uthevingsfarge 5 5 3 2 2 4" xfId="8525"/>
    <cellStyle name="20% - uthevingsfarge 5 5 3 2 2 5" xfId="8526"/>
    <cellStyle name="20% - uthevingsfarge 5 5 3 2 2_Tabell 4.5-4.7" xfId="8518"/>
    <cellStyle name="20% - uthevingsfarge 5 5 3 2 3" xfId="8527"/>
    <cellStyle name="20% - uthevingsfarge 5 5 3 2 3 2" xfId="8528"/>
    <cellStyle name="20% - uthevingsfarge 5 5 3 2 3 2 2" xfId="8529"/>
    <cellStyle name="20% - uthevingsfarge 5 5 3 2 3 2 3" xfId="8530"/>
    <cellStyle name="20% - uthevingsfarge 5 5 3 2 3 3" xfId="8531"/>
    <cellStyle name="20% - uthevingsfarge 5 5 3 2 3 3 2" xfId="8532"/>
    <cellStyle name="20% - uthevingsfarge 5 5 3 2 3 3 3" xfId="8533"/>
    <cellStyle name="20% - uthevingsfarge 5 5 3 2 3 4" xfId="8534"/>
    <cellStyle name="20% - uthevingsfarge 5 5 3 2 3 5" xfId="8535"/>
    <cellStyle name="20% - uthevingsfarge 5 5 3 2 4" xfId="8536"/>
    <cellStyle name="20% - uthevingsfarge 5 5 3 2 4 2" xfId="8537"/>
    <cellStyle name="20% - uthevingsfarge 5 5 3 2 4 3" xfId="8538"/>
    <cellStyle name="20% - uthevingsfarge 5 5 3 2 5" xfId="8539"/>
    <cellStyle name="20% - uthevingsfarge 5 5 3 2 5 2" xfId="8540"/>
    <cellStyle name="20% - uthevingsfarge 5 5 3 2 5 3" xfId="8541"/>
    <cellStyle name="20% - uthevingsfarge 5 5 3 2 6" xfId="8542"/>
    <cellStyle name="20% - uthevingsfarge 5 5 3 2 6 2" xfId="8543"/>
    <cellStyle name="20% - uthevingsfarge 5 5 3 2 7" xfId="8544"/>
    <cellStyle name="20% - uthevingsfarge 5 5 3 2 7 2" xfId="8545"/>
    <cellStyle name="20% - uthevingsfarge 5 5 3 2 8" xfId="8546"/>
    <cellStyle name="20% - uthevingsfarge 5 5 3 2 9" xfId="8547"/>
    <cellStyle name="20% - uthevingsfarge 5 5 3 2_Tabell 4.5-4.7" xfId="8516"/>
    <cellStyle name="20% - uthevingsfarge 5 5 3 3" xfId="423"/>
    <cellStyle name="20% - uthevingsfarge 5 5 3 3 2" xfId="8549"/>
    <cellStyle name="20% - uthevingsfarge 5 5 3 3 2 2" xfId="8550"/>
    <cellStyle name="20% - uthevingsfarge 5 5 3 3 2 3" xfId="8551"/>
    <cellStyle name="20% - uthevingsfarge 5 5 3 3 3" xfId="8552"/>
    <cellStyle name="20% - uthevingsfarge 5 5 3 3 3 2" xfId="8553"/>
    <cellStyle name="20% - uthevingsfarge 5 5 3 3 3 3" xfId="8554"/>
    <cellStyle name="20% - uthevingsfarge 5 5 3 3 4" xfId="8555"/>
    <cellStyle name="20% - uthevingsfarge 5 5 3 3 5" xfId="8556"/>
    <cellStyle name="20% - uthevingsfarge 5 5 3 3_Tabell 4.5-4.7" xfId="8548"/>
    <cellStyle name="20% - uthevingsfarge 5 5 3 4" xfId="8557"/>
    <cellStyle name="20% - uthevingsfarge 5 5 3 4 2" xfId="8558"/>
    <cellStyle name="20% - uthevingsfarge 5 5 3 4 2 2" xfId="8559"/>
    <cellStyle name="20% - uthevingsfarge 5 5 3 4 2 3" xfId="8560"/>
    <cellStyle name="20% - uthevingsfarge 5 5 3 4 3" xfId="8561"/>
    <cellStyle name="20% - uthevingsfarge 5 5 3 4 3 2" xfId="8562"/>
    <cellStyle name="20% - uthevingsfarge 5 5 3 4 3 3" xfId="8563"/>
    <cellStyle name="20% - uthevingsfarge 5 5 3 4 4" xfId="8564"/>
    <cellStyle name="20% - uthevingsfarge 5 5 3 4 5" xfId="8565"/>
    <cellStyle name="20% - uthevingsfarge 5 5 3 5" xfId="8566"/>
    <cellStyle name="20% - uthevingsfarge 5 5 3 5 2" xfId="8567"/>
    <cellStyle name="20% - uthevingsfarge 5 5 3 5 3" xfId="8568"/>
    <cellStyle name="20% - uthevingsfarge 5 5 3 6" xfId="8569"/>
    <cellStyle name="20% - uthevingsfarge 5 5 3 6 2" xfId="8570"/>
    <cellStyle name="20% - uthevingsfarge 5 5 3 6 3" xfId="8571"/>
    <cellStyle name="20% - uthevingsfarge 5 5 3 7" xfId="8572"/>
    <cellStyle name="20% - uthevingsfarge 5 5 3 7 2" xfId="8573"/>
    <cellStyle name="20% - uthevingsfarge 5 5 3 8" xfId="8574"/>
    <cellStyle name="20% - uthevingsfarge 5 5 3 8 2" xfId="8575"/>
    <cellStyle name="20% - uthevingsfarge 5 5 3 9" xfId="8576"/>
    <cellStyle name="20% - uthevingsfarge 5 5 3_Tabell 4.5-4.7" xfId="8513"/>
    <cellStyle name="20% - uthevingsfarge 5 5 4" xfId="424"/>
    <cellStyle name="20% - uthevingsfarge 5 5 4 10" xfId="8578"/>
    <cellStyle name="20% - uthevingsfarge 5 5 4 2" xfId="425"/>
    <cellStyle name="20% - uthevingsfarge 5 5 4 2 2" xfId="8580"/>
    <cellStyle name="20% - uthevingsfarge 5 5 4 2 2 2" xfId="8581"/>
    <cellStyle name="20% - uthevingsfarge 5 5 4 2 2 3" xfId="8582"/>
    <cellStyle name="20% - uthevingsfarge 5 5 4 2 3" xfId="8583"/>
    <cellStyle name="20% - uthevingsfarge 5 5 4 2 3 2" xfId="8584"/>
    <cellStyle name="20% - uthevingsfarge 5 5 4 2 3 3" xfId="8585"/>
    <cellStyle name="20% - uthevingsfarge 5 5 4 2 4" xfId="8586"/>
    <cellStyle name="20% - uthevingsfarge 5 5 4 2 5" xfId="8587"/>
    <cellStyle name="20% - uthevingsfarge 5 5 4 2_Tabell 4.5-4.7" xfId="8579"/>
    <cellStyle name="20% - uthevingsfarge 5 5 4 3" xfId="8588"/>
    <cellStyle name="20% - uthevingsfarge 5 5 4 3 2" xfId="8589"/>
    <cellStyle name="20% - uthevingsfarge 5 5 4 3 2 2" xfId="8590"/>
    <cellStyle name="20% - uthevingsfarge 5 5 4 3 2 3" xfId="8591"/>
    <cellStyle name="20% - uthevingsfarge 5 5 4 3 3" xfId="8592"/>
    <cellStyle name="20% - uthevingsfarge 5 5 4 3 3 2" xfId="8593"/>
    <cellStyle name="20% - uthevingsfarge 5 5 4 3 3 3" xfId="8594"/>
    <cellStyle name="20% - uthevingsfarge 5 5 4 3 4" xfId="8595"/>
    <cellStyle name="20% - uthevingsfarge 5 5 4 3 5" xfId="8596"/>
    <cellStyle name="20% - uthevingsfarge 5 5 4 4" xfId="8597"/>
    <cellStyle name="20% - uthevingsfarge 5 5 4 4 2" xfId="8598"/>
    <cellStyle name="20% - uthevingsfarge 5 5 4 4 3" xfId="8599"/>
    <cellStyle name="20% - uthevingsfarge 5 5 4 5" xfId="8600"/>
    <cellStyle name="20% - uthevingsfarge 5 5 4 5 2" xfId="8601"/>
    <cellStyle name="20% - uthevingsfarge 5 5 4 5 3" xfId="8602"/>
    <cellStyle name="20% - uthevingsfarge 5 5 4 6" xfId="8603"/>
    <cellStyle name="20% - uthevingsfarge 5 5 4 6 2" xfId="8604"/>
    <cellStyle name="20% - uthevingsfarge 5 5 4 7" xfId="8605"/>
    <cellStyle name="20% - uthevingsfarge 5 5 4 7 2" xfId="8606"/>
    <cellStyle name="20% - uthevingsfarge 5 5 4 8" xfId="8607"/>
    <cellStyle name="20% - uthevingsfarge 5 5 4 9" xfId="8608"/>
    <cellStyle name="20% - uthevingsfarge 5 5 4_Tabell 4.5-4.7" xfId="8577"/>
    <cellStyle name="20% - uthevingsfarge 5 5 5" xfId="426"/>
    <cellStyle name="20% - uthevingsfarge 5 5 5 2" xfId="8610"/>
    <cellStyle name="20% - uthevingsfarge 5 5 5 2 2" xfId="8611"/>
    <cellStyle name="20% - uthevingsfarge 5 5 5 2 3" xfId="8612"/>
    <cellStyle name="20% - uthevingsfarge 5 5 5 3" xfId="8613"/>
    <cellStyle name="20% - uthevingsfarge 5 5 5 3 2" xfId="8614"/>
    <cellStyle name="20% - uthevingsfarge 5 5 5 3 3" xfId="8615"/>
    <cellStyle name="20% - uthevingsfarge 5 5 5 4" xfId="8616"/>
    <cellStyle name="20% - uthevingsfarge 5 5 5 5" xfId="8617"/>
    <cellStyle name="20% - uthevingsfarge 5 5 5_Tabell 4.5-4.7" xfId="8609"/>
    <cellStyle name="20% - uthevingsfarge 5 5 6" xfId="8618"/>
    <cellStyle name="20% - uthevingsfarge 5 5 6 2" xfId="8619"/>
    <cellStyle name="20% - uthevingsfarge 5 5 6 2 2" xfId="8620"/>
    <cellStyle name="20% - uthevingsfarge 5 5 6 2 3" xfId="8621"/>
    <cellStyle name="20% - uthevingsfarge 5 5 6 3" xfId="8622"/>
    <cellStyle name="20% - uthevingsfarge 5 5 6 3 2" xfId="8623"/>
    <cellStyle name="20% - uthevingsfarge 5 5 6 3 3" xfId="8624"/>
    <cellStyle name="20% - uthevingsfarge 5 5 6 4" xfId="8625"/>
    <cellStyle name="20% - uthevingsfarge 5 5 6 5" xfId="8626"/>
    <cellStyle name="20% - uthevingsfarge 5 5 7" xfId="8627"/>
    <cellStyle name="20% - uthevingsfarge 5 5 7 2" xfId="8628"/>
    <cellStyle name="20% - uthevingsfarge 5 5 7 3" xfId="8629"/>
    <cellStyle name="20% - uthevingsfarge 5 5 8" xfId="8630"/>
    <cellStyle name="20% - uthevingsfarge 5 5 8 2" xfId="8631"/>
    <cellStyle name="20% - uthevingsfarge 5 5 8 3" xfId="8632"/>
    <cellStyle name="20% - uthevingsfarge 5 5 9" xfId="8633"/>
    <cellStyle name="20% - uthevingsfarge 5 5 9 2" xfId="8634"/>
    <cellStyle name="20% - uthevingsfarge 5 5_Tabell 4.5-4.7" xfId="8379"/>
    <cellStyle name="20% - uthevingsfarge 5 6" xfId="427"/>
    <cellStyle name="20% - uthevingsfarge 5 6 10" xfId="8636"/>
    <cellStyle name="20% - uthevingsfarge 5 6 11" xfId="8637"/>
    <cellStyle name="20% - uthevingsfarge 5 6 12" xfId="8638"/>
    <cellStyle name="20% - uthevingsfarge 5 6 2" xfId="428"/>
    <cellStyle name="20% - uthevingsfarge 5 6 2 10" xfId="8640"/>
    <cellStyle name="20% - uthevingsfarge 5 6 2 11" xfId="8641"/>
    <cellStyle name="20% - uthevingsfarge 5 6 2 2" xfId="429"/>
    <cellStyle name="20% - uthevingsfarge 5 6 2 2 10" xfId="8643"/>
    <cellStyle name="20% - uthevingsfarge 5 6 2 2 2" xfId="430"/>
    <cellStyle name="20% - uthevingsfarge 5 6 2 2 2 2" xfId="8645"/>
    <cellStyle name="20% - uthevingsfarge 5 6 2 2 2 2 2" xfId="8646"/>
    <cellStyle name="20% - uthevingsfarge 5 6 2 2 2 2 3" xfId="8647"/>
    <cellStyle name="20% - uthevingsfarge 5 6 2 2 2 3" xfId="8648"/>
    <cellStyle name="20% - uthevingsfarge 5 6 2 2 2 3 2" xfId="8649"/>
    <cellStyle name="20% - uthevingsfarge 5 6 2 2 2 3 3" xfId="8650"/>
    <cellStyle name="20% - uthevingsfarge 5 6 2 2 2 4" xfId="8651"/>
    <cellStyle name="20% - uthevingsfarge 5 6 2 2 2 5" xfId="8652"/>
    <cellStyle name="20% - uthevingsfarge 5 6 2 2 2_Tabell 4.5-4.7" xfId="8644"/>
    <cellStyle name="20% - uthevingsfarge 5 6 2 2 3" xfId="8653"/>
    <cellStyle name="20% - uthevingsfarge 5 6 2 2 3 2" xfId="8654"/>
    <cellStyle name="20% - uthevingsfarge 5 6 2 2 3 2 2" xfId="8655"/>
    <cellStyle name="20% - uthevingsfarge 5 6 2 2 3 2 3" xfId="8656"/>
    <cellStyle name="20% - uthevingsfarge 5 6 2 2 3 3" xfId="8657"/>
    <cellStyle name="20% - uthevingsfarge 5 6 2 2 3 3 2" xfId="8658"/>
    <cellStyle name="20% - uthevingsfarge 5 6 2 2 3 3 3" xfId="8659"/>
    <cellStyle name="20% - uthevingsfarge 5 6 2 2 3 4" xfId="8660"/>
    <cellStyle name="20% - uthevingsfarge 5 6 2 2 3 5" xfId="8661"/>
    <cellStyle name="20% - uthevingsfarge 5 6 2 2 4" xfId="8662"/>
    <cellStyle name="20% - uthevingsfarge 5 6 2 2 4 2" xfId="8663"/>
    <cellStyle name="20% - uthevingsfarge 5 6 2 2 4 3" xfId="8664"/>
    <cellStyle name="20% - uthevingsfarge 5 6 2 2 5" xfId="8665"/>
    <cellStyle name="20% - uthevingsfarge 5 6 2 2 5 2" xfId="8666"/>
    <cellStyle name="20% - uthevingsfarge 5 6 2 2 5 3" xfId="8667"/>
    <cellStyle name="20% - uthevingsfarge 5 6 2 2 6" xfId="8668"/>
    <cellStyle name="20% - uthevingsfarge 5 6 2 2 6 2" xfId="8669"/>
    <cellStyle name="20% - uthevingsfarge 5 6 2 2 7" xfId="8670"/>
    <cellStyle name="20% - uthevingsfarge 5 6 2 2 7 2" xfId="8671"/>
    <cellStyle name="20% - uthevingsfarge 5 6 2 2 8" xfId="8672"/>
    <cellStyle name="20% - uthevingsfarge 5 6 2 2 9" xfId="8673"/>
    <cellStyle name="20% - uthevingsfarge 5 6 2 2_Tabell 4.5-4.7" xfId="8642"/>
    <cellStyle name="20% - uthevingsfarge 5 6 2 3" xfId="431"/>
    <cellStyle name="20% - uthevingsfarge 5 6 2 3 2" xfId="8675"/>
    <cellStyle name="20% - uthevingsfarge 5 6 2 3 2 2" xfId="8676"/>
    <cellStyle name="20% - uthevingsfarge 5 6 2 3 2 3" xfId="8677"/>
    <cellStyle name="20% - uthevingsfarge 5 6 2 3 3" xfId="8678"/>
    <cellStyle name="20% - uthevingsfarge 5 6 2 3 3 2" xfId="8679"/>
    <cellStyle name="20% - uthevingsfarge 5 6 2 3 3 3" xfId="8680"/>
    <cellStyle name="20% - uthevingsfarge 5 6 2 3 4" xfId="8681"/>
    <cellStyle name="20% - uthevingsfarge 5 6 2 3 5" xfId="8682"/>
    <cellStyle name="20% - uthevingsfarge 5 6 2 3_Tabell 4.5-4.7" xfId="8674"/>
    <cellStyle name="20% - uthevingsfarge 5 6 2 4" xfId="8683"/>
    <cellStyle name="20% - uthevingsfarge 5 6 2 4 2" xfId="8684"/>
    <cellStyle name="20% - uthevingsfarge 5 6 2 4 2 2" xfId="8685"/>
    <cellStyle name="20% - uthevingsfarge 5 6 2 4 2 3" xfId="8686"/>
    <cellStyle name="20% - uthevingsfarge 5 6 2 4 3" xfId="8687"/>
    <cellStyle name="20% - uthevingsfarge 5 6 2 4 3 2" xfId="8688"/>
    <cellStyle name="20% - uthevingsfarge 5 6 2 4 3 3" xfId="8689"/>
    <cellStyle name="20% - uthevingsfarge 5 6 2 4 4" xfId="8690"/>
    <cellStyle name="20% - uthevingsfarge 5 6 2 4 5" xfId="8691"/>
    <cellStyle name="20% - uthevingsfarge 5 6 2 5" xfId="8692"/>
    <cellStyle name="20% - uthevingsfarge 5 6 2 5 2" xfId="8693"/>
    <cellStyle name="20% - uthevingsfarge 5 6 2 5 3" xfId="8694"/>
    <cellStyle name="20% - uthevingsfarge 5 6 2 6" xfId="8695"/>
    <cellStyle name="20% - uthevingsfarge 5 6 2 6 2" xfId="8696"/>
    <cellStyle name="20% - uthevingsfarge 5 6 2 6 3" xfId="8697"/>
    <cellStyle name="20% - uthevingsfarge 5 6 2 7" xfId="8698"/>
    <cellStyle name="20% - uthevingsfarge 5 6 2 7 2" xfId="8699"/>
    <cellStyle name="20% - uthevingsfarge 5 6 2 8" xfId="8700"/>
    <cellStyle name="20% - uthevingsfarge 5 6 2 8 2" xfId="8701"/>
    <cellStyle name="20% - uthevingsfarge 5 6 2 9" xfId="8702"/>
    <cellStyle name="20% - uthevingsfarge 5 6 2_Tabell 4.5-4.7" xfId="8639"/>
    <cellStyle name="20% - uthevingsfarge 5 6 3" xfId="432"/>
    <cellStyle name="20% - uthevingsfarge 5 6 3 10" xfId="8704"/>
    <cellStyle name="20% - uthevingsfarge 5 6 3 2" xfId="433"/>
    <cellStyle name="20% - uthevingsfarge 5 6 3 2 2" xfId="8706"/>
    <cellStyle name="20% - uthevingsfarge 5 6 3 2 2 2" xfId="8707"/>
    <cellStyle name="20% - uthevingsfarge 5 6 3 2 2 3" xfId="8708"/>
    <cellStyle name="20% - uthevingsfarge 5 6 3 2 3" xfId="8709"/>
    <cellStyle name="20% - uthevingsfarge 5 6 3 2 3 2" xfId="8710"/>
    <cellStyle name="20% - uthevingsfarge 5 6 3 2 3 3" xfId="8711"/>
    <cellStyle name="20% - uthevingsfarge 5 6 3 2 4" xfId="8712"/>
    <cellStyle name="20% - uthevingsfarge 5 6 3 2 5" xfId="8713"/>
    <cellStyle name="20% - uthevingsfarge 5 6 3 2_Tabell 4.5-4.7" xfId="8705"/>
    <cellStyle name="20% - uthevingsfarge 5 6 3 3" xfId="8714"/>
    <cellStyle name="20% - uthevingsfarge 5 6 3 3 2" xfId="8715"/>
    <cellStyle name="20% - uthevingsfarge 5 6 3 3 2 2" xfId="8716"/>
    <cellStyle name="20% - uthevingsfarge 5 6 3 3 2 3" xfId="8717"/>
    <cellStyle name="20% - uthevingsfarge 5 6 3 3 3" xfId="8718"/>
    <cellStyle name="20% - uthevingsfarge 5 6 3 3 3 2" xfId="8719"/>
    <cellStyle name="20% - uthevingsfarge 5 6 3 3 3 3" xfId="8720"/>
    <cellStyle name="20% - uthevingsfarge 5 6 3 3 4" xfId="8721"/>
    <cellStyle name="20% - uthevingsfarge 5 6 3 3 5" xfId="8722"/>
    <cellStyle name="20% - uthevingsfarge 5 6 3 4" xfId="8723"/>
    <cellStyle name="20% - uthevingsfarge 5 6 3 4 2" xfId="8724"/>
    <cellStyle name="20% - uthevingsfarge 5 6 3 4 3" xfId="8725"/>
    <cellStyle name="20% - uthevingsfarge 5 6 3 5" xfId="8726"/>
    <cellStyle name="20% - uthevingsfarge 5 6 3 5 2" xfId="8727"/>
    <cellStyle name="20% - uthevingsfarge 5 6 3 5 3" xfId="8728"/>
    <cellStyle name="20% - uthevingsfarge 5 6 3 6" xfId="8729"/>
    <cellStyle name="20% - uthevingsfarge 5 6 3 6 2" xfId="8730"/>
    <cellStyle name="20% - uthevingsfarge 5 6 3 7" xfId="8731"/>
    <cellStyle name="20% - uthevingsfarge 5 6 3 7 2" xfId="8732"/>
    <cellStyle name="20% - uthevingsfarge 5 6 3 8" xfId="8733"/>
    <cellStyle name="20% - uthevingsfarge 5 6 3 9" xfId="8734"/>
    <cellStyle name="20% - uthevingsfarge 5 6 3_Tabell 4.5-4.7" xfId="8703"/>
    <cellStyle name="20% - uthevingsfarge 5 6 4" xfId="434"/>
    <cellStyle name="20% - uthevingsfarge 5 6 4 2" xfId="8736"/>
    <cellStyle name="20% - uthevingsfarge 5 6 4 2 2" xfId="8737"/>
    <cellStyle name="20% - uthevingsfarge 5 6 4 2 3" xfId="8738"/>
    <cellStyle name="20% - uthevingsfarge 5 6 4 3" xfId="8739"/>
    <cellStyle name="20% - uthevingsfarge 5 6 4 3 2" xfId="8740"/>
    <cellStyle name="20% - uthevingsfarge 5 6 4 3 3" xfId="8741"/>
    <cellStyle name="20% - uthevingsfarge 5 6 4 4" xfId="8742"/>
    <cellStyle name="20% - uthevingsfarge 5 6 4 5" xfId="8743"/>
    <cellStyle name="20% - uthevingsfarge 5 6 4_Tabell 4.5-4.7" xfId="8735"/>
    <cellStyle name="20% - uthevingsfarge 5 6 5" xfId="8744"/>
    <cellStyle name="20% - uthevingsfarge 5 6 5 2" xfId="8745"/>
    <cellStyle name="20% - uthevingsfarge 5 6 5 2 2" xfId="8746"/>
    <cellStyle name="20% - uthevingsfarge 5 6 5 2 3" xfId="8747"/>
    <cellStyle name="20% - uthevingsfarge 5 6 5 3" xfId="8748"/>
    <cellStyle name="20% - uthevingsfarge 5 6 5 3 2" xfId="8749"/>
    <cellStyle name="20% - uthevingsfarge 5 6 5 3 3" xfId="8750"/>
    <cellStyle name="20% - uthevingsfarge 5 6 5 4" xfId="8751"/>
    <cellStyle name="20% - uthevingsfarge 5 6 5 5" xfId="8752"/>
    <cellStyle name="20% - uthevingsfarge 5 6 6" xfId="8753"/>
    <cellStyle name="20% - uthevingsfarge 5 6 6 2" xfId="8754"/>
    <cellStyle name="20% - uthevingsfarge 5 6 6 3" xfId="8755"/>
    <cellStyle name="20% - uthevingsfarge 5 6 7" xfId="8756"/>
    <cellStyle name="20% - uthevingsfarge 5 6 7 2" xfId="8757"/>
    <cellStyle name="20% - uthevingsfarge 5 6 7 3" xfId="8758"/>
    <cellStyle name="20% - uthevingsfarge 5 6 8" xfId="8759"/>
    <cellStyle name="20% - uthevingsfarge 5 6 8 2" xfId="8760"/>
    <cellStyle name="20% - uthevingsfarge 5 6 9" xfId="8761"/>
    <cellStyle name="20% - uthevingsfarge 5 6 9 2" xfId="8762"/>
    <cellStyle name="20% - uthevingsfarge 5 6_Tabell 4.5-4.7" xfId="8635"/>
    <cellStyle name="20% - uthevingsfarge 5 7" xfId="435"/>
    <cellStyle name="20% - uthevingsfarge 5 7 10" xfId="8764"/>
    <cellStyle name="20% - uthevingsfarge 5 7 11" xfId="8765"/>
    <cellStyle name="20% - uthevingsfarge 5 7 2" xfId="436"/>
    <cellStyle name="20% - uthevingsfarge 5 7 2 10" xfId="8767"/>
    <cellStyle name="20% - uthevingsfarge 5 7 2 2" xfId="437"/>
    <cellStyle name="20% - uthevingsfarge 5 7 2 2 2" xfId="8769"/>
    <cellStyle name="20% - uthevingsfarge 5 7 2 2 2 2" xfId="8770"/>
    <cellStyle name="20% - uthevingsfarge 5 7 2 2 2 3" xfId="8771"/>
    <cellStyle name="20% - uthevingsfarge 5 7 2 2 3" xfId="8772"/>
    <cellStyle name="20% - uthevingsfarge 5 7 2 2 3 2" xfId="8773"/>
    <cellStyle name="20% - uthevingsfarge 5 7 2 2 3 3" xfId="8774"/>
    <cellStyle name="20% - uthevingsfarge 5 7 2 2 4" xfId="8775"/>
    <cellStyle name="20% - uthevingsfarge 5 7 2 2 5" xfId="8776"/>
    <cellStyle name="20% - uthevingsfarge 5 7 2 2_Tabell 4.5-4.7" xfId="8768"/>
    <cellStyle name="20% - uthevingsfarge 5 7 2 3" xfId="8777"/>
    <cellStyle name="20% - uthevingsfarge 5 7 2 3 2" xfId="8778"/>
    <cellStyle name="20% - uthevingsfarge 5 7 2 3 2 2" xfId="8779"/>
    <cellStyle name="20% - uthevingsfarge 5 7 2 3 2 3" xfId="8780"/>
    <cellStyle name="20% - uthevingsfarge 5 7 2 3 3" xfId="8781"/>
    <cellStyle name="20% - uthevingsfarge 5 7 2 3 3 2" xfId="8782"/>
    <cellStyle name="20% - uthevingsfarge 5 7 2 3 3 3" xfId="8783"/>
    <cellStyle name="20% - uthevingsfarge 5 7 2 3 4" xfId="8784"/>
    <cellStyle name="20% - uthevingsfarge 5 7 2 3 5" xfId="8785"/>
    <cellStyle name="20% - uthevingsfarge 5 7 2 4" xfId="8786"/>
    <cellStyle name="20% - uthevingsfarge 5 7 2 4 2" xfId="8787"/>
    <cellStyle name="20% - uthevingsfarge 5 7 2 4 3" xfId="8788"/>
    <cellStyle name="20% - uthevingsfarge 5 7 2 5" xfId="8789"/>
    <cellStyle name="20% - uthevingsfarge 5 7 2 5 2" xfId="8790"/>
    <cellStyle name="20% - uthevingsfarge 5 7 2 5 3" xfId="8791"/>
    <cellStyle name="20% - uthevingsfarge 5 7 2 6" xfId="8792"/>
    <cellStyle name="20% - uthevingsfarge 5 7 2 6 2" xfId="8793"/>
    <cellStyle name="20% - uthevingsfarge 5 7 2 7" xfId="8794"/>
    <cellStyle name="20% - uthevingsfarge 5 7 2 7 2" xfId="8795"/>
    <cellStyle name="20% - uthevingsfarge 5 7 2 8" xfId="8796"/>
    <cellStyle name="20% - uthevingsfarge 5 7 2 9" xfId="8797"/>
    <cellStyle name="20% - uthevingsfarge 5 7 2_Tabell 4.5-4.7" xfId="8766"/>
    <cellStyle name="20% - uthevingsfarge 5 7 3" xfId="438"/>
    <cellStyle name="20% - uthevingsfarge 5 7 3 2" xfId="8799"/>
    <cellStyle name="20% - uthevingsfarge 5 7 3 2 2" xfId="8800"/>
    <cellStyle name="20% - uthevingsfarge 5 7 3 2 3" xfId="8801"/>
    <cellStyle name="20% - uthevingsfarge 5 7 3 3" xfId="8802"/>
    <cellStyle name="20% - uthevingsfarge 5 7 3 3 2" xfId="8803"/>
    <cellStyle name="20% - uthevingsfarge 5 7 3 3 3" xfId="8804"/>
    <cellStyle name="20% - uthevingsfarge 5 7 3 4" xfId="8805"/>
    <cellStyle name="20% - uthevingsfarge 5 7 3 5" xfId="8806"/>
    <cellStyle name="20% - uthevingsfarge 5 7 3_Tabell 4.5-4.7" xfId="8798"/>
    <cellStyle name="20% - uthevingsfarge 5 7 4" xfId="8807"/>
    <cellStyle name="20% - uthevingsfarge 5 7 4 2" xfId="8808"/>
    <cellStyle name="20% - uthevingsfarge 5 7 4 2 2" xfId="8809"/>
    <cellStyle name="20% - uthevingsfarge 5 7 4 2 3" xfId="8810"/>
    <cellStyle name="20% - uthevingsfarge 5 7 4 3" xfId="8811"/>
    <cellStyle name="20% - uthevingsfarge 5 7 4 3 2" xfId="8812"/>
    <cellStyle name="20% - uthevingsfarge 5 7 4 3 3" xfId="8813"/>
    <cellStyle name="20% - uthevingsfarge 5 7 4 4" xfId="8814"/>
    <cellStyle name="20% - uthevingsfarge 5 7 4 5" xfId="8815"/>
    <cellStyle name="20% - uthevingsfarge 5 7 5" xfId="8816"/>
    <cellStyle name="20% - uthevingsfarge 5 7 5 2" xfId="8817"/>
    <cellStyle name="20% - uthevingsfarge 5 7 5 3" xfId="8818"/>
    <cellStyle name="20% - uthevingsfarge 5 7 6" xfId="8819"/>
    <cellStyle name="20% - uthevingsfarge 5 7 6 2" xfId="8820"/>
    <cellStyle name="20% - uthevingsfarge 5 7 6 3" xfId="8821"/>
    <cellStyle name="20% - uthevingsfarge 5 7 7" xfId="8822"/>
    <cellStyle name="20% - uthevingsfarge 5 7 7 2" xfId="8823"/>
    <cellStyle name="20% - uthevingsfarge 5 7 8" xfId="8824"/>
    <cellStyle name="20% - uthevingsfarge 5 7 8 2" xfId="8825"/>
    <cellStyle name="20% - uthevingsfarge 5 7 9" xfId="8826"/>
    <cellStyle name="20% - uthevingsfarge 5 7_Tabell 4.5-4.7" xfId="8763"/>
    <cellStyle name="20% - uthevingsfarge 5 8" xfId="439"/>
    <cellStyle name="20% - uthevingsfarge 5 8 10" xfId="8828"/>
    <cellStyle name="20% - uthevingsfarge 5 8 11" xfId="8829"/>
    <cellStyle name="20% - uthevingsfarge 5 8 2" xfId="440"/>
    <cellStyle name="20% - uthevingsfarge 5 8 2 10" xfId="8831"/>
    <cellStyle name="20% - uthevingsfarge 5 8 2 2" xfId="441"/>
    <cellStyle name="20% - uthevingsfarge 5 8 2 2 2" xfId="8833"/>
    <cellStyle name="20% - uthevingsfarge 5 8 2 2 2 2" xfId="8834"/>
    <cellStyle name="20% - uthevingsfarge 5 8 2 2 2 3" xfId="8835"/>
    <cellStyle name="20% - uthevingsfarge 5 8 2 2 3" xfId="8836"/>
    <cellStyle name="20% - uthevingsfarge 5 8 2 2 3 2" xfId="8837"/>
    <cellStyle name="20% - uthevingsfarge 5 8 2 2 3 3" xfId="8838"/>
    <cellStyle name="20% - uthevingsfarge 5 8 2 2 4" xfId="8839"/>
    <cellStyle name="20% - uthevingsfarge 5 8 2 2 5" xfId="8840"/>
    <cellStyle name="20% - uthevingsfarge 5 8 2 2_Tabell 4.5-4.7" xfId="8832"/>
    <cellStyle name="20% - uthevingsfarge 5 8 2 3" xfId="8841"/>
    <cellStyle name="20% - uthevingsfarge 5 8 2 3 2" xfId="8842"/>
    <cellStyle name="20% - uthevingsfarge 5 8 2 3 2 2" xfId="8843"/>
    <cellStyle name="20% - uthevingsfarge 5 8 2 3 2 3" xfId="8844"/>
    <cellStyle name="20% - uthevingsfarge 5 8 2 3 3" xfId="8845"/>
    <cellStyle name="20% - uthevingsfarge 5 8 2 3 3 2" xfId="8846"/>
    <cellStyle name="20% - uthevingsfarge 5 8 2 3 3 3" xfId="8847"/>
    <cellStyle name="20% - uthevingsfarge 5 8 2 3 4" xfId="8848"/>
    <cellStyle name="20% - uthevingsfarge 5 8 2 3 5" xfId="8849"/>
    <cellStyle name="20% - uthevingsfarge 5 8 2 4" xfId="8850"/>
    <cellStyle name="20% - uthevingsfarge 5 8 2 4 2" xfId="8851"/>
    <cellStyle name="20% - uthevingsfarge 5 8 2 4 3" xfId="8852"/>
    <cellStyle name="20% - uthevingsfarge 5 8 2 5" xfId="8853"/>
    <cellStyle name="20% - uthevingsfarge 5 8 2 5 2" xfId="8854"/>
    <cellStyle name="20% - uthevingsfarge 5 8 2 5 3" xfId="8855"/>
    <cellStyle name="20% - uthevingsfarge 5 8 2 6" xfId="8856"/>
    <cellStyle name="20% - uthevingsfarge 5 8 2 6 2" xfId="8857"/>
    <cellStyle name="20% - uthevingsfarge 5 8 2 7" xfId="8858"/>
    <cellStyle name="20% - uthevingsfarge 5 8 2 7 2" xfId="8859"/>
    <cellStyle name="20% - uthevingsfarge 5 8 2 8" xfId="8860"/>
    <cellStyle name="20% - uthevingsfarge 5 8 2 9" xfId="8861"/>
    <cellStyle name="20% - uthevingsfarge 5 8 2_Tabell 4.5-4.7" xfId="8830"/>
    <cellStyle name="20% - uthevingsfarge 5 8 3" xfId="442"/>
    <cellStyle name="20% - uthevingsfarge 5 8 3 2" xfId="8863"/>
    <cellStyle name="20% - uthevingsfarge 5 8 3 2 2" xfId="8864"/>
    <cellStyle name="20% - uthevingsfarge 5 8 3 2 3" xfId="8865"/>
    <cellStyle name="20% - uthevingsfarge 5 8 3 3" xfId="8866"/>
    <cellStyle name="20% - uthevingsfarge 5 8 3 3 2" xfId="8867"/>
    <cellStyle name="20% - uthevingsfarge 5 8 3 3 3" xfId="8868"/>
    <cellStyle name="20% - uthevingsfarge 5 8 3 4" xfId="8869"/>
    <cellStyle name="20% - uthevingsfarge 5 8 3 5" xfId="8870"/>
    <cellStyle name="20% - uthevingsfarge 5 8 3_Tabell 4.5-4.7" xfId="8862"/>
    <cellStyle name="20% - uthevingsfarge 5 8 4" xfId="8871"/>
    <cellStyle name="20% - uthevingsfarge 5 8 4 2" xfId="8872"/>
    <cellStyle name="20% - uthevingsfarge 5 8 4 2 2" xfId="8873"/>
    <cellStyle name="20% - uthevingsfarge 5 8 4 2 3" xfId="8874"/>
    <cellStyle name="20% - uthevingsfarge 5 8 4 3" xfId="8875"/>
    <cellStyle name="20% - uthevingsfarge 5 8 4 3 2" xfId="8876"/>
    <cellStyle name="20% - uthevingsfarge 5 8 4 3 3" xfId="8877"/>
    <cellStyle name="20% - uthevingsfarge 5 8 4 4" xfId="8878"/>
    <cellStyle name="20% - uthevingsfarge 5 8 4 5" xfId="8879"/>
    <cellStyle name="20% - uthevingsfarge 5 8 5" xfId="8880"/>
    <cellStyle name="20% - uthevingsfarge 5 8 5 2" xfId="8881"/>
    <cellStyle name="20% - uthevingsfarge 5 8 5 3" xfId="8882"/>
    <cellStyle name="20% - uthevingsfarge 5 8 6" xfId="8883"/>
    <cellStyle name="20% - uthevingsfarge 5 8 6 2" xfId="8884"/>
    <cellStyle name="20% - uthevingsfarge 5 8 6 3" xfId="8885"/>
    <cellStyle name="20% - uthevingsfarge 5 8 7" xfId="8886"/>
    <cellStyle name="20% - uthevingsfarge 5 8 7 2" xfId="8887"/>
    <cellStyle name="20% - uthevingsfarge 5 8 8" xfId="8888"/>
    <cellStyle name="20% - uthevingsfarge 5 8 8 2" xfId="8889"/>
    <cellStyle name="20% - uthevingsfarge 5 8 9" xfId="8890"/>
    <cellStyle name="20% - uthevingsfarge 5 8_Tabell 4.5-4.7" xfId="8827"/>
    <cellStyle name="20% - uthevingsfarge 5 9" xfId="443"/>
    <cellStyle name="20% - uthevingsfarge 5 9 10" xfId="8892"/>
    <cellStyle name="20% - uthevingsfarge 5 9 2" xfId="444"/>
    <cellStyle name="20% - uthevingsfarge 5 9 2 2" xfId="8894"/>
    <cellStyle name="20% - uthevingsfarge 5 9 2 2 2" xfId="8895"/>
    <cellStyle name="20% - uthevingsfarge 5 9 2 2 3" xfId="8896"/>
    <cellStyle name="20% - uthevingsfarge 5 9 2 3" xfId="8897"/>
    <cellStyle name="20% - uthevingsfarge 5 9 2 3 2" xfId="8898"/>
    <cellStyle name="20% - uthevingsfarge 5 9 2 3 3" xfId="8899"/>
    <cellStyle name="20% - uthevingsfarge 5 9 2 4" xfId="8900"/>
    <cellStyle name="20% - uthevingsfarge 5 9 2 5" xfId="8901"/>
    <cellStyle name="20% - uthevingsfarge 5 9 2_Tabell 4.5-4.7" xfId="8893"/>
    <cellStyle name="20% - uthevingsfarge 5 9 3" xfId="8902"/>
    <cellStyle name="20% - uthevingsfarge 5 9 3 2" xfId="8903"/>
    <cellStyle name="20% - uthevingsfarge 5 9 3 2 2" xfId="8904"/>
    <cellStyle name="20% - uthevingsfarge 5 9 3 2 3" xfId="8905"/>
    <cellStyle name="20% - uthevingsfarge 5 9 3 3" xfId="8906"/>
    <cellStyle name="20% - uthevingsfarge 5 9 3 3 2" xfId="8907"/>
    <cellStyle name="20% - uthevingsfarge 5 9 3 3 3" xfId="8908"/>
    <cellStyle name="20% - uthevingsfarge 5 9 3 4" xfId="8909"/>
    <cellStyle name="20% - uthevingsfarge 5 9 3 5" xfId="8910"/>
    <cellStyle name="20% - uthevingsfarge 5 9 4" xfId="8911"/>
    <cellStyle name="20% - uthevingsfarge 5 9 4 2" xfId="8912"/>
    <cellStyle name="20% - uthevingsfarge 5 9 4 3" xfId="8913"/>
    <cellStyle name="20% - uthevingsfarge 5 9 5" xfId="8914"/>
    <cellStyle name="20% - uthevingsfarge 5 9 5 2" xfId="8915"/>
    <cellStyle name="20% - uthevingsfarge 5 9 5 3" xfId="8916"/>
    <cellStyle name="20% - uthevingsfarge 5 9 6" xfId="8917"/>
    <cellStyle name="20% - uthevingsfarge 5 9 6 2" xfId="8918"/>
    <cellStyle name="20% - uthevingsfarge 5 9 7" xfId="8919"/>
    <cellStyle name="20% - uthevingsfarge 5 9 7 2" xfId="8920"/>
    <cellStyle name="20% - uthevingsfarge 5 9 8" xfId="8921"/>
    <cellStyle name="20% - uthevingsfarge 5 9 9" xfId="8922"/>
    <cellStyle name="20% - uthevingsfarge 5 9_Tabell 4.5-4.7" xfId="8891"/>
    <cellStyle name="20% - uthevingsfarge 6 10" xfId="445"/>
    <cellStyle name="20% - uthevingsfarge 6 10 2" xfId="8924"/>
    <cellStyle name="20% - uthevingsfarge 6 10 2 2" xfId="8925"/>
    <cellStyle name="20% - uthevingsfarge 6 10 2 3" xfId="8926"/>
    <cellStyle name="20% - uthevingsfarge 6 10 3" xfId="8927"/>
    <cellStyle name="20% - uthevingsfarge 6 10 3 2" xfId="8928"/>
    <cellStyle name="20% - uthevingsfarge 6 10 3 3" xfId="8929"/>
    <cellStyle name="20% - uthevingsfarge 6 10 4" xfId="8930"/>
    <cellStyle name="20% - uthevingsfarge 6 10 5" xfId="8931"/>
    <cellStyle name="20% - uthevingsfarge 6 10_Tabell 4.5-4.7" xfId="8923"/>
    <cellStyle name="20% - uthevingsfarge 6 11" xfId="8932"/>
    <cellStyle name="20% - uthevingsfarge 6 11 2" xfId="8933"/>
    <cellStyle name="20% - uthevingsfarge 6 11 2 2" xfId="8934"/>
    <cellStyle name="20% - uthevingsfarge 6 11 2 3" xfId="8935"/>
    <cellStyle name="20% - uthevingsfarge 6 11 3" xfId="8936"/>
    <cellStyle name="20% - uthevingsfarge 6 11 3 2" xfId="8937"/>
    <cellStyle name="20% - uthevingsfarge 6 11 3 3" xfId="8938"/>
    <cellStyle name="20% - uthevingsfarge 6 11 4" xfId="8939"/>
    <cellStyle name="20% - uthevingsfarge 6 11 5" xfId="8940"/>
    <cellStyle name="20% - uthevingsfarge 6 12" xfId="8941"/>
    <cellStyle name="20% - uthevingsfarge 6 12 2" xfId="8942"/>
    <cellStyle name="20% - uthevingsfarge 6 12 3" xfId="8943"/>
    <cellStyle name="20% - uthevingsfarge 6 13" xfId="8944"/>
    <cellStyle name="20% - uthevingsfarge 6 13 2" xfId="8945"/>
    <cellStyle name="20% - uthevingsfarge 6 13 3" xfId="8946"/>
    <cellStyle name="20% - uthevingsfarge 6 14" xfId="8947"/>
    <cellStyle name="20% - uthevingsfarge 6 14 2" xfId="8948"/>
    <cellStyle name="20% - uthevingsfarge 6 15" xfId="8949"/>
    <cellStyle name="20% - uthevingsfarge 6 15 2" xfId="8950"/>
    <cellStyle name="20% - uthevingsfarge 6 16" xfId="8951"/>
    <cellStyle name="20% - uthevingsfarge 6 17" xfId="8952"/>
    <cellStyle name="20% - uthevingsfarge 6 18" xfId="8953"/>
    <cellStyle name="20% - uthevingsfarge 6 2" xfId="446"/>
    <cellStyle name="20% - uthevingsfarge 6 2 10" xfId="8955"/>
    <cellStyle name="20% - uthevingsfarge 6 2 10 2" xfId="8956"/>
    <cellStyle name="20% - uthevingsfarge 6 2 11" xfId="8957"/>
    <cellStyle name="20% - uthevingsfarge 6 2 11 2" xfId="8958"/>
    <cellStyle name="20% - uthevingsfarge 6 2 12" xfId="8959"/>
    <cellStyle name="20% - uthevingsfarge 6 2 13" xfId="8960"/>
    <cellStyle name="20% - uthevingsfarge 6 2 14" xfId="8961"/>
    <cellStyle name="20% - uthevingsfarge 6 2 2" xfId="447"/>
    <cellStyle name="20% - uthevingsfarge 6 2 2 10" xfId="8963"/>
    <cellStyle name="20% - uthevingsfarge 6 2 2 11" xfId="8964"/>
    <cellStyle name="20% - uthevingsfarge 6 2 2 12" xfId="8965"/>
    <cellStyle name="20% - uthevingsfarge 6 2 2 2" xfId="448"/>
    <cellStyle name="20% - uthevingsfarge 6 2 2 2 10" xfId="8967"/>
    <cellStyle name="20% - uthevingsfarge 6 2 2 2 11" xfId="8968"/>
    <cellStyle name="20% - uthevingsfarge 6 2 2 2 2" xfId="449"/>
    <cellStyle name="20% - uthevingsfarge 6 2 2 2 2 10" xfId="8970"/>
    <cellStyle name="20% - uthevingsfarge 6 2 2 2 2 2" xfId="450"/>
    <cellStyle name="20% - uthevingsfarge 6 2 2 2 2 2 2" xfId="8972"/>
    <cellStyle name="20% - uthevingsfarge 6 2 2 2 2 2 2 2" xfId="8973"/>
    <cellStyle name="20% - uthevingsfarge 6 2 2 2 2 2 2 3" xfId="8974"/>
    <cellStyle name="20% - uthevingsfarge 6 2 2 2 2 2 3" xfId="8975"/>
    <cellStyle name="20% - uthevingsfarge 6 2 2 2 2 2 3 2" xfId="8976"/>
    <cellStyle name="20% - uthevingsfarge 6 2 2 2 2 2 3 3" xfId="8977"/>
    <cellStyle name="20% - uthevingsfarge 6 2 2 2 2 2 4" xfId="8978"/>
    <cellStyle name="20% - uthevingsfarge 6 2 2 2 2 2 5" xfId="8979"/>
    <cellStyle name="20% - uthevingsfarge 6 2 2 2 2 2_Tabell 4.5-4.7" xfId="8971"/>
    <cellStyle name="20% - uthevingsfarge 6 2 2 2 2 3" xfId="8980"/>
    <cellStyle name="20% - uthevingsfarge 6 2 2 2 2 3 2" xfId="8981"/>
    <cellStyle name="20% - uthevingsfarge 6 2 2 2 2 3 2 2" xfId="8982"/>
    <cellStyle name="20% - uthevingsfarge 6 2 2 2 2 3 2 3" xfId="8983"/>
    <cellStyle name="20% - uthevingsfarge 6 2 2 2 2 3 3" xfId="8984"/>
    <cellStyle name="20% - uthevingsfarge 6 2 2 2 2 3 3 2" xfId="8985"/>
    <cellStyle name="20% - uthevingsfarge 6 2 2 2 2 3 3 3" xfId="8986"/>
    <cellStyle name="20% - uthevingsfarge 6 2 2 2 2 3 4" xfId="8987"/>
    <cellStyle name="20% - uthevingsfarge 6 2 2 2 2 3 5" xfId="8988"/>
    <cellStyle name="20% - uthevingsfarge 6 2 2 2 2 4" xfId="8989"/>
    <cellStyle name="20% - uthevingsfarge 6 2 2 2 2 4 2" xfId="8990"/>
    <cellStyle name="20% - uthevingsfarge 6 2 2 2 2 4 3" xfId="8991"/>
    <cellStyle name="20% - uthevingsfarge 6 2 2 2 2 5" xfId="8992"/>
    <cellStyle name="20% - uthevingsfarge 6 2 2 2 2 5 2" xfId="8993"/>
    <cellStyle name="20% - uthevingsfarge 6 2 2 2 2 5 3" xfId="8994"/>
    <cellStyle name="20% - uthevingsfarge 6 2 2 2 2 6" xfId="8995"/>
    <cellStyle name="20% - uthevingsfarge 6 2 2 2 2 6 2" xfId="8996"/>
    <cellStyle name="20% - uthevingsfarge 6 2 2 2 2 7" xfId="8997"/>
    <cellStyle name="20% - uthevingsfarge 6 2 2 2 2 7 2" xfId="8998"/>
    <cellStyle name="20% - uthevingsfarge 6 2 2 2 2 8" xfId="8999"/>
    <cellStyle name="20% - uthevingsfarge 6 2 2 2 2 9" xfId="9000"/>
    <cellStyle name="20% - uthevingsfarge 6 2 2 2 2_Tabell 4.5-4.7" xfId="8969"/>
    <cellStyle name="20% - uthevingsfarge 6 2 2 2 3" xfId="451"/>
    <cellStyle name="20% - uthevingsfarge 6 2 2 2 3 2" xfId="9002"/>
    <cellStyle name="20% - uthevingsfarge 6 2 2 2 3 2 2" xfId="9003"/>
    <cellStyle name="20% - uthevingsfarge 6 2 2 2 3 2 3" xfId="9004"/>
    <cellStyle name="20% - uthevingsfarge 6 2 2 2 3 3" xfId="9005"/>
    <cellStyle name="20% - uthevingsfarge 6 2 2 2 3 3 2" xfId="9006"/>
    <cellStyle name="20% - uthevingsfarge 6 2 2 2 3 3 3" xfId="9007"/>
    <cellStyle name="20% - uthevingsfarge 6 2 2 2 3 4" xfId="9008"/>
    <cellStyle name="20% - uthevingsfarge 6 2 2 2 3 5" xfId="9009"/>
    <cellStyle name="20% - uthevingsfarge 6 2 2 2 3_Tabell 4.5-4.7" xfId="9001"/>
    <cellStyle name="20% - uthevingsfarge 6 2 2 2 4" xfId="9010"/>
    <cellStyle name="20% - uthevingsfarge 6 2 2 2 4 2" xfId="9011"/>
    <cellStyle name="20% - uthevingsfarge 6 2 2 2 4 2 2" xfId="9012"/>
    <cellStyle name="20% - uthevingsfarge 6 2 2 2 4 2 3" xfId="9013"/>
    <cellStyle name="20% - uthevingsfarge 6 2 2 2 4 3" xfId="9014"/>
    <cellStyle name="20% - uthevingsfarge 6 2 2 2 4 3 2" xfId="9015"/>
    <cellStyle name="20% - uthevingsfarge 6 2 2 2 4 3 3" xfId="9016"/>
    <cellStyle name="20% - uthevingsfarge 6 2 2 2 4 4" xfId="9017"/>
    <cellStyle name="20% - uthevingsfarge 6 2 2 2 4 5" xfId="9018"/>
    <cellStyle name="20% - uthevingsfarge 6 2 2 2 5" xfId="9019"/>
    <cellStyle name="20% - uthevingsfarge 6 2 2 2 5 2" xfId="9020"/>
    <cellStyle name="20% - uthevingsfarge 6 2 2 2 5 3" xfId="9021"/>
    <cellStyle name="20% - uthevingsfarge 6 2 2 2 6" xfId="9022"/>
    <cellStyle name="20% - uthevingsfarge 6 2 2 2 6 2" xfId="9023"/>
    <cellStyle name="20% - uthevingsfarge 6 2 2 2 6 3" xfId="9024"/>
    <cellStyle name="20% - uthevingsfarge 6 2 2 2 7" xfId="9025"/>
    <cellStyle name="20% - uthevingsfarge 6 2 2 2 7 2" xfId="9026"/>
    <cellStyle name="20% - uthevingsfarge 6 2 2 2 8" xfId="9027"/>
    <cellStyle name="20% - uthevingsfarge 6 2 2 2 8 2" xfId="9028"/>
    <cellStyle name="20% - uthevingsfarge 6 2 2 2 9" xfId="9029"/>
    <cellStyle name="20% - uthevingsfarge 6 2 2 2_Tabell 4.5-4.7" xfId="8966"/>
    <cellStyle name="20% - uthevingsfarge 6 2 2 3" xfId="452"/>
    <cellStyle name="20% - uthevingsfarge 6 2 2 3 10" xfId="9031"/>
    <cellStyle name="20% - uthevingsfarge 6 2 2 3 2" xfId="453"/>
    <cellStyle name="20% - uthevingsfarge 6 2 2 3 2 2" xfId="9033"/>
    <cellStyle name="20% - uthevingsfarge 6 2 2 3 2 2 2" xfId="9034"/>
    <cellStyle name="20% - uthevingsfarge 6 2 2 3 2 2 3" xfId="9035"/>
    <cellStyle name="20% - uthevingsfarge 6 2 2 3 2 3" xfId="9036"/>
    <cellStyle name="20% - uthevingsfarge 6 2 2 3 2 3 2" xfId="9037"/>
    <cellStyle name="20% - uthevingsfarge 6 2 2 3 2 3 3" xfId="9038"/>
    <cellStyle name="20% - uthevingsfarge 6 2 2 3 2 4" xfId="9039"/>
    <cellStyle name="20% - uthevingsfarge 6 2 2 3 2 5" xfId="9040"/>
    <cellStyle name="20% - uthevingsfarge 6 2 2 3 2_Tabell 4.5-4.7" xfId="9032"/>
    <cellStyle name="20% - uthevingsfarge 6 2 2 3 3" xfId="9041"/>
    <cellStyle name="20% - uthevingsfarge 6 2 2 3 3 2" xfId="9042"/>
    <cellStyle name="20% - uthevingsfarge 6 2 2 3 3 2 2" xfId="9043"/>
    <cellStyle name="20% - uthevingsfarge 6 2 2 3 3 2 3" xfId="9044"/>
    <cellStyle name="20% - uthevingsfarge 6 2 2 3 3 3" xfId="9045"/>
    <cellStyle name="20% - uthevingsfarge 6 2 2 3 3 3 2" xfId="9046"/>
    <cellStyle name="20% - uthevingsfarge 6 2 2 3 3 3 3" xfId="9047"/>
    <cellStyle name="20% - uthevingsfarge 6 2 2 3 3 4" xfId="9048"/>
    <cellStyle name="20% - uthevingsfarge 6 2 2 3 3 5" xfId="9049"/>
    <cellStyle name="20% - uthevingsfarge 6 2 2 3 4" xfId="9050"/>
    <cellStyle name="20% - uthevingsfarge 6 2 2 3 4 2" xfId="9051"/>
    <cellStyle name="20% - uthevingsfarge 6 2 2 3 4 3" xfId="9052"/>
    <cellStyle name="20% - uthevingsfarge 6 2 2 3 5" xfId="9053"/>
    <cellStyle name="20% - uthevingsfarge 6 2 2 3 5 2" xfId="9054"/>
    <cellStyle name="20% - uthevingsfarge 6 2 2 3 5 3" xfId="9055"/>
    <cellStyle name="20% - uthevingsfarge 6 2 2 3 6" xfId="9056"/>
    <cellStyle name="20% - uthevingsfarge 6 2 2 3 6 2" xfId="9057"/>
    <cellStyle name="20% - uthevingsfarge 6 2 2 3 7" xfId="9058"/>
    <cellStyle name="20% - uthevingsfarge 6 2 2 3 7 2" xfId="9059"/>
    <cellStyle name="20% - uthevingsfarge 6 2 2 3 8" xfId="9060"/>
    <cellStyle name="20% - uthevingsfarge 6 2 2 3 9" xfId="9061"/>
    <cellStyle name="20% - uthevingsfarge 6 2 2 3_Tabell 4.5-4.7" xfId="9030"/>
    <cellStyle name="20% - uthevingsfarge 6 2 2 4" xfId="454"/>
    <cellStyle name="20% - uthevingsfarge 6 2 2 4 2" xfId="9063"/>
    <cellStyle name="20% - uthevingsfarge 6 2 2 4 2 2" xfId="9064"/>
    <cellStyle name="20% - uthevingsfarge 6 2 2 4 2 3" xfId="9065"/>
    <cellStyle name="20% - uthevingsfarge 6 2 2 4 3" xfId="9066"/>
    <cellStyle name="20% - uthevingsfarge 6 2 2 4 3 2" xfId="9067"/>
    <cellStyle name="20% - uthevingsfarge 6 2 2 4 3 3" xfId="9068"/>
    <cellStyle name="20% - uthevingsfarge 6 2 2 4 4" xfId="9069"/>
    <cellStyle name="20% - uthevingsfarge 6 2 2 4 5" xfId="9070"/>
    <cellStyle name="20% - uthevingsfarge 6 2 2 4_Tabell 4.5-4.7" xfId="9062"/>
    <cellStyle name="20% - uthevingsfarge 6 2 2 5" xfId="9071"/>
    <cellStyle name="20% - uthevingsfarge 6 2 2 5 2" xfId="9072"/>
    <cellStyle name="20% - uthevingsfarge 6 2 2 5 2 2" xfId="9073"/>
    <cellStyle name="20% - uthevingsfarge 6 2 2 5 2 3" xfId="9074"/>
    <cellStyle name="20% - uthevingsfarge 6 2 2 5 3" xfId="9075"/>
    <cellStyle name="20% - uthevingsfarge 6 2 2 5 3 2" xfId="9076"/>
    <cellStyle name="20% - uthevingsfarge 6 2 2 5 3 3" xfId="9077"/>
    <cellStyle name="20% - uthevingsfarge 6 2 2 5 4" xfId="9078"/>
    <cellStyle name="20% - uthevingsfarge 6 2 2 5 5" xfId="9079"/>
    <cellStyle name="20% - uthevingsfarge 6 2 2 6" xfId="9080"/>
    <cellStyle name="20% - uthevingsfarge 6 2 2 6 2" xfId="9081"/>
    <cellStyle name="20% - uthevingsfarge 6 2 2 6 3" xfId="9082"/>
    <cellStyle name="20% - uthevingsfarge 6 2 2 7" xfId="9083"/>
    <cellStyle name="20% - uthevingsfarge 6 2 2 7 2" xfId="9084"/>
    <cellStyle name="20% - uthevingsfarge 6 2 2 7 3" xfId="9085"/>
    <cellStyle name="20% - uthevingsfarge 6 2 2 8" xfId="9086"/>
    <cellStyle name="20% - uthevingsfarge 6 2 2 8 2" xfId="9087"/>
    <cellStyle name="20% - uthevingsfarge 6 2 2 9" xfId="9088"/>
    <cellStyle name="20% - uthevingsfarge 6 2 2 9 2" xfId="9089"/>
    <cellStyle name="20% - uthevingsfarge 6 2 2_Tabell 4.5-4.7" xfId="8962"/>
    <cellStyle name="20% - uthevingsfarge 6 2 3" xfId="455"/>
    <cellStyle name="20% - uthevingsfarge 6 2 3 10" xfId="9091"/>
    <cellStyle name="20% - uthevingsfarge 6 2 3 11" xfId="9092"/>
    <cellStyle name="20% - uthevingsfarge 6 2 3 2" xfId="456"/>
    <cellStyle name="20% - uthevingsfarge 6 2 3 2 10" xfId="9094"/>
    <cellStyle name="20% - uthevingsfarge 6 2 3 2 2" xfId="457"/>
    <cellStyle name="20% - uthevingsfarge 6 2 3 2 2 2" xfId="9096"/>
    <cellStyle name="20% - uthevingsfarge 6 2 3 2 2 2 2" xfId="9097"/>
    <cellStyle name="20% - uthevingsfarge 6 2 3 2 2 2 3" xfId="9098"/>
    <cellStyle name="20% - uthevingsfarge 6 2 3 2 2 3" xfId="9099"/>
    <cellStyle name="20% - uthevingsfarge 6 2 3 2 2 3 2" xfId="9100"/>
    <cellStyle name="20% - uthevingsfarge 6 2 3 2 2 3 3" xfId="9101"/>
    <cellStyle name="20% - uthevingsfarge 6 2 3 2 2 4" xfId="9102"/>
    <cellStyle name="20% - uthevingsfarge 6 2 3 2 2 5" xfId="9103"/>
    <cellStyle name="20% - uthevingsfarge 6 2 3 2 2_Tabell 4.5-4.7" xfId="9095"/>
    <cellStyle name="20% - uthevingsfarge 6 2 3 2 3" xfId="9104"/>
    <cellStyle name="20% - uthevingsfarge 6 2 3 2 3 2" xfId="9105"/>
    <cellStyle name="20% - uthevingsfarge 6 2 3 2 3 2 2" xfId="9106"/>
    <cellStyle name="20% - uthevingsfarge 6 2 3 2 3 2 3" xfId="9107"/>
    <cellStyle name="20% - uthevingsfarge 6 2 3 2 3 3" xfId="9108"/>
    <cellStyle name="20% - uthevingsfarge 6 2 3 2 3 3 2" xfId="9109"/>
    <cellStyle name="20% - uthevingsfarge 6 2 3 2 3 3 3" xfId="9110"/>
    <cellStyle name="20% - uthevingsfarge 6 2 3 2 3 4" xfId="9111"/>
    <cellStyle name="20% - uthevingsfarge 6 2 3 2 3 5" xfId="9112"/>
    <cellStyle name="20% - uthevingsfarge 6 2 3 2 4" xfId="9113"/>
    <cellStyle name="20% - uthevingsfarge 6 2 3 2 4 2" xfId="9114"/>
    <cellStyle name="20% - uthevingsfarge 6 2 3 2 4 3" xfId="9115"/>
    <cellStyle name="20% - uthevingsfarge 6 2 3 2 5" xfId="9116"/>
    <cellStyle name="20% - uthevingsfarge 6 2 3 2 5 2" xfId="9117"/>
    <cellStyle name="20% - uthevingsfarge 6 2 3 2 5 3" xfId="9118"/>
    <cellStyle name="20% - uthevingsfarge 6 2 3 2 6" xfId="9119"/>
    <cellStyle name="20% - uthevingsfarge 6 2 3 2 6 2" xfId="9120"/>
    <cellStyle name="20% - uthevingsfarge 6 2 3 2 7" xfId="9121"/>
    <cellStyle name="20% - uthevingsfarge 6 2 3 2 7 2" xfId="9122"/>
    <cellStyle name="20% - uthevingsfarge 6 2 3 2 8" xfId="9123"/>
    <cellStyle name="20% - uthevingsfarge 6 2 3 2 9" xfId="9124"/>
    <cellStyle name="20% - uthevingsfarge 6 2 3 2_Tabell 4.5-4.7" xfId="9093"/>
    <cellStyle name="20% - uthevingsfarge 6 2 3 3" xfId="458"/>
    <cellStyle name="20% - uthevingsfarge 6 2 3 3 2" xfId="9126"/>
    <cellStyle name="20% - uthevingsfarge 6 2 3 3 2 2" xfId="9127"/>
    <cellStyle name="20% - uthevingsfarge 6 2 3 3 2 3" xfId="9128"/>
    <cellStyle name="20% - uthevingsfarge 6 2 3 3 3" xfId="9129"/>
    <cellStyle name="20% - uthevingsfarge 6 2 3 3 3 2" xfId="9130"/>
    <cellStyle name="20% - uthevingsfarge 6 2 3 3 3 3" xfId="9131"/>
    <cellStyle name="20% - uthevingsfarge 6 2 3 3 4" xfId="9132"/>
    <cellStyle name="20% - uthevingsfarge 6 2 3 3 5" xfId="9133"/>
    <cellStyle name="20% - uthevingsfarge 6 2 3 3_Tabell 4.5-4.7" xfId="9125"/>
    <cellStyle name="20% - uthevingsfarge 6 2 3 4" xfId="9134"/>
    <cellStyle name="20% - uthevingsfarge 6 2 3 4 2" xfId="9135"/>
    <cellStyle name="20% - uthevingsfarge 6 2 3 4 2 2" xfId="9136"/>
    <cellStyle name="20% - uthevingsfarge 6 2 3 4 2 3" xfId="9137"/>
    <cellStyle name="20% - uthevingsfarge 6 2 3 4 3" xfId="9138"/>
    <cellStyle name="20% - uthevingsfarge 6 2 3 4 3 2" xfId="9139"/>
    <cellStyle name="20% - uthevingsfarge 6 2 3 4 3 3" xfId="9140"/>
    <cellStyle name="20% - uthevingsfarge 6 2 3 4 4" xfId="9141"/>
    <cellStyle name="20% - uthevingsfarge 6 2 3 4 5" xfId="9142"/>
    <cellStyle name="20% - uthevingsfarge 6 2 3 5" xfId="9143"/>
    <cellStyle name="20% - uthevingsfarge 6 2 3 5 2" xfId="9144"/>
    <cellStyle name="20% - uthevingsfarge 6 2 3 5 3" xfId="9145"/>
    <cellStyle name="20% - uthevingsfarge 6 2 3 6" xfId="9146"/>
    <cellStyle name="20% - uthevingsfarge 6 2 3 6 2" xfId="9147"/>
    <cellStyle name="20% - uthevingsfarge 6 2 3 6 3" xfId="9148"/>
    <cellStyle name="20% - uthevingsfarge 6 2 3 7" xfId="9149"/>
    <cellStyle name="20% - uthevingsfarge 6 2 3 7 2" xfId="9150"/>
    <cellStyle name="20% - uthevingsfarge 6 2 3 8" xfId="9151"/>
    <cellStyle name="20% - uthevingsfarge 6 2 3 8 2" xfId="9152"/>
    <cellStyle name="20% - uthevingsfarge 6 2 3 9" xfId="9153"/>
    <cellStyle name="20% - uthevingsfarge 6 2 3_Tabell 4.5-4.7" xfId="9090"/>
    <cellStyle name="20% - uthevingsfarge 6 2 4" xfId="459"/>
    <cellStyle name="20% - uthevingsfarge 6 2 4 10" xfId="9155"/>
    <cellStyle name="20% - uthevingsfarge 6 2 4 2" xfId="460"/>
    <cellStyle name="20% - uthevingsfarge 6 2 4 2 2" xfId="9157"/>
    <cellStyle name="20% - uthevingsfarge 6 2 4 2 2 2" xfId="9158"/>
    <cellStyle name="20% - uthevingsfarge 6 2 4 2 2 3" xfId="9159"/>
    <cellStyle name="20% - uthevingsfarge 6 2 4 2 3" xfId="9160"/>
    <cellStyle name="20% - uthevingsfarge 6 2 4 2 3 2" xfId="9161"/>
    <cellStyle name="20% - uthevingsfarge 6 2 4 2 3 3" xfId="9162"/>
    <cellStyle name="20% - uthevingsfarge 6 2 4 2 4" xfId="9163"/>
    <cellStyle name="20% - uthevingsfarge 6 2 4 2 5" xfId="9164"/>
    <cellStyle name="20% - uthevingsfarge 6 2 4 2_Tabell 4.5-4.7" xfId="9156"/>
    <cellStyle name="20% - uthevingsfarge 6 2 4 3" xfId="9165"/>
    <cellStyle name="20% - uthevingsfarge 6 2 4 3 2" xfId="9166"/>
    <cellStyle name="20% - uthevingsfarge 6 2 4 3 2 2" xfId="9167"/>
    <cellStyle name="20% - uthevingsfarge 6 2 4 3 2 3" xfId="9168"/>
    <cellStyle name="20% - uthevingsfarge 6 2 4 3 3" xfId="9169"/>
    <cellStyle name="20% - uthevingsfarge 6 2 4 3 3 2" xfId="9170"/>
    <cellStyle name="20% - uthevingsfarge 6 2 4 3 3 3" xfId="9171"/>
    <cellStyle name="20% - uthevingsfarge 6 2 4 3 4" xfId="9172"/>
    <cellStyle name="20% - uthevingsfarge 6 2 4 3 5" xfId="9173"/>
    <cellStyle name="20% - uthevingsfarge 6 2 4 4" xfId="9174"/>
    <cellStyle name="20% - uthevingsfarge 6 2 4 4 2" xfId="9175"/>
    <cellStyle name="20% - uthevingsfarge 6 2 4 4 3" xfId="9176"/>
    <cellStyle name="20% - uthevingsfarge 6 2 4 5" xfId="9177"/>
    <cellStyle name="20% - uthevingsfarge 6 2 4 5 2" xfId="9178"/>
    <cellStyle name="20% - uthevingsfarge 6 2 4 5 3" xfId="9179"/>
    <cellStyle name="20% - uthevingsfarge 6 2 4 6" xfId="9180"/>
    <cellStyle name="20% - uthevingsfarge 6 2 4 6 2" xfId="9181"/>
    <cellStyle name="20% - uthevingsfarge 6 2 4 7" xfId="9182"/>
    <cellStyle name="20% - uthevingsfarge 6 2 4 7 2" xfId="9183"/>
    <cellStyle name="20% - uthevingsfarge 6 2 4 8" xfId="9184"/>
    <cellStyle name="20% - uthevingsfarge 6 2 4 9" xfId="9185"/>
    <cellStyle name="20% - uthevingsfarge 6 2 4_Tabell 4.5-4.7" xfId="9154"/>
    <cellStyle name="20% - uthevingsfarge 6 2 5" xfId="461"/>
    <cellStyle name="20% - uthevingsfarge 6 2 5 10" xfId="9187"/>
    <cellStyle name="20% - uthevingsfarge 6 2 5 2" xfId="462"/>
    <cellStyle name="20% - uthevingsfarge 6 2 5 2 2" xfId="9189"/>
    <cellStyle name="20% - uthevingsfarge 6 2 5 2 2 2" xfId="9190"/>
    <cellStyle name="20% - uthevingsfarge 6 2 5 2 2 3" xfId="9191"/>
    <cellStyle name="20% - uthevingsfarge 6 2 5 2 3" xfId="9192"/>
    <cellStyle name="20% - uthevingsfarge 6 2 5 2 3 2" xfId="9193"/>
    <cellStyle name="20% - uthevingsfarge 6 2 5 2 3 3" xfId="9194"/>
    <cellStyle name="20% - uthevingsfarge 6 2 5 2 4" xfId="9195"/>
    <cellStyle name="20% - uthevingsfarge 6 2 5 2 5" xfId="9196"/>
    <cellStyle name="20% - uthevingsfarge 6 2 5 2_Tabell 4.5-4.7" xfId="9188"/>
    <cellStyle name="20% - uthevingsfarge 6 2 5 3" xfId="9197"/>
    <cellStyle name="20% - uthevingsfarge 6 2 5 3 2" xfId="9198"/>
    <cellStyle name="20% - uthevingsfarge 6 2 5 3 2 2" xfId="9199"/>
    <cellStyle name="20% - uthevingsfarge 6 2 5 3 2 3" xfId="9200"/>
    <cellStyle name="20% - uthevingsfarge 6 2 5 3 3" xfId="9201"/>
    <cellStyle name="20% - uthevingsfarge 6 2 5 3 3 2" xfId="9202"/>
    <cellStyle name="20% - uthevingsfarge 6 2 5 3 3 3" xfId="9203"/>
    <cellStyle name="20% - uthevingsfarge 6 2 5 3 4" xfId="9204"/>
    <cellStyle name="20% - uthevingsfarge 6 2 5 3 5" xfId="9205"/>
    <cellStyle name="20% - uthevingsfarge 6 2 5 4" xfId="9206"/>
    <cellStyle name="20% - uthevingsfarge 6 2 5 4 2" xfId="9207"/>
    <cellStyle name="20% - uthevingsfarge 6 2 5 4 3" xfId="9208"/>
    <cellStyle name="20% - uthevingsfarge 6 2 5 5" xfId="9209"/>
    <cellStyle name="20% - uthevingsfarge 6 2 5 5 2" xfId="9210"/>
    <cellStyle name="20% - uthevingsfarge 6 2 5 5 3" xfId="9211"/>
    <cellStyle name="20% - uthevingsfarge 6 2 5 6" xfId="9212"/>
    <cellStyle name="20% - uthevingsfarge 6 2 5 6 2" xfId="9213"/>
    <cellStyle name="20% - uthevingsfarge 6 2 5 7" xfId="9214"/>
    <cellStyle name="20% - uthevingsfarge 6 2 5 7 2" xfId="9215"/>
    <cellStyle name="20% - uthevingsfarge 6 2 5 8" xfId="9216"/>
    <cellStyle name="20% - uthevingsfarge 6 2 5 9" xfId="9217"/>
    <cellStyle name="20% - uthevingsfarge 6 2 5_Tabell 4.5-4.7" xfId="9186"/>
    <cellStyle name="20% - uthevingsfarge 6 2 6" xfId="463"/>
    <cellStyle name="20% - uthevingsfarge 6 2 6 2" xfId="9219"/>
    <cellStyle name="20% - uthevingsfarge 6 2 6 2 2" xfId="9220"/>
    <cellStyle name="20% - uthevingsfarge 6 2 6 2 3" xfId="9221"/>
    <cellStyle name="20% - uthevingsfarge 6 2 6 3" xfId="9222"/>
    <cellStyle name="20% - uthevingsfarge 6 2 6 3 2" xfId="9223"/>
    <cellStyle name="20% - uthevingsfarge 6 2 6 3 3" xfId="9224"/>
    <cellStyle name="20% - uthevingsfarge 6 2 6 4" xfId="9225"/>
    <cellStyle name="20% - uthevingsfarge 6 2 6 5" xfId="9226"/>
    <cellStyle name="20% - uthevingsfarge 6 2 6_Tabell 4.5-4.7" xfId="9218"/>
    <cellStyle name="20% - uthevingsfarge 6 2 7" xfId="9227"/>
    <cellStyle name="20% - uthevingsfarge 6 2 7 2" xfId="9228"/>
    <cellStyle name="20% - uthevingsfarge 6 2 7 2 2" xfId="9229"/>
    <cellStyle name="20% - uthevingsfarge 6 2 7 2 3" xfId="9230"/>
    <cellStyle name="20% - uthevingsfarge 6 2 7 3" xfId="9231"/>
    <cellStyle name="20% - uthevingsfarge 6 2 7 3 2" xfId="9232"/>
    <cellStyle name="20% - uthevingsfarge 6 2 7 3 3" xfId="9233"/>
    <cellStyle name="20% - uthevingsfarge 6 2 7 4" xfId="9234"/>
    <cellStyle name="20% - uthevingsfarge 6 2 7 5" xfId="9235"/>
    <cellStyle name="20% - uthevingsfarge 6 2 8" xfId="9236"/>
    <cellStyle name="20% - uthevingsfarge 6 2 8 2" xfId="9237"/>
    <cellStyle name="20% - uthevingsfarge 6 2 8 3" xfId="9238"/>
    <cellStyle name="20% - uthevingsfarge 6 2 9" xfId="9239"/>
    <cellStyle name="20% - uthevingsfarge 6 2 9 2" xfId="9240"/>
    <cellStyle name="20% - uthevingsfarge 6 2 9 3" xfId="9241"/>
    <cellStyle name="20% - uthevingsfarge 6 2_Tabell 4.5-4.7" xfId="8954"/>
    <cellStyle name="20% - uthevingsfarge 6 3" xfId="464"/>
    <cellStyle name="20% - uthevingsfarge 6 3 10" xfId="9243"/>
    <cellStyle name="20% - uthevingsfarge 6 3 10 2" xfId="9244"/>
    <cellStyle name="20% - uthevingsfarge 6 3 11" xfId="9245"/>
    <cellStyle name="20% - uthevingsfarge 6 3 12" xfId="9246"/>
    <cellStyle name="20% - uthevingsfarge 6 3 13" xfId="9247"/>
    <cellStyle name="20% - uthevingsfarge 6 3 2" xfId="465"/>
    <cellStyle name="20% - uthevingsfarge 6 3 2 10" xfId="9249"/>
    <cellStyle name="20% - uthevingsfarge 6 3 2 11" xfId="9250"/>
    <cellStyle name="20% - uthevingsfarge 6 3 2 12" xfId="9251"/>
    <cellStyle name="20% - uthevingsfarge 6 3 2 2" xfId="466"/>
    <cellStyle name="20% - uthevingsfarge 6 3 2 2 10" xfId="9253"/>
    <cellStyle name="20% - uthevingsfarge 6 3 2 2 11" xfId="9254"/>
    <cellStyle name="20% - uthevingsfarge 6 3 2 2 2" xfId="467"/>
    <cellStyle name="20% - uthevingsfarge 6 3 2 2 2 10" xfId="9256"/>
    <cellStyle name="20% - uthevingsfarge 6 3 2 2 2 2" xfId="468"/>
    <cellStyle name="20% - uthevingsfarge 6 3 2 2 2 2 2" xfId="9258"/>
    <cellStyle name="20% - uthevingsfarge 6 3 2 2 2 2 2 2" xfId="9259"/>
    <cellStyle name="20% - uthevingsfarge 6 3 2 2 2 2 2 3" xfId="9260"/>
    <cellStyle name="20% - uthevingsfarge 6 3 2 2 2 2 3" xfId="9261"/>
    <cellStyle name="20% - uthevingsfarge 6 3 2 2 2 2 3 2" xfId="9262"/>
    <cellStyle name="20% - uthevingsfarge 6 3 2 2 2 2 3 3" xfId="9263"/>
    <cellStyle name="20% - uthevingsfarge 6 3 2 2 2 2 4" xfId="9264"/>
    <cellStyle name="20% - uthevingsfarge 6 3 2 2 2 2 5" xfId="9265"/>
    <cellStyle name="20% - uthevingsfarge 6 3 2 2 2 2_Tabell 4.5-4.7" xfId="9257"/>
    <cellStyle name="20% - uthevingsfarge 6 3 2 2 2 3" xfId="9266"/>
    <cellStyle name="20% - uthevingsfarge 6 3 2 2 2 3 2" xfId="9267"/>
    <cellStyle name="20% - uthevingsfarge 6 3 2 2 2 3 2 2" xfId="9268"/>
    <cellStyle name="20% - uthevingsfarge 6 3 2 2 2 3 2 3" xfId="9269"/>
    <cellStyle name="20% - uthevingsfarge 6 3 2 2 2 3 3" xfId="9270"/>
    <cellStyle name="20% - uthevingsfarge 6 3 2 2 2 3 3 2" xfId="9271"/>
    <cellStyle name="20% - uthevingsfarge 6 3 2 2 2 3 3 3" xfId="9272"/>
    <cellStyle name="20% - uthevingsfarge 6 3 2 2 2 3 4" xfId="9273"/>
    <cellStyle name="20% - uthevingsfarge 6 3 2 2 2 3 5" xfId="9274"/>
    <cellStyle name="20% - uthevingsfarge 6 3 2 2 2 4" xfId="9275"/>
    <cellStyle name="20% - uthevingsfarge 6 3 2 2 2 4 2" xfId="9276"/>
    <cellStyle name="20% - uthevingsfarge 6 3 2 2 2 4 3" xfId="9277"/>
    <cellStyle name="20% - uthevingsfarge 6 3 2 2 2 5" xfId="9278"/>
    <cellStyle name="20% - uthevingsfarge 6 3 2 2 2 5 2" xfId="9279"/>
    <cellStyle name="20% - uthevingsfarge 6 3 2 2 2 5 3" xfId="9280"/>
    <cellStyle name="20% - uthevingsfarge 6 3 2 2 2 6" xfId="9281"/>
    <cellStyle name="20% - uthevingsfarge 6 3 2 2 2 6 2" xfId="9282"/>
    <cellStyle name="20% - uthevingsfarge 6 3 2 2 2 7" xfId="9283"/>
    <cellStyle name="20% - uthevingsfarge 6 3 2 2 2 7 2" xfId="9284"/>
    <cellStyle name="20% - uthevingsfarge 6 3 2 2 2 8" xfId="9285"/>
    <cellStyle name="20% - uthevingsfarge 6 3 2 2 2 9" xfId="9286"/>
    <cellStyle name="20% - uthevingsfarge 6 3 2 2 2_Tabell 4.5-4.7" xfId="9255"/>
    <cellStyle name="20% - uthevingsfarge 6 3 2 2 3" xfId="469"/>
    <cellStyle name="20% - uthevingsfarge 6 3 2 2 3 2" xfId="9288"/>
    <cellStyle name="20% - uthevingsfarge 6 3 2 2 3 2 2" xfId="9289"/>
    <cellStyle name="20% - uthevingsfarge 6 3 2 2 3 2 3" xfId="9290"/>
    <cellStyle name="20% - uthevingsfarge 6 3 2 2 3 3" xfId="9291"/>
    <cellStyle name="20% - uthevingsfarge 6 3 2 2 3 3 2" xfId="9292"/>
    <cellStyle name="20% - uthevingsfarge 6 3 2 2 3 3 3" xfId="9293"/>
    <cellStyle name="20% - uthevingsfarge 6 3 2 2 3 4" xfId="9294"/>
    <cellStyle name="20% - uthevingsfarge 6 3 2 2 3 5" xfId="9295"/>
    <cellStyle name="20% - uthevingsfarge 6 3 2 2 3_Tabell 4.5-4.7" xfId="9287"/>
    <cellStyle name="20% - uthevingsfarge 6 3 2 2 4" xfId="9296"/>
    <cellStyle name="20% - uthevingsfarge 6 3 2 2 4 2" xfId="9297"/>
    <cellStyle name="20% - uthevingsfarge 6 3 2 2 4 2 2" xfId="9298"/>
    <cellStyle name="20% - uthevingsfarge 6 3 2 2 4 2 3" xfId="9299"/>
    <cellStyle name="20% - uthevingsfarge 6 3 2 2 4 3" xfId="9300"/>
    <cellStyle name="20% - uthevingsfarge 6 3 2 2 4 3 2" xfId="9301"/>
    <cellStyle name="20% - uthevingsfarge 6 3 2 2 4 3 3" xfId="9302"/>
    <cellStyle name="20% - uthevingsfarge 6 3 2 2 4 4" xfId="9303"/>
    <cellStyle name="20% - uthevingsfarge 6 3 2 2 4 5" xfId="9304"/>
    <cellStyle name="20% - uthevingsfarge 6 3 2 2 5" xfId="9305"/>
    <cellStyle name="20% - uthevingsfarge 6 3 2 2 5 2" xfId="9306"/>
    <cellStyle name="20% - uthevingsfarge 6 3 2 2 5 3" xfId="9307"/>
    <cellStyle name="20% - uthevingsfarge 6 3 2 2 6" xfId="9308"/>
    <cellStyle name="20% - uthevingsfarge 6 3 2 2 6 2" xfId="9309"/>
    <cellStyle name="20% - uthevingsfarge 6 3 2 2 6 3" xfId="9310"/>
    <cellStyle name="20% - uthevingsfarge 6 3 2 2 7" xfId="9311"/>
    <cellStyle name="20% - uthevingsfarge 6 3 2 2 7 2" xfId="9312"/>
    <cellStyle name="20% - uthevingsfarge 6 3 2 2 8" xfId="9313"/>
    <cellStyle name="20% - uthevingsfarge 6 3 2 2 8 2" xfId="9314"/>
    <cellStyle name="20% - uthevingsfarge 6 3 2 2 9" xfId="9315"/>
    <cellStyle name="20% - uthevingsfarge 6 3 2 2_Tabell 4.5-4.7" xfId="9252"/>
    <cellStyle name="20% - uthevingsfarge 6 3 2 3" xfId="470"/>
    <cellStyle name="20% - uthevingsfarge 6 3 2 3 10" xfId="9317"/>
    <cellStyle name="20% - uthevingsfarge 6 3 2 3 2" xfId="471"/>
    <cellStyle name="20% - uthevingsfarge 6 3 2 3 2 2" xfId="9319"/>
    <cellStyle name="20% - uthevingsfarge 6 3 2 3 2 2 2" xfId="9320"/>
    <cellStyle name="20% - uthevingsfarge 6 3 2 3 2 2 3" xfId="9321"/>
    <cellStyle name="20% - uthevingsfarge 6 3 2 3 2 3" xfId="9322"/>
    <cellStyle name="20% - uthevingsfarge 6 3 2 3 2 3 2" xfId="9323"/>
    <cellStyle name="20% - uthevingsfarge 6 3 2 3 2 3 3" xfId="9324"/>
    <cellStyle name="20% - uthevingsfarge 6 3 2 3 2 4" xfId="9325"/>
    <cellStyle name="20% - uthevingsfarge 6 3 2 3 2 5" xfId="9326"/>
    <cellStyle name="20% - uthevingsfarge 6 3 2 3 2_Tabell 4.5-4.7" xfId="9318"/>
    <cellStyle name="20% - uthevingsfarge 6 3 2 3 3" xfId="9327"/>
    <cellStyle name="20% - uthevingsfarge 6 3 2 3 3 2" xfId="9328"/>
    <cellStyle name="20% - uthevingsfarge 6 3 2 3 3 2 2" xfId="9329"/>
    <cellStyle name="20% - uthevingsfarge 6 3 2 3 3 2 3" xfId="9330"/>
    <cellStyle name="20% - uthevingsfarge 6 3 2 3 3 3" xfId="9331"/>
    <cellStyle name="20% - uthevingsfarge 6 3 2 3 3 3 2" xfId="9332"/>
    <cellStyle name="20% - uthevingsfarge 6 3 2 3 3 3 3" xfId="9333"/>
    <cellStyle name="20% - uthevingsfarge 6 3 2 3 3 4" xfId="9334"/>
    <cellStyle name="20% - uthevingsfarge 6 3 2 3 3 5" xfId="9335"/>
    <cellStyle name="20% - uthevingsfarge 6 3 2 3 4" xfId="9336"/>
    <cellStyle name="20% - uthevingsfarge 6 3 2 3 4 2" xfId="9337"/>
    <cellStyle name="20% - uthevingsfarge 6 3 2 3 4 3" xfId="9338"/>
    <cellStyle name="20% - uthevingsfarge 6 3 2 3 5" xfId="9339"/>
    <cellStyle name="20% - uthevingsfarge 6 3 2 3 5 2" xfId="9340"/>
    <cellStyle name="20% - uthevingsfarge 6 3 2 3 5 3" xfId="9341"/>
    <cellStyle name="20% - uthevingsfarge 6 3 2 3 6" xfId="9342"/>
    <cellStyle name="20% - uthevingsfarge 6 3 2 3 6 2" xfId="9343"/>
    <cellStyle name="20% - uthevingsfarge 6 3 2 3 7" xfId="9344"/>
    <cellStyle name="20% - uthevingsfarge 6 3 2 3 7 2" xfId="9345"/>
    <cellStyle name="20% - uthevingsfarge 6 3 2 3 8" xfId="9346"/>
    <cellStyle name="20% - uthevingsfarge 6 3 2 3 9" xfId="9347"/>
    <cellStyle name="20% - uthevingsfarge 6 3 2 3_Tabell 4.5-4.7" xfId="9316"/>
    <cellStyle name="20% - uthevingsfarge 6 3 2 4" xfId="472"/>
    <cellStyle name="20% - uthevingsfarge 6 3 2 4 2" xfId="9349"/>
    <cellStyle name="20% - uthevingsfarge 6 3 2 4 2 2" xfId="9350"/>
    <cellStyle name="20% - uthevingsfarge 6 3 2 4 2 3" xfId="9351"/>
    <cellStyle name="20% - uthevingsfarge 6 3 2 4 3" xfId="9352"/>
    <cellStyle name="20% - uthevingsfarge 6 3 2 4 3 2" xfId="9353"/>
    <cellStyle name="20% - uthevingsfarge 6 3 2 4 3 3" xfId="9354"/>
    <cellStyle name="20% - uthevingsfarge 6 3 2 4 4" xfId="9355"/>
    <cellStyle name="20% - uthevingsfarge 6 3 2 4 5" xfId="9356"/>
    <cellStyle name="20% - uthevingsfarge 6 3 2 4_Tabell 4.5-4.7" xfId="9348"/>
    <cellStyle name="20% - uthevingsfarge 6 3 2 5" xfId="9357"/>
    <cellStyle name="20% - uthevingsfarge 6 3 2 5 2" xfId="9358"/>
    <cellStyle name="20% - uthevingsfarge 6 3 2 5 2 2" xfId="9359"/>
    <cellStyle name="20% - uthevingsfarge 6 3 2 5 2 3" xfId="9360"/>
    <cellStyle name="20% - uthevingsfarge 6 3 2 5 3" xfId="9361"/>
    <cellStyle name="20% - uthevingsfarge 6 3 2 5 3 2" xfId="9362"/>
    <cellStyle name="20% - uthevingsfarge 6 3 2 5 3 3" xfId="9363"/>
    <cellStyle name="20% - uthevingsfarge 6 3 2 5 4" xfId="9364"/>
    <cellStyle name="20% - uthevingsfarge 6 3 2 5 5" xfId="9365"/>
    <cellStyle name="20% - uthevingsfarge 6 3 2 6" xfId="9366"/>
    <cellStyle name="20% - uthevingsfarge 6 3 2 6 2" xfId="9367"/>
    <cellStyle name="20% - uthevingsfarge 6 3 2 6 3" xfId="9368"/>
    <cellStyle name="20% - uthevingsfarge 6 3 2 7" xfId="9369"/>
    <cellStyle name="20% - uthevingsfarge 6 3 2 7 2" xfId="9370"/>
    <cellStyle name="20% - uthevingsfarge 6 3 2 7 3" xfId="9371"/>
    <cellStyle name="20% - uthevingsfarge 6 3 2 8" xfId="9372"/>
    <cellStyle name="20% - uthevingsfarge 6 3 2 8 2" xfId="9373"/>
    <cellStyle name="20% - uthevingsfarge 6 3 2 9" xfId="9374"/>
    <cellStyle name="20% - uthevingsfarge 6 3 2 9 2" xfId="9375"/>
    <cellStyle name="20% - uthevingsfarge 6 3 2_Tabell 4.5-4.7" xfId="9248"/>
    <cellStyle name="20% - uthevingsfarge 6 3 3" xfId="473"/>
    <cellStyle name="20% - uthevingsfarge 6 3 3 10" xfId="9377"/>
    <cellStyle name="20% - uthevingsfarge 6 3 3 11" xfId="9378"/>
    <cellStyle name="20% - uthevingsfarge 6 3 3 2" xfId="474"/>
    <cellStyle name="20% - uthevingsfarge 6 3 3 2 10" xfId="9380"/>
    <cellStyle name="20% - uthevingsfarge 6 3 3 2 2" xfId="475"/>
    <cellStyle name="20% - uthevingsfarge 6 3 3 2 2 2" xfId="9382"/>
    <cellStyle name="20% - uthevingsfarge 6 3 3 2 2 2 2" xfId="9383"/>
    <cellStyle name="20% - uthevingsfarge 6 3 3 2 2 2 3" xfId="9384"/>
    <cellStyle name="20% - uthevingsfarge 6 3 3 2 2 3" xfId="9385"/>
    <cellStyle name="20% - uthevingsfarge 6 3 3 2 2 3 2" xfId="9386"/>
    <cellStyle name="20% - uthevingsfarge 6 3 3 2 2 3 3" xfId="9387"/>
    <cellStyle name="20% - uthevingsfarge 6 3 3 2 2 4" xfId="9388"/>
    <cellStyle name="20% - uthevingsfarge 6 3 3 2 2 5" xfId="9389"/>
    <cellStyle name="20% - uthevingsfarge 6 3 3 2 2_Tabell 4.5-4.7" xfId="9381"/>
    <cellStyle name="20% - uthevingsfarge 6 3 3 2 3" xfId="9390"/>
    <cellStyle name="20% - uthevingsfarge 6 3 3 2 3 2" xfId="9391"/>
    <cellStyle name="20% - uthevingsfarge 6 3 3 2 3 2 2" xfId="9392"/>
    <cellStyle name="20% - uthevingsfarge 6 3 3 2 3 2 3" xfId="9393"/>
    <cellStyle name="20% - uthevingsfarge 6 3 3 2 3 3" xfId="9394"/>
    <cellStyle name="20% - uthevingsfarge 6 3 3 2 3 3 2" xfId="9395"/>
    <cellStyle name="20% - uthevingsfarge 6 3 3 2 3 3 3" xfId="9396"/>
    <cellStyle name="20% - uthevingsfarge 6 3 3 2 3 4" xfId="9397"/>
    <cellStyle name="20% - uthevingsfarge 6 3 3 2 3 5" xfId="9398"/>
    <cellStyle name="20% - uthevingsfarge 6 3 3 2 4" xfId="9399"/>
    <cellStyle name="20% - uthevingsfarge 6 3 3 2 4 2" xfId="9400"/>
    <cellStyle name="20% - uthevingsfarge 6 3 3 2 4 3" xfId="9401"/>
    <cellStyle name="20% - uthevingsfarge 6 3 3 2 5" xfId="9402"/>
    <cellStyle name="20% - uthevingsfarge 6 3 3 2 5 2" xfId="9403"/>
    <cellStyle name="20% - uthevingsfarge 6 3 3 2 5 3" xfId="9404"/>
    <cellStyle name="20% - uthevingsfarge 6 3 3 2 6" xfId="9405"/>
    <cellStyle name="20% - uthevingsfarge 6 3 3 2 6 2" xfId="9406"/>
    <cellStyle name="20% - uthevingsfarge 6 3 3 2 7" xfId="9407"/>
    <cellStyle name="20% - uthevingsfarge 6 3 3 2 7 2" xfId="9408"/>
    <cellStyle name="20% - uthevingsfarge 6 3 3 2 8" xfId="9409"/>
    <cellStyle name="20% - uthevingsfarge 6 3 3 2 9" xfId="9410"/>
    <cellStyle name="20% - uthevingsfarge 6 3 3 2_Tabell 4.5-4.7" xfId="9379"/>
    <cellStyle name="20% - uthevingsfarge 6 3 3 3" xfId="476"/>
    <cellStyle name="20% - uthevingsfarge 6 3 3 3 2" xfId="9412"/>
    <cellStyle name="20% - uthevingsfarge 6 3 3 3 2 2" xfId="9413"/>
    <cellStyle name="20% - uthevingsfarge 6 3 3 3 2 3" xfId="9414"/>
    <cellStyle name="20% - uthevingsfarge 6 3 3 3 3" xfId="9415"/>
    <cellStyle name="20% - uthevingsfarge 6 3 3 3 3 2" xfId="9416"/>
    <cellStyle name="20% - uthevingsfarge 6 3 3 3 3 3" xfId="9417"/>
    <cellStyle name="20% - uthevingsfarge 6 3 3 3 4" xfId="9418"/>
    <cellStyle name="20% - uthevingsfarge 6 3 3 3 5" xfId="9419"/>
    <cellStyle name="20% - uthevingsfarge 6 3 3 3_Tabell 4.5-4.7" xfId="9411"/>
    <cellStyle name="20% - uthevingsfarge 6 3 3 4" xfId="9420"/>
    <cellStyle name="20% - uthevingsfarge 6 3 3 4 2" xfId="9421"/>
    <cellStyle name="20% - uthevingsfarge 6 3 3 4 2 2" xfId="9422"/>
    <cellStyle name="20% - uthevingsfarge 6 3 3 4 2 3" xfId="9423"/>
    <cellStyle name="20% - uthevingsfarge 6 3 3 4 3" xfId="9424"/>
    <cellStyle name="20% - uthevingsfarge 6 3 3 4 3 2" xfId="9425"/>
    <cellStyle name="20% - uthevingsfarge 6 3 3 4 3 3" xfId="9426"/>
    <cellStyle name="20% - uthevingsfarge 6 3 3 4 4" xfId="9427"/>
    <cellStyle name="20% - uthevingsfarge 6 3 3 4 5" xfId="9428"/>
    <cellStyle name="20% - uthevingsfarge 6 3 3 5" xfId="9429"/>
    <cellStyle name="20% - uthevingsfarge 6 3 3 5 2" xfId="9430"/>
    <cellStyle name="20% - uthevingsfarge 6 3 3 5 3" xfId="9431"/>
    <cellStyle name="20% - uthevingsfarge 6 3 3 6" xfId="9432"/>
    <cellStyle name="20% - uthevingsfarge 6 3 3 6 2" xfId="9433"/>
    <cellStyle name="20% - uthevingsfarge 6 3 3 6 3" xfId="9434"/>
    <cellStyle name="20% - uthevingsfarge 6 3 3 7" xfId="9435"/>
    <cellStyle name="20% - uthevingsfarge 6 3 3 7 2" xfId="9436"/>
    <cellStyle name="20% - uthevingsfarge 6 3 3 8" xfId="9437"/>
    <cellStyle name="20% - uthevingsfarge 6 3 3 8 2" xfId="9438"/>
    <cellStyle name="20% - uthevingsfarge 6 3 3 9" xfId="9439"/>
    <cellStyle name="20% - uthevingsfarge 6 3 3_Tabell 4.5-4.7" xfId="9376"/>
    <cellStyle name="20% - uthevingsfarge 6 3 4" xfId="477"/>
    <cellStyle name="20% - uthevingsfarge 6 3 4 10" xfId="9441"/>
    <cellStyle name="20% - uthevingsfarge 6 3 4 2" xfId="478"/>
    <cellStyle name="20% - uthevingsfarge 6 3 4 2 2" xfId="9443"/>
    <cellStyle name="20% - uthevingsfarge 6 3 4 2 2 2" xfId="9444"/>
    <cellStyle name="20% - uthevingsfarge 6 3 4 2 2 3" xfId="9445"/>
    <cellStyle name="20% - uthevingsfarge 6 3 4 2 3" xfId="9446"/>
    <cellStyle name="20% - uthevingsfarge 6 3 4 2 3 2" xfId="9447"/>
    <cellStyle name="20% - uthevingsfarge 6 3 4 2 3 3" xfId="9448"/>
    <cellStyle name="20% - uthevingsfarge 6 3 4 2 4" xfId="9449"/>
    <cellStyle name="20% - uthevingsfarge 6 3 4 2 5" xfId="9450"/>
    <cellStyle name="20% - uthevingsfarge 6 3 4 2_Tabell 4.5-4.7" xfId="9442"/>
    <cellStyle name="20% - uthevingsfarge 6 3 4 3" xfId="9451"/>
    <cellStyle name="20% - uthevingsfarge 6 3 4 3 2" xfId="9452"/>
    <cellStyle name="20% - uthevingsfarge 6 3 4 3 2 2" xfId="9453"/>
    <cellStyle name="20% - uthevingsfarge 6 3 4 3 2 3" xfId="9454"/>
    <cellStyle name="20% - uthevingsfarge 6 3 4 3 3" xfId="9455"/>
    <cellStyle name="20% - uthevingsfarge 6 3 4 3 3 2" xfId="9456"/>
    <cellStyle name="20% - uthevingsfarge 6 3 4 3 3 3" xfId="9457"/>
    <cellStyle name="20% - uthevingsfarge 6 3 4 3 4" xfId="9458"/>
    <cellStyle name="20% - uthevingsfarge 6 3 4 3 5" xfId="9459"/>
    <cellStyle name="20% - uthevingsfarge 6 3 4 4" xfId="9460"/>
    <cellStyle name="20% - uthevingsfarge 6 3 4 4 2" xfId="9461"/>
    <cellStyle name="20% - uthevingsfarge 6 3 4 4 3" xfId="9462"/>
    <cellStyle name="20% - uthevingsfarge 6 3 4 5" xfId="9463"/>
    <cellStyle name="20% - uthevingsfarge 6 3 4 5 2" xfId="9464"/>
    <cellStyle name="20% - uthevingsfarge 6 3 4 5 3" xfId="9465"/>
    <cellStyle name="20% - uthevingsfarge 6 3 4 6" xfId="9466"/>
    <cellStyle name="20% - uthevingsfarge 6 3 4 6 2" xfId="9467"/>
    <cellStyle name="20% - uthevingsfarge 6 3 4 7" xfId="9468"/>
    <cellStyle name="20% - uthevingsfarge 6 3 4 7 2" xfId="9469"/>
    <cellStyle name="20% - uthevingsfarge 6 3 4 8" xfId="9470"/>
    <cellStyle name="20% - uthevingsfarge 6 3 4 9" xfId="9471"/>
    <cellStyle name="20% - uthevingsfarge 6 3 4_Tabell 4.5-4.7" xfId="9440"/>
    <cellStyle name="20% - uthevingsfarge 6 3 5" xfId="479"/>
    <cellStyle name="20% - uthevingsfarge 6 3 5 2" xfId="9473"/>
    <cellStyle name="20% - uthevingsfarge 6 3 5 2 2" xfId="9474"/>
    <cellStyle name="20% - uthevingsfarge 6 3 5 2 3" xfId="9475"/>
    <cellStyle name="20% - uthevingsfarge 6 3 5 3" xfId="9476"/>
    <cellStyle name="20% - uthevingsfarge 6 3 5 3 2" xfId="9477"/>
    <cellStyle name="20% - uthevingsfarge 6 3 5 3 3" xfId="9478"/>
    <cellStyle name="20% - uthevingsfarge 6 3 5 4" xfId="9479"/>
    <cellStyle name="20% - uthevingsfarge 6 3 5 5" xfId="9480"/>
    <cellStyle name="20% - uthevingsfarge 6 3 5_Tabell 4.5-4.7" xfId="9472"/>
    <cellStyle name="20% - uthevingsfarge 6 3 6" xfId="9481"/>
    <cellStyle name="20% - uthevingsfarge 6 3 6 2" xfId="9482"/>
    <cellStyle name="20% - uthevingsfarge 6 3 6 2 2" xfId="9483"/>
    <cellStyle name="20% - uthevingsfarge 6 3 6 2 3" xfId="9484"/>
    <cellStyle name="20% - uthevingsfarge 6 3 6 3" xfId="9485"/>
    <cellStyle name="20% - uthevingsfarge 6 3 6 3 2" xfId="9486"/>
    <cellStyle name="20% - uthevingsfarge 6 3 6 3 3" xfId="9487"/>
    <cellStyle name="20% - uthevingsfarge 6 3 6 4" xfId="9488"/>
    <cellStyle name="20% - uthevingsfarge 6 3 6 5" xfId="9489"/>
    <cellStyle name="20% - uthevingsfarge 6 3 7" xfId="9490"/>
    <cellStyle name="20% - uthevingsfarge 6 3 7 2" xfId="9491"/>
    <cellStyle name="20% - uthevingsfarge 6 3 7 3" xfId="9492"/>
    <cellStyle name="20% - uthevingsfarge 6 3 8" xfId="9493"/>
    <cellStyle name="20% - uthevingsfarge 6 3 8 2" xfId="9494"/>
    <cellStyle name="20% - uthevingsfarge 6 3 8 3" xfId="9495"/>
    <cellStyle name="20% - uthevingsfarge 6 3 9" xfId="9496"/>
    <cellStyle name="20% - uthevingsfarge 6 3 9 2" xfId="9497"/>
    <cellStyle name="20% - uthevingsfarge 6 3_Tabell 4.5-4.7" xfId="9242"/>
    <cellStyle name="20% - uthevingsfarge 6 4" xfId="480"/>
    <cellStyle name="20% - uthevingsfarge 6 4 10" xfId="9499"/>
    <cellStyle name="20% - uthevingsfarge 6 4 10 2" xfId="9500"/>
    <cellStyle name="20% - uthevingsfarge 6 4 11" xfId="9501"/>
    <cellStyle name="20% - uthevingsfarge 6 4 12" xfId="9502"/>
    <cellStyle name="20% - uthevingsfarge 6 4 13" xfId="9503"/>
    <cellStyle name="20% - uthevingsfarge 6 4 2" xfId="481"/>
    <cellStyle name="20% - uthevingsfarge 6 4 2 10" xfId="9505"/>
    <cellStyle name="20% - uthevingsfarge 6 4 2 11" xfId="9506"/>
    <cellStyle name="20% - uthevingsfarge 6 4 2 12" xfId="9507"/>
    <cellStyle name="20% - uthevingsfarge 6 4 2 2" xfId="482"/>
    <cellStyle name="20% - uthevingsfarge 6 4 2 2 10" xfId="9509"/>
    <cellStyle name="20% - uthevingsfarge 6 4 2 2 11" xfId="9510"/>
    <cellStyle name="20% - uthevingsfarge 6 4 2 2 2" xfId="483"/>
    <cellStyle name="20% - uthevingsfarge 6 4 2 2 2 10" xfId="9512"/>
    <cellStyle name="20% - uthevingsfarge 6 4 2 2 2 2" xfId="484"/>
    <cellStyle name="20% - uthevingsfarge 6 4 2 2 2 2 2" xfId="9514"/>
    <cellStyle name="20% - uthevingsfarge 6 4 2 2 2 2 2 2" xfId="9515"/>
    <cellStyle name="20% - uthevingsfarge 6 4 2 2 2 2 2 3" xfId="9516"/>
    <cellStyle name="20% - uthevingsfarge 6 4 2 2 2 2 3" xfId="9517"/>
    <cellStyle name="20% - uthevingsfarge 6 4 2 2 2 2 3 2" xfId="9518"/>
    <cellStyle name="20% - uthevingsfarge 6 4 2 2 2 2 3 3" xfId="9519"/>
    <cellStyle name="20% - uthevingsfarge 6 4 2 2 2 2 4" xfId="9520"/>
    <cellStyle name="20% - uthevingsfarge 6 4 2 2 2 2 5" xfId="9521"/>
    <cellStyle name="20% - uthevingsfarge 6 4 2 2 2 2_Tabell 4.5-4.7" xfId="9513"/>
    <cellStyle name="20% - uthevingsfarge 6 4 2 2 2 3" xfId="9522"/>
    <cellStyle name="20% - uthevingsfarge 6 4 2 2 2 3 2" xfId="9523"/>
    <cellStyle name="20% - uthevingsfarge 6 4 2 2 2 3 2 2" xfId="9524"/>
    <cellStyle name="20% - uthevingsfarge 6 4 2 2 2 3 2 3" xfId="9525"/>
    <cellStyle name="20% - uthevingsfarge 6 4 2 2 2 3 3" xfId="9526"/>
    <cellStyle name="20% - uthevingsfarge 6 4 2 2 2 3 3 2" xfId="9527"/>
    <cellStyle name="20% - uthevingsfarge 6 4 2 2 2 3 3 3" xfId="9528"/>
    <cellStyle name="20% - uthevingsfarge 6 4 2 2 2 3 4" xfId="9529"/>
    <cellStyle name="20% - uthevingsfarge 6 4 2 2 2 3 5" xfId="9530"/>
    <cellStyle name="20% - uthevingsfarge 6 4 2 2 2 4" xfId="9531"/>
    <cellStyle name="20% - uthevingsfarge 6 4 2 2 2 4 2" xfId="9532"/>
    <cellStyle name="20% - uthevingsfarge 6 4 2 2 2 4 3" xfId="9533"/>
    <cellStyle name="20% - uthevingsfarge 6 4 2 2 2 5" xfId="9534"/>
    <cellStyle name="20% - uthevingsfarge 6 4 2 2 2 5 2" xfId="9535"/>
    <cellStyle name="20% - uthevingsfarge 6 4 2 2 2 5 3" xfId="9536"/>
    <cellStyle name="20% - uthevingsfarge 6 4 2 2 2 6" xfId="9537"/>
    <cellStyle name="20% - uthevingsfarge 6 4 2 2 2 6 2" xfId="9538"/>
    <cellStyle name="20% - uthevingsfarge 6 4 2 2 2 7" xfId="9539"/>
    <cellStyle name="20% - uthevingsfarge 6 4 2 2 2 7 2" xfId="9540"/>
    <cellStyle name="20% - uthevingsfarge 6 4 2 2 2 8" xfId="9541"/>
    <cellStyle name="20% - uthevingsfarge 6 4 2 2 2 9" xfId="9542"/>
    <cellStyle name="20% - uthevingsfarge 6 4 2 2 2_Tabell 4.5-4.7" xfId="9511"/>
    <cellStyle name="20% - uthevingsfarge 6 4 2 2 3" xfId="485"/>
    <cellStyle name="20% - uthevingsfarge 6 4 2 2 3 2" xfId="9544"/>
    <cellStyle name="20% - uthevingsfarge 6 4 2 2 3 2 2" xfId="9545"/>
    <cellStyle name="20% - uthevingsfarge 6 4 2 2 3 2 3" xfId="9546"/>
    <cellStyle name="20% - uthevingsfarge 6 4 2 2 3 3" xfId="9547"/>
    <cellStyle name="20% - uthevingsfarge 6 4 2 2 3 3 2" xfId="9548"/>
    <cellStyle name="20% - uthevingsfarge 6 4 2 2 3 3 3" xfId="9549"/>
    <cellStyle name="20% - uthevingsfarge 6 4 2 2 3 4" xfId="9550"/>
    <cellStyle name="20% - uthevingsfarge 6 4 2 2 3 5" xfId="9551"/>
    <cellStyle name="20% - uthevingsfarge 6 4 2 2 3_Tabell 4.5-4.7" xfId="9543"/>
    <cellStyle name="20% - uthevingsfarge 6 4 2 2 4" xfId="9552"/>
    <cellStyle name="20% - uthevingsfarge 6 4 2 2 4 2" xfId="9553"/>
    <cellStyle name="20% - uthevingsfarge 6 4 2 2 4 2 2" xfId="9554"/>
    <cellStyle name="20% - uthevingsfarge 6 4 2 2 4 2 3" xfId="9555"/>
    <cellStyle name="20% - uthevingsfarge 6 4 2 2 4 3" xfId="9556"/>
    <cellStyle name="20% - uthevingsfarge 6 4 2 2 4 3 2" xfId="9557"/>
    <cellStyle name="20% - uthevingsfarge 6 4 2 2 4 3 3" xfId="9558"/>
    <cellStyle name="20% - uthevingsfarge 6 4 2 2 4 4" xfId="9559"/>
    <cellStyle name="20% - uthevingsfarge 6 4 2 2 4 5" xfId="9560"/>
    <cellStyle name="20% - uthevingsfarge 6 4 2 2 5" xfId="9561"/>
    <cellStyle name="20% - uthevingsfarge 6 4 2 2 5 2" xfId="9562"/>
    <cellStyle name="20% - uthevingsfarge 6 4 2 2 5 3" xfId="9563"/>
    <cellStyle name="20% - uthevingsfarge 6 4 2 2 6" xfId="9564"/>
    <cellStyle name="20% - uthevingsfarge 6 4 2 2 6 2" xfId="9565"/>
    <cellStyle name="20% - uthevingsfarge 6 4 2 2 6 3" xfId="9566"/>
    <cellStyle name="20% - uthevingsfarge 6 4 2 2 7" xfId="9567"/>
    <cellStyle name="20% - uthevingsfarge 6 4 2 2 7 2" xfId="9568"/>
    <cellStyle name="20% - uthevingsfarge 6 4 2 2 8" xfId="9569"/>
    <cellStyle name="20% - uthevingsfarge 6 4 2 2 8 2" xfId="9570"/>
    <cellStyle name="20% - uthevingsfarge 6 4 2 2 9" xfId="9571"/>
    <cellStyle name="20% - uthevingsfarge 6 4 2 2_Tabell 4.5-4.7" xfId="9508"/>
    <cellStyle name="20% - uthevingsfarge 6 4 2 3" xfId="486"/>
    <cellStyle name="20% - uthevingsfarge 6 4 2 3 10" xfId="9573"/>
    <cellStyle name="20% - uthevingsfarge 6 4 2 3 2" xfId="487"/>
    <cellStyle name="20% - uthevingsfarge 6 4 2 3 2 2" xfId="9575"/>
    <cellStyle name="20% - uthevingsfarge 6 4 2 3 2 2 2" xfId="9576"/>
    <cellStyle name="20% - uthevingsfarge 6 4 2 3 2 2 3" xfId="9577"/>
    <cellStyle name="20% - uthevingsfarge 6 4 2 3 2 3" xfId="9578"/>
    <cellStyle name="20% - uthevingsfarge 6 4 2 3 2 3 2" xfId="9579"/>
    <cellStyle name="20% - uthevingsfarge 6 4 2 3 2 3 3" xfId="9580"/>
    <cellStyle name="20% - uthevingsfarge 6 4 2 3 2 4" xfId="9581"/>
    <cellStyle name="20% - uthevingsfarge 6 4 2 3 2 5" xfId="9582"/>
    <cellStyle name="20% - uthevingsfarge 6 4 2 3 2_Tabell 4.5-4.7" xfId="9574"/>
    <cellStyle name="20% - uthevingsfarge 6 4 2 3 3" xfId="9583"/>
    <cellStyle name="20% - uthevingsfarge 6 4 2 3 3 2" xfId="9584"/>
    <cellStyle name="20% - uthevingsfarge 6 4 2 3 3 2 2" xfId="9585"/>
    <cellStyle name="20% - uthevingsfarge 6 4 2 3 3 2 3" xfId="9586"/>
    <cellStyle name="20% - uthevingsfarge 6 4 2 3 3 3" xfId="9587"/>
    <cellStyle name="20% - uthevingsfarge 6 4 2 3 3 3 2" xfId="9588"/>
    <cellStyle name="20% - uthevingsfarge 6 4 2 3 3 3 3" xfId="9589"/>
    <cellStyle name="20% - uthevingsfarge 6 4 2 3 3 4" xfId="9590"/>
    <cellStyle name="20% - uthevingsfarge 6 4 2 3 3 5" xfId="9591"/>
    <cellStyle name="20% - uthevingsfarge 6 4 2 3 4" xfId="9592"/>
    <cellStyle name="20% - uthevingsfarge 6 4 2 3 4 2" xfId="9593"/>
    <cellStyle name="20% - uthevingsfarge 6 4 2 3 4 3" xfId="9594"/>
    <cellStyle name="20% - uthevingsfarge 6 4 2 3 5" xfId="9595"/>
    <cellStyle name="20% - uthevingsfarge 6 4 2 3 5 2" xfId="9596"/>
    <cellStyle name="20% - uthevingsfarge 6 4 2 3 5 3" xfId="9597"/>
    <cellStyle name="20% - uthevingsfarge 6 4 2 3 6" xfId="9598"/>
    <cellStyle name="20% - uthevingsfarge 6 4 2 3 6 2" xfId="9599"/>
    <cellStyle name="20% - uthevingsfarge 6 4 2 3 7" xfId="9600"/>
    <cellStyle name="20% - uthevingsfarge 6 4 2 3 7 2" xfId="9601"/>
    <cellStyle name="20% - uthevingsfarge 6 4 2 3 8" xfId="9602"/>
    <cellStyle name="20% - uthevingsfarge 6 4 2 3 9" xfId="9603"/>
    <cellStyle name="20% - uthevingsfarge 6 4 2 3_Tabell 4.5-4.7" xfId="9572"/>
    <cellStyle name="20% - uthevingsfarge 6 4 2 4" xfId="488"/>
    <cellStyle name="20% - uthevingsfarge 6 4 2 4 2" xfId="9605"/>
    <cellStyle name="20% - uthevingsfarge 6 4 2 4 2 2" xfId="9606"/>
    <cellStyle name="20% - uthevingsfarge 6 4 2 4 2 3" xfId="9607"/>
    <cellStyle name="20% - uthevingsfarge 6 4 2 4 3" xfId="9608"/>
    <cellStyle name="20% - uthevingsfarge 6 4 2 4 3 2" xfId="9609"/>
    <cellStyle name="20% - uthevingsfarge 6 4 2 4 3 3" xfId="9610"/>
    <cellStyle name="20% - uthevingsfarge 6 4 2 4 4" xfId="9611"/>
    <cellStyle name="20% - uthevingsfarge 6 4 2 4 5" xfId="9612"/>
    <cellStyle name="20% - uthevingsfarge 6 4 2 4_Tabell 4.5-4.7" xfId="9604"/>
    <cellStyle name="20% - uthevingsfarge 6 4 2 5" xfId="9613"/>
    <cellStyle name="20% - uthevingsfarge 6 4 2 5 2" xfId="9614"/>
    <cellStyle name="20% - uthevingsfarge 6 4 2 5 2 2" xfId="9615"/>
    <cellStyle name="20% - uthevingsfarge 6 4 2 5 2 3" xfId="9616"/>
    <cellStyle name="20% - uthevingsfarge 6 4 2 5 3" xfId="9617"/>
    <cellStyle name="20% - uthevingsfarge 6 4 2 5 3 2" xfId="9618"/>
    <cellStyle name="20% - uthevingsfarge 6 4 2 5 3 3" xfId="9619"/>
    <cellStyle name="20% - uthevingsfarge 6 4 2 5 4" xfId="9620"/>
    <cellStyle name="20% - uthevingsfarge 6 4 2 5 5" xfId="9621"/>
    <cellStyle name="20% - uthevingsfarge 6 4 2 6" xfId="9622"/>
    <cellStyle name="20% - uthevingsfarge 6 4 2 6 2" xfId="9623"/>
    <cellStyle name="20% - uthevingsfarge 6 4 2 6 3" xfId="9624"/>
    <cellStyle name="20% - uthevingsfarge 6 4 2 7" xfId="9625"/>
    <cellStyle name="20% - uthevingsfarge 6 4 2 7 2" xfId="9626"/>
    <cellStyle name="20% - uthevingsfarge 6 4 2 7 3" xfId="9627"/>
    <cellStyle name="20% - uthevingsfarge 6 4 2 8" xfId="9628"/>
    <cellStyle name="20% - uthevingsfarge 6 4 2 8 2" xfId="9629"/>
    <cellStyle name="20% - uthevingsfarge 6 4 2 9" xfId="9630"/>
    <cellStyle name="20% - uthevingsfarge 6 4 2 9 2" xfId="9631"/>
    <cellStyle name="20% - uthevingsfarge 6 4 2_Tabell 4.5-4.7" xfId="9504"/>
    <cellStyle name="20% - uthevingsfarge 6 4 3" xfId="489"/>
    <cellStyle name="20% - uthevingsfarge 6 4 3 10" xfId="9633"/>
    <cellStyle name="20% - uthevingsfarge 6 4 3 11" xfId="9634"/>
    <cellStyle name="20% - uthevingsfarge 6 4 3 2" xfId="490"/>
    <cellStyle name="20% - uthevingsfarge 6 4 3 2 10" xfId="9636"/>
    <cellStyle name="20% - uthevingsfarge 6 4 3 2 2" xfId="491"/>
    <cellStyle name="20% - uthevingsfarge 6 4 3 2 2 2" xfId="9638"/>
    <cellStyle name="20% - uthevingsfarge 6 4 3 2 2 2 2" xfId="9639"/>
    <cellStyle name="20% - uthevingsfarge 6 4 3 2 2 2 3" xfId="9640"/>
    <cellStyle name="20% - uthevingsfarge 6 4 3 2 2 3" xfId="9641"/>
    <cellStyle name="20% - uthevingsfarge 6 4 3 2 2 3 2" xfId="9642"/>
    <cellStyle name="20% - uthevingsfarge 6 4 3 2 2 3 3" xfId="9643"/>
    <cellStyle name="20% - uthevingsfarge 6 4 3 2 2 4" xfId="9644"/>
    <cellStyle name="20% - uthevingsfarge 6 4 3 2 2 5" xfId="9645"/>
    <cellStyle name="20% - uthevingsfarge 6 4 3 2 2_Tabell 4.5-4.7" xfId="9637"/>
    <cellStyle name="20% - uthevingsfarge 6 4 3 2 3" xfId="9646"/>
    <cellStyle name="20% - uthevingsfarge 6 4 3 2 3 2" xfId="9647"/>
    <cellStyle name="20% - uthevingsfarge 6 4 3 2 3 2 2" xfId="9648"/>
    <cellStyle name="20% - uthevingsfarge 6 4 3 2 3 2 3" xfId="9649"/>
    <cellStyle name="20% - uthevingsfarge 6 4 3 2 3 3" xfId="9650"/>
    <cellStyle name="20% - uthevingsfarge 6 4 3 2 3 3 2" xfId="9651"/>
    <cellStyle name="20% - uthevingsfarge 6 4 3 2 3 3 3" xfId="9652"/>
    <cellStyle name="20% - uthevingsfarge 6 4 3 2 3 4" xfId="9653"/>
    <cellStyle name="20% - uthevingsfarge 6 4 3 2 3 5" xfId="9654"/>
    <cellStyle name="20% - uthevingsfarge 6 4 3 2 4" xfId="9655"/>
    <cellStyle name="20% - uthevingsfarge 6 4 3 2 4 2" xfId="9656"/>
    <cellStyle name="20% - uthevingsfarge 6 4 3 2 4 3" xfId="9657"/>
    <cellStyle name="20% - uthevingsfarge 6 4 3 2 5" xfId="9658"/>
    <cellStyle name="20% - uthevingsfarge 6 4 3 2 5 2" xfId="9659"/>
    <cellStyle name="20% - uthevingsfarge 6 4 3 2 5 3" xfId="9660"/>
    <cellStyle name="20% - uthevingsfarge 6 4 3 2 6" xfId="9661"/>
    <cellStyle name="20% - uthevingsfarge 6 4 3 2 6 2" xfId="9662"/>
    <cellStyle name="20% - uthevingsfarge 6 4 3 2 7" xfId="9663"/>
    <cellStyle name="20% - uthevingsfarge 6 4 3 2 7 2" xfId="9664"/>
    <cellStyle name="20% - uthevingsfarge 6 4 3 2 8" xfId="9665"/>
    <cellStyle name="20% - uthevingsfarge 6 4 3 2 9" xfId="9666"/>
    <cellStyle name="20% - uthevingsfarge 6 4 3 2_Tabell 4.5-4.7" xfId="9635"/>
    <cellStyle name="20% - uthevingsfarge 6 4 3 3" xfId="492"/>
    <cellStyle name="20% - uthevingsfarge 6 4 3 3 2" xfId="9668"/>
    <cellStyle name="20% - uthevingsfarge 6 4 3 3 2 2" xfId="9669"/>
    <cellStyle name="20% - uthevingsfarge 6 4 3 3 2 3" xfId="9670"/>
    <cellStyle name="20% - uthevingsfarge 6 4 3 3 3" xfId="9671"/>
    <cellStyle name="20% - uthevingsfarge 6 4 3 3 3 2" xfId="9672"/>
    <cellStyle name="20% - uthevingsfarge 6 4 3 3 3 3" xfId="9673"/>
    <cellStyle name="20% - uthevingsfarge 6 4 3 3 4" xfId="9674"/>
    <cellStyle name="20% - uthevingsfarge 6 4 3 3 5" xfId="9675"/>
    <cellStyle name="20% - uthevingsfarge 6 4 3 3_Tabell 4.5-4.7" xfId="9667"/>
    <cellStyle name="20% - uthevingsfarge 6 4 3 4" xfId="9676"/>
    <cellStyle name="20% - uthevingsfarge 6 4 3 4 2" xfId="9677"/>
    <cellStyle name="20% - uthevingsfarge 6 4 3 4 2 2" xfId="9678"/>
    <cellStyle name="20% - uthevingsfarge 6 4 3 4 2 3" xfId="9679"/>
    <cellStyle name="20% - uthevingsfarge 6 4 3 4 3" xfId="9680"/>
    <cellStyle name="20% - uthevingsfarge 6 4 3 4 3 2" xfId="9681"/>
    <cellStyle name="20% - uthevingsfarge 6 4 3 4 3 3" xfId="9682"/>
    <cellStyle name="20% - uthevingsfarge 6 4 3 4 4" xfId="9683"/>
    <cellStyle name="20% - uthevingsfarge 6 4 3 4 5" xfId="9684"/>
    <cellStyle name="20% - uthevingsfarge 6 4 3 5" xfId="9685"/>
    <cellStyle name="20% - uthevingsfarge 6 4 3 5 2" xfId="9686"/>
    <cellStyle name="20% - uthevingsfarge 6 4 3 5 3" xfId="9687"/>
    <cellStyle name="20% - uthevingsfarge 6 4 3 6" xfId="9688"/>
    <cellStyle name="20% - uthevingsfarge 6 4 3 6 2" xfId="9689"/>
    <cellStyle name="20% - uthevingsfarge 6 4 3 6 3" xfId="9690"/>
    <cellStyle name="20% - uthevingsfarge 6 4 3 7" xfId="9691"/>
    <cellStyle name="20% - uthevingsfarge 6 4 3 7 2" xfId="9692"/>
    <cellStyle name="20% - uthevingsfarge 6 4 3 8" xfId="9693"/>
    <cellStyle name="20% - uthevingsfarge 6 4 3 8 2" xfId="9694"/>
    <cellStyle name="20% - uthevingsfarge 6 4 3 9" xfId="9695"/>
    <cellStyle name="20% - uthevingsfarge 6 4 3_Tabell 4.5-4.7" xfId="9632"/>
    <cellStyle name="20% - uthevingsfarge 6 4 4" xfId="493"/>
    <cellStyle name="20% - uthevingsfarge 6 4 4 10" xfId="9697"/>
    <cellStyle name="20% - uthevingsfarge 6 4 4 2" xfId="494"/>
    <cellStyle name="20% - uthevingsfarge 6 4 4 2 2" xfId="9699"/>
    <cellStyle name="20% - uthevingsfarge 6 4 4 2 2 2" xfId="9700"/>
    <cellStyle name="20% - uthevingsfarge 6 4 4 2 2 3" xfId="9701"/>
    <cellStyle name="20% - uthevingsfarge 6 4 4 2 3" xfId="9702"/>
    <cellStyle name="20% - uthevingsfarge 6 4 4 2 3 2" xfId="9703"/>
    <cellStyle name="20% - uthevingsfarge 6 4 4 2 3 3" xfId="9704"/>
    <cellStyle name="20% - uthevingsfarge 6 4 4 2 4" xfId="9705"/>
    <cellStyle name="20% - uthevingsfarge 6 4 4 2 5" xfId="9706"/>
    <cellStyle name="20% - uthevingsfarge 6 4 4 2_Tabell 4.5-4.7" xfId="9698"/>
    <cellStyle name="20% - uthevingsfarge 6 4 4 3" xfId="9707"/>
    <cellStyle name="20% - uthevingsfarge 6 4 4 3 2" xfId="9708"/>
    <cellStyle name="20% - uthevingsfarge 6 4 4 3 2 2" xfId="9709"/>
    <cellStyle name="20% - uthevingsfarge 6 4 4 3 2 3" xfId="9710"/>
    <cellStyle name="20% - uthevingsfarge 6 4 4 3 3" xfId="9711"/>
    <cellStyle name="20% - uthevingsfarge 6 4 4 3 3 2" xfId="9712"/>
    <cellStyle name="20% - uthevingsfarge 6 4 4 3 3 3" xfId="9713"/>
    <cellStyle name="20% - uthevingsfarge 6 4 4 3 4" xfId="9714"/>
    <cellStyle name="20% - uthevingsfarge 6 4 4 3 5" xfId="9715"/>
    <cellStyle name="20% - uthevingsfarge 6 4 4 4" xfId="9716"/>
    <cellStyle name="20% - uthevingsfarge 6 4 4 4 2" xfId="9717"/>
    <cellStyle name="20% - uthevingsfarge 6 4 4 4 3" xfId="9718"/>
    <cellStyle name="20% - uthevingsfarge 6 4 4 5" xfId="9719"/>
    <cellStyle name="20% - uthevingsfarge 6 4 4 5 2" xfId="9720"/>
    <cellStyle name="20% - uthevingsfarge 6 4 4 5 3" xfId="9721"/>
    <cellStyle name="20% - uthevingsfarge 6 4 4 6" xfId="9722"/>
    <cellStyle name="20% - uthevingsfarge 6 4 4 6 2" xfId="9723"/>
    <cellStyle name="20% - uthevingsfarge 6 4 4 7" xfId="9724"/>
    <cellStyle name="20% - uthevingsfarge 6 4 4 7 2" xfId="9725"/>
    <cellStyle name="20% - uthevingsfarge 6 4 4 8" xfId="9726"/>
    <cellStyle name="20% - uthevingsfarge 6 4 4 9" xfId="9727"/>
    <cellStyle name="20% - uthevingsfarge 6 4 4_Tabell 4.5-4.7" xfId="9696"/>
    <cellStyle name="20% - uthevingsfarge 6 4 5" xfId="495"/>
    <cellStyle name="20% - uthevingsfarge 6 4 5 2" xfId="9729"/>
    <cellStyle name="20% - uthevingsfarge 6 4 5 2 2" xfId="9730"/>
    <cellStyle name="20% - uthevingsfarge 6 4 5 2 3" xfId="9731"/>
    <cellStyle name="20% - uthevingsfarge 6 4 5 3" xfId="9732"/>
    <cellStyle name="20% - uthevingsfarge 6 4 5 3 2" xfId="9733"/>
    <cellStyle name="20% - uthevingsfarge 6 4 5 3 3" xfId="9734"/>
    <cellStyle name="20% - uthevingsfarge 6 4 5 4" xfId="9735"/>
    <cellStyle name="20% - uthevingsfarge 6 4 5 5" xfId="9736"/>
    <cellStyle name="20% - uthevingsfarge 6 4 5_Tabell 4.5-4.7" xfId="9728"/>
    <cellStyle name="20% - uthevingsfarge 6 4 6" xfId="9737"/>
    <cellStyle name="20% - uthevingsfarge 6 4 6 2" xfId="9738"/>
    <cellStyle name="20% - uthevingsfarge 6 4 6 2 2" xfId="9739"/>
    <cellStyle name="20% - uthevingsfarge 6 4 6 2 3" xfId="9740"/>
    <cellStyle name="20% - uthevingsfarge 6 4 6 3" xfId="9741"/>
    <cellStyle name="20% - uthevingsfarge 6 4 6 3 2" xfId="9742"/>
    <cellStyle name="20% - uthevingsfarge 6 4 6 3 3" xfId="9743"/>
    <cellStyle name="20% - uthevingsfarge 6 4 6 4" xfId="9744"/>
    <cellStyle name="20% - uthevingsfarge 6 4 6 5" xfId="9745"/>
    <cellStyle name="20% - uthevingsfarge 6 4 7" xfId="9746"/>
    <cellStyle name="20% - uthevingsfarge 6 4 7 2" xfId="9747"/>
    <cellStyle name="20% - uthevingsfarge 6 4 7 3" xfId="9748"/>
    <cellStyle name="20% - uthevingsfarge 6 4 8" xfId="9749"/>
    <cellStyle name="20% - uthevingsfarge 6 4 8 2" xfId="9750"/>
    <cellStyle name="20% - uthevingsfarge 6 4 8 3" xfId="9751"/>
    <cellStyle name="20% - uthevingsfarge 6 4 9" xfId="9752"/>
    <cellStyle name="20% - uthevingsfarge 6 4 9 2" xfId="9753"/>
    <cellStyle name="20% - uthevingsfarge 6 4_Tabell 4.5-4.7" xfId="9498"/>
    <cellStyle name="20% - uthevingsfarge 6 5" xfId="496"/>
    <cellStyle name="20% - uthevingsfarge 6 5 10" xfId="9755"/>
    <cellStyle name="20% - uthevingsfarge 6 5 10 2" xfId="9756"/>
    <cellStyle name="20% - uthevingsfarge 6 5 11" xfId="9757"/>
    <cellStyle name="20% - uthevingsfarge 6 5 12" xfId="9758"/>
    <cellStyle name="20% - uthevingsfarge 6 5 13" xfId="9759"/>
    <cellStyle name="20% - uthevingsfarge 6 5 2" xfId="497"/>
    <cellStyle name="20% - uthevingsfarge 6 5 2 10" xfId="9761"/>
    <cellStyle name="20% - uthevingsfarge 6 5 2 11" xfId="9762"/>
    <cellStyle name="20% - uthevingsfarge 6 5 2 12" xfId="9763"/>
    <cellStyle name="20% - uthevingsfarge 6 5 2 2" xfId="498"/>
    <cellStyle name="20% - uthevingsfarge 6 5 2 2 10" xfId="9765"/>
    <cellStyle name="20% - uthevingsfarge 6 5 2 2 11" xfId="9766"/>
    <cellStyle name="20% - uthevingsfarge 6 5 2 2 2" xfId="499"/>
    <cellStyle name="20% - uthevingsfarge 6 5 2 2 2 10" xfId="9768"/>
    <cellStyle name="20% - uthevingsfarge 6 5 2 2 2 2" xfId="500"/>
    <cellStyle name="20% - uthevingsfarge 6 5 2 2 2 2 2" xfId="9770"/>
    <cellStyle name="20% - uthevingsfarge 6 5 2 2 2 2 2 2" xfId="9771"/>
    <cellStyle name="20% - uthevingsfarge 6 5 2 2 2 2 2 3" xfId="9772"/>
    <cellStyle name="20% - uthevingsfarge 6 5 2 2 2 2 3" xfId="9773"/>
    <cellStyle name="20% - uthevingsfarge 6 5 2 2 2 2 3 2" xfId="9774"/>
    <cellStyle name="20% - uthevingsfarge 6 5 2 2 2 2 3 3" xfId="9775"/>
    <cellStyle name="20% - uthevingsfarge 6 5 2 2 2 2 4" xfId="9776"/>
    <cellStyle name="20% - uthevingsfarge 6 5 2 2 2 2 5" xfId="9777"/>
    <cellStyle name="20% - uthevingsfarge 6 5 2 2 2 2_Tabell 4.5-4.7" xfId="9769"/>
    <cellStyle name="20% - uthevingsfarge 6 5 2 2 2 3" xfId="9778"/>
    <cellStyle name="20% - uthevingsfarge 6 5 2 2 2 3 2" xfId="9779"/>
    <cellStyle name="20% - uthevingsfarge 6 5 2 2 2 3 2 2" xfId="9780"/>
    <cellStyle name="20% - uthevingsfarge 6 5 2 2 2 3 2 3" xfId="9781"/>
    <cellStyle name="20% - uthevingsfarge 6 5 2 2 2 3 3" xfId="9782"/>
    <cellStyle name="20% - uthevingsfarge 6 5 2 2 2 3 3 2" xfId="9783"/>
    <cellStyle name="20% - uthevingsfarge 6 5 2 2 2 3 3 3" xfId="9784"/>
    <cellStyle name="20% - uthevingsfarge 6 5 2 2 2 3 4" xfId="9785"/>
    <cellStyle name="20% - uthevingsfarge 6 5 2 2 2 3 5" xfId="9786"/>
    <cellStyle name="20% - uthevingsfarge 6 5 2 2 2 4" xfId="9787"/>
    <cellStyle name="20% - uthevingsfarge 6 5 2 2 2 4 2" xfId="9788"/>
    <cellStyle name="20% - uthevingsfarge 6 5 2 2 2 4 3" xfId="9789"/>
    <cellStyle name="20% - uthevingsfarge 6 5 2 2 2 5" xfId="9790"/>
    <cellStyle name="20% - uthevingsfarge 6 5 2 2 2 5 2" xfId="9791"/>
    <cellStyle name="20% - uthevingsfarge 6 5 2 2 2 5 3" xfId="9792"/>
    <cellStyle name="20% - uthevingsfarge 6 5 2 2 2 6" xfId="9793"/>
    <cellStyle name="20% - uthevingsfarge 6 5 2 2 2 6 2" xfId="9794"/>
    <cellStyle name="20% - uthevingsfarge 6 5 2 2 2 7" xfId="9795"/>
    <cellStyle name="20% - uthevingsfarge 6 5 2 2 2 7 2" xfId="9796"/>
    <cellStyle name="20% - uthevingsfarge 6 5 2 2 2 8" xfId="9797"/>
    <cellStyle name="20% - uthevingsfarge 6 5 2 2 2 9" xfId="9798"/>
    <cellStyle name="20% - uthevingsfarge 6 5 2 2 2_Tabell 4.5-4.7" xfId="9767"/>
    <cellStyle name="20% - uthevingsfarge 6 5 2 2 3" xfId="501"/>
    <cellStyle name="20% - uthevingsfarge 6 5 2 2 3 2" xfId="9800"/>
    <cellStyle name="20% - uthevingsfarge 6 5 2 2 3 2 2" xfId="9801"/>
    <cellStyle name="20% - uthevingsfarge 6 5 2 2 3 2 3" xfId="9802"/>
    <cellStyle name="20% - uthevingsfarge 6 5 2 2 3 3" xfId="9803"/>
    <cellStyle name="20% - uthevingsfarge 6 5 2 2 3 3 2" xfId="9804"/>
    <cellStyle name="20% - uthevingsfarge 6 5 2 2 3 3 3" xfId="9805"/>
    <cellStyle name="20% - uthevingsfarge 6 5 2 2 3 4" xfId="9806"/>
    <cellStyle name="20% - uthevingsfarge 6 5 2 2 3 5" xfId="9807"/>
    <cellStyle name="20% - uthevingsfarge 6 5 2 2 3_Tabell 4.5-4.7" xfId="9799"/>
    <cellStyle name="20% - uthevingsfarge 6 5 2 2 4" xfId="9808"/>
    <cellStyle name="20% - uthevingsfarge 6 5 2 2 4 2" xfId="9809"/>
    <cellStyle name="20% - uthevingsfarge 6 5 2 2 4 2 2" xfId="9810"/>
    <cellStyle name="20% - uthevingsfarge 6 5 2 2 4 2 3" xfId="9811"/>
    <cellStyle name="20% - uthevingsfarge 6 5 2 2 4 3" xfId="9812"/>
    <cellStyle name="20% - uthevingsfarge 6 5 2 2 4 3 2" xfId="9813"/>
    <cellStyle name="20% - uthevingsfarge 6 5 2 2 4 3 3" xfId="9814"/>
    <cellStyle name="20% - uthevingsfarge 6 5 2 2 4 4" xfId="9815"/>
    <cellStyle name="20% - uthevingsfarge 6 5 2 2 4 5" xfId="9816"/>
    <cellStyle name="20% - uthevingsfarge 6 5 2 2 5" xfId="9817"/>
    <cellStyle name="20% - uthevingsfarge 6 5 2 2 5 2" xfId="9818"/>
    <cellStyle name="20% - uthevingsfarge 6 5 2 2 5 3" xfId="9819"/>
    <cellStyle name="20% - uthevingsfarge 6 5 2 2 6" xfId="9820"/>
    <cellStyle name="20% - uthevingsfarge 6 5 2 2 6 2" xfId="9821"/>
    <cellStyle name="20% - uthevingsfarge 6 5 2 2 6 3" xfId="9822"/>
    <cellStyle name="20% - uthevingsfarge 6 5 2 2 7" xfId="9823"/>
    <cellStyle name="20% - uthevingsfarge 6 5 2 2 7 2" xfId="9824"/>
    <cellStyle name="20% - uthevingsfarge 6 5 2 2 8" xfId="9825"/>
    <cellStyle name="20% - uthevingsfarge 6 5 2 2 8 2" xfId="9826"/>
    <cellStyle name="20% - uthevingsfarge 6 5 2 2 9" xfId="9827"/>
    <cellStyle name="20% - uthevingsfarge 6 5 2 2_Tabell 4.5-4.7" xfId="9764"/>
    <cellStyle name="20% - uthevingsfarge 6 5 2 3" xfId="502"/>
    <cellStyle name="20% - uthevingsfarge 6 5 2 3 10" xfId="9829"/>
    <cellStyle name="20% - uthevingsfarge 6 5 2 3 2" xfId="503"/>
    <cellStyle name="20% - uthevingsfarge 6 5 2 3 2 2" xfId="9831"/>
    <cellStyle name="20% - uthevingsfarge 6 5 2 3 2 2 2" xfId="9832"/>
    <cellStyle name="20% - uthevingsfarge 6 5 2 3 2 2 3" xfId="9833"/>
    <cellStyle name="20% - uthevingsfarge 6 5 2 3 2 3" xfId="9834"/>
    <cellStyle name="20% - uthevingsfarge 6 5 2 3 2 3 2" xfId="9835"/>
    <cellStyle name="20% - uthevingsfarge 6 5 2 3 2 3 3" xfId="9836"/>
    <cellStyle name="20% - uthevingsfarge 6 5 2 3 2 4" xfId="9837"/>
    <cellStyle name="20% - uthevingsfarge 6 5 2 3 2 5" xfId="9838"/>
    <cellStyle name="20% - uthevingsfarge 6 5 2 3 2_Tabell 4.5-4.7" xfId="9830"/>
    <cellStyle name="20% - uthevingsfarge 6 5 2 3 3" xfId="9839"/>
    <cellStyle name="20% - uthevingsfarge 6 5 2 3 3 2" xfId="9840"/>
    <cellStyle name="20% - uthevingsfarge 6 5 2 3 3 2 2" xfId="9841"/>
    <cellStyle name="20% - uthevingsfarge 6 5 2 3 3 2 3" xfId="9842"/>
    <cellStyle name="20% - uthevingsfarge 6 5 2 3 3 3" xfId="9843"/>
    <cellStyle name="20% - uthevingsfarge 6 5 2 3 3 3 2" xfId="9844"/>
    <cellStyle name="20% - uthevingsfarge 6 5 2 3 3 3 3" xfId="9845"/>
    <cellStyle name="20% - uthevingsfarge 6 5 2 3 3 4" xfId="9846"/>
    <cellStyle name="20% - uthevingsfarge 6 5 2 3 3 5" xfId="9847"/>
    <cellStyle name="20% - uthevingsfarge 6 5 2 3 4" xfId="9848"/>
    <cellStyle name="20% - uthevingsfarge 6 5 2 3 4 2" xfId="9849"/>
    <cellStyle name="20% - uthevingsfarge 6 5 2 3 4 3" xfId="9850"/>
    <cellStyle name="20% - uthevingsfarge 6 5 2 3 5" xfId="9851"/>
    <cellStyle name="20% - uthevingsfarge 6 5 2 3 5 2" xfId="9852"/>
    <cellStyle name="20% - uthevingsfarge 6 5 2 3 5 3" xfId="9853"/>
    <cellStyle name="20% - uthevingsfarge 6 5 2 3 6" xfId="9854"/>
    <cellStyle name="20% - uthevingsfarge 6 5 2 3 6 2" xfId="9855"/>
    <cellStyle name="20% - uthevingsfarge 6 5 2 3 7" xfId="9856"/>
    <cellStyle name="20% - uthevingsfarge 6 5 2 3 7 2" xfId="9857"/>
    <cellStyle name="20% - uthevingsfarge 6 5 2 3 8" xfId="9858"/>
    <cellStyle name="20% - uthevingsfarge 6 5 2 3 9" xfId="9859"/>
    <cellStyle name="20% - uthevingsfarge 6 5 2 3_Tabell 4.5-4.7" xfId="9828"/>
    <cellStyle name="20% - uthevingsfarge 6 5 2 4" xfId="504"/>
    <cellStyle name="20% - uthevingsfarge 6 5 2 4 2" xfId="9861"/>
    <cellStyle name="20% - uthevingsfarge 6 5 2 4 2 2" xfId="9862"/>
    <cellStyle name="20% - uthevingsfarge 6 5 2 4 2 3" xfId="9863"/>
    <cellStyle name="20% - uthevingsfarge 6 5 2 4 3" xfId="9864"/>
    <cellStyle name="20% - uthevingsfarge 6 5 2 4 3 2" xfId="9865"/>
    <cellStyle name="20% - uthevingsfarge 6 5 2 4 3 3" xfId="9866"/>
    <cellStyle name="20% - uthevingsfarge 6 5 2 4 4" xfId="9867"/>
    <cellStyle name="20% - uthevingsfarge 6 5 2 4 5" xfId="9868"/>
    <cellStyle name="20% - uthevingsfarge 6 5 2 4_Tabell 4.5-4.7" xfId="9860"/>
    <cellStyle name="20% - uthevingsfarge 6 5 2 5" xfId="9869"/>
    <cellStyle name="20% - uthevingsfarge 6 5 2 5 2" xfId="9870"/>
    <cellStyle name="20% - uthevingsfarge 6 5 2 5 2 2" xfId="9871"/>
    <cellStyle name="20% - uthevingsfarge 6 5 2 5 2 3" xfId="9872"/>
    <cellStyle name="20% - uthevingsfarge 6 5 2 5 3" xfId="9873"/>
    <cellStyle name="20% - uthevingsfarge 6 5 2 5 3 2" xfId="9874"/>
    <cellStyle name="20% - uthevingsfarge 6 5 2 5 3 3" xfId="9875"/>
    <cellStyle name="20% - uthevingsfarge 6 5 2 5 4" xfId="9876"/>
    <cellStyle name="20% - uthevingsfarge 6 5 2 5 5" xfId="9877"/>
    <cellStyle name="20% - uthevingsfarge 6 5 2 6" xfId="9878"/>
    <cellStyle name="20% - uthevingsfarge 6 5 2 6 2" xfId="9879"/>
    <cellStyle name="20% - uthevingsfarge 6 5 2 6 3" xfId="9880"/>
    <cellStyle name="20% - uthevingsfarge 6 5 2 7" xfId="9881"/>
    <cellStyle name="20% - uthevingsfarge 6 5 2 7 2" xfId="9882"/>
    <cellStyle name="20% - uthevingsfarge 6 5 2 7 3" xfId="9883"/>
    <cellStyle name="20% - uthevingsfarge 6 5 2 8" xfId="9884"/>
    <cellStyle name="20% - uthevingsfarge 6 5 2 8 2" xfId="9885"/>
    <cellStyle name="20% - uthevingsfarge 6 5 2 9" xfId="9886"/>
    <cellStyle name="20% - uthevingsfarge 6 5 2 9 2" xfId="9887"/>
    <cellStyle name="20% - uthevingsfarge 6 5 2_Tabell 4.5-4.7" xfId="9760"/>
    <cellStyle name="20% - uthevingsfarge 6 5 3" xfId="505"/>
    <cellStyle name="20% - uthevingsfarge 6 5 3 10" xfId="9889"/>
    <cellStyle name="20% - uthevingsfarge 6 5 3 11" xfId="9890"/>
    <cellStyle name="20% - uthevingsfarge 6 5 3 2" xfId="506"/>
    <cellStyle name="20% - uthevingsfarge 6 5 3 2 10" xfId="9892"/>
    <cellStyle name="20% - uthevingsfarge 6 5 3 2 2" xfId="507"/>
    <cellStyle name="20% - uthevingsfarge 6 5 3 2 2 2" xfId="9894"/>
    <cellStyle name="20% - uthevingsfarge 6 5 3 2 2 2 2" xfId="9895"/>
    <cellStyle name="20% - uthevingsfarge 6 5 3 2 2 2 3" xfId="9896"/>
    <cellStyle name="20% - uthevingsfarge 6 5 3 2 2 3" xfId="9897"/>
    <cellStyle name="20% - uthevingsfarge 6 5 3 2 2 3 2" xfId="9898"/>
    <cellStyle name="20% - uthevingsfarge 6 5 3 2 2 3 3" xfId="9899"/>
    <cellStyle name="20% - uthevingsfarge 6 5 3 2 2 4" xfId="9900"/>
    <cellStyle name="20% - uthevingsfarge 6 5 3 2 2 5" xfId="9901"/>
    <cellStyle name="20% - uthevingsfarge 6 5 3 2 2_Tabell 4.5-4.7" xfId="9893"/>
    <cellStyle name="20% - uthevingsfarge 6 5 3 2 3" xfId="9902"/>
    <cellStyle name="20% - uthevingsfarge 6 5 3 2 3 2" xfId="9903"/>
    <cellStyle name="20% - uthevingsfarge 6 5 3 2 3 2 2" xfId="9904"/>
    <cellStyle name="20% - uthevingsfarge 6 5 3 2 3 2 3" xfId="9905"/>
    <cellStyle name="20% - uthevingsfarge 6 5 3 2 3 3" xfId="9906"/>
    <cellStyle name="20% - uthevingsfarge 6 5 3 2 3 3 2" xfId="9907"/>
    <cellStyle name="20% - uthevingsfarge 6 5 3 2 3 3 3" xfId="9908"/>
    <cellStyle name="20% - uthevingsfarge 6 5 3 2 3 4" xfId="9909"/>
    <cellStyle name="20% - uthevingsfarge 6 5 3 2 3 5" xfId="9910"/>
    <cellStyle name="20% - uthevingsfarge 6 5 3 2 4" xfId="9911"/>
    <cellStyle name="20% - uthevingsfarge 6 5 3 2 4 2" xfId="9912"/>
    <cellStyle name="20% - uthevingsfarge 6 5 3 2 4 3" xfId="9913"/>
    <cellStyle name="20% - uthevingsfarge 6 5 3 2 5" xfId="9914"/>
    <cellStyle name="20% - uthevingsfarge 6 5 3 2 5 2" xfId="9915"/>
    <cellStyle name="20% - uthevingsfarge 6 5 3 2 5 3" xfId="9916"/>
    <cellStyle name="20% - uthevingsfarge 6 5 3 2 6" xfId="9917"/>
    <cellStyle name="20% - uthevingsfarge 6 5 3 2 6 2" xfId="9918"/>
    <cellStyle name="20% - uthevingsfarge 6 5 3 2 7" xfId="9919"/>
    <cellStyle name="20% - uthevingsfarge 6 5 3 2 7 2" xfId="9920"/>
    <cellStyle name="20% - uthevingsfarge 6 5 3 2 8" xfId="9921"/>
    <cellStyle name="20% - uthevingsfarge 6 5 3 2 9" xfId="9922"/>
    <cellStyle name="20% - uthevingsfarge 6 5 3 2_Tabell 4.5-4.7" xfId="9891"/>
    <cellStyle name="20% - uthevingsfarge 6 5 3 3" xfId="508"/>
    <cellStyle name="20% - uthevingsfarge 6 5 3 3 2" xfId="9924"/>
    <cellStyle name="20% - uthevingsfarge 6 5 3 3 2 2" xfId="9925"/>
    <cellStyle name="20% - uthevingsfarge 6 5 3 3 2 3" xfId="9926"/>
    <cellStyle name="20% - uthevingsfarge 6 5 3 3 3" xfId="9927"/>
    <cellStyle name="20% - uthevingsfarge 6 5 3 3 3 2" xfId="9928"/>
    <cellStyle name="20% - uthevingsfarge 6 5 3 3 3 3" xfId="9929"/>
    <cellStyle name="20% - uthevingsfarge 6 5 3 3 4" xfId="9930"/>
    <cellStyle name="20% - uthevingsfarge 6 5 3 3 5" xfId="9931"/>
    <cellStyle name="20% - uthevingsfarge 6 5 3 3_Tabell 4.5-4.7" xfId="9923"/>
    <cellStyle name="20% - uthevingsfarge 6 5 3 4" xfId="9932"/>
    <cellStyle name="20% - uthevingsfarge 6 5 3 4 2" xfId="9933"/>
    <cellStyle name="20% - uthevingsfarge 6 5 3 4 2 2" xfId="9934"/>
    <cellStyle name="20% - uthevingsfarge 6 5 3 4 2 3" xfId="9935"/>
    <cellStyle name="20% - uthevingsfarge 6 5 3 4 3" xfId="9936"/>
    <cellStyle name="20% - uthevingsfarge 6 5 3 4 3 2" xfId="9937"/>
    <cellStyle name="20% - uthevingsfarge 6 5 3 4 3 3" xfId="9938"/>
    <cellStyle name="20% - uthevingsfarge 6 5 3 4 4" xfId="9939"/>
    <cellStyle name="20% - uthevingsfarge 6 5 3 4 5" xfId="9940"/>
    <cellStyle name="20% - uthevingsfarge 6 5 3 5" xfId="9941"/>
    <cellStyle name="20% - uthevingsfarge 6 5 3 5 2" xfId="9942"/>
    <cellStyle name="20% - uthevingsfarge 6 5 3 5 3" xfId="9943"/>
    <cellStyle name="20% - uthevingsfarge 6 5 3 6" xfId="9944"/>
    <cellStyle name="20% - uthevingsfarge 6 5 3 6 2" xfId="9945"/>
    <cellStyle name="20% - uthevingsfarge 6 5 3 6 3" xfId="9946"/>
    <cellStyle name="20% - uthevingsfarge 6 5 3 7" xfId="9947"/>
    <cellStyle name="20% - uthevingsfarge 6 5 3 7 2" xfId="9948"/>
    <cellStyle name="20% - uthevingsfarge 6 5 3 8" xfId="9949"/>
    <cellStyle name="20% - uthevingsfarge 6 5 3 8 2" xfId="9950"/>
    <cellStyle name="20% - uthevingsfarge 6 5 3 9" xfId="9951"/>
    <cellStyle name="20% - uthevingsfarge 6 5 3_Tabell 4.5-4.7" xfId="9888"/>
    <cellStyle name="20% - uthevingsfarge 6 5 4" xfId="509"/>
    <cellStyle name="20% - uthevingsfarge 6 5 4 10" xfId="9953"/>
    <cellStyle name="20% - uthevingsfarge 6 5 4 2" xfId="510"/>
    <cellStyle name="20% - uthevingsfarge 6 5 4 2 2" xfId="9955"/>
    <cellStyle name="20% - uthevingsfarge 6 5 4 2 2 2" xfId="9956"/>
    <cellStyle name="20% - uthevingsfarge 6 5 4 2 2 3" xfId="9957"/>
    <cellStyle name="20% - uthevingsfarge 6 5 4 2 3" xfId="9958"/>
    <cellStyle name="20% - uthevingsfarge 6 5 4 2 3 2" xfId="9959"/>
    <cellStyle name="20% - uthevingsfarge 6 5 4 2 3 3" xfId="9960"/>
    <cellStyle name="20% - uthevingsfarge 6 5 4 2 4" xfId="9961"/>
    <cellStyle name="20% - uthevingsfarge 6 5 4 2 5" xfId="9962"/>
    <cellStyle name="20% - uthevingsfarge 6 5 4 2_Tabell 4.5-4.7" xfId="9954"/>
    <cellStyle name="20% - uthevingsfarge 6 5 4 3" xfId="9963"/>
    <cellStyle name="20% - uthevingsfarge 6 5 4 3 2" xfId="9964"/>
    <cellStyle name="20% - uthevingsfarge 6 5 4 3 2 2" xfId="9965"/>
    <cellStyle name="20% - uthevingsfarge 6 5 4 3 2 3" xfId="9966"/>
    <cellStyle name="20% - uthevingsfarge 6 5 4 3 3" xfId="9967"/>
    <cellStyle name="20% - uthevingsfarge 6 5 4 3 3 2" xfId="9968"/>
    <cellStyle name="20% - uthevingsfarge 6 5 4 3 3 3" xfId="9969"/>
    <cellStyle name="20% - uthevingsfarge 6 5 4 3 4" xfId="9970"/>
    <cellStyle name="20% - uthevingsfarge 6 5 4 3 5" xfId="9971"/>
    <cellStyle name="20% - uthevingsfarge 6 5 4 4" xfId="9972"/>
    <cellStyle name="20% - uthevingsfarge 6 5 4 4 2" xfId="9973"/>
    <cellStyle name="20% - uthevingsfarge 6 5 4 4 3" xfId="9974"/>
    <cellStyle name="20% - uthevingsfarge 6 5 4 5" xfId="9975"/>
    <cellStyle name="20% - uthevingsfarge 6 5 4 5 2" xfId="9976"/>
    <cellStyle name="20% - uthevingsfarge 6 5 4 5 3" xfId="9977"/>
    <cellStyle name="20% - uthevingsfarge 6 5 4 6" xfId="9978"/>
    <cellStyle name="20% - uthevingsfarge 6 5 4 6 2" xfId="9979"/>
    <cellStyle name="20% - uthevingsfarge 6 5 4 7" xfId="9980"/>
    <cellStyle name="20% - uthevingsfarge 6 5 4 7 2" xfId="9981"/>
    <cellStyle name="20% - uthevingsfarge 6 5 4 8" xfId="9982"/>
    <cellStyle name="20% - uthevingsfarge 6 5 4 9" xfId="9983"/>
    <cellStyle name="20% - uthevingsfarge 6 5 4_Tabell 4.5-4.7" xfId="9952"/>
    <cellStyle name="20% - uthevingsfarge 6 5 5" xfId="511"/>
    <cellStyle name="20% - uthevingsfarge 6 5 5 2" xfId="9985"/>
    <cellStyle name="20% - uthevingsfarge 6 5 5 2 2" xfId="9986"/>
    <cellStyle name="20% - uthevingsfarge 6 5 5 2 3" xfId="9987"/>
    <cellStyle name="20% - uthevingsfarge 6 5 5 3" xfId="9988"/>
    <cellStyle name="20% - uthevingsfarge 6 5 5 3 2" xfId="9989"/>
    <cellStyle name="20% - uthevingsfarge 6 5 5 3 3" xfId="9990"/>
    <cellStyle name="20% - uthevingsfarge 6 5 5 4" xfId="9991"/>
    <cellStyle name="20% - uthevingsfarge 6 5 5 5" xfId="9992"/>
    <cellStyle name="20% - uthevingsfarge 6 5 5_Tabell 4.5-4.7" xfId="9984"/>
    <cellStyle name="20% - uthevingsfarge 6 5 6" xfId="9993"/>
    <cellStyle name="20% - uthevingsfarge 6 5 6 2" xfId="9994"/>
    <cellStyle name="20% - uthevingsfarge 6 5 6 2 2" xfId="9995"/>
    <cellStyle name="20% - uthevingsfarge 6 5 6 2 3" xfId="9996"/>
    <cellStyle name="20% - uthevingsfarge 6 5 6 3" xfId="9997"/>
    <cellStyle name="20% - uthevingsfarge 6 5 6 3 2" xfId="9998"/>
    <cellStyle name="20% - uthevingsfarge 6 5 6 3 3" xfId="9999"/>
    <cellStyle name="20% - uthevingsfarge 6 5 6 4" xfId="10000"/>
    <cellStyle name="20% - uthevingsfarge 6 5 6 5" xfId="10001"/>
    <cellStyle name="20% - uthevingsfarge 6 5 7" xfId="10002"/>
    <cellStyle name="20% - uthevingsfarge 6 5 7 2" xfId="10003"/>
    <cellStyle name="20% - uthevingsfarge 6 5 7 3" xfId="10004"/>
    <cellStyle name="20% - uthevingsfarge 6 5 8" xfId="10005"/>
    <cellStyle name="20% - uthevingsfarge 6 5 8 2" xfId="10006"/>
    <cellStyle name="20% - uthevingsfarge 6 5 8 3" xfId="10007"/>
    <cellStyle name="20% - uthevingsfarge 6 5 9" xfId="10008"/>
    <cellStyle name="20% - uthevingsfarge 6 5 9 2" xfId="10009"/>
    <cellStyle name="20% - uthevingsfarge 6 5_Tabell 4.5-4.7" xfId="9754"/>
    <cellStyle name="20% - uthevingsfarge 6 6" xfId="512"/>
    <cellStyle name="20% - uthevingsfarge 6 6 10" xfId="10011"/>
    <cellStyle name="20% - uthevingsfarge 6 6 11" xfId="10012"/>
    <cellStyle name="20% - uthevingsfarge 6 6 12" xfId="10013"/>
    <cellStyle name="20% - uthevingsfarge 6 6 2" xfId="513"/>
    <cellStyle name="20% - uthevingsfarge 6 6 2 10" xfId="10015"/>
    <cellStyle name="20% - uthevingsfarge 6 6 2 11" xfId="10016"/>
    <cellStyle name="20% - uthevingsfarge 6 6 2 2" xfId="514"/>
    <cellStyle name="20% - uthevingsfarge 6 6 2 2 10" xfId="10018"/>
    <cellStyle name="20% - uthevingsfarge 6 6 2 2 2" xfId="515"/>
    <cellStyle name="20% - uthevingsfarge 6 6 2 2 2 2" xfId="10020"/>
    <cellStyle name="20% - uthevingsfarge 6 6 2 2 2 2 2" xfId="10021"/>
    <cellStyle name="20% - uthevingsfarge 6 6 2 2 2 2 3" xfId="10022"/>
    <cellStyle name="20% - uthevingsfarge 6 6 2 2 2 3" xfId="10023"/>
    <cellStyle name="20% - uthevingsfarge 6 6 2 2 2 3 2" xfId="10024"/>
    <cellStyle name="20% - uthevingsfarge 6 6 2 2 2 3 3" xfId="10025"/>
    <cellStyle name="20% - uthevingsfarge 6 6 2 2 2 4" xfId="10026"/>
    <cellStyle name="20% - uthevingsfarge 6 6 2 2 2 5" xfId="10027"/>
    <cellStyle name="20% - uthevingsfarge 6 6 2 2 2_Tabell 4.5-4.7" xfId="10019"/>
    <cellStyle name="20% - uthevingsfarge 6 6 2 2 3" xfId="10028"/>
    <cellStyle name="20% - uthevingsfarge 6 6 2 2 3 2" xfId="10029"/>
    <cellStyle name="20% - uthevingsfarge 6 6 2 2 3 2 2" xfId="10030"/>
    <cellStyle name="20% - uthevingsfarge 6 6 2 2 3 2 3" xfId="10031"/>
    <cellStyle name="20% - uthevingsfarge 6 6 2 2 3 3" xfId="10032"/>
    <cellStyle name="20% - uthevingsfarge 6 6 2 2 3 3 2" xfId="10033"/>
    <cellStyle name="20% - uthevingsfarge 6 6 2 2 3 3 3" xfId="10034"/>
    <cellStyle name="20% - uthevingsfarge 6 6 2 2 3 4" xfId="10035"/>
    <cellStyle name="20% - uthevingsfarge 6 6 2 2 3 5" xfId="10036"/>
    <cellStyle name="20% - uthevingsfarge 6 6 2 2 4" xfId="10037"/>
    <cellStyle name="20% - uthevingsfarge 6 6 2 2 4 2" xfId="10038"/>
    <cellStyle name="20% - uthevingsfarge 6 6 2 2 4 3" xfId="10039"/>
    <cellStyle name="20% - uthevingsfarge 6 6 2 2 5" xfId="10040"/>
    <cellStyle name="20% - uthevingsfarge 6 6 2 2 5 2" xfId="10041"/>
    <cellStyle name="20% - uthevingsfarge 6 6 2 2 5 3" xfId="10042"/>
    <cellStyle name="20% - uthevingsfarge 6 6 2 2 6" xfId="10043"/>
    <cellStyle name="20% - uthevingsfarge 6 6 2 2 6 2" xfId="10044"/>
    <cellStyle name="20% - uthevingsfarge 6 6 2 2 7" xfId="10045"/>
    <cellStyle name="20% - uthevingsfarge 6 6 2 2 7 2" xfId="10046"/>
    <cellStyle name="20% - uthevingsfarge 6 6 2 2 8" xfId="10047"/>
    <cellStyle name="20% - uthevingsfarge 6 6 2 2 9" xfId="10048"/>
    <cellStyle name="20% - uthevingsfarge 6 6 2 2_Tabell 4.5-4.7" xfId="10017"/>
    <cellStyle name="20% - uthevingsfarge 6 6 2 3" xfId="516"/>
    <cellStyle name="20% - uthevingsfarge 6 6 2 3 2" xfId="10050"/>
    <cellStyle name="20% - uthevingsfarge 6 6 2 3 2 2" xfId="10051"/>
    <cellStyle name="20% - uthevingsfarge 6 6 2 3 2 3" xfId="10052"/>
    <cellStyle name="20% - uthevingsfarge 6 6 2 3 3" xfId="10053"/>
    <cellStyle name="20% - uthevingsfarge 6 6 2 3 3 2" xfId="10054"/>
    <cellStyle name="20% - uthevingsfarge 6 6 2 3 3 3" xfId="10055"/>
    <cellStyle name="20% - uthevingsfarge 6 6 2 3 4" xfId="10056"/>
    <cellStyle name="20% - uthevingsfarge 6 6 2 3 5" xfId="10057"/>
    <cellStyle name="20% - uthevingsfarge 6 6 2 3_Tabell 4.5-4.7" xfId="10049"/>
    <cellStyle name="20% - uthevingsfarge 6 6 2 4" xfId="10058"/>
    <cellStyle name="20% - uthevingsfarge 6 6 2 4 2" xfId="10059"/>
    <cellStyle name="20% - uthevingsfarge 6 6 2 4 2 2" xfId="10060"/>
    <cellStyle name="20% - uthevingsfarge 6 6 2 4 2 3" xfId="10061"/>
    <cellStyle name="20% - uthevingsfarge 6 6 2 4 3" xfId="10062"/>
    <cellStyle name="20% - uthevingsfarge 6 6 2 4 3 2" xfId="10063"/>
    <cellStyle name="20% - uthevingsfarge 6 6 2 4 3 3" xfId="10064"/>
    <cellStyle name="20% - uthevingsfarge 6 6 2 4 4" xfId="10065"/>
    <cellStyle name="20% - uthevingsfarge 6 6 2 4 5" xfId="10066"/>
    <cellStyle name="20% - uthevingsfarge 6 6 2 5" xfId="10067"/>
    <cellStyle name="20% - uthevingsfarge 6 6 2 5 2" xfId="10068"/>
    <cellStyle name="20% - uthevingsfarge 6 6 2 5 3" xfId="10069"/>
    <cellStyle name="20% - uthevingsfarge 6 6 2 6" xfId="10070"/>
    <cellStyle name="20% - uthevingsfarge 6 6 2 6 2" xfId="10071"/>
    <cellStyle name="20% - uthevingsfarge 6 6 2 6 3" xfId="10072"/>
    <cellStyle name="20% - uthevingsfarge 6 6 2 7" xfId="10073"/>
    <cellStyle name="20% - uthevingsfarge 6 6 2 7 2" xfId="10074"/>
    <cellStyle name="20% - uthevingsfarge 6 6 2 8" xfId="10075"/>
    <cellStyle name="20% - uthevingsfarge 6 6 2 8 2" xfId="10076"/>
    <cellStyle name="20% - uthevingsfarge 6 6 2 9" xfId="10077"/>
    <cellStyle name="20% - uthevingsfarge 6 6 2_Tabell 4.5-4.7" xfId="10014"/>
    <cellStyle name="20% - uthevingsfarge 6 6 3" xfId="517"/>
    <cellStyle name="20% - uthevingsfarge 6 6 3 10" xfId="10079"/>
    <cellStyle name="20% - uthevingsfarge 6 6 3 2" xfId="518"/>
    <cellStyle name="20% - uthevingsfarge 6 6 3 2 2" xfId="10081"/>
    <cellStyle name="20% - uthevingsfarge 6 6 3 2 2 2" xfId="10082"/>
    <cellStyle name="20% - uthevingsfarge 6 6 3 2 2 3" xfId="10083"/>
    <cellStyle name="20% - uthevingsfarge 6 6 3 2 3" xfId="10084"/>
    <cellStyle name="20% - uthevingsfarge 6 6 3 2 3 2" xfId="10085"/>
    <cellStyle name="20% - uthevingsfarge 6 6 3 2 3 3" xfId="10086"/>
    <cellStyle name="20% - uthevingsfarge 6 6 3 2 4" xfId="10087"/>
    <cellStyle name="20% - uthevingsfarge 6 6 3 2 5" xfId="10088"/>
    <cellStyle name="20% - uthevingsfarge 6 6 3 2_Tabell 4.5-4.7" xfId="10080"/>
    <cellStyle name="20% - uthevingsfarge 6 6 3 3" xfId="10089"/>
    <cellStyle name="20% - uthevingsfarge 6 6 3 3 2" xfId="10090"/>
    <cellStyle name="20% - uthevingsfarge 6 6 3 3 2 2" xfId="10091"/>
    <cellStyle name="20% - uthevingsfarge 6 6 3 3 2 3" xfId="10092"/>
    <cellStyle name="20% - uthevingsfarge 6 6 3 3 3" xfId="10093"/>
    <cellStyle name="20% - uthevingsfarge 6 6 3 3 3 2" xfId="10094"/>
    <cellStyle name="20% - uthevingsfarge 6 6 3 3 3 3" xfId="10095"/>
    <cellStyle name="20% - uthevingsfarge 6 6 3 3 4" xfId="10096"/>
    <cellStyle name="20% - uthevingsfarge 6 6 3 3 5" xfId="10097"/>
    <cellStyle name="20% - uthevingsfarge 6 6 3 4" xfId="10098"/>
    <cellStyle name="20% - uthevingsfarge 6 6 3 4 2" xfId="10099"/>
    <cellStyle name="20% - uthevingsfarge 6 6 3 4 3" xfId="10100"/>
    <cellStyle name="20% - uthevingsfarge 6 6 3 5" xfId="10101"/>
    <cellStyle name="20% - uthevingsfarge 6 6 3 5 2" xfId="10102"/>
    <cellStyle name="20% - uthevingsfarge 6 6 3 5 3" xfId="10103"/>
    <cellStyle name="20% - uthevingsfarge 6 6 3 6" xfId="10104"/>
    <cellStyle name="20% - uthevingsfarge 6 6 3 6 2" xfId="10105"/>
    <cellStyle name="20% - uthevingsfarge 6 6 3 7" xfId="10106"/>
    <cellStyle name="20% - uthevingsfarge 6 6 3 7 2" xfId="10107"/>
    <cellStyle name="20% - uthevingsfarge 6 6 3 8" xfId="10108"/>
    <cellStyle name="20% - uthevingsfarge 6 6 3 9" xfId="10109"/>
    <cellStyle name="20% - uthevingsfarge 6 6 3_Tabell 4.5-4.7" xfId="10078"/>
    <cellStyle name="20% - uthevingsfarge 6 6 4" xfId="519"/>
    <cellStyle name="20% - uthevingsfarge 6 6 4 2" xfId="10111"/>
    <cellStyle name="20% - uthevingsfarge 6 6 4 2 2" xfId="10112"/>
    <cellStyle name="20% - uthevingsfarge 6 6 4 2 3" xfId="10113"/>
    <cellStyle name="20% - uthevingsfarge 6 6 4 3" xfId="10114"/>
    <cellStyle name="20% - uthevingsfarge 6 6 4 3 2" xfId="10115"/>
    <cellStyle name="20% - uthevingsfarge 6 6 4 3 3" xfId="10116"/>
    <cellStyle name="20% - uthevingsfarge 6 6 4 4" xfId="10117"/>
    <cellStyle name="20% - uthevingsfarge 6 6 4 5" xfId="10118"/>
    <cellStyle name="20% - uthevingsfarge 6 6 4_Tabell 4.5-4.7" xfId="10110"/>
    <cellStyle name="20% - uthevingsfarge 6 6 5" xfId="10119"/>
    <cellStyle name="20% - uthevingsfarge 6 6 5 2" xfId="10120"/>
    <cellStyle name="20% - uthevingsfarge 6 6 5 2 2" xfId="10121"/>
    <cellStyle name="20% - uthevingsfarge 6 6 5 2 3" xfId="10122"/>
    <cellStyle name="20% - uthevingsfarge 6 6 5 3" xfId="10123"/>
    <cellStyle name="20% - uthevingsfarge 6 6 5 3 2" xfId="10124"/>
    <cellStyle name="20% - uthevingsfarge 6 6 5 3 3" xfId="10125"/>
    <cellStyle name="20% - uthevingsfarge 6 6 5 4" xfId="10126"/>
    <cellStyle name="20% - uthevingsfarge 6 6 5 5" xfId="10127"/>
    <cellStyle name="20% - uthevingsfarge 6 6 6" xfId="10128"/>
    <cellStyle name="20% - uthevingsfarge 6 6 6 2" xfId="10129"/>
    <cellStyle name="20% - uthevingsfarge 6 6 6 3" xfId="10130"/>
    <cellStyle name="20% - uthevingsfarge 6 6 7" xfId="10131"/>
    <cellStyle name="20% - uthevingsfarge 6 6 7 2" xfId="10132"/>
    <cellStyle name="20% - uthevingsfarge 6 6 7 3" xfId="10133"/>
    <cellStyle name="20% - uthevingsfarge 6 6 8" xfId="10134"/>
    <cellStyle name="20% - uthevingsfarge 6 6 8 2" xfId="10135"/>
    <cellStyle name="20% - uthevingsfarge 6 6 9" xfId="10136"/>
    <cellStyle name="20% - uthevingsfarge 6 6 9 2" xfId="10137"/>
    <cellStyle name="20% - uthevingsfarge 6 6_Tabell 4.5-4.7" xfId="10010"/>
    <cellStyle name="20% - uthevingsfarge 6 7" xfId="520"/>
    <cellStyle name="20% - uthevingsfarge 6 7 10" xfId="10139"/>
    <cellStyle name="20% - uthevingsfarge 6 7 11" xfId="10140"/>
    <cellStyle name="20% - uthevingsfarge 6 7 2" xfId="521"/>
    <cellStyle name="20% - uthevingsfarge 6 7 2 10" xfId="10142"/>
    <cellStyle name="20% - uthevingsfarge 6 7 2 2" xfId="522"/>
    <cellStyle name="20% - uthevingsfarge 6 7 2 2 2" xfId="10144"/>
    <cellStyle name="20% - uthevingsfarge 6 7 2 2 2 2" xfId="10145"/>
    <cellStyle name="20% - uthevingsfarge 6 7 2 2 2 3" xfId="10146"/>
    <cellStyle name="20% - uthevingsfarge 6 7 2 2 3" xfId="10147"/>
    <cellStyle name="20% - uthevingsfarge 6 7 2 2 3 2" xfId="10148"/>
    <cellStyle name="20% - uthevingsfarge 6 7 2 2 3 3" xfId="10149"/>
    <cellStyle name="20% - uthevingsfarge 6 7 2 2 4" xfId="10150"/>
    <cellStyle name="20% - uthevingsfarge 6 7 2 2 5" xfId="10151"/>
    <cellStyle name="20% - uthevingsfarge 6 7 2 2_Tabell 4.5-4.7" xfId="10143"/>
    <cellStyle name="20% - uthevingsfarge 6 7 2 3" xfId="10152"/>
    <cellStyle name="20% - uthevingsfarge 6 7 2 3 2" xfId="10153"/>
    <cellStyle name="20% - uthevingsfarge 6 7 2 3 2 2" xfId="10154"/>
    <cellStyle name="20% - uthevingsfarge 6 7 2 3 2 3" xfId="10155"/>
    <cellStyle name="20% - uthevingsfarge 6 7 2 3 3" xfId="10156"/>
    <cellStyle name="20% - uthevingsfarge 6 7 2 3 3 2" xfId="10157"/>
    <cellStyle name="20% - uthevingsfarge 6 7 2 3 3 3" xfId="10158"/>
    <cellStyle name="20% - uthevingsfarge 6 7 2 3 4" xfId="10159"/>
    <cellStyle name="20% - uthevingsfarge 6 7 2 3 5" xfId="10160"/>
    <cellStyle name="20% - uthevingsfarge 6 7 2 4" xfId="10161"/>
    <cellStyle name="20% - uthevingsfarge 6 7 2 4 2" xfId="10162"/>
    <cellStyle name="20% - uthevingsfarge 6 7 2 4 3" xfId="10163"/>
    <cellStyle name="20% - uthevingsfarge 6 7 2 5" xfId="10164"/>
    <cellStyle name="20% - uthevingsfarge 6 7 2 5 2" xfId="10165"/>
    <cellStyle name="20% - uthevingsfarge 6 7 2 5 3" xfId="10166"/>
    <cellStyle name="20% - uthevingsfarge 6 7 2 6" xfId="10167"/>
    <cellStyle name="20% - uthevingsfarge 6 7 2 6 2" xfId="10168"/>
    <cellStyle name="20% - uthevingsfarge 6 7 2 7" xfId="10169"/>
    <cellStyle name="20% - uthevingsfarge 6 7 2 7 2" xfId="10170"/>
    <cellStyle name="20% - uthevingsfarge 6 7 2 8" xfId="10171"/>
    <cellStyle name="20% - uthevingsfarge 6 7 2 9" xfId="10172"/>
    <cellStyle name="20% - uthevingsfarge 6 7 2_Tabell 4.5-4.7" xfId="10141"/>
    <cellStyle name="20% - uthevingsfarge 6 7 3" xfId="523"/>
    <cellStyle name="20% - uthevingsfarge 6 7 3 2" xfId="10174"/>
    <cellStyle name="20% - uthevingsfarge 6 7 3 2 2" xfId="10175"/>
    <cellStyle name="20% - uthevingsfarge 6 7 3 2 3" xfId="10176"/>
    <cellStyle name="20% - uthevingsfarge 6 7 3 3" xfId="10177"/>
    <cellStyle name="20% - uthevingsfarge 6 7 3 3 2" xfId="10178"/>
    <cellStyle name="20% - uthevingsfarge 6 7 3 3 3" xfId="10179"/>
    <cellStyle name="20% - uthevingsfarge 6 7 3 4" xfId="10180"/>
    <cellStyle name="20% - uthevingsfarge 6 7 3 5" xfId="10181"/>
    <cellStyle name="20% - uthevingsfarge 6 7 3_Tabell 4.5-4.7" xfId="10173"/>
    <cellStyle name="20% - uthevingsfarge 6 7 4" xfId="10182"/>
    <cellStyle name="20% - uthevingsfarge 6 7 4 2" xfId="10183"/>
    <cellStyle name="20% - uthevingsfarge 6 7 4 2 2" xfId="10184"/>
    <cellStyle name="20% - uthevingsfarge 6 7 4 2 3" xfId="10185"/>
    <cellStyle name="20% - uthevingsfarge 6 7 4 3" xfId="10186"/>
    <cellStyle name="20% - uthevingsfarge 6 7 4 3 2" xfId="10187"/>
    <cellStyle name="20% - uthevingsfarge 6 7 4 3 3" xfId="10188"/>
    <cellStyle name="20% - uthevingsfarge 6 7 4 4" xfId="10189"/>
    <cellStyle name="20% - uthevingsfarge 6 7 4 5" xfId="10190"/>
    <cellStyle name="20% - uthevingsfarge 6 7 5" xfId="10191"/>
    <cellStyle name="20% - uthevingsfarge 6 7 5 2" xfId="10192"/>
    <cellStyle name="20% - uthevingsfarge 6 7 5 3" xfId="10193"/>
    <cellStyle name="20% - uthevingsfarge 6 7 6" xfId="10194"/>
    <cellStyle name="20% - uthevingsfarge 6 7 6 2" xfId="10195"/>
    <cellStyle name="20% - uthevingsfarge 6 7 6 3" xfId="10196"/>
    <cellStyle name="20% - uthevingsfarge 6 7 7" xfId="10197"/>
    <cellStyle name="20% - uthevingsfarge 6 7 7 2" xfId="10198"/>
    <cellStyle name="20% - uthevingsfarge 6 7 8" xfId="10199"/>
    <cellStyle name="20% - uthevingsfarge 6 7 8 2" xfId="10200"/>
    <cellStyle name="20% - uthevingsfarge 6 7 9" xfId="10201"/>
    <cellStyle name="20% - uthevingsfarge 6 7_Tabell 4.5-4.7" xfId="10138"/>
    <cellStyle name="20% - uthevingsfarge 6 8" xfId="524"/>
    <cellStyle name="20% - uthevingsfarge 6 8 10" xfId="10203"/>
    <cellStyle name="20% - uthevingsfarge 6 8 11" xfId="10204"/>
    <cellStyle name="20% - uthevingsfarge 6 8 2" xfId="525"/>
    <cellStyle name="20% - uthevingsfarge 6 8 2 10" xfId="10206"/>
    <cellStyle name="20% - uthevingsfarge 6 8 2 2" xfId="526"/>
    <cellStyle name="20% - uthevingsfarge 6 8 2 2 2" xfId="10208"/>
    <cellStyle name="20% - uthevingsfarge 6 8 2 2 2 2" xfId="10209"/>
    <cellStyle name="20% - uthevingsfarge 6 8 2 2 2 3" xfId="10210"/>
    <cellStyle name="20% - uthevingsfarge 6 8 2 2 3" xfId="10211"/>
    <cellStyle name="20% - uthevingsfarge 6 8 2 2 3 2" xfId="10212"/>
    <cellStyle name="20% - uthevingsfarge 6 8 2 2 3 3" xfId="10213"/>
    <cellStyle name="20% - uthevingsfarge 6 8 2 2 4" xfId="10214"/>
    <cellStyle name="20% - uthevingsfarge 6 8 2 2 5" xfId="10215"/>
    <cellStyle name="20% - uthevingsfarge 6 8 2 2_Tabell 4.5-4.7" xfId="10207"/>
    <cellStyle name="20% - uthevingsfarge 6 8 2 3" xfId="10216"/>
    <cellStyle name="20% - uthevingsfarge 6 8 2 3 2" xfId="10217"/>
    <cellStyle name="20% - uthevingsfarge 6 8 2 3 2 2" xfId="10218"/>
    <cellStyle name="20% - uthevingsfarge 6 8 2 3 2 3" xfId="10219"/>
    <cellStyle name="20% - uthevingsfarge 6 8 2 3 3" xfId="10220"/>
    <cellStyle name="20% - uthevingsfarge 6 8 2 3 3 2" xfId="10221"/>
    <cellStyle name="20% - uthevingsfarge 6 8 2 3 3 3" xfId="10222"/>
    <cellStyle name="20% - uthevingsfarge 6 8 2 3 4" xfId="10223"/>
    <cellStyle name="20% - uthevingsfarge 6 8 2 3 5" xfId="10224"/>
    <cellStyle name="20% - uthevingsfarge 6 8 2 4" xfId="10225"/>
    <cellStyle name="20% - uthevingsfarge 6 8 2 4 2" xfId="10226"/>
    <cellStyle name="20% - uthevingsfarge 6 8 2 4 3" xfId="10227"/>
    <cellStyle name="20% - uthevingsfarge 6 8 2 5" xfId="10228"/>
    <cellStyle name="20% - uthevingsfarge 6 8 2 5 2" xfId="10229"/>
    <cellStyle name="20% - uthevingsfarge 6 8 2 5 3" xfId="10230"/>
    <cellStyle name="20% - uthevingsfarge 6 8 2 6" xfId="10231"/>
    <cellStyle name="20% - uthevingsfarge 6 8 2 6 2" xfId="10232"/>
    <cellStyle name="20% - uthevingsfarge 6 8 2 7" xfId="10233"/>
    <cellStyle name="20% - uthevingsfarge 6 8 2 7 2" xfId="10234"/>
    <cellStyle name="20% - uthevingsfarge 6 8 2 8" xfId="10235"/>
    <cellStyle name="20% - uthevingsfarge 6 8 2 9" xfId="10236"/>
    <cellStyle name="20% - uthevingsfarge 6 8 2_Tabell 4.5-4.7" xfId="10205"/>
    <cellStyle name="20% - uthevingsfarge 6 8 3" xfId="527"/>
    <cellStyle name="20% - uthevingsfarge 6 8 3 2" xfId="10238"/>
    <cellStyle name="20% - uthevingsfarge 6 8 3 2 2" xfId="10239"/>
    <cellStyle name="20% - uthevingsfarge 6 8 3 2 3" xfId="10240"/>
    <cellStyle name="20% - uthevingsfarge 6 8 3 3" xfId="10241"/>
    <cellStyle name="20% - uthevingsfarge 6 8 3 3 2" xfId="10242"/>
    <cellStyle name="20% - uthevingsfarge 6 8 3 3 3" xfId="10243"/>
    <cellStyle name="20% - uthevingsfarge 6 8 3 4" xfId="10244"/>
    <cellStyle name="20% - uthevingsfarge 6 8 3 5" xfId="10245"/>
    <cellStyle name="20% - uthevingsfarge 6 8 3_Tabell 4.5-4.7" xfId="10237"/>
    <cellStyle name="20% - uthevingsfarge 6 8 4" xfId="10246"/>
    <cellStyle name="20% - uthevingsfarge 6 8 4 2" xfId="10247"/>
    <cellStyle name="20% - uthevingsfarge 6 8 4 2 2" xfId="10248"/>
    <cellStyle name="20% - uthevingsfarge 6 8 4 2 3" xfId="10249"/>
    <cellStyle name="20% - uthevingsfarge 6 8 4 3" xfId="10250"/>
    <cellStyle name="20% - uthevingsfarge 6 8 4 3 2" xfId="10251"/>
    <cellStyle name="20% - uthevingsfarge 6 8 4 3 3" xfId="10252"/>
    <cellStyle name="20% - uthevingsfarge 6 8 4 4" xfId="10253"/>
    <cellStyle name="20% - uthevingsfarge 6 8 4 5" xfId="10254"/>
    <cellStyle name="20% - uthevingsfarge 6 8 5" xfId="10255"/>
    <cellStyle name="20% - uthevingsfarge 6 8 5 2" xfId="10256"/>
    <cellStyle name="20% - uthevingsfarge 6 8 5 3" xfId="10257"/>
    <cellStyle name="20% - uthevingsfarge 6 8 6" xfId="10258"/>
    <cellStyle name="20% - uthevingsfarge 6 8 6 2" xfId="10259"/>
    <cellStyle name="20% - uthevingsfarge 6 8 6 3" xfId="10260"/>
    <cellStyle name="20% - uthevingsfarge 6 8 7" xfId="10261"/>
    <cellStyle name="20% - uthevingsfarge 6 8 7 2" xfId="10262"/>
    <cellStyle name="20% - uthevingsfarge 6 8 8" xfId="10263"/>
    <cellStyle name="20% - uthevingsfarge 6 8 8 2" xfId="10264"/>
    <cellStyle name="20% - uthevingsfarge 6 8 9" xfId="10265"/>
    <cellStyle name="20% - uthevingsfarge 6 8_Tabell 4.5-4.7" xfId="10202"/>
    <cellStyle name="20% - uthevingsfarge 6 9" xfId="528"/>
    <cellStyle name="20% - uthevingsfarge 6 9 10" xfId="10267"/>
    <cellStyle name="20% - uthevingsfarge 6 9 2" xfId="529"/>
    <cellStyle name="20% - uthevingsfarge 6 9 2 2" xfId="10269"/>
    <cellStyle name="20% - uthevingsfarge 6 9 2 2 2" xfId="10270"/>
    <cellStyle name="20% - uthevingsfarge 6 9 2 2 3" xfId="10271"/>
    <cellStyle name="20% - uthevingsfarge 6 9 2 3" xfId="10272"/>
    <cellStyle name="20% - uthevingsfarge 6 9 2 3 2" xfId="10273"/>
    <cellStyle name="20% - uthevingsfarge 6 9 2 3 3" xfId="10274"/>
    <cellStyle name="20% - uthevingsfarge 6 9 2 4" xfId="10275"/>
    <cellStyle name="20% - uthevingsfarge 6 9 2 5" xfId="10276"/>
    <cellStyle name="20% - uthevingsfarge 6 9 2_Tabell 4.5-4.7" xfId="10268"/>
    <cellStyle name="20% - uthevingsfarge 6 9 3" xfId="10277"/>
    <cellStyle name="20% - uthevingsfarge 6 9 3 2" xfId="10278"/>
    <cellStyle name="20% - uthevingsfarge 6 9 3 2 2" xfId="10279"/>
    <cellStyle name="20% - uthevingsfarge 6 9 3 2 3" xfId="10280"/>
    <cellStyle name="20% - uthevingsfarge 6 9 3 3" xfId="10281"/>
    <cellStyle name="20% - uthevingsfarge 6 9 3 3 2" xfId="10282"/>
    <cellStyle name="20% - uthevingsfarge 6 9 3 3 3" xfId="10283"/>
    <cellStyle name="20% - uthevingsfarge 6 9 3 4" xfId="10284"/>
    <cellStyle name="20% - uthevingsfarge 6 9 3 5" xfId="10285"/>
    <cellStyle name="20% - uthevingsfarge 6 9 4" xfId="10286"/>
    <cellStyle name="20% - uthevingsfarge 6 9 4 2" xfId="10287"/>
    <cellStyle name="20% - uthevingsfarge 6 9 4 3" xfId="10288"/>
    <cellStyle name="20% - uthevingsfarge 6 9 5" xfId="10289"/>
    <cellStyle name="20% - uthevingsfarge 6 9 5 2" xfId="10290"/>
    <cellStyle name="20% - uthevingsfarge 6 9 5 3" xfId="10291"/>
    <cellStyle name="20% - uthevingsfarge 6 9 6" xfId="10292"/>
    <cellStyle name="20% - uthevingsfarge 6 9 6 2" xfId="10293"/>
    <cellStyle name="20% - uthevingsfarge 6 9 7" xfId="10294"/>
    <cellStyle name="20% - uthevingsfarge 6 9 7 2" xfId="10295"/>
    <cellStyle name="20% - uthevingsfarge 6 9 8" xfId="10296"/>
    <cellStyle name="20% - uthevingsfarge 6 9 9" xfId="10297"/>
    <cellStyle name="20% - uthevingsfarge 6 9_Tabell 4.5-4.7" xfId="10266"/>
    <cellStyle name="40% - uthevingsfarge 1 10" xfId="530"/>
    <cellStyle name="40% - uthevingsfarge 1 10 2" xfId="10299"/>
    <cellStyle name="40% - uthevingsfarge 1 10 2 2" xfId="10300"/>
    <cellStyle name="40% - uthevingsfarge 1 10 2 3" xfId="10301"/>
    <cellStyle name="40% - uthevingsfarge 1 10 3" xfId="10302"/>
    <cellStyle name="40% - uthevingsfarge 1 10 3 2" xfId="10303"/>
    <cellStyle name="40% - uthevingsfarge 1 10 3 3" xfId="10304"/>
    <cellStyle name="40% - uthevingsfarge 1 10 4" xfId="10305"/>
    <cellStyle name="40% - uthevingsfarge 1 10 5" xfId="10306"/>
    <cellStyle name="40% - uthevingsfarge 1 10_Tabell 4.5-4.7" xfId="10298"/>
    <cellStyle name="40% - uthevingsfarge 1 11" xfId="10307"/>
    <cellStyle name="40% - uthevingsfarge 1 11 2" xfId="10308"/>
    <cellStyle name="40% - uthevingsfarge 1 11 2 2" xfId="10309"/>
    <cellStyle name="40% - uthevingsfarge 1 11 2 3" xfId="10310"/>
    <cellStyle name="40% - uthevingsfarge 1 11 3" xfId="10311"/>
    <cellStyle name="40% - uthevingsfarge 1 11 3 2" xfId="10312"/>
    <cellStyle name="40% - uthevingsfarge 1 11 3 3" xfId="10313"/>
    <cellStyle name="40% - uthevingsfarge 1 11 4" xfId="10314"/>
    <cellStyle name="40% - uthevingsfarge 1 11 5" xfId="10315"/>
    <cellStyle name="40% - uthevingsfarge 1 12" xfId="10316"/>
    <cellStyle name="40% - uthevingsfarge 1 12 2" xfId="10317"/>
    <cellStyle name="40% - uthevingsfarge 1 12 3" xfId="10318"/>
    <cellStyle name="40% - uthevingsfarge 1 13" xfId="10319"/>
    <cellStyle name="40% - uthevingsfarge 1 13 2" xfId="10320"/>
    <cellStyle name="40% - uthevingsfarge 1 13 3" xfId="10321"/>
    <cellStyle name="40% - uthevingsfarge 1 14" xfId="10322"/>
    <cellStyle name="40% - uthevingsfarge 1 14 2" xfId="10323"/>
    <cellStyle name="40% - uthevingsfarge 1 15" xfId="10324"/>
    <cellStyle name="40% - uthevingsfarge 1 15 2" xfId="10325"/>
    <cellStyle name="40% - uthevingsfarge 1 16" xfId="10326"/>
    <cellStyle name="40% - uthevingsfarge 1 17" xfId="10327"/>
    <cellStyle name="40% - uthevingsfarge 1 18" xfId="10328"/>
    <cellStyle name="40% - uthevingsfarge 1 2" xfId="531"/>
    <cellStyle name="40% - uthevingsfarge 1 2 10" xfId="10330"/>
    <cellStyle name="40% - uthevingsfarge 1 2 10 2" xfId="10331"/>
    <cellStyle name="40% - uthevingsfarge 1 2 11" xfId="10332"/>
    <cellStyle name="40% - uthevingsfarge 1 2 11 2" xfId="10333"/>
    <cellStyle name="40% - uthevingsfarge 1 2 12" xfId="10334"/>
    <cellStyle name="40% - uthevingsfarge 1 2 13" xfId="10335"/>
    <cellStyle name="40% - uthevingsfarge 1 2 14" xfId="10336"/>
    <cellStyle name="40% - uthevingsfarge 1 2 2" xfId="532"/>
    <cellStyle name="40% - uthevingsfarge 1 2 2 10" xfId="10338"/>
    <cellStyle name="40% - uthevingsfarge 1 2 2 11" xfId="10339"/>
    <cellStyle name="40% - uthevingsfarge 1 2 2 12" xfId="10340"/>
    <cellStyle name="40% - uthevingsfarge 1 2 2 2" xfId="533"/>
    <cellStyle name="40% - uthevingsfarge 1 2 2 2 10" xfId="10342"/>
    <cellStyle name="40% - uthevingsfarge 1 2 2 2 11" xfId="10343"/>
    <cellStyle name="40% - uthevingsfarge 1 2 2 2 2" xfId="534"/>
    <cellStyle name="40% - uthevingsfarge 1 2 2 2 2 10" xfId="10345"/>
    <cellStyle name="40% - uthevingsfarge 1 2 2 2 2 2" xfId="535"/>
    <cellStyle name="40% - uthevingsfarge 1 2 2 2 2 2 2" xfId="10347"/>
    <cellStyle name="40% - uthevingsfarge 1 2 2 2 2 2 2 2" xfId="10348"/>
    <cellStyle name="40% - uthevingsfarge 1 2 2 2 2 2 2 3" xfId="10349"/>
    <cellStyle name="40% - uthevingsfarge 1 2 2 2 2 2 3" xfId="10350"/>
    <cellStyle name="40% - uthevingsfarge 1 2 2 2 2 2 3 2" xfId="10351"/>
    <cellStyle name="40% - uthevingsfarge 1 2 2 2 2 2 3 3" xfId="10352"/>
    <cellStyle name="40% - uthevingsfarge 1 2 2 2 2 2 4" xfId="10353"/>
    <cellStyle name="40% - uthevingsfarge 1 2 2 2 2 2 5" xfId="10354"/>
    <cellStyle name="40% - uthevingsfarge 1 2 2 2 2 2_Tabell 4.5-4.7" xfId="10346"/>
    <cellStyle name="40% - uthevingsfarge 1 2 2 2 2 3" xfId="10355"/>
    <cellStyle name="40% - uthevingsfarge 1 2 2 2 2 3 2" xfId="10356"/>
    <cellStyle name="40% - uthevingsfarge 1 2 2 2 2 3 2 2" xfId="10357"/>
    <cellStyle name="40% - uthevingsfarge 1 2 2 2 2 3 2 3" xfId="10358"/>
    <cellStyle name="40% - uthevingsfarge 1 2 2 2 2 3 3" xfId="10359"/>
    <cellStyle name="40% - uthevingsfarge 1 2 2 2 2 3 3 2" xfId="10360"/>
    <cellStyle name="40% - uthevingsfarge 1 2 2 2 2 3 3 3" xfId="10361"/>
    <cellStyle name="40% - uthevingsfarge 1 2 2 2 2 3 4" xfId="10362"/>
    <cellStyle name="40% - uthevingsfarge 1 2 2 2 2 3 5" xfId="10363"/>
    <cellStyle name="40% - uthevingsfarge 1 2 2 2 2 4" xfId="10364"/>
    <cellStyle name="40% - uthevingsfarge 1 2 2 2 2 4 2" xfId="10365"/>
    <cellStyle name="40% - uthevingsfarge 1 2 2 2 2 4 3" xfId="10366"/>
    <cellStyle name="40% - uthevingsfarge 1 2 2 2 2 5" xfId="10367"/>
    <cellStyle name="40% - uthevingsfarge 1 2 2 2 2 5 2" xfId="10368"/>
    <cellStyle name="40% - uthevingsfarge 1 2 2 2 2 5 3" xfId="10369"/>
    <cellStyle name="40% - uthevingsfarge 1 2 2 2 2 6" xfId="10370"/>
    <cellStyle name="40% - uthevingsfarge 1 2 2 2 2 6 2" xfId="10371"/>
    <cellStyle name="40% - uthevingsfarge 1 2 2 2 2 7" xfId="10372"/>
    <cellStyle name="40% - uthevingsfarge 1 2 2 2 2 7 2" xfId="10373"/>
    <cellStyle name="40% - uthevingsfarge 1 2 2 2 2 8" xfId="10374"/>
    <cellStyle name="40% - uthevingsfarge 1 2 2 2 2 9" xfId="10375"/>
    <cellStyle name="40% - uthevingsfarge 1 2 2 2 2_Tabell 4.5-4.7" xfId="10344"/>
    <cellStyle name="40% - uthevingsfarge 1 2 2 2 3" xfId="536"/>
    <cellStyle name="40% - uthevingsfarge 1 2 2 2 3 2" xfId="10377"/>
    <cellStyle name="40% - uthevingsfarge 1 2 2 2 3 2 2" xfId="10378"/>
    <cellStyle name="40% - uthevingsfarge 1 2 2 2 3 2 3" xfId="10379"/>
    <cellStyle name="40% - uthevingsfarge 1 2 2 2 3 3" xfId="10380"/>
    <cellStyle name="40% - uthevingsfarge 1 2 2 2 3 3 2" xfId="10381"/>
    <cellStyle name="40% - uthevingsfarge 1 2 2 2 3 3 3" xfId="10382"/>
    <cellStyle name="40% - uthevingsfarge 1 2 2 2 3 4" xfId="10383"/>
    <cellStyle name="40% - uthevingsfarge 1 2 2 2 3 5" xfId="10384"/>
    <cellStyle name="40% - uthevingsfarge 1 2 2 2 3_Tabell 4.5-4.7" xfId="10376"/>
    <cellStyle name="40% - uthevingsfarge 1 2 2 2 4" xfId="10385"/>
    <cellStyle name="40% - uthevingsfarge 1 2 2 2 4 2" xfId="10386"/>
    <cellStyle name="40% - uthevingsfarge 1 2 2 2 4 2 2" xfId="10387"/>
    <cellStyle name="40% - uthevingsfarge 1 2 2 2 4 2 3" xfId="10388"/>
    <cellStyle name="40% - uthevingsfarge 1 2 2 2 4 3" xfId="10389"/>
    <cellStyle name="40% - uthevingsfarge 1 2 2 2 4 3 2" xfId="10390"/>
    <cellStyle name="40% - uthevingsfarge 1 2 2 2 4 3 3" xfId="10391"/>
    <cellStyle name="40% - uthevingsfarge 1 2 2 2 4 4" xfId="10392"/>
    <cellStyle name="40% - uthevingsfarge 1 2 2 2 4 5" xfId="10393"/>
    <cellStyle name="40% - uthevingsfarge 1 2 2 2 5" xfId="10394"/>
    <cellStyle name="40% - uthevingsfarge 1 2 2 2 5 2" xfId="10395"/>
    <cellStyle name="40% - uthevingsfarge 1 2 2 2 5 3" xfId="10396"/>
    <cellStyle name="40% - uthevingsfarge 1 2 2 2 6" xfId="10397"/>
    <cellStyle name="40% - uthevingsfarge 1 2 2 2 6 2" xfId="10398"/>
    <cellStyle name="40% - uthevingsfarge 1 2 2 2 6 3" xfId="10399"/>
    <cellStyle name="40% - uthevingsfarge 1 2 2 2 7" xfId="10400"/>
    <cellStyle name="40% - uthevingsfarge 1 2 2 2 7 2" xfId="10401"/>
    <cellStyle name="40% - uthevingsfarge 1 2 2 2 8" xfId="10402"/>
    <cellStyle name="40% - uthevingsfarge 1 2 2 2 8 2" xfId="10403"/>
    <cellStyle name="40% - uthevingsfarge 1 2 2 2 9" xfId="10404"/>
    <cellStyle name="40% - uthevingsfarge 1 2 2 2_Tabell 4.5-4.7" xfId="10341"/>
    <cellStyle name="40% - uthevingsfarge 1 2 2 3" xfId="537"/>
    <cellStyle name="40% - uthevingsfarge 1 2 2 3 10" xfId="10406"/>
    <cellStyle name="40% - uthevingsfarge 1 2 2 3 2" xfId="538"/>
    <cellStyle name="40% - uthevingsfarge 1 2 2 3 2 2" xfId="10408"/>
    <cellStyle name="40% - uthevingsfarge 1 2 2 3 2 2 2" xfId="10409"/>
    <cellStyle name="40% - uthevingsfarge 1 2 2 3 2 2 3" xfId="10410"/>
    <cellStyle name="40% - uthevingsfarge 1 2 2 3 2 3" xfId="10411"/>
    <cellStyle name="40% - uthevingsfarge 1 2 2 3 2 3 2" xfId="10412"/>
    <cellStyle name="40% - uthevingsfarge 1 2 2 3 2 3 3" xfId="10413"/>
    <cellStyle name="40% - uthevingsfarge 1 2 2 3 2 4" xfId="10414"/>
    <cellStyle name="40% - uthevingsfarge 1 2 2 3 2 5" xfId="10415"/>
    <cellStyle name="40% - uthevingsfarge 1 2 2 3 2_Tabell 4.5-4.7" xfId="10407"/>
    <cellStyle name="40% - uthevingsfarge 1 2 2 3 3" xfId="10416"/>
    <cellStyle name="40% - uthevingsfarge 1 2 2 3 3 2" xfId="10417"/>
    <cellStyle name="40% - uthevingsfarge 1 2 2 3 3 2 2" xfId="10418"/>
    <cellStyle name="40% - uthevingsfarge 1 2 2 3 3 2 3" xfId="10419"/>
    <cellStyle name="40% - uthevingsfarge 1 2 2 3 3 3" xfId="10420"/>
    <cellStyle name="40% - uthevingsfarge 1 2 2 3 3 3 2" xfId="10421"/>
    <cellStyle name="40% - uthevingsfarge 1 2 2 3 3 3 3" xfId="10422"/>
    <cellStyle name="40% - uthevingsfarge 1 2 2 3 3 4" xfId="10423"/>
    <cellStyle name="40% - uthevingsfarge 1 2 2 3 3 5" xfId="10424"/>
    <cellStyle name="40% - uthevingsfarge 1 2 2 3 4" xfId="10425"/>
    <cellStyle name="40% - uthevingsfarge 1 2 2 3 4 2" xfId="10426"/>
    <cellStyle name="40% - uthevingsfarge 1 2 2 3 4 3" xfId="10427"/>
    <cellStyle name="40% - uthevingsfarge 1 2 2 3 5" xfId="10428"/>
    <cellStyle name="40% - uthevingsfarge 1 2 2 3 5 2" xfId="10429"/>
    <cellStyle name="40% - uthevingsfarge 1 2 2 3 5 3" xfId="10430"/>
    <cellStyle name="40% - uthevingsfarge 1 2 2 3 6" xfId="10431"/>
    <cellStyle name="40% - uthevingsfarge 1 2 2 3 6 2" xfId="10432"/>
    <cellStyle name="40% - uthevingsfarge 1 2 2 3 7" xfId="10433"/>
    <cellStyle name="40% - uthevingsfarge 1 2 2 3 7 2" xfId="10434"/>
    <cellStyle name="40% - uthevingsfarge 1 2 2 3 8" xfId="10435"/>
    <cellStyle name="40% - uthevingsfarge 1 2 2 3 9" xfId="10436"/>
    <cellStyle name="40% - uthevingsfarge 1 2 2 3_Tabell 4.5-4.7" xfId="10405"/>
    <cellStyle name="40% - uthevingsfarge 1 2 2 4" xfId="539"/>
    <cellStyle name="40% - uthevingsfarge 1 2 2 4 2" xfId="10438"/>
    <cellStyle name="40% - uthevingsfarge 1 2 2 4 2 2" xfId="10439"/>
    <cellStyle name="40% - uthevingsfarge 1 2 2 4 2 3" xfId="10440"/>
    <cellStyle name="40% - uthevingsfarge 1 2 2 4 3" xfId="10441"/>
    <cellStyle name="40% - uthevingsfarge 1 2 2 4 3 2" xfId="10442"/>
    <cellStyle name="40% - uthevingsfarge 1 2 2 4 3 3" xfId="10443"/>
    <cellStyle name="40% - uthevingsfarge 1 2 2 4 4" xfId="10444"/>
    <cellStyle name="40% - uthevingsfarge 1 2 2 4 5" xfId="10445"/>
    <cellStyle name="40% - uthevingsfarge 1 2 2 4_Tabell 4.5-4.7" xfId="10437"/>
    <cellStyle name="40% - uthevingsfarge 1 2 2 5" xfId="10446"/>
    <cellStyle name="40% - uthevingsfarge 1 2 2 5 2" xfId="10447"/>
    <cellStyle name="40% - uthevingsfarge 1 2 2 5 2 2" xfId="10448"/>
    <cellStyle name="40% - uthevingsfarge 1 2 2 5 2 3" xfId="10449"/>
    <cellStyle name="40% - uthevingsfarge 1 2 2 5 3" xfId="10450"/>
    <cellStyle name="40% - uthevingsfarge 1 2 2 5 3 2" xfId="10451"/>
    <cellStyle name="40% - uthevingsfarge 1 2 2 5 3 3" xfId="10452"/>
    <cellStyle name="40% - uthevingsfarge 1 2 2 5 4" xfId="10453"/>
    <cellStyle name="40% - uthevingsfarge 1 2 2 5 5" xfId="10454"/>
    <cellStyle name="40% - uthevingsfarge 1 2 2 6" xfId="10455"/>
    <cellStyle name="40% - uthevingsfarge 1 2 2 6 2" xfId="10456"/>
    <cellStyle name="40% - uthevingsfarge 1 2 2 6 3" xfId="10457"/>
    <cellStyle name="40% - uthevingsfarge 1 2 2 7" xfId="10458"/>
    <cellStyle name="40% - uthevingsfarge 1 2 2 7 2" xfId="10459"/>
    <cellStyle name="40% - uthevingsfarge 1 2 2 7 3" xfId="10460"/>
    <cellStyle name="40% - uthevingsfarge 1 2 2 8" xfId="10461"/>
    <cellStyle name="40% - uthevingsfarge 1 2 2 8 2" xfId="10462"/>
    <cellStyle name="40% - uthevingsfarge 1 2 2 9" xfId="10463"/>
    <cellStyle name="40% - uthevingsfarge 1 2 2 9 2" xfId="10464"/>
    <cellStyle name="40% - uthevingsfarge 1 2 2_Tabell 4.5-4.7" xfId="10337"/>
    <cellStyle name="40% - uthevingsfarge 1 2 3" xfId="540"/>
    <cellStyle name="40% - uthevingsfarge 1 2 3 10" xfId="10466"/>
    <cellStyle name="40% - uthevingsfarge 1 2 3 11" xfId="10467"/>
    <cellStyle name="40% - uthevingsfarge 1 2 3 2" xfId="541"/>
    <cellStyle name="40% - uthevingsfarge 1 2 3 2 10" xfId="10469"/>
    <cellStyle name="40% - uthevingsfarge 1 2 3 2 2" xfId="542"/>
    <cellStyle name="40% - uthevingsfarge 1 2 3 2 2 2" xfId="10471"/>
    <cellStyle name="40% - uthevingsfarge 1 2 3 2 2 2 2" xfId="10472"/>
    <cellStyle name="40% - uthevingsfarge 1 2 3 2 2 2 3" xfId="10473"/>
    <cellStyle name="40% - uthevingsfarge 1 2 3 2 2 3" xfId="10474"/>
    <cellStyle name="40% - uthevingsfarge 1 2 3 2 2 3 2" xfId="10475"/>
    <cellStyle name="40% - uthevingsfarge 1 2 3 2 2 3 3" xfId="10476"/>
    <cellStyle name="40% - uthevingsfarge 1 2 3 2 2 4" xfId="10477"/>
    <cellStyle name="40% - uthevingsfarge 1 2 3 2 2 5" xfId="10478"/>
    <cellStyle name="40% - uthevingsfarge 1 2 3 2 2_Tabell 4.5-4.7" xfId="10470"/>
    <cellStyle name="40% - uthevingsfarge 1 2 3 2 3" xfId="10479"/>
    <cellStyle name="40% - uthevingsfarge 1 2 3 2 3 2" xfId="10480"/>
    <cellStyle name="40% - uthevingsfarge 1 2 3 2 3 2 2" xfId="10481"/>
    <cellStyle name="40% - uthevingsfarge 1 2 3 2 3 2 3" xfId="10482"/>
    <cellStyle name="40% - uthevingsfarge 1 2 3 2 3 3" xfId="10483"/>
    <cellStyle name="40% - uthevingsfarge 1 2 3 2 3 3 2" xfId="10484"/>
    <cellStyle name="40% - uthevingsfarge 1 2 3 2 3 3 3" xfId="10485"/>
    <cellStyle name="40% - uthevingsfarge 1 2 3 2 3 4" xfId="10486"/>
    <cellStyle name="40% - uthevingsfarge 1 2 3 2 3 5" xfId="10487"/>
    <cellStyle name="40% - uthevingsfarge 1 2 3 2 4" xfId="10488"/>
    <cellStyle name="40% - uthevingsfarge 1 2 3 2 4 2" xfId="10489"/>
    <cellStyle name="40% - uthevingsfarge 1 2 3 2 4 3" xfId="10490"/>
    <cellStyle name="40% - uthevingsfarge 1 2 3 2 5" xfId="10491"/>
    <cellStyle name="40% - uthevingsfarge 1 2 3 2 5 2" xfId="10492"/>
    <cellStyle name="40% - uthevingsfarge 1 2 3 2 5 3" xfId="10493"/>
    <cellStyle name="40% - uthevingsfarge 1 2 3 2 6" xfId="10494"/>
    <cellStyle name="40% - uthevingsfarge 1 2 3 2 6 2" xfId="10495"/>
    <cellStyle name="40% - uthevingsfarge 1 2 3 2 7" xfId="10496"/>
    <cellStyle name="40% - uthevingsfarge 1 2 3 2 7 2" xfId="10497"/>
    <cellStyle name="40% - uthevingsfarge 1 2 3 2 8" xfId="10498"/>
    <cellStyle name="40% - uthevingsfarge 1 2 3 2 9" xfId="10499"/>
    <cellStyle name="40% - uthevingsfarge 1 2 3 2_Tabell 4.5-4.7" xfId="10468"/>
    <cellStyle name="40% - uthevingsfarge 1 2 3 3" xfId="543"/>
    <cellStyle name="40% - uthevingsfarge 1 2 3 3 2" xfId="10501"/>
    <cellStyle name="40% - uthevingsfarge 1 2 3 3 2 2" xfId="10502"/>
    <cellStyle name="40% - uthevingsfarge 1 2 3 3 2 3" xfId="10503"/>
    <cellStyle name="40% - uthevingsfarge 1 2 3 3 3" xfId="10504"/>
    <cellStyle name="40% - uthevingsfarge 1 2 3 3 3 2" xfId="10505"/>
    <cellStyle name="40% - uthevingsfarge 1 2 3 3 3 3" xfId="10506"/>
    <cellStyle name="40% - uthevingsfarge 1 2 3 3 4" xfId="10507"/>
    <cellStyle name="40% - uthevingsfarge 1 2 3 3 5" xfId="10508"/>
    <cellStyle name="40% - uthevingsfarge 1 2 3 3_Tabell 4.5-4.7" xfId="10500"/>
    <cellStyle name="40% - uthevingsfarge 1 2 3 4" xfId="10509"/>
    <cellStyle name="40% - uthevingsfarge 1 2 3 4 2" xfId="10510"/>
    <cellStyle name="40% - uthevingsfarge 1 2 3 4 2 2" xfId="10511"/>
    <cellStyle name="40% - uthevingsfarge 1 2 3 4 2 3" xfId="10512"/>
    <cellStyle name="40% - uthevingsfarge 1 2 3 4 3" xfId="10513"/>
    <cellStyle name="40% - uthevingsfarge 1 2 3 4 3 2" xfId="10514"/>
    <cellStyle name="40% - uthevingsfarge 1 2 3 4 3 3" xfId="10515"/>
    <cellStyle name="40% - uthevingsfarge 1 2 3 4 4" xfId="10516"/>
    <cellStyle name="40% - uthevingsfarge 1 2 3 4 5" xfId="10517"/>
    <cellStyle name="40% - uthevingsfarge 1 2 3 5" xfId="10518"/>
    <cellStyle name="40% - uthevingsfarge 1 2 3 5 2" xfId="10519"/>
    <cellStyle name="40% - uthevingsfarge 1 2 3 5 3" xfId="10520"/>
    <cellStyle name="40% - uthevingsfarge 1 2 3 6" xfId="10521"/>
    <cellStyle name="40% - uthevingsfarge 1 2 3 6 2" xfId="10522"/>
    <cellStyle name="40% - uthevingsfarge 1 2 3 6 3" xfId="10523"/>
    <cellStyle name="40% - uthevingsfarge 1 2 3 7" xfId="10524"/>
    <cellStyle name="40% - uthevingsfarge 1 2 3 7 2" xfId="10525"/>
    <cellStyle name="40% - uthevingsfarge 1 2 3 8" xfId="10526"/>
    <cellStyle name="40% - uthevingsfarge 1 2 3 8 2" xfId="10527"/>
    <cellStyle name="40% - uthevingsfarge 1 2 3 9" xfId="10528"/>
    <cellStyle name="40% - uthevingsfarge 1 2 3_Tabell 4.5-4.7" xfId="10465"/>
    <cellStyle name="40% - uthevingsfarge 1 2 4" xfId="544"/>
    <cellStyle name="40% - uthevingsfarge 1 2 4 10" xfId="10530"/>
    <cellStyle name="40% - uthevingsfarge 1 2 4 2" xfId="545"/>
    <cellStyle name="40% - uthevingsfarge 1 2 4 2 2" xfId="10532"/>
    <cellStyle name="40% - uthevingsfarge 1 2 4 2 2 2" xfId="10533"/>
    <cellStyle name="40% - uthevingsfarge 1 2 4 2 2 3" xfId="10534"/>
    <cellStyle name="40% - uthevingsfarge 1 2 4 2 3" xfId="10535"/>
    <cellStyle name="40% - uthevingsfarge 1 2 4 2 3 2" xfId="10536"/>
    <cellStyle name="40% - uthevingsfarge 1 2 4 2 3 3" xfId="10537"/>
    <cellStyle name="40% - uthevingsfarge 1 2 4 2 4" xfId="10538"/>
    <cellStyle name="40% - uthevingsfarge 1 2 4 2 5" xfId="10539"/>
    <cellStyle name="40% - uthevingsfarge 1 2 4 2_Tabell 4.5-4.7" xfId="10531"/>
    <cellStyle name="40% - uthevingsfarge 1 2 4 3" xfId="10540"/>
    <cellStyle name="40% - uthevingsfarge 1 2 4 3 2" xfId="10541"/>
    <cellStyle name="40% - uthevingsfarge 1 2 4 3 2 2" xfId="10542"/>
    <cellStyle name="40% - uthevingsfarge 1 2 4 3 2 3" xfId="10543"/>
    <cellStyle name="40% - uthevingsfarge 1 2 4 3 3" xfId="10544"/>
    <cellStyle name="40% - uthevingsfarge 1 2 4 3 3 2" xfId="10545"/>
    <cellStyle name="40% - uthevingsfarge 1 2 4 3 3 3" xfId="10546"/>
    <cellStyle name="40% - uthevingsfarge 1 2 4 3 4" xfId="10547"/>
    <cellStyle name="40% - uthevingsfarge 1 2 4 3 5" xfId="10548"/>
    <cellStyle name="40% - uthevingsfarge 1 2 4 4" xfId="10549"/>
    <cellStyle name="40% - uthevingsfarge 1 2 4 4 2" xfId="10550"/>
    <cellStyle name="40% - uthevingsfarge 1 2 4 4 3" xfId="10551"/>
    <cellStyle name="40% - uthevingsfarge 1 2 4 5" xfId="10552"/>
    <cellStyle name="40% - uthevingsfarge 1 2 4 5 2" xfId="10553"/>
    <cellStyle name="40% - uthevingsfarge 1 2 4 5 3" xfId="10554"/>
    <cellStyle name="40% - uthevingsfarge 1 2 4 6" xfId="10555"/>
    <cellStyle name="40% - uthevingsfarge 1 2 4 6 2" xfId="10556"/>
    <cellStyle name="40% - uthevingsfarge 1 2 4 7" xfId="10557"/>
    <cellStyle name="40% - uthevingsfarge 1 2 4 7 2" xfId="10558"/>
    <cellStyle name="40% - uthevingsfarge 1 2 4 8" xfId="10559"/>
    <cellStyle name="40% - uthevingsfarge 1 2 4 9" xfId="10560"/>
    <cellStyle name="40% - uthevingsfarge 1 2 4_Tabell 4.5-4.7" xfId="10529"/>
    <cellStyle name="40% - uthevingsfarge 1 2 5" xfId="546"/>
    <cellStyle name="40% - uthevingsfarge 1 2 5 10" xfId="10562"/>
    <cellStyle name="40% - uthevingsfarge 1 2 5 2" xfId="547"/>
    <cellStyle name="40% - uthevingsfarge 1 2 5 2 2" xfId="10564"/>
    <cellStyle name="40% - uthevingsfarge 1 2 5 2 2 2" xfId="10565"/>
    <cellStyle name="40% - uthevingsfarge 1 2 5 2 2 3" xfId="10566"/>
    <cellStyle name="40% - uthevingsfarge 1 2 5 2 3" xfId="10567"/>
    <cellStyle name="40% - uthevingsfarge 1 2 5 2 3 2" xfId="10568"/>
    <cellStyle name="40% - uthevingsfarge 1 2 5 2 3 3" xfId="10569"/>
    <cellStyle name="40% - uthevingsfarge 1 2 5 2 4" xfId="10570"/>
    <cellStyle name="40% - uthevingsfarge 1 2 5 2 5" xfId="10571"/>
    <cellStyle name="40% - uthevingsfarge 1 2 5 2_Tabell 4.5-4.7" xfId="10563"/>
    <cellStyle name="40% - uthevingsfarge 1 2 5 3" xfId="10572"/>
    <cellStyle name="40% - uthevingsfarge 1 2 5 3 2" xfId="10573"/>
    <cellStyle name="40% - uthevingsfarge 1 2 5 3 2 2" xfId="10574"/>
    <cellStyle name="40% - uthevingsfarge 1 2 5 3 2 3" xfId="10575"/>
    <cellStyle name="40% - uthevingsfarge 1 2 5 3 3" xfId="10576"/>
    <cellStyle name="40% - uthevingsfarge 1 2 5 3 3 2" xfId="10577"/>
    <cellStyle name="40% - uthevingsfarge 1 2 5 3 3 3" xfId="10578"/>
    <cellStyle name="40% - uthevingsfarge 1 2 5 3 4" xfId="10579"/>
    <cellStyle name="40% - uthevingsfarge 1 2 5 3 5" xfId="10580"/>
    <cellStyle name="40% - uthevingsfarge 1 2 5 4" xfId="10581"/>
    <cellStyle name="40% - uthevingsfarge 1 2 5 4 2" xfId="10582"/>
    <cellStyle name="40% - uthevingsfarge 1 2 5 4 3" xfId="10583"/>
    <cellStyle name="40% - uthevingsfarge 1 2 5 5" xfId="10584"/>
    <cellStyle name="40% - uthevingsfarge 1 2 5 5 2" xfId="10585"/>
    <cellStyle name="40% - uthevingsfarge 1 2 5 5 3" xfId="10586"/>
    <cellStyle name="40% - uthevingsfarge 1 2 5 6" xfId="10587"/>
    <cellStyle name="40% - uthevingsfarge 1 2 5 6 2" xfId="10588"/>
    <cellStyle name="40% - uthevingsfarge 1 2 5 7" xfId="10589"/>
    <cellStyle name="40% - uthevingsfarge 1 2 5 7 2" xfId="10590"/>
    <cellStyle name="40% - uthevingsfarge 1 2 5 8" xfId="10591"/>
    <cellStyle name="40% - uthevingsfarge 1 2 5 9" xfId="10592"/>
    <cellStyle name="40% - uthevingsfarge 1 2 5_Tabell 4.5-4.7" xfId="10561"/>
    <cellStyle name="40% - uthevingsfarge 1 2 6" xfId="548"/>
    <cellStyle name="40% - uthevingsfarge 1 2 6 2" xfId="10594"/>
    <cellStyle name="40% - uthevingsfarge 1 2 6 2 2" xfId="10595"/>
    <cellStyle name="40% - uthevingsfarge 1 2 6 2 3" xfId="10596"/>
    <cellStyle name="40% - uthevingsfarge 1 2 6 3" xfId="10597"/>
    <cellStyle name="40% - uthevingsfarge 1 2 6 3 2" xfId="10598"/>
    <cellStyle name="40% - uthevingsfarge 1 2 6 3 3" xfId="10599"/>
    <cellStyle name="40% - uthevingsfarge 1 2 6 4" xfId="10600"/>
    <cellStyle name="40% - uthevingsfarge 1 2 6 5" xfId="10601"/>
    <cellStyle name="40% - uthevingsfarge 1 2 6_Tabell 4.5-4.7" xfId="10593"/>
    <cellStyle name="40% - uthevingsfarge 1 2 7" xfId="10602"/>
    <cellStyle name="40% - uthevingsfarge 1 2 7 2" xfId="10603"/>
    <cellStyle name="40% - uthevingsfarge 1 2 7 2 2" xfId="10604"/>
    <cellStyle name="40% - uthevingsfarge 1 2 7 2 3" xfId="10605"/>
    <cellStyle name="40% - uthevingsfarge 1 2 7 3" xfId="10606"/>
    <cellStyle name="40% - uthevingsfarge 1 2 7 3 2" xfId="10607"/>
    <cellStyle name="40% - uthevingsfarge 1 2 7 3 3" xfId="10608"/>
    <cellStyle name="40% - uthevingsfarge 1 2 7 4" xfId="10609"/>
    <cellStyle name="40% - uthevingsfarge 1 2 7 5" xfId="10610"/>
    <cellStyle name="40% - uthevingsfarge 1 2 8" xfId="10611"/>
    <cellStyle name="40% - uthevingsfarge 1 2 8 2" xfId="10612"/>
    <cellStyle name="40% - uthevingsfarge 1 2 8 3" xfId="10613"/>
    <cellStyle name="40% - uthevingsfarge 1 2 9" xfId="10614"/>
    <cellStyle name="40% - uthevingsfarge 1 2 9 2" xfId="10615"/>
    <cellStyle name="40% - uthevingsfarge 1 2 9 3" xfId="10616"/>
    <cellStyle name="40% - uthevingsfarge 1 2_Tabell 4.5-4.7" xfId="10329"/>
    <cellStyle name="40% - uthevingsfarge 1 3" xfId="549"/>
    <cellStyle name="40% - uthevingsfarge 1 3 10" xfId="10618"/>
    <cellStyle name="40% - uthevingsfarge 1 3 10 2" xfId="10619"/>
    <cellStyle name="40% - uthevingsfarge 1 3 11" xfId="10620"/>
    <cellStyle name="40% - uthevingsfarge 1 3 12" xfId="10621"/>
    <cellStyle name="40% - uthevingsfarge 1 3 13" xfId="10622"/>
    <cellStyle name="40% - uthevingsfarge 1 3 2" xfId="550"/>
    <cellStyle name="40% - uthevingsfarge 1 3 2 10" xfId="10624"/>
    <cellStyle name="40% - uthevingsfarge 1 3 2 11" xfId="10625"/>
    <cellStyle name="40% - uthevingsfarge 1 3 2 12" xfId="10626"/>
    <cellStyle name="40% - uthevingsfarge 1 3 2 2" xfId="551"/>
    <cellStyle name="40% - uthevingsfarge 1 3 2 2 10" xfId="10628"/>
    <cellStyle name="40% - uthevingsfarge 1 3 2 2 11" xfId="10629"/>
    <cellStyle name="40% - uthevingsfarge 1 3 2 2 2" xfId="552"/>
    <cellStyle name="40% - uthevingsfarge 1 3 2 2 2 10" xfId="10631"/>
    <cellStyle name="40% - uthevingsfarge 1 3 2 2 2 2" xfId="553"/>
    <cellStyle name="40% - uthevingsfarge 1 3 2 2 2 2 2" xfId="10633"/>
    <cellStyle name="40% - uthevingsfarge 1 3 2 2 2 2 2 2" xfId="10634"/>
    <cellStyle name="40% - uthevingsfarge 1 3 2 2 2 2 2 3" xfId="10635"/>
    <cellStyle name="40% - uthevingsfarge 1 3 2 2 2 2 3" xfId="10636"/>
    <cellStyle name="40% - uthevingsfarge 1 3 2 2 2 2 3 2" xfId="10637"/>
    <cellStyle name="40% - uthevingsfarge 1 3 2 2 2 2 3 3" xfId="10638"/>
    <cellStyle name="40% - uthevingsfarge 1 3 2 2 2 2 4" xfId="10639"/>
    <cellStyle name="40% - uthevingsfarge 1 3 2 2 2 2 5" xfId="10640"/>
    <cellStyle name="40% - uthevingsfarge 1 3 2 2 2 2_Tabell 4.5-4.7" xfId="10632"/>
    <cellStyle name="40% - uthevingsfarge 1 3 2 2 2 3" xfId="10641"/>
    <cellStyle name="40% - uthevingsfarge 1 3 2 2 2 3 2" xfId="10642"/>
    <cellStyle name="40% - uthevingsfarge 1 3 2 2 2 3 2 2" xfId="10643"/>
    <cellStyle name="40% - uthevingsfarge 1 3 2 2 2 3 2 3" xfId="10644"/>
    <cellStyle name="40% - uthevingsfarge 1 3 2 2 2 3 3" xfId="10645"/>
    <cellStyle name="40% - uthevingsfarge 1 3 2 2 2 3 3 2" xfId="10646"/>
    <cellStyle name="40% - uthevingsfarge 1 3 2 2 2 3 3 3" xfId="10647"/>
    <cellStyle name="40% - uthevingsfarge 1 3 2 2 2 3 4" xfId="10648"/>
    <cellStyle name="40% - uthevingsfarge 1 3 2 2 2 3 5" xfId="10649"/>
    <cellStyle name="40% - uthevingsfarge 1 3 2 2 2 4" xfId="10650"/>
    <cellStyle name="40% - uthevingsfarge 1 3 2 2 2 4 2" xfId="10651"/>
    <cellStyle name="40% - uthevingsfarge 1 3 2 2 2 4 3" xfId="10652"/>
    <cellStyle name="40% - uthevingsfarge 1 3 2 2 2 5" xfId="10653"/>
    <cellStyle name="40% - uthevingsfarge 1 3 2 2 2 5 2" xfId="10654"/>
    <cellStyle name="40% - uthevingsfarge 1 3 2 2 2 5 3" xfId="10655"/>
    <cellStyle name="40% - uthevingsfarge 1 3 2 2 2 6" xfId="10656"/>
    <cellStyle name="40% - uthevingsfarge 1 3 2 2 2 6 2" xfId="10657"/>
    <cellStyle name="40% - uthevingsfarge 1 3 2 2 2 7" xfId="10658"/>
    <cellStyle name="40% - uthevingsfarge 1 3 2 2 2 7 2" xfId="10659"/>
    <cellStyle name="40% - uthevingsfarge 1 3 2 2 2 8" xfId="10660"/>
    <cellStyle name="40% - uthevingsfarge 1 3 2 2 2 9" xfId="10661"/>
    <cellStyle name="40% - uthevingsfarge 1 3 2 2 2_Tabell 4.5-4.7" xfId="10630"/>
    <cellStyle name="40% - uthevingsfarge 1 3 2 2 3" xfId="554"/>
    <cellStyle name="40% - uthevingsfarge 1 3 2 2 3 2" xfId="10663"/>
    <cellStyle name="40% - uthevingsfarge 1 3 2 2 3 2 2" xfId="10664"/>
    <cellStyle name="40% - uthevingsfarge 1 3 2 2 3 2 3" xfId="10665"/>
    <cellStyle name="40% - uthevingsfarge 1 3 2 2 3 3" xfId="10666"/>
    <cellStyle name="40% - uthevingsfarge 1 3 2 2 3 3 2" xfId="10667"/>
    <cellStyle name="40% - uthevingsfarge 1 3 2 2 3 3 3" xfId="10668"/>
    <cellStyle name="40% - uthevingsfarge 1 3 2 2 3 4" xfId="10669"/>
    <cellStyle name="40% - uthevingsfarge 1 3 2 2 3 5" xfId="10670"/>
    <cellStyle name="40% - uthevingsfarge 1 3 2 2 3_Tabell 4.5-4.7" xfId="10662"/>
    <cellStyle name="40% - uthevingsfarge 1 3 2 2 4" xfId="10671"/>
    <cellStyle name="40% - uthevingsfarge 1 3 2 2 4 2" xfId="10672"/>
    <cellStyle name="40% - uthevingsfarge 1 3 2 2 4 2 2" xfId="10673"/>
    <cellStyle name="40% - uthevingsfarge 1 3 2 2 4 2 3" xfId="10674"/>
    <cellStyle name="40% - uthevingsfarge 1 3 2 2 4 3" xfId="10675"/>
    <cellStyle name="40% - uthevingsfarge 1 3 2 2 4 3 2" xfId="10676"/>
    <cellStyle name="40% - uthevingsfarge 1 3 2 2 4 3 3" xfId="10677"/>
    <cellStyle name="40% - uthevingsfarge 1 3 2 2 4 4" xfId="10678"/>
    <cellStyle name="40% - uthevingsfarge 1 3 2 2 4 5" xfId="10679"/>
    <cellStyle name="40% - uthevingsfarge 1 3 2 2 5" xfId="10680"/>
    <cellStyle name="40% - uthevingsfarge 1 3 2 2 5 2" xfId="10681"/>
    <cellStyle name="40% - uthevingsfarge 1 3 2 2 5 3" xfId="10682"/>
    <cellStyle name="40% - uthevingsfarge 1 3 2 2 6" xfId="10683"/>
    <cellStyle name="40% - uthevingsfarge 1 3 2 2 6 2" xfId="10684"/>
    <cellStyle name="40% - uthevingsfarge 1 3 2 2 6 3" xfId="10685"/>
    <cellStyle name="40% - uthevingsfarge 1 3 2 2 7" xfId="10686"/>
    <cellStyle name="40% - uthevingsfarge 1 3 2 2 7 2" xfId="10687"/>
    <cellStyle name="40% - uthevingsfarge 1 3 2 2 8" xfId="10688"/>
    <cellStyle name="40% - uthevingsfarge 1 3 2 2 8 2" xfId="10689"/>
    <cellStyle name="40% - uthevingsfarge 1 3 2 2 9" xfId="10690"/>
    <cellStyle name="40% - uthevingsfarge 1 3 2 2_Tabell 4.5-4.7" xfId="10627"/>
    <cellStyle name="40% - uthevingsfarge 1 3 2 3" xfId="555"/>
    <cellStyle name="40% - uthevingsfarge 1 3 2 3 10" xfId="10692"/>
    <cellStyle name="40% - uthevingsfarge 1 3 2 3 2" xfId="556"/>
    <cellStyle name="40% - uthevingsfarge 1 3 2 3 2 2" xfId="10694"/>
    <cellStyle name="40% - uthevingsfarge 1 3 2 3 2 2 2" xfId="10695"/>
    <cellStyle name="40% - uthevingsfarge 1 3 2 3 2 2 3" xfId="10696"/>
    <cellStyle name="40% - uthevingsfarge 1 3 2 3 2 3" xfId="10697"/>
    <cellStyle name="40% - uthevingsfarge 1 3 2 3 2 3 2" xfId="10698"/>
    <cellStyle name="40% - uthevingsfarge 1 3 2 3 2 3 3" xfId="10699"/>
    <cellStyle name="40% - uthevingsfarge 1 3 2 3 2 4" xfId="10700"/>
    <cellStyle name="40% - uthevingsfarge 1 3 2 3 2 5" xfId="10701"/>
    <cellStyle name="40% - uthevingsfarge 1 3 2 3 2_Tabell 4.5-4.7" xfId="10693"/>
    <cellStyle name="40% - uthevingsfarge 1 3 2 3 3" xfId="10702"/>
    <cellStyle name="40% - uthevingsfarge 1 3 2 3 3 2" xfId="10703"/>
    <cellStyle name="40% - uthevingsfarge 1 3 2 3 3 2 2" xfId="10704"/>
    <cellStyle name="40% - uthevingsfarge 1 3 2 3 3 2 3" xfId="10705"/>
    <cellStyle name="40% - uthevingsfarge 1 3 2 3 3 3" xfId="10706"/>
    <cellStyle name="40% - uthevingsfarge 1 3 2 3 3 3 2" xfId="10707"/>
    <cellStyle name="40% - uthevingsfarge 1 3 2 3 3 3 3" xfId="10708"/>
    <cellStyle name="40% - uthevingsfarge 1 3 2 3 3 4" xfId="10709"/>
    <cellStyle name="40% - uthevingsfarge 1 3 2 3 3 5" xfId="10710"/>
    <cellStyle name="40% - uthevingsfarge 1 3 2 3 4" xfId="10711"/>
    <cellStyle name="40% - uthevingsfarge 1 3 2 3 4 2" xfId="10712"/>
    <cellStyle name="40% - uthevingsfarge 1 3 2 3 4 3" xfId="10713"/>
    <cellStyle name="40% - uthevingsfarge 1 3 2 3 5" xfId="10714"/>
    <cellStyle name="40% - uthevingsfarge 1 3 2 3 5 2" xfId="10715"/>
    <cellStyle name="40% - uthevingsfarge 1 3 2 3 5 3" xfId="10716"/>
    <cellStyle name="40% - uthevingsfarge 1 3 2 3 6" xfId="10717"/>
    <cellStyle name="40% - uthevingsfarge 1 3 2 3 6 2" xfId="10718"/>
    <cellStyle name="40% - uthevingsfarge 1 3 2 3 7" xfId="10719"/>
    <cellStyle name="40% - uthevingsfarge 1 3 2 3 7 2" xfId="10720"/>
    <cellStyle name="40% - uthevingsfarge 1 3 2 3 8" xfId="10721"/>
    <cellStyle name="40% - uthevingsfarge 1 3 2 3 9" xfId="10722"/>
    <cellStyle name="40% - uthevingsfarge 1 3 2 3_Tabell 4.5-4.7" xfId="10691"/>
    <cellStyle name="40% - uthevingsfarge 1 3 2 4" xfId="557"/>
    <cellStyle name="40% - uthevingsfarge 1 3 2 4 2" xfId="10724"/>
    <cellStyle name="40% - uthevingsfarge 1 3 2 4 2 2" xfId="10725"/>
    <cellStyle name="40% - uthevingsfarge 1 3 2 4 2 3" xfId="10726"/>
    <cellStyle name="40% - uthevingsfarge 1 3 2 4 3" xfId="10727"/>
    <cellStyle name="40% - uthevingsfarge 1 3 2 4 3 2" xfId="10728"/>
    <cellStyle name="40% - uthevingsfarge 1 3 2 4 3 3" xfId="10729"/>
    <cellStyle name="40% - uthevingsfarge 1 3 2 4 4" xfId="10730"/>
    <cellStyle name="40% - uthevingsfarge 1 3 2 4 5" xfId="10731"/>
    <cellStyle name="40% - uthevingsfarge 1 3 2 4_Tabell 4.5-4.7" xfId="10723"/>
    <cellStyle name="40% - uthevingsfarge 1 3 2 5" xfId="10732"/>
    <cellStyle name="40% - uthevingsfarge 1 3 2 5 2" xfId="10733"/>
    <cellStyle name="40% - uthevingsfarge 1 3 2 5 2 2" xfId="10734"/>
    <cellStyle name="40% - uthevingsfarge 1 3 2 5 2 3" xfId="10735"/>
    <cellStyle name="40% - uthevingsfarge 1 3 2 5 3" xfId="10736"/>
    <cellStyle name="40% - uthevingsfarge 1 3 2 5 3 2" xfId="10737"/>
    <cellStyle name="40% - uthevingsfarge 1 3 2 5 3 3" xfId="10738"/>
    <cellStyle name="40% - uthevingsfarge 1 3 2 5 4" xfId="10739"/>
    <cellStyle name="40% - uthevingsfarge 1 3 2 5 5" xfId="10740"/>
    <cellStyle name="40% - uthevingsfarge 1 3 2 6" xfId="10741"/>
    <cellStyle name="40% - uthevingsfarge 1 3 2 6 2" xfId="10742"/>
    <cellStyle name="40% - uthevingsfarge 1 3 2 6 3" xfId="10743"/>
    <cellStyle name="40% - uthevingsfarge 1 3 2 7" xfId="10744"/>
    <cellStyle name="40% - uthevingsfarge 1 3 2 7 2" xfId="10745"/>
    <cellStyle name="40% - uthevingsfarge 1 3 2 7 3" xfId="10746"/>
    <cellStyle name="40% - uthevingsfarge 1 3 2 8" xfId="10747"/>
    <cellStyle name="40% - uthevingsfarge 1 3 2 8 2" xfId="10748"/>
    <cellStyle name="40% - uthevingsfarge 1 3 2 9" xfId="10749"/>
    <cellStyle name="40% - uthevingsfarge 1 3 2 9 2" xfId="10750"/>
    <cellStyle name="40% - uthevingsfarge 1 3 2_Tabell 4.5-4.7" xfId="10623"/>
    <cellStyle name="40% - uthevingsfarge 1 3 3" xfId="558"/>
    <cellStyle name="40% - uthevingsfarge 1 3 3 10" xfId="10752"/>
    <cellStyle name="40% - uthevingsfarge 1 3 3 11" xfId="10753"/>
    <cellStyle name="40% - uthevingsfarge 1 3 3 2" xfId="559"/>
    <cellStyle name="40% - uthevingsfarge 1 3 3 2 10" xfId="10755"/>
    <cellStyle name="40% - uthevingsfarge 1 3 3 2 2" xfId="560"/>
    <cellStyle name="40% - uthevingsfarge 1 3 3 2 2 2" xfId="10757"/>
    <cellStyle name="40% - uthevingsfarge 1 3 3 2 2 2 2" xfId="10758"/>
    <cellStyle name="40% - uthevingsfarge 1 3 3 2 2 2 3" xfId="10759"/>
    <cellStyle name="40% - uthevingsfarge 1 3 3 2 2 3" xfId="10760"/>
    <cellStyle name="40% - uthevingsfarge 1 3 3 2 2 3 2" xfId="10761"/>
    <cellStyle name="40% - uthevingsfarge 1 3 3 2 2 3 3" xfId="10762"/>
    <cellStyle name="40% - uthevingsfarge 1 3 3 2 2 4" xfId="10763"/>
    <cellStyle name="40% - uthevingsfarge 1 3 3 2 2 5" xfId="10764"/>
    <cellStyle name="40% - uthevingsfarge 1 3 3 2 2_Tabell 4.5-4.7" xfId="10756"/>
    <cellStyle name="40% - uthevingsfarge 1 3 3 2 3" xfId="10765"/>
    <cellStyle name="40% - uthevingsfarge 1 3 3 2 3 2" xfId="10766"/>
    <cellStyle name="40% - uthevingsfarge 1 3 3 2 3 2 2" xfId="10767"/>
    <cellStyle name="40% - uthevingsfarge 1 3 3 2 3 2 3" xfId="10768"/>
    <cellStyle name="40% - uthevingsfarge 1 3 3 2 3 3" xfId="10769"/>
    <cellStyle name="40% - uthevingsfarge 1 3 3 2 3 3 2" xfId="10770"/>
    <cellStyle name="40% - uthevingsfarge 1 3 3 2 3 3 3" xfId="10771"/>
    <cellStyle name="40% - uthevingsfarge 1 3 3 2 3 4" xfId="10772"/>
    <cellStyle name="40% - uthevingsfarge 1 3 3 2 3 5" xfId="10773"/>
    <cellStyle name="40% - uthevingsfarge 1 3 3 2 4" xfId="10774"/>
    <cellStyle name="40% - uthevingsfarge 1 3 3 2 4 2" xfId="10775"/>
    <cellStyle name="40% - uthevingsfarge 1 3 3 2 4 3" xfId="10776"/>
    <cellStyle name="40% - uthevingsfarge 1 3 3 2 5" xfId="10777"/>
    <cellStyle name="40% - uthevingsfarge 1 3 3 2 5 2" xfId="10778"/>
    <cellStyle name="40% - uthevingsfarge 1 3 3 2 5 3" xfId="10779"/>
    <cellStyle name="40% - uthevingsfarge 1 3 3 2 6" xfId="10780"/>
    <cellStyle name="40% - uthevingsfarge 1 3 3 2 6 2" xfId="10781"/>
    <cellStyle name="40% - uthevingsfarge 1 3 3 2 7" xfId="10782"/>
    <cellStyle name="40% - uthevingsfarge 1 3 3 2 7 2" xfId="10783"/>
    <cellStyle name="40% - uthevingsfarge 1 3 3 2 8" xfId="10784"/>
    <cellStyle name="40% - uthevingsfarge 1 3 3 2 9" xfId="10785"/>
    <cellStyle name="40% - uthevingsfarge 1 3 3 2_Tabell 4.5-4.7" xfId="10754"/>
    <cellStyle name="40% - uthevingsfarge 1 3 3 3" xfId="561"/>
    <cellStyle name="40% - uthevingsfarge 1 3 3 3 2" xfId="10787"/>
    <cellStyle name="40% - uthevingsfarge 1 3 3 3 2 2" xfId="10788"/>
    <cellStyle name="40% - uthevingsfarge 1 3 3 3 2 3" xfId="10789"/>
    <cellStyle name="40% - uthevingsfarge 1 3 3 3 3" xfId="10790"/>
    <cellStyle name="40% - uthevingsfarge 1 3 3 3 3 2" xfId="10791"/>
    <cellStyle name="40% - uthevingsfarge 1 3 3 3 3 3" xfId="10792"/>
    <cellStyle name="40% - uthevingsfarge 1 3 3 3 4" xfId="10793"/>
    <cellStyle name="40% - uthevingsfarge 1 3 3 3 5" xfId="10794"/>
    <cellStyle name="40% - uthevingsfarge 1 3 3 3_Tabell 4.5-4.7" xfId="10786"/>
    <cellStyle name="40% - uthevingsfarge 1 3 3 4" xfId="10795"/>
    <cellStyle name="40% - uthevingsfarge 1 3 3 4 2" xfId="10796"/>
    <cellStyle name="40% - uthevingsfarge 1 3 3 4 2 2" xfId="10797"/>
    <cellStyle name="40% - uthevingsfarge 1 3 3 4 2 3" xfId="10798"/>
    <cellStyle name="40% - uthevingsfarge 1 3 3 4 3" xfId="10799"/>
    <cellStyle name="40% - uthevingsfarge 1 3 3 4 3 2" xfId="10800"/>
    <cellStyle name="40% - uthevingsfarge 1 3 3 4 3 3" xfId="10801"/>
    <cellStyle name="40% - uthevingsfarge 1 3 3 4 4" xfId="10802"/>
    <cellStyle name="40% - uthevingsfarge 1 3 3 4 5" xfId="10803"/>
    <cellStyle name="40% - uthevingsfarge 1 3 3 5" xfId="10804"/>
    <cellStyle name="40% - uthevingsfarge 1 3 3 5 2" xfId="10805"/>
    <cellStyle name="40% - uthevingsfarge 1 3 3 5 3" xfId="10806"/>
    <cellStyle name="40% - uthevingsfarge 1 3 3 6" xfId="10807"/>
    <cellStyle name="40% - uthevingsfarge 1 3 3 6 2" xfId="10808"/>
    <cellStyle name="40% - uthevingsfarge 1 3 3 6 3" xfId="10809"/>
    <cellStyle name="40% - uthevingsfarge 1 3 3 7" xfId="10810"/>
    <cellStyle name="40% - uthevingsfarge 1 3 3 7 2" xfId="10811"/>
    <cellStyle name="40% - uthevingsfarge 1 3 3 8" xfId="10812"/>
    <cellStyle name="40% - uthevingsfarge 1 3 3 8 2" xfId="10813"/>
    <cellStyle name="40% - uthevingsfarge 1 3 3 9" xfId="10814"/>
    <cellStyle name="40% - uthevingsfarge 1 3 3_Tabell 4.5-4.7" xfId="10751"/>
    <cellStyle name="40% - uthevingsfarge 1 3 4" xfId="562"/>
    <cellStyle name="40% - uthevingsfarge 1 3 4 10" xfId="10816"/>
    <cellStyle name="40% - uthevingsfarge 1 3 4 2" xfId="563"/>
    <cellStyle name="40% - uthevingsfarge 1 3 4 2 2" xfId="10818"/>
    <cellStyle name="40% - uthevingsfarge 1 3 4 2 2 2" xfId="10819"/>
    <cellStyle name="40% - uthevingsfarge 1 3 4 2 2 3" xfId="10820"/>
    <cellStyle name="40% - uthevingsfarge 1 3 4 2 3" xfId="10821"/>
    <cellStyle name="40% - uthevingsfarge 1 3 4 2 3 2" xfId="10822"/>
    <cellStyle name="40% - uthevingsfarge 1 3 4 2 3 3" xfId="10823"/>
    <cellStyle name="40% - uthevingsfarge 1 3 4 2 4" xfId="10824"/>
    <cellStyle name="40% - uthevingsfarge 1 3 4 2 5" xfId="10825"/>
    <cellStyle name="40% - uthevingsfarge 1 3 4 2_Tabell 4.5-4.7" xfId="10817"/>
    <cellStyle name="40% - uthevingsfarge 1 3 4 3" xfId="10826"/>
    <cellStyle name="40% - uthevingsfarge 1 3 4 3 2" xfId="10827"/>
    <cellStyle name="40% - uthevingsfarge 1 3 4 3 2 2" xfId="10828"/>
    <cellStyle name="40% - uthevingsfarge 1 3 4 3 2 3" xfId="10829"/>
    <cellStyle name="40% - uthevingsfarge 1 3 4 3 3" xfId="10830"/>
    <cellStyle name="40% - uthevingsfarge 1 3 4 3 3 2" xfId="10831"/>
    <cellStyle name="40% - uthevingsfarge 1 3 4 3 3 3" xfId="10832"/>
    <cellStyle name="40% - uthevingsfarge 1 3 4 3 4" xfId="10833"/>
    <cellStyle name="40% - uthevingsfarge 1 3 4 3 5" xfId="10834"/>
    <cellStyle name="40% - uthevingsfarge 1 3 4 4" xfId="10835"/>
    <cellStyle name="40% - uthevingsfarge 1 3 4 4 2" xfId="10836"/>
    <cellStyle name="40% - uthevingsfarge 1 3 4 4 3" xfId="10837"/>
    <cellStyle name="40% - uthevingsfarge 1 3 4 5" xfId="10838"/>
    <cellStyle name="40% - uthevingsfarge 1 3 4 5 2" xfId="10839"/>
    <cellStyle name="40% - uthevingsfarge 1 3 4 5 3" xfId="10840"/>
    <cellStyle name="40% - uthevingsfarge 1 3 4 6" xfId="10841"/>
    <cellStyle name="40% - uthevingsfarge 1 3 4 6 2" xfId="10842"/>
    <cellStyle name="40% - uthevingsfarge 1 3 4 7" xfId="10843"/>
    <cellStyle name="40% - uthevingsfarge 1 3 4 7 2" xfId="10844"/>
    <cellStyle name="40% - uthevingsfarge 1 3 4 8" xfId="10845"/>
    <cellStyle name="40% - uthevingsfarge 1 3 4 9" xfId="10846"/>
    <cellStyle name="40% - uthevingsfarge 1 3 4_Tabell 4.5-4.7" xfId="10815"/>
    <cellStyle name="40% - uthevingsfarge 1 3 5" xfId="564"/>
    <cellStyle name="40% - uthevingsfarge 1 3 5 2" xfId="10848"/>
    <cellStyle name="40% - uthevingsfarge 1 3 5 2 2" xfId="10849"/>
    <cellStyle name="40% - uthevingsfarge 1 3 5 2 3" xfId="10850"/>
    <cellStyle name="40% - uthevingsfarge 1 3 5 3" xfId="10851"/>
    <cellStyle name="40% - uthevingsfarge 1 3 5 3 2" xfId="10852"/>
    <cellStyle name="40% - uthevingsfarge 1 3 5 3 3" xfId="10853"/>
    <cellStyle name="40% - uthevingsfarge 1 3 5 4" xfId="10854"/>
    <cellStyle name="40% - uthevingsfarge 1 3 5 5" xfId="10855"/>
    <cellStyle name="40% - uthevingsfarge 1 3 5_Tabell 4.5-4.7" xfId="10847"/>
    <cellStyle name="40% - uthevingsfarge 1 3 6" xfId="10856"/>
    <cellStyle name="40% - uthevingsfarge 1 3 6 2" xfId="10857"/>
    <cellStyle name="40% - uthevingsfarge 1 3 6 2 2" xfId="10858"/>
    <cellStyle name="40% - uthevingsfarge 1 3 6 2 3" xfId="10859"/>
    <cellStyle name="40% - uthevingsfarge 1 3 6 3" xfId="10860"/>
    <cellStyle name="40% - uthevingsfarge 1 3 6 3 2" xfId="10861"/>
    <cellStyle name="40% - uthevingsfarge 1 3 6 3 3" xfId="10862"/>
    <cellStyle name="40% - uthevingsfarge 1 3 6 4" xfId="10863"/>
    <cellStyle name="40% - uthevingsfarge 1 3 6 5" xfId="10864"/>
    <cellStyle name="40% - uthevingsfarge 1 3 7" xfId="10865"/>
    <cellStyle name="40% - uthevingsfarge 1 3 7 2" xfId="10866"/>
    <cellStyle name="40% - uthevingsfarge 1 3 7 3" xfId="10867"/>
    <cellStyle name="40% - uthevingsfarge 1 3 8" xfId="10868"/>
    <cellStyle name="40% - uthevingsfarge 1 3 8 2" xfId="10869"/>
    <cellStyle name="40% - uthevingsfarge 1 3 8 3" xfId="10870"/>
    <cellStyle name="40% - uthevingsfarge 1 3 9" xfId="10871"/>
    <cellStyle name="40% - uthevingsfarge 1 3 9 2" xfId="10872"/>
    <cellStyle name="40% - uthevingsfarge 1 3_Tabell 4.5-4.7" xfId="10617"/>
    <cellStyle name="40% - uthevingsfarge 1 4" xfId="565"/>
    <cellStyle name="40% - uthevingsfarge 1 4 10" xfId="10874"/>
    <cellStyle name="40% - uthevingsfarge 1 4 10 2" xfId="10875"/>
    <cellStyle name="40% - uthevingsfarge 1 4 11" xfId="10876"/>
    <cellStyle name="40% - uthevingsfarge 1 4 12" xfId="10877"/>
    <cellStyle name="40% - uthevingsfarge 1 4 13" xfId="10878"/>
    <cellStyle name="40% - uthevingsfarge 1 4 2" xfId="566"/>
    <cellStyle name="40% - uthevingsfarge 1 4 2 10" xfId="10880"/>
    <cellStyle name="40% - uthevingsfarge 1 4 2 11" xfId="10881"/>
    <cellStyle name="40% - uthevingsfarge 1 4 2 12" xfId="10882"/>
    <cellStyle name="40% - uthevingsfarge 1 4 2 2" xfId="567"/>
    <cellStyle name="40% - uthevingsfarge 1 4 2 2 10" xfId="10884"/>
    <cellStyle name="40% - uthevingsfarge 1 4 2 2 11" xfId="10885"/>
    <cellStyle name="40% - uthevingsfarge 1 4 2 2 2" xfId="568"/>
    <cellStyle name="40% - uthevingsfarge 1 4 2 2 2 10" xfId="10887"/>
    <cellStyle name="40% - uthevingsfarge 1 4 2 2 2 2" xfId="569"/>
    <cellStyle name="40% - uthevingsfarge 1 4 2 2 2 2 2" xfId="10889"/>
    <cellStyle name="40% - uthevingsfarge 1 4 2 2 2 2 2 2" xfId="10890"/>
    <cellStyle name="40% - uthevingsfarge 1 4 2 2 2 2 2 3" xfId="10891"/>
    <cellStyle name="40% - uthevingsfarge 1 4 2 2 2 2 3" xfId="10892"/>
    <cellStyle name="40% - uthevingsfarge 1 4 2 2 2 2 3 2" xfId="10893"/>
    <cellStyle name="40% - uthevingsfarge 1 4 2 2 2 2 3 3" xfId="10894"/>
    <cellStyle name="40% - uthevingsfarge 1 4 2 2 2 2 4" xfId="10895"/>
    <cellStyle name="40% - uthevingsfarge 1 4 2 2 2 2 5" xfId="10896"/>
    <cellStyle name="40% - uthevingsfarge 1 4 2 2 2 2_Tabell 4.5-4.7" xfId="10888"/>
    <cellStyle name="40% - uthevingsfarge 1 4 2 2 2 3" xfId="10897"/>
    <cellStyle name="40% - uthevingsfarge 1 4 2 2 2 3 2" xfId="10898"/>
    <cellStyle name="40% - uthevingsfarge 1 4 2 2 2 3 2 2" xfId="10899"/>
    <cellStyle name="40% - uthevingsfarge 1 4 2 2 2 3 2 3" xfId="10900"/>
    <cellStyle name="40% - uthevingsfarge 1 4 2 2 2 3 3" xfId="10901"/>
    <cellStyle name="40% - uthevingsfarge 1 4 2 2 2 3 3 2" xfId="10902"/>
    <cellStyle name="40% - uthevingsfarge 1 4 2 2 2 3 3 3" xfId="10903"/>
    <cellStyle name="40% - uthevingsfarge 1 4 2 2 2 3 4" xfId="10904"/>
    <cellStyle name="40% - uthevingsfarge 1 4 2 2 2 3 5" xfId="10905"/>
    <cellStyle name="40% - uthevingsfarge 1 4 2 2 2 4" xfId="10906"/>
    <cellStyle name="40% - uthevingsfarge 1 4 2 2 2 4 2" xfId="10907"/>
    <cellStyle name="40% - uthevingsfarge 1 4 2 2 2 4 3" xfId="10908"/>
    <cellStyle name="40% - uthevingsfarge 1 4 2 2 2 5" xfId="10909"/>
    <cellStyle name="40% - uthevingsfarge 1 4 2 2 2 5 2" xfId="10910"/>
    <cellStyle name="40% - uthevingsfarge 1 4 2 2 2 5 3" xfId="10911"/>
    <cellStyle name="40% - uthevingsfarge 1 4 2 2 2 6" xfId="10912"/>
    <cellStyle name="40% - uthevingsfarge 1 4 2 2 2 6 2" xfId="10913"/>
    <cellStyle name="40% - uthevingsfarge 1 4 2 2 2 7" xfId="10914"/>
    <cellStyle name="40% - uthevingsfarge 1 4 2 2 2 7 2" xfId="10915"/>
    <cellStyle name="40% - uthevingsfarge 1 4 2 2 2 8" xfId="10916"/>
    <cellStyle name="40% - uthevingsfarge 1 4 2 2 2 9" xfId="10917"/>
    <cellStyle name="40% - uthevingsfarge 1 4 2 2 2_Tabell 4.5-4.7" xfId="10886"/>
    <cellStyle name="40% - uthevingsfarge 1 4 2 2 3" xfId="570"/>
    <cellStyle name="40% - uthevingsfarge 1 4 2 2 3 2" xfId="10919"/>
    <cellStyle name="40% - uthevingsfarge 1 4 2 2 3 2 2" xfId="10920"/>
    <cellStyle name="40% - uthevingsfarge 1 4 2 2 3 2 3" xfId="10921"/>
    <cellStyle name="40% - uthevingsfarge 1 4 2 2 3 3" xfId="10922"/>
    <cellStyle name="40% - uthevingsfarge 1 4 2 2 3 3 2" xfId="10923"/>
    <cellStyle name="40% - uthevingsfarge 1 4 2 2 3 3 3" xfId="10924"/>
    <cellStyle name="40% - uthevingsfarge 1 4 2 2 3 4" xfId="10925"/>
    <cellStyle name="40% - uthevingsfarge 1 4 2 2 3 5" xfId="10926"/>
    <cellStyle name="40% - uthevingsfarge 1 4 2 2 3_Tabell 4.5-4.7" xfId="10918"/>
    <cellStyle name="40% - uthevingsfarge 1 4 2 2 4" xfId="10927"/>
    <cellStyle name="40% - uthevingsfarge 1 4 2 2 4 2" xfId="10928"/>
    <cellStyle name="40% - uthevingsfarge 1 4 2 2 4 2 2" xfId="10929"/>
    <cellStyle name="40% - uthevingsfarge 1 4 2 2 4 2 3" xfId="10930"/>
    <cellStyle name="40% - uthevingsfarge 1 4 2 2 4 3" xfId="10931"/>
    <cellStyle name="40% - uthevingsfarge 1 4 2 2 4 3 2" xfId="10932"/>
    <cellStyle name="40% - uthevingsfarge 1 4 2 2 4 3 3" xfId="10933"/>
    <cellStyle name="40% - uthevingsfarge 1 4 2 2 4 4" xfId="10934"/>
    <cellStyle name="40% - uthevingsfarge 1 4 2 2 4 5" xfId="10935"/>
    <cellStyle name="40% - uthevingsfarge 1 4 2 2 5" xfId="10936"/>
    <cellStyle name="40% - uthevingsfarge 1 4 2 2 5 2" xfId="10937"/>
    <cellStyle name="40% - uthevingsfarge 1 4 2 2 5 3" xfId="10938"/>
    <cellStyle name="40% - uthevingsfarge 1 4 2 2 6" xfId="10939"/>
    <cellStyle name="40% - uthevingsfarge 1 4 2 2 6 2" xfId="10940"/>
    <cellStyle name="40% - uthevingsfarge 1 4 2 2 6 3" xfId="10941"/>
    <cellStyle name="40% - uthevingsfarge 1 4 2 2 7" xfId="10942"/>
    <cellStyle name="40% - uthevingsfarge 1 4 2 2 7 2" xfId="10943"/>
    <cellStyle name="40% - uthevingsfarge 1 4 2 2 8" xfId="10944"/>
    <cellStyle name="40% - uthevingsfarge 1 4 2 2 8 2" xfId="10945"/>
    <cellStyle name="40% - uthevingsfarge 1 4 2 2 9" xfId="10946"/>
    <cellStyle name="40% - uthevingsfarge 1 4 2 2_Tabell 4.5-4.7" xfId="10883"/>
    <cellStyle name="40% - uthevingsfarge 1 4 2 3" xfId="571"/>
    <cellStyle name="40% - uthevingsfarge 1 4 2 3 10" xfId="10948"/>
    <cellStyle name="40% - uthevingsfarge 1 4 2 3 2" xfId="572"/>
    <cellStyle name="40% - uthevingsfarge 1 4 2 3 2 2" xfId="10950"/>
    <cellStyle name="40% - uthevingsfarge 1 4 2 3 2 2 2" xfId="10951"/>
    <cellStyle name="40% - uthevingsfarge 1 4 2 3 2 2 3" xfId="10952"/>
    <cellStyle name="40% - uthevingsfarge 1 4 2 3 2 3" xfId="10953"/>
    <cellStyle name="40% - uthevingsfarge 1 4 2 3 2 3 2" xfId="10954"/>
    <cellStyle name="40% - uthevingsfarge 1 4 2 3 2 3 3" xfId="10955"/>
    <cellStyle name="40% - uthevingsfarge 1 4 2 3 2 4" xfId="10956"/>
    <cellStyle name="40% - uthevingsfarge 1 4 2 3 2 5" xfId="10957"/>
    <cellStyle name="40% - uthevingsfarge 1 4 2 3 2_Tabell 4.5-4.7" xfId="10949"/>
    <cellStyle name="40% - uthevingsfarge 1 4 2 3 3" xfId="10958"/>
    <cellStyle name="40% - uthevingsfarge 1 4 2 3 3 2" xfId="10959"/>
    <cellStyle name="40% - uthevingsfarge 1 4 2 3 3 2 2" xfId="10960"/>
    <cellStyle name="40% - uthevingsfarge 1 4 2 3 3 2 3" xfId="10961"/>
    <cellStyle name="40% - uthevingsfarge 1 4 2 3 3 3" xfId="10962"/>
    <cellStyle name="40% - uthevingsfarge 1 4 2 3 3 3 2" xfId="10963"/>
    <cellStyle name="40% - uthevingsfarge 1 4 2 3 3 3 3" xfId="10964"/>
    <cellStyle name="40% - uthevingsfarge 1 4 2 3 3 4" xfId="10965"/>
    <cellStyle name="40% - uthevingsfarge 1 4 2 3 3 5" xfId="10966"/>
    <cellStyle name="40% - uthevingsfarge 1 4 2 3 4" xfId="10967"/>
    <cellStyle name="40% - uthevingsfarge 1 4 2 3 4 2" xfId="10968"/>
    <cellStyle name="40% - uthevingsfarge 1 4 2 3 4 3" xfId="10969"/>
    <cellStyle name="40% - uthevingsfarge 1 4 2 3 5" xfId="10970"/>
    <cellStyle name="40% - uthevingsfarge 1 4 2 3 5 2" xfId="10971"/>
    <cellStyle name="40% - uthevingsfarge 1 4 2 3 5 3" xfId="10972"/>
    <cellStyle name="40% - uthevingsfarge 1 4 2 3 6" xfId="10973"/>
    <cellStyle name="40% - uthevingsfarge 1 4 2 3 6 2" xfId="10974"/>
    <cellStyle name="40% - uthevingsfarge 1 4 2 3 7" xfId="10975"/>
    <cellStyle name="40% - uthevingsfarge 1 4 2 3 7 2" xfId="10976"/>
    <cellStyle name="40% - uthevingsfarge 1 4 2 3 8" xfId="10977"/>
    <cellStyle name="40% - uthevingsfarge 1 4 2 3 9" xfId="10978"/>
    <cellStyle name="40% - uthevingsfarge 1 4 2 3_Tabell 4.5-4.7" xfId="10947"/>
    <cellStyle name="40% - uthevingsfarge 1 4 2 4" xfId="573"/>
    <cellStyle name="40% - uthevingsfarge 1 4 2 4 2" xfId="10980"/>
    <cellStyle name="40% - uthevingsfarge 1 4 2 4 2 2" xfId="10981"/>
    <cellStyle name="40% - uthevingsfarge 1 4 2 4 2 3" xfId="10982"/>
    <cellStyle name="40% - uthevingsfarge 1 4 2 4 3" xfId="10983"/>
    <cellStyle name="40% - uthevingsfarge 1 4 2 4 3 2" xfId="10984"/>
    <cellStyle name="40% - uthevingsfarge 1 4 2 4 3 3" xfId="10985"/>
    <cellStyle name="40% - uthevingsfarge 1 4 2 4 4" xfId="10986"/>
    <cellStyle name="40% - uthevingsfarge 1 4 2 4 5" xfId="10987"/>
    <cellStyle name="40% - uthevingsfarge 1 4 2 4_Tabell 4.5-4.7" xfId="10979"/>
    <cellStyle name="40% - uthevingsfarge 1 4 2 5" xfId="10988"/>
    <cellStyle name="40% - uthevingsfarge 1 4 2 5 2" xfId="10989"/>
    <cellStyle name="40% - uthevingsfarge 1 4 2 5 2 2" xfId="10990"/>
    <cellStyle name="40% - uthevingsfarge 1 4 2 5 2 3" xfId="10991"/>
    <cellStyle name="40% - uthevingsfarge 1 4 2 5 3" xfId="10992"/>
    <cellStyle name="40% - uthevingsfarge 1 4 2 5 3 2" xfId="10993"/>
    <cellStyle name="40% - uthevingsfarge 1 4 2 5 3 3" xfId="10994"/>
    <cellStyle name="40% - uthevingsfarge 1 4 2 5 4" xfId="10995"/>
    <cellStyle name="40% - uthevingsfarge 1 4 2 5 5" xfId="10996"/>
    <cellStyle name="40% - uthevingsfarge 1 4 2 6" xfId="10997"/>
    <cellStyle name="40% - uthevingsfarge 1 4 2 6 2" xfId="10998"/>
    <cellStyle name="40% - uthevingsfarge 1 4 2 6 3" xfId="10999"/>
    <cellStyle name="40% - uthevingsfarge 1 4 2 7" xfId="11000"/>
    <cellStyle name="40% - uthevingsfarge 1 4 2 7 2" xfId="11001"/>
    <cellStyle name="40% - uthevingsfarge 1 4 2 7 3" xfId="11002"/>
    <cellStyle name="40% - uthevingsfarge 1 4 2 8" xfId="11003"/>
    <cellStyle name="40% - uthevingsfarge 1 4 2 8 2" xfId="11004"/>
    <cellStyle name="40% - uthevingsfarge 1 4 2 9" xfId="11005"/>
    <cellStyle name="40% - uthevingsfarge 1 4 2 9 2" xfId="11006"/>
    <cellStyle name="40% - uthevingsfarge 1 4 2_Tabell 4.5-4.7" xfId="10879"/>
    <cellStyle name="40% - uthevingsfarge 1 4 3" xfId="574"/>
    <cellStyle name="40% - uthevingsfarge 1 4 3 10" xfId="11008"/>
    <cellStyle name="40% - uthevingsfarge 1 4 3 11" xfId="11009"/>
    <cellStyle name="40% - uthevingsfarge 1 4 3 2" xfId="575"/>
    <cellStyle name="40% - uthevingsfarge 1 4 3 2 10" xfId="11011"/>
    <cellStyle name="40% - uthevingsfarge 1 4 3 2 2" xfId="576"/>
    <cellStyle name="40% - uthevingsfarge 1 4 3 2 2 2" xfId="11013"/>
    <cellStyle name="40% - uthevingsfarge 1 4 3 2 2 2 2" xfId="11014"/>
    <cellStyle name="40% - uthevingsfarge 1 4 3 2 2 2 3" xfId="11015"/>
    <cellStyle name="40% - uthevingsfarge 1 4 3 2 2 3" xfId="11016"/>
    <cellStyle name="40% - uthevingsfarge 1 4 3 2 2 3 2" xfId="11017"/>
    <cellStyle name="40% - uthevingsfarge 1 4 3 2 2 3 3" xfId="11018"/>
    <cellStyle name="40% - uthevingsfarge 1 4 3 2 2 4" xfId="11019"/>
    <cellStyle name="40% - uthevingsfarge 1 4 3 2 2 5" xfId="11020"/>
    <cellStyle name="40% - uthevingsfarge 1 4 3 2 2_Tabell 4.5-4.7" xfId="11012"/>
    <cellStyle name="40% - uthevingsfarge 1 4 3 2 3" xfId="11021"/>
    <cellStyle name="40% - uthevingsfarge 1 4 3 2 3 2" xfId="11022"/>
    <cellStyle name="40% - uthevingsfarge 1 4 3 2 3 2 2" xfId="11023"/>
    <cellStyle name="40% - uthevingsfarge 1 4 3 2 3 2 3" xfId="11024"/>
    <cellStyle name="40% - uthevingsfarge 1 4 3 2 3 3" xfId="11025"/>
    <cellStyle name="40% - uthevingsfarge 1 4 3 2 3 3 2" xfId="11026"/>
    <cellStyle name="40% - uthevingsfarge 1 4 3 2 3 3 3" xfId="11027"/>
    <cellStyle name="40% - uthevingsfarge 1 4 3 2 3 4" xfId="11028"/>
    <cellStyle name="40% - uthevingsfarge 1 4 3 2 3 5" xfId="11029"/>
    <cellStyle name="40% - uthevingsfarge 1 4 3 2 4" xfId="11030"/>
    <cellStyle name="40% - uthevingsfarge 1 4 3 2 4 2" xfId="11031"/>
    <cellStyle name="40% - uthevingsfarge 1 4 3 2 4 3" xfId="11032"/>
    <cellStyle name="40% - uthevingsfarge 1 4 3 2 5" xfId="11033"/>
    <cellStyle name="40% - uthevingsfarge 1 4 3 2 5 2" xfId="11034"/>
    <cellStyle name="40% - uthevingsfarge 1 4 3 2 5 3" xfId="11035"/>
    <cellStyle name="40% - uthevingsfarge 1 4 3 2 6" xfId="11036"/>
    <cellStyle name="40% - uthevingsfarge 1 4 3 2 6 2" xfId="11037"/>
    <cellStyle name="40% - uthevingsfarge 1 4 3 2 7" xfId="11038"/>
    <cellStyle name="40% - uthevingsfarge 1 4 3 2 7 2" xfId="11039"/>
    <cellStyle name="40% - uthevingsfarge 1 4 3 2 8" xfId="11040"/>
    <cellStyle name="40% - uthevingsfarge 1 4 3 2 9" xfId="11041"/>
    <cellStyle name="40% - uthevingsfarge 1 4 3 2_Tabell 4.5-4.7" xfId="11010"/>
    <cellStyle name="40% - uthevingsfarge 1 4 3 3" xfId="577"/>
    <cellStyle name="40% - uthevingsfarge 1 4 3 3 2" xfId="11043"/>
    <cellStyle name="40% - uthevingsfarge 1 4 3 3 2 2" xfId="11044"/>
    <cellStyle name="40% - uthevingsfarge 1 4 3 3 2 3" xfId="11045"/>
    <cellStyle name="40% - uthevingsfarge 1 4 3 3 3" xfId="11046"/>
    <cellStyle name="40% - uthevingsfarge 1 4 3 3 3 2" xfId="11047"/>
    <cellStyle name="40% - uthevingsfarge 1 4 3 3 3 3" xfId="11048"/>
    <cellStyle name="40% - uthevingsfarge 1 4 3 3 4" xfId="11049"/>
    <cellStyle name="40% - uthevingsfarge 1 4 3 3 5" xfId="11050"/>
    <cellStyle name="40% - uthevingsfarge 1 4 3 3_Tabell 4.5-4.7" xfId="11042"/>
    <cellStyle name="40% - uthevingsfarge 1 4 3 4" xfId="11051"/>
    <cellStyle name="40% - uthevingsfarge 1 4 3 4 2" xfId="11052"/>
    <cellStyle name="40% - uthevingsfarge 1 4 3 4 2 2" xfId="11053"/>
    <cellStyle name="40% - uthevingsfarge 1 4 3 4 2 3" xfId="11054"/>
    <cellStyle name="40% - uthevingsfarge 1 4 3 4 3" xfId="11055"/>
    <cellStyle name="40% - uthevingsfarge 1 4 3 4 3 2" xfId="11056"/>
    <cellStyle name="40% - uthevingsfarge 1 4 3 4 3 3" xfId="11057"/>
    <cellStyle name="40% - uthevingsfarge 1 4 3 4 4" xfId="11058"/>
    <cellStyle name="40% - uthevingsfarge 1 4 3 4 5" xfId="11059"/>
    <cellStyle name="40% - uthevingsfarge 1 4 3 5" xfId="11060"/>
    <cellStyle name="40% - uthevingsfarge 1 4 3 5 2" xfId="11061"/>
    <cellStyle name="40% - uthevingsfarge 1 4 3 5 3" xfId="11062"/>
    <cellStyle name="40% - uthevingsfarge 1 4 3 6" xfId="11063"/>
    <cellStyle name="40% - uthevingsfarge 1 4 3 6 2" xfId="11064"/>
    <cellStyle name="40% - uthevingsfarge 1 4 3 6 3" xfId="11065"/>
    <cellStyle name="40% - uthevingsfarge 1 4 3 7" xfId="11066"/>
    <cellStyle name="40% - uthevingsfarge 1 4 3 7 2" xfId="11067"/>
    <cellStyle name="40% - uthevingsfarge 1 4 3 8" xfId="11068"/>
    <cellStyle name="40% - uthevingsfarge 1 4 3 8 2" xfId="11069"/>
    <cellStyle name="40% - uthevingsfarge 1 4 3 9" xfId="11070"/>
    <cellStyle name="40% - uthevingsfarge 1 4 3_Tabell 4.5-4.7" xfId="11007"/>
    <cellStyle name="40% - uthevingsfarge 1 4 4" xfId="578"/>
    <cellStyle name="40% - uthevingsfarge 1 4 4 10" xfId="11072"/>
    <cellStyle name="40% - uthevingsfarge 1 4 4 2" xfId="579"/>
    <cellStyle name="40% - uthevingsfarge 1 4 4 2 2" xfId="11074"/>
    <cellStyle name="40% - uthevingsfarge 1 4 4 2 2 2" xfId="11075"/>
    <cellStyle name="40% - uthevingsfarge 1 4 4 2 2 3" xfId="11076"/>
    <cellStyle name="40% - uthevingsfarge 1 4 4 2 3" xfId="11077"/>
    <cellStyle name="40% - uthevingsfarge 1 4 4 2 3 2" xfId="11078"/>
    <cellStyle name="40% - uthevingsfarge 1 4 4 2 3 3" xfId="11079"/>
    <cellStyle name="40% - uthevingsfarge 1 4 4 2 4" xfId="11080"/>
    <cellStyle name="40% - uthevingsfarge 1 4 4 2 5" xfId="11081"/>
    <cellStyle name="40% - uthevingsfarge 1 4 4 2_Tabell 4.5-4.7" xfId="11073"/>
    <cellStyle name="40% - uthevingsfarge 1 4 4 3" xfId="11082"/>
    <cellStyle name="40% - uthevingsfarge 1 4 4 3 2" xfId="11083"/>
    <cellStyle name="40% - uthevingsfarge 1 4 4 3 2 2" xfId="11084"/>
    <cellStyle name="40% - uthevingsfarge 1 4 4 3 2 3" xfId="11085"/>
    <cellStyle name="40% - uthevingsfarge 1 4 4 3 3" xfId="11086"/>
    <cellStyle name="40% - uthevingsfarge 1 4 4 3 3 2" xfId="11087"/>
    <cellStyle name="40% - uthevingsfarge 1 4 4 3 3 3" xfId="11088"/>
    <cellStyle name="40% - uthevingsfarge 1 4 4 3 4" xfId="11089"/>
    <cellStyle name="40% - uthevingsfarge 1 4 4 3 5" xfId="11090"/>
    <cellStyle name="40% - uthevingsfarge 1 4 4 4" xfId="11091"/>
    <cellStyle name="40% - uthevingsfarge 1 4 4 4 2" xfId="11092"/>
    <cellStyle name="40% - uthevingsfarge 1 4 4 4 3" xfId="11093"/>
    <cellStyle name="40% - uthevingsfarge 1 4 4 5" xfId="11094"/>
    <cellStyle name="40% - uthevingsfarge 1 4 4 5 2" xfId="11095"/>
    <cellStyle name="40% - uthevingsfarge 1 4 4 5 3" xfId="11096"/>
    <cellStyle name="40% - uthevingsfarge 1 4 4 6" xfId="11097"/>
    <cellStyle name="40% - uthevingsfarge 1 4 4 6 2" xfId="11098"/>
    <cellStyle name="40% - uthevingsfarge 1 4 4 7" xfId="11099"/>
    <cellStyle name="40% - uthevingsfarge 1 4 4 7 2" xfId="11100"/>
    <cellStyle name="40% - uthevingsfarge 1 4 4 8" xfId="11101"/>
    <cellStyle name="40% - uthevingsfarge 1 4 4 9" xfId="11102"/>
    <cellStyle name="40% - uthevingsfarge 1 4 4_Tabell 4.5-4.7" xfId="11071"/>
    <cellStyle name="40% - uthevingsfarge 1 4 5" xfId="580"/>
    <cellStyle name="40% - uthevingsfarge 1 4 5 2" xfId="11104"/>
    <cellStyle name="40% - uthevingsfarge 1 4 5 2 2" xfId="11105"/>
    <cellStyle name="40% - uthevingsfarge 1 4 5 2 3" xfId="11106"/>
    <cellStyle name="40% - uthevingsfarge 1 4 5 3" xfId="11107"/>
    <cellStyle name="40% - uthevingsfarge 1 4 5 3 2" xfId="11108"/>
    <cellStyle name="40% - uthevingsfarge 1 4 5 3 3" xfId="11109"/>
    <cellStyle name="40% - uthevingsfarge 1 4 5 4" xfId="11110"/>
    <cellStyle name="40% - uthevingsfarge 1 4 5 5" xfId="11111"/>
    <cellStyle name="40% - uthevingsfarge 1 4 5_Tabell 4.5-4.7" xfId="11103"/>
    <cellStyle name="40% - uthevingsfarge 1 4 6" xfId="11112"/>
    <cellStyle name="40% - uthevingsfarge 1 4 6 2" xfId="11113"/>
    <cellStyle name="40% - uthevingsfarge 1 4 6 2 2" xfId="11114"/>
    <cellStyle name="40% - uthevingsfarge 1 4 6 2 3" xfId="11115"/>
    <cellStyle name="40% - uthevingsfarge 1 4 6 3" xfId="11116"/>
    <cellStyle name="40% - uthevingsfarge 1 4 6 3 2" xfId="11117"/>
    <cellStyle name="40% - uthevingsfarge 1 4 6 3 3" xfId="11118"/>
    <cellStyle name="40% - uthevingsfarge 1 4 6 4" xfId="11119"/>
    <cellStyle name="40% - uthevingsfarge 1 4 6 5" xfId="11120"/>
    <cellStyle name="40% - uthevingsfarge 1 4 7" xfId="11121"/>
    <cellStyle name="40% - uthevingsfarge 1 4 7 2" xfId="11122"/>
    <cellStyle name="40% - uthevingsfarge 1 4 7 3" xfId="11123"/>
    <cellStyle name="40% - uthevingsfarge 1 4 8" xfId="11124"/>
    <cellStyle name="40% - uthevingsfarge 1 4 8 2" xfId="11125"/>
    <cellStyle name="40% - uthevingsfarge 1 4 8 3" xfId="11126"/>
    <cellStyle name="40% - uthevingsfarge 1 4 9" xfId="11127"/>
    <cellStyle name="40% - uthevingsfarge 1 4 9 2" xfId="11128"/>
    <cellStyle name="40% - uthevingsfarge 1 4_Tabell 4.5-4.7" xfId="10873"/>
    <cellStyle name="40% - uthevingsfarge 1 5" xfId="581"/>
    <cellStyle name="40% - uthevingsfarge 1 5 10" xfId="11130"/>
    <cellStyle name="40% - uthevingsfarge 1 5 10 2" xfId="11131"/>
    <cellStyle name="40% - uthevingsfarge 1 5 11" xfId="11132"/>
    <cellStyle name="40% - uthevingsfarge 1 5 12" xfId="11133"/>
    <cellStyle name="40% - uthevingsfarge 1 5 13" xfId="11134"/>
    <cellStyle name="40% - uthevingsfarge 1 5 2" xfId="582"/>
    <cellStyle name="40% - uthevingsfarge 1 5 2 10" xfId="11136"/>
    <cellStyle name="40% - uthevingsfarge 1 5 2 11" xfId="11137"/>
    <cellStyle name="40% - uthevingsfarge 1 5 2 12" xfId="11138"/>
    <cellStyle name="40% - uthevingsfarge 1 5 2 2" xfId="583"/>
    <cellStyle name="40% - uthevingsfarge 1 5 2 2 10" xfId="11140"/>
    <cellStyle name="40% - uthevingsfarge 1 5 2 2 11" xfId="11141"/>
    <cellStyle name="40% - uthevingsfarge 1 5 2 2 2" xfId="584"/>
    <cellStyle name="40% - uthevingsfarge 1 5 2 2 2 10" xfId="11143"/>
    <cellStyle name="40% - uthevingsfarge 1 5 2 2 2 2" xfId="585"/>
    <cellStyle name="40% - uthevingsfarge 1 5 2 2 2 2 2" xfId="11145"/>
    <cellStyle name="40% - uthevingsfarge 1 5 2 2 2 2 2 2" xfId="11146"/>
    <cellStyle name="40% - uthevingsfarge 1 5 2 2 2 2 2 3" xfId="11147"/>
    <cellStyle name="40% - uthevingsfarge 1 5 2 2 2 2 3" xfId="11148"/>
    <cellStyle name="40% - uthevingsfarge 1 5 2 2 2 2 3 2" xfId="11149"/>
    <cellStyle name="40% - uthevingsfarge 1 5 2 2 2 2 3 3" xfId="11150"/>
    <cellStyle name="40% - uthevingsfarge 1 5 2 2 2 2 4" xfId="11151"/>
    <cellStyle name="40% - uthevingsfarge 1 5 2 2 2 2 5" xfId="11152"/>
    <cellStyle name="40% - uthevingsfarge 1 5 2 2 2 2_Tabell 4.5-4.7" xfId="11144"/>
    <cellStyle name="40% - uthevingsfarge 1 5 2 2 2 3" xfId="11153"/>
    <cellStyle name="40% - uthevingsfarge 1 5 2 2 2 3 2" xfId="11154"/>
    <cellStyle name="40% - uthevingsfarge 1 5 2 2 2 3 2 2" xfId="11155"/>
    <cellStyle name="40% - uthevingsfarge 1 5 2 2 2 3 2 3" xfId="11156"/>
    <cellStyle name="40% - uthevingsfarge 1 5 2 2 2 3 3" xfId="11157"/>
    <cellStyle name="40% - uthevingsfarge 1 5 2 2 2 3 3 2" xfId="11158"/>
    <cellStyle name="40% - uthevingsfarge 1 5 2 2 2 3 3 3" xfId="11159"/>
    <cellStyle name="40% - uthevingsfarge 1 5 2 2 2 3 4" xfId="11160"/>
    <cellStyle name="40% - uthevingsfarge 1 5 2 2 2 3 5" xfId="11161"/>
    <cellStyle name="40% - uthevingsfarge 1 5 2 2 2 4" xfId="11162"/>
    <cellStyle name="40% - uthevingsfarge 1 5 2 2 2 4 2" xfId="11163"/>
    <cellStyle name="40% - uthevingsfarge 1 5 2 2 2 4 3" xfId="11164"/>
    <cellStyle name="40% - uthevingsfarge 1 5 2 2 2 5" xfId="11165"/>
    <cellStyle name="40% - uthevingsfarge 1 5 2 2 2 5 2" xfId="11166"/>
    <cellStyle name="40% - uthevingsfarge 1 5 2 2 2 5 3" xfId="11167"/>
    <cellStyle name="40% - uthevingsfarge 1 5 2 2 2 6" xfId="11168"/>
    <cellStyle name="40% - uthevingsfarge 1 5 2 2 2 6 2" xfId="11169"/>
    <cellStyle name="40% - uthevingsfarge 1 5 2 2 2 7" xfId="11170"/>
    <cellStyle name="40% - uthevingsfarge 1 5 2 2 2 7 2" xfId="11171"/>
    <cellStyle name="40% - uthevingsfarge 1 5 2 2 2 8" xfId="11172"/>
    <cellStyle name="40% - uthevingsfarge 1 5 2 2 2 9" xfId="11173"/>
    <cellStyle name="40% - uthevingsfarge 1 5 2 2 2_Tabell 4.5-4.7" xfId="11142"/>
    <cellStyle name="40% - uthevingsfarge 1 5 2 2 3" xfId="586"/>
    <cellStyle name="40% - uthevingsfarge 1 5 2 2 3 2" xfId="11175"/>
    <cellStyle name="40% - uthevingsfarge 1 5 2 2 3 2 2" xfId="11176"/>
    <cellStyle name="40% - uthevingsfarge 1 5 2 2 3 2 3" xfId="11177"/>
    <cellStyle name="40% - uthevingsfarge 1 5 2 2 3 3" xfId="11178"/>
    <cellStyle name="40% - uthevingsfarge 1 5 2 2 3 3 2" xfId="11179"/>
    <cellStyle name="40% - uthevingsfarge 1 5 2 2 3 3 3" xfId="11180"/>
    <cellStyle name="40% - uthevingsfarge 1 5 2 2 3 4" xfId="11181"/>
    <cellStyle name="40% - uthevingsfarge 1 5 2 2 3 5" xfId="11182"/>
    <cellStyle name="40% - uthevingsfarge 1 5 2 2 3_Tabell 4.5-4.7" xfId="11174"/>
    <cellStyle name="40% - uthevingsfarge 1 5 2 2 4" xfId="11183"/>
    <cellStyle name="40% - uthevingsfarge 1 5 2 2 4 2" xfId="11184"/>
    <cellStyle name="40% - uthevingsfarge 1 5 2 2 4 2 2" xfId="11185"/>
    <cellStyle name="40% - uthevingsfarge 1 5 2 2 4 2 3" xfId="11186"/>
    <cellStyle name="40% - uthevingsfarge 1 5 2 2 4 3" xfId="11187"/>
    <cellStyle name="40% - uthevingsfarge 1 5 2 2 4 3 2" xfId="11188"/>
    <cellStyle name="40% - uthevingsfarge 1 5 2 2 4 3 3" xfId="11189"/>
    <cellStyle name="40% - uthevingsfarge 1 5 2 2 4 4" xfId="11190"/>
    <cellStyle name="40% - uthevingsfarge 1 5 2 2 4 5" xfId="11191"/>
    <cellStyle name="40% - uthevingsfarge 1 5 2 2 5" xfId="11192"/>
    <cellStyle name="40% - uthevingsfarge 1 5 2 2 5 2" xfId="11193"/>
    <cellStyle name="40% - uthevingsfarge 1 5 2 2 5 3" xfId="11194"/>
    <cellStyle name="40% - uthevingsfarge 1 5 2 2 6" xfId="11195"/>
    <cellStyle name="40% - uthevingsfarge 1 5 2 2 6 2" xfId="11196"/>
    <cellStyle name="40% - uthevingsfarge 1 5 2 2 6 3" xfId="11197"/>
    <cellStyle name="40% - uthevingsfarge 1 5 2 2 7" xfId="11198"/>
    <cellStyle name="40% - uthevingsfarge 1 5 2 2 7 2" xfId="11199"/>
    <cellStyle name="40% - uthevingsfarge 1 5 2 2 8" xfId="11200"/>
    <cellStyle name="40% - uthevingsfarge 1 5 2 2 8 2" xfId="11201"/>
    <cellStyle name="40% - uthevingsfarge 1 5 2 2 9" xfId="11202"/>
    <cellStyle name="40% - uthevingsfarge 1 5 2 2_Tabell 4.5-4.7" xfId="11139"/>
    <cellStyle name="40% - uthevingsfarge 1 5 2 3" xfId="587"/>
    <cellStyle name="40% - uthevingsfarge 1 5 2 3 10" xfId="11204"/>
    <cellStyle name="40% - uthevingsfarge 1 5 2 3 2" xfId="588"/>
    <cellStyle name="40% - uthevingsfarge 1 5 2 3 2 2" xfId="11206"/>
    <cellStyle name="40% - uthevingsfarge 1 5 2 3 2 2 2" xfId="11207"/>
    <cellStyle name="40% - uthevingsfarge 1 5 2 3 2 2 3" xfId="11208"/>
    <cellStyle name="40% - uthevingsfarge 1 5 2 3 2 3" xfId="11209"/>
    <cellStyle name="40% - uthevingsfarge 1 5 2 3 2 3 2" xfId="11210"/>
    <cellStyle name="40% - uthevingsfarge 1 5 2 3 2 3 3" xfId="11211"/>
    <cellStyle name="40% - uthevingsfarge 1 5 2 3 2 4" xfId="11212"/>
    <cellStyle name="40% - uthevingsfarge 1 5 2 3 2 5" xfId="11213"/>
    <cellStyle name="40% - uthevingsfarge 1 5 2 3 2_Tabell 4.5-4.7" xfId="11205"/>
    <cellStyle name="40% - uthevingsfarge 1 5 2 3 3" xfId="11214"/>
    <cellStyle name="40% - uthevingsfarge 1 5 2 3 3 2" xfId="11215"/>
    <cellStyle name="40% - uthevingsfarge 1 5 2 3 3 2 2" xfId="11216"/>
    <cellStyle name="40% - uthevingsfarge 1 5 2 3 3 2 3" xfId="11217"/>
    <cellStyle name="40% - uthevingsfarge 1 5 2 3 3 3" xfId="11218"/>
    <cellStyle name="40% - uthevingsfarge 1 5 2 3 3 3 2" xfId="11219"/>
    <cellStyle name="40% - uthevingsfarge 1 5 2 3 3 3 3" xfId="11220"/>
    <cellStyle name="40% - uthevingsfarge 1 5 2 3 3 4" xfId="11221"/>
    <cellStyle name="40% - uthevingsfarge 1 5 2 3 3 5" xfId="11222"/>
    <cellStyle name="40% - uthevingsfarge 1 5 2 3 4" xfId="11223"/>
    <cellStyle name="40% - uthevingsfarge 1 5 2 3 4 2" xfId="11224"/>
    <cellStyle name="40% - uthevingsfarge 1 5 2 3 4 3" xfId="11225"/>
    <cellStyle name="40% - uthevingsfarge 1 5 2 3 5" xfId="11226"/>
    <cellStyle name="40% - uthevingsfarge 1 5 2 3 5 2" xfId="11227"/>
    <cellStyle name="40% - uthevingsfarge 1 5 2 3 5 3" xfId="11228"/>
    <cellStyle name="40% - uthevingsfarge 1 5 2 3 6" xfId="11229"/>
    <cellStyle name="40% - uthevingsfarge 1 5 2 3 6 2" xfId="11230"/>
    <cellStyle name="40% - uthevingsfarge 1 5 2 3 7" xfId="11231"/>
    <cellStyle name="40% - uthevingsfarge 1 5 2 3 7 2" xfId="11232"/>
    <cellStyle name="40% - uthevingsfarge 1 5 2 3 8" xfId="11233"/>
    <cellStyle name="40% - uthevingsfarge 1 5 2 3 9" xfId="11234"/>
    <cellStyle name="40% - uthevingsfarge 1 5 2 3_Tabell 4.5-4.7" xfId="11203"/>
    <cellStyle name="40% - uthevingsfarge 1 5 2 4" xfId="589"/>
    <cellStyle name="40% - uthevingsfarge 1 5 2 4 2" xfId="11236"/>
    <cellStyle name="40% - uthevingsfarge 1 5 2 4 2 2" xfId="11237"/>
    <cellStyle name="40% - uthevingsfarge 1 5 2 4 2 3" xfId="11238"/>
    <cellStyle name="40% - uthevingsfarge 1 5 2 4 3" xfId="11239"/>
    <cellStyle name="40% - uthevingsfarge 1 5 2 4 3 2" xfId="11240"/>
    <cellStyle name="40% - uthevingsfarge 1 5 2 4 3 3" xfId="11241"/>
    <cellStyle name="40% - uthevingsfarge 1 5 2 4 4" xfId="11242"/>
    <cellStyle name="40% - uthevingsfarge 1 5 2 4 5" xfId="11243"/>
    <cellStyle name="40% - uthevingsfarge 1 5 2 4_Tabell 4.5-4.7" xfId="11235"/>
    <cellStyle name="40% - uthevingsfarge 1 5 2 5" xfId="11244"/>
    <cellStyle name="40% - uthevingsfarge 1 5 2 5 2" xfId="11245"/>
    <cellStyle name="40% - uthevingsfarge 1 5 2 5 2 2" xfId="11246"/>
    <cellStyle name="40% - uthevingsfarge 1 5 2 5 2 3" xfId="11247"/>
    <cellStyle name="40% - uthevingsfarge 1 5 2 5 3" xfId="11248"/>
    <cellStyle name="40% - uthevingsfarge 1 5 2 5 3 2" xfId="11249"/>
    <cellStyle name="40% - uthevingsfarge 1 5 2 5 3 3" xfId="11250"/>
    <cellStyle name="40% - uthevingsfarge 1 5 2 5 4" xfId="11251"/>
    <cellStyle name="40% - uthevingsfarge 1 5 2 5 5" xfId="11252"/>
    <cellStyle name="40% - uthevingsfarge 1 5 2 6" xfId="11253"/>
    <cellStyle name="40% - uthevingsfarge 1 5 2 6 2" xfId="11254"/>
    <cellStyle name="40% - uthevingsfarge 1 5 2 6 3" xfId="11255"/>
    <cellStyle name="40% - uthevingsfarge 1 5 2 7" xfId="11256"/>
    <cellStyle name="40% - uthevingsfarge 1 5 2 7 2" xfId="11257"/>
    <cellStyle name="40% - uthevingsfarge 1 5 2 7 3" xfId="11258"/>
    <cellStyle name="40% - uthevingsfarge 1 5 2 8" xfId="11259"/>
    <cellStyle name="40% - uthevingsfarge 1 5 2 8 2" xfId="11260"/>
    <cellStyle name="40% - uthevingsfarge 1 5 2 9" xfId="11261"/>
    <cellStyle name="40% - uthevingsfarge 1 5 2 9 2" xfId="11262"/>
    <cellStyle name="40% - uthevingsfarge 1 5 2_Tabell 4.5-4.7" xfId="11135"/>
    <cellStyle name="40% - uthevingsfarge 1 5 3" xfId="590"/>
    <cellStyle name="40% - uthevingsfarge 1 5 3 10" xfId="11264"/>
    <cellStyle name="40% - uthevingsfarge 1 5 3 11" xfId="11265"/>
    <cellStyle name="40% - uthevingsfarge 1 5 3 2" xfId="591"/>
    <cellStyle name="40% - uthevingsfarge 1 5 3 2 10" xfId="11267"/>
    <cellStyle name="40% - uthevingsfarge 1 5 3 2 2" xfId="592"/>
    <cellStyle name="40% - uthevingsfarge 1 5 3 2 2 2" xfId="11269"/>
    <cellStyle name="40% - uthevingsfarge 1 5 3 2 2 2 2" xfId="11270"/>
    <cellStyle name="40% - uthevingsfarge 1 5 3 2 2 2 3" xfId="11271"/>
    <cellStyle name="40% - uthevingsfarge 1 5 3 2 2 3" xfId="11272"/>
    <cellStyle name="40% - uthevingsfarge 1 5 3 2 2 3 2" xfId="11273"/>
    <cellStyle name="40% - uthevingsfarge 1 5 3 2 2 3 3" xfId="11274"/>
    <cellStyle name="40% - uthevingsfarge 1 5 3 2 2 4" xfId="11275"/>
    <cellStyle name="40% - uthevingsfarge 1 5 3 2 2 5" xfId="11276"/>
    <cellStyle name="40% - uthevingsfarge 1 5 3 2 2_Tabell 4.5-4.7" xfId="11268"/>
    <cellStyle name="40% - uthevingsfarge 1 5 3 2 3" xfId="11277"/>
    <cellStyle name="40% - uthevingsfarge 1 5 3 2 3 2" xfId="11278"/>
    <cellStyle name="40% - uthevingsfarge 1 5 3 2 3 2 2" xfId="11279"/>
    <cellStyle name="40% - uthevingsfarge 1 5 3 2 3 2 3" xfId="11280"/>
    <cellStyle name="40% - uthevingsfarge 1 5 3 2 3 3" xfId="11281"/>
    <cellStyle name="40% - uthevingsfarge 1 5 3 2 3 3 2" xfId="11282"/>
    <cellStyle name="40% - uthevingsfarge 1 5 3 2 3 3 3" xfId="11283"/>
    <cellStyle name="40% - uthevingsfarge 1 5 3 2 3 4" xfId="11284"/>
    <cellStyle name="40% - uthevingsfarge 1 5 3 2 3 5" xfId="11285"/>
    <cellStyle name="40% - uthevingsfarge 1 5 3 2 4" xfId="11286"/>
    <cellStyle name="40% - uthevingsfarge 1 5 3 2 4 2" xfId="11287"/>
    <cellStyle name="40% - uthevingsfarge 1 5 3 2 4 3" xfId="11288"/>
    <cellStyle name="40% - uthevingsfarge 1 5 3 2 5" xfId="11289"/>
    <cellStyle name="40% - uthevingsfarge 1 5 3 2 5 2" xfId="11290"/>
    <cellStyle name="40% - uthevingsfarge 1 5 3 2 5 3" xfId="11291"/>
    <cellStyle name="40% - uthevingsfarge 1 5 3 2 6" xfId="11292"/>
    <cellStyle name="40% - uthevingsfarge 1 5 3 2 6 2" xfId="11293"/>
    <cellStyle name="40% - uthevingsfarge 1 5 3 2 7" xfId="11294"/>
    <cellStyle name="40% - uthevingsfarge 1 5 3 2 7 2" xfId="11295"/>
    <cellStyle name="40% - uthevingsfarge 1 5 3 2 8" xfId="11296"/>
    <cellStyle name="40% - uthevingsfarge 1 5 3 2 9" xfId="11297"/>
    <cellStyle name="40% - uthevingsfarge 1 5 3 2_Tabell 4.5-4.7" xfId="11266"/>
    <cellStyle name="40% - uthevingsfarge 1 5 3 3" xfId="593"/>
    <cellStyle name="40% - uthevingsfarge 1 5 3 3 2" xfId="11299"/>
    <cellStyle name="40% - uthevingsfarge 1 5 3 3 2 2" xfId="11300"/>
    <cellStyle name="40% - uthevingsfarge 1 5 3 3 2 3" xfId="11301"/>
    <cellStyle name="40% - uthevingsfarge 1 5 3 3 3" xfId="11302"/>
    <cellStyle name="40% - uthevingsfarge 1 5 3 3 3 2" xfId="11303"/>
    <cellStyle name="40% - uthevingsfarge 1 5 3 3 3 3" xfId="11304"/>
    <cellStyle name="40% - uthevingsfarge 1 5 3 3 4" xfId="11305"/>
    <cellStyle name="40% - uthevingsfarge 1 5 3 3 5" xfId="11306"/>
    <cellStyle name="40% - uthevingsfarge 1 5 3 3_Tabell 4.5-4.7" xfId="11298"/>
    <cellStyle name="40% - uthevingsfarge 1 5 3 4" xfId="11307"/>
    <cellStyle name="40% - uthevingsfarge 1 5 3 4 2" xfId="11308"/>
    <cellStyle name="40% - uthevingsfarge 1 5 3 4 2 2" xfId="11309"/>
    <cellStyle name="40% - uthevingsfarge 1 5 3 4 2 3" xfId="11310"/>
    <cellStyle name="40% - uthevingsfarge 1 5 3 4 3" xfId="11311"/>
    <cellStyle name="40% - uthevingsfarge 1 5 3 4 3 2" xfId="11312"/>
    <cellStyle name="40% - uthevingsfarge 1 5 3 4 3 3" xfId="11313"/>
    <cellStyle name="40% - uthevingsfarge 1 5 3 4 4" xfId="11314"/>
    <cellStyle name="40% - uthevingsfarge 1 5 3 4 5" xfId="11315"/>
    <cellStyle name="40% - uthevingsfarge 1 5 3 5" xfId="11316"/>
    <cellStyle name="40% - uthevingsfarge 1 5 3 5 2" xfId="11317"/>
    <cellStyle name="40% - uthevingsfarge 1 5 3 5 3" xfId="11318"/>
    <cellStyle name="40% - uthevingsfarge 1 5 3 6" xfId="11319"/>
    <cellStyle name="40% - uthevingsfarge 1 5 3 6 2" xfId="11320"/>
    <cellStyle name="40% - uthevingsfarge 1 5 3 6 3" xfId="11321"/>
    <cellStyle name="40% - uthevingsfarge 1 5 3 7" xfId="11322"/>
    <cellStyle name="40% - uthevingsfarge 1 5 3 7 2" xfId="11323"/>
    <cellStyle name="40% - uthevingsfarge 1 5 3 8" xfId="11324"/>
    <cellStyle name="40% - uthevingsfarge 1 5 3 8 2" xfId="11325"/>
    <cellStyle name="40% - uthevingsfarge 1 5 3 9" xfId="11326"/>
    <cellStyle name="40% - uthevingsfarge 1 5 3_Tabell 4.5-4.7" xfId="11263"/>
    <cellStyle name="40% - uthevingsfarge 1 5 4" xfId="594"/>
    <cellStyle name="40% - uthevingsfarge 1 5 4 10" xfId="11328"/>
    <cellStyle name="40% - uthevingsfarge 1 5 4 2" xfId="595"/>
    <cellStyle name="40% - uthevingsfarge 1 5 4 2 2" xfId="11330"/>
    <cellStyle name="40% - uthevingsfarge 1 5 4 2 2 2" xfId="11331"/>
    <cellStyle name="40% - uthevingsfarge 1 5 4 2 2 3" xfId="11332"/>
    <cellStyle name="40% - uthevingsfarge 1 5 4 2 3" xfId="11333"/>
    <cellStyle name="40% - uthevingsfarge 1 5 4 2 3 2" xfId="11334"/>
    <cellStyle name="40% - uthevingsfarge 1 5 4 2 3 3" xfId="11335"/>
    <cellStyle name="40% - uthevingsfarge 1 5 4 2 4" xfId="11336"/>
    <cellStyle name="40% - uthevingsfarge 1 5 4 2 5" xfId="11337"/>
    <cellStyle name="40% - uthevingsfarge 1 5 4 2_Tabell 4.5-4.7" xfId="11329"/>
    <cellStyle name="40% - uthevingsfarge 1 5 4 3" xfId="11338"/>
    <cellStyle name="40% - uthevingsfarge 1 5 4 3 2" xfId="11339"/>
    <cellStyle name="40% - uthevingsfarge 1 5 4 3 2 2" xfId="11340"/>
    <cellStyle name="40% - uthevingsfarge 1 5 4 3 2 3" xfId="11341"/>
    <cellStyle name="40% - uthevingsfarge 1 5 4 3 3" xfId="11342"/>
    <cellStyle name="40% - uthevingsfarge 1 5 4 3 3 2" xfId="11343"/>
    <cellStyle name="40% - uthevingsfarge 1 5 4 3 3 3" xfId="11344"/>
    <cellStyle name="40% - uthevingsfarge 1 5 4 3 4" xfId="11345"/>
    <cellStyle name="40% - uthevingsfarge 1 5 4 3 5" xfId="11346"/>
    <cellStyle name="40% - uthevingsfarge 1 5 4 4" xfId="11347"/>
    <cellStyle name="40% - uthevingsfarge 1 5 4 4 2" xfId="11348"/>
    <cellStyle name="40% - uthevingsfarge 1 5 4 4 3" xfId="11349"/>
    <cellStyle name="40% - uthevingsfarge 1 5 4 5" xfId="11350"/>
    <cellStyle name="40% - uthevingsfarge 1 5 4 5 2" xfId="11351"/>
    <cellStyle name="40% - uthevingsfarge 1 5 4 5 3" xfId="11352"/>
    <cellStyle name="40% - uthevingsfarge 1 5 4 6" xfId="11353"/>
    <cellStyle name="40% - uthevingsfarge 1 5 4 6 2" xfId="11354"/>
    <cellStyle name="40% - uthevingsfarge 1 5 4 7" xfId="11355"/>
    <cellStyle name="40% - uthevingsfarge 1 5 4 7 2" xfId="11356"/>
    <cellStyle name="40% - uthevingsfarge 1 5 4 8" xfId="11357"/>
    <cellStyle name="40% - uthevingsfarge 1 5 4 9" xfId="11358"/>
    <cellStyle name="40% - uthevingsfarge 1 5 4_Tabell 4.5-4.7" xfId="11327"/>
    <cellStyle name="40% - uthevingsfarge 1 5 5" xfId="596"/>
    <cellStyle name="40% - uthevingsfarge 1 5 5 2" xfId="11360"/>
    <cellStyle name="40% - uthevingsfarge 1 5 5 2 2" xfId="11361"/>
    <cellStyle name="40% - uthevingsfarge 1 5 5 2 3" xfId="11362"/>
    <cellStyle name="40% - uthevingsfarge 1 5 5 3" xfId="11363"/>
    <cellStyle name="40% - uthevingsfarge 1 5 5 3 2" xfId="11364"/>
    <cellStyle name="40% - uthevingsfarge 1 5 5 3 3" xfId="11365"/>
    <cellStyle name="40% - uthevingsfarge 1 5 5 4" xfId="11366"/>
    <cellStyle name="40% - uthevingsfarge 1 5 5 5" xfId="11367"/>
    <cellStyle name="40% - uthevingsfarge 1 5 5_Tabell 4.5-4.7" xfId="11359"/>
    <cellStyle name="40% - uthevingsfarge 1 5 6" xfId="11368"/>
    <cellStyle name="40% - uthevingsfarge 1 5 6 2" xfId="11369"/>
    <cellStyle name="40% - uthevingsfarge 1 5 6 2 2" xfId="11370"/>
    <cellStyle name="40% - uthevingsfarge 1 5 6 2 3" xfId="11371"/>
    <cellStyle name="40% - uthevingsfarge 1 5 6 3" xfId="11372"/>
    <cellStyle name="40% - uthevingsfarge 1 5 6 3 2" xfId="11373"/>
    <cellStyle name="40% - uthevingsfarge 1 5 6 3 3" xfId="11374"/>
    <cellStyle name="40% - uthevingsfarge 1 5 6 4" xfId="11375"/>
    <cellStyle name="40% - uthevingsfarge 1 5 6 5" xfId="11376"/>
    <cellStyle name="40% - uthevingsfarge 1 5 7" xfId="11377"/>
    <cellStyle name="40% - uthevingsfarge 1 5 7 2" xfId="11378"/>
    <cellStyle name="40% - uthevingsfarge 1 5 7 3" xfId="11379"/>
    <cellStyle name="40% - uthevingsfarge 1 5 8" xfId="11380"/>
    <cellStyle name="40% - uthevingsfarge 1 5 8 2" xfId="11381"/>
    <cellStyle name="40% - uthevingsfarge 1 5 8 3" xfId="11382"/>
    <cellStyle name="40% - uthevingsfarge 1 5 9" xfId="11383"/>
    <cellStyle name="40% - uthevingsfarge 1 5 9 2" xfId="11384"/>
    <cellStyle name="40% - uthevingsfarge 1 5_Tabell 4.5-4.7" xfId="11129"/>
    <cellStyle name="40% - uthevingsfarge 1 6" xfId="597"/>
    <cellStyle name="40% - uthevingsfarge 1 6 10" xfId="11386"/>
    <cellStyle name="40% - uthevingsfarge 1 6 11" xfId="11387"/>
    <cellStyle name="40% - uthevingsfarge 1 6 12" xfId="11388"/>
    <cellStyle name="40% - uthevingsfarge 1 6 2" xfId="598"/>
    <cellStyle name="40% - uthevingsfarge 1 6 2 10" xfId="11390"/>
    <cellStyle name="40% - uthevingsfarge 1 6 2 11" xfId="11391"/>
    <cellStyle name="40% - uthevingsfarge 1 6 2 2" xfId="599"/>
    <cellStyle name="40% - uthevingsfarge 1 6 2 2 10" xfId="11393"/>
    <cellStyle name="40% - uthevingsfarge 1 6 2 2 2" xfId="600"/>
    <cellStyle name="40% - uthevingsfarge 1 6 2 2 2 2" xfId="11395"/>
    <cellStyle name="40% - uthevingsfarge 1 6 2 2 2 2 2" xfId="11396"/>
    <cellStyle name="40% - uthevingsfarge 1 6 2 2 2 2 3" xfId="11397"/>
    <cellStyle name="40% - uthevingsfarge 1 6 2 2 2 3" xfId="11398"/>
    <cellStyle name="40% - uthevingsfarge 1 6 2 2 2 3 2" xfId="11399"/>
    <cellStyle name="40% - uthevingsfarge 1 6 2 2 2 3 3" xfId="11400"/>
    <cellStyle name="40% - uthevingsfarge 1 6 2 2 2 4" xfId="11401"/>
    <cellStyle name="40% - uthevingsfarge 1 6 2 2 2 5" xfId="11402"/>
    <cellStyle name="40% - uthevingsfarge 1 6 2 2 2_Tabell 4.5-4.7" xfId="11394"/>
    <cellStyle name="40% - uthevingsfarge 1 6 2 2 3" xfId="11403"/>
    <cellStyle name="40% - uthevingsfarge 1 6 2 2 3 2" xfId="11404"/>
    <cellStyle name="40% - uthevingsfarge 1 6 2 2 3 2 2" xfId="11405"/>
    <cellStyle name="40% - uthevingsfarge 1 6 2 2 3 2 3" xfId="11406"/>
    <cellStyle name="40% - uthevingsfarge 1 6 2 2 3 3" xfId="11407"/>
    <cellStyle name="40% - uthevingsfarge 1 6 2 2 3 3 2" xfId="11408"/>
    <cellStyle name="40% - uthevingsfarge 1 6 2 2 3 3 3" xfId="11409"/>
    <cellStyle name="40% - uthevingsfarge 1 6 2 2 3 4" xfId="11410"/>
    <cellStyle name="40% - uthevingsfarge 1 6 2 2 3 5" xfId="11411"/>
    <cellStyle name="40% - uthevingsfarge 1 6 2 2 4" xfId="11412"/>
    <cellStyle name="40% - uthevingsfarge 1 6 2 2 4 2" xfId="11413"/>
    <cellStyle name="40% - uthevingsfarge 1 6 2 2 4 3" xfId="11414"/>
    <cellStyle name="40% - uthevingsfarge 1 6 2 2 5" xfId="11415"/>
    <cellStyle name="40% - uthevingsfarge 1 6 2 2 5 2" xfId="11416"/>
    <cellStyle name="40% - uthevingsfarge 1 6 2 2 5 3" xfId="11417"/>
    <cellStyle name="40% - uthevingsfarge 1 6 2 2 6" xfId="11418"/>
    <cellStyle name="40% - uthevingsfarge 1 6 2 2 6 2" xfId="11419"/>
    <cellStyle name="40% - uthevingsfarge 1 6 2 2 7" xfId="11420"/>
    <cellStyle name="40% - uthevingsfarge 1 6 2 2 7 2" xfId="11421"/>
    <cellStyle name="40% - uthevingsfarge 1 6 2 2 8" xfId="11422"/>
    <cellStyle name="40% - uthevingsfarge 1 6 2 2 9" xfId="11423"/>
    <cellStyle name="40% - uthevingsfarge 1 6 2 2_Tabell 4.5-4.7" xfId="11392"/>
    <cellStyle name="40% - uthevingsfarge 1 6 2 3" xfId="601"/>
    <cellStyle name="40% - uthevingsfarge 1 6 2 3 2" xfId="11425"/>
    <cellStyle name="40% - uthevingsfarge 1 6 2 3 2 2" xfId="11426"/>
    <cellStyle name="40% - uthevingsfarge 1 6 2 3 2 3" xfId="11427"/>
    <cellStyle name="40% - uthevingsfarge 1 6 2 3 3" xfId="11428"/>
    <cellStyle name="40% - uthevingsfarge 1 6 2 3 3 2" xfId="11429"/>
    <cellStyle name="40% - uthevingsfarge 1 6 2 3 3 3" xfId="11430"/>
    <cellStyle name="40% - uthevingsfarge 1 6 2 3 4" xfId="11431"/>
    <cellStyle name="40% - uthevingsfarge 1 6 2 3 5" xfId="11432"/>
    <cellStyle name="40% - uthevingsfarge 1 6 2 3_Tabell 4.5-4.7" xfId="11424"/>
    <cellStyle name="40% - uthevingsfarge 1 6 2 4" xfId="11433"/>
    <cellStyle name="40% - uthevingsfarge 1 6 2 4 2" xfId="11434"/>
    <cellStyle name="40% - uthevingsfarge 1 6 2 4 2 2" xfId="11435"/>
    <cellStyle name="40% - uthevingsfarge 1 6 2 4 2 3" xfId="11436"/>
    <cellStyle name="40% - uthevingsfarge 1 6 2 4 3" xfId="11437"/>
    <cellStyle name="40% - uthevingsfarge 1 6 2 4 3 2" xfId="11438"/>
    <cellStyle name="40% - uthevingsfarge 1 6 2 4 3 3" xfId="11439"/>
    <cellStyle name="40% - uthevingsfarge 1 6 2 4 4" xfId="11440"/>
    <cellStyle name="40% - uthevingsfarge 1 6 2 4 5" xfId="11441"/>
    <cellStyle name="40% - uthevingsfarge 1 6 2 5" xfId="11442"/>
    <cellStyle name="40% - uthevingsfarge 1 6 2 5 2" xfId="11443"/>
    <cellStyle name="40% - uthevingsfarge 1 6 2 5 3" xfId="11444"/>
    <cellStyle name="40% - uthevingsfarge 1 6 2 6" xfId="11445"/>
    <cellStyle name="40% - uthevingsfarge 1 6 2 6 2" xfId="11446"/>
    <cellStyle name="40% - uthevingsfarge 1 6 2 6 3" xfId="11447"/>
    <cellStyle name="40% - uthevingsfarge 1 6 2 7" xfId="11448"/>
    <cellStyle name="40% - uthevingsfarge 1 6 2 7 2" xfId="11449"/>
    <cellStyle name="40% - uthevingsfarge 1 6 2 8" xfId="11450"/>
    <cellStyle name="40% - uthevingsfarge 1 6 2 8 2" xfId="11451"/>
    <cellStyle name="40% - uthevingsfarge 1 6 2 9" xfId="11452"/>
    <cellStyle name="40% - uthevingsfarge 1 6 2_Tabell 4.5-4.7" xfId="11389"/>
    <cellStyle name="40% - uthevingsfarge 1 6 3" xfId="602"/>
    <cellStyle name="40% - uthevingsfarge 1 6 3 10" xfId="11454"/>
    <cellStyle name="40% - uthevingsfarge 1 6 3 2" xfId="603"/>
    <cellStyle name="40% - uthevingsfarge 1 6 3 2 2" xfId="11456"/>
    <cellStyle name="40% - uthevingsfarge 1 6 3 2 2 2" xfId="11457"/>
    <cellStyle name="40% - uthevingsfarge 1 6 3 2 2 3" xfId="11458"/>
    <cellStyle name="40% - uthevingsfarge 1 6 3 2 3" xfId="11459"/>
    <cellStyle name="40% - uthevingsfarge 1 6 3 2 3 2" xfId="11460"/>
    <cellStyle name="40% - uthevingsfarge 1 6 3 2 3 3" xfId="11461"/>
    <cellStyle name="40% - uthevingsfarge 1 6 3 2 4" xfId="11462"/>
    <cellStyle name="40% - uthevingsfarge 1 6 3 2 5" xfId="11463"/>
    <cellStyle name="40% - uthevingsfarge 1 6 3 2_Tabell 4.5-4.7" xfId="11455"/>
    <cellStyle name="40% - uthevingsfarge 1 6 3 3" xfId="11464"/>
    <cellStyle name="40% - uthevingsfarge 1 6 3 3 2" xfId="11465"/>
    <cellStyle name="40% - uthevingsfarge 1 6 3 3 2 2" xfId="11466"/>
    <cellStyle name="40% - uthevingsfarge 1 6 3 3 2 3" xfId="11467"/>
    <cellStyle name="40% - uthevingsfarge 1 6 3 3 3" xfId="11468"/>
    <cellStyle name="40% - uthevingsfarge 1 6 3 3 3 2" xfId="11469"/>
    <cellStyle name="40% - uthevingsfarge 1 6 3 3 3 3" xfId="11470"/>
    <cellStyle name="40% - uthevingsfarge 1 6 3 3 4" xfId="11471"/>
    <cellStyle name="40% - uthevingsfarge 1 6 3 3 5" xfId="11472"/>
    <cellStyle name="40% - uthevingsfarge 1 6 3 4" xfId="11473"/>
    <cellStyle name="40% - uthevingsfarge 1 6 3 4 2" xfId="11474"/>
    <cellStyle name="40% - uthevingsfarge 1 6 3 4 3" xfId="11475"/>
    <cellStyle name="40% - uthevingsfarge 1 6 3 5" xfId="11476"/>
    <cellStyle name="40% - uthevingsfarge 1 6 3 5 2" xfId="11477"/>
    <cellStyle name="40% - uthevingsfarge 1 6 3 5 3" xfId="11478"/>
    <cellStyle name="40% - uthevingsfarge 1 6 3 6" xfId="11479"/>
    <cellStyle name="40% - uthevingsfarge 1 6 3 6 2" xfId="11480"/>
    <cellStyle name="40% - uthevingsfarge 1 6 3 7" xfId="11481"/>
    <cellStyle name="40% - uthevingsfarge 1 6 3 7 2" xfId="11482"/>
    <cellStyle name="40% - uthevingsfarge 1 6 3 8" xfId="11483"/>
    <cellStyle name="40% - uthevingsfarge 1 6 3 9" xfId="11484"/>
    <cellStyle name="40% - uthevingsfarge 1 6 3_Tabell 4.5-4.7" xfId="11453"/>
    <cellStyle name="40% - uthevingsfarge 1 6 4" xfId="604"/>
    <cellStyle name="40% - uthevingsfarge 1 6 4 2" xfId="11486"/>
    <cellStyle name="40% - uthevingsfarge 1 6 4 2 2" xfId="11487"/>
    <cellStyle name="40% - uthevingsfarge 1 6 4 2 3" xfId="11488"/>
    <cellStyle name="40% - uthevingsfarge 1 6 4 3" xfId="11489"/>
    <cellStyle name="40% - uthevingsfarge 1 6 4 3 2" xfId="11490"/>
    <cellStyle name="40% - uthevingsfarge 1 6 4 3 3" xfId="11491"/>
    <cellStyle name="40% - uthevingsfarge 1 6 4 4" xfId="11492"/>
    <cellStyle name="40% - uthevingsfarge 1 6 4 5" xfId="11493"/>
    <cellStyle name="40% - uthevingsfarge 1 6 4_Tabell 4.5-4.7" xfId="11485"/>
    <cellStyle name="40% - uthevingsfarge 1 6 5" xfId="11494"/>
    <cellStyle name="40% - uthevingsfarge 1 6 5 2" xfId="11495"/>
    <cellStyle name="40% - uthevingsfarge 1 6 5 2 2" xfId="11496"/>
    <cellStyle name="40% - uthevingsfarge 1 6 5 2 3" xfId="11497"/>
    <cellStyle name="40% - uthevingsfarge 1 6 5 3" xfId="11498"/>
    <cellStyle name="40% - uthevingsfarge 1 6 5 3 2" xfId="11499"/>
    <cellStyle name="40% - uthevingsfarge 1 6 5 3 3" xfId="11500"/>
    <cellStyle name="40% - uthevingsfarge 1 6 5 4" xfId="11501"/>
    <cellStyle name="40% - uthevingsfarge 1 6 5 5" xfId="11502"/>
    <cellStyle name="40% - uthevingsfarge 1 6 6" xfId="11503"/>
    <cellStyle name="40% - uthevingsfarge 1 6 6 2" xfId="11504"/>
    <cellStyle name="40% - uthevingsfarge 1 6 6 3" xfId="11505"/>
    <cellStyle name="40% - uthevingsfarge 1 6 7" xfId="11506"/>
    <cellStyle name="40% - uthevingsfarge 1 6 7 2" xfId="11507"/>
    <cellStyle name="40% - uthevingsfarge 1 6 7 3" xfId="11508"/>
    <cellStyle name="40% - uthevingsfarge 1 6 8" xfId="11509"/>
    <cellStyle name="40% - uthevingsfarge 1 6 8 2" xfId="11510"/>
    <cellStyle name="40% - uthevingsfarge 1 6 9" xfId="11511"/>
    <cellStyle name="40% - uthevingsfarge 1 6 9 2" xfId="11512"/>
    <cellStyle name="40% - uthevingsfarge 1 6_Tabell 4.5-4.7" xfId="11385"/>
    <cellStyle name="40% - uthevingsfarge 1 7" xfId="605"/>
    <cellStyle name="40% - uthevingsfarge 1 7 10" xfId="11514"/>
    <cellStyle name="40% - uthevingsfarge 1 7 11" xfId="11515"/>
    <cellStyle name="40% - uthevingsfarge 1 7 2" xfId="606"/>
    <cellStyle name="40% - uthevingsfarge 1 7 2 10" xfId="11517"/>
    <cellStyle name="40% - uthevingsfarge 1 7 2 2" xfId="607"/>
    <cellStyle name="40% - uthevingsfarge 1 7 2 2 2" xfId="11519"/>
    <cellStyle name="40% - uthevingsfarge 1 7 2 2 2 2" xfId="11520"/>
    <cellStyle name="40% - uthevingsfarge 1 7 2 2 2 3" xfId="11521"/>
    <cellStyle name="40% - uthevingsfarge 1 7 2 2 3" xfId="11522"/>
    <cellStyle name="40% - uthevingsfarge 1 7 2 2 3 2" xfId="11523"/>
    <cellStyle name="40% - uthevingsfarge 1 7 2 2 3 3" xfId="11524"/>
    <cellStyle name="40% - uthevingsfarge 1 7 2 2 4" xfId="11525"/>
    <cellStyle name="40% - uthevingsfarge 1 7 2 2 5" xfId="11526"/>
    <cellStyle name="40% - uthevingsfarge 1 7 2 2_Tabell 4.5-4.7" xfId="11518"/>
    <cellStyle name="40% - uthevingsfarge 1 7 2 3" xfId="11527"/>
    <cellStyle name="40% - uthevingsfarge 1 7 2 3 2" xfId="11528"/>
    <cellStyle name="40% - uthevingsfarge 1 7 2 3 2 2" xfId="11529"/>
    <cellStyle name="40% - uthevingsfarge 1 7 2 3 2 3" xfId="11530"/>
    <cellStyle name="40% - uthevingsfarge 1 7 2 3 3" xfId="11531"/>
    <cellStyle name="40% - uthevingsfarge 1 7 2 3 3 2" xfId="11532"/>
    <cellStyle name="40% - uthevingsfarge 1 7 2 3 3 3" xfId="11533"/>
    <cellStyle name="40% - uthevingsfarge 1 7 2 3 4" xfId="11534"/>
    <cellStyle name="40% - uthevingsfarge 1 7 2 3 5" xfId="11535"/>
    <cellStyle name="40% - uthevingsfarge 1 7 2 4" xfId="11536"/>
    <cellStyle name="40% - uthevingsfarge 1 7 2 4 2" xfId="11537"/>
    <cellStyle name="40% - uthevingsfarge 1 7 2 4 3" xfId="11538"/>
    <cellStyle name="40% - uthevingsfarge 1 7 2 5" xfId="11539"/>
    <cellStyle name="40% - uthevingsfarge 1 7 2 5 2" xfId="11540"/>
    <cellStyle name="40% - uthevingsfarge 1 7 2 5 3" xfId="11541"/>
    <cellStyle name="40% - uthevingsfarge 1 7 2 6" xfId="11542"/>
    <cellStyle name="40% - uthevingsfarge 1 7 2 6 2" xfId="11543"/>
    <cellStyle name="40% - uthevingsfarge 1 7 2 7" xfId="11544"/>
    <cellStyle name="40% - uthevingsfarge 1 7 2 7 2" xfId="11545"/>
    <cellStyle name="40% - uthevingsfarge 1 7 2 8" xfId="11546"/>
    <cellStyle name="40% - uthevingsfarge 1 7 2 9" xfId="11547"/>
    <cellStyle name="40% - uthevingsfarge 1 7 2_Tabell 4.5-4.7" xfId="11516"/>
    <cellStyle name="40% - uthevingsfarge 1 7 3" xfId="608"/>
    <cellStyle name="40% - uthevingsfarge 1 7 3 2" xfId="11549"/>
    <cellStyle name="40% - uthevingsfarge 1 7 3 2 2" xfId="11550"/>
    <cellStyle name="40% - uthevingsfarge 1 7 3 2 3" xfId="11551"/>
    <cellStyle name="40% - uthevingsfarge 1 7 3 3" xfId="11552"/>
    <cellStyle name="40% - uthevingsfarge 1 7 3 3 2" xfId="11553"/>
    <cellStyle name="40% - uthevingsfarge 1 7 3 3 3" xfId="11554"/>
    <cellStyle name="40% - uthevingsfarge 1 7 3 4" xfId="11555"/>
    <cellStyle name="40% - uthevingsfarge 1 7 3 5" xfId="11556"/>
    <cellStyle name="40% - uthevingsfarge 1 7 3_Tabell 4.5-4.7" xfId="11548"/>
    <cellStyle name="40% - uthevingsfarge 1 7 4" xfId="11557"/>
    <cellStyle name="40% - uthevingsfarge 1 7 4 2" xfId="11558"/>
    <cellStyle name="40% - uthevingsfarge 1 7 4 2 2" xfId="11559"/>
    <cellStyle name="40% - uthevingsfarge 1 7 4 2 3" xfId="11560"/>
    <cellStyle name="40% - uthevingsfarge 1 7 4 3" xfId="11561"/>
    <cellStyle name="40% - uthevingsfarge 1 7 4 3 2" xfId="11562"/>
    <cellStyle name="40% - uthevingsfarge 1 7 4 3 3" xfId="11563"/>
    <cellStyle name="40% - uthevingsfarge 1 7 4 4" xfId="11564"/>
    <cellStyle name="40% - uthevingsfarge 1 7 4 5" xfId="11565"/>
    <cellStyle name="40% - uthevingsfarge 1 7 5" xfId="11566"/>
    <cellStyle name="40% - uthevingsfarge 1 7 5 2" xfId="11567"/>
    <cellStyle name="40% - uthevingsfarge 1 7 5 3" xfId="11568"/>
    <cellStyle name="40% - uthevingsfarge 1 7 6" xfId="11569"/>
    <cellStyle name="40% - uthevingsfarge 1 7 6 2" xfId="11570"/>
    <cellStyle name="40% - uthevingsfarge 1 7 6 3" xfId="11571"/>
    <cellStyle name="40% - uthevingsfarge 1 7 7" xfId="11572"/>
    <cellStyle name="40% - uthevingsfarge 1 7 7 2" xfId="11573"/>
    <cellStyle name="40% - uthevingsfarge 1 7 8" xfId="11574"/>
    <cellStyle name="40% - uthevingsfarge 1 7 8 2" xfId="11575"/>
    <cellStyle name="40% - uthevingsfarge 1 7 9" xfId="11576"/>
    <cellStyle name="40% - uthevingsfarge 1 7_Tabell 4.5-4.7" xfId="11513"/>
    <cellStyle name="40% - uthevingsfarge 1 8" xfId="609"/>
    <cellStyle name="40% - uthevingsfarge 1 8 10" xfId="11578"/>
    <cellStyle name="40% - uthevingsfarge 1 8 11" xfId="11579"/>
    <cellStyle name="40% - uthevingsfarge 1 8 2" xfId="610"/>
    <cellStyle name="40% - uthevingsfarge 1 8 2 10" xfId="11581"/>
    <cellStyle name="40% - uthevingsfarge 1 8 2 2" xfId="611"/>
    <cellStyle name="40% - uthevingsfarge 1 8 2 2 2" xfId="11583"/>
    <cellStyle name="40% - uthevingsfarge 1 8 2 2 2 2" xfId="11584"/>
    <cellStyle name="40% - uthevingsfarge 1 8 2 2 2 3" xfId="11585"/>
    <cellStyle name="40% - uthevingsfarge 1 8 2 2 3" xfId="11586"/>
    <cellStyle name="40% - uthevingsfarge 1 8 2 2 3 2" xfId="11587"/>
    <cellStyle name="40% - uthevingsfarge 1 8 2 2 3 3" xfId="11588"/>
    <cellStyle name="40% - uthevingsfarge 1 8 2 2 4" xfId="11589"/>
    <cellStyle name="40% - uthevingsfarge 1 8 2 2 5" xfId="11590"/>
    <cellStyle name="40% - uthevingsfarge 1 8 2 2_Tabell 4.5-4.7" xfId="11582"/>
    <cellStyle name="40% - uthevingsfarge 1 8 2 3" xfId="11591"/>
    <cellStyle name="40% - uthevingsfarge 1 8 2 3 2" xfId="11592"/>
    <cellStyle name="40% - uthevingsfarge 1 8 2 3 2 2" xfId="11593"/>
    <cellStyle name="40% - uthevingsfarge 1 8 2 3 2 3" xfId="11594"/>
    <cellStyle name="40% - uthevingsfarge 1 8 2 3 3" xfId="11595"/>
    <cellStyle name="40% - uthevingsfarge 1 8 2 3 3 2" xfId="11596"/>
    <cellStyle name="40% - uthevingsfarge 1 8 2 3 3 3" xfId="11597"/>
    <cellStyle name="40% - uthevingsfarge 1 8 2 3 4" xfId="11598"/>
    <cellStyle name="40% - uthevingsfarge 1 8 2 3 5" xfId="11599"/>
    <cellStyle name="40% - uthevingsfarge 1 8 2 4" xfId="11600"/>
    <cellStyle name="40% - uthevingsfarge 1 8 2 4 2" xfId="11601"/>
    <cellStyle name="40% - uthevingsfarge 1 8 2 4 3" xfId="11602"/>
    <cellStyle name="40% - uthevingsfarge 1 8 2 5" xfId="11603"/>
    <cellStyle name="40% - uthevingsfarge 1 8 2 5 2" xfId="11604"/>
    <cellStyle name="40% - uthevingsfarge 1 8 2 5 3" xfId="11605"/>
    <cellStyle name="40% - uthevingsfarge 1 8 2 6" xfId="11606"/>
    <cellStyle name="40% - uthevingsfarge 1 8 2 6 2" xfId="11607"/>
    <cellStyle name="40% - uthevingsfarge 1 8 2 7" xfId="11608"/>
    <cellStyle name="40% - uthevingsfarge 1 8 2 7 2" xfId="11609"/>
    <cellStyle name="40% - uthevingsfarge 1 8 2 8" xfId="11610"/>
    <cellStyle name="40% - uthevingsfarge 1 8 2 9" xfId="11611"/>
    <cellStyle name="40% - uthevingsfarge 1 8 2_Tabell 4.5-4.7" xfId="11580"/>
    <cellStyle name="40% - uthevingsfarge 1 8 3" xfId="612"/>
    <cellStyle name="40% - uthevingsfarge 1 8 3 2" xfId="11613"/>
    <cellStyle name="40% - uthevingsfarge 1 8 3 2 2" xfId="11614"/>
    <cellStyle name="40% - uthevingsfarge 1 8 3 2 3" xfId="11615"/>
    <cellStyle name="40% - uthevingsfarge 1 8 3 3" xfId="11616"/>
    <cellStyle name="40% - uthevingsfarge 1 8 3 3 2" xfId="11617"/>
    <cellStyle name="40% - uthevingsfarge 1 8 3 3 3" xfId="11618"/>
    <cellStyle name="40% - uthevingsfarge 1 8 3 4" xfId="11619"/>
    <cellStyle name="40% - uthevingsfarge 1 8 3 5" xfId="11620"/>
    <cellStyle name="40% - uthevingsfarge 1 8 3_Tabell 4.5-4.7" xfId="11612"/>
    <cellStyle name="40% - uthevingsfarge 1 8 4" xfId="11621"/>
    <cellStyle name="40% - uthevingsfarge 1 8 4 2" xfId="11622"/>
    <cellStyle name="40% - uthevingsfarge 1 8 4 2 2" xfId="11623"/>
    <cellStyle name="40% - uthevingsfarge 1 8 4 2 3" xfId="11624"/>
    <cellStyle name="40% - uthevingsfarge 1 8 4 3" xfId="11625"/>
    <cellStyle name="40% - uthevingsfarge 1 8 4 3 2" xfId="11626"/>
    <cellStyle name="40% - uthevingsfarge 1 8 4 3 3" xfId="11627"/>
    <cellStyle name="40% - uthevingsfarge 1 8 4 4" xfId="11628"/>
    <cellStyle name="40% - uthevingsfarge 1 8 4 5" xfId="11629"/>
    <cellStyle name="40% - uthevingsfarge 1 8 5" xfId="11630"/>
    <cellStyle name="40% - uthevingsfarge 1 8 5 2" xfId="11631"/>
    <cellStyle name="40% - uthevingsfarge 1 8 5 3" xfId="11632"/>
    <cellStyle name="40% - uthevingsfarge 1 8 6" xfId="11633"/>
    <cellStyle name="40% - uthevingsfarge 1 8 6 2" xfId="11634"/>
    <cellStyle name="40% - uthevingsfarge 1 8 6 3" xfId="11635"/>
    <cellStyle name="40% - uthevingsfarge 1 8 7" xfId="11636"/>
    <cellStyle name="40% - uthevingsfarge 1 8 7 2" xfId="11637"/>
    <cellStyle name="40% - uthevingsfarge 1 8 8" xfId="11638"/>
    <cellStyle name="40% - uthevingsfarge 1 8 8 2" xfId="11639"/>
    <cellStyle name="40% - uthevingsfarge 1 8 9" xfId="11640"/>
    <cellStyle name="40% - uthevingsfarge 1 8_Tabell 4.5-4.7" xfId="11577"/>
    <cellStyle name="40% - uthevingsfarge 1 9" xfId="613"/>
    <cellStyle name="40% - uthevingsfarge 1 9 10" xfId="11642"/>
    <cellStyle name="40% - uthevingsfarge 1 9 2" xfId="614"/>
    <cellStyle name="40% - uthevingsfarge 1 9 2 2" xfId="11644"/>
    <cellStyle name="40% - uthevingsfarge 1 9 2 2 2" xfId="11645"/>
    <cellStyle name="40% - uthevingsfarge 1 9 2 2 3" xfId="11646"/>
    <cellStyle name="40% - uthevingsfarge 1 9 2 3" xfId="11647"/>
    <cellStyle name="40% - uthevingsfarge 1 9 2 3 2" xfId="11648"/>
    <cellStyle name="40% - uthevingsfarge 1 9 2 3 3" xfId="11649"/>
    <cellStyle name="40% - uthevingsfarge 1 9 2 4" xfId="11650"/>
    <cellStyle name="40% - uthevingsfarge 1 9 2 5" xfId="11651"/>
    <cellStyle name="40% - uthevingsfarge 1 9 2_Tabell 4.5-4.7" xfId="11643"/>
    <cellStyle name="40% - uthevingsfarge 1 9 3" xfId="11652"/>
    <cellStyle name="40% - uthevingsfarge 1 9 3 2" xfId="11653"/>
    <cellStyle name="40% - uthevingsfarge 1 9 3 2 2" xfId="11654"/>
    <cellStyle name="40% - uthevingsfarge 1 9 3 2 3" xfId="11655"/>
    <cellStyle name="40% - uthevingsfarge 1 9 3 3" xfId="11656"/>
    <cellStyle name="40% - uthevingsfarge 1 9 3 3 2" xfId="11657"/>
    <cellStyle name="40% - uthevingsfarge 1 9 3 3 3" xfId="11658"/>
    <cellStyle name="40% - uthevingsfarge 1 9 3 4" xfId="11659"/>
    <cellStyle name="40% - uthevingsfarge 1 9 3 5" xfId="11660"/>
    <cellStyle name="40% - uthevingsfarge 1 9 4" xfId="11661"/>
    <cellStyle name="40% - uthevingsfarge 1 9 4 2" xfId="11662"/>
    <cellStyle name="40% - uthevingsfarge 1 9 4 3" xfId="11663"/>
    <cellStyle name="40% - uthevingsfarge 1 9 5" xfId="11664"/>
    <cellStyle name="40% - uthevingsfarge 1 9 5 2" xfId="11665"/>
    <cellStyle name="40% - uthevingsfarge 1 9 5 3" xfId="11666"/>
    <cellStyle name="40% - uthevingsfarge 1 9 6" xfId="11667"/>
    <cellStyle name="40% - uthevingsfarge 1 9 6 2" xfId="11668"/>
    <cellStyle name="40% - uthevingsfarge 1 9 7" xfId="11669"/>
    <cellStyle name="40% - uthevingsfarge 1 9 7 2" xfId="11670"/>
    <cellStyle name="40% - uthevingsfarge 1 9 8" xfId="11671"/>
    <cellStyle name="40% - uthevingsfarge 1 9 9" xfId="11672"/>
    <cellStyle name="40% - uthevingsfarge 1 9_Tabell 4.5-4.7" xfId="11641"/>
    <cellStyle name="40% - uthevingsfarge 2 10" xfId="615"/>
    <cellStyle name="40% - uthevingsfarge 2 10 2" xfId="11674"/>
    <cellStyle name="40% - uthevingsfarge 2 10 2 2" xfId="11675"/>
    <cellStyle name="40% - uthevingsfarge 2 10 2 3" xfId="11676"/>
    <cellStyle name="40% - uthevingsfarge 2 10 3" xfId="11677"/>
    <cellStyle name="40% - uthevingsfarge 2 10 3 2" xfId="11678"/>
    <cellStyle name="40% - uthevingsfarge 2 10 3 3" xfId="11679"/>
    <cellStyle name="40% - uthevingsfarge 2 10 4" xfId="11680"/>
    <cellStyle name="40% - uthevingsfarge 2 10 5" xfId="11681"/>
    <cellStyle name="40% - uthevingsfarge 2 10_Tabell 4.5-4.7" xfId="11673"/>
    <cellStyle name="40% - uthevingsfarge 2 11" xfId="11682"/>
    <cellStyle name="40% - uthevingsfarge 2 11 2" xfId="11683"/>
    <cellStyle name="40% - uthevingsfarge 2 11 2 2" xfId="11684"/>
    <cellStyle name="40% - uthevingsfarge 2 11 2 3" xfId="11685"/>
    <cellStyle name="40% - uthevingsfarge 2 11 3" xfId="11686"/>
    <cellStyle name="40% - uthevingsfarge 2 11 3 2" xfId="11687"/>
    <cellStyle name="40% - uthevingsfarge 2 11 3 3" xfId="11688"/>
    <cellStyle name="40% - uthevingsfarge 2 11 4" xfId="11689"/>
    <cellStyle name="40% - uthevingsfarge 2 11 5" xfId="11690"/>
    <cellStyle name="40% - uthevingsfarge 2 12" xfId="11691"/>
    <cellStyle name="40% - uthevingsfarge 2 12 2" xfId="11692"/>
    <cellStyle name="40% - uthevingsfarge 2 12 3" xfId="11693"/>
    <cellStyle name="40% - uthevingsfarge 2 13" xfId="11694"/>
    <cellStyle name="40% - uthevingsfarge 2 13 2" xfId="11695"/>
    <cellStyle name="40% - uthevingsfarge 2 13 3" xfId="11696"/>
    <cellStyle name="40% - uthevingsfarge 2 14" xfId="11697"/>
    <cellStyle name="40% - uthevingsfarge 2 14 2" xfId="11698"/>
    <cellStyle name="40% - uthevingsfarge 2 15" xfId="11699"/>
    <cellStyle name="40% - uthevingsfarge 2 15 2" xfId="11700"/>
    <cellStyle name="40% - uthevingsfarge 2 16" xfId="11701"/>
    <cellStyle name="40% - uthevingsfarge 2 17" xfId="11702"/>
    <cellStyle name="40% - uthevingsfarge 2 18" xfId="11703"/>
    <cellStyle name="40% - uthevingsfarge 2 2" xfId="616"/>
    <cellStyle name="40% - uthevingsfarge 2 2 10" xfId="11705"/>
    <cellStyle name="40% - uthevingsfarge 2 2 10 2" xfId="11706"/>
    <cellStyle name="40% - uthevingsfarge 2 2 11" xfId="11707"/>
    <cellStyle name="40% - uthevingsfarge 2 2 11 2" xfId="11708"/>
    <cellStyle name="40% - uthevingsfarge 2 2 12" xfId="11709"/>
    <cellStyle name="40% - uthevingsfarge 2 2 13" xfId="11710"/>
    <cellStyle name="40% - uthevingsfarge 2 2 14" xfId="11711"/>
    <cellStyle name="40% - uthevingsfarge 2 2 2" xfId="617"/>
    <cellStyle name="40% - uthevingsfarge 2 2 2 10" xfId="11713"/>
    <cellStyle name="40% - uthevingsfarge 2 2 2 11" xfId="11714"/>
    <cellStyle name="40% - uthevingsfarge 2 2 2 12" xfId="11715"/>
    <cellStyle name="40% - uthevingsfarge 2 2 2 2" xfId="618"/>
    <cellStyle name="40% - uthevingsfarge 2 2 2 2 10" xfId="11717"/>
    <cellStyle name="40% - uthevingsfarge 2 2 2 2 11" xfId="11718"/>
    <cellStyle name="40% - uthevingsfarge 2 2 2 2 2" xfId="619"/>
    <cellStyle name="40% - uthevingsfarge 2 2 2 2 2 10" xfId="11720"/>
    <cellStyle name="40% - uthevingsfarge 2 2 2 2 2 2" xfId="620"/>
    <cellStyle name="40% - uthevingsfarge 2 2 2 2 2 2 2" xfId="11722"/>
    <cellStyle name="40% - uthevingsfarge 2 2 2 2 2 2 2 2" xfId="11723"/>
    <cellStyle name="40% - uthevingsfarge 2 2 2 2 2 2 2 3" xfId="11724"/>
    <cellStyle name="40% - uthevingsfarge 2 2 2 2 2 2 3" xfId="11725"/>
    <cellStyle name="40% - uthevingsfarge 2 2 2 2 2 2 3 2" xfId="11726"/>
    <cellStyle name="40% - uthevingsfarge 2 2 2 2 2 2 3 3" xfId="11727"/>
    <cellStyle name="40% - uthevingsfarge 2 2 2 2 2 2 4" xfId="11728"/>
    <cellStyle name="40% - uthevingsfarge 2 2 2 2 2 2 5" xfId="11729"/>
    <cellStyle name="40% - uthevingsfarge 2 2 2 2 2 2_Tabell 4.5-4.7" xfId="11721"/>
    <cellStyle name="40% - uthevingsfarge 2 2 2 2 2 3" xfId="11730"/>
    <cellStyle name="40% - uthevingsfarge 2 2 2 2 2 3 2" xfId="11731"/>
    <cellStyle name="40% - uthevingsfarge 2 2 2 2 2 3 2 2" xfId="11732"/>
    <cellStyle name="40% - uthevingsfarge 2 2 2 2 2 3 2 3" xfId="11733"/>
    <cellStyle name="40% - uthevingsfarge 2 2 2 2 2 3 3" xfId="11734"/>
    <cellStyle name="40% - uthevingsfarge 2 2 2 2 2 3 3 2" xfId="11735"/>
    <cellStyle name="40% - uthevingsfarge 2 2 2 2 2 3 3 3" xfId="11736"/>
    <cellStyle name="40% - uthevingsfarge 2 2 2 2 2 3 4" xfId="11737"/>
    <cellStyle name="40% - uthevingsfarge 2 2 2 2 2 3 5" xfId="11738"/>
    <cellStyle name="40% - uthevingsfarge 2 2 2 2 2 4" xfId="11739"/>
    <cellStyle name="40% - uthevingsfarge 2 2 2 2 2 4 2" xfId="11740"/>
    <cellStyle name="40% - uthevingsfarge 2 2 2 2 2 4 3" xfId="11741"/>
    <cellStyle name="40% - uthevingsfarge 2 2 2 2 2 5" xfId="11742"/>
    <cellStyle name="40% - uthevingsfarge 2 2 2 2 2 5 2" xfId="11743"/>
    <cellStyle name="40% - uthevingsfarge 2 2 2 2 2 5 3" xfId="11744"/>
    <cellStyle name="40% - uthevingsfarge 2 2 2 2 2 6" xfId="11745"/>
    <cellStyle name="40% - uthevingsfarge 2 2 2 2 2 6 2" xfId="11746"/>
    <cellStyle name="40% - uthevingsfarge 2 2 2 2 2 7" xfId="11747"/>
    <cellStyle name="40% - uthevingsfarge 2 2 2 2 2 7 2" xfId="11748"/>
    <cellStyle name="40% - uthevingsfarge 2 2 2 2 2 8" xfId="11749"/>
    <cellStyle name="40% - uthevingsfarge 2 2 2 2 2 9" xfId="11750"/>
    <cellStyle name="40% - uthevingsfarge 2 2 2 2 2_Tabell 4.5-4.7" xfId="11719"/>
    <cellStyle name="40% - uthevingsfarge 2 2 2 2 3" xfId="621"/>
    <cellStyle name="40% - uthevingsfarge 2 2 2 2 3 2" xfId="11752"/>
    <cellStyle name="40% - uthevingsfarge 2 2 2 2 3 2 2" xfId="11753"/>
    <cellStyle name="40% - uthevingsfarge 2 2 2 2 3 2 3" xfId="11754"/>
    <cellStyle name="40% - uthevingsfarge 2 2 2 2 3 3" xfId="11755"/>
    <cellStyle name="40% - uthevingsfarge 2 2 2 2 3 3 2" xfId="11756"/>
    <cellStyle name="40% - uthevingsfarge 2 2 2 2 3 3 3" xfId="11757"/>
    <cellStyle name="40% - uthevingsfarge 2 2 2 2 3 4" xfId="11758"/>
    <cellStyle name="40% - uthevingsfarge 2 2 2 2 3 5" xfId="11759"/>
    <cellStyle name="40% - uthevingsfarge 2 2 2 2 3_Tabell 4.5-4.7" xfId="11751"/>
    <cellStyle name="40% - uthevingsfarge 2 2 2 2 4" xfId="11760"/>
    <cellStyle name="40% - uthevingsfarge 2 2 2 2 4 2" xfId="11761"/>
    <cellStyle name="40% - uthevingsfarge 2 2 2 2 4 2 2" xfId="11762"/>
    <cellStyle name="40% - uthevingsfarge 2 2 2 2 4 2 3" xfId="11763"/>
    <cellStyle name="40% - uthevingsfarge 2 2 2 2 4 3" xfId="11764"/>
    <cellStyle name="40% - uthevingsfarge 2 2 2 2 4 3 2" xfId="11765"/>
    <cellStyle name="40% - uthevingsfarge 2 2 2 2 4 3 3" xfId="11766"/>
    <cellStyle name="40% - uthevingsfarge 2 2 2 2 4 4" xfId="11767"/>
    <cellStyle name="40% - uthevingsfarge 2 2 2 2 4 5" xfId="11768"/>
    <cellStyle name="40% - uthevingsfarge 2 2 2 2 5" xfId="11769"/>
    <cellStyle name="40% - uthevingsfarge 2 2 2 2 5 2" xfId="11770"/>
    <cellStyle name="40% - uthevingsfarge 2 2 2 2 5 3" xfId="11771"/>
    <cellStyle name="40% - uthevingsfarge 2 2 2 2 6" xfId="11772"/>
    <cellStyle name="40% - uthevingsfarge 2 2 2 2 6 2" xfId="11773"/>
    <cellStyle name="40% - uthevingsfarge 2 2 2 2 6 3" xfId="11774"/>
    <cellStyle name="40% - uthevingsfarge 2 2 2 2 7" xfId="11775"/>
    <cellStyle name="40% - uthevingsfarge 2 2 2 2 7 2" xfId="11776"/>
    <cellStyle name="40% - uthevingsfarge 2 2 2 2 8" xfId="11777"/>
    <cellStyle name="40% - uthevingsfarge 2 2 2 2 8 2" xfId="11778"/>
    <cellStyle name="40% - uthevingsfarge 2 2 2 2 9" xfId="11779"/>
    <cellStyle name="40% - uthevingsfarge 2 2 2 2_Tabell 4.5-4.7" xfId="11716"/>
    <cellStyle name="40% - uthevingsfarge 2 2 2 3" xfId="622"/>
    <cellStyle name="40% - uthevingsfarge 2 2 2 3 10" xfId="11781"/>
    <cellStyle name="40% - uthevingsfarge 2 2 2 3 2" xfId="623"/>
    <cellStyle name="40% - uthevingsfarge 2 2 2 3 2 2" xfId="11783"/>
    <cellStyle name="40% - uthevingsfarge 2 2 2 3 2 2 2" xfId="11784"/>
    <cellStyle name="40% - uthevingsfarge 2 2 2 3 2 2 3" xfId="11785"/>
    <cellStyle name="40% - uthevingsfarge 2 2 2 3 2 3" xfId="11786"/>
    <cellStyle name="40% - uthevingsfarge 2 2 2 3 2 3 2" xfId="11787"/>
    <cellStyle name="40% - uthevingsfarge 2 2 2 3 2 3 3" xfId="11788"/>
    <cellStyle name="40% - uthevingsfarge 2 2 2 3 2 4" xfId="11789"/>
    <cellStyle name="40% - uthevingsfarge 2 2 2 3 2 5" xfId="11790"/>
    <cellStyle name="40% - uthevingsfarge 2 2 2 3 2_Tabell 4.5-4.7" xfId="11782"/>
    <cellStyle name="40% - uthevingsfarge 2 2 2 3 3" xfId="11791"/>
    <cellStyle name="40% - uthevingsfarge 2 2 2 3 3 2" xfId="11792"/>
    <cellStyle name="40% - uthevingsfarge 2 2 2 3 3 2 2" xfId="11793"/>
    <cellStyle name="40% - uthevingsfarge 2 2 2 3 3 2 3" xfId="11794"/>
    <cellStyle name="40% - uthevingsfarge 2 2 2 3 3 3" xfId="11795"/>
    <cellStyle name="40% - uthevingsfarge 2 2 2 3 3 3 2" xfId="11796"/>
    <cellStyle name="40% - uthevingsfarge 2 2 2 3 3 3 3" xfId="11797"/>
    <cellStyle name="40% - uthevingsfarge 2 2 2 3 3 4" xfId="11798"/>
    <cellStyle name="40% - uthevingsfarge 2 2 2 3 3 5" xfId="11799"/>
    <cellStyle name="40% - uthevingsfarge 2 2 2 3 4" xfId="11800"/>
    <cellStyle name="40% - uthevingsfarge 2 2 2 3 4 2" xfId="11801"/>
    <cellStyle name="40% - uthevingsfarge 2 2 2 3 4 3" xfId="11802"/>
    <cellStyle name="40% - uthevingsfarge 2 2 2 3 5" xfId="11803"/>
    <cellStyle name="40% - uthevingsfarge 2 2 2 3 5 2" xfId="11804"/>
    <cellStyle name="40% - uthevingsfarge 2 2 2 3 5 3" xfId="11805"/>
    <cellStyle name="40% - uthevingsfarge 2 2 2 3 6" xfId="11806"/>
    <cellStyle name="40% - uthevingsfarge 2 2 2 3 6 2" xfId="11807"/>
    <cellStyle name="40% - uthevingsfarge 2 2 2 3 7" xfId="11808"/>
    <cellStyle name="40% - uthevingsfarge 2 2 2 3 7 2" xfId="11809"/>
    <cellStyle name="40% - uthevingsfarge 2 2 2 3 8" xfId="11810"/>
    <cellStyle name="40% - uthevingsfarge 2 2 2 3 9" xfId="11811"/>
    <cellStyle name="40% - uthevingsfarge 2 2 2 3_Tabell 4.5-4.7" xfId="11780"/>
    <cellStyle name="40% - uthevingsfarge 2 2 2 4" xfId="624"/>
    <cellStyle name="40% - uthevingsfarge 2 2 2 4 2" xfId="11813"/>
    <cellStyle name="40% - uthevingsfarge 2 2 2 4 2 2" xfId="11814"/>
    <cellStyle name="40% - uthevingsfarge 2 2 2 4 2 3" xfId="11815"/>
    <cellStyle name="40% - uthevingsfarge 2 2 2 4 3" xfId="11816"/>
    <cellStyle name="40% - uthevingsfarge 2 2 2 4 3 2" xfId="11817"/>
    <cellStyle name="40% - uthevingsfarge 2 2 2 4 3 3" xfId="11818"/>
    <cellStyle name="40% - uthevingsfarge 2 2 2 4 4" xfId="11819"/>
    <cellStyle name="40% - uthevingsfarge 2 2 2 4 5" xfId="11820"/>
    <cellStyle name="40% - uthevingsfarge 2 2 2 4_Tabell 4.5-4.7" xfId="11812"/>
    <cellStyle name="40% - uthevingsfarge 2 2 2 5" xfId="11821"/>
    <cellStyle name="40% - uthevingsfarge 2 2 2 5 2" xfId="11822"/>
    <cellStyle name="40% - uthevingsfarge 2 2 2 5 2 2" xfId="11823"/>
    <cellStyle name="40% - uthevingsfarge 2 2 2 5 2 3" xfId="11824"/>
    <cellStyle name="40% - uthevingsfarge 2 2 2 5 3" xfId="11825"/>
    <cellStyle name="40% - uthevingsfarge 2 2 2 5 3 2" xfId="11826"/>
    <cellStyle name="40% - uthevingsfarge 2 2 2 5 3 3" xfId="11827"/>
    <cellStyle name="40% - uthevingsfarge 2 2 2 5 4" xfId="11828"/>
    <cellStyle name="40% - uthevingsfarge 2 2 2 5 5" xfId="11829"/>
    <cellStyle name="40% - uthevingsfarge 2 2 2 6" xfId="11830"/>
    <cellStyle name="40% - uthevingsfarge 2 2 2 6 2" xfId="11831"/>
    <cellStyle name="40% - uthevingsfarge 2 2 2 6 3" xfId="11832"/>
    <cellStyle name="40% - uthevingsfarge 2 2 2 7" xfId="11833"/>
    <cellStyle name="40% - uthevingsfarge 2 2 2 7 2" xfId="11834"/>
    <cellStyle name="40% - uthevingsfarge 2 2 2 7 3" xfId="11835"/>
    <cellStyle name="40% - uthevingsfarge 2 2 2 8" xfId="11836"/>
    <cellStyle name="40% - uthevingsfarge 2 2 2 8 2" xfId="11837"/>
    <cellStyle name="40% - uthevingsfarge 2 2 2 9" xfId="11838"/>
    <cellStyle name="40% - uthevingsfarge 2 2 2 9 2" xfId="11839"/>
    <cellStyle name="40% - uthevingsfarge 2 2 2_Tabell 4.5-4.7" xfId="11712"/>
    <cellStyle name="40% - uthevingsfarge 2 2 3" xfId="625"/>
    <cellStyle name="40% - uthevingsfarge 2 2 3 10" xfId="11841"/>
    <cellStyle name="40% - uthevingsfarge 2 2 3 11" xfId="11842"/>
    <cellStyle name="40% - uthevingsfarge 2 2 3 2" xfId="626"/>
    <cellStyle name="40% - uthevingsfarge 2 2 3 2 10" xfId="11844"/>
    <cellStyle name="40% - uthevingsfarge 2 2 3 2 2" xfId="627"/>
    <cellStyle name="40% - uthevingsfarge 2 2 3 2 2 2" xfId="11846"/>
    <cellStyle name="40% - uthevingsfarge 2 2 3 2 2 2 2" xfId="11847"/>
    <cellStyle name="40% - uthevingsfarge 2 2 3 2 2 2 3" xfId="11848"/>
    <cellStyle name="40% - uthevingsfarge 2 2 3 2 2 3" xfId="11849"/>
    <cellStyle name="40% - uthevingsfarge 2 2 3 2 2 3 2" xfId="11850"/>
    <cellStyle name="40% - uthevingsfarge 2 2 3 2 2 3 3" xfId="11851"/>
    <cellStyle name="40% - uthevingsfarge 2 2 3 2 2 4" xfId="11852"/>
    <cellStyle name="40% - uthevingsfarge 2 2 3 2 2 5" xfId="11853"/>
    <cellStyle name="40% - uthevingsfarge 2 2 3 2 2_Tabell 4.5-4.7" xfId="11845"/>
    <cellStyle name="40% - uthevingsfarge 2 2 3 2 3" xfId="11854"/>
    <cellStyle name="40% - uthevingsfarge 2 2 3 2 3 2" xfId="11855"/>
    <cellStyle name="40% - uthevingsfarge 2 2 3 2 3 2 2" xfId="11856"/>
    <cellStyle name="40% - uthevingsfarge 2 2 3 2 3 2 3" xfId="11857"/>
    <cellStyle name="40% - uthevingsfarge 2 2 3 2 3 3" xfId="11858"/>
    <cellStyle name="40% - uthevingsfarge 2 2 3 2 3 3 2" xfId="11859"/>
    <cellStyle name="40% - uthevingsfarge 2 2 3 2 3 3 3" xfId="11860"/>
    <cellStyle name="40% - uthevingsfarge 2 2 3 2 3 4" xfId="11861"/>
    <cellStyle name="40% - uthevingsfarge 2 2 3 2 3 5" xfId="11862"/>
    <cellStyle name="40% - uthevingsfarge 2 2 3 2 4" xfId="11863"/>
    <cellStyle name="40% - uthevingsfarge 2 2 3 2 4 2" xfId="11864"/>
    <cellStyle name="40% - uthevingsfarge 2 2 3 2 4 3" xfId="11865"/>
    <cellStyle name="40% - uthevingsfarge 2 2 3 2 5" xfId="11866"/>
    <cellStyle name="40% - uthevingsfarge 2 2 3 2 5 2" xfId="11867"/>
    <cellStyle name="40% - uthevingsfarge 2 2 3 2 5 3" xfId="11868"/>
    <cellStyle name="40% - uthevingsfarge 2 2 3 2 6" xfId="11869"/>
    <cellStyle name="40% - uthevingsfarge 2 2 3 2 6 2" xfId="11870"/>
    <cellStyle name="40% - uthevingsfarge 2 2 3 2 7" xfId="11871"/>
    <cellStyle name="40% - uthevingsfarge 2 2 3 2 7 2" xfId="11872"/>
    <cellStyle name="40% - uthevingsfarge 2 2 3 2 8" xfId="11873"/>
    <cellStyle name="40% - uthevingsfarge 2 2 3 2 9" xfId="11874"/>
    <cellStyle name="40% - uthevingsfarge 2 2 3 2_Tabell 4.5-4.7" xfId="11843"/>
    <cellStyle name="40% - uthevingsfarge 2 2 3 3" xfId="628"/>
    <cellStyle name="40% - uthevingsfarge 2 2 3 3 2" xfId="11876"/>
    <cellStyle name="40% - uthevingsfarge 2 2 3 3 2 2" xfId="11877"/>
    <cellStyle name="40% - uthevingsfarge 2 2 3 3 2 3" xfId="11878"/>
    <cellStyle name="40% - uthevingsfarge 2 2 3 3 3" xfId="11879"/>
    <cellStyle name="40% - uthevingsfarge 2 2 3 3 3 2" xfId="11880"/>
    <cellStyle name="40% - uthevingsfarge 2 2 3 3 3 3" xfId="11881"/>
    <cellStyle name="40% - uthevingsfarge 2 2 3 3 4" xfId="11882"/>
    <cellStyle name="40% - uthevingsfarge 2 2 3 3 5" xfId="11883"/>
    <cellStyle name="40% - uthevingsfarge 2 2 3 3_Tabell 4.5-4.7" xfId="11875"/>
    <cellStyle name="40% - uthevingsfarge 2 2 3 4" xfId="11884"/>
    <cellStyle name="40% - uthevingsfarge 2 2 3 4 2" xfId="11885"/>
    <cellStyle name="40% - uthevingsfarge 2 2 3 4 2 2" xfId="11886"/>
    <cellStyle name="40% - uthevingsfarge 2 2 3 4 2 3" xfId="11887"/>
    <cellStyle name="40% - uthevingsfarge 2 2 3 4 3" xfId="11888"/>
    <cellStyle name="40% - uthevingsfarge 2 2 3 4 3 2" xfId="11889"/>
    <cellStyle name="40% - uthevingsfarge 2 2 3 4 3 3" xfId="11890"/>
    <cellStyle name="40% - uthevingsfarge 2 2 3 4 4" xfId="11891"/>
    <cellStyle name="40% - uthevingsfarge 2 2 3 4 5" xfId="11892"/>
    <cellStyle name="40% - uthevingsfarge 2 2 3 5" xfId="11893"/>
    <cellStyle name="40% - uthevingsfarge 2 2 3 5 2" xfId="11894"/>
    <cellStyle name="40% - uthevingsfarge 2 2 3 5 3" xfId="11895"/>
    <cellStyle name="40% - uthevingsfarge 2 2 3 6" xfId="11896"/>
    <cellStyle name="40% - uthevingsfarge 2 2 3 6 2" xfId="11897"/>
    <cellStyle name="40% - uthevingsfarge 2 2 3 6 3" xfId="11898"/>
    <cellStyle name="40% - uthevingsfarge 2 2 3 7" xfId="11899"/>
    <cellStyle name="40% - uthevingsfarge 2 2 3 7 2" xfId="11900"/>
    <cellStyle name="40% - uthevingsfarge 2 2 3 8" xfId="11901"/>
    <cellStyle name="40% - uthevingsfarge 2 2 3 8 2" xfId="11902"/>
    <cellStyle name="40% - uthevingsfarge 2 2 3 9" xfId="11903"/>
    <cellStyle name="40% - uthevingsfarge 2 2 3_Tabell 4.5-4.7" xfId="11840"/>
    <cellStyle name="40% - uthevingsfarge 2 2 4" xfId="629"/>
    <cellStyle name="40% - uthevingsfarge 2 2 4 10" xfId="11905"/>
    <cellStyle name="40% - uthevingsfarge 2 2 4 2" xfId="630"/>
    <cellStyle name="40% - uthevingsfarge 2 2 4 2 2" xfId="11907"/>
    <cellStyle name="40% - uthevingsfarge 2 2 4 2 2 2" xfId="11908"/>
    <cellStyle name="40% - uthevingsfarge 2 2 4 2 2 3" xfId="11909"/>
    <cellStyle name="40% - uthevingsfarge 2 2 4 2 3" xfId="11910"/>
    <cellStyle name="40% - uthevingsfarge 2 2 4 2 3 2" xfId="11911"/>
    <cellStyle name="40% - uthevingsfarge 2 2 4 2 3 3" xfId="11912"/>
    <cellStyle name="40% - uthevingsfarge 2 2 4 2 4" xfId="11913"/>
    <cellStyle name="40% - uthevingsfarge 2 2 4 2 5" xfId="11914"/>
    <cellStyle name="40% - uthevingsfarge 2 2 4 2_Tabell 4.5-4.7" xfId="11906"/>
    <cellStyle name="40% - uthevingsfarge 2 2 4 3" xfId="11915"/>
    <cellStyle name="40% - uthevingsfarge 2 2 4 3 2" xfId="11916"/>
    <cellStyle name="40% - uthevingsfarge 2 2 4 3 2 2" xfId="11917"/>
    <cellStyle name="40% - uthevingsfarge 2 2 4 3 2 3" xfId="11918"/>
    <cellStyle name="40% - uthevingsfarge 2 2 4 3 3" xfId="11919"/>
    <cellStyle name="40% - uthevingsfarge 2 2 4 3 3 2" xfId="11920"/>
    <cellStyle name="40% - uthevingsfarge 2 2 4 3 3 3" xfId="11921"/>
    <cellStyle name="40% - uthevingsfarge 2 2 4 3 4" xfId="11922"/>
    <cellStyle name="40% - uthevingsfarge 2 2 4 3 5" xfId="11923"/>
    <cellStyle name="40% - uthevingsfarge 2 2 4 4" xfId="11924"/>
    <cellStyle name="40% - uthevingsfarge 2 2 4 4 2" xfId="11925"/>
    <cellStyle name="40% - uthevingsfarge 2 2 4 4 3" xfId="11926"/>
    <cellStyle name="40% - uthevingsfarge 2 2 4 5" xfId="11927"/>
    <cellStyle name="40% - uthevingsfarge 2 2 4 5 2" xfId="11928"/>
    <cellStyle name="40% - uthevingsfarge 2 2 4 5 3" xfId="11929"/>
    <cellStyle name="40% - uthevingsfarge 2 2 4 6" xfId="11930"/>
    <cellStyle name="40% - uthevingsfarge 2 2 4 6 2" xfId="11931"/>
    <cellStyle name="40% - uthevingsfarge 2 2 4 7" xfId="11932"/>
    <cellStyle name="40% - uthevingsfarge 2 2 4 7 2" xfId="11933"/>
    <cellStyle name="40% - uthevingsfarge 2 2 4 8" xfId="11934"/>
    <cellStyle name="40% - uthevingsfarge 2 2 4 9" xfId="11935"/>
    <cellStyle name="40% - uthevingsfarge 2 2 4_Tabell 4.5-4.7" xfId="11904"/>
    <cellStyle name="40% - uthevingsfarge 2 2 5" xfId="631"/>
    <cellStyle name="40% - uthevingsfarge 2 2 5 10" xfId="11937"/>
    <cellStyle name="40% - uthevingsfarge 2 2 5 2" xfId="632"/>
    <cellStyle name="40% - uthevingsfarge 2 2 5 2 2" xfId="11939"/>
    <cellStyle name="40% - uthevingsfarge 2 2 5 2 2 2" xfId="11940"/>
    <cellStyle name="40% - uthevingsfarge 2 2 5 2 2 3" xfId="11941"/>
    <cellStyle name="40% - uthevingsfarge 2 2 5 2 3" xfId="11942"/>
    <cellStyle name="40% - uthevingsfarge 2 2 5 2 3 2" xfId="11943"/>
    <cellStyle name="40% - uthevingsfarge 2 2 5 2 3 3" xfId="11944"/>
    <cellStyle name="40% - uthevingsfarge 2 2 5 2 4" xfId="11945"/>
    <cellStyle name="40% - uthevingsfarge 2 2 5 2 5" xfId="11946"/>
    <cellStyle name="40% - uthevingsfarge 2 2 5 2_Tabell 4.5-4.7" xfId="11938"/>
    <cellStyle name="40% - uthevingsfarge 2 2 5 3" xfId="11947"/>
    <cellStyle name="40% - uthevingsfarge 2 2 5 3 2" xfId="11948"/>
    <cellStyle name="40% - uthevingsfarge 2 2 5 3 2 2" xfId="11949"/>
    <cellStyle name="40% - uthevingsfarge 2 2 5 3 2 3" xfId="11950"/>
    <cellStyle name="40% - uthevingsfarge 2 2 5 3 3" xfId="11951"/>
    <cellStyle name="40% - uthevingsfarge 2 2 5 3 3 2" xfId="11952"/>
    <cellStyle name="40% - uthevingsfarge 2 2 5 3 3 3" xfId="11953"/>
    <cellStyle name="40% - uthevingsfarge 2 2 5 3 4" xfId="11954"/>
    <cellStyle name="40% - uthevingsfarge 2 2 5 3 5" xfId="11955"/>
    <cellStyle name="40% - uthevingsfarge 2 2 5 4" xfId="11956"/>
    <cellStyle name="40% - uthevingsfarge 2 2 5 4 2" xfId="11957"/>
    <cellStyle name="40% - uthevingsfarge 2 2 5 4 3" xfId="11958"/>
    <cellStyle name="40% - uthevingsfarge 2 2 5 5" xfId="11959"/>
    <cellStyle name="40% - uthevingsfarge 2 2 5 5 2" xfId="11960"/>
    <cellStyle name="40% - uthevingsfarge 2 2 5 5 3" xfId="11961"/>
    <cellStyle name="40% - uthevingsfarge 2 2 5 6" xfId="11962"/>
    <cellStyle name="40% - uthevingsfarge 2 2 5 6 2" xfId="11963"/>
    <cellStyle name="40% - uthevingsfarge 2 2 5 7" xfId="11964"/>
    <cellStyle name="40% - uthevingsfarge 2 2 5 7 2" xfId="11965"/>
    <cellStyle name="40% - uthevingsfarge 2 2 5 8" xfId="11966"/>
    <cellStyle name="40% - uthevingsfarge 2 2 5 9" xfId="11967"/>
    <cellStyle name="40% - uthevingsfarge 2 2 5_Tabell 4.5-4.7" xfId="11936"/>
    <cellStyle name="40% - uthevingsfarge 2 2 6" xfId="633"/>
    <cellStyle name="40% - uthevingsfarge 2 2 6 2" xfId="11969"/>
    <cellStyle name="40% - uthevingsfarge 2 2 6 2 2" xfId="11970"/>
    <cellStyle name="40% - uthevingsfarge 2 2 6 2 3" xfId="11971"/>
    <cellStyle name="40% - uthevingsfarge 2 2 6 3" xfId="11972"/>
    <cellStyle name="40% - uthevingsfarge 2 2 6 3 2" xfId="11973"/>
    <cellStyle name="40% - uthevingsfarge 2 2 6 3 3" xfId="11974"/>
    <cellStyle name="40% - uthevingsfarge 2 2 6 4" xfId="11975"/>
    <cellStyle name="40% - uthevingsfarge 2 2 6 5" xfId="11976"/>
    <cellStyle name="40% - uthevingsfarge 2 2 6_Tabell 4.5-4.7" xfId="11968"/>
    <cellStyle name="40% - uthevingsfarge 2 2 7" xfId="11977"/>
    <cellStyle name="40% - uthevingsfarge 2 2 7 2" xfId="11978"/>
    <cellStyle name="40% - uthevingsfarge 2 2 7 2 2" xfId="11979"/>
    <cellStyle name="40% - uthevingsfarge 2 2 7 2 3" xfId="11980"/>
    <cellStyle name="40% - uthevingsfarge 2 2 7 3" xfId="11981"/>
    <cellStyle name="40% - uthevingsfarge 2 2 7 3 2" xfId="11982"/>
    <cellStyle name="40% - uthevingsfarge 2 2 7 3 3" xfId="11983"/>
    <cellStyle name="40% - uthevingsfarge 2 2 7 4" xfId="11984"/>
    <cellStyle name="40% - uthevingsfarge 2 2 7 5" xfId="11985"/>
    <cellStyle name="40% - uthevingsfarge 2 2 8" xfId="11986"/>
    <cellStyle name="40% - uthevingsfarge 2 2 8 2" xfId="11987"/>
    <cellStyle name="40% - uthevingsfarge 2 2 8 3" xfId="11988"/>
    <cellStyle name="40% - uthevingsfarge 2 2 9" xfId="11989"/>
    <cellStyle name="40% - uthevingsfarge 2 2 9 2" xfId="11990"/>
    <cellStyle name="40% - uthevingsfarge 2 2 9 3" xfId="11991"/>
    <cellStyle name="40% - uthevingsfarge 2 2_Tabell 4.5-4.7" xfId="11704"/>
    <cellStyle name="40% - uthevingsfarge 2 3" xfId="634"/>
    <cellStyle name="40% - uthevingsfarge 2 3 10" xfId="11993"/>
    <cellStyle name="40% - uthevingsfarge 2 3 10 2" xfId="11994"/>
    <cellStyle name="40% - uthevingsfarge 2 3 11" xfId="11995"/>
    <cellStyle name="40% - uthevingsfarge 2 3 12" xfId="11996"/>
    <cellStyle name="40% - uthevingsfarge 2 3 13" xfId="11997"/>
    <cellStyle name="40% - uthevingsfarge 2 3 2" xfId="635"/>
    <cellStyle name="40% - uthevingsfarge 2 3 2 10" xfId="11999"/>
    <cellStyle name="40% - uthevingsfarge 2 3 2 11" xfId="12000"/>
    <cellStyle name="40% - uthevingsfarge 2 3 2 12" xfId="12001"/>
    <cellStyle name="40% - uthevingsfarge 2 3 2 2" xfId="636"/>
    <cellStyle name="40% - uthevingsfarge 2 3 2 2 10" xfId="12003"/>
    <cellStyle name="40% - uthevingsfarge 2 3 2 2 11" xfId="12004"/>
    <cellStyle name="40% - uthevingsfarge 2 3 2 2 2" xfId="637"/>
    <cellStyle name="40% - uthevingsfarge 2 3 2 2 2 10" xfId="12006"/>
    <cellStyle name="40% - uthevingsfarge 2 3 2 2 2 2" xfId="638"/>
    <cellStyle name="40% - uthevingsfarge 2 3 2 2 2 2 2" xfId="12008"/>
    <cellStyle name="40% - uthevingsfarge 2 3 2 2 2 2 2 2" xfId="12009"/>
    <cellStyle name="40% - uthevingsfarge 2 3 2 2 2 2 2 3" xfId="12010"/>
    <cellStyle name="40% - uthevingsfarge 2 3 2 2 2 2 3" xfId="12011"/>
    <cellStyle name="40% - uthevingsfarge 2 3 2 2 2 2 3 2" xfId="12012"/>
    <cellStyle name="40% - uthevingsfarge 2 3 2 2 2 2 3 3" xfId="12013"/>
    <cellStyle name="40% - uthevingsfarge 2 3 2 2 2 2 4" xfId="12014"/>
    <cellStyle name="40% - uthevingsfarge 2 3 2 2 2 2 5" xfId="12015"/>
    <cellStyle name="40% - uthevingsfarge 2 3 2 2 2 2_Tabell 4.5-4.7" xfId="12007"/>
    <cellStyle name="40% - uthevingsfarge 2 3 2 2 2 3" xfId="12016"/>
    <cellStyle name="40% - uthevingsfarge 2 3 2 2 2 3 2" xfId="12017"/>
    <cellStyle name="40% - uthevingsfarge 2 3 2 2 2 3 2 2" xfId="12018"/>
    <cellStyle name="40% - uthevingsfarge 2 3 2 2 2 3 2 3" xfId="12019"/>
    <cellStyle name="40% - uthevingsfarge 2 3 2 2 2 3 3" xfId="12020"/>
    <cellStyle name="40% - uthevingsfarge 2 3 2 2 2 3 3 2" xfId="12021"/>
    <cellStyle name="40% - uthevingsfarge 2 3 2 2 2 3 3 3" xfId="12022"/>
    <cellStyle name="40% - uthevingsfarge 2 3 2 2 2 3 4" xfId="12023"/>
    <cellStyle name="40% - uthevingsfarge 2 3 2 2 2 3 5" xfId="12024"/>
    <cellStyle name="40% - uthevingsfarge 2 3 2 2 2 4" xfId="12025"/>
    <cellStyle name="40% - uthevingsfarge 2 3 2 2 2 4 2" xfId="12026"/>
    <cellStyle name="40% - uthevingsfarge 2 3 2 2 2 4 3" xfId="12027"/>
    <cellStyle name="40% - uthevingsfarge 2 3 2 2 2 5" xfId="12028"/>
    <cellStyle name="40% - uthevingsfarge 2 3 2 2 2 5 2" xfId="12029"/>
    <cellStyle name="40% - uthevingsfarge 2 3 2 2 2 5 3" xfId="12030"/>
    <cellStyle name="40% - uthevingsfarge 2 3 2 2 2 6" xfId="12031"/>
    <cellStyle name="40% - uthevingsfarge 2 3 2 2 2 6 2" xfId="12032"/>
    <cellStyle name="40% - uthevingsfarge 2 3 2 2 2 7" xfId="12033"/>
    <cellStyle name="40% - uthevingsfarge 2 3 2 2 2 7 2" xfId="12034"/>
    <cellStyle name="40% - uthevingsfarge 2 3 2 2 2 8" xfId="12035"/>
    <cellStyle name="40% - uthevingsfarge 2 3 2 2 2 9" xfId="12036"/>
    <cellStyle name="40% - uthevingsfarge 2 3 2 2 2_Tabell 4.5-4.7" xfId="12005"/>
    <cellStyle name="40% - uthevingsfarge 2 3 2 2 3" xfId="639"/>
    <cellStyle name="40% - uthevingsfarge 2 3 2 2 3 2" xfId="12038"/>
    <cellStyle name="40% - uthevingsfarge 2 3 2 2 3 2 2" xfId="12039"/>
    <cellStyle name="40% - uthevingsfarge 2 3 2 2 3 2 3" xfId="12040"/>
    <cellStyle name="40% - uthevingsfarge 2 3 2 2 3 3" xfId="12041"/>
    <cellStyle name="40% - uthevingsfarge 2 3 2 2 3 3 2" xfId="12042"/>
    <cellStyle name="40% - uthevingsfarge 2 3 2 2 3 3 3" xfId="12043"/>
    <cellStyle name="40% - uthevingsfarge 2 3 2 2 3 4" xfId="12044"/>
    <cellStyle name="40% - uthevingsfarge 2 3 2 2 3 5" xfId="12045"/>
    <cellStyle name="40% - uthevingsfarge 2 3 2 2 3_Tabell 4.5-4.7" xfId="12037"/>
    <cellStyle name="40% - uthevingsfarge 2 3 2 2 4" xfId="12046"/>
    <cellStyle name="40% - uthevingsfarge 2 3 2 2 4 2" xfId="12047"/>
    <cellStyle name="40% - uthevingsfarge 2 3 2 2 4 2 2" xfId="12048"/>
    <cellStyle name="40% - uthevingsfarge 2 3 2 2 4 2 3" xfId="12049"/>
    <cellStyle name="40% - uthevingsfarge 2 3 2 2 4 3" xfId="12050"/>
    <cellStyle name="40% - uthevingsfarge 2 3 2 2 4 3 2" xfId="12051"/>
    <cellStyle name="40% - uthevingsfarge 2 3 2 2 4 3 3" xfId="12052"/>
    <cellStyle name="40% - uthevingsfarge 2 3 2 2 4 4" xfId="12053"/>
    <cellStyle name="40% - uthevingsfarge 2 3 2 2 4 5" xfId="12054"/>
    <cellStyle name="40% - uthevingsfarge 2 3 2 2 5" xfId="12055"/>
    <cellStyle name="40% - uthevingsfarge 2 3 2 2 5 2" xfId="12056"/>
    <cellStyle name="40% - uthevingsfarge 2 3 2 2 5 3" xfId="12057"/>
    <cellStyle name="40% - uthevingsfarge 2 3 2 2 6" xfId="12058"/>
    <cellStyle name="40% - uthevingsfarge 2 3 2 2 6 2" xfId="12059"/>
    <cellStyle name="40% - uthevingsfarge 2 3 2 2 6 3" xfId="12060"/>
    <cellStyle name="40% - uthevingsfarge 2 3 2 2 7" xfId="12061"/>
    <cellStyle name="40% - uthevingsfarge 2 3 2 2 7 2" xfId="12062"/>
    <cellStyle name="40% - uthevingsfarge 2 3 2 2 8" xfId="12063"/>
    <cellStyle name="40% - uthevingsfarge 2 3 2 2 8 2" xfId="12064"/>
    <cellStyle name="40% - uthevingsfarge 2 3 2 2 9" xfId="12065"/>
    <cellStyle name="40% - uthevingsfarge 2 3 2 2_Tabell 4.5-4.7" xfId="12002"/>
    <cellStyle name="40% - uthevingsfarge 2 3 2 3" xfId="640"/>
    <cellStyle name="40% - uthevingsfarge 2 3 2 3 10" xfId="12067"/>
    <cellStyle name="40% - uthevingsfarge 2 3 2 3 2" xfId="641"/>
    <cellStyle name="40% - uthevingsfarge 2 3 2 3 2 2" xfId="12069"/>
    <cellStyle name="40% - uthevingsfarge 2 3 2 3 2 2 2" xfId="12070"/>
    <cellStyle name="40% - uthevingsfarge 2 3 2 3 2 2 3" xfId="12071"/>
    <cellStyle name="40% - uthevingsfarge 2 3 2 3 2 3" xfId="12072"/>
    <cellStyle name="40% - uthevingsfarge 2 3 2 3 2 3 2" xfId="12073"/>
    <cellStyle name="40% - uthevingsfarge 2 3 2 3 2 3 3" xfId="12074"/>
    <cellStyle name="40% - uthevingsfarge 2 3 2 3 2 4" xfId="12075"/>
    <cellStyle name="40% - uthevingsfarge 2 3 2 3 2 5" xfId="12076"/>
    <cellStyle name="40% - uthevingsfarge 2 3 2 3 2_Tabell 4.5-4.7" xfId="12068"/>
    <cellStyle name="40% - uthevingsfarge 2 3 2 3 3" xfId="12077"/>
    <cellStyle name="40% - uthevingsfarge 2 3 2 3 3 2" xfId="12078"/>
    <cellStyle name="40% - uthevingsfarge 2 3 2 3 3 2 2" xfId="12079"/>
    <cellStyle name="40% - uthevingsfarge 2 3 2 3 3 2 3" xfId="12080"/>
    <cellStyle name="40% - uthevingsfarge 2 3 2 3 3 3" xfId="12081"/>
    <cellStyle name="40% - uthevingsfarge 2 3 2 3 3 3 2" xfId="12082"/>
    <cellStyle name="40% - uthevingsfarge 2 3 2 3 3 3 3" xfId="12083"/>
    <cellStyle name="40% - uthevingsfarge 2 3 2 3 3 4" xfId="12084"/>
    <cellStyle name="40% - uthevingsfarge 2 3 2 3 3 5" xfId="12085"/>
    <cellStyle name="40% - uthevingsfarge 2 3 2 3 4" xfId="12086"/>
    <cellStyle name="40% - uthevingsfarge 2 3 2 3 4 2" xfId="12087"/>
    <cellStyle name="40% - uthevingsfarge 2 3 2 3 4 3" xfId="12088"/>
    <cellStyle name="40% - uthevingsfarge 2 3 2 3 5" xfId="12089"/>
    <cellStyle name="40% - uthevingsfarge 2 3 2 3 5 2" xfId="12090"/>
    <cellStyle name="40% - uthevingsfarge 2 3 2 3 5 3" xfId="12091"/>
    <cellStyle name="40% - uthevingsfarge 2 3 2 3 6" xfId="12092"/>
    <cellStyle name="40% - uthevingsfarge 2 3 2 3 6 2" xfId="12093"/>
    <cellStyle name="40% - uthevingsfarge 2 3 2 3 7" xfId="12094"/>
    <cellStyle name="40% - uthevingsfarge 2 3 2 3 7 2" xfId="12095"/>
    <cellStyle name="40% - uthevingsfarge 2 3 2 3 8" xfId="12096"/>
    <cellStyle name="40% - uthevingsfarge 2 3 2 3 9" xfId="12097"/>
    <cellStyle name="40% - uthevingsfarge 2 3 2 3_Tabell 4.5-4.7" xfId="12066"/>
    <cellStyle name="40% - uthevingsfarge 2 3 2 4" xfId="642"/>
    <cellStyle name="40% - uthevingsfarge 2 3 2 4 2" xfId="12099"/>
    <cellStyle name="40% - uthevingsfarge 2 3 2 4 2 2" xfId="12100"/>
    <cellStyle name="40% - uthevingsfarge 2 3 2 4 2 3" xfId="12101"/>
    <cellStyle name="40% - uthevingsfarge 2 3 2 4 3" xfId="12102"/>
    <cellStyle name="40% - uthevingsfarge 2 3 2 4 3 2" xfId="12103"/>
    <cellStyle name="40% - uthevingsfarge 2 3 2 4 3 3" xfId="12104"/>
    <cellStyle name="40% - uthevingsfarge 2 3 2 4 4" xfId="12105"/>
    <cellStyle name="40% - uthevingsfarge 2 3 2 4 5" xfId="12106"/>
    <cellStyle name="40% - uthevingsfarge 2 3 2 4_Tabell 4.5-4.7" xfId="12098"/>
    <cellStyle name="40% - uthevingsfarge 2 3 2 5" xfId="12107"/>
    <cellStyle name="40% - uthevingsfarge 2 3 2 5 2" xfId="12108"/>
    <cellStyle name="40% - uthevingsfarge 2 3 2 5 2 2" xfId="12109"/>
    <cellStyle name="40% - uthevingsfarge 2 3 2 5 2 3" xfId="12110"/>
    <cellStyle name="40% - uthevingsfarge 2 3 2 5 3" xfId="12111"/>
    <cellStyle name="40% - uthevingsfarge 2 3 2 5 3 2" xfId="12112"/>
    <cellStyle name="40% - uthevingsfarge 2 3 2 5 3 3" xfId="12113"/>
    <cellStyle name="40% - uthevingsfarge 2 3 2 5 4" xfId="12114"/>
    <cellStyle name="40% - uthevingsfarge 2 3 2 5 5" xfId="12115"/>
    <cellStyle name="40% - uthevingsfarge 2 3 2 6" xfId="12116"/>
    <cellStyle name="40% - uthevingsfarge 2 3 2 6 2" xfId="12117"/>
    <cellStyle name="40% - uthevingsfarge 2 3 2 6 3" xfId="12118"/>
    <cellStyle name="40% - uthevingsfarge 2 3 2 7" xfId="12119"/>
    <cellStyle name="40% - uthevingsfarge 2 3 2 7 2" xfId="12120"/>
    <cellStyle name="40% - uthevingsfarge 2 3 2 7 3" xfId="12121"/>
    <cellStyle name="40% - uthevingsfarge 2 3 2 8" xfId="12122"/>
    <cellStyle name="40% - uthevingsfarge 2 3 2 8 2" xfId="12123"/>
    <cellStyle name="40% - uthevingsfarge 2 3 2 9" xfId="12124"/>
    <cellStyle name="40% - uthevingsfarge 2 3 2 9 2" xfId="12125"/>
    <cellStyle name="40% - uthevingsfarge 2 3 2_Tabell 4.5-4.7" xfId="11998"/>
    <cellStyle name="40% - uthevingsfarge 2 3 3" xfId="643"/>
    <cellStyle name="40% - uthevingsfarge 2 3 3 10" xfId="12127"/>
    <cellStyle name="40% - uthevingsfarge 2 3 3 11" xfId="12128"/>
    <cellStyle name="40% - uthevingsfarge 2 3 3 2" xfId="644"/>
    <cellStyle name="40% - uthevingsfarge 2 3 3 2 10" xfId="12130"/>
    <cellStyle name="40% - uthevingsfarge 2 3 3 2 2" xfId="645"/>
    <cellStyle name="40% - uthevingsfarge 2 3 3 2 2 2" xfId="12132"/>
    <cellStyle name="40% - uthevingsfarge 2 3 3 2 2 2 2" xfId="12133"/>
    <cellStyle name="40% - uthevingsfarge 2 3 3 2 2 2 3" xfId="12134"/>
    <cellStyle name="40% - uthevingsfarge 2 3 3 2 2 3" xfId="12135"/>
    <cellStyle name="40% - uthevingsfarge 2 3 3 2 2 3 2" xfId="12136"/>
    <cellStyle name="40% - uthevingsfarge 2 3 3 2 2 3 3" xfId="12137"/>
    <cellStyle name="40% - uthevingsfarge 2 3 3 2 2 4" xfId="12138"/>
    <cellStyle name="40% - uthevingsfarge 2 3 3 2 2 5" xfId="12139"/>
    <cellStyle name="40% - uthevingsfarge 2 3 3 2 2_Tabell 4.5-4.7" xfId="12131"/>
    <cellStyle name="40% - uthevingsfarge 2 3 3 2 3" xfId="12140"/>
    <cellStyle name="40% - uthevingsfarge 2 3 3 2 3 2" xfId="12141"/>
    <cellStyle name="40% - uthevingsfarge 2 3 3 2 3 2 2" xfId="12142"/>
    <cellStyle name="40% - uthevingsfarge 2 3 3 2 3 2 3" xfId="12143"/>
    <cellStyle name="40% - uthevingsfarge 2 3 3 2 3 3" xfId="12144"/>
    <cellStyle name="40% - uthevingsfarge 2 3 3 2 3 3 2" xfId="12145"/>
    <cellStyle name="40% - uthevingsfarge 2 3 3 2 3 3 3" xfId="12146"/>
    <cellStyle name="40% - uthevingsfarge 2 3 3 2 3 4" xfId="12147"/>
    <cellStyle name="40% - uthevingsfarge 2 3 3 2 3 5" xfId="12148"/>
    <cellStyle name="40% - uthevingsfarge 2 3 3 2 4" xfId="12149"/>
    <cellStyle name="40% - uthevingsfarge 2 3 3 2 4 2" xfId="12150"/>
    <cellStyle name="40% - uthevingsfarge 2 3 3 2 4 3" xfId="12151"/>
    <cellStyle name="40% - uthevingsfarge 2 3 3 2 5" xfId="12152"/>
    <cellStyle name="40% - uthevingsfarge 2 3 3 2 5 2" xfId="12153"/>
    <cellStyle name="40% - uthevingsfarge 2 3 3 2 5 3" xfId="12154"/>
    <cellStyle name="40% - uthevingsfarge 2 3 3 2 6" xfId="12155"/>
    <cellStyle name="40% - uthevingsfarge 2 3 3 2 6 2" xfId="12156"/>
    <cellStyle name="40% - uthevingsfarge 2 3 3 2 7" xfId="12157"/>
    <cellStyle name="40% - uthevingsfarge 2 3 3 2 7 2" xfId="12158"/>
    <cellStyle name="40% - uthevingsfarge 2 3 3 2 8" xfId="12159"/>
    <cellStyle name="40% - uthevingsfarge 2 3 3 2 9" xfId="12160"/>
    <cellStyle name="40% - uthevingsfarge 2 3 3 2_Tabell 4.5-4.7" xfId="12129"/>
    <cellStyle name="40% - uthevingsfarge 2 3 3 3" xfId="646"/>
    <cellStyle name="40% - uthevingsfarge 2 3 3 3 2" xfId="12162"/>
    <cellStyle name="40% - uthevingsfarge 2 3 3 3 2 2" xfId="12163"/>
    <cellStyle name="40% - uthevingsfarge 2 3 3 3 2 3" xfId="12164"/>
    <cellStyle name="40% - uthevingsfarge 2 3 3 3 3" xfId="12165"/>
    <cellStyle name="40% - uthevingsfarge 2 3 3 3 3 2" xfId="12166"/>
    <cellStyle name="40% - uthevingsfarge 2 3 3 3 3 3" xfId="12167"/>
    <cellStyle name="40% - uthevingsfarge 2 3 3 3 4" xfId="12168"/>
    <cellStyle name="40% - uthevingsfarge 2 3 3 3 5" xfId="12169"/>
    <cellStyle name="40% - uthevingsfarge 2 3 3 3_Tabell 4.5-4.7" xfId="12161"/>
    <cellStyle name="40% - uthevingsfarge 2 3 3 4" xfId="12170"/>
    <cellStyle name="40% - uthevingsfarge 2 3 3 4 2" xfId="12171"/>
    <cellStyle name="40% - uthevingsfarge 2 3 3 4 2 2" xfId="12172"/>
    <cellStyle name="40% - uthevingsfarge 2 3 3 4 2 3" xfId="12173"/>
    <cellStyle name="40% - uthevingsfarge 2 3 3 4 3" xfId="12174"/>
    <cellStyle name="40% - uthevingsfarge 2 3 3 4 3 2" xfId="12175"/>
    <cellStyle name="40% - uthevingsfarge 2 3 3 4 3 3" xfId="12176"/>
    <cellStyle name="40% - uthevingsfarge 2 3 3 4 4" xfId="12177"/>
    <cellStyle name="40% - uthevingsfarge 2 3 3 4 5" xfId="12178"/>
    <cellStyle name="40% - uthevingsfarge 2 3 3 5" xfId="12179"/>
    <cellStyle name="40% - uthevingsfarge 2 3 3 5 2" xfId="12180"/>
    <cellStyle name="40% - uthevingsfarge 2 3 3 5 3" xfId="12181"/>
    <cellStyle name="40% - uthevingsfarge 2 3 3 6" xfId="12182"/>
    <cellStyle name="40% - uthevingsfarge 2 3 3 6 2" xfId="12183"/>
    <cellStyle name="40% - uthevingsfarge 2 3 3 6 3" xfId="12184"/>
    <cellStyle name="40% - uthevingsfarge 2 3 3 7" xfId="12185"/>
    <cellStyle name="40% - uthevingsfarge 2 3 3 7 2" xfId="12186"/>
    <cellStyle name="40% - uthevingsfarge 2 3 3 8" xfId="12187"/>
    <cellStyle name="40% - uthevingsfarge 2 3 3 8 2" xfId="12188"/>
    <cellStyle name="40% - uthevingsfarge 2 3 3 9" xfId="12189"/>
    <cellStyle name="40% - uthevingsfarge 2 3 3_Tabell 4.5-4.7" xfId="12126"/>
    <cellStyle name="40% - uthevingsfarge 2 3 4" xfId="647"/>
    <cellStyle name="40% - uthevingsfarge 2 3 4 10" xfId="12191"/>
    <cellStyle name="40% - uthevingsfarge 2 3 4 2" xfId="648"/>
    <cellStyle name="40% - uthevingsfarge 2 3 4 2 2" xfId="12193"/>
    <cellStyle name="40% - uthevingsfarge 2 3 4 2 2 2" xfId="12194"/>
    <cellStyle name="40% - uthevingsfarge 2 3 4 2 2 3" xfId="12195"/>
    <cellStyle name="40% - uthevingsfarge 2 3 4 2 3" xfId="12196"/>
    <cellStyle name="40% - uthevingsfarge 2 3 4 2 3 2" xfId="12197"/>
    <cellStyle name="40% - uthevingsfarge 2 3 4 2 3 3" xfId="12198"/>
    <cellStyle name="40% - uthevingsfarge 2 3 4 2 4" xfId="12199"/>
    <cellStyle name="40% - uthevingsfarge 2 3 4 2 5" xfId="12200"/>
    <cellStyle name="40% - uthevingsfarge 2 3 4 2_Tabell 4.5-4.7" xfId="12192"/>
    <cellStyle name="40% - uthevingsfarge 2 3 4 3" xfId="12201"/>
    <cellStyle name="40% - uthevingsfarge 2 3 4 3 2" xfId="12202"/>
    <cellStyle name="40% - uthevingsfarge 2 3 4 3 2 2" xfId="12203"/>
    <cellStyle name="40% - uthevingsfarge 2 3 4 3 2 3" xfId="12204"/>
    <cellStyle name="40% - uthevingsfarge 2 3 4 3 3" xfId="12205"/>
    <cellStyle name="40% - uthevingsfarge 2 3 4 3 3 2" xfId="12206"/>
    <cellStyle name="40% - uthevingsfarge 2 3 4 3 3 3" xfId="12207"/>
    <cellStyle name="40% - uthevingsfarge 2 3 4 3 4" xfId="12208"/>
    <cellStyle name="40% - uthevingsfarge 2 3 4 3 5" xfId="12209"/>
    <cellStyle name="40% - uthevingsfarge 2 3 4 4" xfId="12210"/>
    <cellStyle name="40% - uthevingsfarge 2 3 4 4 2" xfId="12211"/>
    <cellStyle name="40% - uthevingsfarge 2 3 4 4 3" xfId="12212"/>
    <cellStyle name="40% - uthevingsfarge 2 3 4 5" xfId="12213"/>
    <cellStyle name="40% - uthevingsfarge 2 3 4 5 2" xfId="12214"/>
    <cellStyle name="40% - uthevingsfarge 2 3 4 5 3" xfId="12215"/>
    <cellStyle name="40% - uthevingsfarge 2 3 4 6" xfId="12216"/>
    <cellStyle name="40% - uthevingsfarge 2 3 4 6 2" xfId="12217"/>
    <cellStyle name="40% - uthevingsfarge 2 3 4 7" xfId="12218"/>
    <cellStyle name="40% - uthevingsfarge 2 3 4 7 2" xfId="12219"/>
    <cellStyle name="40% - uthevingsfarge 2 3 4 8" xfId="12220"/>
    <cellStyle name="40% - uthevingsfarge 2 3 4 9" xfId="12221"/>
    <cellStyle name="40% - uthevingsfarge 2 3 4_Tabell 4.5-4.7" xfId="12190"/>
    <cellStyle name="40% - uthevingsfarge 2 3 5" xfId="649"/>
    <cellStyle name="40% - uthevingsfarge 2 3 5 2" xfId="12223"/>
    <cellStyle name="40% - uthevingsfarge 2 3 5 2 2" xfId="12224"/>
    <cellStyle name="40% - uthevingsfarge 2 3 5 2 3" xfId="12225"/>
    <cellStyle name="40% - uthevingsfarge 2 3 5 3" xfId="12226"/>
    <cellStyle name="40% - uthevingsfarge 2 3 5 3 2" xfId="12227"/>
    <cellStyle name="40% - uthevingsfarge 2 3 5 3 3" xfId="12228"/>
    <cellStyle name="40% - uthevingsfarge 2 3 5 4" xfId="12229"/>
    <cellStyle name="40% - uthevingsfarge 2 3 5 5" xfId="12230"/>
    <cellStyle name="40% - uthevingsfarge 2 3 5_Tabell 4.5-4.7" xfId="12222"/>
    <cellStyle name="40% - uthevingsfarge 2 3 6" xfId="12231"/>
    <cellStyle name="40% - uthevingsfarge 2 3 6 2" xfId="12232"/>
    <cellStyle name="40% - uthevingsfarge 2 3 6 2 2" xfId="12233"/>
    <cellStyle name="40% - uthevingsfarge 2 3 6 2 3" xfId="12234"/>
    <cellStyle name="40% - uthevingsfarge 2 3 6 3" xfId="12235"/>
    <cellStyle name="40% - uthevingsfarge 2 3 6 3 2" xfId="12236"/>
    <cellStyle name="40% - uthevingsfarge 2 3 6 3 3" xfId="12237"/>
    <cellStyle name="40% - uthevingsfarge 2 3 6 4" xfId="12238"/>
    <cellStyle name="40% - uthevingsfarge 2 3 6 5" xfId="12239"/>
    <cellStyle name="40% - uthevingsfarge 2 3 7" xfId="12240"/>
    <cellStyle name="40% - uthevingsfarge 2 3 7 2" xfId="12241"/>
    <cellStyle name="40% - uthevingsfarge 2 3 7 3" xfId="12242"/>
    <cellStyle name="40% - uthevingsfarge 2 3 8" xfId="12243"/>
    <cellStyle name="40% - uthevingsfarge 2 3 8 2" xfId="12244"/>
    <cellStyle name="40% - uthevingsfarge 2 3 8 3" xfId="12245"/>
    <cellStyle name="40% - uthevingsfarge 2 3 9" xfId="12246"/>
    <cellStyle name="40% - uthevingsfarge 2 3 9 2" xfId="12247"/>
    <cellStyle name="40% - uthevingsfarge 2 3_Tabell 4.5-4.7" xfId="11992"/>
    <cellStyle name="40% - uthevingsfarge 2 4" xfId="650"/>
    <cellStyle name="40% - uthevingsfarge 2 4 10" xfId="12249"/>
    <cellStyle name="40% - uthevingsfarge 2 4 10 2" xfId="12250"/>
    <cellStyle name="40% - uthevingsfarge 2 4 11" xfId="12251"/>
    <cellStyle name="40% - uthevingsfarge 2 4 12" xfId="12252"/>
    <cellStyle name="40% - uthevingsfarge 2 4 13" xfId="12253"/>
    <cellStyle name="40% - uthevingsfarge 2 4 2" xfId="651"/>
    <cellStyle name="40% - uthevingsfarge 2 4 2 10" xfId="12255"/>
    <cellStyle name="40% - uthevingsfarge 2 4 2 11" xfId="12256"/>
    <cellStyle name="40% - uthevingsfarge 2 4 2 12" xfId="12257"/>
    <cellStyle name="40% - uthevingsfarge 2 4 2 2" xfId="652"/>
    <cellStyle name="40% - uthevingsfarge 2 4 2 2 10" xfId="12259"/>
    <cellStyle name="40% - uthevingsfarge 2 4 2 2 11" xfId="12260"/>
    <cellStyle name="40% - uthevingsfarge 2 4 2 2 2" xfId="653"/>
    <cellStyle name="40% - uthevingsfarge 2 4 2 2 2 10" xfId="12262"/>
    <cellStyle name="40% - uthevingsfarge 2 4 2 2 2 2" xfId="654"/>
    <cellStyle name="40% - uthevingsfarge 2 4 2 2 2 2 2" xfId="12264"/>
    <cellStyle name="40% - uthevingsfarge 2 4 2 2 2 2 2 2" xfId="12265"/>
    <cellStyle name="40% - uthevingsfarge 2 4 2 2 2 2 2 3" xfId="12266"/>
    <cellStyle name="40% - uthevingsfarge 2 4 2 2 2 2 3" xfId="12267"/>
    <cellStyle name="40% - uthevingsfarge 2 4 2 2 2 2 3 2" xfId="12268"/>
    <cellStyle name="40% - uthevingsfarge 2 4 2 2 2 2 3 3" xfId="12269"/>
    <cellStyle name="40% - uthevingsfarge 2 4 2 2 2 2 4" xfId="12270"/>
    <cellStyle name="40% - uthevingsfarge 2 4 2 2 2 2 5" xfId="12271"/>
    <cellStyle name="40% - uthevingsfarge 2 4 2 2 2 2_Tabell 4.5-4.7" xfId="12263"/>
    <cellStyle name="40% - uthevingsfarge 2 4 2 2 2 3" xfId="12272"/>
    <cellStyle name="40% - uthevingsfarge 2 4 2 2 2 3 2" xfId="12273"/>
    <cellStyle name="40% - uthevingsfarge 2 4 2 2 2 3 2 2" xfId="12274"/>
    <cellStyle name="40% - uthevingsfarge 2 4 2 2 2 3 2 3" xfId="12275"/>
    <cellStyle name="40% - uthevingsfarge 2 4 2 2 2 3 3" xfId="12276"/>
    <cellStyle name="40% - uthevingsfarge 2 4 2 2 2 3 3 2" xfId="12277"/>
    <cellStyle name="40% - uthevingsfarge 2 4 2 2 2 3 3 3" xfId="12278"/>
    <cellStyle name="40% - uthevingsfarge 2 4 2 2 2 3 4" xfId="12279"/>
    <cellStyle name="40% - uthevingsfarge 2 4 2 2 2 3 5" xfId="12280"/>
    <cellStyle name="40% - uthevingsfarge 2 4 2 2 2 4" xfId="12281"/>
    <cellStyle name="40% - uthevingsfarge 2 4 2 2 2 4 2" xfId="12282"/>
    <cellStyle name="40% - uthevingsfarge 2 4 2 2 2 4 3" xfId="12283"/>
    <cellStyle name="40% - uthevingsfarge 2 4 2 2 2 5" xfId="12284"/>
    <cellStyle name="40% - uthevingsfarge 2 4 2 2 2 5 2" xfId="12285"/>
    <cellStyle name="40% - uthevingsfarge 2 4 2 2 2 5 3" xfId="12286"/>
    <cellStyle name="40% - uthevingsfarge 2 4 2 2 2 6" xfId="12287"/>
    <cellStyle name="40% - uthevingsfarge 2 4 2 2 2 6 2" xfId="12288"/>
    <cellStyle name="40% - uthevingsfarge 2 4 2 2 2 7" xfId="12289"/>
    <cellStyle name="40% - uthevingsfarge 2 4 2 2 2 7 2" xfId="12290"/>
    <cellStyle name="40% - uthevingsfarge 2 4 2 2 2 8" xfId="12291"/>
    <cellStyle name="40% - uthevingsfarge 2 4 2 2 2 9" xfId="12292"/>
    <cellStyle name="40% - uthevingsfarge 2 4 2 2 2_Tabell 4.5-4.7" xfId="12261"/>
    <cellStyle name="40% - uthevingsfarge 2 4 2 2 3" xfId="655"/>
    <cellStyle name="40% - uthevingsfarge 2 4 2 2 3 2" xfId="12294"/>
    <cellStyle name="40% - uthevingsfarge 2 4 2 2 3 2 2" xfId="12295"/>
    <cellStyle name="40% - uthevingsfarge 2 4 2 2 3 2 3" xfId="12296"/>
    <cellStyle name="40% - uthevingsfarge 2 4 2 2 3 3" xfId="12297"/>
    <cellStyle name="40% - uthevingsfarge 2 4 2 2 3 3 2" xfId="12298"/>
    <cellStyle name="40% - uthevingsfarge 2 4 2 2 3 3 3" xfId="12299"/>
    <cellStyle name="40% - uthevingsfarge 2 4 2 2 3 4" xfId="12300"/>
    <cellStyle name="40% - uthevingsfarge 2 4 2 2 3 5" xfId="12301"/>
    <cellStyle name="40% - uthevingsfarge 2 4 2 2 3_Tabell 4.5-4.7" xfId="12293"/>
    <cellStyle name="40% - uthevingsfarge 2 4 2 2 4" xfId="12302"/>
    <cellStyle name="40% - uthevingsfarge 2 4 2 2 4 2" xfId="12303"/>
    <cellStyle name="40% - uthevingsfarge 2 4 2 2 4 2 2" xfId="12304"/>
    <cellStyle name="40% - uthevingsfarge 2 4 2 2 4 2 3" xfId="12305"/>
    <cellStyle name="40% - uthevingsfarge 2 4 2 2 4 3" xfId="12306"/>
    <cellStyle name="40% - uthevingsfarge 2 4 2 2 4 3 2" xfId="12307"/>
    <cellStyle name="40% - uthevingsfarge 2 4 2 2 4 3 3" xfId="12308"/>
    <cellStyle name="40% - uthevingsfarge 2 4 2 2 4 4" xfId="12309"/>
    <cellStyle name="40% - uthevingsfarge 2 4 2 2 4 5" xfId="12310"/>
    <cellStyle name="40% - uthevingsfarge 2 4 2 2 5" xfId="12311"/>
    <cellStyle name="40% - uthevingsfarge 2 4 2 2 5 2" xfId="12312"/>
    <cellStyle name="40% - uthevingsfarge 2 4 2 2 5 3" xfId="12313"/>
    <cellStyle name="40% - uthevingsfarge 2 4 2 2 6" xfId="12314"/>
    <cellStyle name="40% - uthevingsfarge 2 4 2 2 6 2" xfId="12315"/>
    <cellStyle name="40% - uthevingsfarge 2 4 2 2 6 3" xfId="12316"/>
    <cellStyle name="40% - uthevingsfarge 2 4 2 2 7" xfId="12317"/>
    <cellStyle name="40% - uthevingsfarge 2 4 2 2 7 2" xfId="12318"/>
    <cellStyle name="40% - uthevingsfarge 2 4 2 2 8" xfId="12319"/>
    <cellStyle name="40% - uthevingsfarge 2 4 2 2 8 2" xfId="12320"/>
    <cellStyle name="40% - uthevingsfarge 2 4 2 2 9" xfId="12321"/>
    <cellStyle name="40% - uthevingsfarge 2 4 2 2_Tabell 4.5-4.7" xfId="12258"/>
    <cellStyle name="40% - uthevingsfarge 2 4 2 3" xfId="656"/>
    <cellStyle name="40% - uthevingsfarge 2 4 2 3 10" xfId="12323"/>
    <cellStyle name="40% - uthevingsfarge 2 4 2 3 2" xfId="657"/>
    <cellStyle name="40% - uthevingsfarge 2 4 2 3 2 2" xfId="12325"/>
    <cellStyle name="40% - uthevingsfarge 2 4 2 3 2 2 2" xfId="12326"/>
    <cellStyle name="40% - uthevingsfarge 2 4 2 3 2 2 3" xfId="12327"/>
    <cellStyle name="40% - uthevingsfarge 2 4 2 3 2 3" xfId="12328"/>
    <cellStyle name="40% - uthevingsfarge 2 4 2 3 2 3 2" xfId="12329"/>
    <cellStyle name="40% - uthevingsfarge 2 4 2 3 2 3 3" xfId="12330"/>
    <cellStyle name="40% - uthevingsfarge 2 4 2 3 2 4" xfId="12331"/>
    <cellStyle name="40% - uthevingsfarge 2 4 2 3 2 5" xfId="12332"/>
    <cellStyle name="40% - uthevingsfarge 2 4 2 3 2_Tabell 4.5-4.7" xfId="12324"/>
    <cellStyle name="40% - uthevingsfarge 2 4 2 3 3" xfId="12333"/>
    <cellStyle name="40% - uthevingsfarge 2 4 2 3 3 2" xfId="12334"/>
    <cellStyle name="40% - uthevingsfarge 2 4 2 3 3 2 2" xfId="12335"/>
    <cellStyle name="40% - uthevingsfarge 2 4 2 3 3 2 3" xfId="12336"/>
    <cellStyle name="40% - uthevingsfarge 2 4 2 3 3 3" xfId="12337"/>
    <cellStyle name="40% - uthevingsfarge 2 4 2 3 3 3 2" xfId="12338"/>
    <cellStyle name="40% - uthevingsfarge 2 4 2 3 3 3 3" xfId="12339"/>
    <cellStyle name="40% - uthevingsfarge 2 4 2 3 3 4" xfId="12340"/>
    <cellStyle name="40% - uthevingsfarge 2 4 2 3 3 5" xfId="12341"/>
    <cellStyle name="40% - uthevingsfarge 2 4 2 3 4" xfId="12342"/>
    <cellStyle name="40% - uthevingsfarge 2 4 2 3 4 2" xfId="12343"/>
    <cellStyle name="40% - uthevingsfarge 2 4 2 3 4 3" xfId="12344"/>
    <cellStyle name="40% - uthevingsfarge 2 4 2 3 5" xfId="12345"/>
    <cellStyle name="40% - uthevingsfarge 2 4 2 3 5 2" xfId="12346"/>
    <cellStyle name="40% - uthevingsfarge 2 4 2 3 5 3" xfId="12347"/>
    <cellStyle name="40% - uthevingsfarge 2 4 2 3 6" xfId="12348"/>
    <cellStyle name="40% - uthevingsfarge 2 4 2 3 6 2" xfId="12349"/>
    <cellStyle name="40% - uthevingsfarge 2 4 2 3 7" xfId="12350"/>
    <cellStyle name="40% - uthevingsfarge 2 4 2 3 7 2" xfId="12351"/>
    <cellStyle name="40% - uthevingsfarge 2 4 2 3 8" xfId="12352"/>
    <cellStyle name="40% - uthevingsfarge 2 4 2 3 9" xfId="12353"/>
    <cellStyle name="40% - uthevingsfarge 2 4 2 3_Tabell 4.5-4.7" xfId="12322"/>
    <cellStyle name="40% - uthevingsfarge 2 4 2 4" xfId="658"/>
    <cellStyle name="40% - uthevingsfarge 2 4 2 4 2" xfId="12355"/>
    <cellStyle name="40% - uthevingsfarge 2 4 2 4 2 2" xfId="12356"/>
    <cellStyle name="40% - uthevingsfarge 2 4 2 4 2 3" xfId="12357"/>
    <cellStyle name="40% - uthevingsfarge 2 4 2 4 3" xfId="12358"/>
    <cellStyle name="40% - uthevingsfarge 2 4 2 4 3 2" xfId="12359"/>
    <cellStyle name="40% - uthevingsfarge 2 4 2 4 3 3" xfId="12360"/>
    <cellStyle name="40% - uthevingsfarge 2 4 2 4 4" xfId="12361"/>
    <cellStyle name="40% - uthevingsfarge 2 4 2 4 5" xfId="12362"/>
    <cellStyle name="40% - uthevingsfarge 2 4 2 4_Tabell 4.5-4.7" xfId="12354"/>
    <cellStyle name="40% - uthevingsfarge 2 4 2 5" xfId="12363"/>
    <cellStyle name="40% - uthevingsfarge 2 4 2 5 2" xfId="12364"/>
    <cellStyle name="40% - uthevingsfarge 2 4 2 5 2 2" xfId="12365"/>
    <cellStyle name="40% - uthevingsfarge 2 4 2 5 2 3" xfId="12366"/>
    <cellStyle name="40% - uthevingsfarge 2 4 2 5 3" xfId="12367"/>
    <cellStyle name="40% - uthevingsfarge 2 4 2 5 3 2" xfId="12368"/>
    <cellStyle name="40% - uthevingsfarge 2 4 2 5 3 3" xfId="12369"/>
    <cellStyle name="40% - uthevingsfarge 2 4 2 5 4" xfId="12370"/>
    <cellStyle name="40% - uthevingsfarge 2 4 2 5 5" xfId="12371"/>
    <cellStyle name="40% - uthevingsfarge 2 4 2 6" xfId="12372"/>
    <cellStyle name="40% - uthevingsfarge 2 4 2 6 2" xfId="12373"/>
    <cellStyle name="40% - uthevingsfarge 2 4 2 6 3" xfId="12374"/>
    <cellStyle name="40% - uthevingsfarge 2 4 2 7" xfId="12375"/>
    <cellStyle name="40% - uthevingsfarge 2 4 2 7 2" xfId="12376"/>
    <cellStyle name="40% - uthevingsfarge 2 4 2 7 3" xfId="12377"/>
    <cellStyle name="40% - uthevingsfarge 2 4 2 8" xfId="12378"/>
    <cellStyle name="40% - uthevingsfarge 2 4 2 8 2" xfId="12379"/>
    <cellStyle name="40% - uthevingsfarge 2 4 2 9" xfId="12380"/>
    <cellStyle name="40% - uthevingsfarge 2 4 2 9 2" xfId="12381"/>
    <cellStyle name="40% - uthevingsfarge 2 4 2_Tabell 4.5-4.7" xfId="12254"/>
    <cellStyle name="40% - uthevingsfarge 2 4 3" xfId="659"/>
    <cellStyle name="40% - uthevingsfarge 2 4 3 10" xfId="12383"/>
    <cellStyle name="40% - uthevingsfarge 2 4 3 11" xfId="12384"/>
    <cellStyle name="40% - uthevingsfarge 2 4 3 2" xfId="660"/>
    <cellStyle name="40% - uthevingsfarge 2 4 3 2 10" xfId="12386"/>
    <cellStyle name="40% - uthevingsfarge 2 4 3 2 2" xfId="661"/>
    <cellStyle name="40% - uthevingsfarge 2 4 3 2 2 2" xfId="12388"/>
    <cellStyle name="40% - uthevingsfarge 2 4 3 2 2 2 2" xfId="12389"/>
    <cellStyle name="40% - uthevingsfarge 2 4 3 2 2 2 3" xfId="12390"/>
    <cellStyle name="40% - uthevingsfarge 2 4 3 2 2 3" xfId="12391"/>
    <cellStyle name="40% - uthevingsfarge 2 4 3 2 2 3 2" xfId="12392"/>
    <cellStyle name="40% - uthevingsfarge 2 4 3 2 2 3 3" xfId="12393"/>
    <cellStyle name="40% - uthevingsfarge 2 4 3 2 2 4" xfId="12394"/>
    <cellStyle name="40% - uthevingsfarge 2 4 3 2 2 5" xfId="12395"/>
    <cellStyle name="40% - uthevingsfarge 2 4 3 2 2_Tabell 4.5-4.7" xfId="12387"/>
    <cellStyle name="40% - uthevingsfarge 2 4 3 2 3" xfId="12396"/>
    <cellStyle name="40% - uthevingsfarge 2 4 3 2 3 2" xfId="12397"/>
    <cellStyle name="40% - uthevingsfarge 2 4 3 2 3 2 2" xfId="12398"/>
    <cellStyle name="40% - uthevingsfarge 2 4 3 2 3 2 3" xfId="12399"/>
    <cellStyle name="40% - uthevingsfarge 2 4 3 2 3 3" xfId="12400"/>
    <cellStyle name="40% - uthevingsfarge 2 4 3 2 3 3 2" xfId="12401"/>
    <cellStyle name="40% - uthevingsfarge 2 4 3 2 3 3 3" xfId="12402"/>
    <cellStyle name="40% - uthevingsfarge 2 4 3 2 3 4" xfId="12403"/>
    <cellStyle name="40% - uthevingsfarge 2 4 3 2 3 5" xfId="12404"/>
    <cellStyle name="40% - uthevingsfarge 2 4 3 2 4" xfId="12405"/>
    <cellStyle name="40% - uthevingsfarge 2 4 3 2 4 2" xfId="12406"/>
    <cellStyle name="40% - uthevingsfarge 2 4 3 2 4 3" xfId="12407"/>
    <cellStyle name="40% - uthevingsfarge 2 4 3 2 5" xfId="12408"/>
    <cellStyle name="40% - uthevingsfarge 2 4 3 2 5 2" xfId="12409"/>
    <cellStyle name="40% - uthevingsfarge 2 4 3 2 5 3" xfId="12410"/>
    <cellStyle name="40% - uthevingsfarge 2 4 3 2 6" xfId="12411"/>
    <cellStyle name="40% - uthevingsfarge 2 4 3 2 6 2" xfId="12412"/>
    <cellStyle name="40% - uthevingsfarge 2 4 3 2 7" xfId="12413"/>
    <cellStyle name="40% - uthevingsfarge 2 4 3 2 7 2" xfId="12414"/>
    <cellStyle name="40% - uthevingsfarge 2 4 3 2 8" xfId="12415"/>
    <cellStyle name="40% - uthevingsfarge 2 4 3 2 9" xfId="12416"/>
    <cellStyle name="40% - uthevingsfarge 2 4 3 2_Tabell 4.5-4.7" xfId="12385"/>
    <cellStyle name="40% - uthevingsfarge 2 4 3 3" xfId="662"/>
    <cellStyle name="40% - uthevingsfarge 2 4 3 3 2" xfId="12418"/>
    <cellStyle name="40% - uthevingsfarge 2 4 3 3 2 2" xfId="12419"/>
    <cellStyle name="40% - uthevingsfarge 2 4 3 3 2 3" xfId="12420"/>
    <cellStyle name="40% - uthevingsfarge 2 4 3 3 3" xfId="12421"/>
    <cellStyle name="40% - uthevingsfarge 2 4 3 3 3 2" xfId="12422"/>
    <cellStyle name="40% - uthevingsfarge 2 4 3 3 3 3" xfId="12423"/>
    <cellStyle name="40% - uthevingsfarge 2 4 3 3 4" xfId="12424"/>
    <cellStyle name="40% - uthevingsfarge 2 4 3 3 5" xfId="12425"/>
    <cellStyle name="40% - uthevingsfarge 2 4 3 3_Tabell 4.5-4.7" xfId="12417"/>
    <cellStyle name="40% - uthevingsfarge 2 4 3 4" xfId="12426"/>
    <cellStyle name="40% - uthevingsfarge 2 4 3 4 2" xfId="12427"/>
    <cellStyle name="40% - uthevingsfarge 2 4 3 4 2 2" xfId="12428"/>
    <cellStyle name="40% - uthevingsfarge 2 4 3 4 2 3" xfId="12429"/>
    <cellStyle name="40% - uthevingsfarge 2 4 3 4 3" xfId="12430"/>
    <cellStyle name="40% - uthevingsfarge 2 4 3 4 3 2" xfId="12431"/>
    <cellStyle name="40% - uthevingsfarge 2 4 3 4 3 3" xfId="12432"/>
    <cellStyle name="40% - uthevingsfarge 2 4 3 4 4" xfId="12433"/>
    <cellStyle name="40% - uthevingsfarge 2 4 3 4 5" xfId="12434"/>
    <cellStyle name="40% - uthevingsfarge 2 4 3 5" xfId="12435"/>
    <cellStyle name="40% - uthevingsfarge 2 4 3 5 2" xfId="12436"/>
    <cellStyle name="40% - uthevingsfarge 2 4 3 5 3" xfId="12437"/>
    <cellStyle name="40% - uthevingsfarge 2 4 3 6" xfId="12438"/>
    <cellStyle name="40% - uthevingsfarge 2 4 3 6 2" xfId="12439"/>
    <cellStyle name="40% - uthevingsfarge 2 4 3 6 3" xfId="12440"/>
    <cellStyle name="40% - uthevingsfarge 2 4 3 7" xfId="12441"/>
    <cellStyle name="40% - uthevingsfarge 2 4 3 7 2" xfId="12442"/>
    <cellStyle name="40% - uthevingsfarge 2 4 3 8" xfId="12443"/>
    <cellStyle name="40% - uthevingsfarge 2 4 3 8 2" xfId="12444"/>
    <cellStyle name="40% - uthevingsfarge 2 4 3 9" xfId="12445"/>
    <cellStyle name="40% - uthevingsfarge 2 4 3_Tabell 4.5-4.7" xfId="12382"/>
    <cellStyle name="40% - uthevingsfarge 2 4 4" xfId="663"/>
    <cellStyle name="40% - uthevingsfarge 2 4 4 10" xfId="12447"/>
    <cellStyle name="40% - uthevingsfarge 2 4 4 2" xfId="664"/>
    <cellStyle name="40% - uthevingsfarge 2 4 4 2 2" xfId="12449"/>
    <cellStyle name="40% - uthevingsfarge 2 4 4 2 2 2" xfId="12450"/>
    <cellStyle name="40% - uthevingsfarge 2 4 4 2 2 3" xfId="12451"/>
    <cellStyle name="40% - uthevingsfarge 2 4 4 2 3" xfId="12452"/>
    <cellStyle name="40% - uthevingsfarge 2 4 4 2 3 2" xfId="12453"/>
    <cellStyle name="40% - uthevingsfarge 2 4 4 2 3 3" xfId="12454"/>
    <cellStyle name="40% - uthevingsfarge 2 4 4 2 4" xfId="12455"/>
    <cellStyle name="40% - uthevingsfarge 2 4 4 2 5" xfId="12456"/>
    <cellStyle name="40% - uthevingsfarge 2 4 4 2_Tabell 4.5-4.7" xfId="12448"/>
    <cellStyle name="40% - uthevingsfarge 2 4 4 3" xfId="12457"/>
    <cellStyle name="40% - uthevingsfarge 2 4 4 3 2" xfId="12458"/>
    <cellStyle name="40% - uthevingsfarge 2 4 4 3 2 2" xfId="12459"/>
    <cellStyle name="40% - uthevingsfarge 2 4 4 3 2 3" xfId="12460"/>
    <cellStyle name="40% - uthevingsfarge 2 4 4 3 3" xfId="12461"/>
    <cellStyle name="40% - uthevingsfarge 2 4 4 3 3 2" xfId="12462"/>
    <cellStyle name="40% - uthevingsfarge 2 4 4 3 3 3" xfId="12463"/>
    <cellStyle name="40% - uthevingsfarge 2 4 4 3 4" xfId="12464"/>
    <cellStyle name="40% - uthevingsfarge 2 4 4 3 5" xfId="12465"/>
    <cellStyle name="40% - uthevingsfarge 2 4 4 4" xfId="12466"/>
    <cellStyle name="40% - uthevingsfarge 2 4 4 4 2" xfId="12467"/>
    <cellStyle name="40% - uthevingsfarge 2 4 4 4 3" xfId="12468"/>
    <cellStyle name="40% - uthevingsfarge 2 4 4 5" xfId="12469"/>
    <cellStyle name="40% - uthevingsfarge 2 4 4 5 2" xfId="12470"/>
    <cellStyle name="40% - uthevingsfarge 2 4 4 5 3" xfId="12471"/>
    <cellStyle name="40% - uthevingsfarge 2 4 4 6" xfId="12472"/>
    <cellStyle name="40% - uthevingsfarge 2 4 4 6 2" xfId="12473"/>
    <cellStyle name="40% - uthevingsfarge 2 4 4 7" xfId="12474"/>
    <cellStyle name="40% - uthevingsfarge 2 4 4 7 2" xfId="12475"/>
    <cellStyle name="40% - uthevingsfarge 2 4 4 8" xfId="12476"/>
    <cellStyle name="40% - uthevingsfarge 2 4 4 9" xfId="12477"/>
    <cellStyle name="40% - uthevingsfarge 2 4 4_Tabell 4.5-4.7" xfId="12446"/>
    <cellStyle name="40% - uthevingsfarge 2 4 5" xfId="665"/>
    <cellStyle name="40% - uthevingsfarge 2 4 5 2" xfId="12479"/>
    <cellStyle name="40% - uthevingsfarge 2 4 5 2 2" xfId="12480"/>
    <cellStyle name="40% - uthevingsfarge 2 4 5 2 3" xfId="12481"/>
    <cellStyle name="40% - uthevingsfarge 2 4 5 3" xfId="12482"/>
    <cellStyle name="40% - uthevingsfarge 2 4 5 3 2" xfId="12483"/>
    <cellStyle name="40% - uthevingsfarge 2 4 5 3 3" xfId="12484"/>
    <cellStyle name="40% - uthevingsfarge 2 4 5 4" xfId="12485"/>
    <cellStyle name="40% - uthevingsfarge 2 4 5 5" xfId="12486"/>
    <cellStyle name="40% - uthevingsfarge 2 4 5_Tabell 4.5-4.7" xfId="12478"/>
    <cellStyle name="40% - uthevingsfarge 2 4 6" xfId="12487"/>
    <cellStyle name="40% - uthevingsfarge 2 4 6 2" xfId="12488"/>
    <cellStyle name="40% - uthevingsfarge 2 4 6 2 2" xfId="12489"/>
    <cellStyle name="40% - uthevingsfarge 2 4 6 2 3" xfId="12490"/>
    <cellStyle name="40% - uthevingsfarge 2 4 6 3" xfId="12491"/>
    <cellStyle name="40% - uthevingsfarge 2 4 6 3 2" xfId="12492"/>
    <cellStyle name="40% - uthevingsfarge 2 4 6 3 3" xfId="12493"/>
    <cellStyle name="40% - uthevingsfarge 2 4 6 4" xfId="12494"/>
    <cellStyle name="40% - uthevingsfarge 2 4 6 5" xfId="12495"/>
    <cellStyle name="40% - uthevingsfarge 2 4 7" xfId="12496"/>
    <cellStyle name="40% - uthevingsfarge 2 4 7 2" xfId="12497"/>
    <cellStyle name="40% - uthevingsfarge 2 4 7 3" xfId="12498"/>
    <cellStyle name="40% - uthevingsfarge 2 4 8" xfId="12499"/>
    <cellStyle name="40% - uthevingsfarge 2 4 8 2" xfId="12500"/>
    <cellStyle name="40% - uthevingsfarge 2 4 8 3" xfId="12501"/>
    <cellStyle name="40% - uthevingsfarge 2 4 9" xfId="12502"/>
    <cellStyle name="40% - uthevingsfarge 2 4 9 2" xfId="12503"/>
    <cellStyle name="40% - uthevingsfarge 2 4_Tabell 4.5-4.7" xfId="12248"/>
    <cellStyle name="40% - uthevingsfarge 2 5" xfId="666"/>
    <cellStyle name="40% - uthevingsfarge 2 5 10" xfId="12505"/>
    <cellStyle name="40% - uthevingsfarge 2 5 10 2" xfId="12506"/>
    <cellStyle name="40% - uthevingsfarge 2 5 11" xfId="12507"/>
    <cellStyle name="40% - uthevingsfarge 2 5 12" xfId="12508"/>
    <cellStyle name="40% - uthevingsfarge 2 5 13" xfId="12509"/>
    <cellStyle name="40% - uthevingsfarge 2 5 2" xfId="667"/>
    <cellStyle name="40% - uthevingsfarge 2 5 2 10" xfId="12511"/>
    <cellStyle name="40% - uthevingsfarge 2 5 2 11" xfId="12512"/>
    <cellStyle name="40% - uthevingsfarge 2 5 2 12" xfId="12513"/>
    <cellStyle name="40% - uthevingsfarge 2 5 2 2" xfId="668"/>
    <cellStyle name="40% - uthevingsfarge 2 5 2 2 10" xfId="12515"/>
    <cellStyle name="40% - uthevingsfarge 2 5 2 2 11" xfId="12516"/>
    <cellStyle name="40% - uthevingsfarge 2 5 2 2 2" xfId="669"/>
    <cellStyle name="40% - uthevingsfarge 2 5 2 2 2 10" xfId="12518"/>
    <cellStyle name="40% - uthevingsfarge 2 5 2 2 2 2" xfId="670"/>
    <cellStyle name="40% - uthevingsfarge 2 5 2 2 2 2 2" xfId="12520"/>
    <cellStyle name="40% - uthevingsfarge 2 5 2 2 2 2 2 2" xfId="12521"/>
    <cellStyle name="40% - uthevingsfarge 2 5 2 2 2 2 2 3" xfId="12522"/>
    <cellStyle name="40% - uthevingsfarge 2 5 2 2 2 2 3" xfId="12523"/>
    <cellStyle name="40% - uthevingsfarge 2 5 2 2 2 2 3 2" xfId="12524"/>
    <cellStyle name="40% - uthevingsfarge 2 5 2 2 2 2 3 3" xfId="12525"/>
    <cellStyle name="40% - uthevingsfarge 2 5 2 2 2 2 4" xfId="12526"/>
    <cellStyle name="40% - uthevingsfarge 2 5 2 2 2 2 5" xfId="12527"/>
    <cellStyle name="40% - uthevingsfarge 2 5 2 2 2 2_Tabell 4.5-4.7" xfId="12519"/>
    <cellStyle name="40% - uthevingsfarge 2 5 2 2 2 3" xfId="12528"/>
    <cellStyle name="40% - uthevingsfarge 2 5 2 2 2 3 2" xfId="12529"/>
    <cellStyle name="40% - uthevingsfarge 2 5 2 2 2 3 2 2" xfId="12530"/>
    <cellStyle name="40% - uthevingsfarge 2 5 2 2 2 3 2 3" xfId="12531"/>
    <cellStyle name="40% - uthevingsfarge 2 5 2 2 2 3 3" xfId="12532"/>
    <cellStyle name="40% - uthevingsfarge 2 5 2 2 2 3 3 2" xfId="12533"/>
    <cellStyle name="40% - uthevingsfarge 2 5 2 2 2 3 3 3" xfId="12534"/>
    <cellStyle name="40% - uthevingsfarge 2 5 2 2 2 3 4" xfId="12535"/>
    <cellStyle name="40% - uthevingsfarge 2 5 2 2 2 3 5" xfId="12536"/>
    <cellStyle name="40% - uthevingsfarge 2 5 2 2 2 4" xfId="12537"/>
    <cellStyle name="40% - uthevingsfarge 2 5 2 2 2 4 2" xfId="12538"/>
    <cellStyle name="40% - uthevingsfarge 2 5 2 2 2 4 3" xfId="12539"/>
    <cellStyle name="40% - uthevingsfarge 2 5 2 2 2 5" xfId="12540"/>
    <cellStyle name="40% - uthevingsfarge 2 5 2 2 2 5 2" xfId="12541"/>
    <cellStyle name="40% - uthevingsfarge 2 5 2 2 2 5 3" xfId="12542"/>
    <cellStyle name="40% - uthevingsfarge 2 5 2 2 2 6" xfId="12543"/>
    <cellStyle name="40% - uthevingsfarge 2 5 2 2 2 6 2" xfId="12544"/>
    <cellStyle name="40% - uthevingsfarge 2 5 2 2 2 7" xfId="12545"/>
    <cellStyle name="40% - uthevingsfarge 2 5 2 2 2 7 2" xfId="12546"/>
    <cellStyle name="40% - uthevingsfarge 2 5 2 2 2 8" xfId="12547"/>
    <cellStyle name="40% - uthevingsfarge 2 5 2 2 2 9" xfId="12548"/>
    <cellStyle name="40% - uthevingsfarge 2 5 2 2 2_Tabell 4.5-4.7" xfId="12517"/>
    <cellStyle name="40% - uthevingsfarge 2 5 2 2 3" xfId="671"/>
    <cellStyle name="40% - uthevingsfarge 2 5 2 2 3 2" xfId="12550"/>
    <cellStyle name="40% - uthevingsfarge 2 5 2 2 3 2 2" xfId="12551"/>
    <cellStyle name="40% - uthevingsfarge 2 5 2 2 3 2 3" xfId="12552"/>
    <cellStyle name="40% - uthevingsfarge 2 5 2 2 3 3" xfId="12553"/>
    <cellStyle name="40% - uthevingsfarge 2 5 2 2 3 3 2" xfId="12554"/>
    <cellStyle name="40% - uthevingsfarge 2 5 2 2 3 3 3" xfId="12555"/>
    <cellStyle name="40% - uthevingsfarge 2 5 2 2 3 4" xfId="12556"/>
    <cellStyle name="40% - uthevingsfarge 2 5 2 2 3 5" xfId="12557"/>
    <cellStyle name="40% - uthevingsfarge 2 5 2 2 3_Tabell 4.5-4.7" xfId="12549"/>
    <cellStyle name="40% - uthevingsfarge 2 5 2 2 4" xfId="12558"/>
    <cellStyle name="40% - uthevingsfarge 2 5 2 2 4 2" xfId="12559"/>
    <cellStyle name="40% - uthevingsfarge 2 5 2 2 4 2 2" xfId="12560"/>
    <cellStyle name="40% - uthevingsfarge 2 5 2 2 4 2 3" xfId="12561"/>
    <cellStyle name="40% - uthevingsfarge 2 5 2 2 4 3" xfId="12562"/>
    <cellStyle name="40% - uthevingsfarge 2 5 2 2 4 3 2" xfId="12563"/>
    <cellStyle name="40% - uthevingsfarge 2 5 2 2 4 3 3" xfId="12564"/>
    <cellStyle name="40% - uthevingsfarge 2 5 2 2 4 4" xfId="12565"/>
    <cellStyle name="40% - uthevingsfarge 2 5 2 2 4 5" xfId="12566"/>
    <cellStyle name="40% - uthevingsfarge 2 5 2 2 5" xfId="12567"/>
    <cellStyle name="40% - uthevingsfarge 2 5 2 2 5 2" xfId="12568"/>
    <cellStyle name="40% - uthevingsfarge 2 5 2 2 5 3" xfId="12569"/>
    <cellStyle name="40% - uthevingsfarge 2 5 2 2 6" xfId="12570"/>
    <cellStyle name="40% - uthevingsfarge 2 5 2 2 6 2" xfId="12571"/>
    <cellStyle name="40% - uthevingsfarge 2 5 2 2 6 3" xfId="12572"/>
    <cellStyle name="40% - uthevingsfarge 2 5 2 2 7" xfId="12573"/>
    <cellStyle name="40% - uthevingsfarge 2 5 2 2 7 2" xfId="12574"/>
    <cellStyle name="40% - uthevingsfarge 2 5 2 2 8" xfId="12575"/>
    <cellStyle name="40% - uthevingsfarge 2 5 2 2 8 2" xfId="12576"/>
    <cellStyle name="40% - uthevingsfarge 2 5 2 2 9" xfId="12577"/>
    <cellStyle name="40% - uthevingsfarge 2 5 2 2_Tabell 4.5-4.7" xfId="12514"/>
    <cellStyle name="40% - uthevingsfarge 2 5 2 3" xfId="672"/>
    <cellStyle name="40% - uthevingsfarge 2 5 2 3 10" xfId="12579"/>
    <cellStyle name="40% - uthevingsfarge 2 5 2 3 2" xfId="673"/>
    <cellStyle name="40% - uthevingsfarge 2 5 2 3 2 2" xfId="12581"/>
    <cellStyle name="40% - uthevingsfarge 2 5 2 3 2 2 2" xfId="12582"/>
    <cellStyle name="40% - uthevingsfarge 2 5 2 3 2 2 3" xfId="12583"/>
    <cellStyle name="40% - uthevingsfarge 2 5 2 3 2 3" xfId="12584"/>
    <cellStyle name="40% - uthevingsfarge 2 5 2 3 2 3 2" xfId="12585"/>
    <cellStyle name="40% - uthevingsfarge 2 5 2 3 2 3 3" xfId="12586"/>
    <cellStyle name="40% - uthevingsfarge 2 5 2 3 2 4" xfId="12587"/>
    <cellStyle name="40% - uthevingsfarge 2 5 2 3 2 5" xfId="12588"/>
    <cellStyle name="40% - uthevingsfarge 2 5 2 3 2_Tabell 4.5-4.7" xfId="12580"/>
    <cellStyle name="40% - uthevingsfarge 2 5 2 3 3" xfId="12589"/>
    <cellStyle name="40% - uthevingsfarge 2 5 2 3 3 2" xfId="12590"/>
    <cellStyle name="40% - uthevingsfarge 2 5 2 3 3 2 2" xfId="12591"/>
    <cellStyle name="40% - uthevingsfarge 2 5 2 3 3 2 3" xfId="12592"/>
    <cellStyle name="40% - uthevingsfarge 2 5 2 3 3 3" xfId="12593"/>
    <cellStyle name="40% - uthevingsfarge 2 5 2 3 3 3 2" xfId="12594"/>
    <cellStyle name="40% - uthevingsfarge 2 5 2 3 3 3 3" xfId="12595"/>
    <cellStyle name="40% - uthevingsfarge 2 5 2 3 3 4" xfId="12596"/>
    <cellStyle name="40% - uthevingsfarge 2 5 2 3 3 5" xfId="12597"/>
    <cellStyle name="40% - uthevingsfarge 2 5 2 3 4" xfId="12598"/>
    <cellStyle name="40% - uthevingsfarge 2 5 2 3 4 2" xfId="12599"/>
    <cellStyle name="40% - uthevingsfarge 2 5 2 3 4 3" xfId="12600"/>
    <cellStyle name="40% - uthevingsfarge 2 5 2 3 5" xfId="12601"/>
    <cellStyle name="40% - uthevingsfarge 2 5 2 3 5 2" xfId="12602"/>
    <cellStyle name="40% - uthevingsfarge 2 5 2 3 5 3" xfId="12603"/>
    <cellStyle name="40% - uthevingsfarge 2 5 2 3 6" xfId="12604"/>
    <cellStyle name="40% - uthevingsfarge 2 5 2 3 6 2" xfId="12605"/>
    <cellStyle name="40% - uthevingsfarge 2 5 2 3 7" xfId="12606"/>
    <cellStyle name="40% - uthevingsfarge 2 5 2 3 7 2" xfId="12607"/>
    <cellStyle name="40% - uthevingsfarge 2 5 2 3 8" xfId="12608"/>
    <cellStyle name="40% - uthevingsfarge 2 5 2 3 9" xfId="12609"/>
    <cellStyle name="40% - uthevingsfarge 2 5 2 3_Tabell 4.5-4.7" xfId="12578"/>
    <cellStyle name="40% - uthevingsfarge 2 5 2 4" xfId="674"/>
    <cellStyle name="40% - uthevingsfarge 2 5 2 4 2" xfId="12611"/>
    <cellStyle name="40% - uthevingsfarge 2 5 2 4 2 2" xfId="12612"/>
    <cellStyle name="40% - uthevingsfarge 2 5 2 4 2 3" xfId="12613"/>
    <cellStyle name="40% - uthevingsfarge 2 5 2 4 3" xfId="12614"/>
    <cellStyle name="40% - uthevingsfarge 2 5 2 4 3 2" xfId="12615"/>
    <cellStyle name="40% - uthevingsfarge 2 5 2 4 3 3" xfId="12616"/>
    <cellStyle name="40% - uthevingsfarge 2 5 2 4 4" xfId="12617"/>
    <cellStyle name="40% - uthevingsfarge 2 5 2 4 5" xfId="12618"/>
    <cellStyle name="40% - uthevingsfarge 2 5 2 4_Tabell 4.5-4.7" xfId="12610"/>
    <cellStyle name="40% - uthevingsfarge 2 5 2 5" xfId="12619"/>
    <cellStyle name="40% - uthevingsfarge 2 5 2 5 2" xfId="12620"/>
    <cellStyle name="40% - uthevingsfarge 2 5 2 5 2 2" xfId="12621"/>
    <cellStyle name="40% - uthevingsfarge 2 5 2 5 2 3" xfId="12622"/>
    <cellStyle name="40% - uthevingsfarge 2 5 2 5 3" xfId="12623"/>
    <cellStyle name="40% - uthevingsfarge 2 5 2 5 3 2" xfId="12624"/>
    <cellStyle name="40% - uthevingsfarge 2 5 2 5 3 3" xfId="12625"/>
    <cellStyle name="40% - uthevingsfarge 2 5 2 5 4" xfId="12626"/>
    <cellStyle name="40% - uthevingsfarge 2 5 2 5 5" xfId="12627"/>
    <cellStyle name="40% - uthevingsfarge 2 5 2 6" xfId="12628"/>
    <cellStyle name="40% - uthevingsfarge 2 5 2 6 2" xfId="12629"/>
    <cellStyle name="40% - uthevingsfarge 2 5 2 6 3" xfId="12630"/>
    <cellStyle name="40% - uthevingsfarge 2 5 2 7" xfId="12631"/>
    <cellStyle name="40% - uthevingsfarge 2 5 2 7 2" xfId="12632"/>
    <cellStyle name="40% - uthevingsfarge 2 5 2 7 3" xfId="12633"/>
    <cellStyle name="40% - uthevingsfarge 2 5 2 8" xfId="12634"/>
    <cellStyle name="40% - uthevingsfarge 2 5 2 8 2" xfId="12635"/>
    <cellStyle name="40% - uthevingsfarge 2 5 2 9" xfId="12636"/>
    <cellStyle name="40% - uthevingsfarge 2 5 2 9 2" xfId="12637"/>
    <cellStyle name="40% - uthevingsfarge 2 5 2_Tabell 4.5-4.7" xfId="12510"/>
    <cellStyle name="40% - uthevingsfarge 2 5 3" xfId="675"/>
    <cellStyle name="40% - uthevingsfarge 2 5 3 10" xfId="12639"/>
    <cellStyle name="40% - uthevingsfarge 2 5 3 11" xfId="12640"/>
    <cellStyle name="40% - uthevingsfarge 2 5 3 2" xfId="676"/>
    <cellStyle name="40% - uthevingsfarge 2 5 3 2 10" xfId="12642"/>
    <cellStyle name="40% - uthevingsfarge 2 5 3 2 2" xfId="677"/>
    <cellStyle name="40% - uthevingsfarge 2 5 3 2 2 2" xfId="12644"/>
    <cellStyle name="40% - uthevingsfarge 2 5 3 2 2 2 2" xfId="12645"/>
    <cellStyle name="40% - uthevingsfarge 2 5 3 2 2 2 3" xfId="12646"/>
    <cellStyle name="40% - uthevingsfarge 2 5 3 2 2 3" xfId="12647"/>
    <cellStyle name="40% - uthevingsfarge 2 5 3 2 2 3 2" xfId="12648"/>
    <cellStyle name="40% - uthevingsfarge 2 5 3 2 2 3 3" xfId="12649"/>
    <cellStyle name="40% - uthevingsfarge 2 5 3 2 2 4" xfId="12650"/>
    <cellStyle name="40% - uthevingsfarge 2 5 3 2 2 5" xfId="12651"/>
    <cellStyle name="40% - uthevingsfarge 2 5 3 2 2_Tabell 4.5-4.7" xfId="12643"/>
    <cellStyle name="40% - uthevingsfarge 2 5 3 2 3" xfId="12652"/>
    <cellStyle name="40% - uthevingsfarge 2 5 3 2 3 2" xfId="12653"/>
    <cellStyle name="40% - uthevingsfarge 2 5 3 2 3 2 2" xfId="12654"/>
    <cellStyle name="40% - uthevingsfarge 2 5 3 2 3 2 3" xfId="12655"/>
    <cellStyle name="40% - uthevingsfarge 2 5 3 2 3 3" xfId="12656"/>
    <cellStyle name="40% - uthevingsfarge 2 5 3 2 3 3 2" xfId="12657"/>
    <cellStyle name="40% - uthevingsfarge 2 5 3 2 3 3 3" xfId="12658"/>
    <cellStyle name="40% - uthevingsfarge 2 5 3 2 3 4" xfId="12659"/>
    <cellStyle name="40% - uthevingsfarge 2 5 3 2 3 5" xfId="12660"/>
    <cellStyle name="40% - uthevingsfarge 2 5 3 2 4" xfId="12661"/>
    <cellStyle name="40% - uthevingsfarge 2 5 3 2 4 2" xfId="12662"/>
    <cellStyle name="40% - uthevingsfarge 2 5 3 2 4 3" xfId="12663"/>
    <cellStyle name="40% - uthevingsfarge 2 5 3 2 5" xfId="12664"/>
    <cellStyle name="40% - uthevingsfarge 2 5 3 2 5 2" xfId="12665"/>
    <cellStyle name="40% - uthevingsfarge 2 5 3 2 5 3" xfId="12666"/>
    <cellStyle name="40% - uthevingsfarge 2 5 3 2 6" xfId="12667"/>
    <cellStyle name="40% - uthevingsfarge 2 5 3 2 6 2" xfId="12668"/>
    <cellStyle name="40% - uthevingsfarge 2 5 3 2 7" xfId="12669"/>
    <cellStyle name="40% - uthevingsfarge 2 5 3 2 7 2" xfId="12670"/>
    <cellStyle name="40% - uthevingsfarge 2 5 3 2 8" xfId="12671"/>
    <cellStyle name="40% - uthevingsfarge 2 5 3 2 9" xfId="12672"/>
    <cellStyle name="40% - uthevingsfarge 2 5 3 2_Tabell 4.5-4.7" xfId="12641"/>
    <cellStyle name="40% - uthevingsfarge 2 5 3 3" xfId="678"/>
    <cellStyle name="40% - uthevingsfarge 2 5 3 3 2" xfId="12674"/>
    <cellStyle name="40% - uthevingsfarge 2 5 3 3 2 2" xfId="12675"/>
    <cellStyle name="40% - uthevingsfarge 2 5 3 3 2 3" xfId="12676"/>
    <cellStyle name="40% - uthevingsfarge 2 5 3 3 3" xfId="12677"/>
    <cellStyle name="40% - uthevingsfarge 2 5 3 3 3 2" xfId="12678"/>
    <cellStyle name="40% - uthevingsfarge 2 5 3 3 3 3" xfId="12679"/>
    <cellStyle name="40% - uthevingsfarge 2 5 3 3 4" xfId="12680"/>
    <cellStyle name="40% - uthevingsfarge 2 5 3 3 5" xfId="12681"/>
    <cellStyle name="40% - uthevingsfarge 2 5 3 3_Tabell 4.5-4.7" xfId="12673"/>
    <cellStyle name="40% - uthevingsfarge 2 5 3 4" xfId="12682"/>
    <cellStyle name="40% - uthevingsfarge 2 5 3 4 2" xfId="12683"/>
    <cellStyle name="40% - uthevingsfarge 2 5 3 4 2 2" xfId="12684"/>
    <cellStyle name="40% - uthevingsfarge 2 5 3 4 2 3" xfId="12685"/>
    <cellStyle name="40% - uthevingsfarge 2 5 3 4 3" xfId="12686"/>
    <cellStyle name="40% - uthevingsfarge 2 5 3 4 3 2" xfId="12687"/>
    <cellStyle name="40% - uthevingsfarge 2 5 3 4 3 3" xfId="12688"/>
    <cellStyle name="40% - uthevingsfarge 2 5 3 4 4" xfId="12689"/>
    <cellStyle name="40% - uthevingsfarge 2 5 3 4 5" xfId="12690"/>
    <cellStyle name="40% - uthevingsfarge 2 5 3 5" xfId="12691"/>
    <cellStyle name="40% - uthevingsfarge 2 5 3 5 2" xfId="12692"/>
    <cellStyle name="40% - uthevingsfarge 2 5 3 5 3" xfId="12693"/>
    <cellStyle name="40% - uthevingsfarge 2 5 3 6" xfId="12694"/>
    <cellStyle name="40% - uthevingsfarge 2 5 3 6 2" xfId="12695"/>
    <cellStyle name="40% - uthevingsfarge 2 5 3 6 3" xfId="12696"/>
    <cellStyle name="40% - uthevingsfarge 2 5 3 7" xfId="12697"/>
    <cellStyle name="40% - uthevingsfarge 2 5 3 7 2" xfId="12698"/>
    <cellStyle name="40% - uthevingsfarge 2 5 3 8" xfId="12699"/>
    <cellStyle name="40% - uthevingsfarge 2 5 3 8 2" xfId="12700"/>
    <cellStyle name="40% - uthevingsfarge 2 5 3 9" xfId="12701"/>
    <cellStyle name="40% - uthevingsfarge 2 5 3_Tabell 4.5-4.7" xfId="12638"/>
    <cellStyle name="40% - uthevingsfarge 2 5 4" xfId="679"/>
    <cellStyle name="40% - uthevingsfarge 2 5 4 10" xfId="12703"/>
    <cellStyle name="40% - uthevingsfarge 2 5 4 2" xfId="680"/>
    <cellStyle name="40% - uthevingsfarge 2 5 4 2 2" xfId="12705"/>
    <cellStyle name="40% - uthevingsfarge 2 5 4 2 2 2" xfId="12706"/>
    <cellStyle name="40% - uthevingsfarge 2 5 4 2 2 3" xfId="12707"/>
    <cellStyle name="40% - uthevingsfarge 2 5 4 2 3" xfId="12708"/>
    <cellStyle name="40% - uthevingsfarge 2 5 4 2 3 2" xfId="12709"/>
    <cellStyle name="40% - uthevingsfarge 2 5 4 2 3 3" xfId="12710"/>
    <cellStyle name="40% - uthevingsfarge 2 5 4 2 4" xfId="12711"/>
    <cellStyle name="40% - uthevingsfarge 2 5 4 2 5" xfId="12712"/>
    <cellStyle name="40% - uthevingsfarge 2 5 4 2_Tabell 4.5-4.7" xfId="12704"/>
    <cellStyle name="40% - uthevingsfarge 2 5 4 3" xfId="12713"/>
    <cellStyle name="40% - uthevingsfarge 2 5 4 3 2" xfId="12714"/>
    <cellStyle name="40% - uthevingsfarge 2 5 4 3 2 2" xfId="12715"/>
    <cellStyle name="40% - uthevingsfarge 2 5 4 3 2 3" xfId="12716"/>
    <cellStyle name="40% - uthevingsfarge 2 5 4 3 3" xfId="12717"/>
    <cellStyle name="40% - uthevingsfarge 2 5 4 3 3 2" xfId="12718"/>
    <cellStyle name="40% - uthevingsfarge 2 5 4 3 3 3" xfId="12719"/>
    <cellStyle name="40% - uthevingsfarge 2 5 4 3 4" xfId="12720"/>
    <cellStyle name="40% - uthevingsfarge 2 5 4 3 5" xfId="12721"/>
    <cellStyle name="40% - uthevingsfarge 2 5 4 4" xfId="12722"/>
    <cellStyle name="40% - uthevingsfarge 2 5 4 4 2" xfId="12723"/>
    <cellStyle name="40% - uthevingsfarge 2 5 4 4 3" xfId="12724"/>
    <cellStyle name="40% - uthevingsfarge 2 5 4 5" xfId="12725"/>
    <cellStyle name="40% - uthevingsfarge 2 5 4 5 2" xfId="12726"/>
    <cellStyle name="40% - uthevingsfarge 2 5 4 5 3" xfId="12727"/>
    <cellStyle name="40% - uthevingsfarge 2 5 4 6" xfId="12728"/>
    <cellStyle name="40% - uthevingsfarge 2 5 4 6 2" xfId="12729"/>
    <cellStyle name="40% - uthevingsfarge 2 5 4 7" xfId="12730"/>
    <cellStyle name="40% - uthevingsfarge 2 5 4 7 2" xfId="12731"/>
    <cellStyle name="40% - uthevingsfarge 2 5 4 8" xfId="12732"/>
    <cellStyle name="40% - uthevingsfarge 2 5 4 9" xfId="12733"/>
    <cellStyle name="40% - uthevingsfarge 2 5 4_Tabell 4.5-4.7" xfId="12702"/>
    <cellStyle name="40% - uthevingsfarge 2 5 5" xfId="681"/>
    <cellStyle name="40% - uthevingsfarge 2 5 5 2" xfId="12735"/>
    <cellStyle name="40% - uthevingsfarge 2 5 5 2 2" xfId="12736"/>
    <cellStyle name="40% - uthevingsfarge 2 5 5 2 3" xfId="12737"/>
    <cellStyle name="40% - uthevingsfarge 2 5 5 3" xfId="12738"/>
    <cellStyle name="40% - uthevingsfarge 2 5 5 3 2" xfId="12739"/>
    <cellStyle name="40% - uthevingsfarge 2 5 5 3 3" xfId="12740"/>
    <cellStyle name="40% - uthevingsfarge 2 5 5 4" xfId="12741"/>
    <cellStyle name="40% - uthevingsfarge 2 5 5 5" xfId="12742"/>
    <cellStyle name="40% - uthevingsfarge 2 5 5_Tabell 4.5-4.7" xfId="12734"/>
    <cellStyle name="40% - uthevingsfarge 2 5 6" xfId="12743"/>
    <cellStyle name="40% - uthevingsfarge 2 5 6 2" xfId="12744"/>
    <cellStyle name="40% - uthevingsfarge 2 5 6 2 2" xfId="12745"/>
    <cellStyle name="40% - uthevingsfarge 2 5 6 2 3" xfId="12746"/>
    <cellStyle name="40% - uthevingsfarge 2 5 6 3" xfId="12747"/>
    <cellStyle name="40% - uthevingsfarge 2 5 6 3 2" xfId="12748"/>
    <cellStyle name="40% - uthevingsfarge 2 5 6 3 3" xfId="12749"/>
    <cellStyle name="40% - uthevingsfarge 2 5 6 4" xfId="12750"/>
    <cellStyle name="40% - uthevingsfarge 2 5 6 5" xfId="12751"/>
    <cellStyle name="40% - uthevingsfarge 2 5 7" xfId="12752"/>
    <cellStyle name="40% - uthevingsfarge 2 5 7 2" xfId="12753"/>
    <cellStyle name="40% - uthevingsfarge 2 5 7 3" xfId="12754"/>
    <cellStyle name="40% - uthevingsfarge 2 5 8" xfId="12755"/>
    <cellStyle name="40% - uthevingsfarge 2 5 8 2" xfId="12756"/>
    <cellStyle name="40% - uthevingsfarge 2 5 8 3" xfId="12757"/>
    <cellStyle name="40% - uthevingsfarge 2 5 9" xfId="12758"/>
    <cellStyle name="40% - uthevingsfarge 2 5 9 2" xfId="12759"/>
    <cellStyle name="40% - uthevingsfarge 2 5_Tabell 4.5-4.7" xfId="12504"/>
    <cellStyle name="40% - uthevingsfarge 2 6" xfId="682"/>
    <cellStyle name="40% - uthevingsfarge 2 6 10" xfId="12761"/>
    <cellStyle name="40% - uthevingsfarge 2 6 11" xfId="12762"/>
    <cellStyle name="40% - uthevingsfarge 2 6 12" xfId="12763"/>
    <cellStyle name="40% - uthevingsfarge 2 6 2" xfId="683"/>
    <cellStyle name="40% - uthevingsfarge 2 6 2 10" xfId="12765"/>
    <cellStyle name="40% - uthevingsfarge 2 6 2 11" xfId="12766"/>
    <cellStyle name="40% - uthevingsfarge 2 6 2 2" xfId="684"/>
    <cellStyle name="40% - uthevingsfarge 2 6 2 2 10" xfId="12768"/>
    <cellStyle name="40% - uthevingsfarge 2 6 2 2 2" xfId="685"/>
    <cellStyle name="40% - uthevingsfarge 2 6 2 2 2 2" xfId="12770"/>
    <cellStyle name="40% - uthevingsfarge 2 6 2 2 2 2 2" xfId="12771"/>
    <cellStyle name="40% - uthevingsfarge 2 6 2 2 2 2 3" xfId="12772"/>
    <cellStyle name="40% - uthevingsfarge 2 6 2 2 2 3" xfId="12773"/>
    <cellStyle name="40% - uthevingsfarge 2 6 2 2 2 3 2" xfId="12774"/>
    <cellStyle name="40% - uthevingsfarge 2 6 2 2 2 3 3" xfId="12775"/>
    <cellStyle name="40% - uthevingsfarge 2 6 2 2 2 4" xfId="12776"/>
    <cellStyle name="40% - uthevingsfarge 2 6 2 2 2 5" xfId="12777"/>
    <cellStyle name="40% - uthevingsfarge 2 6 2 2 2_Tabell 4.5-4.7" xfId="12769"/>
    <cellStyle name="40% - uthevingsfarge 2 6 2 2 3" xfId="12778"/>
    <cellStyle name="40% - uthevingsfarge 2 6 2 2 3 2" xfId="12779"/>
    <cellStyle name="40% - uthevingsfarge 2 6 2 2 3 2 2" xfId="12780"/>
    <cellStyle name="40% - uthevingsfarge 2 6 2 2 3 2 3" xfId="12781"/>
    <cellStyle name="40% - uthevingsfarge 2 6 2 2 3 3" xfId="12782"/>
    <cellStyle name="40% - uthevingsfarge 2 6 2 2 3 3 2" xfId="12783"/>
    <cellStyle name="40% - uthevingsfarge 2 6 2 2 3 3 3" xfId="12784"/>
    <cellStyle name="40% - uthevingsfarge 2 6 2 2 3 4" xfId="12785"/>
    <cellStyle name="40% - uthevingsfarge 2 6 2 2 3 5" xfId="12786"/>
    <cellStyle name="40% - uthevingsfarge 2 6 2 2 4" xfId="12787"/>
    <cellStyle name="40% - uthevingsfarge 2 6 2 2 4 2" xfId="12788"/>
    <cellStyle name="40% - uthevingsfarge 2 6 2 2 4 3" xfId="12789"/>
    <cellStyle name="40% - uthevingsfarge 2 6 2 2 5" xfId="12790"/>
    <cellStyle name="40% - uthevingsfarge 2 6 2 2 5 2" xfId="12791"/>
    <cellStyle name="40% - uthevingsfarge 2 6 2 2 5 3" xfId="12792"/>
    <cellStyle name="40% - uthevingsfarge 2 6 2 2 6" xfId="12793"/>
    <cellStyle name="40% - uthevingsfarge 2 6 2 2 6 2" xfId="12794"/>
    <cellStyle name="40% - uthevingsfarge 2 6 2 2 7" xfId="12795"/>
    <cellStyle name="40% - uthevingsfarge 2 6 2 2 7 2" xfId="12796"/>
    <cellStyle name="40% - uthevingsfarge 2 6 2 2 8" xfId="12797"/>
    <cellStyle name="40% - uthevingsfarge 2 6 2 2 9" xfId="12798"/>
    <cellStyle name="40% - uthevingsfarge 2 6 2 2_Tabell 4.5-4.7" xfId="12767"/>
    <cellStyle name="40% - uthevingsfarge 2 6 2 3" xfId="686"/>
    <cellStyle name="40% - uthevingsfarge 2 6 2 3 2" xfId="12800"/>
    <cellStyle name="40% - uthevingsfarge 2 6 2 3 2 2" xfId="12801"/>
    <cellStyle name="40% - uthevingsfarge 2 6 2 3 2 3" xfId="12802"/>
    <cellStyle name="40% - uthevingsfarge 2 6 2 3 3" xfId="12803"/>
    <cellStyle name="40% - uthevingsfarge 2 6 2 3 3 2" xfId="12804"/>
    <cellStyle name="40% - uthevingsfarge 2 6 2 3 3 3" xfId="12805"/>
    <cellStyle name="40% - uthevingsfarge 2 6 2 3 4" xfId="12806"/>
    <cellStyle name="40% - uthevingsfarge 2 6 2 3 5" xfId="12807"/>
    <cellStyle name="40% - uthevingsfarge 2 6 2 3_Tabell 4.5-4.7" xfId="12799"/>
    <cellStyle name="40% - uthevingsfarge 2 6 2 4" xfId="12808"/>
    <cellStyle name="40% - uthevingsfarge 2 6 2 4 2" xfId="12809"/>
    <cellStyle name="40% - uthevingsfarge 2 6 2 4 2 2" xfId="12810"/>
    <cellStyle name="40% - uthevingsfarge 2 6 2 4 2 3" xfId="12811"/>
    <cellStyle name="40% - uthevingsfarge 2 6 2 4 3" xfId="12812"/>
    <cellStyle name="40% - uthevingsfarge 2 6 2 4 3 2" xfId="12813"/>
    <cellStyle name="40% - uthevingsfarge 2 6 2 4 3 3" xfId="12814"/>
    <cellStyle name="40% - uthevingsfarge 2 6 2 4 4" xfId="12815"/>
    <cellStyle name="40% - uthevingsfarge 2 6 2 4 5" xfId="12816"/>
    <cellStyle name="40% - uthevingsfarge 2 6 2 5" xfId="12817"/>
    <cellStyle name="40% - uthevingsfarge 2 6 2 5 2" xfId="12818"/>
    <cellStyle name="40% - uthevingsfarge 2 6 2 5 3" xfId="12819"/>
    <cellStyle name="40% - uthevingsfarge 2 6 2 6" xfId="12820"/>
    <cellStyle name="40% - uthevingsfarge 2 6 2 6 2" xfId="12821"/>
    <cellStyle name="40% - uthevingsfarge 2 6 2 6 3" xfId="12822"/>
    <cellStyle name="40% - uthevingsfarge 2 6 2 7" xfId="12823"/>
    <cellStyle name="40% - uthevingsfarge 2 6 2 7 2" xfId="12824"/>
    <cellStyle name="40% - uthevingsfarge 2 6 2 8" xfId="12825"/>
    <cellStyle name="40% - uthevingsfarge 2 6 2 8 2" xfId="12826"/>
    <cellStyle name="40% - uthevingsfarge 2 6 2 9" xfId="12827"/>
    <cellStyle name="40% - uthevingsfarge 2 6 2_Tabell 4.5-4.7" xfId="12764"/>
    <cellStyle name="40% - uthevingsfarge 2 6 3" xfId="687"/>
    <cellStyle name="40% - uthevingsfarge 2 6 3 10" xfId="12829"/>
    <cellStyle name="40% - uthevingsfarge 2 6 3 2" xfId="688"/>
    <cellStyle name="40% - uthevingsfarge 2 6 3 2 2" xfId="12831"/>
    <cellStyle name="40% - uthevingsfarge 2 6 3 2 2 2" xfId="12832"/>
    <cellStyle name="40% - uthevingsfarge 2 6 3 2 2 3" xfId="12833"/>
    <cellStyle name="40% - uthevingsfarge 2 6 3 2 3" xfId="12834"/>
    <cellStyle name="40% - uthevingsfarge 2 6 3 2 3 2" xfId="12835"/>
    <cellStyle name="40% - uthevingsfarge 2 6 3 2 3 3" xfId="12836"/>
    <cellStyle name="40% - uthevingsfarge 2 6 3 2 4" xfId="12837"/>
    <cellStyle name="40% - uthevingsfarge 2 6 3 2 5" xfId="12838"/>
    <cellStyle name="40% - uthevingsfarge 2 6 3 2_Tabell 4.5-4.7" xfId="12830"/>
    <cellStyle name="40% - uthevingsfarge 2 6 3 3" xfId="12839"/>
    <cellStyle name="40% - uthevingsfarge 2 6 3 3 2" xfId="12840"/>
    <cellStyle name="40% - uthevingsfarge 2 6 3 3 2 2" xfId="12841"/>
    <cellStyle name="40% - uthevingsfarge 2 6 3 3 2 3" xfId="12842"/>
    <cellStyle name="40% - uthevingsfarge 2 6 3 3 3" xfId="12843"/>
    <cellStyle name="40% - uthevingsfarge 2 6 3 3 3 2" xfId="12844"/>
    <cellStyle name="40% - uthevingsfarge 2 6 3 3 3 3" xfId="12845"/>
    <cellStyle name="40% - uthevingsfarge 2 6 3 3 4" xfId="12846"/>
    <cellStyle name="40% - uthevingsfarge 2 6 3 3 5" xfId="12847"/>
    <cellStyle name="40% - uthevingsfarge 2 6 3 4" xfId="12848"/>
    <cellStyle name="40% - uthevingsfarge 2 6 3 4 2" xfId="12849"/>
    <cellStyle name="40% - uthevingsfarge 2 6 3 4 3" xfId="12850"/>
    <cellStyle name="40% - uthevingsfarge 2 6 3 5" xfId="12851"/>
    <cellStyle name="40% - uthevingsfarge 2 6 3 5 2" xfId="12852"/>
    <cellStyle name="40% - uthevingsfarge 2 6 3 5 3" xfId="12853"/>
    <cellStyle name="40% - uthevingsfarge 2 6 3 6" xfId="12854"/>
    <cellStyle name="40% - uthevingsfarge 2 6 3 6 2" xfId="12855"/>
    <cellStyle name="40% - uthevingsfarge 2 6 3 7" xfId="12856"/>
    <cellStyle name="40% - uthevingsfarge 2 6 3 7 2" xfId="12857"/>
    <cellStyle name="40% - uthevingsfarge 2 6 3 8" xfId="12858"/>
    <cellStyle name="40% - uthevingsfarge 2 6 3 9" xfId="12859"/>
    <cellStyle name="40% - uthevingsfarge 2 6 3_Tabell 4.5-4.7" xfId="12828"/>
    <cellStyle name="40% - uthevingsfarge 2 6 4" xfId="689"/>
    <cellStyle name="40% - uthevingsfarge 2 6 4 2" xfId="12861"/>
    <cellStyle name="40% - uthevingsfarge 2 6 4 2 2" xfId="12862"/>
    <cellStyle name="40% - uthevingsfarge 2 6 4 2 3" xfId="12863"/>
    <cellStyle name="40% - uthevingsfarge 2 6 4 3" xfId="12864"/>
    <cellStyle name="40% - uthevingsfarge 2 6 4 3 2" xfId="12865"/>
    <cellStyle name="40% - uthevingsfarge 2 6 4 3 3" xfId="12866"/>
    <cellStyle name="40% - uthevingsfarge 2 6 4 4" xfId="12867"/>
    <cellStyle name="40% - uthevingsfarge 2 6 4 5" xfId="12868"/>
    <cellStyle name="40% - uthevingsfarge 2 6 4_Tabell 4.5-4.7" xfId="12860"/>
    <cellStyle name="40% - uthevingsfarge 2 6 5" xfId="12869"/>
    <cellStyle name="40% - uthevingsfarge 2 6 5 2" xfId="12870"/>
    <cellStyle name="40% - uthevingsfarge 2 6 5 2 2" xfId="12871"/>
    <cellStyle name="40% - uthevingsfarge 2 6 5 2 3" xfId="12872"/>
    <cellStyle name="40% - uthevingsfarge 2 6 5 3" xfId="12873"/>
    <cellStyle name="40% - uthevingsfarge 2 6 5 3 2" xfId="12874"/>
    <cellStyle name="40% - uthevingsfarge 2 6 5 3 3" xfId="12875"/>
    <cellStyle name="40% - uthevingsfarge 2 6 5 4" xfId="12876"/>
    <cellStyle name="40% - uthevingsfarge 2 6 5 5" xfId="12877"/>
    <cellStyle name="40% - uthevingsfarge 2 6 6" xfId="12878"/>
    <cellStyle name="40% - uthevingsfarge 2 6 6 2" xfId="12879"/>
    <cellStyle name="40% - uthevingsfarge 2 6 6 3" xfId="12880"/>
    <cellStyle name="40% - uthevingsfarge 2 6 7" xfId="12881"/>
    <cellStyle name="40% - uthevingsfarge 2 6 7 2" xfId="12882"/>
    <cellStyle name="40% - uthevingsfarge 2 6 7 3" xfId="12883"/>
    <cellStyle name="40% - uthevingsfarge 2 6 8" xfId="12884"/>
    <cellStyle name="40% - uthevingsfarge 2 6 8 2" xfId="12885"/>
    <cellStyle name="40% - uthevingsfarge 2 6 9" xfId="12886"/>
    <cellStyle name="40% - uthevingsfarge 2 6 9 2" xfId="12887"/>
    <cellStyle name="40% - uthevingsfarge 2 6_Tabell 4.5-4.7" xfId="12760"/>
    <cellStyle name="40% - uthevingsfarge 2 7" xfId="690"/>
    <cellStyle name="40% - uthevingsfarge 2 7 10" xfId="12889"/>
    <cellStyle name="40% - uthevingsfarge 2 7 11" xfId="12890"/>
    <cellStyle name="40% - uthevingsfarge 2 7 2" xfId="691"/>
    <cellStyle name="40% - uthevingsfarge 2 7 2 10" xfId="12892"/>
    <cellStyle name="40% - uthevingsfarge 2 7 2 2" xfId="692"/>
    <cellStyle name="40% - uthevingsfarge 2 7 2 2 2" xfId="12894"/>
    <cellStyle name="40% - uthevingsfarge 2 7 2 2 2 2" xfId="12895"/>
    <cellStyle name="40% - uthevingsfarge 2 7 2 2 2 3" xfId="12896"/>
    <cellStyle name="40% - uthevingsfarge 2 7 2 2 3" xfId="12897"/>
    <cellStyle name="40% - uthevingsfarge 2 7 2 2 3 2" xfId="12898"/>
    <cellStyle name="40% - uthevingsfarge 2 7 2 2 3 3" xfId="12899"/>
    <cellStyle name="40% - uthevingsfarge 2 7 2 2 4" xfId="12900"/>
    <cellStyle name="40% - uthevingsfarge 2 7 2 2 5" xfId="12901"/>
    <cellStyle name="40% - uthevingsfarge 2 7 2 2_Tabell 4.5-4.7" xfId="12893"/>
    <cellStyle name="40% - uthevingsfarge 2 7 2 3" xfId="12902"/>
    <cellStyle name="40% - uthevingsfarge 2 7 2 3 2" xfId="12903"/>
    <cellStyle name="40% - uthevingsfarge 2 7 2 3 2 2" xfId="12904"/>
    <cellStyle name="40% - uthevingsfarge 2 7 2 3 2 3" xfId="12905"/>
    <cellStyle name="40% - uthevingsfarge 2 7 2 3 3" xfId="12906"/>
    <cellStyle name="40% - uthevingsfarge 2 7 2 3 3 2" xfId="12907"/>
    <cellStyle name="40% - uthevingsfarge 2 7 2 3 3 3" xfId="12908"/>
    <cellStyle name="40% - uthevingsfarge 2 7 2 3 4" xfId="12909"/>
    <cellStyle name="40% - uthevingsfarge 2 7 2 3 5" xfId="12910"/>
    <cellStyle name="40% - uthevingsfarge 2 7 2 4" xfId="12911"/>
    <cellStyle name="40% - uthevingsfarge 2 7 2 4 2" xfId="12912"/>
    <cellStyle name="40% - uthevingsfarge 2 7 2 4 3" xfId="12913"/>
    <cellStyle name="40% - uthevingsfarge 2 7 2 5" xfId="12914"/>
    <cellStyle name="40% - uthevingsfarge 2 7 2 5 2" xfId="12915"/>
    <cellStyle name="40% - uthevingsfarge 2 7 2 5 3" xfId="12916"/>
    <cellStyle name="40% - uthevingsfarge 2 7 2 6" xfId="12917"/>
    <cellStyle name="40% - uthevingsfarge 2 7 2 6 2" xfId="12918"/>
    <cellStyle name="40% - uthevingsfarge 2 7 2 7" xfId="12919"/>
    <cellStyle name="40% - uthevingsfarge 2 7 2 7 2" xfId="12920"/>
    <cellStyle name="40% - uthevingsfarge 2 7 2 8" xfId="12921"/>
    <cellStyle name="40% - uthevingsfarge 2 7 2 9" xfId="12922"/>
    <cellStyle name="40% - uthevingsfarge 2 7 2_Tabell 4.5-4.7" xfId="12891"/>
    <cellStyle name="40% - uthevingsfarge 2 7 3" xfId="693"/>
    <cellStyle name="40% - uthevingsfarge 2 7 3 2" xfId="12924"/>
    <cellStyle name="40% - uthevingsfarge 2 7 3 2 2" xfId="12925"/>
    <cellStyle name="40% - uthevingsfarge 2 7 3 2 3" xfId="12926"/>
    <cellStyle name="40% - uthevingsfarge 2 7 3 3" xfId="12927"/>
    <cellStyle name="40% - uthevingsfarge 2 7 3 3 2" xfId="12928"/>
    <cellStyle name="40% - uthevingsfarge 2 7 3 3 3" xfId="12929"/>
    <cellStyle name="40% - uthevingsfarge 2 7 3 4" xfId="12930"/>
    <cellStyle name="40% - uthevingsfarge 2 7 3 5" xfId="12931"/>
    <cellStyle name="40% - uthevingsfarge 2 7 3_Tabell 4.5-4.7" xfId="12923"/>
    <cellStyle name="40% - uthevingsfarge 2 7 4" xfId="12932"/>
    <cellStyle name="40% - uthevingsfarge 2 7 4 2" xfId="12933"/>
    <cellStyle name="40% - uthevingsfarge 2 7 4 2 2" xfId="12934"/>
    <cellStyle name="40% - uthevingsfarge 2 7 4 2 3" xfId="12935"/>
    <cellStyle name="40% - uthevingsfarge 2 7 4 3" xfId="12936"/>
    <cellStyle name="40% - uthevingsfarge 2 7 4 3 2" xfId="12937"/>
    <cellStyle name="40% - uthevingsfarge 2 7 4 3 3" xfId="12938"/>
    <cellStyle name="40% - uthevingsfarge 2 7 4 4" xfId="12939"/>
    <cellStyle name="40% - uthevingsfarge 2 7 4 5" xfId="12940"/>
    <cellStyle name="40% - uthevingsfarge 2 7 5" xfId="12941"/>
    <cellStyle name="40% - uthevingsfarge 2 7 5 2" xfId="12942"/>
    <cellStyle name="40% - uthevingsfarge 2 7 5 3" xfId="12943"/>
    <cellStyle name="40% - uthevingsfarge 2 7 6" xfId="12944"/>
    <cellStyle name="40% - uthevingsfarge 2 7 6 2" xfId="12945"/>
    <cellStyle name="40% - uthevingsfarge 2 7 6 3" xfId="12946"/>
    <cellStyle name="40% - uthevingsfarge 2 7 7" xfId="12947"/>
    <cellStyle name="40% - uthevingsfarge 2 7 7 2" xfId="12948"/>
    <cellStyle name="40% - uthevingsfarge 2 7 8" xfId="12949"/>
    <cellStyle name="40% - uthevingsfarge 2 7 8 2" xfId="12950"/>
    <cellStyle name="40% - uthevingsfarge 2 7 9" xfId="12951"/>
    <cellStyle name="40% - uthevingsfarge 2 7_Tabell 4.5-4.7" xfId="12888"/>
    <cellStyle name="40% - uthevingsfarge 2 8" xfId="694"/>
    <cellStyle name="40% - uthevingsfarge 2 8 10" xfId="12953"/>
    <cellStyle name="40% - uthevingsfarge 2 8 11" xfId="12954"/>
    <cellStyle name="40% - uthevingsfarge 2 8 2" xfId="695"/>
    <cellStyle name="40% - uthevingsfarge 2 8 2 10" xfId="12956"/>
    <cellStyle name="40% - uthevingsfarge 2 8 2 2" xfId="696"/>
    <cellStyle name="40% - uthevingsfarge 2 8 2 2 2" xfId="12958"/>
    <cellStyle name="40% - uthevingsfarge 2 8 2 2 2 2" xfId="12959"/>
    <cellStyle name="40% - uthevingsfarge 2 8 2 2 2 3" xfId="12960"/>
    <cellStyle name="40% - uthevingsfarge 2 8 2 2 3" xfId="12961"/>
    <cellStyle name="40% - uthevingsfarge 2 8 2 2 3 2" xfId="12962"/>
    <cellStyle name="40% - uthevingsfarge 2 8 2 2 3 3" xfId="12963"/>
    <cellStyle name="40% - uthevingsfarge 2 8 2 2 4" xfId="12964"/>
    <cellStyle name="40% - uthevingsfarge 2 8 2 2 5" xfId="12965"/>
    <cellStyle name="40% - uthevingsfarge 2 8 2 2_Tabell 4.5-4.7" xfId="12957"/>
    <cellStyle name="40% - uthevingsfarge 2 8 2 3" xfId="12966"/>
    <cellStyle name="40% - uthevingsfarge 2 8 2 3 2" xfId="12967"/>
    <cellStyle name="40% - uthevingsfarge 2 8 2 3 2 2" xfId="12968"/>
    <cellStyle name="40% - uthevingsfarge 2 8 2 3 2 3" xfId="12969"/>
    <cellStyle name="40% - uthevingsfarge 2 8 2 3 3" xfId="12970"/>
    <cellStyle name="40% - uthevingsfarge 2 8 2 3 3 2" xfId="12971"/>
    <cellStyle name="40% - uthevingsfarge 2 8 2 3 3 3" xfId="12972"/>
    <cellStyle name="40% - uthevingsfarge 2 8 2 3 4" xfId="12973"/>
    <cellStyle name="40% - uthevingsfarge 2 8 2 3 5" xfId="12974"/>
    <cellStyle name="40% - uthevingsfarge 2 8 2 4" xfId="12975"/>
    <cellStyle name="40% - uthevingsfarge 2 8 2 4 2" xfId="12976"/>
    <cellStyle name="40% - uthevingsfarge 2 8 2 4 3" xfId="12977"/>
    <cellStyle name="40% - uthevingsfarge 2 8 2 5" xfId="12978"/>
    <cellStyle name="40% - uthevingsfarge 2 8 2 5 2" xfId="12979"/>
    <cellStyle name="40% - uthevingsfarge 2 8 2 5 3" xfId="12980"/>
    <cellStyle name="40% - uthevingsfarge 2 8 2 6" xfId="12981"/>
    <cellStyle name="40% - uthevingsfarge 2 8 2 6 2" xfId="12982"/>
    <cellStyle name="40% - uthevingsfarge 2 8 2 7" xfId="12983"/>
    <cellStyle name="40% - uthevingsfarge 2 8 2 7 2" xfId="12984"/>
    <cellStyle name="40% - uthevingsfarge 2 8 2 8" xfId="12985"/>
    <cellStyle name="40% - uthevingsfarge 2 8 2 9" xfId="12986"/>
    <cellStyle name="40% - uthevingsfarge 2 8 2_Tabell 4.5-4.7" xfId="12955"/>
    <cellStyle name="40% - uthevingsfarge 2 8 3" xfId="697"/>
    <cellStyle name="40% - uthevingsfarge 2 8 3 2" xfId="12988"/>
    <cellStyle name="40% - uthevingsfarge 2 8 3 2 2" xfId="12989"/>
    <cellStyle name="40% - uthevingsfarge 2 8 3 2 3" xfId="12990"/>
    <cellStyle name="40% - uthevingsfarge 2 8 3 3" xfId="12991"/>
    <cellStyle name="40% - uthevingsfarge 2 8 3 3 2" xfId="12992"/>
    <cellStyle name="40% - uthevingsfarge 2 8 3 3 3" xfId="12993"/>
    <cellStyle name="40% - uthevingsfarge 2 8 3 4" xfId="12994"/>
    <cellStyle name="40% - uthevingsfarge 2 8 3 5" xfId="12995"/>
    <cellStyle name="40% - uthevingsfarge 2 8 3_Tabell 4.5-4.7" xfId="12987"/>
    <cellStyle name="40% - uthevingsfarge 2 8 4" xfId="12996"/>
    <cellStyle name="40% - uthevingsfarge 2 8 4 2" xfId="12997"/>
    <cellStyle name="40% - uthevingsfarge 2 8 4 2 2" xfId="12998"/>
    <cellStyle name="40% - uthevingsfarge 2 8 4 2 3" xfId="12999"/>
    <cellStyle name="40% - uthevingsfarge 2 8 4 3" xfId="13000"/>
    <cellStyle name="40% - uthevingsfarge 2 8 4 3 2" xfId="13001"/>
    <cellStyle name="40% - uthevingsfarge 2 8 4 3 3" xfId="13002"/>
    <cellStyle name="40% - uthevingsfarge 2 8 4 4" xfId="13003"/>
    <cellStyle name="40% - uthevingsfarge 2 8 4 5" xfId="13004"/>
    <cellStyle name="40% - uthevingsfarge 2 8 5" xfId="13005"/>
    <cellStyle name="40% - uthevingsfarge 2 8 5 2" xfId="13006"/>
    <cellStyle name="40% - uthevingsfarge 2 8 5 3" xfId="13007"/>
    <cellStyle name="40% - uthevingsfarge 2 8 6" xfId="13008"/>
    <cellStyle name="40% - uthevingsfarge 2 8 6 2" xfId="13009"/>
    <cellStyle name="40% - uthevingsfarge 2 8 6 3" xfId="13010"/>
    <cellStyle name="40% - uthevingsfarge 2 8 7" xfId="13011"/>
    <cellStyle name="40% - uthevingsfarge 2 8 7 2" xfId="13012"/>
    <cellStyle name="40% - uthevingsfarge 2 8 8" xfId="13013"/>
    <cellStyle name="40% - uthevingsfarge 2 8 8 2" xfId="13014"/>
    <cellStyle name="40% - uthevingsfarge 2 8 9" xfId="13015"/>
    <cellStyle name="40% - uthevingsfarge 2 8_Tabell 4.5-4.7" xfId="12952"/>
    <cellStyle name="40% - uthevingsfarge 2 9" xfId="698"/>
    <cellStyle name="40% - uthevingsfarge 2 9 10" xfId="13017"/>
    <cellStyle name="40% - uthevingsfarge 2 9 2" xfId="699"/>
    <cellStyle name="40% - uthevingsfarge 2 9 2 2" xfId="13019"/>
    <cellStyle name="40% - uthevingsfarge 2 9 2 2 2" xfId="13020"/>
    <cellStyle name="40% - uthevingsfarge 2 9 2 2 3" xfId="13021"/>
    <cellStyle name="40% - uthevingsfarge 2 9 2 3" xfId="13022"/>
    <cellStyle name="40% - uthevingsfarge 2 9 2 3 2" xfId="13023"/>
    <cellStyle name="40% - uthevingsfarge 2 9 2 3 3" xfId="13024"/>
    <cellStyle name="40% - uthevingsfarge 2 9 2 4" xfId="13025"/>
    <cellStyle name="40% - uthevingsfarge 2 9 2 5" xfId="13026"/>
    <cellStyle name="40% - uthevingsfarge 2 9 2_Tabell 4.5-4.7" xfId="13018"/>
    <cellStyle name="40% - uthevingsfarge 2 9 3" xfId="13027"/>
    <cellStyle name="40% - uthevingsfarge 2 9 3 2" xfId="13028"/>
    <cellStyle name="40% - uthevingsfarge 2 9 3 2 2" xfId="13029"/>
    <cellStyle name="40% - uthevingsfarge 2 9 3 2 3" xfId="13030"/>
    <cellStyle name="40% - uthevingsfarge 2 9 3 3" xfId="13031"/>
    <cellStyle name="40% - uthevingsfarge 2 9 3 3 2" xfId="13032"/>
    <cellStyle name="40% - uthevingsfarge 2 9 3 3 3" xfId="13033"/>
    <cellStyle name="40% - uthevingsfarge 2 9 3 4" xfId="13034"/>
    <cellStyle name="40% - uthevingsfarge 2 9 3 5" xfId="13035"/>
    <cellStyle name="40% - uthevingsfarge 2 9 4" xfId="13036"/>
    <cellStyle name="40% - uthevingsfarge 2 9 4 2" xfId="13037"/>
    <cellStyle name="40% - uthevingsfarge 2 9 4 3" xfId="13038"/>
    <cellStyle name="40% - uthevingsfarge 2 9 5" xfId="13039"/>
    <cellStyle name="40% - uthevingsfarge 2 9 5 2" xfId="13040"/>
    <cellStyle name="40% - uthevingsfarge 2 9 5 3" xfId="13041"/>
    <cellStyle name="40% - uthevingsfarge 2 9 6" xfId="13042"/>
    <cellStyle name="40% - uthevingsfarge 2 9 6 2" xfId="13043"/>
    <cellStyle name="40% - uthevingsfarge 2 9 7" xfId="13044"/>
    <cellStyle name="40% - uthevingsfarge 2 9 7 2" xfId="13045"/>
    <cellStyle name="40% - uthevingsfarge 2 9 8" xfId="13046"/>
    <cellStyle name="40% - uthevingsfarge 2 9 9" xfId="13047"/>
    <cellStyle name="40% - uthevingsfarge 2 9_Tabell 4.5-4.7" xfId="13016"/>
    <cellStyle name="40% - uthevingsfarge 3 10" xfId="700"/>
    <cellStyle name="40% - uthevingsfarge 3 10 2" xfId="13049"/>
    <cellStyle name="40% - uthevingsfarge 3 10 2 2" xfId="13050"/>
    <cellStyle name="40% - uthevingsfarge 3 10 2 3" xfId="13051"/>
    <cellStyle name="40% - uthevingsfarge 3 10 3" xfId="13052"/>
    <cellStyle name="40% - uthevingsfarge 3 10 3 2" xfId="13053"/>
    <cellStyle name="40% - uthevingsfarge 3 10 3 3" xfId="13054"/>
    <cellStyle name="40% - uthevingsfarge 3 10 4" xfId="13055"/>
    <cellStyle name="40% - uthevingsfarge 3 10 5" xfId="13056"/>
    <cellStyle name="40% - uthevingsfarge 3 10_Tabell 4.5-4.7" xfId="13048"/>
    <cellStyle name="40% - uthevingsfarge 3 11" xfId="13057"/>
    <cellStyle name="40% - uthevingsfarge 3 11 2" xfId="13058"/>
    <cellStyle name="40% - uthevingsfarge 3 11 2 2" xfId="13059"/>
    <cellStyle name="40% - uthevingsfarge 3 11 2 3" xfId="13060"/>
    <cellStyle name="40% - uthevingsfarge 3 11 3" xfId="13061"/>
    <cellStyle name="40% - uthevingsfarge 3 11 3 2" xfId="13062"/>
    <cellStyle name="40% - uthevingsfarge 3 11 3 3" xfId="13063"/>
    <cellStyle name="40% - uthevingsfarge 3 11 4" xfId="13064"/>
    <cellStyle name="40% - uthevingsfarge 3 11 5" xfId="13065"/>
    <cellStyle name="40% - uthevingsfarge 3 12" xfId="13066"/>
    <cellStyle name="40% - uthevingsfarge 3 12 2" xfId="13067"/>
    <cellStyle name="40% - uthevingsfarge 3 12 3" xfId="13068"/>
    <cellStyle name="40% - uthevingsfarge 3 13" xfId="13069"/>
    <cellStyle name="40% - uthevingsfarge 3 13 2" xfId="13070"/>
    <cellStyle name="40% - uthevingsfarge 3 13 3" xfId="13071"/>
    <cellStyle name="40% - uthevingsfarge 3 14" xfId="13072"/>
    <cellStyle name="40% - uthevingsfarge 3 14 2" xfId="13073"/>
    <cellStyle name="40% - uthevingsfarge 3 15" xfId="13074"/>
    <cellStyle name="40% - uthevingsfarge 3 15 2" xfId="13075"/>
    <cellStyle name="40% - uthevingsfarge 3 16" xfId="13076"/>
    <cellStyle name="40% - uthevingsfarge 3 17" xfId="13077"/>
    <cellStyle name="40% - uthevingsfarge 3 18" xfId="13078"/>
    <cellStyle name="40% - uthevingsfarge 3 2" xfId="701"/>
    <cellStyle name="40% - uthevingsfarge 3 2 10" xfId="13080"/>
    <cellStyle name="40% - uthevingsfarge 3 2 10 2" xfId="13081"/>
    <cellStyle name="40% - uthevingsfarge 3 2 11" xfId="13082"/>
    <cellStyle name="40% - uthevingsfarge 3 2 11 2" xfId="13083"/>
    <cellStyle name="40% - uthevingsfarge 3 2 12" xfId="13084"/>
    <cellStyle name="40% - uthevingsfarge 3 2 13" xfId="13085"/>
    <cellStyle name="40% - uthevingsfarge 3 2 14" xfId="13086"/>
    <cellStyle name="40% - uthevingsfarge 3 2 2" xfId="702"/>
    <cellStyle name="40% - uthevingsfarge 3 2 2 10" xfId="13088"/>
    <cellStyle name="40% - uthevingsfarge 3 2 2 11" xfId="13089"/>
    <cellStyle name="40% - uthevingsfarge 3 2 2 12" xfId="13090"/>
    <cellStyle name="40% - uthevingsfarge 3 2 2 2" xfId="703"/>
    <cellStyle name="40% - uthevingsfarge 3 2 2 2 10" xfId="13092"/>
    <cellStyle name="40% - uthevingsfarge 3 2 2 2 11" xfId="13093"/>
    <cellStyle name="40% - uthevingsfarge 3 2 2 2 2" xfId="704"/>
    <cellStyle name="40% - uthevingsfarge 3 2 2 2 2 10" xfId="13095"/>
    <cellStyle name="40% - uthevingsfarge 3 2 2 2 2 2" xfId="705"/>
    <cellStyle name="40% - uthevingsfarge 3 2 2 2 2 2 2" xfId="13097"/>
    <cellStyle name="40% - uthevingsfarge 3 2 2 2 2 2 2 2" xfId="13098"/>
    <cellStyle name="40% - uthevingsfarge 3 2 2 2 2 2 2 3" xfId="13099"/>
    <cellStyle name="40% - uthevingsfarge 3 2 2 2 2 2 3" xfId="13100"/>
    <cellStyle name="40% - uthevingsfarge 3 2 2 2 2 2 3 2" xfId="13101"/>
    <cellStyle name="40% - uthevingsfarge 3 2 2 2 2 2 3 3" xfId="13102"/>
    <cellStyle name="40% - uthevingsfarge 3 2 2 2 2 2 4" xfId="13103"/>
    <cellStyle name="40% - uthevingsfarge 3 2 2 2 2 2 5" xfId="13104"/>
    <cellStyle name="40% - uthevingsfarge 3 2 2 2 2 2_Tabell 4.5-4.7" xfId="13096"/>
    <cellStyle name="40% - uthevingsfarge 3 2 2 2 2 3" xfId="13105"/>
    <cellStyle name="40% - uthevingsfarge 3 2 2 2 2 3 2" xfId="13106"/>
    <cellStyle name="40% - uthevingsfarge 3 2 2 2 2 3 2 2" xfId="13107"/>
    <cellStyle name="40% - uthevingsfarge 3 2 2 2 2 3 2 3" xfId="13108"/>
    <cellStyle name="40% - uthevingsfarge 3 2 2 2 2 3 3" xfId="13109"/>
    <cellStyle name="40% - uthevingsfarge 3 2 2 2 2 3 3 2" xfId="13110"/>
    <cellStyle name="40% - uthevingsfarge 3 2 2 2 2 3 3 3" xfId="13111"/>
    <cellStyle name="40% - uthevingsfarge 3 2 2 2 2 3 4" xfId="13112"/>
    <cellStyle name="40% - uthevingsfarge 3 2 2 2 2 3 5" xfId="13113"/>
    <cellStyle name="40% - uthevingsfarge 3 2 2 2 2 4" xfId="13114"/>
    <cellStyle name="40% - uthevingsfarge 3 2 2 2 2 4 2" xfId="13115"/>
    <cellStyle name="40% - uthevingsfarge 3 2 2 2 2 4 3" xfId="13116"/>
    <cellStyle name="40% - uthevingsfarge 3 2 2 2 2 5" xfId="13117"/>
    <cellStyle name="40% - uthevingsfarge 3 2 2 2 2 5 2" xfId="13118"/>
    <cellStyle name="40% - uthevingsfarge 3 2 2 2 2 5 3" xfId="13119"/>
    <cellStyle name="40% - uthevingsfarge 3 2 2 2 2 6" xfId="13120"/>
    <cellStyle name="40% - uthevingsfarge 3 2 2 2 2 6 2" xfId="13121"/>
    <cellStyle name="40% - uthevingsfarge 3 2 2 2 2 7" xfId="13122"/>
    <cellStyle name="40% - uthevingsfarge 3 2 2 2 2 7 2" xfId="13123"/>
    <cellStyle name="40% - uthevingsfarge 3 2 2 2 2 8" xfId="13124"/>
    <cellStyle name="40% - uthevingsfarge 3 2 2 2 2 9" xfId="13125"/>
    <cellStyle name="40% - uthevingsfarge 3 2 2 2 2_Tabell 4.5-4.7" xfId="13094"/>
    <cellStyle name="40% - uthevingsfarge 3 2 2 2 3" xfId="706"/>
    <cellStyle name="40% - uthevingsfarge 3 2 2 2 3 2" xfId="13127"/>
    <cellStyle name="40% - uthevingsfarge 3 2 2 2 3 2 2" xfId="13128"/>
    <cellStyle name="40% - uthevingsfarge 3 2 2 2 3 2 3" xfId="13129"/>
    <cellStyle name="40% - uthevingsfarge 3 2 2 2 3 3" xfId="13130"/>
    <cellStyle name="40% - uthevingsfarge 3 2 2 2 3 3 2" xfId="13131"/>
    <cellStyle name="40% - uthevingsfarge 3 2 2 2 3 3 3" xfId="13132"/>
    <cellStyle name="40% - uthevingsfarge 3 2 2 2 3 4" xfId="13133"/>
    <cellStyle name="40% - uthevingsfarge 3 2 2 2 3 5" xfId="13134"/>
    <cellStyle name="40% - uthevingsfarge 3 2 2 2 3_Tabell 4.5-4.7" xfId="13126"/>
    <cellStyle name="40% - uthevingsfarge 3 2 2 2 4" xfId="13135"/>
    <cellStyle name="40% - uthevingsfarge 3 2 2 2 4 2" xfId="13136"/>
    <cellStyle name="40% - uthevingsfarge 3 2 2 2 4 2 2" xfId="13137"/>
    <cellStyle name="40% - uthevingsfarge 3 2 2 2 4 2 3" xfId="13138"/>
    <cellStyle name="40% - uthevingsfarge 3 2 2 2 4 3" xfId="13139"/>
    <cellStyle name="40% - uthevingsfarge 3 2 2 2 4 3 2" xfId="13140"/>
    <cellStyle name="40% - uthevingsfarge 3 2 2 2 4 3 3" xfId="13141"/>
    <cellStyle name="40% - uthevingsfarge 3 2 2 2 4 4" xfId="13142"/>
    <cellStyle name="40% - uthevingsfarge 3 2 2 2 4 5" xfId="13143"/>
    <cellStyle name="40% - uthevingsfarge 3 2 2 2 5" xfId="13144"/>
    <cellStyle name="40% - uthevingsfarge 3 2 2 2 5 2" xfId="13145"/>
    <cellStyle name="40% - uthevingsfarge 3 2 2 2 5 3" xfId="13146"/>
    <cellStyle name="40% - uthevingsfarge 3 2 2 2 6" xfId="13147"/>
    <cellStyle name="40% - uthevingsfarge 3 2 2 2 6 2" xfId="13148"/>
    <cellStyle name="40% - uthevingsfarge 3 2 2 2 6 3" xfId="13149"/>
    <cellStyle name="40% - uthevingsfarge 3 2 2 2 7" xfId="13150"/>
    <cellStyle name="40% - uthevingsfarge 3 2 2 2 7 2" xfId="13151"/>
    <cellStyle name="40% - uthevingsfarge 3 2 2 2 8" xfId="13152"/>
    <cellStyle name="40% - uthevingsfarge 3 2 2 2 8 2" xfId="13153"/>
    <cellStyle name="40% - uthevingsfarge 3 2 2 2 9" xfId="13154"/>
    <cellStyle name="40% - uthevingsfarge 3 2 2 2_Tabell 4.5-4.7" xfId="13091"/>
    <cellStyle name="40% - uthevingsfarge 3 2 2 3" xfId="707"/>
    <cellStyle name="40% - uthevingsfarge 3 2 2 3 10" xfId="13156"/>
    <cellStyle name="40% - uthevingsfarge 3 2 2 3 2" xfId="708"/>
    <cellStyle name="40% - uthevingsfarge 3 2 2 3 2 2" xfId="13158"/>
    <cellStyle name="40% - uthevingsfarge 3 2 2 3 2 2 2" xfId="13159"/>
    <cellStyle name="40% - uthevingsfarge 3 2 2 3 2 2 3" xfId="13160"/>
    <cellStyle name="40% - uthevingsfarge 3 2 2 3 2 3" xfId="13161"/>
    <cellStyle name="40% - uthevingsfarge 3 2 2 3 2 3 2" xfId="13162"/>
    <cellStyle name="40% - uthevingsfarge 3 2 2 3 2 3 3" xfId="13163"/>
    <cellStyle name="40% - uthevingsfarge 3 2 2 3 2 4" xfId="13164"/>
    <cellStyle name="40% - uthevingsfarge 3 2 2 3 2 5" xfId="13165"/>
    <cellStyle name="40% - uthevingsfarge 3 2 2 3 2_Tabell 4.5-4.7" xfId="13157"/>
    <cellStyle name="40% - uthevingsfarge 3 2 2 3 3" xfId="13166"/>
    <cellStyle name="40% - uthevingsfarge 3 2 2 3 3 2" xfId="13167"/>
    <cellStyle name="40% - uthevingsfarge 3 2 2 3 3 2 2" xfId="13168"/>
    <cellStyle name="40% - uthevingsfarge 3 2 2 3 3 2 3" xfId="13169"/>
    <cellStyle name="40% - uthevingsfarge 3 2 2 3 3 3" xfId="13170"/>
    <cellStyle name="40% - uthevingsfarge 3 2 2 3 3 3 2" xfId="13171"/>
    <cellStyle name="40% - uthevingsfarge 3 2 2 3 3 3 3" xfId="13172"/>
    <cellStyle name="40% - uthevingsfarge 3 2 2 3 3 4" xfId="13173"/>
    <cellStyle name="40% - uthevingsfarge 3 2 2 3 3 5" xfId="13174"/>
    <cellStyle name="40% - uthevingsfarge 3 2 2 3 4" xfId="13175"/>
    <cellStyle name="40% - uthevingsfarge 3 2 2 3 4 2" xfId="13176"/>
    <cellStyle name="40% - uthevingsfarge 3 2 2 3 4 3" xfId="13177"/>
    <cellStyle name="40% - uthevingsfarge 3 2 2 3 5" xfId="13178"/>
    <cellStyle name="40% - uthevingsfarge 3 2 2 3 5 2" xfId="13179"/>
    <cellStyle name="40% - uthevingsfarge 3 2 2 3 5 3" xfId="13180"/>
    <cellStyle name="40% - uthevingsfarge 3 2 2 3 6" xfId="13181"/>
    <cellStyle name="40% - uthevingsfarge 3 2 2 3 6 2" xfId="13182"/>
    <cellStyle name="40% - uthevingsfarge 3 2 2 3 7" xfId="13183"/>
    <cellStyle name="40% - uthevingsfarge 3 2 2 3 7 2" xfId="13184"/>
    <cellStyle name="40% - uthevingsfarge 3 2 2 3 8" xfId="13185"/>
    <cellStyle name="40% - uthevingsfarge 3 2 2 3 9" xfId="13186"/>
    <cellStyle name="40% - uthevingsfarge 3 2 2 3_Tabell 4.5-4.7" xfId="13155"/>
    <cellStyle name="40% - uthevingsfarge 3 2 2 4" xfId="709"/>
    <cellStyle name="40% - uthevingsfarge 3 2 2 4 2" xfId="13188"/>
    <cellStyle name="40% - uthevingsfarge 3 2 2 4 2 2" xfId="13189"/>
    <cellStyle name="40% - uthevingsfarge 3 2 2 4 2 3" xfId="13190"/>
    <cellStyle name="40% - uthevingsfarge 3 2 2 4 3" xfId="13191"/>
    <cellStyle name="40% - uthevingsfarge 3 2 2 4 3 2" xfId="13192"/>
    <cellStyle name="40% - uthevingsfarge 3 2 2 4 3 3" xfId="13193"/>
    <cellStyle name="40% - uthevingsfarge 3 2 2 4 4" xfId="13194"/>
    <cellStyle name="40% - uthevingsfarge 3 2 2 4 5" xfId="13195"/>
    <cellStyle name="40% - uthevingsfarge 3 2 2 4_Tabell 4.5-4.7" xfId="13187"/>
    <cellStyle name="40% - uthevingsfarge 3 2 2 5" xfId="13196"/>
    <cellStyle name="40% - uthevingsfarge 3 2 2 5 2" xfId="13197"/>
    <cellStyle name="40% - uthevingsfarge 3 2 2 5 2 2" xfId="13198"/>
    <cellStyle name="40% - uthevingsfarge 3 2 2 5 2 3" xfId="13199"/>
    <cellStyle name="40% - uthevingsfarge 3 2 2 5 3" xfId="13200"/>
    <cellStyle name="40% - uthevingsfarge 3 2 2 5 3 2" xfId="13201"/>
    <cellStyle name="40% - uthevingsfarge 3 2 2 5 3 3" xfId="13202"/>
    <cellStyle name="40% - uthevingsfarge 3 2 2 5 4" xfId="13203"/>
    <cellStyle name="40% - uthevingsfarge 3 2 2 5 5" xfId="13204"/>
    <cellStyle name="40% - uthevingsfarge 3 2 2 6" xfId="13205"/>
    <cellStyle name="40% - uthevingsfarge 3 2 2 6 2" xfId="13206"/>
    <cellStyle name="40% - uthevingsfarge 3 2 2 6 3" xfId="13207"/>
    <cellStyle name="40% - uthevingsfarge 3 2 2 7" xfId="13208"/>
    <cellStyle name="40% - uthevingsfarge 3 2 2 7 2" xfId="13209"/>
    <cellStyle name="40% - uthevingsfarge 3 2 2 7 3" xfId="13210"/>
    <cellStyle name="40% - uthevingsfarge 3 2 2 8" xfId="13211"/>
    <cellStyle name="40% - uthevingsfarge 3 2 2 8 2" xfId="13212"/>
    <cellStyle name="40% - uthevingsfarge 3 2 2 9" xfId="13213"/>
    <cellStyle name="40% - uthevingsfarge 3 2 2 9 2" xfId="13214"/>
    <cellStyle name="40% - uthevingsfarge 3 2 2_Tabell 4.5-4.7" xfId="13087"/>
    <cellStyle name="40% - uthevingsfarge 3 2 3" xfId="710"/>
    <cellStyle name="40% - uthevingsfarge 3 2 3 10" xfId="13216"/>
    <cellStyle name="40% - uthevingsfarge 3 2 3 11" xfId="13217"/>
    <cellStyle name="40% - uthevingsfarge 3 2 3 2" xfId="711"/>
    <cellStyle name="40% - uthevingsfarge 3 2 3 2 10" xfId="13219"/>
    <cellStyle name="40% - uthevingsfarge 3 2 3 2 2" xfId="712"/>
    <cellStyle name="40% - uthevingsfarge 3 2 3 2 2 2" xfId="13221"/>
    <cellStyle name="40% - uthevingsfarge 3 2 3 2 2 2 2" xfId="13222"/>
    <cellStyle name="40% - uthevingsfarge 3 2 3 2 2 2 3" xfId="13223"/>
    <cellStyle name="40% - uthevingsfarge 3 2 3 2 2 3" xfId="13224"/>
    <cellStyle name="40% - uthevingsfarge 3 2 3 2 2 3 2" xfId="13225"/>
    <cellStyle name="40% - uthevingsfarge 3 2 3 2 2 3 3" xfId="13226"/>
    <cellStyle name="40% - uthevingsfarge 3 2 3 2 2 4" xfId="13227"/>
    <cellStyle name="40% - uthevingsfarge 3 2 3 2 2 5" xfId="13228"/>
    <cellStyle name="40% - uthevingsfarge 3 2 3 2 2_Tabell 4.5-4.7" xfId="13220"/>
    <cellStyle name="40% - uthevingsfarge 3 2 3 2 3" xfId="13229"/>
    <cellStyle name="40% - uthevingsfarge 3 2 3 2 3 2" xfId="13230"/>
    <cellStyle name="40% - uthevingsfarge 3 2 3 2 3 2 2" xfId="13231"/>
    <cellStyle name="40% - uthevingsfarge 3 2 3 2 3 2 3" xfId="13232"/>
    <cellStyle name="40% - uthevingsfarge 3 2 3 2 3 3" xfId="13233"/>
    <cellStyle name="40% - uthevingsfarge 3 2 3 2 3 3 2" xfId="13234"/>
    <cellStyle name="40% - uthevingsfarge 3 2 3 2 3 3 3" xfId="13235"/>
    <cellStyle name="40% - uthevingsfarge 3 2 3 2 3 4" xfId="13236"/>
    <cellStyle name="40% - uthevingsfarge 3 2 3 2 3 5" xfId="13237"/>
    <cellStyle name="40% - uthevingsfarge 3 2 3 2 4" xfId="13238"/>
    <cellStyle name="40% - uthevingsfarge 3 2 3 2 4 2" xfId="13239"/>
    <cellStyle name="40% - uthevingsfarge 3 2 3 2 4 3" xfId="13240"/>
    <cellStyle name="40% - uthevingsfarge 3 2 3 2 5" xfId="13241"/>
    <cellStyle name="40% - uthevingsfarge 3 2 3 2 5 2" xfId="13242"/>
    <cellStyle name="40% - uthevingsfarge 3 2 3 2 5 3" xfId="13243"/>
    <cellStyle name="40% - uthevingsfarge 3 2 3 2 6" xfId="13244"/>
    <cellStyle name="40% - uthevingsfarge 3 2 3 2 6 2" xfId="13245"/>
    <cellStyle name="40% - uthevingsfarge 3 2 3 2 7" xfId="13246"/>
    <cellStyle name="40% - uthevingsfarge 3 2 3 2 7 2" xfId="13247"/>
    <cellStyle name="40% - uthevingsfarge 3 2 3 2 8" xfId="13248"/>
    <cellStyle name="40% - uthevingsfarge 3 2 3 2 9" xfId="13249"/>
    <cellStyle name="40% - uthevingsfarge 3 2 3 2_Tabell 4.5-4.7" xfId="13218"/>
    <cellStyle name="40% - uthevingsfarge 3 2 3 3" xfId="713"/>
    <cellStyle name="40% - uthevingsfarge 3 2 3 3 2" xfId="13251"/>
    <cellStyle name="40% - uthevingsfarge 3 2 3 3 2 2" xfId="13252"/>
    <cellStyle name="40% - uthevingsfarge 3 2 3 3 2 3" xfId="13253"/>
    <cellStyle name="40% - uthevingsfarge 3 2 3 3 3" xfId="13254"/>
    <cellStyle name="40% - uthevingsfarge 3 2 3 3 3 2" xfId="13255"/>
    <cellStyle name="40% - uthevingsfarge 3 2 3 3 3 3" xfId="13256"/>
    <cellStyle name="40% - uthevingsfarge 3 2 3 3 4" xfId="13257"/>
    <cellStyle name="40% - uthevingsfarge 3 2 3 3 5" xfId="13258"/>
    <cellStyle name="40% - uthevingsfarge 3 2 3 3_Tabell 4.5-4.7" xfId="13250"/>
    <cellStyle name="40% - uthevingsfarge 3 2 3 4" xfId="13259"/>
    <cellStyle name="40% - uthevingsfarge 3 2 3 4 2" xfId="13260"/>
    <cellStyle name="40% - uthevingsfarge 3 2 3 4 2 2" xfId="13261"/>
    <cellStyle name="40% - uthevingsfarge 3 2 3 4 2 3" xfId="13262"/>
    <cellStyle name="40% - uthevingsfarge 3 2 3 4 3" xfId="13263"/>
    <cellStyle name="40% - uthevingsfarge 3 2 3 4 3 2" xfId="13264"/>
    <cellStyle name="40% - uthevingsfarge 3 2 3 4 3 3" xfId="13265"/>
    <cellStyle name="40% - uthevingsfarge 3 2 3 4 4" xfId="13266"/>
    <cellStyle name="40% - uthevingsfarge 3 2 3 4 5" xfId="13267"/>
    <cellStyle name="40% - uthevingsfarge 3 2 3 5" xfId="13268"/>
    <cellStyle name="40% - uthevingsfarge 3 2 3 5 2" xfId="13269"/>
    <cellStyle name="40% - uthevingsfarge 3 2 3 5 3" xfId="13270"/>
    <cellStyle name="40% - uthevingsfarge 3 2 3 6" xfId="13271"/>
    <cellStyle name="40% - uthevingsfarge 3 2 3 6 2" xfId="13272"/>
    <cellStyle name="40% - uthevingsfarge 3 2 3 6 3" xfId="13273"/>
    <cellStyle name="40% - uthevingsfarge 3 2 3 7" xfId="13274"/>
    <cellStyle name="40% - uthevingsfarge 3 2 3 7 2" xfId="13275"/>
    <cellStyle name="40% - uthevingsfarge 3 2 3 8" xfId="13276"/>
    <cellStyle name="40% - uthevingsfarge 3 2 3 8 2" xfId="13277"/>
    <cellStyle name="40% - uthevingsfarge 3 2 3 9" xfId="13278"/>
    <cellStyle name="40% - uthevingsfarge 3 2 3_Tabell 4.5-4.7" xfId="13215"/>
    <cellStyle name="40% - uthevingsfarge 3 2 4" xfId="714"/>
    <cellStyle name="40% - uthevingsfarge 3 2 4 10" xfId="13280"/>
    <cellStyle name="40% - uthevingsfarge 3 2 4 2" xfId="715"/>
    <cellStyle name="40% - uthevingsfarge 3 2 4 2 2" xfId="13282"/>
    <cellStyle name="40% - uthevingsfarge 3 2 4 2 2 2" xfId="13283"/>
    <cellStyle name="40% - uthevingsfarge 3 2 4 2 2 3" xfId="13284"/>
    <cellStyle name="40% - uthevingsfarge 3 2 4 2 3" xfId="13285"/>
    <cellStyle name="40% - uthevingsfarge 3 2 4 2 3 2" xfId="13286"/>
    <cellStyle name="40% - uthevingsfarge 3 2 4 2 3 3" xfId="13287"/>
    <cellStyle name="40% - uthevingsfarge 3 2 4 2 4" xfId="13288"/>
    <cellStyle name="40% - uthevingsfarge 3 2 4 2 5" xfId="13289"/>
    <cellStyle name="40% - uthevingsfarge 3 2 4 2_Tabell 4.5-4.7" xfId="13281"/>
    <cellStyle name="40% - uthevingsfarge 3 2 4 3" xfId="13290"/>
    <cellStyle name="40% - uthevingsfarge 3 2 4 3 2" xfId="13291"/>
    <cellStyle name="40% - uthevingsfarge 3 2 4 3 2 2" xfId="13292"/>
    <cellStyle name="40% - uthevingsfarge 3 2 4 3 2 3" xfId="13293"/>
    <cellStyle name="40% - uthevingsfarge 3 2 4 3 3" xfId="13294"/>
    <cellStyle name="40% - uthevingsfarge 3 2 4 3 3 2" xfId="13295"/>
    <cellStyle name="40% - uthevingsfarge 3 2 4 3 3 3" xfId="13296"/>
    <cellStyle name="40% - uthevingsfarge 3 2 4 3 4" xfId="13297"/>
    <cellStyle name="40% - uthevingsfarge 3 2 4 3 5" xfId="13298"/>
    <cellStyle name="40% - uthevingsfarge 3 2 4 4" xfId="13299"/>
    <cellStyle name="40% - uthevingsfarge 3 2 4 4 2" xfId="13300"/>
    <cellStyle name="40% - uthevingsfarge 3 2 4 4 3" xfId="13301"/>
    <cellStyle name="40% - uthevingsfarge 3 2 4 5" xfId="13302"/>
    <cellStyle name="40% - uthevingsfarge 3 2 4 5 2" xfId="13303"/>
    <cellStyle name="40% - uthevingsfarge 3 2 4 5 3" xfId="13304"/>
    <cellStyle name="40% - uthevingsfarge 3 2 4 6" xfId="13305"/>
    <cellStyle name="40% - uthevingsfarge 3 2 4 6 2" xfId="13306"/>
    <cellStyle name="40% - uthevingsfarge 3 2 4 7" xfId="13307"/>
    <cellStyle name="40% - uthevingsfarge 3 2 4 7 2" xfId="13308"/>
    <cellStyle name="40% - uthevingsfarge 3 2 4 8" xfId="13309"/>
    <cellStyle name="40% - uthevingsfarge 3 2 4 9" xfId="13310"/>
    <cellStyle name="40% - uthevingsfarge 3 2 4_Tabell 4.5-4.7" xfId="13279"/>
    <cellStyle name="40% - uthevingsfarge 3 2 5" xfId="716"/>
    <cellStyle name="40% - uthevingsfarge 3 2 5 10" xfId="13312"/>
    <cellStyle name="40% - uthevingsfarge 3 2 5 2" xfId="717"/>
    <cellStyle name="40% - uthevingsfarge 3 2 5 2 2" xfId="13314"/>
    <cellStyle name="40% - uthevingsfarge 3 2 5 2 2 2" xfId="13315"/>
    <cellStyle name="40% - uthevingsfarge 3 2 5 2 2 3" xfId="13316"/>
    <cellStyle name="40% - uthevingsfarge 3 2 5 2 3" xfId="13317"/>
    <cellStyle name="40% - uthevingsfarge 3 2 5 2 3 2" xfId="13318"/>
    <cellStyle name="40% - uthevingsfarge 3 2 5 2 3 3" xfId="13319"/>
    <cellStyle name="40% - uthevingsfarge 3 2 5 2 4" xfId="13320"/>
    <cellStyle name="40% - uthevingsfarge 3 2 5 2 5" xfId="13321"/>
    <cellStyle name="40% - uthevingsfarge 3 2 5 2_Tabell 4.5-4.7" xfId="13313"/>
    <cellStyle name="40% - uthevingsfarge 3 2 5 3" xfId="13322"/>
    <cellStyle name="40% - uthevingsfarge 3 2 5 3 2" xfId="13323"/>
    <cellStyle name="40% - uthevingsfarge 3 2 5 3 2 2" xfId="13324"/>
    <cellStyle name="40% - uthevingsfarge 3 2 5 3 2 3" xfId="13325"/>
    <cellStyle name="40% - uthevingsfarge 3 2 5 3 3" xfId="13326"/>
    <cellStyle name="40% - uthevingsfarge 3 2 5 3 3 2" xfId="13327"/>
    <cellStyle name="40% - uthevingsfarge 3 2 5 3 3 3" xfId="13328"/>
    <cellStyle name="40% - uthevingsfarge 3 2 5 3 4" xfId="13329"/>
    <cellStyle name="40% - uthevingsfarge 3 2 5 3 5" xfId="13330"/>
    <cellStyle name="40% - uthevingsfarge 3 2 5 4" xfId="13331"/>
    <cellStyle name="40% - uthevingsfarge 3 2 5 4 2" xfId="13332"/>
    <cellStyle name="40% - uthevingsfarge 3 2 5 4 3" xfId="13333"/>
    <cellStyle name="40% - uthevingsfarge 3 2 5 5" xfId="13334"/>
    <cellStyle name="40% - uthevingsfarge 3 2 5 5 2" xfId="13335"/>
    <cellStyle name="40% - uthevingsfarge 3 2 5 5 3" xfId="13336"/>
    <cellStyle name="40% - uthevingsfarge 3 2 5 6" xfId="13337"/>
    <cellStyle name="40% - uthevingsfarge 3 2 5 6 2" xfId="13338"/>
    <cellStyle name="40% - uthevingsfarge 3 2 5 7" xfId="13339"/>
    <cellStyle name="40% - uthevingsfarge 3 2 5 7 2" xfId="13340"/>
    <cellStyle name="40% - uthevingsfarge 3 2 5 8" xfId="13341"/>
    <cellStyle name="40% - uthevingsfarge 3 2 5 9" xfId="13342"/>
    <cellStyle name="40% - uthevingsfarge 3 2 5_Tabell 4.5-4.7" xfId="13311"/>
    <cellStyle name="40% - uthevingsfarge 3 2 6" xfId="718"/>
    <cellStyle name="40% - uthevingsfarge 3 2 6 2" xfId="13344"/>
    <cellStyle name="40% - uthevingsfarge 3 2 6 2 2" xfId="13345"/>
    <cellStyle name="40% - uthevingsfarge 3 2 6 2 3" xfId="13346"/>
    <cellStyle name="40% - uthevingsfarge 3 2 6 3" xfId="13347"/>
    <cellStyle name="40% - uthevingsfarge 3 2 6 3 2" xfId="13348"/>
    <cellStyle name="40% - uthevingsfarge 3 2 6 3 3" xfId="13349"/>
    <cellStyle name="40% - uthevingsfarge 3 2 6 4" xfId="13350"/>
    <cellStyle name="40% - uthevingsfarge 3 2 6 5" xfId="13351"/>
    <cellStyle name="40% - uthevingsfarge 3 2 6_Tabell 4.5-4.7" xfId="13343"/>
    <cellStyle name="40% - uthevingsfarge 3 2 7" xfId="13352"/>
    <cellStyle name="40% - uthevingsfarge 3 2 7 2" xfId="13353"/>
    <cellStyle name="40% - uthevingsfarge 3 2 7 2 2" xfId="13354"/>
    <cellStyle name="40% - uthevingsfarge 3 2 7 2 3" xfId="13355"/>
    <cellStyle name="40% - uthevingsfarge 3 2 7 3" xfId="13356"/>
    <cellStyle name="40% - uthevingsfarge 3 2 7 3 2" xfId="13357"/>
    <cellStyle name="40% - uthevingsfarge 3 2 7 3 3" xfId="13358"/>
    <cellStyle name="40% - uthevingsfarge 3 2 7 4" xfId="13359"/>
    <cellStyle name="40% - uthevingsfarge 3 2 7 5" xfId="13360"/>
    <cellStyle name="40% - uthevingsfarge 3 2 8" xfId="13361"/>
    <cellStyle name="40% - uthevingsfarge 3 2 8 2" xfId="13362"/>
    <cellStyle name="40% - uthevingsfarge 3 2 8 3" xfId="13363"/>
    <cellStyle name="40% - uthevingsfarge 3 2 9" xfId="13364"/>
    <cellStyle name="40% - uthevingsfarge 3 2 9 2" xfId="13365"/>
    <cellStyle name="40% - uthevingsfarge 3 2 9 3" xfId="13366"/>
    <cellStyle name="40% - uthevingsfarge 3 2_Tabell 4.5-4.7" xfId="13079"/>
    <cellStyle name="40% - uthevingsfarge 3 3" xfId="719"/>
    <cellStyle name="40% - uthevingsfarge 3 3 10" xfId="13368"/>
    <cellStyle name="40% - uthevingsfarge 3 3 10 2" xfId="13369"/>
    <cellStyle name="40% - uthevingsfarge 3 3 11" xfId="13370"/>
    <cellStyle name="40% - uthevingsfarge 3 3 12" xfId="13371"/>
    <cellStyle name="40% - uthevingsfarge 3 3 13" xfId="13372"/>
    <cellStyle name="40% - uthevingsfarge 3 3 2" xfId="720"/>
    <cellStyle name="40% - uthevingsfarge 3 3 2 10" xfId="13374"/>
    <cellStyle name="40% - uthevingsfarge 3 3 2 11" xfId="13375"/>
    <cellStyle name="40% - uthevingsfarge 3 3 2 12" xfId="13376"/>
    <cellStyle name="40% - uthevingsfarge 3 3 2 2" xfId="721"/>
    <cellStyle name="40% - uthevingsfarge 3 3 2 2 10" xfId="13378"/>
    <cellStyle name="40% - uthevingsfarge 3 3 2 2 11" xfId="13379"/>
    <cellStyle name="40% - uthevingsfarge 3 3 2 2 2" xfId="722"/>
    <cellStyle name="40% - uthevingsfarge 3 3 2 2 2 10" xfId="13381"/>
    <cellStyle name="40% - uthevingsfarge 3 3 2 2 2 2" xfId="723"/>
    <cellStyle name="40% - uthevingsfarge 3 3 2 2 2 2 2" xfId="13383"/>
    <cellStyle name="40% - uthevingsfarge 3 3 2 2 2 2 2 2" xfId="13384"/>
    <cellStyle name="40% - uthevingsfarge 3 3 2 2 2 2 2 3" xfId="13385"/>
    <cellStyle name="40% - uthevingsfarge 3 3 2 2 2 2 3" xfId="13386"/>
    <cellStyle name="40% - uthevingsfarge 3 3 2 2 2 2 3 2" xfId="13387"/>
    <cellStyle name="40% - uthevingsfarge 3 3 2 2 2 2 3 3" xfId="13388"/>
    <cellStyle name="40% - uthevingsfarge 3 3 2 2 2 2 4" xfId="13389"/>
    <cellStyle name="40% - uthevingsfarge 3 3 2 2 2 2 5" xfId="13390"/>
    <cellStyle name="40% - uthevingsfarge 3 3 2 2 2 2_Tabell 4.5-4.7" xfId="13382"/>
    <cellStyle name="40% - uthevingsfarge 3 3 2 2 2 3" xfId="13391"/>
    <cellStyle name="40% - uthevingsfarge 3 3 2 2 2 3 2" xfId="13392"/>
    <cellStyle name="40% - uthevingsfarge 3 3 2 2 2 3 2 2" xfId="13393"/>
    <cellStyle name="40% - uthevingsfarge 3 3 2 2 2 3 2 3" xfId="13394"/>
    <cellStyle name="40% - uthevingsfarge 3 3 2 2 2 3 3" xfId="13395"/>
    <cellStyle name="40% - uthevingsfarge 3 3 2 2 2 3 3 2" xfId="13396"/>
    <cellStyle name="40% - uthevingsfarge 3 3 2 2 2 3 3 3" xfId="13397"/>
    <cellStyle name="40% - uthevingsfarge 3 3 2 2 2 3 4" xfId="13398"/>
    <cellStyle name="40% - uthevingsfarge 3 3 2 2 2 3 5" xfId="13399"/>
    <cellStyle name="40% - uthevingsfarge 3 3 2 2 2 4" xfId="13400"/>
    <cellStyle name="40% - uthevingsfarge 3 3 2 2 2 4 2" xfId="13401"/>
    <cellStyle name="40% - uthevingsfarge 3 3 2 2 2 4 3" xfId="13402"/>
    <cellStyle name="40% - uthevingsfarge 3 3 2 2 2 5" xfId="13403"/>
    <cellStyle name="40% - uthevingsfarge 3 3 2 2 2 5 2" xfId="13404"/>
    <cellStyle name="40% - uthevingsfarge 3 3 2 2 2 5 3" xfId="13405"/>
    <cellStyle name="40% - uthevingsfarge 3 3 2 2 2 6" xfId="13406"/>
    <cellStyle name="40% - uthevingsfarge 3 3 2 2 2 6 2" xfId="13407"/>
    <cellStyle name="40% - uthevingsfarge 3 3 2 2 2 7" xfId="13408"/>
    <cellStyle name="40% - uthevingsfarge 3 3 2 2 2 7 2" xfId="13409"/>
    <cellStyle name="40% - uthevingsfarge 3 3 2 2 2 8" xfId="13410"/>
    <cellStyle name="40% - uthevingsfarge 3 3 2 2 2 9" xfId="13411"/>
    <cellStyle name="40% - uthevingsfarge 3 3 2 2 2_Tabell 4.5-4.7" xfId="13380"/>
    <cellStyle name="40% - uthevingsfarge 3 3 2 2 3" xfId="724"/>
    <cellStyle name="40% - uthevingsfarge 3 3 2 2 3 2" xfId="13413"/>
    <cellStyle name="40% - uthevingsfarge 3 3 2 2 3 2 2" xfId="13414"/>
    <cellStyle name="40% - uthevingsfarge 3 3 2 2 3 2 3" xfId="13415"/>
    <cellStyle name="40% - uthevingsfarge 3 3 2 2 3 3" xfId="13416"/>
    <cellStyle name="40% - uthevingsfarge 3 3 2 2 3 3 2" xfId="13417"/>
    <cellStyle name="40% - uthevingsfarge 3 3 2 2 3 3 3" xfId="13418"/>
    <cellStyle name="40% - uthevingsfarge 3 3 2 2 3 4" xfId="13419"/>
    <cellStyle name="40% - uthevingsfarge 3 3 2 2 3 5" xfId="13420"/>
    <cellStyle name="40% - uthevingsfarge 3 3 2 2 3_Tabell 4.5-4.7" xfId="13412"/>
    <cellStyle name="40% - uthevingsfarge 3 3 2 2 4" xfId="13421"/>
    <cellStyle name="40% - uthevingsfarge 3 3 2 2 4 2" xfId="13422"/>
    <cellStyle name="40% - uthevingsfarge 3 3 2 2 4 2 2" xfId="13423"/>
    <cellStyle name="40% - uthevingsfarge 3 3 2 2 4 2 3" xfId="13424"/>
    <cellStyle name="40% - uthevingsfarge 3 3 2 2 4 3" xfId="13425"/>
    <cellStyle name="40% - uthevingsfarge 3 3 2 2 4 3 2" xfId="13426"/>
    <cellStyle name="40% - uthevingsfarge 3 3 2 2 4 3 3" xfId="13427"/>
    <cellStyle name="40% - uthevingsfarge 3 3 2 2 4 4" xfId="13428"/>
    <cellStyle name="40% - uthevingsfarge 3 3 2 2 4 5" xfId="13429"/>
    <cellStyle name="40% - uthevingsfarge 3 3 2 2 5" xfId="13430"/>
    <cellStyle name="40% - uthevingsfarge 3 3 2 2 5 2" xfId="13431"/>
    <cellStyle name="40% - uthevingsfarge 3 3 2 2 5 3" xfId="13432"/>
    <cellStyle name="40% - uthevingsfarge 3 3 2 2 6" xfId="13433"/>
    <cellStyle name="40% - uthevingsfarge 3 3 2 2 6 2" xfId="13434"/>
    <cellStyle name="40% - uthevingsfarge 3 3 2 2 6 3" xfId="13435"/>
    <cellStyle name="40% - uthevingsfarge 3 3 2 2 7" xfId="13436"/>
    <cellStyle name="40% - uthevingsfarge 3 3 2 2 7 2" xfId="13437"/>
    <cellStyle name="40% - uthevingsfarge 3 3 2 2 8" xfId="13438"/>
    <cellStyle name="40% - uthevingsfarge 3 3 2 2 8 2" xfId="13439"/>
    <cellStyle name="40% - uthevingsfarge 3 3 2 2 9" xfId="13440"/>
    <cellStyle name="40% - uthevingsfarge 3 3 2 2_Tabell 4.5-4.7" xfId="13377"/>
    <cellStyle name="40% - uthevingsfarge 3 3 2 3" xfId="725"/>
    <cellStyle name="40% - uthevingsfarge 3 3 2 3 10" xfId="13442"/>
    <cellStyle name="40% - uthevingsfarge 3 3 2 3 2" xfId="726"/>
    <cellStyle name="40% - uthevingsfarge 3 3 2 3 2 2" xfId="13444"/>
    <cellStyle name="40% - uthevingsfarge 3 3 2 3 2 2 2" xfId="13445"/>
    <cellStyle name="40% - uthevingsfarge 3 3 2 3 2 2 3" xfId="13446"/>
    <cellStyle name="40% - uthevingsfarge 3 3 2 3 2 3" xfId="13447"/>
    <cellStyle name="40% - uthevingsfarge 3 3 2 3 2 3 2" xfId="13448"/>
    <cellStyle name="40% - uthevingsfarge 3 3 2 3 2 3 3" xfId="13449"/>
    <cellStyle name="40% - uthevingsfarge 3 3 2 3 2 4" xfId="13450"/>
    <cellStyle name="40% - uthevingsfarge 3 3 2 3 2 5" xfId="13451"/>
    <cellStyle name="40% - uthevingsfarge 3 3 2 3 2_Tabell 4.5-4.7" xfId="13443"/>
    <cellStyle name="40% - uthevingsfarge 3 3 2 3 3" xfId="13452"/>
    <cellStyle name="40% - uthevingsfarge 3 3 2 3 3 2" xfId="13453"/>
    <cellStyle name="40% - uthevingsfarge 3 3 2 3 3 2 2" xfId="13454"/>
    <cellStyle name="40% - uthevingsfarge 3 3 2 3 3 2 3" xfId="13455"/>
    <cellStyle name="40% - uthevingsfarge 3 3 2 3 3 3" xfId="13456"/>
    <cellStyle name="40% - uthevingsfarge 3 3 2 3 3 3 2" xfId="13457"/>
    <cellStyle name="40% - uthevingsfarge 3 3 2 3 3 3 3" xfId="13458"/>
    <cellStyle name="40% - uthevingsfarge 3 3 2 3 3 4" xfId="13459"/>
    <cellStyle name="40% - uthevingsfarge 3 3 2 3 3 5" xfId="13460"/>
    <cellStyle name="40% - uthevingsfarge 3 3 2 3 4" xfId="13461"/>
    <cellStyle name="40% - uthevingsfarge 3 3 2 3 4 2" xfId="13462"/>
    <cellStyle name="40% - uthevingsfarge 3 3 2 3 4 3" xfId="13463"/>
    <cellStyle name="40% - uthevingsfarge 3 3 2 3 5" xfId="13464"/>
    <cellStyle name="40% - uthevingsfarge 3 3 2 3 5 2" xfId="13465"/>
    <cellStyle name="40% - uthevingsfarge 3 3 2 3 5 3" xfId="13466"/>
    <cellStyle name="40% - uthevingsfarge 3 3 2 3 6" xfId="13467"/>
    <cellStyle name="40% - uthevingsfarge 3 3 2 3 6 2" xfId="13468"/>
    <cellStyle name="40% - uthevingsfarge 3 3 2 3 7" xfId="13469"/>
    <cellStyle name="40% - uthevingsfarge 3 3 2 3 7 2" xfId="13470"/>
    <cellStyle name="40% - uthevingsfarge 3 3 2 3 8" xfId="13471"/>
    <cellStyle name="40% - uthevingsfarge 3 3 2 3 9" xfId="13472"/>
    <cellStyle name="40% - uthevingsfarge 3 3 2 3_Tabell 4.5-4.7" xfId="13441"/>
    <cellStyle name="40% - uthevingsfarge 3 3 2 4" xfId="727"/>
    <cellStyle name="40% - uthevingsfarge 3 3 2 4 2" xfId="13474"/>
    <cellStyle name="40% - uthevingsfarge 3 3 2 4 2 2" xfId="13475"/>
    <cellStyle name="40% - uthevingsfarge 3 3 2 4 2 3" xfId="13476"/>
    <cellStyle name="40% - uthevingsfarge 3 3 2 4 3" xfId="13477"/>
    <cellStyle name="40% - uthevingsfarge 3 3 2 4 3 2" xfId="13478"/>
    <cellStyle name="40% - uthevingsfarge 3 3 2 4 3 3" xfId="13479"/>
    <cellStyle name="40% - uthevingsfarge 3 3 2 4 4" xfId="13480"/>
    <cellStyle name="40% - uthevingsfarge 3 3 2 4 5" xfId="13481"/>
    <cellStyle name="40% - uthevingsfarge 3 3 2 4_Tabell 4.5-4.7" xfId="13473"/>
    <cellStyle name="40% - uthevingsfarge 3 3 2 5" xfId="13482"/>
    <cellStyle name="40% - uthevingsfarge 3 3 2 5 2" xfId="13483"/>
    <cellStyle name="40% - uthevingsfarge 3 3 2 5 2 2" xfId="13484"/>
    <cellStyle name="40% - uthevingsfarge 3 3 2 5 2 3" xfId="13485"/>
    <cellStyle name="40% - uthevingsfarge 3 3 2 5 3" xfId="13486"/>
    <cellStyle name="40% - uthevingsfarge 3 3 2 5 3 2" xfId="13487"/>
    <cellStyle name="40% - uthevingsfarge 3 3 2 5 3 3" xfId="13488"/>
    <cellStyle name="40% - uthevingsfarge 3 3 2 5 4" xfId="13489"/>
    <cellStyle name="40% - uthevingsfarge 3 3 2 5 5" xfId="13490"/>
    <cellStyle name="40% - uthevingsfarge 3 3 2 6" xfId="13491"/>
    <cellStyle name="40% - uthevingsfarge 3 3 2 6 2" xfId="13492"/>
    <cellStyle name="40% - uthevingsfarge 3 3 2 6 3" xfId="13493"/>
    <cellStyle name="40% - uthevingsfarge 3 3 2 7" xfId="13494"/>
    <cellStyle name="40% - uthevingsfarge 3 3 2 7 2" xfId="13495"/>
    <cellStyle name="40% - uthevingsfarge 3 3 2 7 3" xfId="13496"/>
    <cellStyle name="40% - uthevingsfarge 3 3 2 8" xfId="13497"/>
    <cellStyle name="40% - uthevingsfarge 3 3 2 8 2" xfId="13498"/>
    <cellStyle name="40% - uthevingsfarge 3 3 2 9" xfId="13499"/>
    <cellStyle name="40% - uthevingsfarge 3 3 2 9 2" xfId="13500"/>
    <cellStyle name="40% - uthevingsfarge 3 3 2_Tabell 4.5-4.7" xfId="13373"/>
    <cellStyle name="40% - uthevingsfarge 3 3 3" xfId="728"/>
    <cellStyle name="40% - uthevingsfarge 3 3 3 10" xfId="13502"/>
    <cellStyle name="40% - uthevingsfarge 3 3 3 11" xfId="13503"/>
    <cellStyle name="40% - uthevingsfarge 3 3 3 2" xfId="729"/>
    <cellStyle name="40% - uthevingsfarge 3 3 3 2 10" xfId="13505"/>
    <cellStyle name="40% - uthevingsfarge 3 3 3 2 2" xfId="730"/>
    <cellStyle name="40% - uthevingsfarge 3 3 3 2 2 2" xfId="13507"/>
    <cellStyle name="40% - uthevingsfarge 3 3 3 2 2 2 2" xfId="13508"/>
    <cellStyle name="40% - uthevingsfarge 3 3 3 2 2 2 3" xfId="13509"/>
    <cellStyle name="40% - uthevingsfarge 3 3 3 2 2 3" xfId="13510"/>
    <cellStyle name="40% - uthevingsfarge 3 3 3 2 2 3 2" xfId="13511"/>
    <cellStyle name="40% - uthevingsfarge 3 3 3 2 2 3 3" xfId="13512"/>
    <cellStyle name="40% - uthevingsfarge 3 3 3 2 2 4" xfId="13513"/>
    <cellStyle name="40% - uthevingsfarge 3 3 3 2 2 5" xfId="13514"/>
    <cellStyle name="40% - uthevingsfarge 3 3 3 2 2_Tabell 4.5-4.7" xfId="13506"/>
    <cellStyle name="40% - uthevingsfarge 3 3 3 2 3" xfId="13515"/>
    <cellStyle name="40% - uthevingsfarge 3 3 3 2 3 2" xfId="13516"/>
    <cellStyle name="40% - uthevingsfarge 3 3 3 2 3 2 2" xfId="13517"/>
    <cellStyle name="40% - uthevingsfarge 3 3 3 2 3 2 3" xfId="13518"/>
    <cellStyle name="40% - uthevingsfarge 3 3 3 2 3 3" xfId="13519"/>
    <cellStyle name="40% - uthevingsfarge 3 3 3 2 3 3 2" xfId="13520"/>
    <cellStyle name="40% - uthevingsfarge 3 3 3 2 3 3 3" xfId="13521"/>
    <cellStyle name="40% - uthevingsfarge 3 3 3 2 3 4" xfId="13522"/>
    <cellStyle name="40% - uthevingsfarge 3 3 3 2 3 5" xfId="13523"/>
    <cellStyle name="40% - uthevingsfarge 3 3 3 2 4" xfId="13524"/>
    <cellStyle name="40% - uthevingsfarge 3 3 3 2 4 2" xfId="13525"/>
    <cellStyle name="40% - uthevingsfarge 3 3 3 2 4 3" xfId="13526"/>
    <cellStyle name="40% - uthevingsfarge 3 3 3 2 5" xfId="13527"/>
    <cellStyle name="40% - uthevingsfarge 3 3 3 2 5 2" xfId="13528"/>
    <cellStyle name="40% - uthevingsfarge 3 3 3 2 5 3" xfId="13529"/>
    <cellStyle name="40% - uthevingsfarge 3 3 3 2 6" xfId="13530"/>
    <cellStyle name="40% - uthevingsfarge 3 3 3 2 6 2" xfId="13531"/>
    <cellStyle name="40% - uthevingsfarge 3 3 3 2 7" xfId="13532"/>
    <cellStyle name="40% - uthevingsfarge 3 3 3 2 7 2" xfId="13533"/>
    <cellStyle name="40% - uthevingsfarge 3 3 3 2 8" xfId="13534"/>
    <cellStyle name="40% - uthevingsfarge 3 3 3 2 9" xfId="13535"/>
    <cellStyle name="40% - uthevingsfarge 3 3 3 2_Tabell 4.5-4.7" xfId="13504"/>
    <cellStyle name="40% - uthevingsfarge 3 3 3 3" xfId="731"/>
    <cellStyle name="40% - uthevingsfarge 3 3 3 3 2" xfId="13537"/>
    <cellStyle name="40% - uthevingsfarge 3 3 3 3 2 2" xfId="13538"/>
    <cellStyle name="40% - uthevingsfarge 3 3 3 3 2 3" xfId="13539"/>
    <cellStyle name="40% - uthevingsfarge 3 3 3 3 3" xfId="13540"/>
    <cellStyle name="40% - uthevingsfarge 3 3 3 3 3 2" xfId="13541"/>
    <cellStyle name="40% - uthevingsfarge 3 3 3 3 3 3" xfId="13542"/>
    <cellStyle name="40% - uthevingsfarge 3 3 3 3 4" xfId="13543"/>
    <cellStyle name="40% - uthevingsfarge 3 3 3 3 5" xfId="13544"/>
    <cellStyle name="40% - uthevingsfarge 3 3 3 3_Tabell 4.5-4.7" xfId="13536"/>
    <cellStyle name="40% - uthevingsfarge 3 3 3 4" xfId="13545"/>
    <cellStyle name="40% - uthevingsfarge 3 3 3 4 2" xfId="13546"/>
    <cellStyle name="40% - uthevingsfarge 3 3 3 4 2 2" xfId="13547"/>
    <cellStyle name="40% - uthevingsfarge 3 3 3 4 2 3" xfId="13548"/>
    <cellStyle name="40% - uthevingsfarge 3 3 3 4 3" xfId="13549"/>
    <cellStyle name="40% - uthevingsfarge 3 3 3 4 3 2" xfId="13550"/>
    <cellStyle name="40% - uthevingsfarge 3 3 3 4 3 3" xfId="13551"/>
    <cellStyle name="40% - uthevingsfarge 3 3 3 4 4" xfId="13552"/>
    <cellStyle name="40% - uthevingsfarge 3 3 3 4 5" xfId="13553"/>
    <cellStyle name="40% - uthevingsfarge 3 3 3 5" xfId="13554"/>
    <cellStyle name="40% - uthevingsfarge 3 3 3 5 2" xfId="13555"/>
    <cellStyle name="40% - uthevingsfarge 3 3 3 5 3" xfId="13556"/>
    <cellStyle name="40% - uthevingsfarge 3 3 3 6" xfId="13557"/>
    <cellStyle name="40% - uthevingsfarge 3 3 3 6 2" xfId="13558"/>
    <cellStyle name="40% - uthevingsfarge 3 3 3 6 3" xfId="13559"/>
    <cellStyle name="40% - uthevingsfarge 3 3 3 7" xfId="13560"/>
    <cellStyle name="40% - uthevingsfarge 3 3 3 7 2" xfId="13561"/>
    <cellStyle name="40% - uthevingsfarge 3 3 3 8" xfId="13562"/>
    <cellStyle name="40% - uthevingsfarge 3 3 3 8 2" xfId="13563"/>
    <cellStyle name="40% - uthevingsfarge 3 3 3 9" xfId="13564"/>
    <cellStyle name="40% - uthevingsfarge 3 3 3_Tabell 4.5-4.7" xfId="13501"/>
    <cellStyle name="40% - uthevingsfarge 3 3 4" xfId="732"/>
    <cellStyle name="40% - uthevingsfarge 3 3 4 10" xfId="13566"/>
    <cellStyle name="40% - uthevingsfarge 3 3 4 2" xfId="733"/>
    <cellStyle name="40% - uthevingsfarge 3 3 4 2 2" xfId="13568"/>
    <cellStyle name="40% - uthevingsfarge 3 3 4 2 2 2" xfId="13569"/>
    <cellStyle name="40% - uthevingsfarge 3 3 4 2 2 3" xfId="13570"/>
    <cellStyle name="40% - uthevingsfarge 3 3 4 2 3" xfId="13571"/>
    <cellStyle name="40% - uthevingsfarge 3 3 4 2 3 2" xfId="13572"/>
    <cellStyle name="40% - uthevingsfarge 3 3 4 2 3 3" xfId="13573"/>
    <cellStyle name="40% - uthevingsfarge 3 3 4 2 4" xfId="13574"/>
    <cellStyle name="40% - uthevingsfarge 3 3 4 2 5" xfId="13575"/>
    <cellStyle name="40% - uthevingsfarge 3 3 4 2_Tabell 4.5-4.7" xfId="13567"/>
    <cellStyle name="40% - uthevingsfarge 3 3 4 3" xfId="13576"/>
    <cellStyle name="40% - uthevingsfarge 3 3 4 3 2" xfId="13577"/>
    <cellStyle name="40% - uthevingsfarge 3 3 4 3 2 2" xfId="13578"/>
    <cellStyle name="40% - uthevingsfarge 3 3 4 3 2 3" xfId="13579"/>
    <cellStyle name="40% - uthevingsfarge 3 3 4 3 3" xfId="13580"/>
    <cellStyle name="40% - uthevingsfarge 3 3 4 3 3 2" xfId="13581"/>
    <cellStyle name="40% - uthevingsfarge 3 3 4 3 3 3" xfId="13582"/>
    <cellStyle name="40% - uthevingsfarge 3 3 4 3 4" xfId="13583"/>
    <cellStyle name="40% - uthevingsfarge 3 3 4 3 5" xfId="13584"/>
    <cellStyle name="40% - uthevingsfarge 3 3 4 4" xfId="13585"/>
    <cellStyle name="40% - uthevingsfarge 3 3 4 4 2" xfId="13586"/>
    <cellStyle name="40% - uthevingsfarge 3 3 4 4 3" xfId="13587"/>
    <cellStyle name="40% - uthevingsfarge 3 3 4 5" xfId="13588"/>
    <cellStyle name="40% - uthevingsfarge 3 3 4 5 2" xfId="13589"/>
    <cellStyle name="40% - uthevingsfarge 3 3 4 5 3" xfId="13590"/>
    <cellStyle name="40% - uthevingsfarge 3 3 4 6" xfId="13591"/>
    <cellStyle name="40% - uthevingsfarge 3 3 4 6 2" xfId="13592"/>
    <cellStyle name="40% - uthevingsfarge 3 3 4 7" xfId="13593"/>
    <cellStyle name="40% - uthevingsfarge 3 3 4 7 2" xfId="13594"/>
    <cellStyle name="40% - uthevingsfarge 3 3 4 8" xfId="13595"/>
    <cellStyle name="40% - uthevingsfarge 3 3 4 9" xfId="13596"/>
    <cellStyle name="40% - uthevingsfarge 3 3 4_Tabell 4.5-4.7" xfId="13565"/>
    <cellStyle name="40% - uthevingsfarge 3 3 5" xfId="734"/>
    <cellStyle name="40% - uthevingsfarge 3 3 5 2" xfId="13598"/>
    <cellStyle name="40% - uthevingsfarge 3 3 5 2 2" xfId="13599"/>
    <cellStyle name="40% - uthevingsfarge 3 3 5 2 3" xfId="13600"/>
    <cellStyle name="40% - uthevingsfarge 3 3 5 3" xfId="13601"/>
    <cellStyle name="40% - uthevingsfarge 3 3 5 3 2" xfId="13602"/>
    <cellStyle name="40% - uthevingsfarge 3 3 5 3 3" xfId="13603"/>
    <cellStyle name="40% - uthevingsfarge 3 3 5 4" xfId="13604"/>
    <cellStyle name="40% - uthevingsfarge 3 3 5 5" xfId="13605"/>
    <cellStyle name="40% - uthevingsfarge 3 3 5_Tabell 4.5-4.7" xfId="13597"/>
    <cellStyle name="40% - uthevingsfarge 3 3 6" xfId="13606"/>
    <cellStyle name="40% - uthevingsfarge 3 3 6 2" xfId="13607"/>
    <cellStyle name="40% - uthevingsfarge 3 3 6 2 2" xfId="13608"/>
    <cellStyle name="40% - uthevingsfarge 3 3 6 2 3" xfId="13609"/>
    <cellStyle name="40% - uthevingsfarge 3 3 6 3" xfId="13610"/>
    <cellStyle name="40% - uthevingsfarge 3 3 6 3 2" xfId="13611"/>
    <cellStyle name="40% - uthevingsfarge 3 3 6 3 3" xfId="13612"/>
    <cellStyle name="40% - uthevingsfarge 3 3 6 4" xfId="13613"/>
    <cellStyle name="40% - uthevingsfarge 3 3 6 5" xfId="13614"/>
    <cellStyle name="40% - uthevingsfarge 3 3 7" xfId="13615"/>
    <cellStyle name="40% - uthevingsfarge 3 3 7 2" xfId="13616"/>
    <cellStyle name="40% - uthevingsfarge 3 3 7 3" xfId="13617"/>
    <cellStyle name="40% - uthevingsfarge 3 3 8" xfId="13618"/>
    <cellStyle name="40% - uthevingsfarge 3 3 8 2" xfId="13619"/>
    <cellStyle name="40% - uthevingsfarge 3 3 8 3" xfId="13620"/>
    <cellStyle name="40% - uthevingsfarge 3 3 9" xfId="13621"/>
    <cellStyle name="40% - uthevingsfarge 3 3 9 2" xfId="13622"/>
    <cellStyle name="40% - uthevingsfarge 3 3_Tabell 4.5-4.7" xfId="13367"/>
    <cellStyle name="40% - uthevingsfarge 3 4" xfId="735"/>
    <cellStyle name="40% - uthevingsfarge 3 4 10" xfId="13624"/>
    <cellStyle name="40% - uthevingsfarge 3 4 10 2" xfId="13625"/>
    <cellStyle name="40% - uthevingsfarge 3 4 11" xfId="13626"/>
    <cellStyle name="40% - uthevingsfarge 3 4 12" xfId="13627"/>
    <cellStyle name="40% - uthevingsfarge 3 4 13" xfId="13628"/>
    <cellStyle name="40% - uthevingsfarge 3 4 2" xfId="736"/>
    <cellStyle name="40% - uthevingsfarge 3 4 2 10" xfId="13630"/>
    <cellStyle name="40% - uthevingsfarge 3 4 2 11" xfId="13631"/>
    <cellStyle name="40% - uthevingsfarge 3 4 2 12" xfId="13632"/>
    <cellStyle name="40% - uthevingsfarge 3 4 2 2" xfId="737"/>
    <cellStyle name="40% - uthevingsfarge 3 4 2 2 10" xfId="13634"/>
    <cellStyle name="40% - uthevingsfarge 3 4 2 2 11" xfId="13635"/>
    <cellStyle name="40% - uthevingsfarge 3 4 2 2 2" xfId="738"/>
    <cellStyle name="40% - uthevingsfarge 3 4 2 2 2 10" xfId="13637"/>
    <cellStyle name="40% - uthevingsfarge 3 4 2 2 2 2" xfId="739"/>
    <cellStyle name="40% - uthevingsfarge 3 4 2 2 2 2 2" xfId="13639"/>
    <cellStyle name="40% - uthevingsfarge 3 4 2 2 2 2 2 2" xfId="13640"/>
    <cellStyle name="40% - uthevingsfarge 3 4 2 2 2 2 2 3" xfId="13641"/>
    <cellStyle name="40% - uthevingsfarge 3 4 2 2 2 2 3" xfId="13642"/>
    <cellStyle name="40% - uthevingsfarge 3 4 2 2 2 2 3 2" xfId="13643"/>
    <cellStyle name="40% - uthevingsfarge 3 4 2 2 2 2 3 3" xfId="13644"/>
    <cellStyle name="40% - uthevingsfarge 3 4 2 2 2 2 4" xfId="13645"/>
    <cellStyle name="40% - uthevingsfarge 3 4 2 2 2 2 5" xfId="13646"/>
    <cellStyle name="40% - uthevingsfarge 3 4 2 2 2 2_Tabell 4.5-4.7" xfId="13638"/>
    <cellStyle name="40% - uthevingsfarge 3 4 2 2 2 3" xfId="13647"/>
    <cellStyle name="40% - uthevingsfarge 3 4 2 2 2 3 2" xfId="13648"/>
    <cellStyle name="40% - uthevingsfarge 3 4 2 2 2 3 2 2" xfId="13649"/>
    <cellStyle name="40% - uthevingsfarge 3 4 2 2 2 3 2 3" xfId="13650"/>
    <cellStyle name="40% - uthevingsfarge 3 4 2 2 2 3 3" xfId="13651"/>
    <cellStyle name="40% - uthevingsfarge 3 4 2 2 2 3 3 2" xfId="13652"/>
    <cellStyle name="40% - uthevingsfarge 3 4 2 2 2 3 3 3" xfId="13653"/>
    <cellStyle name="40% - uthevingsfarge 3 4 2 2 2 3 4" xfId="13654"/>
    <cellStyle name="40% - uthevingsfarge 3 4 2 2 2 3 5" xfId="13655"/>
    <cellStyle name="40% - uthevingsfarge 3 4 2 2 2 4" xfId="13656"/>
    <cellStyle name="40% - uthevingsfarge 3 4 2 2 2 4 2" xfId="13657"/>
    <cellStyle name="40% - uthevingsfarge 3 4 2 2 2 4 3" xfId="13658"/>
    <cellStyle name="40% - uthevingsfarge 3 4 2 2 2 5" xfId="13659"/>
    <cellStyle name="40% - uthevingsfarge 3 4 2 2 2 5 2" xfId="13660"/>
    <cellStyle name="40% - uthevingsfarge 3 4 2 2 2 5 3" xfId="13661"/>
    <cellStyle name="40% - uthevingsfarge 3 4 2 2 2 6" xfId="13662"/>
    <cellStyle name="40% - uthevingsfarge 3 4 2 2 2 6 2" xfId="13663"/>
    <cellStyle name="40% - uthevingsfarge 3 4 2 2 2 7" xfId="13664"/>
    <cellStyle name="40% - uthevingsfarge 3 4 2 2 2 7 2" xfId="13665"/>
    <cellStyle name="40% - uthevingsfarge 3 4 2 2 2 8" xfId="13666"/>
    <cellStyle name="40% - uthevingsfarge 3 4 2 2 2 9" xfId="13667"/>
    <cellStyle name="40% - uthevingsfarge 3 4 2 2 2_Tabell 4.5-4.7" xfId="13636"/>
    <cellStyle name="40% - uthevingsfarge 3 4 2 2 3" xfId="740"/>
    <cellStyle name="40% - uthevingsfarge 3 4 2 2 3 2" xfId="13669"/>
    <cellStyle name="40% - uthevingsfarge 3 4 2 2 3 2 2" xfId="13670"/>
    <cellStyle name="40% - uthevingsfarge 3 4 2 2 3 2 3" xfId="13671"/>
    <cellStyle name="40% - uthevingsfarge 3 4 2 2 3 3" xfId="13672"/>
    <cellStyle name="40% - uthevingsfarge 3 4 2 2 3 3 2" xfId="13673"/>
    <cellStyle name="40% - uthevingsfarge 3 4 2 2 3 3 3" xfId="13674"/>
    <cellStyle name="40% - uthevingsfarge 3 4 2 2 3 4" xfId="13675"/>
    <cellStyle name="40% - uthevingsfarge 3 4 2 2 3 5" xfId="13676"/>
    <cellStyle name="40% - uthevingsfarge 3 4 2 2 3_Tabell 4.5-4.7" xfId="13668"/>
    <cellStyle name="40% - uthevingsfarge 3 4 2 2 4" xfId="13677"/>
    <cellStyle name="40% - uthevingsfarge 3 4 2 2 4 2" xfId="13678"/>
    <cellStyle name="40% - uthevingsfarge 3 4 2 2 4 2 2" xfId="13679"/>
    <cellStyle name="40% - uthevingsfarge 3 4 2 2 4 2 3" xfId="13680"/>
    <cellStyle name="40% - uthevingsfarge 3 4 2 2 4 3" xfId="13681"/>
    <cellStyle name="40% - uthevingsfarge 3 4 2 2 4 3 2" xfId="13682"/>
    <cellStyle name="40% - uthevingsfarge 3 4 2 2 4 3 3" xfId="13683"/>
    <cellStyle name="40% - uthevingsfarge 3 4 2 2 4 4" xfId="13684"/>
    <cellStyle name="40% - uthevingsfarge 3 4 2 2 4 5" xfId="13685"/>
    <cellStyle name="40% - uthevingsfarge 3 4 2 2 5" xfId="13686"/>
    <cellStyle name="40% - uthevingsfarge 3 4 2 2 5 2" xfId="13687"/>
    <cellStyle name="40% - uthevingsfarge 3 4 2 2 5 3" xfId="13688"/>
    <cellStyle name="40% - uthevingsfarge 3 4 2 2 6" xfId="13689"/>
    <cellStyle name="40% - uthevingsfarge 3 4 2 2 6 2" xfId="13690"/>
    <cellStyle name="40% - uthevingsfarge 3 4 2 2 6 3" xfId="13691"/>
    <cellStyle name="40% - uthevingsfarge 3 4 2 2 7" xfId="13692"/>
    <cellStyle name="40% - uthevingsfarge 3 4 2 2 7 2" xfId="13693"/>
    <cellStyle name="40% - uthevingsfarge 3 4 2 2 8" xfId="13694"/>
    <cellStyle name="40% - uthevingsfarge 3 4 2 2 8 2" xfId="13695"/>
    <cellStyle name="40% - uthevingsfarge 3 4 2 2 9" xfId="13696"/>
    <cellStyle name="40% - uthevingsfarge 3 4 2 2_Tabell 4.5-4.7" xfId="13633"/>
    <cellStyle name="40% - uthevingsfarge 3 4 2 3" xfId="741"/>
    <cellStyle name="40% - uthevingsfarge 3 4 2 3 10" xfId="13698"/>
    <cellStyle name="40% - uthevingsfarge 3 4 2 3 2" xfId="742"/>
    <cellStyle name="40% - uthevingsfarge 3 4 2 3 2 2" xfId="13700"/>
    <cellStyle name="40% - uthevingsfarge 3 4 2 3 2 2 2" xfId="13701"/>
    <cellStyle name="40% - uthevingsfarge 3 4 2 3 2 2 3" xfId="13702"/>
    <cellStyle name="40% - uthevingsfarge 3 4 2 3 2 3" xfId="13703"/>
    <cellStyle name="40% - uthevingsfarge 3 4 2 3 2 3 2" xfId="13704"/>
    <cellStyle name="40% - uthevingsfarge 3 4 2 3 2 3 3" xfId="13705"/>
    <cellStyle name="40% - uthevingsfarge 3 4 2 3 2 4" xfId="13706"/>
    <cellStyle name="40% - uthevingsfarge 3 4 2 3 2 5" xfId="13707"/>
    <cellStyle name="40% - uthevingsfarge 3 4 2 3 2_Tabell 4.5-4.7" xfId="13699"/>
    <cellStyle name="40% - uthevingsfarge 3 4 2 3 3" xfId="13708"/>
    <cellStyle name="40% - uthevingsfarge 3 4 2 3 3 2" xfId="13709"/>
    <cellStyle name="40% - uthevingsfarge 3 4 2 3 3 2 2" xfId="13710"/>
    <cellStyle name="40% - uthevingsfarge 3 4 2 3 3 2 3" xfId="13711"/>
    <cellStyle name="40% - uthevingsfarge 3 4 2 3 3 3" xfId="13712"/>
    <cellStyle name="40% - uthevingsfarge 3 4 2 3 3 3 2" xfId="13713"/>
    <cellStyle name="40% - uthevingsfarge 3 4 2 3 3 3 3" xfId="13714"/>
    <cellStyle name="40% - uthevingsfarge 3 4 2 3 3 4" xfId="13715"/>
    <cellStyle name="40% - uthevingsfarge 3 4 2 3 3 5" xfId="13716"/>
    <cellStyle name="40% - uthevingsfarge 3 4 2 3 4" xfId="13717"/>
    <cellStyle name="40% - uthevingsfarge 3 4 2 3 4 2" xfId="13718"/>
    <cellStyle name="40% - uthevingsfarge 3 4 2 3 4 3" xfId="13719"/>
    <cellStyle name="40% - uthevingsfarge 3 4 2 3 5" xfId="13720"/>
    <cellStyle name="40% - uthevingsfarge 3 4 2 3 5 2" xfId="13721"/>
    <cellStyle name="40% - uthevingsfarge 3 4 2 3 5 3" xfId="13722"/>
    <cellStyle name="40% - uthevingsfarge 3 4 2 3 6" xfId="13723"/>
    <cellStyle name="40% - uthevingsfarge 3 4 2 3 6 2" xfId="13724"/>
    <cellStyle name="40% - uthevingsfarge 3 4 2 3 7" xfId="13725"/>
    <cellStyle name="40% - uthevingsfarge 3 4 2 3 7 2" xfId="13726"/>
    <cellStyle name="40% - uthevingsfarge 3 4 2 3 8" xfId="13727"/>
    <cellStyle name="40% - uthevingsfarge 3 4 2 3 9" xfId="13728"/>
    <cellStyle name="40% - uthevingsfarge 3 4 2 3_Tabell 4.5-4.7" xfId="13697"/>
    <cellStyle name="40% - uthevingsfarge 3 4 2 4" xfId="743"/>
    <cellStyle name="40% - uthevingsfarge 3 4 2 4 2" xfId="13730"/>
    <cellStyle name="40% - uthevingsfarge 3 4 2 4 2 2" xfId="13731"/>
    <cellStyle name="40% - uthevingsfarge 3 4 2 4 2 3" xfId="13732"/>
    <cellStyle name="40% - uthevingsfarge 3 4 2 4 3" xfId="13733"/>
    <cellStyle name="40% - uthevingsfarge 3 4 2 4 3 2" xfId="13734"/>
    <cellStyle name="40% - uthevingsfarge 3 4 2 4 3 3" xfId="13735"/>
    <cellStyle name="40% - uthevingsfarge 3 4 2 4 4" xfId="13736"/>
    <cellStyle name="40% - uthevingsfarge 3 4 2 4 5" xfId="13737"/>
    <cellStyle name="40% - uthevingsfarge 3 4 2 4_Tabell 4.5-4.7" xfId="13729"/>
    <cellStyle name="40% - uthevingsfarge 3 4 2 5" xfId="13738"/>
    <cellStyle name="40% - uthevingsfarge 3 4 2 5 2" xfId="13739"/>
    <cellStyle name="40% - uthevingsfarge 3 4 2 5 2 2" xfId="13740"/>
    <cellStyle name="40% - uthevingsfarge 3 4 2 5 2 3" xfId="13741"/>
    <cellStyle name="40% - uthevingsfarge 3 4 2 5 3" xfId="13742"/>
    <cellStyle name="40% - uthevingsfarge 3 4 2 5 3 2" xfId="13743"/>
    <cellStyle name="40% - uthevingsfarge 3 4 2 5 3 3" xfId="13744"/>
    <cellStyle name="40% - uthevingsfarge 3 4 2 5 4" xfId="13745"/>
    <cellStyle name="40% - uthevingsfarge 3 4 2 5 5" xfId="13746"/>
    <cellStyle name="40% - uthevingsfarge 3 4 2 6" xfId="13747"/>
    <cellStyle name="40% - uthevingsfarge 3 4 2 6 2" xfId="13748"/>
    <cellStyle name="40% - uthevingsfarge 3 4 2 6 3" xfId="13749"/>
    <cellStyle name="40% - uthevingsfarge 3 4 2 7" xfId="13750"/>
    <cellStyle name="40% - uthevingsfarge 3 4 2 7 2" xfId="13751"/>
    <cellStyle name="40% - uthevingsfarge 3 4 2 7 3" xfId="13752"/>
    <cellStyle name="40% - uthevingsfarge 3 4 2 8" xfId="13753"/>
    <cellStyle name="40% - uthevingsfarge 3 4 2 8 2" xfId="13754"/>
    <cellStyle name="40% - uthevingsfarge 3 4 2 9" xfId="13755"/>
    <cellStyle name="40% - uthevingsfarge 3 4 2 9 2" xfId="13756"/>
    <cellStyle name="40% - uthevingsfarge 3 4 2_Tabell 4.5-4.7" xfId="13629"/>
    <cellStyle name="40% - uthevingsfarge 3 4 3" xfId="744"/>
    <cellStyle name="40% - uthevingsfarge 3 4 3 10" xfId="13758"/>
    <cellStyle name="40% - uthevingsfarge 3 4 3 11" xfId="13759"/>
    <cellStyle name="40% - uthevingsfarge 3 4 3 2" xfId="745"/>
    <cellStyle name="40% - uthevingsfarge 3 4 3 2 10" xfId="13761"/>
    <cellStyle name="40% - uthevingsfarge 3 4 3 2 2" xfId="746"/>
    <cellStyle name="40% - uthevingsfarge 3 4 3 2 2 2" xfId="13763"/>
    <cellStyle name="40% - uthevingsfarge 3 4 3 2 2 2 2" xfId="13764"/>
    <cellStyle name="40% - uthevingsfarge 3 4 3 2 2 2 3" xfId="13765"/>
    <cellStyle name="40% - uthevingsfarge 3 4 3 2 2 3" xfId="13766"/>
    <cellStyle name="40% - uthevingsfarge 3 4 3 2 2 3 2" xfId="13767"/>
    <cellStyle name="40% - uthevingsfarge 3 4 3 2 2 3 3" xfId="13768"/>
    <cellStyle name="40% - uthevingsfarge 3 4 3 2 2 4" xfId="13769"/>
    <cellStyle name="40% - uthevingsfarge 3 4 3 2 2 5" xfId="13770"/>
    <cellStyle name="40% - uthevingsfarge 3 4 3 2 2_Tabell 4.5-4.7" xfId="13762"/>
    <cellStyle name="40% - uthevingsfarge 3 4 3 2 3" xfId="13771"/>
    <cellStyle name="40% - uthevingsfarge 3 4 3 2 3 2" xfId="13772"/>
    <cellStyle name="40% - uthevingsfarge 3 4 3 2 3 2 2" xfId="13773"/>
    <cellStyle name="40% - uthevingsfarge 3 4 3 2 3 2 3" xfId="13774"/>
    <cellStyle name="40% - uthevingsfarge 3 4 3 2 3 3" xfId="13775"/>
    <cellStyle name="40% - uthevingsfarge 3 4 3 2 3 3 2" xfId="13776"/>
    <cellStyle name="40% - uthevingsfarge 3 4 3 2 3 3 3" xfId="13777"/>
    <cellStyle name="40% - uthevingsfarge 3 4 3 2 3 4" xfId="13778"/>
    <cellStyle name="40% - uthevingsfarge 3 4 3 2 3 5" xfId="13779"/>
    <cellStyle name="40% - uthevingsfarge 3 4 3 2 4" xfId="13780"/>
    <cellStyle name="40% - uthevingsfarge 3 4 3 2 4 2" xfId="13781"/>
    <cellStyle name="40% - uthevingsfarge 3 4 3 2 4 3" xfId="13782"/>
    <cellStyle name="40% - uthevingsfarge 3 4 3 2 5" xfId="13783"/>
    <cellStyle name="40% - uthevingsfarge 3 4 3 2 5 2" xfId="13784"/>
    <cellStyle name="40% - uthevingsfarge 3 4 3 2 5 3" xfId="13785"/>
    <cellStyle name="40% - uthevingsfarge 3 4 3 2 6" xfId="13786"/>
    <cellStyle name="40% - uthevingsfarge 3 4 3 2 6 2" xfId="13787"/>
    <cellStyle name="40% - uthevingsfarge 3 4 3 2 7" xfId="13788"/>
    <cellStyle name="40% - uthevingsfarge 3 4 3 2 7 2" xfId="13789"/>
    <cellStyle name="40% - uthevingsfarge 3 4 3 2 8" xfId="13790"/>
    <cellStyle name="40% - uthevingsfarge 3 4 3 2 9" xfId="13791"/>
    <cellStyle name="40% - uthevingsfarge 3 4 3 2_Tabell 4.5-4.7" xfId="13760"/>
    <cellStyle name="40% - uthevingsfarge 3 4 3 3" xfId="747"/>
    <cellStyle name="40% - uthevingsfarge 3 4 3 3 2" xfId="13793"/>
    <cellStyle name="40% - uthevingsfarge 3 4 3 3 2 2" xfId="13794"/>
    <cellStyle name="40% - uthevingsfarge 3 4 3 3 2 3" xfId="13795"/>
    <cellStyle name="40% - uthevingsfarge 3 4 3 3 3" xfId="13796"/>
    <cellStyle name="40% - uthevingsfarge 3 4 3 3 3 2" xfId="13797"/>
    <cellStyle name="40% - uthevingsfarge 3 4 3 3 3 3" xfId="13798"/>
    <cellStyle name="40% - uthevingsfarge 3 4 3 3 4" xfId="13799"/>
    <cellStyle name="40% - uthevingsfarge 3 4 3 3 5" xfId="13800"/>
    <cellStyle name="40% - uthevingsfarge 3 4 3 3_Tabell 4.5-4.7" xfId="13792"/>
    <cellStyle name="40% - uthevingsfarge 3 4 3 4" xfId="13801"/>
    <cellStyle name="40% - uthevingsfarge 3 4 3 4 2" xfId="13802"/>
    <cellStyle name="40% - uthevingsfarge 3 4 3 4 2 2" xfId="13803"/>
    <cellStyle name="40% - uthevingsfarge 3 4 3 4 2 3" xfId="13804"/>
    <cellStyle name="40% - uthevingsfarge 3 4 3 4 3" xfId="13805"/>
    <cellStyle name="40% - uthevingsfarge 3 4 3 4 3 2" xfId="13806"/>
    <cellStyle name="40% - uthevingsfarge 3 4 3 4 3 3" xfId="13807"/>
    <cellStyle name="40% - uthevingsfarge 3 4 3 4 4" xfId="13808"/>
    <cellStyle name="40% - uthevingsfarge 3 4 3 4 5" xfId="13809"/>
    <cellStyle name="40% - uthevingsfarge 3 4 3 5" xfId="13810"/>
    <cellStyle name="40% - uthevingsfarge 3 4 3 5 2" xfId="13811"/>
    <cellStyle name="40% - uthevingsfarge 3 4 3 5 3" xfId="13812"/>
    <cellStyle name="40% - uthevingsfarge 3 4 3 6" xfId="13813"/>
    <cellStyle name="40% - uthevingsfarge 3 4 3 6 2" xfId="13814"/>
    <cellStyle name="40% - uthevingsfarge 3 4 3 6 3" xfId="13815"/>
    <cellStyle name="40% - uthevingsfarge 3 4 3 7" xfId="13816"/>
    <cellStyle name="40% - uthevingsfarge 3 4 3 7 2" xfId="13817"/>
    <cellStyle name="40% - uthevingsfarge 3 4 3 8" xfId="13818"/>
    <cellStyle name="40% - uthevingsfarge 3 4 3 8 2" xfId="13819"/>
    <cellStyle name="40% - uthevingsfarge 3 4 3 9" xfId="13820"/>
    <cellStyle name="40% - uthevingsfarge 3 4 3_Tabell 4.5-4.7" xfId="13757"/>
    <cellStyle name="40% - uthevingsfarge 3 4 4" xfId="748"/>
    <cellStyle name="40% - uthevingsfarge 3 4 4 10" xfId="13822"/>
    <cellStyle name="40% - uthevingsfarge 3 4 4 2" xfId="749"/>
    <cellStyle name="40% - uthevingsfarge 3 4 4 2 2" xfId="13824"/>
    <cellStyle name="40% - uthevingsfarge 3 4 4 2 2 2" xfId="13825"/>
    <cellStyle name="40% - uthevingsfarge 3 4 4 2 2 3" xfId="13826"/>
    <cellStyle name="40% - uthevingsfarge 3 4 4 2 3" xfId="13827"/>
    <cellStyle name="40% - uthevingsfarge 3 4 4 2 3 2" xfId="13828"/>
    <cellStyle name="40% - uthevingsfarge 3 4 4 2 3 3" xfId="13829"/>
    <cellStyle name="40% - uthevingsfarge 3 4 4 2 4" xfId="13830"/>
    <cellStyle name="40% - uthevingsfarge 3 4 4 2 5" xfId="13831"/>
    <cellStyle name="40% - uthevingsfarge 3 4 4 2_Tabell 4.5-4.7" xfId="13823"/>
    <cellStyle name="40% - uthevingsfarge 3 4 4 3" xfId="13832"/>
    <cellStyle name="40% - uthevingsfarge 3 4 4 3 2" xfId="13833"/>
    <cellStyle name="40% - uthevingsfarge 3 4 4 3 2 2" xfId="13834"/>
    <cellStyle name="40% - uthevingsfarge 3 4 4 3 2 3" xfId="13835"/>
    <cellStyle name="40% - uthevingsfarge 3 4 4 3 3" xfId="13836"/>
    <cellStyle name="40% - uthevingsfarge 3 4 4 3 3 2" xfId="13837"/>
    <cellStyle name="40% - uthevingsfarge 3 4 4 3 3 3" xfId="13838"/>
    <cellStyle name="40% - uthevingsfarge 3 4 4 3 4" xfId="13839"/>
    <cellStyle name="40% - uthevingsfarge 3 4 4 3 5" xfId="13840"/>
    <cellStyle name="40% - uthevingsfarge 3 4 4 4" xfId="13841"/>
    <cellStyle name="40% - uthevingsfarge 3 4 4 4 2" xfId="13842"/>
    <cellStyle name="40% - uthevingsfarge 3 4 4 4 3" xfId="13843"/>
    <cellStyle name="40% - uthevingsfarge 3 4 4 5" xfId="13844"/>
    <cellStyle name="40% - uthevingsfarge 3 4 4 5 2" xfId="13845"/>
    <cellStyle name="40% - uthevingsfarge 3 4 4 5 3" xfId="13846"/>
    <cellStyle name="40% - uthevingsfarge 3 4 4 6" xfId="13847"/>
    <cellStyle name="40% - uthevingsfarge 3 4 4 6 2" xfId="13848"/>
    <cellStyle name="40% - uthevingsfarge 3 4 4 7" xfId="13849"/>
    <cellStyle name="40% - uthevingsfarge 3 4 4 7 2" xfId="13850"/>
    <cellStyle name="40% - uthevingsfarge 3 4 4 8" xfId="13851"/>
    <cellStyle name="40% - uthevingsfarge 3 4 4 9" xfId="13852"/>
    <cellStyle name="40% - uthevingsfarge 3 4 4_Tabell 4.5-4.7" xfId="13821"/>
    <cellStyle name="40% - uthevingsfarge 3 4 5" xfId="750"/>
    <cellStyle name="40% - uthevingsfarge 3 4 5 2" xfId="13854"/>
    <cellStyle name="40% - uthevingsfarge 3 4 5 2 2" xfId="13855"/>
    <cellStyle name="40% - uthevingsfarge 3 4 5 2 3" xfId="13856"/>
    <cellStyle name="40% - uthevingsfarge 3 4 5 3" xfId="13857"/>
    <cellStyle name="40% - uthevingsfarge 3 4 5 3 2" xfId="13858"/>
    <cellStyle name="40% - uthevingsfarge 3 4 5 3 3" xfId="13859"/>
    <cellStyle name="40% - uthevingsfarge 3 4 5 4" xfId="13860"/>
    <cellStyle name="40% - uthevingsfarge 3 4 5 5" xfId="13861"/>
    <cellStyle name="40% - uthevingsfarge 3 4 5_Tabell 4.5-4.7" xfId="13853"/>
    <cellStyle name="40% - uthevingsfarge 3 4 6" xfId="13862"/>
    <cellStyle name="40% - uthevingsfarge 3 4 6 2" xfId="13863"/>
    <cellStyle name="40% - uthevingsfarge 3 4 6 2 2" xfId="13864"/>
    <cellStyle name="40% - uthevingsfarge 3 4 6 2 3" xfId="13865"/>
    <cellStyle name="40% - uthevingsfarge 3 4 6 3" xfId="13866"/>
    <cellStyle name="40% - uthevingsfarge 3 4 6 3 2" xfId="13867"/>
    <cellStyle name="40% - uthevingsfarge 3 4 6 3 3" xfId="13868"/>
    <cellStyle name="40% - uthevingsfarge 3 4 6 4" xfId="13869"/>
    <cellStyle name="40% - uthevingsfarge 3 4 6 5" xfId="13870"/>
    <cellStyle name="40% - uthevingsfarge 3 4 7" xfId="13871"/>
    <cellStyle name="40% - uthevingsfarge 3 4 7 2" xfId="13872"/>
    <cellStyle name="40% - uthevingsfarge 3 4 7 3" xfId="13873"/>
    <cellStyle name="40% - uthevingsfarge 3 4 8" xfId="13874"/>
    <cellStyle name="40% - uthevingsfarge 3 4 8 2" xfId="13875"/>
    <cellStyle name="40% - uthevingsfarge 3 4 8 3" xfId="13876"/>
    <cellStyle name="40% - uthevingsfarge 3 4 9" xfId="13877"/>
    <cellStyle name="40% - uthevingsfarge 3 4 9 2" xfId="13878"/>
    <cellStyle name="40% - uthevingsfarge 3 4_Tabell 4.5-4.7" xfId="13623"/>
    <cellStyle name="40% - uthevingsfarge 3 5" xfId="751"/>
    <cellStyle name="40% - uthevingsfarge 3 5 10" xfId="13880"/>
    <cellStyle name="40% - uthevingsfarge 3 5 10 2" xfId="13881"/>
    <cellStyle name="40% - uthevingsfarge 3 5 11" xfId="13882"/>
    <cellStyle name="40% - uthevingsfarge 3 5 12" xfId="13883"/>
    <cellStyle name="40% - uthevingsfarge 3 5 13" xfId="13884"/>
    <cellStyle name="40% - uthevingsfarge 3 5 2" xfId="752"/>
    <cellStyle name="40% - uthevingsfarge 3 5 2 10" xfId="13886"/>
    <cellStyle name="40% - uthevingsfarge 3 5 2 11" xfId="13887"/>
    <cellStyle name="40% - uthevingsfarge 3 5 2 12" xfId="13888"/>
    <cellStyle name="40% - uthevingsfarge 3 5 2 2" xfId="753"/>
    <cellStyle name="40% - uthevingsfarge 3 5 2 2 10" xfId="13890"/>
    <cellStyle name="40% - uthevingsfarge 3 5 2 2 11" xfId="13891"/>
    <cellStyle name="40% - uthevingsfarge 3 5 2 2 2" xfId="754"/>
    <cellStyle name="40% - uthevingsfarge 3 5 2 2 2 10" xfId="13893"/>
    <cellStyle name="40% - uthevingsfarge 3 5 2 2 2 2" xfId="755"/>
    <cellStyle name="40% - uthevingsfarge 3 5 2 2 2 2 2" xfId="13895"/>
    <cellStyle name="40% - uthevingsfarge 3 5 2 2 2 2 2 2" xfId="13896"/>
    <cellStyle name="40% - uthevingsfarge 3 5 2 2 2 2 2 3" xfId="13897"/>
    <cellStyle name="40% - uthevingsfarge 3 5 2 2 2 2 3" xfId="13898"/>
    <cellStyle name="40% - uthevingsfarge 3 5 2 2 2 2 3 2" xfId="13899"/>
    <cellStyle name="40% - uthevingsfarge 3 5 2 2 2 2 3 3" xfId="13900"/>
    <cellStyle name="40% - uthevingsfarge 3 5 2 2 2 2 4" xfId="13901"/>
    <cellStyle name="40% - uthevingsfarge 3 5 2 2 2 2 5" xfId="13902"/>
    <cellStyle name="40% - uthevingsfarge 3 5 2 2 2 2_Tabell 4.5-4.7" xfId="13894"/>
    <cellStyle name="40% - uthevingsfarge 3 5 2 2 2 3" xfId="13903"/>
    <cellStyle name="40% - uthevingsfarge 3 5 2 2 2 3 2" xfId="13904"/>
    <cellStyle name="40% - uthevingsfarge 3 5 2 2 2 3 2 2" xfId="13905"/>
    <cellStyle name="40% - uthevingsfarge 3 5 2 2 2 3 2 3" xfId="13906"/>
    <cellStyle name="40% - uthevingsfarge 3 5 2 2 2 3 3" xfId="13907"/>
    <cellStyle name="40% - uthevingsfarge 3 5 2 2 2 3 3 2" xfId="13908"/>
    <cellStyle name="40% - uthevingsfarge 3 5 2 2 2 3 3 3" xfId="13909"/>
    <cellStyle name="40% - uthevingsfarge 3 5 2 2 2 3 4" xfId="13910"/>
    <cellStyle name="40% - uthevingsfarge 3 5 2 2 2 3 5" xfId="13911"/>
    <cellStyle name="40% - uthevingsfarge 3 5 2 2 2 4" xfId="13912"/>
    <cellStyle name="40% - uthevingsfarge 3 5 2 2 2 4 2" xfId="13913"/>
    <cellStyle name="40% - uthevingsfarge 3 5 2 2 2 4 3" xfId="13914"/>
    <cellStyle name="40% - uthevingsfarge 3 5 2 2 2 5" xfId="13915"/>
    <cellStyle name="40% - uthevingsfarge 3 5 2 2 2 5 2" xfId="13916"/>
    <cellStyle name="40% - uthevingsfarge 3 5 2 2 2 5 3" xfId="13917"/>
    <cellStyle name="40% - uthevingsfarge 3 5 2 2 2 6" xfId="13918"/>
    <cellStyle name="40% - uthevingsfarge 3 5 2 2 2 6 2" xfId="13919"/>
    <cellStyle name="40% - uthevingsfarge 3 5 2 2 2 7" xfId="13920"/>
    <cellStyle name="40% - uthevingsfarge 3 5 2 2 2 7 2" xfId="13921"/>
    <cellStyle name="40% - uthevingsfarge 3 5 2 2 2 8" xfId="13922"/>
    <cellStyle name="40% - uthevingsfarge 3 5 2 2 2 9" xfId="13923"/>
    <cellStyle name="40% - uthevingsfarge 3 5 2 2 2_Tabell 4.5-4.7" xfId="13892"/>
    <cellStyle name="40% - uthevingsfarge 3 5 2 2 3" xfId="756"/>
    <cellStyle name="40% - uthevingsfarge 3 5 2 2 3 2" xfId="13925"/>
    <cellStyle name="40% - uthevingsfarge 3 5 2 2 3 2 2" xfId="13926"/>
    <cellStyle name="40% - uthevingsfarge 3 5 2 2 3 2 3" xfId="13927"/>
    <cellStyle name="40% - uthevingsfarge 3 5 2 2 3 3" xfId="13928"/>
    <cellStyle name="40% - uthevingsfarge 3 5 2 2 3 3 2" xfId="13929"/>
    <cellStyle name="40% - uthevingsfarge 3 5 2 2 3 3 3" xfId="13930"/>
    <cellStyle name="40% - uthevingsfarge 3 5 2 2 3 4" xfId="13931"/>
    <cellStyle name="40% - uthevingsfarge 3 5 2 2 3 5" xfId="13932"/>
    <cellStyle name="40% - uthevingsfarge 3 5 2 2 3_Tabell 4.5-4.7" xfId="13924"/>
    <cellStyle name="40% - uthevingsfarge 3 5 2 2 4" xfId="13933"/>
    <cellStyle name="40% - uthevingsfarge 3 5 2 2 4 2" xfId="13934"/>
    <cellStyle name="40% - uthevingsfarge 3 5 2 2 4 2 2" xfId="13935"/>
    <cellStyle name="40% - uthevingsfarge 3 5 2 2 4 2 3" xfId="13936"/>
    <cellStyle name="40% - uthevingsfarge 3 5 2 2 4 3" xfId="13937"/>
    <cellStyle name="40% - uthevingsfarge 3 5 2 2 4 3 2" xfId="13938"/>
    <cellStyle name="40% - uthevingsfarge 3 5 2 2 4 3 3" xfId="13939"/>
    <cellStyle name="40% - uthevingsfarge 3 5 2 2 4 4" xfId="13940"/>
    <cellStyle name="40% - uthevingsfarge 3 5 2 2 4 5" xfId="13941"/>
    <cellStyle name="40% - uthevingsfarge 3 5 2 2 5" xfId="13942"/>
    <cellStyle name="40% - uthevingsfarge 3 5 2 2 5 2" xfId="13943"/>
    <cellStyle name="40% - uthevingsfarge 3 5 2 2 5 3" xfId="13944"/>
    <cellStyle name="40% - uthevingsfarge 3 5 2 2 6" xfId="13945"/>
    <cellStyle name="40% - uthevingsfarge 3 5 2 2 6 2" xfId="13946"/>
    <cellStyle name="40% - uthevingsfarge 3 5 2 2 6 3" xfId="13947"/>
    <cellStyle name="40% - uthevingsfarge 3 5 2 2 7" xfId="13948"/>
    <cellStyle name="40% - uthevingsfarge 3 5 2 2 7 2" xfId="13949"/>
    <cellStyle name="40% - uthevingsfarge 3 5 2 2 8" xfId="13950"/>
    <cellStyle name="40% - uthevingsfarge 3 5 2 2 8 2" xfId="13951"/>
    <cellStyle name="40% - uthevingsfarge 3 5 2 2 9" xfId="13952"/>
    <cellStyle name="40% - uthevingsfarge 3 5 2 2_Tabell 4.5-4.7" xfId="13889"/>
    <cellStyle name="40% - uthevingsfarge 3 5 2 3" xfId="757"/>
    <cellStyle name="40% - uthevingsfarge 3 5 2 3 10" xfId="13954"/>
    <cellStyle name="40% - uthevingsfarge 3 5 2 3 2" xfId="758"/>
    <cellStyle name="40% - uthevingsfarge 3 5 2 3 2 2" xfId="13956"/>
    <cellStyle name="40% - uthevingsfarge 3 5 2 3 2 2 2" xfId="13957"/>
    <cellStyle name="40% - uthevingsfarge 3 5 2 3 2 2 3" xfId="13958"/>
    <cellStyle name="40% - uthevingsfarge 3 5 2 3 2 3" xfId="13959"/>
    <cellStyle name="40% - uthevingsfarge 3 5 2 3 2 3 2" xfId="13960"/>
    <cellStyle name="40% - uthevingsfarge 3 5 2 3 2 3 3" xfId="13961"/>
    <cellStyle name="40% - uthevingsfarge 3 5 2 3 2 4" xfId="13962"/>
    <cellStyle name="40% - uthevingsfarge 3 5 2 3 2 5" xfId="13963"/>
    <cellStyle name="40% - uthevingsfarge 3 5 2 3 2_Tabell 4.5-4.7" xfId="13955"/>
    <cellStyle name="40% - uthevingsfarge 3 5 2 3 3" xfId="13964"/>
    <cellStyle name="40% - uthevingsfarge 3 5 2 3 3 2" xfId="13965"/>
    <cellStyle name="40% - uthevingsfarge 3 5 2 3 3 2 2" xfId="13966"/>
    <cellStyle name="40% - uthevingsfarge 3 5 2 3 3 2 3" xfId="13967"/>
    <cellStyle name="40% - uthevingsfarge 3 5 2 3 3 3" xfId="13968"/>
    <cellStyle name="40% - uthevingsfarge 3 5 2 3 3 3 2" xfId="13969"/>
    <cellStyle name="40% - uthevingsfarge 3 5 2 3 3 3 3" xfId="13970"/>
    <cellStyle name="40% - uthevingsfarge 3 5 2 3 3 4" xfId="13971"/>
    <cellStyle name="40% - uthevingsfarge 3 5 2 3 3 5" xfId="13972"/>
    <cellStyle name="40% - uthevingsfarge 3 5 2 3 4" xfId="13973"/>
    <cellStyle name="40% - uthevingsfarge 3 5 2 3 4 2" xfId="13974"/>
    <cellStyle name="40% - uthevingsfarge 3 5 2 3 4 3" xfId="13975"/>
    <cellStyle name="40% - uthevingsfarge 3 5 2 3 5" xfId="13976"/>
    <cellStyle name="40% - uthevingsfarge 3 5 2 3 5 2" xfId="13977"/>
    <cellStyle name="40% - uthevingsfarge 3 5 2 3 5 3" xfId="13978"/>
    <cellStyle name="40% - uthevingsfarge 3 5 2 3 6" xfId="13979"/>
    <cellStyle name="40% - uthevingsfarge 3 5 2 3 6 2" xfId="13980"/>
    <cellStyle name="40% - uthevingsfarge 3 5 2 3 7" xfId="13981"/>
    <cellStyle name="40% - uthevingsfarge 3 5 2 3 7 2" xfId="13982"/>
    <cellStyle name="40% - uthevingsfarge 3 5 2 3 8" xfId="13983"/>
    <cellStyle name="40% - uthevingsfarge 3 5 2 3 9" xfId="13984"/>
    <cellStyle name="40% - uthevingsfarge 3 5 2 3_Tabell 4.5-4.7" xfId="13953"/>
    <cellStyle name="40% - uthevingsfarge 3 5 2 4" xfId="759"/>
    <cellStyle name="40% - uthevingsfarge 3 5 2 4 2" xfId="13986"/>
    <cellStyle name="40% - uthevingsfarge 3 5 2 4 2 2" xfId="13987"/>
    <cellStyle name="40% - uthevingsfarge 3 5 2 4 2 3" xfId="13988"/>
    <cellStyle name="40% - uthevingsfarge 3 5 2 4 3" xfId="13989"/>
    <cellStyle name="40% - uthevingsfarge 3 5 2 4 3 2" xfId="13990"/>
    <cellStyle name="40% - uthevingsfarge 3 5 2 4 3 3" xfId="13991"/>
    <cellStyle name="40% - uthevingsfarge 3 5 2 4 4" xfId="13992"/>
    <cellStyle name="40% - uthevingsfarge 3 5 2 4 5" xfId="13993"/>
    <cellStyle name="40% - uthevingsfarge 3 5 2 4_Tabell 4.5-4.7" xfId="13985"/>
    <cellStyle name="40% - uthevingsfarge 3 5 2 5" xfId="13994"/>
    <cellStyle name="40% - uthevingsfarge 3 5 2 5 2" xfId="13995"/>
    <cellStyle name="40% - uthevingsfarge 3 5 2 5 2 2" xfId="13996"/>
    <cellStyle name="40% - uthevingsfarge 3 5 2 5 2 3" xfId="13997"/>
    <cellStyle name="40% - uthevingsfarge 3 5 2 5 3" xfId="13998"/>
    <cellStyle name="40% - uthevingsfarge 3 5 2 5 3 2" xfId="13999"/>
    <cellStyle name="40% - uthevingsfarge 3 5 2 5 3 3" xfId="14000"/>
    <cellStyle name="40% - uthevingsfarge 3 5 2 5 4" xfId="14001"/>
    <cellStyle name="40% - uthevingsfarge 3 5 2 5 5" xfId="14002"/>
    <cellStyle name="40% - uthevingsfarge 3 5 2 6" xfId="14003"/>
    <cellStyle name="40% - uthevingsfarge 3 5 2 6 2" xfId="14004"/>
    <cellStyle name="40% - uthevingsfarge 3 5 2 6 3" xfId="14005"/>
    <cellStyle name="40% - uthevingsfarge 3 5 2 7" xfId="14006"/>
    <cellStyle name="40% - uthevingsfarge 3 5 2 7 2" xfId="14007"/>
    <cellStyle name="40% - uthevingsfarge 3 5 2 7 3" xfId="14008"/>
    <cellStyle name="40% - uthevingsfarge 3 5 2 8" xfId="14009"/>
    <cellStyle name="40% - uthevingsfarge 3 5 2 8 2" xfId="14010"/>
    <cellStyle name="40% - uthevingsfarge 3 5 2 9" xfId="14011"/>
    <cellStyle name="40% - uthevingsfarge 3 5 2 9 2" xfId="14012"/>
    <cellStyle name="40% - uthevingsfarge 3 5 2_Tabell 4.5-4.7" xfId="13885"/>
    <cellStyle name="40% - uthevingsfarge 3 5 3" xfId="760"/>
    <cellStyle name="40% - uthevingsfarge 3 5 3 10" xfId="14014"/>
    <cellStyle name="40% - uthevingsfarge 3 5 3 11" xfId="14015"/>
    <cellStyle name="40% - uthevingsfarge 3 5 3 2" xfId="761"/>
    <cellStyle name="40% - uthevingsfarge 3 5 3 2 10" xfId="14017"/>
    <cellStyle name="40% - uthevingsfarge 3 5 3 2 2" xfId="762"/>
    <cellStyle name="40% - uthevingsfarge 3 5 3 2 2 2" xfId="14019"/>
    <cellStyle name="40% - uthevingsfarge 3 5 3 2 2 2 2" xfId="14020"/>
    <cellStyle name="40% - uthevingsfarge 3 5 3 2 2 2 3" xfId="14021"/>
    <cellStyle name="40% - uthevingsfarge 3 5 3 2 2 3" xfId="14022"/>
    <cellStyle name="40% - uthevingsfarge 3 5 3 2 2 3 2" xfId="14023"/>
    <cellStyle name="40% - uthevingsfarge 3 5 3 2 2 3 3" xfId="14024"/>
    <cellStyle name="40% - uthevingsfarge 3 5 3 2 2 4" xfId="14025"/>
    <cellStyle name="40% - uthevingsfarge 3 5 3 2 2 5" xfId="14026"/>
    <cellStyle name="40% - uthevingsfarge 3 5 3 2 2_Tabell 4.5-4.7" xfId="14018"/>
    <cellStyle name="40% - uthevingsfarge 3 5 3 2 3" xfId="14027"/>
    <cellStyle name="40% - uthevingsfarge 3 5 3 2 3 2" xfId="14028"/>
    <cellStyle name="40% - uthevingsfarge 3 5 3 2 3 2 2" xfId="14029"/>
    <cellStyle name="40% - uthevingsfarge 3 5 3 2 3 2 3" xfId="14030"/>
    <cellStyle name="40% - uthevingsfarge 3 5 3 2 3 3" xfId="14031"/>
    <cellStyle name="40% - uthevingsfarge 3 5 3 2 3 3 2" xfId="14032"/>
    <cellStyle name="40% - uthevingsfarge 3 5 3 2 3 3 3" xfId="14033"/>
    <cellStyle name="40% - uthevingsfarge 3 5 3 2 3 4" xfId="14034"/>
    <cellStyle name="40% - uthevingsfarge 3 5 3 2 3 5" xfId="14035"/>
    <cellStyle name="40% - uthevingsfarge 3 5 3 2 4" xfId="14036"/>
    <cellStyle name="40% - uthevingsfarge 3 5 3 2 4 2" xfId="14037"/>
    <cellStyle name="40% - uthevingsfarge 3 5 3 2 4 3" xfId="14038"/>
    <cellStyle name="40% - uthevingsfarge 3 5 3 2 5" xfId="14039"/>
    <cellStyle name="40% - uthevingsfarge 3 5 3 2 5 2" xfId="14040"/>
    <cellStyle name="40% - uthevingsfarge 3 5 3 2 5 3" xfId="14041"/>
    <cellStyle name="40% - uthevingsfarge 3 5 3 2 6" xfId="14042"/>
    <cellStyle name="40% - uthevingsfarge 3 5 3 2 6 2" xfId="14043"/>
    <cellStyle name="40% - uthevingsfarge 3 5 3 2 7" xfId="14044"/>
    <cellStyle name="40% - uthevingsfarge 3 5 3 2 7 2" xfId="14045"/>
    <cellStyle name="40% - uthevingsfarge 3 5 3 2 8" xfId="14046"/>
    <cellStyle name="40% - uthevingsfarge 3 5 3 2 9" xfId="14047"/>
    <cellStyle name="40% - uthevingsfarge 3 5 3 2_Tabell 4.5-4.7" xfId="14016"/>
    <cellStyle name="40% - uthevingsfarge 3 5 3 3" xfId="763"/>
    <cellStyle name="40% - uthevingsfarge 3 5 3 3 2" xfId="14049"/>
    <cellStyle name="40% - uthevingsfarge 3 5 3 3 2 2" xfId="14050"/>
    <cellStyle name="40% - uthevingsfarge 3 5 3 3 2 3" xfId="14051"/>
    <cellStyle name="40% - uthevingsfarge 3 5 3 3 3" xfId="14052"/>
    <cellStyle name="40% - uthevingsfarge 3 5 3 3 3 2" xfId="14053"/>
    <cellStyle name="40% - uthevingsfarge 3 5 3 3 3 3" xfId="14054"/>
    <cellStyle name="40% - uthevingsfarge 3 5 3 3 4" xfId="14055"/>
    <cellStyle name="40% - uthevingsfarge 3 5 3 3 5" xfId="14056"/>
    <cellStyle name="40% - uthevingsfarge 3 5 3 3_Tabell 4.5-4.7" xfId="14048"/>
    <cellStyle name="40% - uthevingsfarge 3 5 3 4" xfId="14057"/>
    <cellStyle name="40% - uthevingsfarge 3 5 3 4 2" xfId="14058"/>
    <cellStyle name="40% - uthevingsfarge 3 5 3 4 2 2" xfId="14059"/>
    <cellStyle name="40% - uthevingsfarge 3 5 3 4 2 3" xfId="14060"/>
    <cellStyle name="40% - uthevingsfarge 3 5 3 4 3" xfId="14061"/>
    <cellStyle name="40% - uthevingsfarge 3 5 3 4 3 2" xfId="14062"/>
    <cellStyle name="40% - uthevingsfarge 3 5 3 4 3 3" xfId="14063"/>
    <cellStyle name="40% - uthevingsfarge 3 5 3 4 4" xfId="14064"/>
    <cellStyle name="40% - uthevingsfarge 3 5 3 4 5" xfId="14065"/>
    <cellStyle name="40% - uthevingsfarge 3 5 3 5" xfId="14066"/>
    <cellStyle name="40% - uthevingsfarge 3 5 3 5 2" xfId="14067"/>
    <cellStyle name="40% - uthevingsfarge 3 5 3 5 3" xfId="14068"/>
    <cellStyle name="40% - uthevingsfarge 3 5 3 6" xfId="14069"/>
    <cellStyle name="40% - uthevingsfarge 3 5 3 6 2" xfId="14070"/>
    <cellStyle name="40% - uthevingsfarge 3 5 3 6 3" xfId="14071"/>
    <cellStyle name="40% - uthevingsfarge 3 5 3 7" xfId="14072"/>
    <cellStyle name="40% - uthevingsfarge 3 5 3 7 2" xfId="14073"/>
    <cellStyle name="40% - uthevingsfarge 3 5 3 8" xfId="14074"/>
    <cellStyle name="40% - uthevingsfarge 3 5 3 8 2" xfId="14075"/>
    <cellStyle name="40% - uthevingsfarge 3 5 3 9" xfId="14076"/>
    <cellStyle name="40% - uthevingsfarge 3 5 3_Tabell 4.5-4.7" xfId="14013"/>
    <cellStyle name="40% - uthevingsfarge 3 5 4" xfId="764"/>
    <cellStyle name="40% - uthevingsfarge 3 5 4 10" xfId="14078"/>
    <cellStyle name="40% - uthevingsfarge 3 5 4 2" xfId="765"/>
    <cellStyle name="40% - uthevingsfarge 3 5 4 2 2" xfId="14080"/>
    <cellStyle name="40% - uthevingsfarge 3 5 4 2 2 2" xfId="14081"/>
    <cellStyle name="40% - uthevingsfarge 3 5 4 2 2 3" xfId="14082"/>
    <cellStyle name="40% - uthevingsfarge 3 5 4 2 3" xfId="14083"/>
    <cellStyle name="40% - uthevingsfarge 3 5 4 2 3 2" xfId="14084"/>
    <cellStyle name="40% - uthevingsfarge 3 5 4 2 3 3" xfId="14085"/>
    <cellStyle name="40% - uthevingsfarge 3 5 4 2 4" xfId="14086"/>
    <cellStyle name="40% - uthevingsfarge 3 5 4 2 5" xfId="14087"/>
    <cellStyle name="40% - uthevingsfarge 3 5 4 2_Tabell 4.5-4.7" xfId="14079"/>
    <cellStyle name="40% - uthevingsfarge 3 5 4 3" xfId="14088"/>
    <cellStyle name="40% - uthevingsfarge 3 5 4 3 2" xfId="14089"/>
    <cellStyle name="40% - uthevingsfarge 3 5 4 3 2 2" xfId="14090"/>
    <cellStyle name="40% - uthevingsfarge 3 5 4 3 2 3" xfId="14091"/>
    <cellStyle name="40% - uthevingsfarge 3 5 4 3 3" xfId="14092"/>
    <cellStyle name="40% - uthevingsfarge 3 5 4 3 3 2" xfId="14093"/>
    <cellStyle name="40% - uthevingsfarge 3 5 4 3 3 3" xfId="14094"/>
    <cellStyle name="40% - uthevingsfarge 3 5 4 3 4" xfId="14095"/>
    <cellStyle name="40% - uthevingsfarge 3 5 4 3 5" xfId="14096"/>
    <cellStyle name="40% - uthevingsfarge 3 5 4 4" xfId="14097"/>
    <cellStyle name="40% - uthevingsfarge 3 5 4 4 2" xfId="14098"/>
    <cellStyle name="40% - uthevingsfarge 3 5 4 4 3" xfId="14099"/>
    <cellStyle name="40% - uthevingsfarge 3 5 4 5" xfId="14100"/>
    <cellStyle name="40% - uthevingsfarge 3 5 4 5 2" xfId="14101"/>
    <cellStyle name="40% - uthevingsfarge 3 5 4 5 3" xfId="14102"/>
    <cellStyle name="40% - uthevingsfarge 3 5 4 6" xfId="14103"/>
    <cellStyle name="40% - uthevingsfarge 3 5 4 6 2" xfId="14104"/>
    <cellStyle name="40% - uthevingsfarge 3 5 4 7" xfId="14105"/>
    <cellStyle name="40% - uthevingsfarge 3 5 4 7 2" xfId="14106"/>
    <cellStyle name="40% - uthevingsfarge 3 5 4 8" xfId="14107"/>
    <cellStyle name="40% - uthevingsfarge 3 5 4 9" xfId="14108"/>
    <cellStyle name="40% - uthevingsfarge 3 5 4_Tabell 4.5-4.7" xfId="14077"/>
    <cellStyle name="40% - uthevingsfarge 3 5 5" xfId="766"/>
    <cellStyle name="40% - uthevingsfarge 3 5 5 2" xfId="14110"/>
    <cellStyle name="40% - uthevingsfarge 3 5 5 2 2" xfId="14111"/>
    <cellStyle name="40% - uthevingsfarge 3 5 5 2 3" xfId="14112"/>
    <cellStyle name="40% - uthevingsfarge 3 5 5 3" xfId="14113"/>
    <cellStyle name="40% - uthevingsfarge 3 5 5 3 2" xfId="14114"/>
    <cellStyle name="40% - uthevingsfarge 3 5 5 3 3" xfId="14115"/>
    <cellStyle name="40% - uthevingsfarge 3 5 5 4" xfId="14116"/>
    <cellStyle name="40% - uthevingsfarge 3 5 5 5" xfId="14117"/>
    <cellStyle name="40% - uthevingsfarge 3 5 5_Tabell 4.5-4.7" xfId="14109"/>
    <cellStyle name="40% - uthevingsfarge 3 5 6" xfId="14118"/>
    <cellStyle name="40% - uthevingsfarge 3 5 6 2" xfId="14119"/>
    <cellStyle name="40% - uthevingsfarge 3 5 6 2 2" xfId="14120"/>
    <cellStyle name="40% - uthevingsfarge 3 5 6 2 3" xfId="14121"/>
    <cellStyle name="40% - uthevingsfarge 3 5 6 3" xfId="14122"/>
    <cellStyle name="40% - uthevingsfarge 3 5 6 3 2" xfId="14123"/>
    <cellStyle name="40% - uthevingsfarge 3 5 6 3 3" xfId="14124"/>
    <cellStyle name="40% - uthevingsfarge 3 5 6 4" xfId="14125"/>
    <cellStyle name="40% - uthevingsfarge 3 5 6 5" xfId="14126"/>
    <cellStyle name="40% - uthevingsfarge 3 5 7" xfId="14127"/>
    <cellStyle name="40% - uthevingsfarge 3 5 7 2" xfId="14128"/>
    <cellStyle name="40% - uthevingsfarge 3 5 7 3" xfId="14129"/>
    <cellStyle name="40% - uthevingsfarge 3 5 8" xfId="14130"/>
    <cellStyle name="40% - uthevingsfarge 3 5 8 2" xfId="14131"/>
    <cellStyle name="40% - uthevingsfarge 3 5 8 3" xfId="14132"/>
    <cellStyle name="40% - uthevingsfarge 3 5 9" xfId="14133"/>
    <cellStyle name="40% - uthevingsfarge 3 5 9 2" xfId="14134"/>
    <cellStyle name="40% - uthevingsfarge 3 5_Tabell 4.5-4.7" xfId="13879"/>
    <cellStyle name="40% - uthevingsfarge 3 6" xfId="767"/>
    <cellStyle name="40% - uthevingsfarge 3 6 10" xfId="14136"/>
    <cellStyle name="40% - uthevingsfarge 3 6 11" xfId="14137"/>
    <cellStyle name="40% - uthevingsfarge 3 6 12" xfId="14138"/>
    <cellStyle name="40% - uthevingsfarge 3 6 2" xfId="768"/>
    <cellStyle name="40% - uthevingsfarge 3 6 2 10" xfId="14140"/>
    <cellStyle name="40% - uthevingsfarge 3 6 2 11" xfId="14141"/>
    <cellStyle name="40% - uthevingsfarge 3 6 2 2" xfId="769"/>
    <cellStyle name="40% - uthevingsfarge 3 6 2 2 10" xfId="14143"/>
    <cellStyle name="40% - uthevingsfarge 3 6 2 2 2" xfId="770"/>
    <cellStyle name="40% - uthevingsfarge 3 6 2 2 2 2" xfId="14145"/>
    <cellStyle name="40% - uthevingsfarge 3 6 2 2 2 2 2" xfId="14146"/>
    <cellStyle name="40% - uthevingsfarge 3 6 2 2 2 2 3" xfId="14147"/>
    <cellStyle name="40% - uthevingsfarge 3 6 2 2 2 3" xfId="14148"/>
    <cellStyle name="40% - uthevingsfarge 3 6 2 2 2 3 2" xfId="14149"/>
    <cellStyle name="40% - uthevingsfarge 3 6 2 2 2 3 3" xfId="14150"/>
    <cellStyle name="40% - uthevingsfarge 3 6 2 2 2 4" xfId="14151"/>
    <cellStyle name="40% - uthevingsfarge 3 6 2 2 2 5" xfId="14152"/>
    <cellStyle name="40% - uthevingsfarge 3 6 2 2 2_Tabell 4.5-4.7" xfId="14144"/>
    <cellStyle name="40% - uthevingsfarge 3 6 2 2 3" xfId="14153"/>
    <cellStyle name="40% - uthevingsfarge 3 6 2 2 3 2" xfId="14154"/>
    <cellStyle name="40% - uthevingsfarge 3 6 2 2 3 2 2" xfId="14155"/>
    <cellStyle name="40% - uthevingsfarge 3 6 2 2 3 2 3" xfId="14156"/>
    <cellStyle name="40% - uthevingsfarge 3 6 2 2 3 3" xfId="14157"/>
    <cellStyle name="40% - uthevingsfarge 3 6 2 2 3 3 2" xfId="14158"/>
    <cellStyle name="40% - uthevingsfarge 3 6 2 2 3 3 3" xfId="14159"/>
    <cellStyle name="40% - uthevingsfarge 3 6 2 2 3 4" xfId="14160"/>
    <cellStyle name="40% - uthevingsfarge 3 6 2 2 3 5" xfId="14161"/>
    <cellStyle name="40% - uthevingsfarge 3 6 2 2 4" xfId="14162"/>
    <cellStyle name="40% - uthevingsfarge 3 6 2 2 4 2" xfId="14163"/>
    <cellStyle name="40% - uthevingsfarge 3 6 2 2 4 3" xfId="14164"/>
    <cellStyle name="40% - uthevingsfarge 3 6 2 2 5" xfId="14165"/>
    <cellStyle name="40% - uthevingsfarge 3 6 2 2 5 2" xfId="14166"/>
    <cellStyle name="40% - uthevingsfarge 3 6 2 2 5 3" xfId="14167"/>
    <cellStyle name="40% - uthevingsfarge 3 6 2 2 6" xfId="14168"/>
    <cellStyle name="40% - uthevingsfarge 3 6 2 2 6 2" xfId="14169"/>
    <cellStyle name="40% - uthevingsfarge 3 6 2 2 7" xfId="14170"/>
    <cellStyle name="40% - uthevingsfarge 3 6 2 2 7 2" xfId="14171"/>
    <cellStyle name="40% - uthevingsfarge 3 6 2 2 8" xfId="14172"/>
    <cellStyle name="40% - uthevingsfarge 3 6 2 2 9" xfId="14173"/>
    <cellStyle name="40% - uthevingsfarge 3 6 2 2_Tabell 4.5-4.7" xfId="14142"/>
    <cellStyle name="40% - uthevingsfarge 3 6 2 3" xfId="771"/>
    <cellStyle name="40% - uthevingsfarge 3 6 2 3 2" xfId="14175"/>
    <cellStyle name="40% - uthevingsfarge 3 6 2 3 2 2" xfId="14176"/>
    <cellStyle name="40% - uthevingsfarge 3 6 2 3 2 3" xfId="14177"/>
    <cellStyle name="40% - uthevingsfarge 3 6 2 3 3" xfId="14178"/>
    <cellStyle name="40% - uthevingsfarge 3 6 2 3 3 2" xfId="14179"/>
    <cellStyle name="40% - uthevingsfarge 3 6 2 3 3 3" xfId="14180"/>
    <cellStyle name="40% - uthevingsfarge 3 6 2 3 4" xfId="14181"/>
    <cellStyle name="40% - uthevingsfarge 3 6 2 3 5" xfId="14182"/>
    <cellStyle name="40% - uthevingsfarge 3 6 2 3_Tabell 4.5-4.7" xfId="14174"/>
    <cellStyle name="40% - uthevingsfarge 3 6 2 4" xfId="14183"/>
    <cellStyle name="40% - uthevingsfarge 3 6 2 4 2" xfId="14184"/>
    <cellStyle name="40% - uthevingsfarge 3 6 2 4 2 2" xfId="14185"/>
    <cellStyle name="40% - uthevingsfarge 3 6 2 4 2 3" xfId="14186"/>
    <cellStyle name="40% - uthevingsfarge 3 6 2 4 3" xfId="14187"/>
    <cellStyle name="40% - uthevingsfarge 3 6 2 4 3 2" xfId="14188"/>
    <cellStyle name="40% - uthevingsfarge 3 6 2 4 3 3" xfId="14189"/>
    <cellStyle name="40% - uthevingsfarge 3 6 2 4 4" xfId="14190"/>
    <cellStyle name="40% - uthevingsfarge 3 6 2 4 5" xfId="14191"/>
    <cellStyle name="40% - uthevingsfarge 3 6 2 5" xfId="14192"/>
    <cellStyle name="40% - uthevingsfarge 3 6 2 5 2" xfId="14193"/>
    <cellStyle name="40% - uthevingsfarge 3 6 2 5 3" xfId="14194"/>
    <cellStyle name="40% - uthevingsfarge 3 6 2 6" xfId="14195"/>
    <cellStyle name="40% - uthevingsfarge 3 6 2 6 2" xfId="14196"/>
    <cellStyle name="40% - uthevingsfarge 3 6 2 6 3" xfId="14197"/>
    <cellStyle name="40% - uthevingsfarge 3 6 2 7" xfId="14198"/>
    <cellStyle name="40% - uthevingsfarge 3 6 2 7 2" xfId="14199"/>
    <cellStyle name="40% - uthevingsfarge 3 6 2 8" xfId="14200"/>
    <cellStyle name="40% - uthevingsfarge 3 6 2 8 2" xfId="14201"/>
    <cellStyle name="40% - uthevingsfarge 3 6 2 9" xfId="14202"/>
    <cellStyle name="40% - uthevingsfarge 3 6 2_Tabell 4.5-4.7" xfId="14139"/>
    <cellStyle name="40% - uthevingsfarge 3 6 3" xfId="772"/>
    <cellStyle name="40% - uthevingsfarge 3 6 3 10" xfId="14204"/>
    <cellStyle name="40% - uthevingsfarge 3 6 3 2" xfId="773"/>
    <cellStyle name="40% - uthevingsfarge 3 6 3 2 2" xfId="14206"/>
    <cellStyle name="40% - uthevingsfarge 3 6 3 2 2 2" xfId="14207"/>
    <cellStyle name="40% - uthevingsfarge 3 6 3 2 2 3" xfId="14208"/>
    <cellStyle name="40% - uthevingsfarge 3 6 3 2 3" xfId="14209"/>
    <cellStyle name="40% - uthevingsfarge 3 6 3 2 3 2" xfId="14210"/>
    <cellStyle name="40% - uthevingsfarge 3 6 3 2 3 3" xfId="14211"/>
    <cellStyle name="40% - uthevingsfarge 3 6 3 2 4" xfId="14212"/>
    <cellStyle name="40% - uthevingsfarge 3 6 3 2 5" xfId="14213"/>
    <cellStyle name="40% - uthevingsfarge 3 6 3 2_Tabell 4.5-4.7" xfId="14205"/>
    <cellStyle name="40% - uthevingsfarge 3 6 3 3" xfId="14214"/>
    <cellStyle name="40% - uthevingsfarge 3 6 3 3 2" xfId="14215"/>
    <cellStyle name="40% - uthevingsfarge 3 6 3 3 2 2" xfId="14216"/>
    <cellStyle name="40% - uthevingsfarge 3 6 3 3 2 3" xfId="14217"/>
    <cellStyle name="40% - uthevingsfarge 3 6 3 3 3" xfId="14218"/>
    <cellStyle name="40% - uthevingsfarge 3 6 3 3 3 2" xfId="14219"/>
    <cellStyle name="40% - uthevingsfarge 3 6 3 3 3 3" xfId="14220"/>
    <cellStyle name="40% - uthevingsfarge 3 6 3 3 4" xfId="14221"/>
    <cellStyle name="40% - uthevingsfarge 3 6 3 3 5" xfId="14222"/>
    <cellStyle name="40% - uthevingsfarge 3 6 3 4" xfId="14223"/>
    <cellStyle name="40% - uthevingsfarge 3 6 3 4 2" xfId="14224"/>
    <cellStyle name="40% - uthevingsfarge 3 6 3 4 3" xfId="14225"/>
    <cellStyle name="40% - uthevingsfarge 3 6 3 5" xfId="14226"/>
    <cellStyle name="40% - uthevingsfarge 3 6 3 5 2" xfId="14227"/>
    <cellStyle name="40% - uthevingsfarge 3 6 3 5 3" xfId="14228"/>
    <cellStyle name="40% - uthevingsfarge 3 6 3 6" xfId="14229"/>
    <cellStyle name="40% - uthevingsfarge 3 6 3 6 2" xfId="14230"/>
    <cellStyle name="40% - uthevingsfarge 3 6 3 7" xfId="14231"/>
    <cellStyle name="40% - uthevingsfarge 3 6 3 7 2" xfId="14232"/>
    <cellStyle name="40% - uthevingsfarge 3 6 3 8" xfId="14233"/>
    <cellStyle name="40% - uthevingsfarge 3 6 3 9" xfId="14234"/>
    <cellStyle name="40% - uthevingsfarge 3 6 3_Tabell 4.5-4.7" xfId="14203"/>
    <cellStyle name="40% - uthevingsfarge 3 6 4" xfId="774"/>
    <cellStyle name="40% - uthevingsfarge 3 6 4 2" xfId="14236"/>
    <cellStyle name="40% - uthevingsfarge 3 6 4 2 2" xfId="14237"/>
    <cellStyle name="40% - uthevingsfarge 3 6 4 2 3" xfId="14238"/>
    <cellStyle name="40% - uthevingsfarge 3 6 4 3" xfId="14239"/>
    <cellStyle name="40% - uthevingsfarge 3 6 4 3 2" xfId="14240"/>
    <cellStyle name="40% - uthevingsfarge 3 6 4 3 3" xfId="14241"/>
    <cellStyle name="40% - uthevingsfarge 3 6 4 4" xfId="14242"/>
    <cellStyle name="40% - uthevingsfarge 3 6 4 5" xfId="14243"/>
    <cellStyle name="40% - uthevingsfarge 3 6 4_Tabell 4.5-4.7" xfId="14235"/>
    <cellStyle name="40% - uthevingsfarge 3 6 5" xfId="14244"/>
    <cellStyle name="40% - uthevingsfarge 3 6 5 2" xfId="14245"/>
    <cellStyle name="40% - uthevingsfarge 3 6 5 2 2" xfId="14246"/>
    <cellStyle name="40% - uthevingsfarge 3 6 5 2 3" xfId="14247"/>
    <cellStyle name="40% - uthevingsfarge 3 6 5 3" xfId="14248"/>
    <cellStyle name="40% - uthevingsfarge 3 6 5 3 2" xfId="14249"/>
    <cellStyle name="40% - uthevingsfarge 3 6 5 3 3" xfId="14250"/>
    <cellStyle name="40% - uthevingsfarge 3 6 5 4" xfId="14251"/>
    <cellStyle name="40% - uthevingsfarge 3 6 5 5" xfId="14252"/>
    <cellStyle name="40% - uthevingsfarge 3 6 6" xfId="14253"/>
    <cellStyle name="40% - uthevingsfarge 3 6 6 2" xfId="14254"/>
    <cellStyle name="40% - uthevingsfarge 3 6 6 3" xfId="14255"/>
    <cellStyle name="40% - uthevingsfarge 3 6 7" xfId="14256"/>
    <cellStyle name="40% - uthevingsfarge 3 6 7 2" xfId="14257"/>
    <cellStyle name="40% - uthevingsfarge 3 6 7 3" xfId="14258"/>
    <cellStyle name="40% - uthevingsfarge 3 6 8" xfId="14259"/>
    <cellStyle name="40% - uthevingsfarge 3 6 8 2" xfId="14260"/>
    <cellStyle name="40% - uthevingsfarge 3 6 9" xfId="14261"/>
    <cellStyle name="40% - uthevingsfarge 3 6 9 2" xfId="14262"/>
    <cellStyle name="40% - uthevingsfarge 3 6_Tabell 4.5-4.7" xfId="14135"/>
    <cellStyle name="40% - uthevingsfarge 3 7" xfId="775"/>
    <cellStyle name="40% - uthevingsfarge 3 7 10" xfId="14264"/>
    <cellStyle name="40% - uthevingsfarge 3 7 11" xfId="14265"/>
    <cellStyle name="40% - uthevingsfarge 3 7 2" xfId="776"/>
    <cellStyle name="40% - uthevingsfarge 3 7 2 10" xfId="14267"/>
    <cellStyle name="40% - uthevingsfarge 3 7 2 2" xfId="777"/>
    <cellStyle name="40% - uthevingsfarge 3 7 2 2 2" xfId="14269"/>
    <cellStyle name="40% - uthevingsfarge 3 7 2 2 2 2" xfId="14270"/>
    <cellStyle name="40% - uthevingsfarge 3 7 2 2 2 3" xfId="14271"/>
    <cellStyle name="40% - uthevingsfarge 3 7 2 2 3" xfId="14272"/>
    <cellStyle name="40% - uthevingsfarge 3 7 2 2 3 2" xfId="14273"/>
    <cellStyle name="40% - uthevingsfarge 3 7 2 2 3 3" xfId="14274"/>
    <cellStyle name="40% - uthevingsfarge 3 7 2 2 4" xfId="14275"/>
    <cellStyle name="40% - uthevingsfarge 3 7 2 2 5" xfId="14276"/>
    <cellStyle name="40% - uthevingsfarge 3 7 2 2_Tabell 4.5-4.7" xfId="14268"/>
    <cellStyle name="40% - uthevingsfarge 3 7 2 3" xfId="14277"/>
    <cellStyle name="40% - uthevingsfarge 3 7 2 3 2" xfId="14278"/>
    <cellStyle name="40% - uthevingsfarge 3 7 2 3 2 2" xfId="14279"/>
    <cellStyle name="40% - uthevingsfarge 3 7 2 3 2 3" xfId="14280"/>
    <cellStyle name="40% - uthevingsfarge 3 7 2 3 3" xfId="14281"/>
    <cellStyle name="40% - uthevingsfarge 3 7 2 3 3 2" xfId="14282"/>
    <cellStyle name="40% - uthevingsfarge 3 7 2 3 3 3" xfId="14283"/>
    <cellStyle name="40% - uthevingsfarge 3 7 2 3 4" xfId="14284"/>
    <cellStyle name="40% - uthevingsfarge 3 7 2 3 5" xfId="14285"/>
    <cellStyle name="40% - uthevingsfarge 3 7 2 4" xfId="14286"/>
    <cellStyle name="40% - uthevingsfarge 3 7 2 4 2" xfId="14287"/>
    <cellStyle name="40% - uthevingsfarge 3 7 2 4 3" xfId="14288"/>
    <cellStyle name="40% - uthevingsfarge 3 7 2 5" xfId="14289"/>
    <cellStyle name="40% - uthevingsfarge 3 7 2 5 2" xfId="14290"/>
    <cellStyle name="40% - uthevingsfarge 3 7 2 5 3" xfId="14291"/>
    <cellStyle name="40% - uthevingsfarge 3 7 2 6" xfId="14292"/>
    <cellStyle name="40% - uthevingsfarge 3 7 2 6 2" xfId="14293"/>
    <cellStyle name="40% - uthevingsfarge 3 7 2 7" xfId="14294"/>
    <cellStyle name="40% - uthevingsfarge 3 7 2 7 2" xfId="14295"/>
    <cellStyle name="40% - uthevingsfarge 3 7 2 8" xfId="14296"/>
    <cellStyle name="40% - uthevingsfarge 3 7 2 9" xfId="14297"/>
    <cellStyle name="40% - uthevingsfarge 3 7 2_Tabell 4.5-4.7" xfId="14266"/>
    <cellStyle name="40% - uthevingsfarge 3 7 3" xfId="778"/>
    <cellStyle name="40% - uthevingsfarge 3 7 3 2" xfId="14299"/>
    <cellStyle name="40% - uthevingsfarge 3 7 3 2 2" xfId="14300"/>
    <cellStyle name="40% - uthevingsfarge 3 7 3 2 3" xfId="14301"/>
    <cellStyle name="40% - uthevingsfarge 3 7 3 3" xfId="14302"/>
    <cellStyle name="40% - uthevingsfarge 3 7 3 3 2" xfId="14303"/>
    <cellStyle name="40% - uthevingsfarge 3 7 3 3 3" xfId="14304"/>
    <cellStyle name="40% - uthevingsfarge 3 7 3 4" xfId="14305"/>
    <cellStyle name="40% - uthevingsfarge 3 7 3 5" xfId="14306"/>
    <cellStyle name="40% - uthevingsfarge 3 7 3_Tabell 4.5-4.7" xfId="14298"/>
    <cellStyle name="40% - uthevingsfarge 3 7 4" xfId="14307"/>
    <cellStyle name="40% - uthevingsfarge 3 7 4 2" xfId="14308"/>
    <cellStyle name="40% - uthevingsfarge 3 7 4 2 2" xfId="14309"/>
    <cellStyle name="40% - uthevingsfarge 3 7 4 2 3" xfId="14310"/>
    <cellStyle name="40% - uthevingsfarge 3 7 4 3" xfId="14311"/>
    <cellStyle name="40% - uthevingsfarge 3 7 4 3 2" xfId="14312"/>
    <cellStyle name="40% - uthevingsfarge 3 7 4 3 3" xfId="14313"/>
    <cellStyle name="40% - uthevingsfarge 3 7 4 4" xfId="14314"/>
    <cellStyle name="40% - uthevingsfarge 3 7 4 5" xfId="14315"/>
    <cellStyle name="40% - uthevingsfarge 3 7 5" xfId="14316"/>
    <cellStyle name="40% - uthevingsfarge 3 7 5 2" xfId="14317"/>
    <cellStyle name="40% - uthevingsfarge 3 7 5 3" xfId="14318"/>
    <cellStyle name="40% - uthevingsfarge 3 7 6" xfId="14319"/>
    <cellStyle name="40% - uthevingsfarge 3 7 6 2" xfId="14320"/>
    <cellStyle name="40% - uthevingsfarge 3 7 6 3" xfId="14321"/>
    <cellStyle name="40% - uthevingsfarge 3 7 7" xfId="14322"/>
    <cellStyle name="40% - uthevingsfarge 3 7 7 2" xfId="14323"/>
    <cellStyle name="40% - uthevingsfarge 3 7 8" xfId="14324"/>
    <cellStyle name="40% - uthevingsfarge 3 7 8 2" xfId="14325"/>
    <cellStyle name="40% - uthevingsfarge 3 7 9" xfId="14326"/>
    <cellStyle name="40% - uthevingsfarge 3 7_Tabell 4.5-4.7" xfId="14263"/>
    <cellStyle name="40% - uthevingsfarge 3 8" xfId="779"/>
    <cellStyle name="40% - uthevingsfarge 3 8 10" xfId="14328"/>
    <cellStyle name="40% - uthevingsfarge 3 8 11" xfId="14329"/>
    <cellStyle name="40% - uthevingsfarge 3 8 2" xfId="780"/>
    <cellStyle name="40% - uthevingsfarge 3 8 2 10" xfId="14331"/>
    <cellStyle name="40% - uthevingsfarge 3 8 2 2" xfId="781"/>
    <cellStyle name="40% - uthevingsfarge 3 8 2 2 2" xfId="14333"/>
    <cellStyle name="40% - uthevingsfarge 3 8 2 2 2 2" xfId="14334"/>
    <cellStyle name="40% - uthevingsfarge 3 8 2 2 2 3" xfId="14335"/>
    <cellStyle name="40% - uthevingsfarge 3 8 2 2 3" xfId="14336"/>
    <cellStyle name="40% - uthevingsfarge 3 8 2 2 3 2" xfId="14337"/>
    <cellStyle name="40% - uthevingsfarge 3 8 2 2 3 3" xfId="14338"/>
    <cellStyle name="40% - uthevingsfarge 3 8 2 2 4" xfId="14339"/>
    <cellStyle name="40% - uthevingsfarge 3 8 2 2 5" xfId="14340"/>
    <cellStyle name="40% - uthevingsfarge 3 8 2 2_Tabell 4.5-4.7" xfId="14332"/>
    <cellStyle name="40% - uthevingsfarge 3 8 2 3" xfId="14341"/>
    <cellStyle name="40% - uthevingsfarge 3 8 2 3 2" xfId="14342"/>
    <cellStyle name="40% - uthevingsfarge 3 8 2 3 2 2" xfId="14343"/>
    <cellStyle name="40% - uthevingsfarge 3 8 2 3 2 3" xfId="14344"/>
    <cellStyle name="40% - uthevingsfarge 3 8 2 3 3" xfId="14345"/>
    <cellStyle name="40% - uthevingsfarge 3 8 2 3 3 2" xfId="14346"/>
    <cellStyle name="40% - uthevingsfarge 3 8 2 3 3 3" xfId="14347"/>
    <cellStyle name="40% - uthevingsfarge 3 8 2 3 4" xfId="14348"/>
    <cellStyle name="40% - uthevingsfarge 3 8 2 3 5" xfId="14349"/>
    <cellStyle name="40% - uthevingsfarge 3 8 2 4" xfId="14350"/>
    <cellStyle name="40% - uthevingsfarge 3 8 2 4 2" xfId="14351"/>
    <cellStyle name="40% - uthevingsfarge 3 8 2 4 3" xfId="14352"/>
    <cellStyle name="40% - uthevingsfarge 3 8 2 5" xfId="14353"/>
    <cellStyle name="40% - uthevingsfarge 3 8 2 5 2" xfId="14354"/>
    <cellStyle name="40% - uthevingsfarge 3 8 2 5 3" xfId="14355"/>
    <cellStyle name="40% - uthevingsfarge 3 8 2 6" xfId="14356"/>
    <cellStyle name="40% - uthevingsfarge 3 8 2 6 2" xfId="14357"/>
    <cellStyle name="40% - uthevingsfarge 3 8 2 7" xfId="14358"/>
    <cellStyle name="40% - uthevingsfarge 3 8 2 7 2" xfId="14359"/>
    <cellStyle name="40% - uthevingsfarge 3 8 2 8" xfId="14360"/>
    <cellStyle name="40% - uthevingsfarge 3 8 2 9" xfId="14361"/>
    <cellStyle name="40% - uthevingsfarge 3 8 2_Tabell 4.5-4.7" xfId="14330"/>
    <cellStyle name="40% - uthevingsfarge 3 8 3" xfId="782"/>
    <cellStyle name="40% - uthevingsfarge 3 8 3 2" xfId="14363"/>
    <cellStyle name="40% - uthevingsfarge 3 8 3 2 2" xfId="14364"/>
    <cellStyle name="40% - uthevingsfarge 3 8 3 2 3" xfId="14365"/>
    <cellStyle name="40% - uthevingsfarge 3 8 3 3" xfId="14366"/>
    <cellStyle name="40% - uthevingsfarge 3 8 3 3 2" xfId="14367"/>
    <cellStyle name="40% - uthevingsfarge 3 8 3 3 3" xfId="14368"/>
    <cellStyle name="40% - uthevingsfarge 3 8 3 4" xfId="14369"/>
    <cellStyle name="40% - uthevingsfarge 3 8 3 5" xfId="14370"/>
    <cellStyle name="40% - uthevingsfarge 3 8 3_Tabell 4.5-4.7" xfId="14362"/>
    <cellStyle name="40% - uthevingsfarge 3 8 4" xfId="14371"/>
    <cellStyle name="40% - uthevingsfarge 3 8 4 2" xfId="14372"/>
    <cellStyle name="40% - uthevingsfarge 3 8 4 2 2" xfId="14373"/>
    <cellStyle name="40% - uthevingsfarge 3 8 4 2 3" xfId="14374"/>
    <cellStyle name="40% - uthevingsfarge 3 8 4 3" xfId="14375"/>
    <cellStyle name="40% - uthevingsfarge 3 8 4 3 2" xfId="14376"/>
    <cellStyle name="40% - uthevingsfarge 3 8 4 3 3" xfId="14377"/>
    <cellStyle name="40% - uthevingsfarge 3 8 4 4" xfId="14378"/>
    <cellStyle name="40% - uthevingsfarge 3 8 4 5" xfId="14379"/>
    <cellStyle name="40% - uthevingsfarge 3 8 5" xfId="14380"/>
    <cellStyle name="40% - uthevingsfarge 3 8 5 2" xfId="14381"/>
    <cellStyle name="40% - uthevingsfarge 3 8 5 3" xfId="14382"/>
    <cellStyle name="40% - uthevingsfarge 3 8 6" xfId="14383"/>
    <cellStyle name="40% - uthevingsfarge 3 8 6 2" xfId="14384"/>
    <cellStyle name="40% - uthevingsfarge 3 8 6 3" xfId="14385"/>
    <cellStyle name="40% - uthevingsfarge 3 8 7" xfId="14386"/>
    <cellStyle name="40% - uthevingsfarge 3 8 7 2" xfId="14387"/>
    <cellStyle name="40% - uthevingsfarge 3 8 8" xfId="14388"/>
    <cellStyle name="40% - uthevingsfarge 3 8 8 2" xfId="14389"/>
    <cellStyle name="40% - uthevingsfarge 3 8 9" xfId="14390"/>
    <cellStyle name="40% - uthevingsfarge 3 8_Tabell 4.5-4.7" xfId="14327"/>
    <cellStyle name="40% - uthevingsfarge 3 9" xfId="783"/>
    <cellStyle name="40% - uthevingsfarge 3 9 10" xfId="14392"/>
    <cellStyle name="40% - uthevingsfarge 3 9 2" xfId="784"/>
    <cellStyle name="40% - uthevingsfarge 3 9 2 2" xfId="14394"/>
    <cellStyle name="40% - uthevingsfarge 3 9 2 2 2" xfId="14395"/>
    <cellStyle name="40% - uthevingsfarge 3 9 2 2 3" xfId="14396"/>
    <cellStyle name="40% - uthevingsfarge 3 9 2 3" xfId="14397"/>
    <cellStyle name="40% - uthevingsfarge 3 9 2 3 2" xfId="14398"/>
    <cellStyle name="40% - uthevingsfarge 3 9 2 3 3" xfId="14399"/>
    <cellStyle name="40% - uthevingsfarge 3 9 2 4" xfId="14400"/>
    <cellStyle name="40% - uthevingsfarge 3 9 2 5" xfId="14401"/>
    <cellStyle name="40% - uthevingsfarge 3 9 2_Tabell 4.5-4.7" xfId="14393"/>
    <cellStyle name="40% - uthevingsfarge 3 9 3" xfId="14402"/>
    <cellStyle name="40% - uthevingsfarge 3 9 3 2" xfId="14403"/>
    <cellStyle name="40% - uthevingsfarge 3 9 3 2 2" xfId="14404"/>
    <cellStyle name="40% - uthevingsfarge 3 9 3 2 3" xfId="14405"/>
    <cellStyle name="40% - uthevingsfarge 3 9 3 3" xfId="14406"/>
    <cellStyle name="40% - uthevingsfarge 3 9 3 3 2" xfId="14407"/>
    <cellStyle name="40% - uthevingsfarge 3 9 3 3 3" xfId="14408"/>
    <cellStyle name="40% - uthevingsfarge 3 9 3 4" xfId="14409"/>
    <cellStyle name="40% - uthevingsfarge 3 9 3 5" xfId="14410"/>
    <cellStyle name="40% - uthevingsfarge 3 9 4" xfId="14411"/>
    <cellStyle name="40% - uthevingsfarge 3 9 4 2" xfId="14412"/>
    <cellStyle name="40% - uthevingsfarge 3 9 4 3" xfId="14413"/>
    <cellStyle name="40% - uthevingsfarge 3 9 5" xfId="14414"/>
    <cellStyle name="40% - uthevingsfarge 3 9 5 2" xfId="14415"/>
    <cellStyle name="40% - uthevingsfarge 3 9 5 3" xfId="14416"/>
    <cellStyle name="40% - uthevingsfarge 3 9 6" xfId="14417"/>
    <cellStyle name="40% - uthevingsfarge 3 9 6 2" xfId="14418"/>
    <cellStyle name="40% - uthevingsfarge 3 9 7" xfId="14419"/>
    <cellStyle name="40% - uthevingsfarge 3 9 7 2" xfId="14420"/>
    <cellStyle name="40% - uthevingsfarge 3 9 8" xfId="14421"/>
    <cellStyle name="40% - uthevingsfarge 3 9 9" xfId="14422"/>
    <cellStyle name="40% - uthevingsfarge 3 9_Tabell 4.5-4.7" xfId="14391"/>
    <cellStyle name="40% - uthevingsfarge 4 10" xfId="785"/>
    <cellStyle name="40% - uthevingsfarge 4 10 2" xfId="14424"/>
    <cellStyle name="40% - uthevingsfarge 4 10 2 2" xfId="14425"/>
    <cellStyle name="40% - uthevingsfarge 4 10 2 3" xfId="14426"/>
    <cellStyle name="40% - uthevingsfarge 4 10 3" xfId="14427"/>
    <cellStyle name="40% - uthevingsfarge 4 10 3 2" xfId="14428"/>
    <cellStyle name="40% - uthevingsfarge 4 10 3 3" xfId="14429"/>
    <cellStyle name="40% - uthevingsfarge 4 10 4" xfId="14430"/>
    <cellStyle name="40% - uthevingsfarge 4 10 5" xfId="14431"/>
    <cellStyle name="40% - uthevingsfarge 4 10_Tabell 4.5-4.7" xfId="14423"/>
    <cellStyle name="40% - uthevingsfarge 4 11" xfId="14432"/>
    <cellStyle name="40% - uthevingsfarge 4 11 2" xfId="14433"/>
    <cellStyle name="40% - uthevingsfarge 4 11 2 2" xfId="14434"/>
    <cellStyle name="40% - uthevingsfarge 4 11 2 3" xfId="14435"/>
    <cellStyle name="40% - uthevingsfarge 4 11 3" xfId="14436"/>
    <cellStyle name="40% - uthevingsfarge 4 11 3 2" xfId="14437"/>
    <cellStyle name="40% - uthevingsfarge 4 11 3 3" xfId="14438"/>
    <cellStyle name="40% - uthevingsfarge 4 11 4" xfId="14439"/>
    <cellStyle name="40% - uthevingsfarge 4 11 5" xfId="14440"/>
    <cellStyle name="40% - uthevingsfarge 4 12" xfId="14441"/>
    <cellStyle name="40% - uthevingsfarge 4 12 2" xfId="14442"/>
    <cellStyle name="40% - uthevingsfarge 4 12 3" xfId="14443"/>
    <cellStyle name="40% - uthevingsfarge 4 13" xfId="14444"/>
    <cellStyle name="40% - uthevingsfarge 4 13 2" xfId="14445"/>
    <cellStyle name="40% - uthevingsfarge 4 13 3" xfId="14446"/>
    <cellStyle name="40% - uthevingsfarge 4 14" xfId="14447"/>
    <cellStyle name="40% - uthevingsfarge 4 14 2" xfId="14448"/>
    <cellStyle name="40% - uthevingsfarge 4 15" xfId="14449"/>
    <cellStyle name="40% - uthevingsfarge 4 15 2" xfId="14450"/>
    <cellStyle name="40% - uthevingsfarge 4 16" xfId="14451"/>
    <cellStyle name="40% - uthevingsfarge 4 17" xfId="14452"/>
    <cellStyle name="40% - uthevingsfarge 4 18" xfId="14453"/>
    <cellStyle name="40% - uthevingsfarge 4 2" xfId="786"/>
    <cellStyle name="40% - uthevingsfarge 4 2 10" xfId="14455"/>
    <cellStyle name="40% - uthevingsfarge 4 2 10 2" xfId="14456"/>
    <cellStyle name="40% - uthevingsfarge 4 2 11" xfId="14457"/>
    <cellStyle name="40% - uthevingsfarge 4 2 11 2" xfId="14458"/>
    <cellStyle name="40% - uthevingsfarge 4 2 12" xfId="14459"/>
    <cellStyle name="40% - uthevingsfarge 4 2 13" xfId="14460"/>
    <cellStyle name="40% - uthevingsfarge 4 2 14" xfId="14461"/>
    <cellStyle name="40% - uthevingsfarge 4 2 2" xfId="787"/>
    <cellStyle name="40% - uthevingsfarge 4 2 2 10" xfId="14463"/>
    <cellStyle name="40% - uthevingsfarge 4 2 2 11" xfId="14464"/>
    <cellStyle name="40% - uthevingsfarge 4 2 2 12" xfId="14465"/>
    <cellStyle name="40% - uthevingsfarge 4 2 2 2" xfId="788"/>
    <cellStyle name="40% - uthevingsfarge 4 2 2 2 10" xfId="14467"/>
    <cellStyle name="40% - uthevingsfarge 4 2 2 2 11" xfId="14468"/>
    <cellStyle name="40% - uthevingsfarge 4 2 2 2 2" xfId="789"/>
    <cellStyle name="40% - uthevingsfarge 4 2 2 2 2 10" xfId="14470"/>
    <cellStyle name="40% - uthevingsfarge 4 2 2 2 2 2" xfId="790"/>
    <cellStyle name="40% - uthevingsfarge 4 2 2 2 2 2 2" xfId="14472"/>
    <cellStyle name="40% - uthevingsfarge 4 2 2 2 2 2 2 2" xfId="14473"/>
    <cellStyle name="40% - uthevingsfarge 4 2 2 2 2 2 2 3" xfId="14474"/>
    <cellStyle name="40% - uthevingsfarge 4 2 2 2 2 2 3" xfId="14475"/>
    <cellStyle name="40% - uthevingsfarge 4 2 2 2 2 2 3 2" xfId="14476"/>
    <cellStyle name="40% - uthevingsfarge 4 2 2 2 2 2 3 3" xfId="14477"/>
    <cellStyle name="40% - uthevingsfarge 4 2 2 2 2 2 4" xfId="14478"/>
    <cellStyle name="40% - uthevingsfarge 4 2 2 2 2 2 5" xfId="14479"/>
    <cellStyle name="40% - uthevingsfarge 4 2 2 2 2 2_Tabell 4.5-4.7" xfId="14471"/>
    <cellStyle name="40% - uthevingsfarge 4 2 2 2 2 3" xfId="14480"/>
    <cellStyle name="40% - uthevingsfarge 4 2 2 2 2 3 2" xfId="14481"/>
    <cellStyle name="40% - uthevingsfarge 4 2 2 2 2 3 2 2" xfId="14482"/>
    <cellStyle name="40% - uthevingsfarge 4 2 2 2 2 3 2 3" xfId="14483"/>
    <cellStyle name="40% - uthevingsfarge 4 2 2 2 2 3 3" xfId="14484"/>
    <cellStyle name="40% - uthevingsfarge 4 2 2 2 2 3 3 2" xfId="14485"/>
    <cellStyle name="40% - uthevingsfarge 4 2 2 2 2 3 3 3" xfId="14486"/>
    <cellStyle name="40% - uthevingsfarge 4 2 2 2 2 3 4" xfId="14487"/>
    <cellStyle name="40% - uthevingsfarge 4 2 2 2 2 3 5" xfId="14488"/>
    <cellStyle name="40% - uthevingsfarge 4 2 2 2 2 4" xfId="14489"/>
    <cellStyle name="40% - uthevingsfarge 4 2 2 2 2 4 2" xfId="14490"/>
    <cellStyle name="40% - uthevingsfarge 4 2 2 2 2 4 3" xfId="14491"/>
    <cellStyle name="40% - uthevingsfarge 4 2 2 2 2 5" xfId="14492"/>
    <cellStyle name="40% - uthevingsfarge 4 2 2 2 2 5 2" xfId="14493"/>
    <cellStyle name="40% - uthevingsfarge 4 2 2 2 2 5 3" xfId="14494"/>
    <cellStyle name="40% - uthevingsfarge 4 2 2 2 2 6" xfId="14495"/>
    <cellStyle name="40% - uthevingsfarge 4 2 2 2 2 6 2" xfId="14496"/>
    <cellStyle name="40% - uthevingsfarge 4 2 2 2 2 7" xfId="14497"/>
    <cellStyle name="40% - uthevingsfarge 4 2 2 2 2 7 2" xfId="14498"/>
    <cellStyle name="40% - uthevingsfarge 4 2 2 2 2 8" xfId="14499"/>
    <cellStyle name="40% - uthevingsfarge 4 2 2 2 2 9" xfId="14500"/>
    <cellStyle name="40% - uthevingsfarge 4 2 2 2 2_Tabell 4.5-4.7" xfId="14469"/>
    <cellStyle name="40% - uthevingsfarge 4 2 2 2 3" xfId="791"/>
    <cellStyle name="40% - uthevingsfarge 4 2 2 2 3 2" xfId="14502"/>
    <cellStyle name="40% - uthevingsfarge 4 2 2 2 3 2 2" xfId="14503"/>
    <cellStyle name="40% - uthevingsfarge 4 2 2 2 3 2 3" xfId="14504"/>
    <cellStyle name="40% - uthevingsfarge 4 2 2 2 3 3" xfId="14505"/>
    <cellStyle name="40% - uthevingsfarge 4 2 2 2 3 3 2" xfId="14506"/>
    <cellStyle name="40% - uthevingsfarge 4 2 2 2 3 3 3" xfId="14507"/>
    <cellStyle name="40% - uthevingsfarge 4 2 2 2 3 4" xfId="14508"/>
    <cellStyle name="40% - uthevingsfarge 4 2 2 2 3 5" xfId="14509"/>
    <cellStyle name="40% - uthevingsfarge 4 2 2 2 3_Tabell 4.5-4.7" xfId="14501"/>
    <cellStyle name="40% - uthevingsfarge 4 2 2 2 4" xfId="14510"/>
    <cellStyle name="40% - uthevingsfarge 4 2 2 2 4 2" xfId="14511"/>
    <cellStyle name="40% - uthevingsfarge 4 2 2 2 4 2 2" xfId="14512"/>
    <cellStyle name="40% - uthevingsfarge 4 2 2 2 4 2 3" xfId="14513"/>
    <cellStyle name="40% - uthevingsfarge 4 2 2 2 4 3" xfId="14514"/>
    <cellStyle name="40% - uthevingsfarge 4 2 2 2 4 3 2" xfId="14515"/>
    <cellStyle name="40% - uthevingsfarge 4 2 2 2 4 3 3" xfId="14516"/>
    <cellStyle name="40% - uthevingsfarge 4 2 2 2 4 4" xfId="14517"/>
    <cellStyle name="40% - uthevingsfarge 4 2 2 2 4 5" xfId="14518"/>
    <cellStyle name="40% - uthevingsfarge 4 2 2 2 5" xfId="14519"/>
    <cellStyle name="40% - uthevingsfarge 4 2 2 2 5 2" xfId="14520"/>
    <cellStyle name="40% - uthevingsfarge 4 2 2 2 5 3" xfId="14521"/>
    <cellStyle name="40% - uthevingsfarge 4 2 2 2 6" xfId="14522"/>
    <cellStyle name="40% - uthevingsfarge 4 2 2 2 6 2" xfId="14523"/>
    <cellStyle name="40% - uthevingsfarge 4 2 2 2 6 3" xfId="14524"/>
    <cellStyle name="40% - uthevingsfarge 4 2 2 2 7" xfId="14525"/>
    <cellStyle name="40% - uthevingsfarge 4 2 2 2 7 2" xfId="14526"/>
    <cellStyle name="40% - uthevingsfarge 4 2 2 2 8" xfId="14527"/>
    <cellStyle name="40% - uthevingsfarge 4 2 2 2 8 2" xfId="14528"/>
    <cellStyle name="40% - uthevingsfarge 4 2 2 2 9" xfId="14529"/>
    <cellStyle name="40% - uthevingsfarge 4 2 2 2_Tabell 4.5-4.7" xfId="14466"/>
    <cellStyle name="40% - uthevingsfarge 4 2 2 3" xfId="792"/>
    <cellStyle name="40% - uthevingsfarge 4 2 2 3 10" xfId="14531"/>
    <cellStyle name="40% - uthevingsfarge 4 2 2 3 2" xfId="793"/>
    <cellStyle name="40% - uthevingsfarge 4 2 2 3 2 2" xfId="14533"/>
    <cellStyle name="40% - uthevingsfarge 4 2 2 3 2 2 2" xfId="14534"/>
    <cellStyle name="40% - uthevingsfarge 4 2 2 3 2 2 3" xfId="14535"/>
    <cellStyle name="40% - uthevingsfarge 4 2 2 3 2 3" xfId="14536"/>
    <cellStyle name="40% - uthevingsfarge 4 2 2 3 2 3 2" xfId="14537"/>
    <cellStyle name="40% - uthevingsfarge 4 2 2 3 2 3 3" xfId="14538"/>
    <cellStyle name="40% - uthevingsfarge 4 2 2 3 2 4" xfId="14539"/>
    <cellStyle name="40% - uthevingsfarge 4 2 2 3 2 5" xfId="14540"/>
    <cellStyle name="40% - uthevingsfarge 4 2 2 3 2_Tabell 4.5-4.7" xfId="14532"/>
    <cellStyle name="40% - uthevingsfarge 4 2 2 3 3" xfId="14541"/>
    <cellStyle name="40% - uthevingsfarge 4 2 2 3 3 2" xfId="14542"/>
    <cellStyle name="40% - uthevingsfarge 4 2 2 3 3 2 2" xfId="14543"/>
    <cellStyle name="40% - uthevingsfarge 4 2 2 3 3 2 3" xfId="14544"/>
    <cellStyle name="40% - uthevingsfarge 4 2 2 3 3 3" xfId="14545"/>
    <cellStyle name="40% - uthevingsfarge 4 2 2 3 3 3 2" xfId="14546"/>
    <cellStyle name="40% - uthevingsfarge 4 2 2 3 3 3 3" xfId="14547"/>
    <cellStyle name="40% - uthevingsfarge 4 2 2 3 3 4" xfId="14548"/>
    <cellStyle name="40% - uthevingsfarge 4 2 2 3 3 5" xfId="14549"/>
    <cellStyle name="40% - uthevingsfarge 4 2 2 3 4" xfId="14550"/>
    <cellStyle name="40% - uthevingsfarge 4 2 2 3 4 2" xfId="14551"/>
    <cellStyle name="40% - uthevingsfarge 4 2 2 3 4 3" xfId="14552"/>
    <cellStyle name="40% - uthevingsfarge 4 2 2 3 5" xfId="14553"/>
    <cellStyle name="40% - uthevingsfarge 4 2 2 3 5 2" xfId="14554"/>
    <cellStyle name="40% - uthevingsfarge 4 2 2 3 5 3" xfId="14555"/>
    <cellStyle name="40% - uthevingsfarge 4 2 2 3 6" xfId="14556"/>
    <cellStyle name="40% - uthevingsfarge 4 2 2 3 6 2" xfId="14557"/>
    <cellStyle name="40% - uthevingsfarge 4 2 2 3 7" xfId="14558"/>
    <cellStyle name="40% - uthevingsfarge 4 2 2 3 7 2" xfId="14559"/>
    <cellStyle name="40% - uthevingsfarge 4 2 2 3 8" xfId="14560"/>
    <cellStyle name="40% - uthevingsfarge 4 2 2 3 9" xfId="14561"/>
    <cellStyle name="40% - uthevingsfarge 4 2 2 3_Tabell 4.5-4.7" xfId="14530"/>
    <cellStyle name="40% - uthevingsfarge 4 2 2 4" xfId="794"/>
    <cellStyle name="40% - uthevingsfarge 4 2 2 4 2" xfId="14563"/>
    <cellStyle name="40% - uthevingsfarge 4 2 2 4 2 2" xfId="14564"/>
    <cellStyle name="40% - uthevingsfarge 4 2 2 4 2 3" xfId="14565"/>
    <cellStyle name="40% - uthevingsfarge 4 2 2 4 3" xfId="14566"/>
    <cellStyle name="40% - uthevingsfarge 4 2 2 4 3 2" xfId="14567"/>
    <cellStyle name="40% - uthevingsfarge 4 2 2 4 3 3" xfId="14568"/>
    <cellStyle name="40% - uthevingsfarge 4 2 2 4 4" xfId="14569"/>
    <cellStyle name="40% - uthevingsfarge 4 2 2 4 5" xfId="14570"/>
    <cellStyle name="40% - uthevingsfarge 4 2 2 4_Tabell 4.5-4.7" xfId="14562"/>
    <cellStyle name="40% - uthevingsfarge 4 2 2 5" xfId="14571"/>
    <cellStyle name="40% - uthevingsfarge 4 2 2 5 2" xfId="14572"/>
    <cellStyle name="40% - uthevingsfarge 4 2 2 5 2 2" xfId="14573"/>
    <cellStyle name="40% - uthevingsfarge 4 2 2 5 2 3" xfId="14574"/>
    <cellStyle name="40% - uthevingsfarge 4 2 2 5 3" xfId="14575"/>
    <cellStyle name="40% - uthevingsfarge 4 2 2 5 3 2" xfId="14576"/>
    <cellStyle name="40% - uthevingsfarge 4 2 2 5 3 3" xfId="14577"/>
    <cellStyle name="40% - uthevingsfarge 4 2 2 5 4" xfId="14578"/>
    <cellStyle name="40% - uthevingsfarge 4 2 2 5 5" xfId="14579"/>
    <cellStyle name="40% - uthevingsfarge 4 2 2 6" xfId="14580"/>
    <cellStyle name="40% - uthevingsfarge 4 2 2 6 2" xfId="14581"/>
    <cellStyle name="40% - uthevingsfarge 4 2 2 6 3" xfId="14582"/>
    <cellStyle name="40% - uthevingsfarge 4 2 2 7" xfId="14583"/>
    <cellStyle name="40% - uthevingsfarge 4 2 2 7 2" xfId="14584"/>
    <cellStyle name="40% - uthevingsfarge 4 2 2 7 3" xfId="14585"/>
    <cellStyle name="40% - uthevingsfarge 4 2 2 8" xfId="14586"/>
    <cellStyle name="40% - uthevingsfarge 4 2 2 8 2" xfId="14587"/>
    <cellStyle name="40% - uthevingsfarge 4 2 2 9" xfId="14588"/>
    <cellStyle name="40% - uthevingsfarge 4 2 2 9 2" xfId="14589"/>
    <cellStyle name="40% - uthevingsfarge 4 2 2_Tabell 4.5-4.7" xfId="14462"/>
    <cellStyle name="40% - uthevingsfarge 4 2 3" xfId="795"/>
    <cellStyle name="40% - uthevingsfarge 4 2 3 10" xfId="14591"/>
    <cellStyle name="40% - uthevingsfarge 4 2 3 11" xfId="14592"/>
    <cellStyle name="40% - uthevingsfarge 4 2 3 2" xfId="796"/>
    <cellStyle name="40% - uthevingsfarge 4 2 3 2 10" xfId="14594"/>
    <cellStyle name="40% - uthevingsfarge 4 2 3 2 2" xfId="797"/>
    <cellStyle name="40% - uthevingsfarge 4 2 3 2 2 2" xfId="14596"/>
    <cellStyle name="40% - uthevingsfarge 4 2 3 2 2 2 2" xfId="14597"/>
    <cellStyle name="40% - uthevingsfarge 4 2 3 2 2 2 3" xfId="14598"/>
    <cellStyle name="40% - uthevingsfarge 4 2 3 2 2 3" xfId="14599"/>
    <cellStyle name="40% - uthevingsfarge 4 2 3 2 2 3 2" xfId="14600"/>
    <cellStyle name="40% - uthevingsfarge 4 2 3 2 2 3 3" xfId="14601"/>
    <cellStyle name="40% - uthevingsfarge 4 2 3 2 2 4" xfId="14602"/>
    <cellStyle name="40% - uthevingsfarge 4 2 3 2 2 5" xfId="14603"/>
    <cellStyle name="40% - uthevingsfarge 4 2 3 2 2_Tabell 4.5-4.7" xfId="14595"/>
    <cellStyle name="40% - uthevingsfarge 4 2 3 2 3" xfId="14604"/>
    <cellStyle name="40% - uthevingsfarge 4 2 3 2 3 2" xfId="14605"/>
    <cellStyle name="40% - uthevingsfarge 4 2 3 2 3 2 2" xfId="14606"/>
    <cellStyle name="40% - uthevingsfarge 4 2 3 2 3 2 3" xfId="14607"/>
    <cellStyle name="40% - uthevingsfarge 4 2 3 2 3 3" xfId="14608"/>
    <cellStyle name="40% - uthevingsfarge 4 2 3 2 3 3 2" xfId="14609"/>
    <cellStyle name="40% - uthevingsfarge 4 2 3 2 3 3 3" xfId="14610"/>
    <cellStyle name="40% - uthevingsfarge 4 2 3 2 3 4" xfId="14611"/>
    <cellStyle name="40% - uthevingsfarge 4 2 3 2 3 5" xfId="14612"/>
    <cellStyle name="40% - uthevingsfarge 4 2 3 2 4" xfId="14613"/>
    <cellStyle name="40% - uthevingsfarge 4 2 3 2 4 2" xfId="14614"/>
    <cellStyle name="40% - uthevingsfarge 4 2 3 2 4 3" xfId="14615"/>
    <cellStyle name="40% - uthevingsfarge 4 2 3 2 5" xfId="14616"/>
    <cellStyle name="40% - uthevingsfarge 4 2 3 2 5 2" xfId="14617"/>
    <cellStyle name="40% - uthevingsfarge 4 2 3 2 5 3" xfId="14618"/>
    <cellStyle name="40% - uthevingsfarge 4 2 3 2 6" xfId="14619"/>
    <cellStyle name="40% - uthevingsfarge 4 2 3 2 6 2" xfId="14620"/>
    <cellStyle name="40% - uthevingsfarge 4 2 3 2 7" xfId="14621"/>
    <cellStyle name="40% - uthevingsfarge 4 2 3 2 7 2" xfId="14622"/>
    <cellStyle name="40% - uthevingsfarge 4 2 3 2 8" xfId="14623"/>
    <cellStyle name="40% - uthevingsfarge 4 2 3 2 9" xfId="14624"/>
    <cellStyle name="40% - uthevingsfarge 4 2 3 2_Tabell 4.5-4.7" xfId="14593"/>
    <cellStyle name="40% - uthevingsfarge 4 2 3 3" xfId="798"/>
    <cellStyle name="40% - uthevingsfarge 4 2 3 3 2" xfId="14626"/>
    <cellStyle name="40% - uthevingsfarge 4 2 3 3 2 2" xfId="14627"/>
    <cellStyle name="40% - uthevingsfarge 4 2 3 3 2 3" xfId="14628"/>
    <cellStyle name="40% - uthevingsfarge 4 2 3 3 3" xfId="14629"/>
    <cellStyle name="40% - uthevingsfarge 4 2 3 3 3 2" xfId="14630"/>
    <cellStyle name="40% - uthevingsfarge 4 2 3 3 3 3" xfId="14631"/>
    <cellStyle name="40% - uthevingsfarge 4 2 3 3 4" xfId="14632"/>
    <cellStyle name="40% - uthevingsfarge 4 2 3 3 5" xfId="14633"/>
    <cellStyle name="40% - uthevingsfarge 4 2 3 3_Tabell 4.5-4.7" xfId="14625"/>
    <cellStyle name="40% - uthevingsfarge 4 2 3 4" xfId="14634"/>
    <cellStyle name="40% - uthevingsfarge 4 2 3 4 2" xfId="14635"/>
    <cellStyle name="40% - uthevingsfarge 4 2 3 4 2 2" xfId="14636"/>
    <cellStyle name="40% - uthevingsfarge 4 2 3 4 2 3" xfId="14637"/>
    <cellStyle name="40% - uthevingsfarge 4 2 3 4 3" xfId="14638"/>
    <cellStyle name="40% - uthevingsfarge 4 2 3 4 3 2" xfId="14639"/>
    <cellStyle name="40% - uthevingsfarge 4 2 3 4 3 3" xfId="14640"/>
    <cellStyle name="40% - uthevingsfarge 4 2 3 4 4" xfId="14641"/>
    <cellStyle name="40% - uthevingsfarge 4 2 3 4 5" xfId="14642"/>
    <cellStyle name="40% - uthevingsfarge 4 2 3 5" xfId="14643"/>
    <cellStyle name="40% - uthevingsfarge 4 2 3 5 2" xfId="14644"/>
    <cellStyle name="40% - uthevingsfarge 4 2 3 5 3" xfId="14645"/>
    <cellStyle name="40% - uthevingsfarge 4 2 3 6" xfId="14646"/>
    <cellStyle name="40% - uthevingsfarge 4 2 3 6 2" xfId="14647"/>
    <cellStyle name="40% - uthevingsfarge 4 2 3 6 3" xfId="14648"/>
    <cellStyle name="40% - uthevingsfarge 4 2 3 7" xfId="14649"/>
    <cellStyle name="40% - uthevingsfarge 4 2 3 7 2" xfId="14650"/>
    <cellStyle name="40% - uthevingsfarge 4 2 3 8" xfId="14651"/>
    <cellStyle name="40% - uthevingsfarge 4 2 3 8 2" xfId="14652"/>
    <cellStyle name="40% - uthevingsfarge 4 2 3 9" xfId="14653"/>
    <cellStyle name="40% - uthevingsfarge 4 2 3_Tabell 4.5-4.7" xfId="14590"/>
    <cellStyle name="40% - uthevingsfarge 4 2 4" xfId="799"/>
    <cellStyle name="40% - uthevingsfarge 4 2 4 10" xfId="14655"/>
    <cellStyle name="40% - uthevingsfarge 4 2 4 2" xfId="800"/>
    <cellStyle name="40% - uthevingsfarge 4 2 4 2 2" xfId="14657"/>
    <cellStyle name="40% - uthevingsfarge 4 2 4 2 2 2" xfId="14658"/>
    <cellStyle name="40% - uthevingsfarge 4 2 4 2 2 3" xfId="14659"/>
    <cellStyle name="40% - uthevingsfarge 4 2 4 2 3" xfId="14660"/>
    <cellStyle name="40% - uthevingsfarge 4 2 4 2 3 2" xfId="14661"/>
    <cellStyle name="40% - uthevingsfarge 4 2 4 2 3 3" xfId="14662"/>
    <cellStyle name="40% - uthevingsfarge 4 2 4 2 4" xfId="14663"/>
    <cellStyle name="40% - uthevingsfarge 4 2 4 2 5" xfId="14664"/>
    <cellStyle name="40% - uthevingsfarge 4 2 4 2_Tabell 4.5-4.7" xfId="14656"/>
    <cellStyle name="40% - uthevingsfarge 4 2 4 3" xfId="14665"/>
    <cellStyle name="40% - uthevingsfarge 4 2 4 3 2" xfId="14666"/>
    <cellStyle name="40% - uthevingsfarge 4 2 4 3 2 2" xfId="14667"/>
    <cellStyle name="40% - uthevingsfarge 4 2 4 3 2 3" xfId="14668"/>
    <cellStyle name="40% - uthevingsfarge 4 2 4 3 3" xfId="14669"/>
    <cellStyle name="40% - uthevingsfarge 4 2 4 3 3 2" xfId="14670"/>
    <cellStyle name="40% - uthevingsfarge 4 2 4 3 3 3" xfId="14671"/>
    <cellStyle name="40% - uthevingsfarge 4 2 4 3 4" xfId="14672"/>
    <cellStyle name="40% - uthevingsfarge 4 2 4 3 5" xfId="14673"/>
    <cellStyle name="40% - uthevingsfarge 4 2 4 4" xfId="14674"/>
    <cellStyle name="40% - uthevingsfarge 4 2 4 4 2" xfId="14675"/>
    <cellStyle name="40% - uthevingsfarge 4 2 4 4 3" xfId="14676"/>
    <cellStyle name="40% - uthevingsfarge 4 2 4 5" xfId="14677"/>
    <cellStyle name="40% - uthevingsfarge 4 2 4 5 2" xfId="14678"/>
    <cellStyle name="40% - uthevingsfarge 4 2 4 5 3" xfId="14679"/>
    <cellStyle name="40% - uthevingsfarge 4 2 4 6" xfId="14680"/>
    <cellStyle name="40% - uthevingsfarge 4 2 4 6 2" xfId="14681"/>
    <cellStyle name="40% - uthevingsfarge 4 2 4 7" xfId="14682"/>
    <cellStyle name="40% - uthevingsfarge 4 2 4 7 2" xfId="14683"/>
    <cellStyle name="40% - uthevingsfarge 4 2 4 8" xfId="14684"/>
    <cellStyle name="40% - uthevingsfarge 4 2 4 9" xfId="14685"/>
    <cellStyle name="40% - uthevingsfarge 4 2 4_Tabell 4.5-4.7" xfId="14654"/>
    <cellStyle name="40% - uthevingsfarge 4 2 5" xfId="801"/>
    <cellStyle name="40% - uthevingsfarge 4 2 5 10" xfId="14687"/>
    <cellStyle name="40% - uthevingsfarge 4 2 5 2" xfId="802"/>
    <cellStyle name="40% - uthevingsfarge 4 2 5 2 2" xfId="14689"/>
    <cellStyle name="40% - uthevingsfarge 4 2 5 2 2 2" xfId="14690"/>
    <cellStyle name="40% - uthevingsfarge 4 2 5 2 2 3" xfId="14691"/>
    <cellStyle name="40% - uthevingsfarge 4 2 5 2 3" xfId="14692"/>
    <cellStyle name="40% - uthevingsfarge 4 2 5 2 3 2" xfId="14693"/>
    <cellStyle name="40% - uthevingsfarge 4 2 5 2 3 3" xfId="14694"/>
    <cellStyle name="40% - uthevingsfarge 4 2 5 2 4" xfId="14695"/>
    <cellStyle name="40% - uthevingsfarge 4 2 5 2 5" xfId="14696"/>
    <cellStyle name="40% - uthevingsfarge 4 2 5 2_Tabell 4.5-4.7" xfId="14688"/>
    <cellStyle name="40% - uthevingsfarge 4 2 5 3" xfId="14697"/>
    <cellStyle name="40% - uthevingsfarge 4 2 5 3 2" xfId="14698"/>
    <cellStyle name="40% - uthevingsfarge 4 2 5 3 2 2" xfId="14699"/>
    <cellStyle name="40% - uthevingsfarge 4 2 5 3 2 3" xfId="14700"/>
    <cellStyle name="40% - uthevingsfarge 4 2 5 3 3" xfId="14701"/>
    <cellStyle name="40% - uthevingsfarge 4 2 5 3 3 2" xfId="14702"/>
    <cellStyle name="40% - uthevingsfarge 4 2 5 3 3 3" xfId="14703"/>
    <cellStyle name="40% - uthevingsfarge 4 2 5 3 4" xfId="14704"/>
    <cellStyle name="40% - uthevingsfarge 4 2 5 3 5" xfId="14705"/>
    <cellStyle name="40% - uthevingsfarge 4 2 5 4" xfId="14706"/>
    <cellStyle name="40% - uthevingsfarge 4 2 5 4 2" xfId="14707"/>
    <cellStyle name="40% - uthevingsfarge 4 2 5 4 3" xfId="14708"/>
    <cellStyle name="40% - uthevingsfarge 4 2 5 5" xfId="14709"/>
    <cellStyle name="40% - uthevingsfarge 4 2 5 5 2" xfId="14710"/>
    <cellStyle name="40% - uthevingsfarge 4 2 5 5 3" xfId="14711"/>
    <cellStyle name="40% - uthevingsfarge 4 2 5 6" xfId="14712"/>
    <cellStyle name="40% - uthevingsfarge 4 2 5 6 2" xfId="14713"/>
    <cellStyle name="40% - uthevingsfarge 4 2 5 7" xfId="14714"/>
    <cellStyle name="40% - uthevingsfarge 4 2 5 7 2" xfId="14715"/>
    <cellStyle name="40% - uthevingsfarge 4 2 5 8" xfId="14716"/>
    <cellStyle name="40% - uthevingsfarge 4 2 5 9" xfId="14717"/>
    <cellStyle name="40% - uthevingsfarge 4 2 5_Tabell 4.5-4.7" xfId="14686"/>
    <cellStyle name="40% - uthevingsfarge 4 2 6" xfId="803"/>
    <cellStyle name="40% - uthevingsfarge 4 2 6 2" xfId="14719"/>
    <cellStyle name="40% - uthevingsfarge 4 2 6 2 2" xfId="14720"/>
    <cellStyle name="40% - uthevingsfarge 4 2 6 2 3" xfId="14721"/>
    <cellStyle name="40% - uthevingsfarge 4 2 6 3" xfId="14722"/>
    <cellStyle name="40% - uthevingsfarge 4 2 6 3 2" xfId="14723"/>
    <cellStyle name="40% - uthevingsfarge 4 2 6 3 3" xfId="14724"/>
    <cellStyle name="40% - uthevingsfarge 4 2 6 4" xfId="14725"/>
    <cellStyle name="40% - uthevingsfarge 4 2 6 5" xfId="14726"/>
    <cellStyle name="40% - uthevingsfarge 4 2 6_Tabell 4.5-4.7" xfId="14718"/>
    <cellStyle name="40% - uthevingsfarge 4 2 7" xfId="14727"/>
    <cellStyle name="40% - uthevingsfarge 4 2 7 2" xfId="14728"/>
    <cellStyle name="40% - uthevingsfarge 4 2 7 2 2" xfId="14729"/>
    <cellStyle name="40% - uthevingsfarge 4 2 7 2 3" xfId="14730"/>
    <cellStyle name="40% - uthevingsfarge 4 2 7 3" xfId="14731"/>
    <cellStyle name="40% - uthevingsfarge 4 2 7 3 2" xfId="14732"/>
    <cellStyle name="40% - uthevingsfarge 4 2 7 3 3" xfId="14733"/>
    <cellStyle name="40% - uthevingsfarge 4 2 7 4" xfId="14734"/>
    <cellStyle name="40% - uthevingsfarge 4 2 7 5" xfId="14735"/>
    <cellStyle name="40% - uthevingsfarge 4 2 8" xfId="14736"/>
    <cellStyle name="40% - uthevingsfarge 4 2 8 2" xfId="14737"/>
    <cellStyle name="40% - uthevingsfarge 4 2 8 3" xfId="14738"/>
    <cellStyle name="40% - uthevingsfarge 4 2 9" xfId="14739"/>
    <cellStyle name="40% - uthevingsfarge 4 2 9 2" xfId="14740"/>
    <cellStyle name="40% - uthevingsfarge 4 2 9 3" xfId="14741"/>
    <cellStyle name="40% - uthevingsfarge 4 2_Tabell 4.5-4.7" xfId="14454"/>
    <cellStyle name="40% - uthevingsfarge 4 3" xfId="804"/>
    <cellStyle name="40% - uthevingsfarge 4 3 10" xfId="14743"/>
    <cellStyle name="40% - uthevingsfarge 4 3 10 2" xfId="14744"/>
    <cellStyle name="40% - uthevingsfarge 4 3 11" xfId="14745"/>
    <cellStyle name="40% - uthevingsfarge 4 3 12" xfId="14746"/>
    <cellStyle name="40% - uthevingsfarge 4 3 13" xfId="14747"/>
    <cellStyle name="40% - uthevingsfarge 4 3 2" xfId="805"/>
    <cellStyle name="40% - uthevingsfarge 4 3 2 10" xfId="14749"/>
    <cellStyle name="40% - uthevingsfarge 4 3 2 11" xfId="14750"/>
    <cellStyle name="40% - uthevingsfarge 4 3 2 12" xfId="14751"/>
    <cellStyle name="40% - uthevingsfarge 4 3 2 2" xfId="806"/>
    <cellStyle name="40% - uthevingsfarge 4 3 2 2 10" xfId="14753"/>
    <cellStyle name="40% - uthevingsfarge 4 3 2 2 11" xfId="14754"/>
    <cellStyle name="40% - uthevingsfarge 4 3 2 2 2" xfId="807"/>
    <cellStyle name="40% - uthevingsfarge 4 3 2 2 2 10" xfId="14756"/>
    <cellStyle name="40% - uthevingsfarge 4 3 2 2 2 2" xfId="808"/>
    <cellStyle name="40% - uthevingsfarge 4 3 2 2 2 2 2" xfId="14758"/>
    <cellStyle name="40% - uthevingsfarge 4 3 2 2 2 2 2 2" xfId="14759"/>
    <cellStyle name="40% - uthevingsfarge 4 3 2 2 2 2 2 3" xfId="14760"/>
    <cellStyle name="40% - uthevingsfarge 4 3 2 2 2 2 3" xfId="14761"/>
    <cellStyle name="40% - uthevingsfarge 4 3 2 2 2 2 3 2" xfId="14762"/>
    <cellStyle name="40% - uthevingsfarge 4 3 2 2 2 2 3 3" xfId="14763"/>
    <cellStyle name="40% - uthevingsfarge 4 3 2 2 2 2 4" xfId="14764"/>
    <cellStyle name="40% - uthevingsfarge 4 3 2 2 2 2 5" xfId="14765"/>
    <cellStyle name="40% - uthevingsfarge 4 3 2 2 2 2_Tabell 4.5-4.7" xfId="14757"/>
    <cellStyle name="40% - uthevingsfarge 4 3 2 2 2 3" xfId="14766"/>
    <cellStyle name="40% - uthevingsfarge 4 3 2 2 2 3 2" xfId="14767"/>
    <cellStyle name="40% - uthevingsfarge 4 3 2 2 2 3 2 2" xfId="14768"/>
    <cellStyle name="40% - uthevingsfarge 4 3 2 2 2 3 2 3" xfId="14769"/>
    <cellStyle name="40% - uthevingsfarge 4 3 2 2 2 3 3" xfId="14770"/>
    <cellStyle name="40% - uthevingsfarge 4 3 2 2 2 3 3 2" xfId="14771"/>
    <cellStyle name="40% - uthevingsfarge 4 3 2 2 2 3 3 3" xfId="14772"/>
    <cellStyle name="40% - uthevingsfarge 4 3 2 2 2 3 4" xfId="14773"/>
    <cellStyle name="40% - uthevingsfarge 4 3 2 2 2 3 5" xfId="14774"/>
    <cellStyle name="40% - uthevingsfarge 4 3 2 2 2 4" xfId="14775"/>
    <cellStyle name="40% - uthevingsfarge 4 3 2 2 2 4 2" xfId="14776"/>
    <cellStyle name="40% - uthevingsfarge 4 3 2 2 2 4 3" xfId="14777"/>
    <cellStyle name="40% - uthevingsfarge 4 3 2 2 2 5" xfId="14778"/>
    <cellStyle name="40% - uthevingsfarge 4 3 2 2 2 5 2" xfId="14779"/>
    <cellStyle name="40% - uthevingsfarge 4 3 2 2 2 5 3" xfId="14780"/>
    <cellStyle name="40% - uthevingsfarge 4 3 2 2 2 6" xfId="14781"/>
    <cellStyle name="40% - uthevingsfarge 4 3 2 2 2 6 2" xfId="14782"/>
    <cellStyle name="40% - uthevingsfarge 4 3 2 2 2 7" xfId="14783"/>
    <cellStyle name="40% - uthevingsfarge 4 3 2 2 2 7 2" xfId="14784"/>
    <cellStyle name="40% - uthevingsfarge 4 3 2 2 2 8" xfId="14785"/>
    <cellStyle name="40% - uthevingsfarge 4 3 2 2 2 9" xfId="14786"/>
    <cellStyle name="40% - uthevingsfarge 4 3 2 2 2_Tabell 4.5-4.7" xfId="14755"/>
    <cellStyle name="40% - uthevingsfarge 4 3 2 2 3" xfId="809"/>
    <cellStyle name="40% - uthevingsfarge 4 3 2 2 3 2" xfId="14788"/>
    <cellStyle name="40% - uthevingsfarge 4 3 2 2 3 2 2" xfId="14789"/>
    <cellStyle name="40% - uthevingsfarge 4 3 2 2 3 2 3" xfId="14790"/>
    <cellStyle name="40% - uthevingsfarge 4 3 2 2 3 3" xfId="14791"/>
    <cellStyle name="40% - uthevingsfarge 4 3 2 2 3 3 2" xfId="14792"/>
    <cellStyle name="40% - uthevingsfarge 4 3 2 2 3 3 3" xfId="14793"/>
    <cellStyle name="40% - uthevingsfarge 4 3 2 2 3 4" xfId="14794"/>
    <cellStyle name="40% - uthevingsfarge 4 3 2 2 3 5" xfId="14795"/>
    <cellStyle name="40% - uthevingsfarge 4 3 2 2 3_Tabell 4.5-4.7" xfId="14787"/>
    <cellStyle name="40% - uthevingsfarge 4 3 2 2 4" xfId="14796"/>
    <cellStyle name="40% - uthevingsfarge 4 3 2 2 4 2" xfId="14797"/>
    <cellStyle name="40% - uthevingsfarge 4 3 2 2 4 2 2" xfId="14798"/>
    <cellStyle name="40% - uthevingsfarge 4 3 2 2 4 2 3" xfId="14799"/>
    <cellStyle name="40% - uthevingsfarge 4 3 2 2 4 3" xfId="14800"/>
    <cellStyle name="40% - uthevingsfarge 4 3 2 2 4 3 2" xfId="14801"/>
    <cellStyle name="40% - uthevingsfarge 4 3 2 2 4 3 3" xfId="14802"/>
    <cellStyle name="40% - uthevingsfarge 4 3 2 2 4 4" xfId="14803"/>
    <cellStyle name="40% - uthevingsfarge 4 3 2 2 4 5" xfId="14804"/>
    <cellStyle name="40% - uthevingsfarge 4 3 2 2 5" xfId="14805"/>
    <cellStyle name="40% - uthevingsfarge 4 3 2 2 5 2" xfId="14806"/>
    <cellStyle name="40% - uthevingsfarge 4 3 2 2 5 3" xfId="14807"/>
    <cellStyle name="40% - uthevingsfarge 4 3 2 2 6" xfId="14808"/>
    <cellStyle name="40% - uthevingsfarge 4 3 2 2 6 2" xfId="14809"/>
    <cellStyle name="40% - uthevingsfarge 4 3 2 2 6 3" xfId="14810"/>
    <cellStyle name="40% - uthevingsfarge 4 3 2 2 7" xfId="14811"/>
    <cellStyle name="40% - uthevingsfarge 4 3 2 2 7 2" xfId="14812"/>
    <cellStyle name="40% - uthevingsfarge 4 3 2 2 8" xfId="14813"/>
    <cellStyle name="40% - uthevingsfarge 4 3 2 2 8 2" xfId="14814"/>
    <cellStyle name="40% - uthevingsfarge 4 3 2 2 9" xfId="14815"/>
    <cellStyle name="40% - uthevingsfarge 4 3 2 2_Tabell 4.5-4.7" xfId="14752"/>
    <cellStyle name="40% - uthevingsfarge 4 3 2 3" xfId="810"/>
    <cellStyle name="40% - uthevingsfarge 4 3 2 3 10" xfId="14817"/>
    <cellStyle name="40% - uthevingsfarge 4 3 2 3 2" xfId="811"/>
    <cellStyle name="40% - uthevingsfarge 4 3 2 3 2 2" xfId="14819"/>
    <cellStyle name="40% - uthevingsfarge 4 3 2 3 2 2 2" xfId="14820"/>
    <cellStyle name="40% - uthevingsfarge 4 3 2 3 2 2 3" xfId="14821"/>
    <cellStyle name="40% - uthevingsfarge 4 3 2 3 2 3" xfId="14822"/>
    <cellStyle name="40% - uthevingsfarge 4 3 2 3 2 3 2" xfId="14823"/>
    <cellStyle name="40% - uthevingsfarge 4 3 2 3 2 3 3" xfId="14824"/>
    <cellStyle name="40% - uthevingsfarge 4 3 2 3 2 4" xfId="14825"/>
    <cellStyle name="40% - uthevingsfarge 4 3 2 3 2 5" xfId="14826"/>
    <cellStyle name="40% - uthevingsfarge 4 3 2 3 2_Tabell 4.5-4.7" xfId="14818"/>
    <cellStyle name="40% - uthevingsfarge 4 3 2 3 3" xfId="14827"/>
    <cellStyle name="40% - uthevingsfarge 4 3 2 3 3 2" xfId="14828"/>
    <cellStyle name="40% - uthevingsfarge 4 3 2 3 3 2 2" xfId="14829"/>
    <cellStyle name="40% - uthevingsfarge 4 3 2 3 3 2 3" xfId="14830"/>
    <cellStyle name="40% - uthevingsfarge 4 3 2 3 3 3" xfId="14831"/>
    <cellStyle name="40% - uthevingsfarge 4 3 2 3 3 3 2" xfId="14832"/>
    <cellStyle name="40% - uthevingsfarge 4 3 2 3 3 3 3" xfId="14833"/>
    <cellStyle name="40% - uthevingsfarge 4 3 2 3 3 4" xfId="14834"/>
    <cellStyle name="40% - uthevingsfarge 4 3 2 3 3 5" xfId="14835"/>
    <cellStyle name="40% - uthevingsfarge 4 3 2 3 4" xfId="14836"/>
    <cellStyle name="40% - uthevingsfarge 4 3 2 3 4 2" xfId="14837"/>
    <cellStyle name="40% - uthevingsfarge 4 3 2 3 4 3" xfId="14838"/>
    <cellStyle name="40% - uthevingsfarge 4 3 2 3 5" xfId="14839"/>
    <cellStyle name="40% - uthevingsfarge 4 3 2 3 5 2" xfId="14840"/>
    <cellStyle name="40% - uthevingsfarge 4 3 2 3 5 3" xfId="14841"/>
    <cellStyle name="40% - uthevingsfarge 4 3 2 3 6" xfId="14842"/>
    <cellStyle name="40% - uthevingsfarge 4 3 2 3 6 2" xfId="14843"/>
    <cellStyle name="40% - uthevingsfarge 4 3 2 3 7" xfId="14844"/>
    <cellStyle name="40% - uthevingsfarge 4 3 2 3 7 2" xfId="14845"/>
    <cellStyle name="40% - uthevingsfarge 4 3 2 3 8" xfId="14846"/>
    <cellStyle name="40% - uthevingsfarge 4 3 2 3 9" xfId="14847"/>
    <cellStyle name="40% - uthevingsfarge 4 3 2 3_Tabell 4.5-4.7" xfId="14816"/>
    <cellStyle name="40% - uthevingsfarge 4 3 2 4" xfId="812"/>
    <cellStyle name="40% - uthevingsfarge 4 3 2 4 2" xfId="14849"/>
    <cellStyle name="40% - uthevingsfarge 4 3 2 4 2 2" xfId="14850"/>
    <cellStyle name="40% - uthevingsfarge 4 3 2 4 2 3" xfId="14851"/>
    <cellStyle name="40% - uthevingsfarge 4 3 2 4 3" xfId="14852"/>
    <cellStyle name="40% - uthevingsfarge 4 3 2 4 3 2" xfId="14853"/>
    <cellStyle name="40% - uthevingsfarge 4 3 2 4 3 3" xfId="14854"/>
    <cellStyle name="40% - uthevingsfarge 4 3 2 4 4" xfId="14855"/>
    <cellStyle name="40% - uthevingsfarge 4 3 2 4 5" xfId="14856"/>
    <cellStyle name="40% - uthevingsfarge 4 3 2 4_Tabell 4.5-4.7" xfId="14848"/>
    <cellStyle name="40% - uthevingsfarge 4 3 2 5" xfId="14857"/>
    <cellStyle name="40% - uthevingsfarge 4 3 2 5 2" xfId="14858"/>
    <cellStyle name="40% - uthevingsfarge 4 3 2 5 2 2" xfId="14859"/>
    <cellStyle name="40% - uthevingsfarge 4 3 2 5 2 3" xfId="14860"/>
    <cellStyle name="40% - uthevingsfarge 4 3 2 5 3" xfId="14861"/>
    <cellStyle name="40% - uthevingsfarge 4 3 2 5 3 2" xfId="14862"/>
    <cellStyle name="40% - uthevingsfarge 4 3 2 5 3 3" xfId="14863"/>
    <cellStyle name="40% - uthevingsfarge 4 3 2 5 4" xfId="14864"/>
    <cellStyle name="40% - uthevingsfarge 4 3 2 5 5" xfId="14865"/>
    <cellStyle name="40% - uthevingsfarge 4 3 2 6" xfId="14866"/>
    <cellStyle name="40% - uthevingsfarge 4 3 2 6 2" xfId="14867"/>
    <cellStyle name="40% - uthevingsfarge 4 3 2 6 3" xfId="14868"/>
    <cellStyle name="40% - uthevingsfarge 4 3 2 7" xfId="14869"/>
    <cellStyle name="40% - uthevingsfarge 4 3 2 7 2" xfId="14870"/>
    <cellStyle name="40% - uthevingsfarge 4 3 2 7 3" xfId="14871"/>
    <cellStyle name="40% - uthevingsfarge 4 3 2 8" xfId="14872"/>
    <cellStyle name="40% - uthevingsfarge 4 3 2 8 2" xfId="14873"/>
    <cellStyle name="40% - uthevingsfarge 4 3 2 9" xfId="14874"/>
    <cellStyle name="40% - uthevingsfarge 4 3 2 9 2" xfId="14875"/>
    <cellStyle name="40% - uthevingsfarge 4 3 2_Tabell 4.5-4.7" xfId="14748"/>
    <cellStyle name="40% - uthevingsfarge 4 3 3" xfId="813"/>
    <cellStyle name="40% - uthevingsfarge 4 3 3 10" xfId="14877"/>
    <cellStyle name="40% - uthevingsfarge 4 3 3 11" xfId="14878"/>
    <cellStyle name="40% - uthevingsfarge 4 3 3 2" xfId="814"/>
    <cellStyle name="40% - uthevingsfarge 4 3 3 2 10" xfId="14880"/>
    <cellStyle name="40% - uthevingsfarge 4 3 3 2 2" xfId="815"/>
    <cellStyle name="40% - uthevingsfarge 4 3 3 2 2 2" xfId="14882"/>
    <cellStyle name="40% - uthevingsfarge 4 3 3 2 2 2 2" xfId="14883"/>
    <cellStyle name="40% - uthevingsfarge 4 3 3 2 2 2 3" xfId="14884"/>
    <cellStyle name="40% - uthevingsfarge 4 3 3 2 2 3" xfId="14885"/>
    <cellStyle name="40% - uthevingsfarge 4 3 3 2 2 3 2" xfId="14886"/>
    <cellStyle name="40% - uthevingsfarge 4 3 3 2 2 3 3" xfId="14887"/>
    <cellStyle name="40% - uthevingsfarge 4 3 3 2 2 4" xfId="14888"/>
    <cellStyle name="40% - uthevingsfarge 4 3 3 2 2 5" xfId="14889"/>
    <cellStyle name="40% - uthevingsfarge 4 3 3 2 2_Tabell 4.5-4.7" xfId="14881"/>
    <cellStyle name="40% - uthevingsfarge 4 3 3 2 3" xfId="14890"/>
    <cellStyle name="40% - uthevingsfarge 4 3 3 2 3 2" xfId="14891"/>
    <cellStyle name="40% - uthevingsfarge 4 3 3 2 3 2 2" xfId="14892"/>
    <cellStyle name="40% - uthevingsfarge 4 3 3 2 3 2 3" xfId="14893"/>
    <cellStyle name="40% - uthevingsfarge 4 3 3 2 3 3" xfId="14894"/>
    <cellStyle name="40% - uthevingsfarge 4 3 3 2 3 3 2" xfId="14895"/>
    <cellStyle name="40% - uthevingsfarge 4 3 3 2 3 3 3" xfId="14896"/>
    <cellStyle name="40% - uthevingsfarge 4 3 3 2 3 4" xfId="14897"/>
    <cellStyle name="40% - uthevingsfarge 4 3 3 2 3 5" xfId="14898"/>
    <cellStyle name="40% - uthevingsfarge 4 3 3 2 4" xfId="14899"/>
    <cellStyle name="40% - uthevingsfarge 4 3 3 2 4 2" xfId="14900"/>
    <cellStyle name="40% - uthevingsfarge 4 3 3 2 4 3" xfId="14901"/>
    <cellStyle name="40% - uthevingsfarge 4 3 3 2 5" xfId="14902"/>
    <cellStyle name="40% - uthevingsfarge 4 3 3 2 5 2" xfId="14903"/>
    <cellStyle name="40% - uthevingsfarge 4 3 3 2 5 3" xfId="14904"/>
    <cellStyle name="40% - uthevingsfarge 4 3 3 2 6" xfId="14905"/>
    <cellStyle name="40% - uthevingsfarge 4 3 3 2 6 2" xfId="14906"/>
    <cellStyle name="40% - uthevingsfarge 4 3 3 2 7" xfId="14907"/>
    <cellStyle name="40% - uthevingsfarge 4 3 3 2 7 2" xfId="14908"/>
    <cellStyle name="40% - uthevingsfarge 4 3 3 2 8" xfId="14909"/>
    <cellStyle name="40% - uthevingsfarge 4 3 3 2 9" xfId="14910"/>
    <cellStyle name="40% - uthevingsfarge 4 3 3 2_Tabell 4.5-4.7" xfId="14879"/>
    <cellStyle name="40% - uthevingsfarge 4 3 3 3" xfId="816"/>
    <cellStyle name="40% - uthevingsfarge 4 3 3 3 2" xfId="14912"/>
    <cellStyle name="40% - uthevingsfarge 4 3 3 3 2 2" xfId="14913"/>
    <cellStyle name="40% - uthevingsfarge 4 3 3 3 2 3" xfId="14914"/>
    <cellStyle name="40% - uthevingsfarge 4 3 3 3 3" xfId="14915"/>
    <cellStyle name="40% - uthevingsfarge 4 3 3 3 3 2" xfId="14916"/>
    <cellStyle name="40% - uthevingsfarge 4 3 3 3 3 3" xfId="14917"/>
    <cellStyle name="40% - uthevingsfarge 4 3 3 3 4" xfId="14918"/>
    <cellStyle name="40% - uthevingsfarge 4 3 3 3 5" xfId="14919"/>
    <cellStyle name="40% - uthevingsfarge 4 3 3 3_Tabell 4.5-4.7" xfId="14911"/>
    <cellStyle name="40% - uthevingsfarge 4 3 3 4" xfId="14920"/>
    <cellStyle name="40% - uthevingsfarge 4 3 3 4 2" xfId="14921"/>
    <cellStyle name="40% - uthevingsfarge 4 3 3 4 2 2" xfId="14922"/>
    <cellStyle name="40% - uthevingsfarge 4 3 3 4 2 3" xfId="14923"/>
    <cellStyle name="40% - uthevingsfarge 4 3 3 4 3" xfId="14924"/>
    <cellStyle name="40% - uthevingsfarge 4 3 3 4 3 2" xfId="14925"/>
    <cellStyle name="40% - uthevingsfarge 4 3 3 4 3 3" xfId="14926"/>
    <cellStyle name="40% - uthevingsfarge 4 3 3 4 4" xfId="14927"/>
    <cellStyle name="40% - uthevingsfarge 4 3 3 4 5" xfId="14928"/>
    <cellStyle name="40% - uthevingsfarge 4 3 3 5" xfId="14929"/>
    <cellStyle name="40% - uthevingsfarge 4 3 3 5 2" xfId="14930"/>
    <cellStyle name="40% - uthevingsfarge 4 3 3 5 3" xfId="14931"/>
    <cellStyle name="40% - uthevingsfarge 4 3 3 6" xfId="14932"/>
    <cellStyle name="40% - uthevingsfarge 4 3 3 6 2" xfId="14933"/>
    <cellStyle name="40% - uthevingsfarge 4 3 3 6 3" xfId="14934"/>
    <cellStyle name="40% - uthevingsfarge 4 3 3 7" xfId="14935"/>
    <cellStyle name="40% - uthevingsfarge 4 3 3 7 2" xfId="14936"/>
    <cellStyle name="40% - uthevingsfarge 4 3 3 8" xfId="14937"/>
    <cellStyle name="40% - uthevingsfarge 4 3 3 8 2" xfId="14938"/>
    <cellStyle name="40% - uthevingsfarge 4 3 3 9" xfId="14939"/>
    <cellStyle name="40% - uthevingsfarge 4 3 3_Tabell 4.5-4.7" xfId="14876"/>
    <cellStyle name="40% - uthevingsfarge 4 3 4" xfId="817"/>
    <cellStyle name="40% - uthevingsfarge 4 3 4 10" xfId="14941"/>
    <cellStyle name="40% - uthevingsfarge 4 3 4 2" xfId="818"/>
    <cellStyle name="40% - uthevingsfarge 4 3 4 2 2" xfId="14943"/>
    <cellStyle name="40% - uthevingsfarge 4 3 4 2 2 2" xfId="14944"/>
    <cellStyle name="40% - uthevingsfarge 4 3 4 2 2 3" xfId="14945"/>
    <cellStyle name="40% - uthevingsfarge 4 3 4 2 3" xfId="14946"/>
    <cellStyle name="40% - uthevingsfarge 4 3 4 2 3 2" xfId="14947"/>
    <cellStyle name="40% - uthevingsfarge 4 3 4 2 3 3" xfId="14948"/>
    <cellStyle name="40% - uthevingsfarge 4 3 4 2 4" xfId="14949"/>
    <cellStyle name="40% - uthevingsfarge 4 3 4 2 5" xfId="14950"/>
    <cellStyle name="40% - uthevingsfarge 4 3 4 2_Tabell 4.5-4.7" xfId="14942"/>
    <cellStyle name="40% - uthevingsfarge 4 3 4 3" xfId="14951"/>
    <cellStyle name="40% - uthevingsfarge 4 3 4 3 2" xfId="14952"/>
    <cellStyle name="40% - uthevingsfarge 4 3 4 3 2 2" xfId="14953"/>
    <cellStyle name="40% - uthevingsfarge 4 3 4 3 2 3" xfId="14954"/>
    <cellStyle name="40% - uthevingsfarge 4 3 4 3 3" xfId="14955"/>
    <cellStyle name="40% - uthevingsfarge 4 3 4 3 3 2" xfId="14956"/>
    <cellStyle name="40% - uthevingsfarge 4 3 4 3 3 3" xfId="14957"/>
    <cellStyle name="40% - uthevingsfarge 4 3 4 3 4" xfId="14958"/>
    <cellStyle name="40% - uthevingsfarge 4 3 4 3 5" xfId="14959"/>
    <cellStyle name="40% - uthevingsfarge 4 3 4 4" xfId="14960"/>
    <cellStyle name="40% - uthevingsfarge 4 3 4 4 2" xfId="14961"/>
    <cellStyle name="40% - uthevingsfarge 4 3 4 4 3" xfId="14962"/>
    <cellStyle name="40% - uthevingsfarge 4 3 4 5" xfId="14963"/>
    <cellStyle name="40% - uthevingsfarge 4 3 4 5 2" xfId="14964"/>
    <cellStyle name="40% - uthevingsfarge 4 3 4 5 3" xfId="14965"/>
    <cellStyle name="40% - uthevingsfarge 4 3 4 6" xfId="14966"/>
    <cellStyle name="40% - uthevingsfarge 4 3 4 6 2" xfId="14967"/>
    <cellStyle name="40% - uthevingsfarge 4 3 4 7" xfId="14968"/>
    <cellStyle name="40% - uthevingsfarge 4 3 4 7 2" xfId="14969"/>
    <cellStyle name="40% - uthevingsfarge 4 3 4 8" xfId="14970"/>
    <cellStyle name="40% - uthevingsfarge 4 3 4 9" xfId="14971"/>
    <cellStyle name="40% - uthevingsfarge 4 3 4_Tabell 4.5-4.7" xfId="14940"/>
    <cellStyle name="40% - uthevingsfarge 4 3 5" xfId="819"/>
    <cellStyle name="40% - uthevingsfarge 4 3 5 2" xfId="14973"/>
    <cellStyle name="40% - uthevingsfarge 4 3 5 2 2" xfId="14974"/>
    <cellStyle name="40% - uthevingsfarge 4 3 5 2 3" xfId="14975"/>
    <cellStyle name="40% - uthevingsfarge 4 3 5 3" xfId="14976"/>
    <cellStyle name="40% - uthevingsfarge 4 3 5 3 2" xfId="14977"/>
    <cellStyle name="40% - uthevingsfarge 4 3 5 3 3" xfId="14978"/>
    <cellStyle name="40% - uthevingsfarge 4 3 5 4" xfId="14979"/>
    <cellStyle name="40% - uthevingsfarge 4 3 5 5" xfId="14980"/>
    <cellStyle name="40% - uthevingsfarge 4 3 5_Tabell 4.5-4.7" xfId="14972"/>
    <cellStyle name="40% - uthevingsfarge 4 3 6" xfId="14981"/>
    <cellStyle name="40% - uthevingsfarge 4 3 6 2" xfId="14982"/>
    <cellStyle name="40% - uthevingsfarge 4 3 6 2 2" xfId="14983"/>
    <cellStyle name="40% - uthevingsfarge 4 3 6 2 3" xfId="14984"/>
    <cellStyle name="40% - uthevingsfarge 4 3 6 3" xfId="14985"/>
    <cellStyle name="40% - uthevingsfarge 4 3 6 3 2" xfId="14986"/>
    <cellStyle name="40% - uthevingsfarge 4 3 6 3 3" xfId="14987"/>
    <cellStyle name="40% - uthevingsfarge 4 3 6 4" xfId="14988"/>
    <cellStyle name="40% - uthevingsfarge 4 3 6 5" xfId="14989"/>
    <cellStyle name="40% - uthevingsfarge 4 3 7" xfId="14990"/>
    <cellStyle name="40% - uthevingsfarge 4 3 7 2" xfId="14991"/>
    <cellStyle name="40% - uthevingsfarge 4 3 7 3" xfId="14992"/>
    <cellStyle name="40% - uthevingsfarge 4 3 8" xfId="14993"/>
    <cellStyle name="40% - uthevingsfarge 4 3 8 2" xfId="14994"/>
    <cellStyle name="40% - uthevingsfarge 4 3 8 3" xfId="14995"/>
    <cellStyle name="40% - uthevingsfarge 4 3 9" xfId="14996"/>
    <cellStyle name="40% - uthevingsfarge 4 3 9 2" xfId="14997"/>
    <cellStyle name="40% - uthevingsfarge 4 3_Tabell 4.5-4.7" xfId="14742"/>
    <cellStyle name="40% - uthevingsfarge 4 4" xfId="820"/>
    <cellStyle name="40% - uthevingsfarge 4 4 10" xfId="14999"/>
    <cellStyle name="40% - uthevingsfarge 4 4 10 2" xfId="15000"/>
    <cellStyle name="40% - uthevingsfarge 4 4 11" xfId="15001"/>
    <cellStyle name="40% - uthevingsfarge 4 4 12" xfId="15002"/>
    <cellStyle name="40% - uthevingsfarge 4 4 13" xfId="15003"/>
    <cellStyle name="40% - uthevingsfarge 4 4 2" xfId="821"/>
    <cellStyle name="40% - uthevingsfarge 4 4 2 10" xfId="15005"/>
    <cellStyle name="40% - uthevingsfarge 4 4 2 11" xfId="15006"/>
    <cellStyle name="40% - uthevingsfarge 4 4 2 12" xfId="15007"/>
    <cellStyle name="40% - uthevingsfarge 4 4 2 2" xfId="822"/>
    <cellStyle name="40% - uthevingsfarge 4 4 2 2 10" xfId="15009"/>
    <cellStyle name="40% - uthevingsfarge 4 4 2 2 11" xfId="15010"/>
    <cellStyle name="40% - uthevingsfarge 4 4 2 2 2" xfId="823"/>
    <cellStyle name="40% - uthevingsfarge 4 4 2 2 2 10" xfId="15012"/>
    <cellStyle name="40% - uthevingsfarge 4 4 2 2 2 2" xfId="824"/>
    <cellStyle name="40% - uthevingsfarge 4 4 2 2 2 2 2" xfId="15014"/>
    <cellStyle name="40% - uthevingsfarge 4 4 2 2 2 2 2 2" xfId="15015"/>
    <cellStyle name="40% - uthevingsfarge 4 4 2 2 2 2 2 3" xfId="15016"/>
    <cellStyle name="40% - uthevingsfarge 4 4 2 2 2 2 3" xfId="15017"/>
    <cellStyle name="40% - uthevingsfarge 4 4 2 2 2 2 3 2" xfId="15018"/>
    <cellStyle name="40% - uthevingsfarge 4 4 2 2 2 2 3 3" xfId="15019"/>
    <cellStyle name="40% - uthevingsfarge 4 4 2 2 2 2 4" xfId="15020"/>
    <cellStyle name="40% - uthevingsfarge 4 4 2 2 2 2 5" xfId="15021"/>
    <cellStyle name="40% - uthevingsfarge 4 4 2 2 2 2_Tabell 4.5-4.7" xfId="15013"/>
    <cellStyle name="40% - uthevingsfarge 4 4 2 2 2 3" xfId="15022"/>
    <cellStyle name="40% - uthevingsfarge 4 4 2 2 2 3 2" xfId="15023"/>
    <cellStyle name="40% - uthevingsfarge 4 4 2 2 2 3 2 2" xfId="15024"/>
    <cellStyle name="40% - uthevingsfarge 4 4 2 2 2 3 2 3" xfId="15025"/>
    <cellStyle name="40% - uthevingsfarge 4 4 2 2 2 3 3" xfId="15026"/>
    <cellStyle name="40% - uthevingsfarge 4 4 2 2 2 3 3 2" xfId="15027"/>
    <cellStyle name="40% - uthevingsfarge 4 4 2 2 2 3 3 3" xfId="15028"/>
    <cellStyle name="40% - uthevingsfarge 4 4 2 2 2 3 4" xfId="15029"/>
    <cellStyle name="40% - uthevingsfarge 4 4 2 2 2 3 5" xfId="15030"/>
    <cellStyle name="40% - uthevingsfarge 4 4 2 2 2 4" xfId="15031"/>
    <cellStyle name="40% - uthevingsfarge 4 4 2 2 2 4 2" xfId="15032"/>
    <cellStyle name="40% - uthevingsfarge 4 4 2 2 2 4 3" xfId="15033"/>
    <cellStyle name="40% - uthevingsfarge 4 4 2 2 2 5" xfId="15034"/>
    <cellStyle name="40% - uthevingsfarge 4 4 2 2 2 5 2" xfId="15035"/>
    <cellStyle name="40% - uthevingsfarge 4 4 2 2 2 5 3" xfId="15036"/>
    <cellStyle name="40% - uthevingsfarge 4 4 2 2 2 6" xfId="15037"/>
    <cellStyle name="40% - uthevingsfarge 4 4 2 2 2 6 2" xfId="15038"/>
    <cellStyle name="40% - uthevingsfarge 4 4 2 2 2 7" xfId="15039"/>
    <cellStyle name="40% - uthevingsfarge 4 4 2 2 2 7 2" xfId="15040"/>
    <cellStyle name="40% - uthevingsfarge 4 4 2 2 2 8" xfId="15041"/>
    <cellStyle name="40% - uthevingsfarge 4 4 2 2 2 9" xfId="15042"/>
    <cellStyle name="40% - uthevingsfarge 4 4 2 2 2_Tabell 4.5-4.7" xfId="15011"/>
    <cellStyle name="40% - uthevingsfarge 4 4 2 2 3" xfId="825"/>
    <cellStyle name="40% - uthevingsfarge 4 4 2 2 3 2" xfId="15044"/>
    <cellStyle name="40% - uthevingsfarge 4 4 2 2 3 2 2" xfId="15045"/>
    <cellStyle name="40% - uthevingsfarge 4 4 2 2 3 2 3" xfId="15046"/>
    <cellStyle name="40% - uthevingsfarge 4 4 2 2 3 3" xfId="15047"/>
    <cellStyle name="40% - uthevingsfarge 4 4 2 2 3 3 2" xfId="15048"/>
    <cellStyle name="40% - uthevingsfarge 4 4 2 2 3 3 3" xfId="15049"/>
    <cellStyle name="40% - uthevingsfarge 4 4 2 2 3 4" xfId="15050"/>
    <cellStyle name="40% - uthevingsfarge 4 4 2 2 3 5" xfId="15051"/>
    <cellStyle name="40% - uthevingsfarge 4 4 2 2 3_Tabell 4.5-4.7" xfId="15043"/>
    <cellStyle name="40% - uthevingsfarge 4 4 2 2 4" xfId="15052"/>
    <cellStyle name="40% - uthevingsfarge 4 4 2 2 4 2" xfId="15053"/>
    <cellStyle name="40% - uthevingsfarge 4 4 2 2 4 2 2" xfId="15054"/>
    <cellStyle name="40% - uthevingsfarge 4 4 2 2 4 2 3" xfId="15055"/>
    <cellStyle name="40% - uthevingsfarge 4 4 2 2 4 3" xfId="15056"/>
    <cellStyle name="40% - uthevingsfarge 4 4 2 2 4 3 2" xfId="15057"/>
    <cellStyle name="40% - uthevingsfarge 4 4 2 2 4 3 3" xfId="15058"/>
    <cellStyle name="40% - uthevingsfarge 4 4 2 2 4 4" xfId="15059"/>
    <cellStyle name="40% - uthevingsfarge 4 4 2 2 4 5" xfId="15060"/>
    <cellStyle name="40% - uthevingsfarge 4 4 2 2 5" xfId="15061"/>
    <cellStyle name="40% - uthevingsfarge 4 4 2 2 5 2" xfId="15062"/>
    <cellStyle name="40% - uthevingsfarge 4 4 2 2 5 3" xfId="15063"/>
    <cellStyle name="40% - uthevingsfarge 4 4 2 2 6" xfId="15064"/>
    <cellStyle name="40% - uthevingsfarge 4 4 2 2 6 2" xfId="15065"/>
    <cellStyle name="40% - uthevingsfarge 4 4 2 2 6 3" xfId="15066"/>
    <cellStyle name="40% - uthevingsfarge 4 4 2 2 7" xfId="15067"/>
    <cellStyle name="40% - uthevingsfarge 4 4 2 2 7 2" xfId="15068"/>
    <cellStyle name="40% - uthevingsfarge 4 4 2 2 8" xfId="15069"/>
    <cellStyle name="40% - uthevingsfarge 4 4 2 2 8 2" xfId="15070"/>
    <cellStyle name="40% - uthevingsfarge 4 4 2 2 9" xfId="15071"/>
    <cellStyle name="40% - uthevingsfarge 4 4 2 2_Tabell 4.5-4.7" xfId="15008"/>
    <cellStyle name="40% - uthevingsfarge 4 4 2 3" xfId="826"/>
    <cellStyle name="40% - uthevingsfarge 4 4 2 3 10" xfId="15073"/>
    <cellStyle name="40% - uthevingsfarge 4 4 2 3 2" xfId="827"/>
    <cellStyle name="40% - uthevingsfarge 4 4 2 3 2 2" xfId="15075"/>
    <cellStyle name="40% - uthevingsfarge 4 4 2 3 2 2 2" xfId="15076"/>
    <cellStyle name="40% - uthevingsfarge 4 4 2 3 2 2 3" xfId="15077"/>
    <cellStyle name="40% - uthevingsfarge 4 4 2 3 2 3" xfId="15078"/>
    <cellStyle name="40% - uthevingsfarge 4 4 2 3 2 3 2" xfId="15079"/>
    <cellStyle name="40% - uthevingsfarge 4 4 2 3 2 3 3" xfId="15080"/>
    <cellStyle name="40% - uthevingsfarge 4 4 2 3 2 4" xfId="15081"/>
    <cellStyle name="40% - uthevingsfarge 4 4 2 3 2 5" xfId="15082"/>
    <cellStyle name="40% - uthevingsfarge 4 4 2 3 2_Tabell 4.5-4.7" xfId="15074"/>
    <cellStyle name="40% - uthevingsfarge 4 4 2 3 3" xfId="15083"/>
    <cellStyle name="40% - uthevingsfarge 4 4 2 3 3 2" xfId="15084"/>
    <cellStyle name="40% - uthevingsfarge 4 4 2 3 3 2 2" xfId="15085"/>
    <cellStyle name="40% - uthevingsfarge 4 4 2 3 3 2 3" xfId="15086"/>
    <cellStyle name="40% - uthevingsfarge 4 4 2 3 3 3" xfId="15087"/>
    <cellStyle name="40% - uthevingsfarge 4 4 2 3 3 3 2" xfId="15088"/>
    <cellStyle name="40% - uthevingsfarge 4 4 2 3 3 3 3" xfId="15089"/>
    <cellStyle name="40% - uthevingsfarge 4 4 2 3 3 4" xfId="15090"/>
    <cellStyle name="40% - uthevingsfarge 4 4 2 3 3 5" xfId="15091"/>
    <cellStyle name="40% - uthevingsfarge 4 4 2 3 4" xfId="15092"/>
    <cellStyle name="40% - uthevingsfarge 4 4 2 3 4 2" xfId="15093"/>
    <cellStyle name="40% - uthevingsfarge 4 4 2 3 4 3" xfId="15094"/>
    <cellStyle name="40% - uthevingsfarge 4 4 2 3 5" xfId="15095"/>
    <cellStyle name="40% - uthevingsfarge 4 4 2 3 5 2" xfId="15096"/>
    <cellStyle name="40% - uthevingsfarge 4 4 2 3 5 3" xfId="15097"/>
    <cellStyle name="40% - uthevingsfarge 4 4 2 3 6" xfId="15098"/>
    <cellStyle name="40% - uthevingsfarge 4 4 2 3 6 2" xfId="15099"/>
    <cellStyle name="40% - uthevingsfarge 4 4 2 3 7" xfId="15100"/>
    <cellStyle name="40% - uthevingsfarge 4 4 2 3 7 2" xfId="15101"/>
    <cellStyle name="40% - uthevingsfarge 4 4 2 3 8" xfId="15102"/>
    <cellStyle name="40% - uthevingsfarge 4 4 2 3 9" xfId="15103"/>
    <cellStyle name="40% - uthevingsfarge 4 4 2 3_Tabell 4.5-4.7" xfId="15072"/>
    <cellStyle name="40% - uthevingsfarge 4 4 2 4" xfId="828"/>
    <cellStyle name="40% - uthevingsfarge 4 4 2 4 2" xfId="15105"/>
    <cellStyle name="40% - uthevingsfarge 4 4 2 4 2 2" xfId="15106"/>
    <cellStyle name="40% - uthevingsfarge 4 4 2 4 2 3" xfId="15107"/>
    <cellStyle name="40% - uthevingsfarge 4 4 2 4 3" xfId="15108"/>
    <cellStyle name="40% - uthevingsfarge 4 4 2 4 3 2" xfId="15109"/>
    <cellStyle name="40% - uthevingsfarge 4 4 2 4 3 3" xfId="15110"/>
    <cellStyle name="40% - uthevingsfarge 4 4 2 4 4" xfId="15111"/>
    <cellStyle name="40% - uthevingsfarge 4 4 2 4 5" xfId="15112"/>
    <cellStyle name="40% - uthevingsfarge 4 4 2 4_Tabell 4.5-4.7" xfId="15104"/>
    <cellStyle name="40% - uthevingsfarge 4 4 2 5" xfId="15113"/>
    <cellStyle name="40% - uthevingsfarge 4 4 2 5 2" xfId="15114"/>
    <cellStyle name="40% - uthevingsfarge 4 4 2 5 2 2" xfId="15115"/>
    <cellStyle name="40% - uthevingsfarge 4 4 2 5 2 3" xfId="15116"/>
    <cellStyle name="40% - uthevingsfarge 4 4 2 5 3" xfId="15117"/>
    <cellStyle name="40% - uthevingsfarge 4 4 2 5 3 2" xfId="15118"/>
    <cellStyle name="40% - uthevingsfarge 4 4 2 5 3 3" xfId="15119"/>
    <cellStyle name="40% - uthevingsfarge 4 4 2 5 4" xfId="15120"/>
    <cellStyle name="40% - uthevingsfarge 4 4 2 5 5" xfId="15121"/>
    <cellStyle name="40% - uthevingsfarge 4 4 2 6" xfId="15122"/>
    <cellStyle name="40% - uthevingsfarge 4 4 2 6 2" xfId="15123"/>
    <cellStyle name="40% - uthevingsfarge 4 4 2 6 3" xfId="15124"/>
    <cellStyle name="40% - uthevingsfarge 4 4 2 7" xfId="15125"/>
    <cellStyle name="40% - uthevingsfarge 4 4 2 7 2" xfId="15126"/>
    <cellStyle name="40% - uthevingsfarge 4 4 2 7 3" xfId="15127"/>
    <cellStyle name="40% - uthevingsfarge 4 4 2 8" xfId="15128"/>
    <cellStyle name="40% - uthevingsfarge 4 4 2 8 2" xfId="15129"/>
    <cellStyle name="40% - uthevingsfarge 4 4 2 9" xfId="15130"/>
    <cellStyle name="40% - uthevingsfarge 4 4 2 9 2" xfId="15131"/>
    <cellStyle name="40% - uthevingsfarge 4 4 2_Tabell 4.5-4.7" xfId="15004"/>
    <cellStyle name="40% - uthevingsfarge 4 4 3" xfId="829"/>
    <cellStyle name="40% - uthevingsfarge 4 4 3 10" xfId="15133"/>
    <cellStyle name="40% - uthevingsfarge 4 4 3 11" xfId="15134"/>
    <cellStyle name="40% - uthevingsfarge 4 4 3 2" xfId="830"/>
    <cellStyle name="40% - uthevingsfarge 4 4 3 2 10" xfId="15136"/>
    <cellStyle name="40% - uthevingsfarge 4 4 3 2 2" xfId="831"/>
    <cellStyle name="40% - uthevingsfarge 4 4 3 2 2 2" xfId="15138"/>
    <cellStyle name="40% - uthevingsfarge 4 4 3 2 2 2 2" xfId="15139"/>
    <cellStyle name="40% - uthevingsfarge 4 4 3 2 2 2 3" xfId="15140"/>
    <cellStyle name="40% - uthevingsfarge 4 4 3 2 2 3" xfId="15141"/>
    <cellStyle name="40% - uthevingsfarge 4 4 3 2 2 3 2" xfId="15142"/>
    <cellStyle name="40% - uthevingsfarge 4 4 3 2 2 3 3" xfId="15143"/>
    <cellStyle name="40% - uthevingsfarge 4 4 3 2 2 4" xfId="15144"/>
    <cellStyle name="40% - uthevingsfarge 4 4 3 2 2 5" xfId="15145"/>
    <cellStyle name="40% - uthevingsfarge 4 4 3 2 2_Tabell 4.5-4.7" xfId="15137"/>
    <cellStyle name="40% - uthevingsfarge 4 4 3 2 3" xfId="15146"/>
    <cellStyle name="40% - uthevingsfarge 4 4 3 2 3 2" xfId="15147"/>
    <cellStyle name="40% - uthevingsfarge 4 4 3 2 3 2 2" xfId="15148"/>
    <cellStyle name="40% - uthevingsfarge 4 4 3 2 3 2 3" xfId="15149"/>
    <cellStyle name="40% - uthevingsfarge 4 4 3 2 3 3" xfId="15150"/>
    <cellStyle name="40% - uthevingsfarge 4 4 3 2 3 3 2" xfId="15151"/>
    <cellStyle name="40% - uthevingsfarge 4 4 3 2 3 3 3" xfId="15152"/>
    <cellStyle name="40% - uthevingsfarge 4 4 3 2 3 4" xfId="15153"/>
    <cellStyle name="40% - uthevingsfarge 4 4 3 2 3 5" xfId="15154"/>
    <cellStyle name="40% - uthevingsfarge 4 4 3 2 4" xfId="15155"/>
    <cellStyle name="40% - uthevingsfarge 4 4 3 2 4 2" xfId="15156"/>
    <cellStyle name="40% - uthevingsfarge 4 4 3 2 4 3" xfId="15157"/>
    <cellStyle name="40% - uthevingsfarge 4 4 3 2 5" xfId="15158"/>
    <cellStyle name="40% - uthevingsfarge 4 4 3 2 5 2" xfId="15159"/>
    <cellStyle name="40% - uthevingsfarge 4 4 3 2 5 3" xfId="15160"/>
    <cellStyle name="40% - uthevingsfarge 4 4 3 2 6" xfId="15161"/>
    <cellStyle name="40% - uthevingsfarge 4 4 3 2 6 2" xfId="15162"/>
    <cellStyle name="40% - uthevingsfarge 4 4 3 2 7" xfId="15163"/>
    <cellStyle name="40% - uthevingsfarge 4 4 3 2 7 2" xfId="15164"/>
    <cellStyle name="40% - uthevingsfarge 4 4 3 2 8" xfId="15165"/>
    <cellStyle name="40% - uthevingsfarge 4 4 3 2 9" xfId="15166"/>
    <cellStyle name="40% - uthevingsfarge 4 4 3 2_Tabell 4.5-4.7" xfId="15135"/>
    <cellStyle name="40% - uthevingsfarge 4 4 3 3" xfId="832"/>
    <cellStyle name="40% - uthevingsfarge 4 4 3 3 2" xfId="15168"/>
    <cellStyle name="40% - uthevingsfarge 4 4 3 3 2 2" xfId="15169"/>
    <cellStyle name="40% - uthevingsfarge 4 4 3 3 2 3" xfId="15170"/>
    <cellStyle name="40% - uthevingsfarge 4 4 3 3 3" xfId="15171"/>
    <cellStyle name="40% - uthevingsfarge 4 4 3 3 3 2" xfId="15172"/>
    <cellStyle name="40% - uthevingsfarge 4 4 3 3 3 3" xfId="15173"/>
    <cellStyle name="40% - uthevingsfarge 4 4 3 3 4" xfId="15174"/>
    <cellStyle name="40% - uthevingsfarge 4 4 3 3 5" xfId="15175"/>
    <cellStyle name="40% - uthevingsfarge 4 4 3 3_Tabell 4.5-4.7" xfId="15167"/>
    <cellStyle name="40% - uthevingsfarge 4 4 3 4" xfId="15176"/>
    <cellStyle name="40% - uthevingsfarge 4 4 3 4 2" xfId="15177"/>
    <cellStyle name="40% - uthevingsfarge 4 4 3 4 2 2" xfId="15178"/>
    <cellStyle name="40% - uthevingsfarge 4 4 3 4 2 3" xfId="15179"/>
    <cellStyle name="40% - uthevingsfarge 4 4 3 4 3" xfId="15180"/>
    <cellStyle name="40% - uthevingsfarge 4 4 3 4 3 2" xfId="15181"/>
    <cellStyle name="40% - uthevingsfarge 4 4 3 4 3 3" xfId="15182"/>
    <cellStyle name="40% - uthevingsfarge 4 4 3 4 4" xfId="15183"/>
    <cellStyle name="40% - uthevingsfarge 4 4 3 4 5" xfId="15184"/>
    <cellStyle name="40% - uthevingsfarge 4 4 3 5" xfId="15185"/>
    <cellStyle name="40% - uthevingsfarge 4 4 3 5 2" xfId="15186"/>
    <cellStyle name="40% - uthevingsfarge 4 4 3 5 3" xfId="15187"/>
    <cellStyle name="40% - uthevingsfarge 4 4 3 6" xfId="15188"/>
    <cellStyle name="40% - uthevingsfarge 4 4 3 6 2" xfId="15189"/>
    <cellStyle name="40% - uthevingsfarge 4 4 3 6 3" xfId="15190"/>
    <cellStyle name="40% - uthevingsfarge 4 4 3 7" xfId="15191"/>
    <cellStyle name="40% - uthevingsfarge 4 4 3 7 2" xfId="15192"/>
    <cellStyle name="40% - uthevingsfarge 4 4 3 8" xfId="15193"/>
    <cellStyle name="40% - uthevingsfarge 4 4 3 8 2" xfId="15194"/>
    <cellStyle name="40% - uthevingsfarge 4 4 3 9" xfId="15195"/>
    <cellStyle name="40% - uthevingsfarge 4 4 3_Tabell 4.5-4.7" xfId="15132"/>
    <cellStyle name="40% - uthevingsfarge 4 4 4" xfId="833"/>
    <cellStyle name="40% - uthevingsfarge 4 4 4 10" xfId="15197"/>
    <cellStyle name="40% - uthevingsfarge 4 4 4 2" xfId="834"/>
    <cellStyle name="40% - uthevingsfarge 4 4 4 2 2" xfId="15199"/>
    <cellStyle name="40% - uthevingsfarge 4 4 4 2 2 2" xfId="15200"/>
    <cellStyle name="40% - uthevingsfarge 4 4 4 2 2 3" xfId="15201"/>
    <cellStyle name="40% - uthevingsfarge 4 4 4 2 3" xfId="15202"/>
    <cellStyle name="40% - uthevingsfarge 4 4 4 2 3 2" xfId="15203"/>
    <cellStyle name="40% - uthevingsfarge 4 4 4 2 3 3" xfId="15204"/>
    <cellStyle name="40% - uthevingsfarge 4 4 4 2 4" xfId="15205"/>
    <cellStyle name="40% - uthevingsfarge 4 4 4 2 5" xfId="15206"/>
    <cellStyle name="40% - uthevingsfarge 4 4 4 2_Tabell 4.5-4.7" xfId="15198"/>
    <cellStyle name="40% - uthevingsfarge 4 4 4 3" xfId="15207"/>
    <cellStyle name="40% - uthevingsfarge 4 4 4 3 2" xfId="15208"/>
    <cellStyle name="40% - uthevingsfarge 4 4 4 3 2 2" xfId="15209"/>
    <cellStyle name="40% - uthevingsfarge 4 4 4 3 2 3" xfId="15210"/>
    <cellStyle name="40% - uthevingsfarge 4 4 4 3 3" xfId="15211"/>
    <cellStyle name="40% - uthevingsfarge 4 4 4 3 3 2" xfId="15212"/>
    <cellStyle name="40% - uthevingsfarge 4 4 4 3 3 3" xfId="15213"/>
    <cellStyle name="40% - uthevingsfarge 4 4 4 3 4" xfId="15214"/>
    <cellStyle name="40% - uthevingsfarge 4 4 4 3 5" xfId="15215"/>
    <cellStyle name="40% - uthevingsfarge 4 4 4 4" xfId="15216"/>
    <cellStyle name="40% - uthevingsfarge 4 4 4 4 2" xfId="15217"/>
    <cellStyle name="40% - uthevingsfarge 4 4 4 4 3" xfId="15218"/>
    <cellStyle name="40% - uthevingsfarge 4 4 4 5" xfId="15219"/>
    <cellStyle name="40% - uthevingsfarge 4 4 4 5 2" xfId="15220"/>
    <cellStyle name="40% - uthevingsfarge 4 4 4 5 3" xfId="15221"/>
    <cellStyle name="40% - uthevingsfarge 4 4 4 6" xfId="15222"/>
    <cellStyle name="40% - uthevingsfarge 4 4 4 6 2" xfId="15223"/>
    <cellStyle name="40% - uthevingsfarge 4 4 4 7" xfId="15224"/>
    <cellStyle name="40% - uthevingsfarge 4 4 4 7 2" xfId="15225"/>
    <cellStyle name="40% - uthevingsfarge 4 4 4 8" xfId="15226"/>
    <cellStyle name="40% - uthevingsfarge 4 4 4 9" xfId="15227"/>
    <cellStyle name="40% - uthevingsfarge 4 4 4_Tabell 4.5-4.7" xfId="15196"/>
    <cellStyle name="40% - uthevingsfarge 4 4 5" xfId="835"/>
    <cellStyle name="40% - uthevingsfarge 4 4 5 2" xfId="15229"/>
    <cellStyle name="40% - uthevingsfarge 4 4 5 2 2" xfId="15230"/>
    <cellStyle name="40% - uthevingsfarge 4 4 5 2 3" xfId="15231"/>
    <cellStyle name="40% - uthevingsfarge 4 4 5 3" xfId="15232"/>
    <cellStyle name="40% - uthevingsfarge 4 4 5 3 2" xfId="15233"/>
    <cellStyle name="40% - uthevingsfarge 4 4 5 3 3" xfId="15234"/>
    <cellStyle name="40% - uthevingsfarge 4 4 5 4" xfId="15235"/>
    <cellStyle name="40% - uthevingsfarge 4 4 5 5" xfId="15236"/>
    <cellStyle name="40% - uthevingsfarge 4 4 5_Tabell 4.5-4.7" xfId="15228"/>
    <cellStyle name="40% - uthevingsfarge 4 4 6" xfId="15237"/>
    <cellStyle name="40% - uthevingsfarge 4 4 6 2" xfId="15238"/>
    <cellStyle name="40% - uthevingsfarge 4 4 6 2 2" xfId="15239"/>
    <cellStyle name="40% - uthevingsfarge 4 4 6 2 3" xfId="15240"/>
    <cellStyle name="40% - uthevingsfarge 4 4 6 3" xfId="15241"/>
    <cellStyle name="40% - uthevingsfarge 4 4 6 3 2" xfId="15242"/>
    <cellStyle name="40% - uthevingsfarge 4 4 6 3 3" xfId="15243"/>
    <cellStyle name="40% - uthevingsfarge 4 4 6 4" xfId="15244"/>
    <cellStyle name="40% - uthevingsfarge 4 4 6 5" xfId="15245"/>
    <cellStyle name="40% - uthevingsfarge 4 4 7" xfId="15246"/>
    <cellStyle name="40% - uthevingsfarge 4 4 7 2" xfId="15247"/>
    <cellStyle name="40% - uthevingsfarge 4 4 7 3" xfId="15248"/>
    <cellStyle name="40% - uthevingsfarge 4 4 8" xfId="15249"/>
    <cellStyle name="40% - uthevingsfarge 4 4 8 2" xfId="15250"/>
    <cellStyle name="40% - uthevingsfarge 4 4 8 3" xfId="15251"/>
    <cellStyle name="40% - uthevingsfarge 4 4 9" xfId="15252"/>
    <cellStyle name="40% - uthevingsfarge 4 4 9 2" xfId="15253"/>
    <cellStyle name="40% - uthevingsfarge 4 4_Tabell 4.5-4.7" xfId="14998"/>
    <cellStyle name="40% - uthevingsfarge 4 5" xfId="836"/>
    <cellStyle name="40% - uthevingsfarge 4 5 10" xfId="15255"/>
    <cellStyle name="40% - uthevingsfarge 4 5 10 2" xfId="15256"/>
    <cellStyle name="40% - uthevingsfarge 4 5 11" xfId="15257"/>
    <cellStyle name="40% - uthevingsfarge 4 5 12" xfId="15258"/>
    <cellStyle name="40% - uthevingsfarge 4 5 13" xfId="15259"/>
    <cellStyle name="40% - uthevingsfarge 4 5 2" xfId="837"/>
    <cellStyle name="40% - uthevingsfarge 4 5 2 10" xfId="15261"/>
    <cellStyle name="40% - uthevingsfarge 4 5 2 11" xfId="15262"/>
    <cellStyle name="40% - uthevingsfarge 4 5 2 12" xfId="15263"/>
    <cellStyle name="40% - uthevingsfarge 4 5 2 2" xfId="838"/>
    <cellStyle name="40% - uthevingsfarge 4 5 2 2 10" xfId="15265"/>
    <cellStyle name="40% - uthevingsfarge 4 5 2 2 11" xfId="15266"/>
    <cellStyle name="40% - uthevingsfarge 4 5 2 2 2" xfId="839"/>
    <cellStyle name="40% - uthevingsfarge 4 5 2 2 2 10" xfId="15268"/>
    <cellStyle name="40% - uthevingsfarge 4 5 2 2 2 2" xfId="840"/>
    <cellStyle name="40% - uthevingsfarge 4 5 2 2 2 2 2" xfId="15270"/>
    <cellStyle name="40% - uthevingsfarge 4 5 2 2 2 2 2 2" xfId="15271"/>
    <cellStyle name="40% - uthevingsfarge 4 5 2 2 2 2 2 3" xfId="15272"/>
    <cellStyle name="40% - uthevingsfarge 4 5 2 2 2 2 3" xfId="15273"/>
    <cellStyle name="40% - uthevingsfarge 4 5 2 2 2 2 3 2" xfId="15274"/>
    <cellStyle name="40% - uthevingsfarge 4 5 2 2 2 2 3 3" xfId="15275"/>
    <cellStyle name="40% - uthevingsfarge 4 5 2 2 2 2 4" xfId="15276"/>
    <cellStyle name="40% - uthevingsfarge 4 5 2 2 2 2 5" xfId="15277"/>
    <cellStyle name="40% - uthevingsfarge 4 5 2 2 2 2_Tabell 4.5-4.7" xfId="15269"/>
    <cellStyle name="40% - uthevingsfarge 4 5 2 2 2 3" xfId="15278"/>
    <cellStyle name="40% - uthevingsfarge 4 5 2 2 2 3 2" xfId="15279"/>
    <cellStyle name="40% - uthevingsfarge 4 5 2 2 2 3 2 2" xfId="15280"/>
    <cellStyle name="40% - uthevingsfarge 4 5 2 2 2 3 2 3" xfId="15281"/>
    <cellStyle name="40% - uthevingsfarge 4 5 2 2 2 3 3" xfId="15282"/>
    <cellStyle name="40% - uthevingsfarge 4 5 2 2 2 3 3 2" xfId="15283"/>
    <cellStyle name="40% - uthevingsfarge 4 5 2 2 2 3 3 3" xfId="15284"/>
    <cellStyle name="40% - uthevingsfarge 4 5 2 2 2 3 4" xfId="15285"/>
    <cellStyle name="40% - uthevingsfarge 4 5 2 2 2 3 5" xfId="15286"/>
    <cellStyle name="40% - uthevingsfarge 4 5 2 2 2 4" xfId="15287"/>
    <cellStyle name="40% - uthevingsfarge 4 5 2 2 2 4 2" xfId="15288"/>
    <cellStyle name="40% - uthevingsfarge 4 5 2 2 2 4 3" xfId="15289"/>
    <cellStyle name="40% - uthevingsfarge 4 5 2 2 2 5" xfId="15290"/>
    <cellStyle name="40% - uthevingsfarge 4 5 2 2 2 5 2" xfId="15291"/>
    <cellStyle name="40% - uthevingsfarge 4 5 2 2 2 5 3" xfId="15292"/>
    <cellStyle name="40% - uthevingsfarge 4 5 2 2 2 6" xfId="15293"/>
    <cellStyle name="40% - uthevingsfarge 4 5 2 2 2 6 2" xfId="15294"/>
    <cellStyle name="40% - uthevingsfarge 4 5 2 2 2 7" xfId="15295"/>
    <cellStyle name="40% - uthevingsfarge 4 5 2 2 2 7 2" xfId="15296"/>
    <cellStyle name="40% - uthevingsfarge 4 5 2 2 2 8" xfId="15297"/>
    <cellStyle name="40% - uthevingsfarge 4 5 2 2 2 9" xfId="15298"/>
    <cellStyle name="40% - uthevingsfarge 4 5 2 2 2_Tabell 4.5-4.7" xfId="15267"/>
    <cellStyle name="40% - uthevingsfarge 4 5 2 2 3" xfId="841"/>
    <cellStyle name="40% - uthevingsfarge 4 5 2 2 3 2" xfId="15300"/>
    <cellStyle name="40% - uthevingsfarge 4 5 2 2 3 2 2" xfId="15301"/>
    <cellStyle name="40% - uthevingsfarge 4 5 2 2 3 2 3" xfId="15302"/>
    <cellStyle name="40% - uthevingsfarge 4 5 2 2 3 3" xfId="15303"/>
    <cellStyle name="40% - uthevingsfarge 4 5 2 2 3 3 2" xfId="15304"/>
    <cellStyle name="40% - uthevingsfarge 4 5 2 2 3 3 3" xfId="15305"/>
    <cellStyle name="40% - uthevingsfarge 4 5 2 2 3 4" xfId="15306"/>
    <cellStyle name="40% - uthevingsfarge 4 5 2 2 3 5" xfId="15307"/>
    <cellStyle name="40% - uthevingsfarge 4 5 2 2 3_Tabell 4.5-4.7" xfId="15299"/>
    <cellStyle name="40% - uthevingsfarge 4 5 2 2 4" xfId="15308"/>
    <cellStyle name="40% - uthevingsfarge 4 5 2 2 4 2" xfId="15309"/>
    <cellStyle name="40% - uthevingsfarge 4 5 2 2 4 2 2" xfId="15310"/>
    <cellStyle name="40% - uthevingsfarge 4 5 2 2 4 2 3" xfId="15311"/>
    <cellStyle name="40% - uthevingsfarge 4 5 2 2 4 3" xfId="15312"/>
    <cellStyle name="40% - uthevingsfarge 4 5 2 2 4 3 2" xfId="15313"/>
    <cellStyle name="40% - uthevingsfarge 4 5 2 2 4 3 3" xfId="15314"/>
    <cellStyle name="40% - uthevingsfarge 4 5 2 2 4 4" xfId="15315"/>
    <cellStyle name="40% - uthevingsfarge 4 5 2 2 4 5" xfId="15316"/>
    <cellStyle name="40% - uthevingsfarge 4 5 2 2 5" xfId="15317"/>
    <cellStyle name="40% - uthevingsfarge 4 5 2 2 5 2" xfId="15318"/>
    <cellStyle name="40% - uthevingsfarge 4 5 2 2 5 3" xfId="15319"/>
    <cellStyle name="40% - uthevingsfarge 4 5 2 2 6" xfId="15320"/>
    <cellStyle name="40% - uthevingsfarge 4 5 2 2 6 2" xfId="15321"/>
    <cellStyle name="40% - uthevingsfarge 4 5 2 2 6 3" xfId="15322"/>
    <cellStyle name="40% - uthevingsfarge 4 5 2 2 7" xfId="15323"/>
    <cellStyle name="40% - uthevingsfarge 4 5 2 2 7 2" xfId="15324"/>
    <cellStyle name="40% - uthevingsfarge 4 5 2 2 8" xfId="15325"/>
    <cellStyle name="40% - uthevingsfarge 4 5 2 2 8 2" xfId="15326"/>
    <cellStyle name="40% - uthevingsfarge 4 5 2 2 9" xfId="15327"/>
    <cellStyle name="40% - uthevingsfarge 4 5 2 2_Tabell 4.5-4.7" xfId="15264"/>
    <cellStyle name="40% - uthevingsfarge 4 5 2 3" xfId="842"/>
    <cellStyle name="40% - uthevingsfarge 4 5 2 3 10" xfId="15329"/>
    <cellStyle name="40% - uthevingsfarge 4 5 2 3 2" xfId="843"/>
    <cellStyle name="40% - uthevingsfarge 4 5 2 3 2 2" xfId="15331"/>
    <cellStyle name="40% - uthevingsfarge 4 5 2 3 2 2 2" xfId="15332"/>
    <cellStyle name="40% - uthevingsfarge 4 5 2 3 2 2 3" xfId="15333"/>
    <cellStyle name="40% - uthevingsfarge 4 5 2 3 2 3" xfId="15334"/>
    <cellStyle name="40% - uthevingsfarge 4 5 2 3 2 3 2" xfId="15335"/>
    <cellStyle name="40% - uthevingsfarge 4 5 2 3 2 3 3" xfId="15336"/>
    <cellStyle name="40% - uthevingsfarge 4 5 2 3 2 4" xfId="15337"/>
    <cellStyle name="40% - uthevingsfarge 4 5 2 3 2 5" xfId="15338"/>
    <cellStyle name="40% - uthevingsfarge 4 5 2 3 2_Tabell 4.5-4.7" xfId="15330"/>
    <cellStyle name="40% - uthevingsfarge 4 5 2 3 3" xfId="15339"/>
    <cellStyle name="40% - uthevingsfarge 4 5 2 3 3 2" xfId="15340"/>
    <cellStyle name="40% - uthevingsfarge 4 5 2 3 3 2 2" xfId="15341"/>
    <cellStyle name="40% - uthevingsfarge 4 5 2 3 3 2 3" xfId="15342"/>
    <cellStyle name="40% - uthevingsfarge 4 5 2 3 3 3" xfId="15343"/>
    <cellStyle name="40% - uthevingsfarge 4 5 2 3 3 3 2" xfId="15344"/>
    <cellStyle name="40% - uthevingsfarge 4 5 2 3 3 3 3" xfId="15345"/>
    <cellStyle name="40% - uthevingsfarge 4 5 2 3 3 4" xfId="15346"/>
    <cellStyle name="40% - uthevingsfarge 4 5 2 3 3 5" xfId="15347"/>
    <cellStyle name="40% - uthevingsfarge 4 5 2 3 4" xfId="15348"/>
    <cellStyle name="40% - uthevingsfarge 4 5 2 3 4 2" xfId="15349"/>
    <cellStyle name="40% - uthevingsfarge 4 5 2 3 4 3" xfId="15350"/>
    <cellStyle name="40% - uthevingsfarge 4 5 2 3 5" xfId="15351"/>
    <cellStyle name="40% - uthevingsfarge 4 5 2 3 5 2" xfId="15352"/>
    <cellStyle name="40% - uthevingsfarge 4 5 2 3 5 3" xfId="15353"/>
    <cellStyle name="40% - uthevingsfarge 4 5 2 3 6" xfId="15354"/>
    <cellStyle name="40% - uthevingsfarge 4 5 2 3 6 2" xfId="15355"/>
    <cellStyle name="40% - uthevingsfarge 4 5 2 3 7" xfId="15356"/>
    <cellStyle name="40% - uthevingsfarge 4 5 2 3 7 2" xfId="15357"/>
    <cellStyle name="40% - uthevingsfarge 4 5 2 3 8" xfId="15358"/>
    <cellStyle name="40% - uthevingsfarge 4 5 2 3 9" xfId="15359"/>
    <cellStyle name="40% - uthevingsfarge 4 5 2 3_Tabell 4.5-4.7" xfId="15328"/>
    <cellStyle name="40% - uthevingsfarge 4 5 2 4" xfId="844"/>
    <cellStyle name="40% - uthevingsfarge 4 5 2 4 2" xfId="15361"/>
    <cellStyle name="40% - uthevingsfarge 4 5 2 4 2 2" xfId="15362"/>
    <cellStyle name="40% - uthevingsfarge 4 5 2 4 2 3" xfId="15363"/>
    <cellStyle name="40% - uthevingsfarge 4 5 2 4 3" xfId="15364"/>
    <cellStyle name="40% - uthevingsfarge 4 5 2 4 3 2" xfId="15365"/>
    <cellStyle name="40% - uthevingsfarge 4 5 2 4 3 3" xfId="15366"/>
    <cellStyle name="40% - uthevingsfarge 4 5 2 4 4" xfId="15367"/>
    <cellStyle name="40% - uthevingsfarge 4 5 2 4 5" xfId="15368"/>
    <cellStyle name="40% - uthevingsfarge 4 5 2 4_Tabell 4.5-4.7" xfId="15360"/>
    <cellStyle name="40% - uthevingsfarge 4 5 2 5" xfId="15369"/>
    <cellStyle name="40% - uthevingsfarge 4 5 2 5 2" xfId="15370"/>
    <cellStyle name="40% - uthevingsfarge 4 5 2 5 2 2" xfId="15371"/>
    <cellStyle name="40% - uthevingsfarge 4 5 2 5 2 3" xfId="15372"/>
    <cellStyle name="40% - uthevingsfarge 4 5 2 5 3" xfId="15373"/>
    <cellStyle name="40% - uthevingsfarge 4 5 2 5 3 2" xfId="15374"/>
    <cellStyle name="40% - uthevingsfarge 4 5 2 5 3 3" xfId="15375"/>
    <cellStyle name="40% - uthevingsfarge 4 5 2 5 4" xfId="15376"/>
    <cellStyle name="40% - uthevingsfarge 4 5 2 5 5" xfId="15377"/>
    <cellStyle name="40% - uthevingsfarge 4 5 2 6" xfId="15378"/>
    <cellStyle name="40% - uthevingsfarge 4 5 2 6 2" xfId="15379"/>
    <cellStyle name="40% - uthevingsfarge 4 5 2 6 3" xfId="15380"/>
    <cellStyle name="40% - uthevingsfarge 4 5 2 7" xfId="15381"/>
    <cellStyle name="40% - uthevingsfarge 4 5 2 7 2" xfId="15382"/>
    <cellStyle name="40% - uthevingsfarge 4 5 2 7 3" xfId="15383"/>
    <cellStyle name="40% - uthevingsfarge 4 5 2 8" xfId="15384"/>
    <cellStyle name="40% - uthevingsfarge 4 5 2 8 2" xfId="15385"/>
    <cellStyle name="40% - uthevingsfarge 4 5 2 9" xfId="15386"/>
    <cellStyle name="40% - uthevingsfarge 4 5 2 9 2" xfId="15387"/>
    <cellStyle name="40% - uthevingsfarge 4 5 2_Tabell 4.5-4.7" xfId="15260"/>
    <cellStyle name="40% - uthevingsfarge 4 5 3" xfId="845"/>
    <cellStyle name="40% - uthevingsfarge 4 5 3 10" xfId="15389"/>
    <cellStyle name="40% - uthevingsfarge 4 5 3 11" xfId="15390"/>
    <cellStyle name="40% - uthevingsfarge 4 5 3 2" xfId="846"/>
    <cellStyle name="40% - uthevingsfarge 4 5 3 2 10" xfId="15392"/>
    <cellStyle name="40% - uthevingsfarge 4 5 3 2 2" xfId="847"/>
    <cellStyle name="40% - uthevingsfarge 4 5 3 2 2 2" xfId="15394"/>
    <cellStyle name="40% - uthevingsfarge 4 5 3 2 2 2 2" xfId="15395"/>
    <cellStyle name="40% - uthevingsfarge 4 5 3 2 2 2 3" xfId="15396"/>
    <cellStyle name="40% - uthevingsfarge 4 5 3 2 2 3" xfId="15397"/>
    <cellStyle name="40% - uthevingsfarge 4 5 3 2 2 3 2" xfId="15398"/>
    <cellStyle name="40% - uthevingsfarge 4 5 3 2 2 3 3" xfId="15399"/>
    <cellStyle name="40% - uthevingsfarge 4 5 3 2 2 4" xfId="15400"/>
    <cellStyle name="40% - uthevingsfarge 4 5 3 2 2 5" xfId="15401"/>
    <cellStyle name="40% - uthevingsfarge 4 5 3 2 2_Tabell 4.5-4.7" xfId="15393"/>
    <cellStyle name="40% - uthevingsfarge 4 5 3 2 3" xfId="15402"/>
    <cellStyle name="40% - uthevingsfarge 4 5 3 2 3 2" xfId="15403"/>
    <cellStyle name="40% - uthevingsfarge 4 5 3 2 3 2 2" xfId="15404"/>
    <cellStyle name="40% - uthevingsfarge 4 5 3 2 3 2 3" xfId="15405"/>
    <cellStyle name="40% - uthevingsfarge 4 5 3 2 3 3" xfId="15406"/>
    <cellStyle name="40% - uthevingsfarge 4 5 3 2 3 3 2" xfId="15407"/>
    <cellStyle name="40% - uthevingsfarge 4 5 3 2 3 3 3" xfId="15408"/>
    <cellStyle name="40% - uthevingsfarge 4 5 3 2 3 4" xfId="15409"/>
    <cellStyle name="40% - uthevingsfarge 4 5 3 2 3 5" xfId="15410"/>
    <cellStyle name="40% - uthevingsfarge 4 5 3 2 4" xfId="15411"/>
    <cellStyle name="40% - uthevingsfarge 4 5 3 2 4 2" xfId="15412"/>
    <cellStyle name="40% - uthevingsfarge 4 5 3 2 4 3" xfId="15413"/>
    <cellStyle name="40% - uthevingsfarge 4 5 3 2 5" xfId="15414"/>
    <cellStyle name="40% - uthevingsfarge 4 5 3 2 5 2" xfId="15415"/>
    <cellStyle name="40% - uthevingsfarge 4 5 3 2 5 3" xfId="15416"/>
    <cellStyle name="40% - uthevingsfarge 4 5 3 2 6" xfId="15417"/>
    <cellStyle name="40% - uthevingsfarge 4 5 3 2 6 2" xfId="15418"/>
    <cellStyle name="40% - uthevingsfarge 4 5 3 2 7" xfId="15419"/>
    <cellStyle name="40% - uthevingsfarge 4 5 3 2 7 2" xfId="15420"/>
    <cellStyle name="40% - uthevingsfarge 4 5 3 2 8" xfId="15421"/>
    <cellStyle name="40% - uthevingsfarge 4 5 3 2 9" xfId="15422"/>
    <cellStyle name="40% - uthevingsfarge 4 5 3 2_Tabell 4.5-4.7" xfId="15391"/>
    <cellStyle name="40% - uthevingsfarge 4 5 3 3" xfId="848"/>
    <cellStyle name="40% - uthevingsfarge 4 5 3 3 2" xfId="15424"/>
    <cellStyle name="40% - uthevingsfarge 4 5 3 3 2 2" xfId="15425"/>
    <cellStyle name="40% - uthevingsfarge 4 5 3 3 2 3" xfId="15426"/>
    <cellStyle name="40% - uthevingsfarge 4 5 3 3 3" xfId="15427"/>
    <cellStyle name="40% - uthevingsfarge 4 5 3 3 3 2" xfId="15428"/>
    <cellStyle name="40% - uthevingsfarge 4 5 3 3 3 3" xfId="15429"/>
    <cellStyle name="40% - uthevingsfarge 4 5 3 3 4" xfId="15430"/>
    <cellStyle name="40% - uthevingsfarge 4 5 3 3 5" xfId="15431"/>
    <cellStyle name="40% - uthevingsfarge 4 5 3 3_Tabell 4.5-4.7" xfId="15423"/>
    <cellStyle name="40% - uthevingsfarge 4 5 3 4" xfId="15432"/>
    <cellStyle name="40% - uthevingsfarge 4 5 3 4 2" xfId="15433"/>
    <cellStyle name="40% - uthevingsfarge 4 5 3 4 2 2" xfId="15434"/>
    <cellStyle name="40% - uthevingsfarge 4 5 3 4 2 3" xfId="15435"/>
    <cellStyle name="40% - uthevingsfarge 4 5 3 4 3" xfId="15436"/>
    <cellStyle name="40% - uthevingsfarge 4 5 3 4 3 2" xfId="15437"/>
    <cellStyle name="40% - uthevingsfarge 4 5 3 4 3 3" xfId="15438"/>
    <cellStyle name="40% - uthevingsfarge 4 5 3 4 4" xfId="15439"/>
    <cellStyle name="40% - uthevingsfarge 4 5 3 4 5" xfId="15440"/>
    <cellStyle name="40% - uthevingsfarge 4 5 3 5" xfId="15441"/>
    <cellStyle name="40% - uthevingsfarge 4 5 3 5 2" xfId="15442"/>
    <cellStyle name="40% - uthevingsfarge 4 5 3 5 3" xfId="15443"/>
    <cellStyle name="40% - uthevingsfarge 4 5 3 6" xfId="15444"/>
    <cellStyle name="40% - uthevingsfarge 4 5 3 6 2" xfId="15445"/>
    <cellStyle name="40% - uthevingsfarge 4 5 3 6 3" xfId="15446"/>
    <cellStyle name="40% - uthevingsfarge 4 5 3 7" xfId="15447"/>
    <cellStyle name="40% - uthevingsfarge 4 5 3 7 2" xfId="15448"/>
    <cellStyle name="40% - uthevingsfarge 4 5 3 8" xfId="15449"/>
    <cellStyle name="40% - uthevingsfarge 4 5 3 8 2" xfId="15450"/>
    <cellStyle name="40% - uthevingsfarge 4 5 3 9" xfId="15451"/>
    <cellStyle name="40% - uthevingsfarge 4 5 3_Tabell 4.5-4.7" xfId="15388"/>
    <cellStyle name="40% - uthevingsfarge 4 5 4" xfId="849"/>
    <cellStyle name="40% - uthevingsfarge 4 5 4 10" xfId="15453"/>
    <cellStyle name="40% - uthevingsfarge 4 5 4 2" xfId="850"/>
    <cellStyle name="40% - uthevingsfarge 4 5 4 2 2" xfId="15455"/>
    <cellStyle name="40% - uthevingsfarge 4 5 4 2 2 2" xfId="15456"/>
    <cellStyle name="40% - uthevingsfarge 4 5 4 2 2 3" xfId="15457"/>
    <cellStyle name="40% - uthevingsfarge 4 5 4 2 3" xfId="15458"/>
    <cellStyle name="40% - uthevingsfarge 4 5 4 2 3 2" xfId="15459"/>
    <cellStyle name="40% - uthevingsfarge 4 5 4 2 3 3" xfId="15460"/>
    <cellStyle name="40% - uthevingsfarge 4 5 4 2 4" xfId="15461"/>
    <cellStyle name="40% - uthevingsfarge 4 5 4 2 5" xfId="15462"/>
    <cellStyle name="40% - uthevingsfarge 4 5 4 2_Tabell 4.5-4.7" xfId="15454"/>
    <cellStyle name="40% - uthevingsfarge 4 5 4 3" xfId="15463"/>
    <cellStyle name="40% - uthevingsfarge 4 5 4 3 2" xfId="15464"/>
    <cellStyle name="40% - uthevingsfarge 4 5 4 3 2 2" xfId="15465"/>
    <cellStyle name="40% - uthevingsfarge 4 5 4 3 2 3" xfId="15466"/>
    <cellStyle name="40% - uthevingsfarge 4 5 4 3 3" xfId="15467"/>
    <cellStyle name="40% - uthevingsfarge 4 5 4 3 3 2" xfId="15468"/>
    <cellStyle name="40% - uthevingsfarge 4 5 4 3 3 3" xfId="15469"/>
    <cellStyle name="40% - uthevingsfarge 4 5 4 3 4" xfId="15470"/>
    <cellStyle name="40% - uthevingsfarge 4 5 4 3 5" xfId="15471"/>
    <cellStyle name="40% - uthevingsfarge 4 5 4 4" xfId="15472"/>
    <cellStyle name="40% - uthevingsfarge 4 5 4 4 2" xfId="15473"/>
    <cellStyle name="40% - uthevingsfarge 4 5 4 4 3" xfId="15474"/>
    <cellStyle name="40% - uthevingsfarge 4 5 4 5" xfId="15475"/>
    <cellStyle name="40% - uthevingsfarge 4 5 4 5 2" xfId="15476"/>
    <cellStyle name="40% - uthevingsfarge 4 5 4 5 3" xfId="15477"/>
    <cellStyle name="40% - uthevingsfarge 4 5 4 6" xfId="15478"/>
    <cellStyle name="40% - uthevingsfarge 4 5 4 6 2" xfId="15479"/>
    <cellStyle name="40% - uthevingsfarge 4 5 4 7" xfId="15480"/>
    <cellStyle name="40% - uthevingsfarge 4 5 4 7 2" xfId="15481"/>
    <cellStyle name="40% - uthevingsfarge 4 5 4 8" xfId="15482"/>
    <cellStyle name="40% - uthevingsfarge 4 5 4 9" xfId="15483"/>
    <cellStyle name="40% - uthevingsfarge 4 5 4_Tabell 4.5-4.7" xfId="15452"/>
    <cellStyle name="40% - uthevingsfarge 4 5 5" xfId="851"/>
    <cellStyle name="40% - uthevingsfarge 4 5 5 2" xfId="15485"/>
    <cellStyle name="40% - uthevingsfarge 4 5 5 2 2" xfId="15486"/>
    <cellStyle name="40% - uthevingsfarge 4 5 5 2 3" xfId="15487"/>
    <cellStyle name="40% - uthevingsfarge 4 5 5 3" xfId="15488"/>
    <cellStyle name="40% - uthevingsfarge 4 5 5 3 2" xfId="15489"/>
    <cellStyle name="40% - uthevingsfarge 4 5 5 3 3" xfId="15490"/>
    <cellStyle name="40% - uthevingsfarge 4 5 5 4" xfId="15491"/>
    <cellStyle name="40% - uthevingsfarge 4 5 5 5" xfId="15492"/>
    <cellStyle name="40% - uthevingsfarge 4 5 5_Tabell 4.5-4.7" xfId="15484"/>
    <cellStyle name="40% - uthevingsfarge 4 5 6" xfId="15493"/>
    <cellStyle name="40% - uthevingsfarge 4 5 6 2" xfId="15494"/>
    <cellStyle name="40% - uthevingsfarge 4 5 6 2 2" xfId="15495"/>
    <cellStyle name="40% - uthevingsfarge 4 5 6 2 3" xfId="15496"/>
    <cellStyle name="40% - uthevingsfarge 4 5 6 3" xfId="15497"/>
    <cellStyle name="40% - uthevingsfarge 4 5 6 3 2" xfId="15498"/>
    <cellStyle name="40% - uthevingsfarge 4 5 6 3 3" xfId="15499"/>
    <cellStyle name="40% - uthevingsfarge 4 5 6 4" xfId="15500"/>
    <cellStyle name="40% - uthevingsfarge 4 5 6 5" xfId="15501"/>
    <cellStyle name="40% - uthevingsfarge 4 5 7" xfId="15502"/>
    <cellStyle name="40% - uthevingsfarge 4 5 7 2" xfId="15503"/>
    <cellStyle name="40% - uthevingsfarge 4 5 7 3" xfId="15504"/>
    <cellStyle name="40% - uthevingsfarge 4 5 8" xfId="15505"/>
    <cellStyle name="40% - uthevingsfarge 4 5 8 2" xfId="15506"/>
    <cellStyle name="40% - uthevingsfarge 4 5 8 3" xfId="15507"/>
    <cellStyle name="40% - uthevingsfarge 4 5 9" xfId="15508"/>
    <cellStyle name="40% - uthevingsfarge 4 5 9 2" xfId="15509"/>
    <cellStyle name="40% - uthevingsfarge 4 5_Tabell 4.5-4.7" xfId="15254"/>
    <cellStyle name="40% - uthevingsfarge 4 6" xfId="852"/>
    <cellStyle name="40% - uthevingsfarge 4 6 10" xfId="15511"/>
    <cellStyle name="40% - uthevingsfarge 4 6 11" xfId="15512"/>
    <cellStyle name="40% - uthevingsfarge 4 6 12" xfId="15513"/>
    <cellStyle name="40% - uthevingsfarge 4 6 2" xfId="853"/>
    <cellStyle name="40% - uthevingsfarge 4 6 2 10" xfId="15515"/>
    <cellStyle name="40% - uthevingsfarge 4 6 2 11" xfId="15516"/>
    <cellStyle name="40% - uthevingsfarge 4 6 2 2" xfId="854"/>
    <cellStyle name="40% - uthevingsfarge 4 6 2 2 10" xfId="15518"/>
    <cellStyle name="40% - uthevingsfarge 4 6 2 2 2" xfId="855"/>
    <cellStyle name="40% - uthevingsfarge 4 6 2 2 2 2" xfId="15520"/>
    <cellStyle name="40% - uthevingsfarge 4 6 2 2 2 2 2" xfId="15521"/>
    <cellStyle name="40% - uthevingsfarge 4 6 2 2 2 2 3" xfId="15522"/>
    <cellStyle name="40% - uthevingsfarge 4 6 2 2 2 3" xfId="15523"/>
    <cellStyle name="40% - uthevingsfarge 4 6 2 2 2 3 2" xfId="15524"/>
    <cellStyle name="40% - uthevingsfarge 4 6 2 2 2 3 3" xfId="15525"/>
    <cellStyle name="40% - uthevingsfarge 4 6 2 2 2 4" xfId="15526"/>
    <cellStyle name="40% - uthevingsfarge 4 6 2 2 2 5" xfId="15527"/>
    <cellStyle name="40% - uthevingsfarge 4 6 2 2 2_Tabell 4.5-4.7" xfId="15519"/>
    <cellStyle name="40% - uthevingsfarge 4 6 2 2 3" xfId="15528"/>
    <cellStyle name="40% - uthevingsfarge 4 6 2 2 3 2" xfId="15529"/>
    <cellStyle name="40% - uthevingsfarge 4 6 2 2 3 2 2" xfId="15530"/>
    <cellStyle name="40% - uthevingsfarge 4 6 2 2 3 2 3" xfId="15531"/>
    <cellStyle name="40% - uthevingsfarge 4 6 2 2 3 3" xfId="15532"/>
    <cellStyle name="40% - uthevingsfarge 4 6 2 2 3 3 2" xfId="15533"/>
    <cellStyle name="40% - uthevingsfarge 4 6 2 2 3 3 3" xfId="15534"/>
    <cellStyle name="40% - uthevingsfarge 4 6 2 2 3 4" xfId="15535"/>
    <cellStyle name="40% - uthevingsfarge 4 6 2 2 3 5" xfId="15536"/>
    <cellStyle name="40% - uthevingsfarge 4 6 2 2 4" xfId="15537"/>
    <cellStyle name="40% - uthevingsfarge 4 6 2 2 4 2" xfId="15538"/>
    <cellStyle name="40% - uthevingsfarge 4 6 2 2 4 3" xfId="15539"/>
    <cellStyle name="40% - uthevingsfarge 4 6 2 2 5" xfId="15540"/>
    <cellStyle name="40% - uthevingsfarge 4 6 2 2 5 2" xfId="15541"/>
    <cellStyle name="40% - uthevingsfarge 4 6 2 2 5 3" xfId="15542"/>
    <cellStyle name="40% - uthevingsfarge 4 6 2 2 6" xfId="15543"/>
    <cellStyle name="40% - uthevingsfarge 4 6 2 2 6 2" xfId="15544"/>
    <cellStyle name="40% - uthevingsfarge 4 6 2 2 7" xfId="15545"/>
    <cellStyle name="40% - uthevingsfarge 4 6 2 2 7 2" xfId="15546"/>
    <cellStyle name="40% - uthevingsfarge 4 6 2 2 8" xfId="15547"/>
    <cellStyle name="40% - uthevingsfarge 4 6 2 2 9" xfId="15548"/>
    <cellStyle name="40% - uthevingsfarge 4 6 2 2_Tabell 4.5-4.7" xfId="15517"/>
    <cellStyle name="40% - uthevingsfarge 4 6 2 3" xfId="856"/>
    <cellStyle name="40% - uthevingsfarge 4 6 2 3 2" xfId="15550"/>
    <cellStyle name="40% - uthevingsfarge 4 6 2 3 2 2" xfId="15551"/>
    <cellStyle name="40% - uthevingsfarge 4 6 2 3 2 3" xfId="15552"/>
    <cellStyle name="40% - uthevingsfarge 4 6 2 3 3" xfId="15553"/>
    <cellStyle name="40% - uthevingsfarge 4 6 2 3 3 2" xfId="15554"/>
    <cellStyle name="40% - uthevingsfarge 4 6 2 3 3 3" xfId="15555"/>
    <cellStyle name="40% - uthevingsfarge 4 6 2 3 4" xfId="15556"/>
    <cellStyle name="40% - uthevingsfarge 4 6 2 3 5" xfId="15557"/>
    <cellStyle name="40% - uthevingsfarge 4 6 2 3_Tabell 4.5-4.7" xfId="15549"/>
    <cellStyle name="40% - uthevingsfarge 4 6 2 4" xfId="15558"/>
    <cellStyle name="40% - uthevingsfarge 4 6 2 4 2" xfId="15559"/>
    <cellStyle name="40% - uthevingsfarge 4 6 2 4 2 2" xfId="15560"/>
    <cellStyle name="40% - uthevingsfarge 4 6 2 4 2 3" xfId="15561"/>
    <cellStyle name="40% - uthevingsfarge 4 6 2 4 3" xfId="15562"/>
    <cellStyle name="40% - uthevingsfarge 4 6 2 4 3 2" xfId="15563"/>
    <cellStyle name="40% - uthevingsfarge 4 6 2 4 3 3" xfId="15564"/>
    <cellStyle name="40% - uthevingsfarge 4 6 2 4 4" xfId="15565"/>
    <cellStyle name="40% - uthevingsfarge 4 6 2 4 5" xfId="15566"/>
    <cellStyle name="40% - uthevingsfarge 4 6 2 5" xfId="15567"/>
    <cellStyle name="40% - uthevingsfarge 4 6 2 5 2" xfId="15568"/>
    <cellStyle name="40% - uthevingsfarge 4 6 2 5 3" xfId="15569"/>
    <cellStyle name="40% - uthevingsfarge 4 6 2 6" xfId="15570"/>
    <cellStyle name="40% - uthevingsfarge 4 6 2 6 2" xfId="15571"/>
    <cellStyle name="40% - uthevingsfarge 4 6 2 6 3" xfId="15572"/>
    <cellStyle name="40% - uthevingsfarge 4 6 2 7" xfId="15573"/>
    <cellStyle name="40% - uthevingsfarge 4 6 2 7 2" xfId="15574"/>
    <cellStyle name="40% - uthevingsfarge 4 6 2 8" xfId="15575"/>
    <cellStyle name="40% - uthevingsfarge 4 6 2 8 2" xfId="15576"/>
    <cellStyle name="40% - uthevingsfarge 4 6 2 9" xfId="15577"/>
    <cellStyle name="40% - uthevingsfarge 4 6 2_Tabell 4.5-4.7" xfId="15514"/>
    <cellStyle name="40% - uthevingsfarge 4 6 3" xfId="857"/>
    <cellStyle name="40% - uthevingsfarge 4 6 3 10" xfId="15579"/>
    <cellStyle name="40% - uthevingsfarge 4 6 3 2" xfId="858"/>
    <cellStyle name="40% - uthevingsfarge 4 6 3 2 2" xfId="15581"/>
    <cellStyle name="40% - uthevingsfarge 4 6 3 2 2 2" xfId="15582"/>
    <cellStyle name="40% - uthevingsfarge 4 6 3 2 2 3" xfId="15583"/>
    <cellStyle name="40% - uthevingsfarge 4 6 3 2 3" xfId="15584"/>
    <cellStyle name="40% - uthevingsfarge 4 6 3 2 3 2" xfId="15585"/>
    <cellStyle name="40% - uthevingsfarge 4 6 3 2 3 3" xfId="15586"/>
    <cellStyle name="40% - uthevingsfarge 4 6 3 2 4" xfId="15587"/>
    <cellStyle name="40% - uthevingsfarge 4 6 3 2 5" xfId="15588"/>
    <cellStyle name="40% - uthevingsfarge 4 6 3 2_Tabell 4.5-4.7" xfId="15580"/>
    <cellStyle name="40% - uthevingsfarge 4 6 3 3" xfId="15589"/>
    <cellStyle name="40% - uthevingsfarge 4 6 3 3 2" xfId="15590"/>
    <cellStyle name="40% - uthevingsfarge 4 6 3 3 2 2" xfId="15591"/>
    <cellStyle name="40% - uthevingsfarge 4 6 3 3 2 3" xfId="15592"/>
    <cellStyle name="40% - uthevingsfarge 4 6 3 3 3" xfId="15593"/>
    <cellStyle name="40% - uthevingsfarge 4 6 3 3 3 2" xfId="15594"/>
    <cellStyle name="40% - uthevingsfarge 4 6 3 3 3 3" xfId="15595"/>
    <cellStyle name="40% - uthevingsfarge 4 6 3 3 4" xfId="15596"/>
    <cellStyle name="40% - uthevingsfarge 4 6 3 3 5" xfId="15597"/>
    <cellStyle name="40% - uthevingsfarge 4 6 3 4" xfId="15598"/>
    <cellStyle name="40% - uthevingsfarge 4 6 3 4 2" xfId="15599"/>
    <cellStyle name="40% - uthevingsfarge 4 6 3 4 3" xfId="15600"/>
    <cellStyle name="40% - uthevingsfarge 4 6 3 5" xfId="15601"/>
    <cellStyle name="40% - uthevingsfarge 4 6 3 5 2" xfId="15602"/>
    <cellStyle name="40% - uthevingsfarge 4 6 3 5 3" xfId="15603"/>
    <cellStyle name="40% - uthevingsfarge 4 6 3 6" xfId="15604"/>
    <cellStyle name="40% - uthevingsfarge 4 6 3 6 2" xfId="15605"/>
    <cellStyle name="40% - uthevingsfarge 4 6 3 7" xfId="15606"/>
    <cellStyle name="40% - uthevingsfarge 4 6 3 7 2" xfId="15607"/>
    <cellStyle name="40% - uthevingsfarge 4 6 3 8" xfId="15608"/>
    <cellStyle name="40% - uthevingsfarge 4 6 3 9" xfId="15609"/>
    <cellStyle name="40% - uthevingsfarge 4 6 3_Tabell 4.5-4.7" xfId="15578"/>
    <cellStyle name="40% - uthevingsfarge 4 6 4" xfId="859"/>
    <cellStyle name="40% - uthevingsfarge 4 6 4 2" xfId="15611"/>
    <cellStyle name="40% - uthevingsfarge 4 6 4 2 2" xfId="15612"/>
    <cellStyle name="40% - uthevingsfarge 4 6 4 2 3" xfId="15613"/>
    <cellStyle name="40% - uthevingsfarge 4 6 4 3" xfId="15614"/>
    <cellStyle name="40% - uthevingsfarge 4 6 4 3 2" xfId="15615"/>
    <cellStyle name="40% - uthevingsfarge 4 6 4 3 3" xfId="15616"/>
    <cellStyle name="40% - uthevingsfarge 4 6 4 4" xfId="15617"/>
    <cellStyle name="40% - uthevingsfarge 4 6 4 5" xfId="15618"/>
    <cellStyle name="40% - uthevingsfarge 4 6 4_Tabell 4.5-4.7" xfId="15610"/>
    <cellStyle name="40% - uthevingsfarge 4 6 5" xfId="15619"/>
    <cellStyle name="40% - uthevingsfarge 4 6 5 2" xfId="15620"/>
    <cellStyle name="40% - uthevingsfarge 4 6 5 2 2" xfId="15621"/>
    <cellStyle name="40% - uthevingsfarge 4 6 5 2 3" xfId="15622"/>
    <cellStyle name="40% - uthevingsfarge 4 6 5 3" xfId="15623"/>
    <cellStyle name="40% - uthevingsfarge 4 6 5 3 2" xfId="15624"/>
    <cellStyle name="40% - uthevingsfarge 4 6 5 3 3" xfId="15625"/>
    <cellStyle name="40% - uthevingsfarge 4 6 5 4" xfId="15626"/>
    <cellStyle name="40% - uthevingsfarge 4 6 5 5" xfId="15627"/>
    <cellStyle name="40% - uthevingsfarge 4 6 6" xfId="15628"/>
    <cellStyle name="40% - uthevingsfarge 4 6 6 2" xfId="15629"/>
    <cellStyle name="40% - uthevingsfarge 4 6 6 3" xfId="15630"/>
    <cellStyle name="40% - uthevingsfarge 4 6 7" xfId="15631"/>
    <cellStyle name="40% - uthevingsfarge 4 6 7 2" xfId="15632"/>
    <cellStyle name="40% - uthevingsfarge 4 6 7 3" xfId="15633"/>
    <cellStyle name="40% - uthevingsfarge 4 6 8" xfId="15634"/>
    <cellStyle name="40% - uthevingsfarge 4 6 8 2" xfId="15635"/>
    <cellStyle name="40% - uthevingsfarge 4 6 9" xfId="15636"/>
    <cellStyle name="40% - uthevingsfarge 4 6 9 2" xfId="15637"/>
    <cellStyle name="40% - uthevingsfarge 4 6_Tabell 4.5-4.7" xfId="15510"/>
    <cellStyle name="40% - uthevingsfarge 4 7" xfId="860"/>
    <cellStyle name="40% - uthevingsfarge 4 7 10" xfId="15639"/>
    <cellStyle name="40% - uthevingsfarge 4 7 11" xfId="15640"/>
    <cellStyle name="40% - uthevingsfarge 4 7 2" xfId="861"/>
    <cellStyle name="40% - uthevingsfarge 4 7 2 10" xfId="15642"/>
    <cellStyle name="40% - uthevingsfarge 4 7 2 2" xfId="862"/>
    <cellStyle name="40% - uthevingsfarge 4 7 2 2 2" xfId="15644"/>
    <cellStyle name="40% - uthevingsfarge 4 7 2 2 2 2" xfId="15645"/>
    <cellStyle name="40% - uthevingsfarge 4 7 2 2 2 3" xfId="15646"/>
    <cellStyle name="40% - uthevingsfarge 4 7 2 2 3" xfId="15647"/>
    <cellStyle name="40% - uthevingsfarge 4 7 2 2 3 2" xfId="15648"/>
    <cellStyle name="40% - uthevingsfarge 4 7 2 2 3 3" xfId="15649"/>
    <cellStyle name="40% - uthevingsfarge 4 7 2 2 4" xfId="15650"/>
    <cellStyle name="40% - uthevingsfarge 4 7 2 2 5" xfId="15651"/>
    <cellStyle name="40% - uthevingsfarge 4 7 2 2_Tabell 4.5-4.7" xfId="15643"/>
    <cellStyle name="40% - uthevingsfarge 4 7 2 3" xfId="15652"/>
    <cellStyle name="40% - uthevingsfarge 4 7 2 3 2" xfId="15653"/>
    <cellStyle name="40% - uthevingsfarge 4 7 2 3 2 2" xfId="15654"/>
    <cellStyle name="40% - uthevingsfarge 4 7 2 3 2 3" xfId="15655"/>
    <cellStyle name="40% - uthevingsfarge 4 7 2 3 3" xfId="15656"/>
    <cellStyle name="40% - uthevingsfarge 4 7 2 3 3 2" xfId="15657"/>
    <cellStyle name="40% - uthevingsfarge 4 7 2 3 3 3" xfId="15658"/>
    <cellStyle name="40% - uthevingsfarge 4 7 2 3 4" xfId="15659"/>
    <cellStyle name="40% - uthevingsfarge 4 7 2 3 5" xfId="15660"/>
    <cellStyle name="40% - uthevingsfarge 4 7 2 4" xfId="15661"/>
    <cellStyle name="40% - uthevingsfarge 4 7 2 4 2" xfId="15662"/>
    <cellStyle name="40% - uthevingsfarge 4 7 2 4 3" xfId="15663"/>
    <cellStyle name="40% - uthevingsfarge 4 7 2 5" xfId="15664"/>
    <cellStyle name="40% - uthevingsfarge 4 7 2 5 2" xfId="15665"/>
    <cellStyle name="40% - uthevingsfarge 4 7 2 5 3" xfId="15666"/>
    <cellStyle name="40% - uthevingsfarge 4 7 2 6" xfId="15667"/>
    <cellStyle name="40% - uthevingsfarge 4 7 2 6 2" xfId="15668"/>
    <cellStyle name="40% - uthevingsfarge 4 7 2 7" xfId="15669"/>
    <cellStyle name="40% - uthevingsfarge 4 7 2 7 2" xfId="15670"/>
    <cellStyle name="40% - uthevingsfarge 4 7 2 8" xfId="15671"/>
    <cellStyle name="40% - uthevingsfarge 4 7 2 9" xfId="15672"/>
    <cellStyle name="40% - uthevingsfarge 4 7 2_Tabell 4.5-4.7" xfId="15641"/>
    <cellStyle name="40% - uthevingsfarge 4 7 3" xfId="863"/>
    <cellStyle name="40% - uthevingsfarge 4 7 3 2" xfId="15674"/>
    <cellStyle name="40% - uthevingsfarge 4 7 3 2 2" xfId="15675"/>
    <cellStyle name="40% - uthevingsfarge 4 7 3 2 3" xfId="15676"/>
    <cellStyle name="40% - uthevingsfarge 4 7 3 3" xfId="15677"/>
    <cellStyle name="40% - uthevingsfarge 4 7 3 3 2" xfId="15678"/>
    <cellStyle name="40% - uthevingsfarge 4 7 3 3 3" xfId="15679"/>
    <cellStyle name="40% - uthevingsfarge 4 7 3 4" xfId="15680"/>
    <cellStyle name="40% - uthevingsfarge 4 7 3 5" xfId="15681"/>
    <cellStyle name="40% - uthevingsfarge 4 7 3_Tabell 4.5-4.7" xfId="15673"/>
    <cellStyle name="40% - uthevingsfarge 4 7 4" xfId="15682"/>
    <cellStyle name="40% - uthevingsfarge 4 7 4 2" xfId="15683"/>
    <cellStyle name="40% - uthevingsfarge 4 7 4 2 2" xfId="15684"/>
    <cellStyle name="40% - uthevingsfarge 4 7 4 2 3" xfId="15685"/>
    <cellStyle name="40% - uthevingsfarge 4 7 4 3" xfId="15686"/>
    <cellStyle name="40% - uthevingsfarge 4 7 4 3 2" xfId="15687"/>
    <cellStyle name="40% - uthevingsfarge 4 7 4 3 3" xfId="15688"/>
    <cellStyle name="40% - uthevingsfarge 4 7 4 4" xfId="15689"/>
    <cellStyle name="40% - uthevingsfarge 4 7 4 5" xfId="15690"/>
    <cellStyle name="40% - uthevingsfarge 4 7 5" xfId="15691"/>
    <cellStyle name="40% - uthevingsfarge 4 7 5 2" xfId="15692"/>
    <cellStyle name="40% - uthevingsfarge 4 7 5 3" xfId="15693"/>
    <cellStyle name="40% - uthevingsfarge 4 7 6" xfId="15694"/>
    <cellStyle name="40% - uthevingsfarge 4 7 6 2" xfId="15695"/>
    <cellStyle name="40% - uthevingsfarge 4 7 6 3" xfId="15696"/>
    <cellStyle name="40% - uthevingsfarge 4 7 7" xfId="15697"/>
    <cellStyle name="40% - uthevingsfarge 4 7 7 2" xfId="15698"/>
    <cellStyle name="40% - uthevingsfarge 4 7 8" xfId="15699"/>
    <cellStyle name="40% - uthevingsfarge 4 7 8 2" xfId="15700"/>
    <cellStyle name="40% - uthevingsfarge 4 7 9" xfId="15701"/>
    <cellStyle name="40% - uthevingsfarge 4 7_Tabell 4.5-4.7" xfId="15638"/>
    <cellStyle name="40% - uthevingsfarge 4 8" xfId="864"/>
    <cellStyle name="40% - uthevingsfarge 4 8 10" xfId="15703"/>
    <cellStyle name="40% - uthevingsfarge 4 8 11" xfId="15704"/>
    <cellStyle name="40% - uthevingsfarge 4 8 2" xfId="865"/>
    <cellStyle name="40% - uthevingsfarge 4 8 2 10" xfId="15706"/>
    <cellStyle name="40% - uthevingsfarge 4 8 2 2" xfId="866"/>
    <cellStyle name="40% - uthevingsfarge 4 8 2 2 2" xfId="15708"/>
    <cellStyle name="40% - uthevingsfarge 4 8 2 2 2 2" xfId="15709"/>
    <cellStyle name="40% - uthevingsfarge 4 8 2 2 2 3" xfId="15710"/>
    <cellStyle name="40% - uthevingsfarge 4 8 2 2 3" xfId="15711"/>
    <cellStyle name="40% - uthevingsfarge 4 8 2 2 3 2" xfId="15712"/>
    <cellStyle name="40% - uthevingsfarge 4 8 2 2 3 3" xfId="15713"/>
    <cellStyle name="40% - uthevingsfarge 4 8 2 2 4" xfId="15714"/>
    <cellStyle name="40% - uthevingsfarge 4 8 2 2 5" xfId="15715"/>
    <cellStyle name="40% - uthevingsfarge 4 8 2 2_Tabell 4.5-4.7" xfId="15707"/>
    <cellStyle name="40% - uthevingsfarge 4 8 2 3" xfId="15716"/>
    <cellStyle name="40% - uthevingsfarge 4 8 2 3 2" xfId="15717"/>
    <cellStyle name="40% - uthevingsfarge 4 8 2 3 2 2" xfId="15718"/>
    <cellStyle name="40% - uthevingsfarge 4 8 2 3 2 3" xfId="15719"/>
    <cellStyle name="40% - uthevingsfarge 4 8 2 3 3" xfId="15720"/>
    <cellStyle name="40% - uthevingsfarge 4 8 2 3 3 2" xfId="15721"/>
    <cellStyle name="40% - uthevingsfarge 4 8 2 3 3 3" xfId="15722"/>
    <cellStyle name="40% - uthevingsfarge 4 8 2 3 4" xfId="15723"/>
    <cellStyle name="40% - uthevingsfarge 4 8 2 3 5" xfId="15724"/>
    <cellStyle name="40% - uthevingsfarge 4 8 2 4" xfId="15725"/>
    <cellStyle name="40% - uthevingsfarge 4 8 2 4 2" xfId="15726"/>
    <cellStyle name="40% - uthevingsfarge 4 8 2 4 3" xfId="15727"/>
    <cellStyle name="40% - uthevingsfarge 4 8 2 5" xfId="15728"/>
    <cellStyle name="40% - uthevingsfarge 4 8 2 5 2" xfId="15729"/>
    <cellStyle name="40% - uthevingsfarge 4 8 2 5 3" xfId="15730"/>
    <cellStyle name="40% - uthevingsfarge 4 8 2 6" xfId="15731"/>
    <cellStyle name="40% - uthevingsfarge 4 8 2 6 2" xfId="15732"/>
    <cellStyle name="40% - uthevingsfarge 4 8 2 7" xfId="15733"/>
    <cellStyle name="40% - uthevingsfarge 4 8 2 7 2" xfId="15734"/>
    <cellStyle name="40% - uthevingsfarge 4 8 2 8" xfId="15735"/>
    <cellStyle name="40% - uthevingsfarge 4 8 2 9" xfId="15736"/>
    <cellStyle name="40% - uthevingsfarge 4 8 2_Tabell 4.5-4.7" xfId="15705"/>
    <cellStyle name="40% - uthevingsfarge 4 8 3" xfId="867"/>
    <cellStyle name="40% - uthevingsfarge 4 8 3 2" xfId="15738"/>
    <cellStyle name="40% - uthevingsfarge 4 8 3 2 2" xfId="15739"/>
    <cellStyle name="40% - uthevingsfarge 4 8 3 2 3" xfId="15740"/>
    <cellStyle name="40% - uthevingsfarge 4 8 3 3" xfId="15741"/>
    <cellStyle name="40% - uthevingsfarge 4 8 3 3 2" xfId="15742"/>
    <cellStyle name="40% - uthevingsfarge 4 8 3 3 3" xfId="15743"/>
    <cellStyle name="40% - uthevingsfarge 4 8 3 4" xfId="15744"/>
    <cellStyle name="40% - uthevingsfarge 4 8 3 5" xfId="15745"/>
    <cellStyle name="40% - uthevingsfarge 4 8 3_Tabell 4.5-4.7" xfId="15737"/>
    <cellStyle name="40% - uthevingsfarge 4 8 4" xfId="15746"/>
    <cellStyle name="40% - uthevingsfarge 4 8 4 2" xfId="15747"/>
    <cellStyle name="40% - uthevingsfarge 4 8 4 2 2" xfId="15748"/>
    <cellStyle name="40% - uthevingsfarge 4 8 4 2 3" xfId="15749"/>
    <cellStyle name="40% - uthevingsfarge 4 8 4 3" xfId="15750"/>
    <cellStyle name="40% - uthevingsfarge 4 8 4 3 2" xfId="15751"/>
    <cellStyle name="40% - uthevingsfarge 4 8 4 3 3" xfId="15752"/>
    <cellStyle name="40% - uthevingsfarge 4 8 4 4" xfId="15753"/>
    <cellStyle name="40% - uthevingsfarge 4 8 4 5" xfId="15754"/>
    <cellStyle name="40% - uthevingsfarge 4 8 5" xfId="15755"/>
    <cellStyle name="40% - uthevingsfarge 4 8 5 2" xfId="15756"/>
    <cellStyle name="40% - uthevingsfarge 4 8 5 3" xfId="15757"/>
    <cellStyle name="40% - uthevingsfarge 4 8 6" xfId="15758"/>
    <cellStyle name="40% - uthevingsfarge 4 8 6 2" xfId="15759"/>
    <cellStyle name="40% - uthevingsfarge 4 8 6 3" xfId="15760"/>
    <cellStyle name="40% - uthevingsfarge 4 8 7" xfId="15761"/>
    <cellStyle name="40% - uthevingsfarge 4 8 7 2" xfId="15762"/>
    <cellStyle name="40% - uthevingsfarge 4 8 8" xfId="15763"/>
    <cellStyle name="40% - uthevingsfarge 4 8 8 2" xfId="15764"/>
    <cellStyle name="40% - uthevingsfarge 4 8 9" xfId="15765"/>
    <cellStyle name="40% - uthevingsfarge 4 8_Tabell 4.5-4.7" xfId="15702"/>
    <cellStyle name="40% - uthevingsfarge 4 9" xfId="868"/>
    <cellStyle name="40% - uthevingsfarge 4 9 10" xfId="15767"/>
    <cellStyle name="40% - uthevingsfarge 4 9 2" xfId="869"/>
    <cellStyle name="40% - uthevingsfarge 4 9 2 2" xfId="15769"/>
    <cellStyle name="40% - uthevingsfarge 4 9 2 2 2" xfId="15770"/>
    <cellStyle name="40% - uthevingsfarge 4 9 2 2 3" xfId="15771"/>
    <cellStyle name="40% - uthevingsfarge 4 9 2 3" xfId="15772"/>
    <cellStyle name="40% - uthevingsfarge 4 9 2 3 2" xfId="15773"/>
    <cellStyle name="40% - uthevingsfarge 4 9 2 3 3" xfId="15774"/>
    <cellStyle name="40% - uthevingsfarge 4 9 2 4" xfId="15775"/>
    <cellStyle name="40% - uthevingsfarge 4 9 2 5" xfId="15776"/>
    <cellStyle name="40% - uthevingsfarge 4 9 2_Tabell 4.5-4.7" xfId="15768"/>
    <cellStyle name="40% - uthevingsfarge 4 9 3" xfId="15777"/>
    <cellStyle name="40% - uthevingsfarge 4 9 3 2" xfId="15778"/>
    <cellStyle name="40% - uthevingsfarge 4 9 3 2 2" xfId="15779"/>
    <cellStyle name="40% - uthevingsfarge 4 9 3 2 3" xfId="15780"/>
    <cellStyle name="40% - uthevingsfarge 4 9 3 3" xfId="15781"/>
    <cellStyle name="40% - uthevingsfarge 4 9 3 3 2" xfId="15782"/>
    <cellStyle name="40% - uthevingsfarge 4 9 3 3 3" xfId="15783"/>
    <cellStyle name="40% - uthevingsfarge 4 9 3 4" xfId="15784"/>
    <cellStyle name="40% - uthevingsfarge 4 9 3 5" xfId="15785"/>
    <cellStyle name="40% - uthevingsfarge 4 9 4" xfId="15786"/>
    <cellStyle name="40% - uthevingsfarge 4 9 4 2" xfId="15787"/>
    <cellStyle name="40% - uthevingsfarge 4 9 4 3" xfId="15788"/>
    <cellStyle name="40% - uthevingsfarge 4 9 5" xfId="15789"/>
    <cellStyle name="40% - uthevingsfarge 4 9 5 2" xfId="15790"/>
    <cellStyle name="40% - uthevingsfarge 4 9 5 3" xfId="15791"/>
    <cellStyle name="40% - uthevingsfarge 4 9 6" xfId="15792"/>
    <cellStyle name="40% - uthevingsfarge 4 9 6 2" xfId="15793"/>
    <cellStyle name="40% - uthevingsfarge 4 9 7" xfId="15794"/>
    <cellStyle name="40% - uthevingsfarge 4 9 7 2" xfId="15795"/>
    <cellStyle name="40% - uthevingsfarge 4 9 8" xfId="15796"/>
    <cellStyle name="40% - uthevingsfarge 4 9 9" xfId="15797"/>
    <cellStyle name="40% - uthevingsfarge 4 9_Tabell 4.5-4.7" xfId="15766"/>
    <cellStyle name="40% - uthevingsfarge 5 10" xfId="870"/>
    <cellStyle name="40% - uthevingsfarge 5 10 2" xfId="15799"/>
    <cellStyle name="40% - uthevingsfarge 5 10 2 2" xfId="15800"/>
    <cellStyle name="40% - uthevingsfarge 5 10 2 3" xfId="15801"/>
    <cellStyle name="40% - uthevingsfarge 5 10 3" xfId="15802"/>
    <cellStyle name="40% - uthevingsfarge 5 10 3 2" xfId="15803"/>
    <cellStyle name="40% - uthevingsfarge 5 10 3 3" xfId="15804"/>
    <cellStyle name="40% - uthevingsfarge 5 10 4" xfId="15805"/>
    <cellStyle name="40% - uthevingsfarge 5 10 5" xfId="15806"/>
    <cellStyle name="40% - uthevingsfarge 5 10_Tabell 4.5-4.7" xfId="15798"/>
    <cellStyle name="40% - uthevingsfarge 5 11" xfId="15807"/>
    <cellStyle name="40% - uthevingsfarge 5 11 2" xfId="15808"/>
    <cellStyle name="40% - uthevingsfarge 5 11 2 2" xfId="15809"/>
    <cellStyle name="40% - uthevingsfarge 5 11 2 3" xfId="15810"/>
    <cellStyle name="40% - uthevingsfarge 5 11 3" xfId="15811"/>
    <cellStyle name="40% - uthevingsfarge 5 11 3 2" xfId="15812"/>
    <cellStyle name="40% - uthevingsfarge 5 11 3 3" xfId="15813"/>
    <cellStyle name="40% - uthevingsfarge 5 11 4" xfId="15814"/>
    <cellStyle name="40% - uthevingsfarge 5 11 5" xfId="15815"/>
    <cellStyle name="40% - uthevingsfarge 5 12" xfId="15816"/>
    <cellStyle name="40% - uthevingsfarge 5 12 2" xfId="15817"/>
    <cellStyle name="40% - uthevingsfarge 5 12 3" xfId="15818"/>
    <cellStyle name="40% - uthevingsfarge 5 13" xfId="15819"/>
    <cellStyle name="40% - uthevingsfarge 5 13 2" xfId="15820"/>
    <cellStyle name="40% - uthevingsfarge 5 13 3" xfId="15821"/>
    <cellStyle name="40% - uthevingsfarge 5 14" xfId="15822"/>
    <cellStyle name="40% - uthevingsfarge 5 14 2" xfId="15823"/>
    <cellStyle name="40% - uthevingsfarge 5 15" xfId="15824"/>
    <cellStyle name="40% - uthevingsfarge 5 15 2" xfId="15825"/>
    <cellStyle name="40% - uthevingsfarge 5 16" xfId="15826"/>
    <cellStyle name="40% - uthevingsfarge 5 17" xfId="15827"/>
    <cellStyle name="40% - uthevingsfarge 5 18" xfId="15828"/>
    <cellStyle name="40% - uthevingsfarge 5 2" xfId="871"/>
    <cellStyle name="40% - uthevingsfarge 5 2 10" xfId="15830"/>
    <cellStyle name="40% - uthevingsfarge 5 2 10 2" xfId="15831"/>
    <cellStyle name="40% - uthevingsfarge 5 2 11" xfId="15832"/>
    <cellStyle name="40% - uthevingsfarge 5 2 11 2" xfId="15833"/>
    <cellStyle name="40% - uthevingsfarge 5 2 12" xfId="15834"/>
    <cellStyle name="40% - uthevingsfarge 5 2 13" xfId="15835"/>
    <cellStyle name="40% - uthevingsfarge 5 2 14" xfId="15836"/>
    <cellStyle name="40% - uthevingsfarge 5 2 2" xfId="872"/>
    <cellStyle name="40% - uthevingsfarge 5 2 2 10" xfId="15838"/>
    <cellStyle name="40% - uthevingsfarge 5 2 2 11" xfId="15839"/>
    <cellStyle name="40% - uthevingsfarge 5 2 2 12" xfId="15840"/>
    <cellStyle name="40% - uthevingsfarge 5 2 2 2" xfId="873"/>
    <cellStyle name="40% - uthevingsfarge 5 2 2 2 10" xfId="15842"/>
    <cellStyle name="40% - uthevingsfarge 5 2 2 2 11" xfId="15843"/>
    <cellStyle name="40% - uthevingsfarge 5 2 2 2 2" xfId="874"/>
    <cellStyle name="40% - uthevingsfarge 5 2 2 2 2 10" xfId="15845"/>
    <cellStyle name="40% - uthevingsfarge 5 2 2 2 2 2" xfId="875"/>
    <cellStyle name="40% - uthevingsfarge 5 2 2 2 2 2 2" xfId="15847"/>
    <cellStyle name="40% - uthevingsfarge 5 2 2 2 2 2 2 2" xfId="15848"/>
    <cellStyle name="40% - uthevingsfarge 5 2 2 2 2 2 2 3" xfId="15849"/>
    <cellStyle name="40% - uthevingsfarge 5 2 2 2 2 2 3" xfId="15850"/>
    <cellStyle name="40% - uthevingsfarge 5 2 2 2 2 2 3 2" xfId="15851"/>
    <cellStyle name="40% - uthevingsfarge 5 2 2 2 2 2 3 3" xfId="15852"/>
    <cellStyle name="40% - uthevingsfarge 5 2 2 2 2 2 4" xfId="15853"/>
    <cellStyle name="40% - uthevingsfarge 5 2 2 2 2 2 5" xfId="15854"/>
    <cellStyle name="40% - uthevingsfarge 5 2 2 2 2 2_Tabell 4.5-4.7" xfId="15846"/>
    <cellStyle name="40% - uthevingsfarge 5 2 2 2 2 3" xfId="15855"/>
    <cellStyle name="40% - uthevingsfarge 5 2 2 2 2 3 2" xfId="15856"/>
    <cellStyle name="40% - uthevingsfarge 5 2 2 2 2 3 2 2" xfId="15857"/>
    <cellStyle name="40% - uthevingsfarge 5 2 2 2 2 3 2 3" xfId="15858"/>
    <cellStyle name="40% - uthevingsfarge 5 2 2 2 2 3 3" xfId="15859"/>
    <cellStyle name="40% - uthevingsfarge 5 2 2 2 2 3 3 2" xfId="15860"/>
    <cellStyle name="40% - uthevingsfarge 5 2 2 2 2 3 3 3" xfId="15861"/>
    <cellStyle name="40% - uthevingsfarge 5 2 2 2 2 3 4" xfId="15862"/>
    <cellStyle name="40% - uthevingsfarge 5 2 2 2 2 3 5" xfId="15863"/>
    <cellStyle name="40% - uthevingsfarge 5 2 2 2 2 4" xfId="15864"/>
    <cellStyle name="40% - uthevingsfarge 5 2 2 2 2 4 2" xfId="15865"/>
    <cellStyle name="40% - uthevingsfarge 5 2 2 2 2 4 3" xfId="15866"/>
    <cellStyle name="40% - uthevingsfarge 5 2 2 2 2 5" xfId="15867"/>
    <cellStyle name="40% - uthevingsfarge 5 2 2 2 2 5 2" xfId="15868"/>
    <cellStyle name="40% - uthevingsfarge 5 2 2 2 2 5 3" xfId="15869"/>
    <cellStyle name="40% - uthevingsfarge 5 2 2 2 2 6" xfId="15870"/>
    <cellStyle name="40% - uthevingsfarge 5 2 2 2 2 6 2" xfId="15871"/>
    <cellStyle name="40% - uthevingsfarge 5 2 2 2 2 7" xfId="15872"/>
    <cellStyle name="40% - uthevingsfarge 5 2 2 2 2 7 2" xfId="15873"/>
    <cellStyle name="40% - uthevingsfarge 5 2 2 2 2 8" xfId="15874"/>
    <cellStyle name="40% - uthevingsfarge 5 2 2 2 2 9" xfId="15875"/>
    <cellStyle name="40% - uthevingsfarge 5 2 2 2 2_Tabell 4.5-4.7" xfId="15844"/>
    <cellStyle name="40% - uthevingsfarge 5 2 2 2 3" xfId="876"/>
    <cellStyle name="40% - uthevingsfarge 5 2 2 2 3 2" xfId="15877"/>
    <cellStyle name="40% - uthevingsfarge 5 2 2 2 3 2 2" xfId="15878"/>
    <cellStyle name="40% - uthevingsfarge 5 2 2 2 3 2 3" xfId="15879"/>
    <cellStyle name="40% - uthevingsfarge 5 2 2 2 3 3" xfId="15880"/>
    <cellStyle name="40% - uthevingsfarge 5 2 2 2 3 3 2" xfId="15881"/>
    <cellStyle name="40% - uthevingsfarge 5 2 2 2 3 3 3" xfId="15882"/>
    <cellStyle name="40% - uthevingsfarge 5 2 2 2 3 4" xfId="15883"/>
    <cellStyle name="40% - uthevingsfarge 5 2 2 2 3 5" xfId="15884"/>
    <cellStyle name="40% - uthevingsfarge 5 2 2 2 3_Tabell 4.5-4.7" xfId="15876"/>
    <cellStyle name="40% - uthevingsfarge 5 2 2 2 4" xfId="15885"/>
    <cellStyle name="40% - uthevingsfarge 5 2 2 2 4 2" xfId="15886"/>
    <cellStyle name="40% - uthevingsfarge 5 2 2 2 4 2 2" xfId="15887"/>
    <cellStyle name="40% - uthevingsfarge 5 2 2 2 4 2 3" xfId="15888"/>
    <cellStyle name="40% - uthevingsfarge 5 2 2 2 4 3" xfId="15889"/>
    <cellStyle name="40% - uthevingsfarge 5 2 2 2 4 3 2" xfId="15890"/>
    <cellStyle name="40% - uthevingsfarge 5 2 2 2 4 3 3" xfId="15891"/>
    <cellStyle name="40% - uthevingsfarge 5 2 2 2 4 4" xfId="15892"/>
    <cellStyle name="40% - uthevingsfarge 5 2 2 2 4 5" xfId="15893"/>
    <cellStyle name="40% - uthevingsfarge 5 2 2 2 5" xfId="15894"/>
    <cellStyle name="40% - uthevingsfarge 5 2 2 2 5 2" xfId="15895"/>
    <cellStyle name="40% - uthevingsfarge 5 2 2 2 5 3" xfId="15896"/>
    <cellStyle name="40% - uthevingsfarge 5 2 2 2 6" xfId="15897"/>
    <cellStyle name="40% - uthevingsfarge 5 2 2 2 6 2" xfId="15898"/>
    <cellStyle name="40% - uthevingsfarge 5 2 2 2 6 3" xfId="15899"/>
    <cellStyle name="40% - uthevingsfarge 5 2 2 2 7" xfId="15900"/>
    <cellStyle name="40% - uthevingsfarge 5 2 2 2 7 2" xfId="15901"/>
    <cellStyle name="40% - uthevingsfarge 5 2 2 2 8" xfId="15902"/>
    <cellStyle name="40% - uthevingsfarge 5 2 2 2 8 2" xfId="15903"/>
    <cellStyle name="40% - uthevingsfarge 5 2 2 2 9" xfId="15904"/>
    <cellStyle name="40% - uthevingsfarge 5 2 2 2_Tabell 4.5-4.7" xfId="15841"/>
    <cellStyle name="40% - uthevingsfarge 5 2 2 3" xfId="877"/>
    <cellStyle name="40% - uthevingsfarge 5 2 2 3 10" xfId="15906"/>
    <cellStyle name="40% - uthevingsfarge 5 2 2 3 2" xfId="878"/>
    <cellStyle name="40% - uthevingsfarge 5 2 2 3 2 2" xfId="15908"/>
    <cellStyle name="40% - uthevingsfarge 5 2 2 3 2 2 2" xfId="15909"/>
    <cellStyle name="40% - uthevingsfarge 5 2 2 3 2 2 3" xfId="15910"/>
    <cellStyle name="40% - uthevingsfarge 5 2 2 3 2 3" xfId="15911"/>
    <cellStyle name="40% - uthevingsfarge 5 2 2 3 2 3 2" xfId="15912"/>
    <cellStyle name="40% - uthevingsfarge 5 2 2 3 2 3 3" xfId="15913"/>
    <cellStyle name="40% - uthevingsfarge 5 2 2 3 2 4" xfId="15914"/>
    <cellStyle name="40% - uthevingsfarge 5 2 2 3 2 5" xfId="15915"/>
    <cellStyle name="40% - uthevingsfarge 5 2 2 3 2_Tabell 4.5-4.7" xfId="15907"/>
    <cellStyle name="40% - uthevingsfarge 5 2 2 3 3" xfId="15916"/>
    <cellStyle name="40% - uthevingsfarge 5 2 2 3 3 2" xfId="15917"/>
    <cellStyle name="40% - uthevingsfarge 5 2 2 3 3 2 2" xfId="15918"/>
    <cellStyle name="40% - uthevingsfarge 5 2 2 3 3 2 3" xfId="15919"/>
    <cellStyle name="40% - uthevingsfarge 5 2 2 3 3 3" xfId="15920"/>
    <cellStyle name="40% - uthevingsfarge 5 2 2 3 3 3 2" xfId="15921"/>
    <cellStyle name="40% - uthevingsfarge 5 2 2 3 3 3 3" xfId="15922"/>
    <cellStyle name="40% - uthevingsfarge 5 2 2 3 3 4" xfId="15923"/>
    <cellStyle name="40% - uthevingsfarge 5 2 2 3 3 5" xfId="15924"/>
    <cellStyle name="40% - uthevingsfarge 5 2 2 3 4" xfId="15925"/>
    <cellStyle name="40% - uthevingsfarge 5 2 2 3 4 2" xfId="15926"/>
    <cellStyle name="40% - uthevingsfarge 5 2 2 3 4 3" xfId="15927"/>
    <cellStyle name="40% - uthevingsfarge 5 2 2 3 5" xfId="15928"/>
    <cellStyle name="40% - uthevingsfarge 5 2 2 3 5 2" xfId="15929"/>
    <cellStyle name="40% - uthevingsfarge 5 2 2 3 5 3" xfId="15930"/>
    <cellStyle name="40% - uthevingsfarge 5 2 2 3 6" xfId="15931"/>
    <cellStyle name="40% - uthevingsfarge 5 2 2 3 6 2" xfId="15932"/>
    <cellStyle name="40% - uthevingsfarge 5 2 2 3 7" xfId="15933"/>
    <cellStyle name="40% - uthevingsfarge 5 2 2 3 7 2" xfId="15934"/>
    <cellStyle name="40% - uthevingsfarge 5 2 2 3 8" xfId="15935"/>
    <cellStyle name="40% - uthevingsfarge 5 2 2 3 9" xfId="15936"/>
    <cellStyle name="40% - uthevingsfarge 5 2 2 3_Tabell 4.5-4.7" xfId="15905"/>
    <cellStyle name="40% - uthevingsfarge 5 2 2 4" xfId="879"/>
    <cellStyle name="40% - uthevingsfarge 5 2 2 4 2" xfId="15938"/>
    <cellStyle name="40% - uthevingsfarge 5 2 2 4 2 2" xfId="15939"/>
    <cellStyle name="40% - uthevingsfarge 5 2 2 4 2 3" xfId="15940"/>
    <cellStyle name="40% - uthevingsfarge 5 2 2 4 3" xfId="15941"/>
    <cellStyle name="40% - uthevingsfarge 5 2 2 4 3 2" xfId="15942"/>
    <cellStyle name="40% - uthevingsfarge 5 2 2 4 3 3" xfId="15943"/>
    <cellStyle name="40% - uthevingsfarge 5 2 2 4 4" xfId="15944"/>
    <cellStyle name="40% - uthevingsfarge 5 2 2 4 5" xfId="15945"/>
    <cellStyle name="40% - uthevingsfarge 5 2 2 4_Tabell 4.5-4.7" xfId="15937"/>
    <cellStyle name="40% - uthevingsfarge 5 2 2 5" xfId="15946"/>
    <cellStyle name="40% - uthevingsfarge 5 2 2 5 2" xfId="15947"/>
    <cellStyle name="40% - uthevingsfarge 5 2 2 5 2 2" xfId="15948"/>
    <cellStyle name="40% - uthevingsfarge 5 2 2 5 2 3" xfId="15949"/>
    <cellStyle name="40% - uthevingsfarge 5 2 2 5 3" xfId="15950"/>
    <cellStyle name="40% - uthevingsfarge 5 2 2 5 3 2" xfId="15951"/>
    <cellStyle name="40% - uthevingsfarge 5 2 2 5 3 3" xfId="15952"/>
    <cellStyle name="40% - uthevingsfarge 5 2 2 5 4" xfId="15953"/>
    <cellStyle name="40% - uthevingsfarge 5 2 2 5 5" xfId="15954"/>
    <cellStyle name="40% - uthevingsfarge 5 2 2 6" xfId="15955"/>
    <cellStyle name="40% - uthevingsfarge 5 2 2 6 2" xfId="15956"/>
    <cellStyle name="40% - uthevingsfarge 5 2 2 6 3" xfId="15957"/>
    <cellStyle name="40% - uthevingsfarge 5 2 2 7" xfId="15958"/>
    <cellStyle name="40% - uthevingsfarge 5 2 2 7 2" xfId="15959"/>
    <cellStyle name="40% - uthevingsfarge 5 2 2 7 3" xfId="15960"/>
    <cellStyle name="40% - uthevingsfarge 5 2 2 8" xfId="15961"/>
    <cellStyle name="40% - uthevingsfarge 5 2 2 8 2" xfId="15962"/>
    <cellStyle name="40% - uthevingsfarge 5 2 2 9" xfId="15963"/>
    <cellStyle name="40% - uthevingsfarge 5 2 2 9 2" xfId="15964"/>
    <cellStyle name="40% - uthevingsfarge 5 2 2_Tabell 4.5-4.7" xfId="15837"/>
    <cellStyle name="40% - uthevingsfarge 5 2 3" xfId="880"/>
    <cellStyle name="40% - uthevingsfarge 5 2 3 10" xfId="15966"/>
    <cellStyle name="40% - uthevingsfarge 5 2 3 11" xfId="15967"/>
    <cellStyle name="40% - uthevingsfarge 5 2 3 2" xfId="881"/>
    <cellStyle name="40% - uthevingsfarge 5 2 3 2 10" xfId="15969"/>
    <cellStyle name="40% - uthevingsfarge 5 2 3 2 2" xfId="882"/>
    <cellStyle name="40% - uthevingsfarge 5 2 3 2 2 2" xfId="15971"/>
    <cellStyle name="40% - uthevingsfarge 5 2 3 2 2 2 2" xfId="15972"/>
    <cellStyle name="40% - uthevingsfarge 5 2 3 2 2 2 3" xfId="15973"/>
    <cellStyle name="40% - uthevingsfarge 5 2 3 2 2 3" xfId="15974"/>
    <cellStyle name="40% - uthevingsfarge 5 2 3 2 2 3 2" xfId="15975"/>
    <cellStyle name="40% - uthevingsfarge 5 2 3 2 2 3 3" xfId="15976"/>
    <cellStyle name="40% - uthevingsfarge 5 2 3 2 2 4" xfId="15977"/>
    <cellStyle name="40% - uthevingsfarge 5 2 3 2 2 5" xfId="15978"/>
    <cellStyle name="40% - uthevingsfarge 5 2 3 2 2_Tabell 4.5-4.7" xfId="15970"/>
    <cellStyle name="40% - uthevingsfarge 5 2 3 2 3" xfId="15979"/>
    <cellStyle name="40% - uthevingsfarge 5 2 3 2 3 2" xfId="15980"/>
    <cellStyle name="40% - uthevingsfarge 5 2 3 2 3 2 2" xfId="15981"/>
    <cellStyle name="40% - uthevingsfarge 5 2 3 2 3 2 3" xfId="15982"/>
    <cellStyle name="40% - uthevingsfarge 5 2 3 2 3 3" xfId="15983"/>
    <cellStyle name="40% - uthevingsfarge 5 2 3 2 3 3 2" xfId="15984"/>
    <cellStyle name="40% - uthevingsfarge 5 2 3 2 3 3 3" xfId="15985"/>
    <cellStyle name="40% - uthevingsfarge 5 2 3 2 3 4" xfId="15986"/>
    <cellStyle name="40% - uthevingsfarge 5 2 3 2 3 5" xfId="15987"/>
    <cellStyle name="40% - uthevingsfarge 5 2 3 2 4" xfId="15988"/>
    <cellStyle name="40% - uthevingsfarge 5 2 3 2 4 2" xfId="15989"/>
    <cellStyle name="40% - uthevingsfarge 5 2 3 2 4 3" xfId="15990"/>
    <cellStyle name="40% - uthevingsfarge 5 2 3 2 5" xfId="15991"/>
    <cellStyle name="40% - uthevingsfarge 5 2 3 2 5 2" xfId="15992"/>
    <cellStyle name="40% - uthevingsfarge 5 2 3 2 5 3" xfId="15993"/>
    <cellStyle name="40% - uthevingsfarge 5 2 3 2 6" xfId="15994"/>
    <cellStyle name="40% - uthevingsfarge 5 2 3 2 6 2" xfId="15995"/>
    <cellStyle name="40% - uthevingsfarge 5 2 3 2 7" xfId="15996"/>
    <cellStyle name="40% - uthevingsfarge 5 2 3 2 7 2" xfId="15997"/>
    <cellStyle name="40% - uthevingsfarge 5 2 3 2 8" xfId="15998"/>
    <cellStyle name="40% - uthevingsfarge 5 2 3 2 9" xfId="15999"/>
    <cellStyle name="40% - uthevingsfarge 5 2 3 2_Tabell 4.5-4.7" xfId="15968"/>
    <cellStyle name="40% - uthevingsfarge 5 2 3 3" xfId="883"/>
    <cellStyle name="40% - uthevingsfarge 5 2 3 3 2" xfId="16001"/>
    <cellStyle name="40% - uthevingsfarge 5 2 3 3 2 2" xfId="16002"/>
    <cellStyle name="40% - uthevingsfarge 5 2 3 3 2 3" xfId="16003"/>
    <cellStyle name="40% - uthevingsfarge 5 2 3 3 3" xfId="16004"/>
    <cellStyle name="40% - uthevingsfarge 5 2 3 3 3 2" xfId="16005"/>
    <cellStyle name="40% - uthevingsfarge 5 2 3 3 3 3" xfId="16006"/>
    <cellStyle name="40% - uthevingsfarge 5 2 3 3 4" xfId="16007"/>
    <cellStyle name="40% - uthevingsfarge 5 2 3 3 5" xfId="16008"/>
    <cellStyle name="40% - uthevingsfarge 5 2 3 3_Tabell 4.5-4.7" xfId="16000"/>
    <cellStyle name="40% - uthevingsfarge 5 2 3 4" xfId="16009"/>
    <cellStyle name="40% - uthevingsfarge 5 2 3 4 2" xfId="16010"/>
    <cellStyle name="40% - uthevingsfarge 5 2 3 4 2 2" xfId="16011"/>
    <cellStyle name="40% - uthevingsfarge 5 2 3 4 2 3" xfId="16012"/>
    <cellStyle name="40% - uthevingsfarge 5 2 3 4 3" xfId="16013"/>
    <cellStyle name="40% - uthevingsfarge 5 2 3 4 3 2" xfId="16014"/>
    <cellStyle name="40% - uthevingsfarge 5 2 3 4 3 3" xfId="16015"/>
    <cellStyle name="40% - uthevingsfarge 5 2 3 4 4" xfId="16016"/>
    <cellStyle name="40% - uthevingsfarge 5 2 3 4 5" xfId="16017"/>
    <cellStyle name="40% - uthevingsfarge 5 2 3 5" xfId="16018"/>
    <cellStyle name="40% - uthevingsfarge 5 2 3 5 2" xfId="16019"/>
    <cellStyle name="40% - uthevingsfarge 5 2 3 5 3" xfId="16020"/>
    <cellStyle name="40% - uthevingsfarge 5 2 3 6" xfId="16021"/>
    <cellStyle name="40% - uthevingsfarge 5 2 3 6 2" xfId="16022"/>
    <cellStyle name="40% - uthevingsfarge 5 2 3 6 3" xfId="16023"/>
    <cellStyle name="40% - uthevingsfarge 5 2 3 7" xfId="16024"/>
    <cellStyle name="40% - uthevingsfarge 5 2 3 7 2" xfId="16025"/>
    <cellStyle name="40% - uthevingsfarge 5 2 3 8" xfId="16026"/>
    <cellStyle name="40% - uthevingsfarge 5 2 3 8 2" xfId="16027"/>
    <cellStyle name="40% - uthevingsfarge 5 2 3 9" xfId="16028"/>
    <cellStyle name="40% - uthevingsfarge 5 2 3_Tabell 4.5-4.7" xfId="15965"/>
    <cellStyle name="40% - uthevingsfarge 5 2 4" xfId="884"/>
    <cellStyle name="40% - uthevingsfarge 5 2 4 10" xfId="16030"/>
    <cellStyle name="40% - uthevingsfarge 5 2 4 2" xfId="885"/>
    <cellStyle name="40% - uthevingsfarge 5 2 4 2 2" xfId="16032"/>
    <cellStyle name="40% - uthevingsfarge 5 2 4 2 2 2" xfId="16033"/>
    <cellStyle name="40% - uthevingsfarge 5 2 4 2 2 3" xfId="16034"/>
    <cellStyle name="40% - uthevingsfarge 5 2 4 2 3" xfId="16035"/>
    <cellStyle name="40% - uthevingsfarge 5 2 4 2 3 2" xfId="16036"/>
    <cellStyle name="40% - uthevingsfarge 5 2 4 2 3 3" xfId="16037"/>
    <cellStyle name="40% - uthevingsfarge 5 2 4 2 4" xfId="16038"/>
    <cellStyle name="40% - uthevingsfarge 5 2 4 2 5" xfId="16039"/>
    <cellStyle name="40% - uthevingsfarge 5 2 4 2_Tabell 4.5-4.7" xfId="16031"/>
    <cellStyle name="40% - uthevingsfarge 5 2 4 3" xfId="16040"/>
    <cellStyle name="40% - uthevingsfarge 5 2 4 3 2" xfId="16041"/>
    <cellStyle name="40% - uthevingsfarge 5 2 4 3 2 2" xfId="16042"/>
    <cellStyle name="40% - uthevingsfarge 5 2 4 3 2 3" xfId="16043"/>
    <cellStyle name="40% - uthevingsfarge 5 2 4 3 3" xfId="16044"/>
    <cellStyle name="40% - uthevingsfarge 5 2 4 3 3 2" xfId="16045"/>
    <cellStyle name="40% - uthevingsfarge 5 2 4 3 3 3" xfId="16046"/>
    <cellStyle name="40% - uthevingsfarge 5 2 4 3 4" xfId="16047"/>
    <cellStyle name="40% - uthevingsfarge 5 2 4 3 5" xfId="16048"/>
    <cellStyle name="40% - uthevingsfarge 5 2 4 4" xfId="16049"/>
    <cellStyle name="40% - uthevingsfarge 5 2 4 4 2" xfId="16050"/>
    <cellStyle name="40% - uthevingsfarge 5 2 4 4 3" xfId="16051"/>
    <cellStyle name="40% - uthevingsfarge 5 2 4 5" xfId="16052"/>
    <cellStyle name="40% - uthevingsfarge 5 2 4 5 2" xfId="16053"/>
    <cellStyle name="40% - uthevingsfarge 5 2 4 5 3" xfId="16054"/>
    <cellStyle name="40% - uthevingsfarge 5 2 4 6" xfId="16055"/>
    <cellStyle name="40% - uthevingsfarge 5 2 4 6 2" xfId="16056"/>
    <cellStyle name="40% - uthevingsfarge 5 2 4 7" xfId="16057"/>
    <cellStyle name="40% - uthevingsfarge 5 2 4 7 2" xfId="16058"/>
    <cellStyle name="40% - uthevingsfarge 5 2 4 8" xfId="16059"/>
    <cellStyle name="40% - uthevingsfarge 5 2 4 9" xfId="16060"/>
    <cellStyle name="40% - uthevingsfarge 5 2 4_Tabell 4.5-4.7" xfId="16029"/>
    <cellStyle name="40% - uthevingsfarge 5 2 5" xfId="886"/>
    <cellStyle name="40% - uthevingsfarge 5 2 5 10" xfId="16062"/>
    <cellStyle name="40% - uthevingsfarge 5 2 5 2" xfId="887"/>
    <cellStyle name="40% - uthevingsfarge 5 2 5 2 2" xfId="16064"/>
    <cellStyle name="40% - uthevingsfarge 5 2 5 2 2 2" xfId="16065"/>
    <cellStyle name="40% - uthevingsfarge 5 2 5 2 2 3" xfId="16066"/>
    <cellStyle name="40% - uthevingsfarge 5 2 5 2 3" xfId="16067"/>
    <cellStyle name="40% - uthevingsfarge 5 2 5 2 3 2" xfId="16068"/>
    <cellStyle name="40% - uthevingsfarge 5 2 5 2 3 3" xfId="16069"/>
    <cellStyle name="40% - uthevingsfarge 5 2 5 2 4" xfId="16070"/>
    <cellStyle name="40% - uthevingsfarge 5 2 5 2 5" xfId="16071"/>
    <cellStyle name="40% - uthevingsfarge 5 2 5 2_Tabell 4.5-4.7" xfId="16063"/>
    <cellStyle name="40% - uthevingsfarge 5 2 5 3" xfId="16072"/>
    <cellStyle name="40% - uthevingsfarge 5 2 5 3 2" xfId="16073"/>
    <cellStyle name="40% - uthevingsfarge 5 2 5 3 2 2" xfId="16074"/>
    <cellStyle name="40% - uthevingsfarge 5 2 5 3 2 3" xfId="16075"/>
    <cellStyle name="40% - uthevingsfarge 5 2 5 3 3" xfId="16076"/>
    <cellStyle name="40% - uthevingsfarge 5 2 5 3 3 2" xfId="16077"/>
    <cellStyle name="40% - uthevingsfarge 5 2 5 3 3 3" xfId="16078"/>
    <cellStyle name="40% - uthevingsfarge 5 2 5 3 4" xfId="16079"/>
    <cellStyle name="40% - uthevingsfarge 5 2 5 3 5" xfId="16080"/>
    <cellStyle name="40% - uthevingsfarge 5 2 5 4" xfId="16081"/>
    <cellStyle name="40% - uthevingsfarge 5 2 5 4 2" xfId="16082"/>
    <cellStyle name="40% - uthevingsfarge 5 2 5 4 3" xfId="16083"/>
    <cellStyle name="40% - uthevingsfarge 5 2 5 5" xfId="16084"/>
    <cellStyle name="40% - uthevingsfarge 5 2 5 5 2" xfId="16085"/>
    <cellStyle name="40% - uthevingsfarge 5 2 5 5 3" xfId="16086"/>
    <cellStyle name="40% - uthevingsfarge 5 2 5 6" xfId="16087"/>
    <cellStyle name="40% - uthevingsfarge 5 2 5 6 2" xfId="16088"/>
    <cellStyle name="40% - uthevingsfarge 5 2 5 7" xfId="16089"/>
    <cellStyle name="40% - uthevingsfarge 5 2 5 7 2" xfId="16090"/>
    <cellStyle name="40% - uthevingsfarge 5 2 5 8" xfId="16091"/>
    <cellStyle name="40% - uthevingsfarge 5 2 5 9" xfId="16092"/>
    <cellStyle name="40% - uthevingsfarge 5 2 5_Tabell 4.5-4.7" xfId="16061"/>
    <cellStyle name="40% - uthevingsfarge 5 2 6" xfId="888"/>
    <cellStyle name="40% - uthevingsfarge 5 2 6 2" xfId="16094"/>
    <cellStyle name="40% - uthevingsfarge 5 2 6 2 2" xfId="16095"/>
    <cellStyle name="40% - uthevingsfarge 5 2 6 2 3" xfId="16096"/>
    <cellStyle name="40% - uthevingsfarge 5 2 6 3" xfId="16097"/>
    <cellStyle name="40% - uthevingsfarge 5 2 6 3 2" xfId="16098"/>
    <cellStyle name="40% - uthevingsfarge 5 2 6 3 3" xfId="16099"/>
    <cellStyle name="40% - uthevingsfarge 5 2 6 4" xfId="16100"/>
    <cellStyle name="40% - uthevingsfarge 5 2 6 5" xfId="16101"/>
    <cellStyle name="40% - uthevingsfarge 5 2 6_Tabell 4.5-4.7" xfId="16093"/>
    <cellStyle name="40% - uthevingsfarge 5 2 7" xfId="16102"/>
    <cellStyle name="40% - uthevingsfarge 5 2 7 2" xfId="16103"/>
    <cellStyle name="40% - uthevingsfarge 5 2 7 2 2" xfId="16104"/>
    <cellStyle name="40% - uthevingsfarge 5 2 7 2 3" xfId="16105"/>
    <cellStyle name="40% - uthevingsfarge 5 2 7 3" xfId="16106"/>
    <cellStyle name="40% - uthevingsfarge 5 2 7 3 2" xfId="16107"/>
    <cellStyle name="40% - uthevingsfarge 5 2 7 3 3" xfId="16108"/>
    <cellStyle name="40% - uthevingsfarge 5 2 7 4" xfId="16109"/>
    <cellStyle name="40% - uthevingsfarge 5 2 7 5" xfId="16110"/>
    <cellStyle name="40% - uthevingsfarge 5 2 8" xfId="16111"/>
    <cellStyle name="40% - uthevingsfarge 5 2 8 2" xfId="16112"/>
    <cellStyle name="40% - uthevingsfarge 5 2 8 3" xfId="16113"/>
    <cellStyle name="40% - uthevingsfarge 5 2 9" xfId="16114"/>
    <cellStyle name="40% - uthevingsfarge 5 2 9 2" xfId="16115"/>
    <cellStyle name="40% - uthevingsfarge 5 2 9 3" xfId="16116"/>
    <cellStyle name="40% - uthevingsfarge 5 2_Tabell 4.5-4.7" xfId="15829"/>
    <cellStyle name="40% - uthevingsfarge 5 3" xfId="889"/>
    <cellStyle name="40% - uthevingsfarge 5 3 10" xfId="16118"/>
    <cellStyle name="40% - uthevingsfarge 5 3 10 2" xfId="16119"/>
    <cellStyle name="40% - uthevingsfarge 5 3 11" xfId="16120"/>
    <cellStyle name="40% - uthevingsfarge 5 3 12" xfId="16121"/>
    <cellStyle name="40% - uthevingsfarge 5 3 13" xfId="16122"/>
    <cellStyle name="40% - uthevingsfarge 5 3 2" xfId="890"/>
    <cellStyle name="40% - uthevingsfarge 5 3 2 10" xfId="16124"/>
    <cellStyle name="40% - uthevingsfarge 5 3 2 11" xfId="16125"/>
    <cellStyle name="40% - uthevingsfarge 5 3 2 12" xfId="16126"/>
    <cellStyle name="40% - uthevingsfarge 5 3 2 2" xfId="891"/>
    <cellStyle name="40% - uthevingsfarge 5 3 2 2 10" xfId="16128"/>
    <cellStyle name="40% - uthevingsfarge 5 3 2 2 11" xfId="16129"/>
    <cellStyle name="40% - uthevingsfarge 5 3 2 2 2" xfId="892"/>
    <cellStyle name="40% - uthevingsfarge 5 3 2 2 2 10" xfId="16131"/>
    <cellStyle name="40% - uthevingsfarge 5 3 2 2 2 2" xfId="893"/>
    <cellStyle name="40% - uthevingsfarge 5 3 2 2 2 2 2" xfId="16133"/>
    <cellStyle name="40% - uthevingsfarge 5 3 2 2 2 2 2 2" xfId="16134"/>
    <cellStyle name="40% - uthevingsfarge 5 3 2 2 2 2 2 3" xfId="16135"/>
    <cellStyle name="40% - uthevingsfarge 5 3 2 2 2 2 3" xfId="16136"/>
    <cellStyle name="40% - uthevingsfarge 5 3 2 2 2 2 3 2" xfId="16137"/>
    <cellStyle name="40% - uthevingsfarge 5 3 2 2 2 2 3 3" xfId="16138"/>
    <cellStyle name="40% - uthevingsfarge 5 3 2 2 2 2 4" xfId="16139"/>
    <cellStyle name="40% - uthevingsfarge 5 3 2 2 2 2 5" xfId="16140"/>
    <cellStyle name="40% - uthevingsfarge 5 3 2 2 2 2_Tabell 4.5-4.7" xfId="16132"/>
    <cellStyle name="40% - uthevingsfarge 5 3 2 2 2 3" xfId="16141"/>
    <cellStyle name="40% - uthevingsfarge 5 3 2 2 2 3 2" xfId="16142"/>
    <cellStyle name="40% - uthevingsfarge 5 3 2 2 2 3 2 2" xfId="16143"/>
    <cellStyle name="40% - uthevingsfarge 5 3 2 2 2 3 2 3" xfId="16144"/>
    <cellStyle name="40% - uthevingsfarge 5 3 2 2 2 3 3" xfId="16145"/>
    <cellStyle name="40% - uthevingsfarge 5 3 2 2 2 3 3 2" xfId="16146"/>
    <cellStyle name="40% - uthevingsfarge 5 3 2 2 2 3 3 3" xfId="16147"/>
    <cellStyle name="40% - uthevingsfarge 5 3 2 2 2 3 4" xfId="16148"/>
    <cellStyle name="40% - uthevingsfarge 5 3 2 2 2 3 5" xfId="16149"/>
    <cellStyle name="40% - uthevingsfarge 5 3 2 2 2 4" xfId="16150"/>
    <cellStyle name="40% - uthevingsfarge 5 3 2 2 2 4 2" xfId="16151"/>
    <cellStyle name="40% - uthevingsfarge 5 3 2 2 2 4 3" xfId="16152"/>
    <cellStyle name="40% - uthevingsfarge 5 3 2 2 2 5" xfId="16153"/>
    <cellStyle name="40% - uthevingsfarge 5 3 2 2 2 5 2" xfId="16154"/>
    <cellStyle name="40% - uthevingsfarge 5 3 2 2 2 5 3" xfId="16155"/>
    <cellStyle name="40% - uthevingsfarge 5 3 2 2 2 6" xfId="16156"/>
    <cellStyle name="40% - uthevingsfarge 5 3 2 2 2 6 2" xfId="16157"/>
    <cellStyle name="40% - uthevingsfarge 5 3 2 2 2 7" xfId="16158"/>
    <cellStyle name="40% - uthevingsfarge 5 3 2 2 2 7 2" xfId="16159"/>
    <cellStyle name="40% - uthevingsfarge 5 3 2 2 2 8" xfId="16160"/>
    <cellStyle name="40% - uthevingsfarge 5 3 2 2 2 9" xfId="16161"/>
    <cellStyle name="40% - uthevingsfarge 5 3 2 2 2_Tabell 4.5-4.7" xfId="16130"/>
    <cellStyle name="40% - uthevingsfarge 5 3 2 2 3" xfId="894"/>
    <cellStyle name="40% - uthevingsfarge 5 3 2 2 3 2" xfId="16163"/>
    <cellStyle name="40% - uthevingsfarge 5 3 2 2 3 2 2" xfId="16164"/>
    <cellStyle name="40% - uthevingsfarge 5 3 2 2 3 2 3" xfId="16165"/>
    <cellStyle name="40% - uthevingsfarge 5 3 2 2 3 3" xfId="16166"/>
    <cellStyle name="40% - uthevingsfarge 5 3 2 2 3 3 2" xfId="16167"/>
    <cellStyle name="40% - uthevingsfarge 5 3 2 2 3 3 3" xfId="16168"/>
    <cellStyle name="40% - uthevingsfarge 5 3 2 2 3 4" xfId="16169"/>
    <cellStyle name="40% - uthevingsfarge 5 3 2 2 3 5" xfId="16170"/>
    <cellStyle name="40% - uthevingsfarge 5 3 2 2 3_Tabell 4.5-4.7" xfId="16162"/>
    <cellStyle name="40% - uthevingsfarge 5 3 2 2 4" xfId="16171"/>
    <cellStyle name="40% - uthevingsfarge 5 3 2 2 4 2" xfId="16172"/>
    <cellStyle name="40% - uthevingsfarge 5 3 2 2 4 2 2" xfId="16173"/>
    <cellStyle name="40% - uthevingsfarge 5 3 2 2 4 2 3" xfId="16174"/>
    <cellStyle name="40% - uthevingsfarge 5 3 2 2 4 3" xfId="16175"/>
    <cellStyle name="40% - uthevingsfarge 5 3 2 2 4 3 2" xfId="16176"/>
    <cellStyle name="40% - uthevingsfarge 5 3 2 2 4 3 3" xfId="16177"/>
    <cellStyle name="40% - uthevingsfarge 5 3 2 2 4 4" xfId="16178"/>
    <cellStyle name="40% - uthevingsfarge 5 3 2 2 4 5" xfId="16179"/>
    <cellStyle name="40% - uthevingsfarge 5 3 2 2 5" xfId="16180"/>
    <cellStyle name="40% - uthevingsfarge 5 3 2 2 5 2" xfId="16181"/>
    <cellStyle name="40% - uthevingsfarge 5 3 2 2 5 3" xfId="16182"/>
    <cellStyle name="40% - uthevingsfarge 5 3 2 2 6" xfId="16183"/>
    <cellStyle name="40% - uthevingsfarge 5 3 2 2 6 2" xfId="16184"/>
    <cellStyle name="40% - uthevingsfarge 5 3 2 2 6 3" xfId="16185"/>
    <cellStyle name="40% - uthevingsfarge 5 3 2 2 7" xfId="16186"/>
    <cellStyle name="40% - uthevingsfarge 5 3 2 2 7 2" xfId="16187"/>
    <cellStyle name="40% - uthevingsfarge 5 3 2 2 8" xfId="16188"/>
    <cellStyle name="40% - uthevingsfarge 5 3 2 2 8 2" xfId="16189"/>
    <cellStyle name="40% - uthevingsfarge 5 3 2 2 9" xfId="16190"/>
    <cellStyle name="40% - uthevingsfarge 5 3 2 2_Tabell 4.5-4.7" xfId="16127"/>
    <cellStyle name="40% - uthevingsfarge 5 3 2 3" xfId="895"/>
    <cellStyle name="40% - uthevingsfarge 5 3 2 3 10" xfId="16192"/>
    <cellStyle name="40% - uthevingsfarge 5 3 2 3 2" xfId="896"/>
    <cellStyle name="40% - uthevingsfarge 5 3 2 3 2 2" xfId="16194"/>
    <cellStyle name="40% - uthevingsfarge 5 3 2 3 2 2 2" xfId="16195"/>
    <cellStyle name="40% - uthevingsfarge 5 3 2 3 2 2 3" xfId="16196"/>
    <cellStyle name="40% - uthevingsfarge 5 3 2 3 2 3" xfId="16197"/>
    <cellStyle name="40% - uthevingsfarge 5 3 2 3 2 3 2" xfId="16198"/>
    <cellStyle name="40% - uthevingsfarge 5 3 2 3 2 3 3" xfId="16199"/>
    <cellStyle name="40% - uthevingsfarge 5 3 2 3 2 4" xfId="16200"/>
    <cellStyle name="40% - uthevingsfarge 5 3 2 3 2 5" xfId="16201"/>
    <cellStyle name="40% - uthevingsfarge 5 3 2 3 2_Tabell 4.5-4.7" xfId="16193"/>
    <cellStyle name="40% - uthevingsfarge 5 3 2 3 3" xfId="16202"/>
    <cellStyle name="40% - uthevingsfarge 5 3 2 3 3 2" xfId="16203"/>
    <cellStyle name="40% - uthevingsfarge 5 3 2 3 3 2 2" xfId="16204"/>
    <cellStyle name="40% - uthevingsfarge 5 3 2 3 3 2 3" xfId="16205"/>
    <cellStyle name="40% - uthevingsfarge 5 3 2 3 3 3" xfId="16206"/>
    <cellStyle name="40% - uthevingsfarge 5 3 2 3 3 3 2" xfId="16207"/>
    <cellStyle name="40% - uthevingsfarge 5 3 2 3 3 3 3" xfId="16208"/>
    <cellStyle name="40% - uthevingsfarge 5 3 2 3 3 4" xfId="16209"/>
    <cellStyle name="40% - uthevingsfarge 5 3 2 3 3 5" xfId="16210"/>
    <cellStyle name="40% - uthevingsfarge 5 3 2 3 4" xfId="16211"/>
    <cellStyle name="40% - uthevingsfarge 5 3 2 3 4 2" xfId="16212"/>
    <cellStyle name="40% - uthevingsfarge 5 3 2 3 4 3" xfId="16213"/>
    <cellStyle name="40% - uthevingsfarge 5 3 2 3 5" xfId="16214"/>
    <cellStyle name="40% - uthevingsfarge 5 3 2 3 5 2" xfId="16215"/>
    <cellStyle name="40% - uthevingsfarge 5 3 2 3 5 3" xfId="16216"/>
    <cellStyle name="40% - uthevingsfarge 5 3 2 3 6" xfId="16217"/>
    <cellStyle name="40% - uthevingsfarge 5 3 2 3 6 2" xfId="16218"/>
    <cellStyle name="40% - uthevingsfarge 5 3 2 3 7" xfId="16219"/>
    <cellStyle name="40% - uthevingsfarge 5 3 2 3 7 2" xfId="16220"/>
    <cellStyle name="40% - uthevingsfarge 5 3 2 3 8" xfId="16221"/>
    <cellStyle name="40% - uthevingsfarge 5 3 2 3 9" xfId="16222"/>
    <cellStyle name="40% - uthevingsfarge 5 3 2 3_Tabell 4.5-4.7" xfId="16191"/>
    <cellStyle name="40% - uthevingsfarge 5 3 2 4" xfId="897"/>
    <cellStyle name="40% - uthevingsfarge 5 3 2 4 2" xfId="16224"/>
    <cellStyle name="40% - uthevingsfarge 5 3 2 4 2 2" xfId="16225"/>
    <cellStyle name="40% - uthevingsfarge 5 3 2 4 2 3" xfId="16226"/>
    <cellStyle name="40% - uthevingsfarge 5 3 2 4 3" xfId="16227"/>
    <cellStyle name="40% - uthevingsfarge 5 3 2 4 3 2" xfId="16228"/>
    <cellStyle name="40% - uthevingsfarge 5 3 2 4 3 3" xfId="16229"/>
    <cellStyle name="40% - uthevingsfarge 5 3 2 4 4" xfId="16230"/>
    <cellStyle name="40% - uthevingsfarge 5 3 2 4 5" xfId="16231"/>
    <cellStyle name="40% - uthevingsfarge 5 3 2 4_Tabell 4.5-4.7" xfId="16223"/>
    <cellStyle name="40% - uthevingsfarge 5 3 2 5" xfId="16232"/>
    <cellStyle name="40% - uthevingsfarge 5 3 2 5 2" xfId="16233"/>
    <cellStyle name="40% - uthevingsfarge 5 3 2 5 2 2" xfId="16234"/>
    <cellStyle name="40% - uthevingsfarge 5 3 2 5 2 3" xfId="16235"/>
    <cellStyle name="40% - uthevingsfarge 5 3 2 5 3" xfId="16236"/>
    <cellStyle name="40% - uthevingsfarge 5 3 2 5 3 2" xfId="16237"/>
    <cellStyle name="40% - uthevingsfarge 5 3 2 5 3 3" xfId="16238"/>
    <cellStyle name="40% - uthevingsfarge 5 3 2 5 4" xfId="16239"/>
    <cellStyle name="40% - uthevingsfarge 5 3 2 5 5" xfId="16240"/>
    <cellStyle name="40% - uthevingsfarge 5 3 2 6" xfId="16241"/>
    <cellStyle name="40% - uthevingsfarge 5 3 2 6 2" xfId="16242"/>
    <cellStyle name="40% - uthevingsfarge 5 3 2 6 3" xfId="16243"/>
    <cellStyle name="40% - uthevingsfarge 5 3 2 7" xfId="16244"/>
    <cellStyle name="40% - uthevingsfarge 5 3 2 7 2" xfId="16245"/>
    <cellStyle name="40% - uthevingsfarge 5 3 2 7 3" xfId="16246"/>
    <cellStyle name="40% - uthevingsfarge 5 3 2 8" xfId="16247"/>
    <cellStyle name="40% - uthevingsfarge 5 3 2 8 2" xfId="16248"/>
    <cellStyle name="40% - uthevingsfarge 5 3 2 9" xfId="16249"/>
    <cellStyle name="40% - uthevingsfarge 5 3 2 9 2" xfId="16250"/>
    <cellStyle name="40% - uthevingsfarge 5 3 2_Tabell 4.5-4.7" xfId="16123"/>
    <cellStyle name="40% - uthevingsfarge 5 3 3" xfId="898"/>
    <cellStyle name="40% - uthevingsfarge 5 3 3 10" xfId="16252"/>
    <cellStyle name="40% - uthevingsfarge 5 3 3 11" xfId="16253"/>
    <cellStyle name="40% - uthevingsfarge 5 3 3 2" xfId="899"/>
    <cellStyle name="40% - uthevingsfarge 5 3 3 2 10" xfId="16255"/>
    <cellStyle name="40% - uthevingsfarge 5 3 3 2 2" xfId="900"/>
    <cellStyle name="40% - uthevingsfarge 5 3 3 2 2 2" xfId="16257"/>
    <cellStyle name="40% - uthevingsfarge 5 3 3 2 2 2 2" xfId="16258"/>
    <cellStyle name="40% - uthevingsfarge 5 3 3 2 2 2 3" xfId="16259"/>
    <cellStyle name="40% - uthevingsfarge 5 3 3 2 2 3" xfId="16260"/>
    <cellStyle name="40% - uthevingsfarge 5 3 3 2 2 3 2" xfId="16261"/>
    <cellStyle name="40% - uthevingsfarge 5 3 3 2 2 3 3" xfId="16262"/>
    <cellStyle name="40% - uthevingsfarge 5 3 3 2 2 4" xfId="16263"/>
    <cellStyle name="40% - uthevingsfarge 5 3 3 2 2 5" xfId="16264"/>
    <cellStyle name="40% - uthevingsfarge 5 3 3 2 2_Tabell 4.5-4.7" xfId="16256"/>
    <cellStyle name="40% - uthevingsfarge 5 3 3 2 3" xfId="16265"/>
    <cellStyle name="40% - uthevingsfarge 5 3 3 2 3 2" xfId="16266"/>
    <cellStyle name="40% - uthevingsfarge 5 3 3 2 3 2 2" xfId="16267"/>
    <cellStyle name="40% - uthevingsfarge 5 3 3 2 3 2 3" xfId="16268"/>
    <cellStyle name="40% - uthevingsfarge 5 3 3 2 3 3" xfId="16269"/>
    <cellStyle name="40% - uthevingsfarge 5 3 3 2 3 3 2" xfId="16270"/>
    <cellStyle name="40% - uthevingsfarge 5 3 3 2 3 3 3" xfId="16271"/>
    <cellStyle name="40% - uthevingsfarge 5 3 3 2 3 4" xfId="16272"/>
    <cellStyle name="40% - uthevingsfarge 5 3 3 2 3 5" xfId="16273"/>
    <cellStyle name="40% - uthevingsfarge 5 3 3 2 4" xfId="16274"/>
    <cellStyle name="40% - uthevingsfarge 5 3 3 2 4 2" xfId="16275"/>
    <cellStyle name="40% - uthevingsfarge 5 3 3 2 4 3" xfId="16276"/>
    <cellStyle name="40% - uthevingsfarge 5 3 3 2 5" xfId="16277"/>
    <cellStyle name="40% - uthevingsfarge 5 3 3 2 5 2" xfId="16278"/>
    <cellStyle name="40% - uthevingsfarge 5 3 3 2 5 3" xfId="16279"/>
    <cellStyle name="40% - uthevingsfarge 5 3 3 2 6" xfId="16280"/>
    <cellStyle name="40% - uthevingsfarge 5 3 3 2 6 2" xfId="16281"/>
    <cellStyle name="40% - uthevingsfarge 5 3 3 2 7" xfId="16282"/>
    <cellStyle name="40% - uthevingsfarge 5 3 3 2 7 2" xfId="16283"/>
    <cellStyle name="40% - uthevingsfarge 5 3 3 2 8" xfId="16284"/>
    <cellStyle name="40% - uthevingsfarge 5 3 3 2 9" xfId="16285"/>
    <cellStyle name="40% - uthevingsfarge 5 3 3 2_Tabell 4.5-4.7" xfId="16254"/>
    <cellStyle name="40% - uthevingsfarge 5 3 3 3" xfId="901"/>
    <cellStyle name="40% - uthevingsfarge 5 3 3 3 2" xfId="16287"/>
    <cellStyle name="40% - uthevingsfarge 5 3 3 3 2 2" xfId="16288"/>
    <cellStyle name="40% - uthevingsfarge 5 3 3 3 2 3" xfId="16289"/>
    <cellStyle name="40% - uthevingsfarge 5 3 3 3 3" xfId="16290"/>
    <cellStyle name="40% - uthevingsfarge 5 3 3 3 3 2" xfId="16291"/>
    <cellStyle name="40% - uthevingsfarge 5 3 3 3 3 3" xfId="16292"/>
    <cellStyle name="40% - uthevingsfarge 5 3 3 3 4" xfId="16293"/>
    <cellStyle name="40% - uthevingsfarge 5 3 3 3 5" xfId="16294"/>
    <cellStyle name="40% - uthevingsfarge 5 3 3 3_Tabell 4.5-4.7" xfId="16286"/>
    <cellStyle name="40% - uthevingsfarge 5 3 3 4" xfId="16295"/>
    <cellStyle name="40% - uthevingsfarge 5 3 3 4 2" xfId="16296"/>
    <cellStyle name="40% - uthevingsfarge 5 3 3 4 2 2" xfId="16297"/>
    <cellStyle name="40% - uthevingsfarge 5 3 3 4 2 3" xfId="16298"/>
    <cellStyle name="40% - uthevingsfarge 5 3 3 4 3" xfId="16299"/>
    <cellStyle name="40% - uthevingsfarge 5 3 3 4 3 2" xfId="16300"/>
    <cellStyle name="40% - uthevingsfarge 5 3 3 4 3 3" xfId="16301"/>
    <cellStyle name="40% - uthevingsfarge 5 3 3 4 4" xfId="16302"/>
    <cellStyle name="40% - uthevingsfarge 5 3 3 4 5" xfId="16303"/>
    <cellStyle name="40% - uthevingsfarge 5 3 3 5" xfId="16304"/>
    <cellStyle name="40% - uthevingsfarge 5 3 3 5 2" xfId="16305"/>
    <cellStyle name="40% - uthevingsfarge 5 3 3 5 3" xfId="16306"/>
    <cellStyle name="40% - uthevingsfarge 5 3 3 6" xfId="16307"/>
    <cellStyle name="40% - uthevingsfarge 5 3 3 6 2" xfId="16308"/>
    <cellStyle name="40% - uthevingsfarge 5 3 3 6 3" xfId="16309"/>
    <cellStyle name="40% - uthevingsfarge 5 3 3 7" xfId="16310"/>
    <cellStyle name="40% - uthevingsfarge 5 3 3 7 2" xfId="16311"/>
    <cellStyle name="40% - uthevingsfarge 5 3 3 8" xfId="16312"/>
    <cellStyle name="40% - uthevingsfarge 5 3 3 8 2" xfId="16313"/>
    <cellStyle name="40% - uthevingsfarge 5 3 3 9" xfId="16314"/>
    <cellStyle name="40% - uthevingsfarge 5 3 3_Tabell 4.5-4.7" xfId="16251"/>
    <cellStyle name="40% - uthevingsfarge 5 3 4" xfId="902"/>
    <cellStyle name="40% - uthevingsfarge 5 3 4 10" xfId="16316"/>
    <cellStyle name="40% - uthevingsfarge 5 3 4 2" xfId="903"/>
    <cellStyle name="40% - uthevingsfarge 5 3 4 2 2" xfId="16318"/>
    <cellStyle name="40% - uthevingsfarge 5 3 4 2 2 2" xfId="16319"/>
    <cellStyle name="40% - uthevingsfarge 5 3 4 2 2 3" xfId="16320"/>
    <cellStyle name="40% - uthevingsfarge 5 3 4 2 3" xfId="16321"/>
    <cellStyle name="40% - uthevingsfarge 5 3 4 2 3 2" xfId="16322"/>
    <cellStyle name="40% - uthevingsfarge 5 3 4 2 3 3" xfId="16323"/>
    <cellStyle name="40% - uthevingsfarge 5 3 4 2 4" xfId="16324"/>
    <cellStyle name="40% - uthevingsfarge 5 3 4 2 5" xfId="16325"/>
    <cellStyle name="40% - uthevingsfarge 5 3 4 2_Tabell 4.5-4.7" xfId="16317"/>
    <cellStyle name="40% - uthevingsfarge 5 3 4 3" xfId="16326"/>
    <cellStyle name="40% - uthevingsfarge 5 3 4 3 2" xfId="16327"/>
    <cellStyle name="40% - uthevingsfarge 5 3 4 3 2 2" xfId="16328"/>
    <cellStyle name="40% - uthevingsfarge 5 3 4 3 2 3" xfId="16329"/>
    <cellStyle name="40% - uthevingsfarge 5 3 4 3 3" xfId="16330"/>
    <cellStyle name="40% - uthevingsfarge 5 3 4 3 3 2" xfId="16331"/>
    <cellStyle name="40% - uthevingsfarge 5 3 4 3 3 3" xfId="16332"/>
    <cellStyle name="40% - uthevingsfarge 5 3 4 3 4" xfId="16333"/>
    <cellStyle name="40% - uthevingsfarge 5 3 4 3 5" xfId="16334"/>
    <cellStyle name="40% - uthevingsfarge 5 3 4 4" xfId="16335"/>
    <cellStyle name="40% - uthevingsfarge 5 3 4 4 2" xfId="16336"/>
    <cellStyle name="40% - uthevingsfarge 5 3 4 4 3" xfId="16337"/>
    <cellStyle name="40% - uthevingsfarge 5 3 4 5" xfId="16338"/>
    <cellStyle name="40% - uthevingsfarge 5 3 4 5 2" xfId="16339"/>
    <cellStyle name="40% - uthevingsfarge 5 3 4 5 3" xfId="16340"/>
    <cellStyle name="40% - uthevingsfarge 5 3 4 6" xfId="16341"/>
    <cellStyle name="40% - uthevingsfarge 5 3 4 6 2" xfId="16342"/>
    <cellStyle name="40% - uthevingsfarge 5 3 4 7" xfId="16343"/>
    <cellStyle name="40% - uthevingsfarge 5 3 4 7 2" xfId="16344"/>
    <cellStyle name="40% - uthevingsfarge 5 3 4 8" xfId="16345"/>
    <cellStyle name="40% - uthevingsfarge 5 3 4 9" xfId="16346"/>
    <cellStyle name="40% - uthevingsfarge 5 3 4_Tabell 4.5-4.7" xfId="16315"/>
    <cellStyle name="40% - uthevingsfarge 5 3 5" xfId="904"/>
    <cellStyle name="40% - uthevingsfarge 5 3 5 2" xfId="16348"/>
    <cellStyle name="40% - uthevingsfarge 5 3 5 2 2" xfId="16349"/>
    <cellStyle name="40% - uthevingsfarge 5 3 5 2 3" xfId="16350"/>
    <cellStyle name="40% - uthevingsfarge 5 3 5 3" xfId="16351"/>
    <cellStyle name="40% - uthevingsfarge 5 3 5 3 2" xfId="16352"/>
    <cellStyle name="40% - uthevingsfarge 5 3 5 3 3" xfId="16353"/>
    <cellStyle name="40% - uthevingsfarge 5 3 5 4" xfId="16354"/>
    <cellStyle name="40% - uthevingsfarge 5 3 5 5" xfId="16355"/>
    <cellStyle name="40% - uthevingsfarge 5 3 5_Tabell 4.5-4.7" xfId="16347"/>
    <cellStyle name="40% - uthevingsfarge 5 3 6" xfId="16356"/>
    <cellStyle name="40% - uthevingsfarge 5 3 6 2" xfId="16357"/>
    <cellStyle name="40% - uthevingsfarge 5 3 6 2 2" xfId="16358"/>
    <cellStyle name="40% - uthevingsfarge 5 3 6 2 3" xfId="16359"/>
    <cellStyle name="40% - uthevingsfarge 5 3 6 3" xfId="16360"/>
    <cellStyle name="40% - uthevingsfarge 5 3 6 3 2" xfId="16361"/>
    <cellStyle name="40% - uthevingsfarge 5 3 6 3 3" xfId="16362"/>
    <cellStyle name="40% - uthevingsfarge 5 3 6 4" xfId="16363"/>
    <cellStyle name="40% - uthevingsfarge 5 3 6 5" xfId="16364"/>
    <cellStyle name="40% - uthevingsfarge 5 3 7" xfId="16365"/>
    <cellStyle name="40% - uthevingsfarge 5 3 7 2" xfId="16366"/>
    <cellStyle name="40% - uthevingsfarge 5 3 7 3" xfId="16367"/>
    <cellStyle name="40% - uthevingsfarge 5 3 8" xfId="16368"/>
    <cellStyle name="40% - uthevingsfarge 5 3 8 2" xfId="16369"/>
    <cellStyle name="40% - uthevingsfarge 5 3 8 3" xfId="16370"/>
    <cellStyle name="40% - uthevingsfarge 5 3 9" xfId="16371"/>
    <cellStyle name="40% - uthevingsfarge 5 3 9 2" xfId="16372"/>
    <cellStyle name="40% - uthevingsfarge 5 3_Tabell 4.5-4.7" xfId="16117"/>
    <cellStyle name="40% - uthevingsfarge 5 4" xfId="905"/>
    <cellStyle name="40% - uthevingsfarge 5 4 10" xfId="16374"/>
    <cellStyle name="40% - uthevingsfarge 5 4 10 2" xfId="16375"/>
    <cellStyle name="40% - uthevingsfarge 5 4 11" xfId="16376"/>
    <cellStyle name="40% - uthevingsfarge 5 4 12" xfId="16377"/>
    <cellStyle name="40% - uthevingsfarge 5 4 13" xfId="16378"/>
    <cellStyle name="40% - uthevingsfarge 5 4 2" xfId="906"/>
    <cellStyle name="40% - uthevingsfarge 5 4 2 10" xfId="16380"/>
    <cellStyle name="40% - uthevingsfarge 5 4 2 11" xfId="16381"/>
    <cellStyle name="40% - uthevingsfarge 5 4 2 12" xfId="16382"/>
    <cellStyle name="40% - uthevingsfarge 5 4 2 2" xfId="907"/>
    <cellStyle name="40% - uthevingsfarge 5 4 2 2 10" xfId="16384"/>
    <cellStyle name="40% - uthevingsfarge 5 4 2 2 11" xfId="16385"/>
    <cellStyle name="40% - uthevingsfarge 5 4 2 2 2" xfId="908"/>
    <cellStyle name="40% - uthevingsfarge 5 4 2 2 2 10" xfId="16387"/>
    <cellStyle name="40% - uthevingsfarge 5 4 2 2 2 2" xfId="909"/>
    <cellStyle name="40% - uthevingsfarge 5 4 2 2 2 2 2" xfId="16389"/>
    <cellStyle name="40% - uthevingsfarge 5 4 2 2 2 2 2 2" xfId="16390"/>
    <cellStyle name="40% - uthevingsfarge 5 4 2 2 2 2 2 3" xfId="16391"/>
    <cellStyle name="40% - uthevingsfarge 5 4 2 2 2 2 3" xfId="16392"/>
    <cellStyle name="40% - uthevingsfarge 5 4 2 2 2 2 3 2" xfId="16393"/>
    <cellStyle name="40% - uthevingsfarge 5 4 2 2 2 2 3 3" xfId="16394"/>
    <cellStyle name="40% - uthevingsfarge 5 4 2 2 2 2 4" xfId="16395"/>
    <cellStyle name="40% - uthevingsfarge 5 4 2 2 2 2 5" xfId="16396"/>
    <cellStyle name="40% - uthevingsfarge 5 4 2 2 2 2_Tabell 4.5-4.7" xfId="16388"/>
    <cellStyle name="40% - uthevingsfarge 5 4 2 2 2 3" xfId="16397"/>
    <cellStyle name="40% - uthevingsfarge 5 4 2 2 2 3 2" xfId="16398"/>
    <cellStyle name="40% - uthevingsfarge 5 4 2 2 2 3 2 2" xfId="16399"/>
    <cellStyle name="40% - uthevingsfarge 5 4 2 2 2 3 2 3" xfId="16400"/>
    <cellStyle name="40% - uthevingsfarge 5 4 2 2 2 3 3" xfId="16401"/>
    <cellStyle name="40% - uthevingsfarge 5 4 2 2 2 3 3 2" xfId="16402"/>
    <cellStyle name="40% - uthevingsfarge 5 4 2 2 2 3 3 3" xfId="16403"/>
    <cellStyle name="40% - uthevingsfarge 5 4 2 2 2 3 4" xfId="16404"/>
    <cellStyle name="40% - uthevingsfarge 5 4 2 2 2 3 5" xfId="16405"/>
    <cellStyle name="40% - uthevingsfarge 5 4 2 2 2 4" xfId="16406"/>
    <cellStyle name="40% - uthevingsfarge 5 4 2 2 2 4 2" xfId="16407"/>
    <cellStyle name="40% - uthevingsfarge 5 4 2 2 2 4 3" xfId="16408"/>
    <cellStyle name="40% - uthevingsfarge 5 4 2 2 2 5" xfId="16409"/>
    <cellStyle name="40% - uthevingsfarge 5 4 2 2 2 5 2" xfId="16410"/>
    <cellStyle name="40% - uthevingsfarge 5 4 2 2 2 5 3" xfId="16411"/>
    <cellStyle name="40% - uthevingsfarge 5 4 2 2 2 6" xfId="16412"/>
    <cellStyle name="40% - uthevingsfarge 5 4 2 2 2 6 2" xfId="16413"/>
    <cellStyle name="40% - uthevingsfarge 5 4 2 2 2 7" xfId="16414"/>
    <cellStyle name="40% - uthevingsfarge 5 4 2 2 2 7 2" xfId="16415"/>
    <cellStyle name="40% - uthevingsfarge 5 4 2 2 2 8" xfId="16416"/>
    <cellStyle name="40% - uthevingsfarge 5 4 2 2 2 9" xfId="16417"/>
    <cellStyle name="40% - uthevingsfarge 5 4 2 2 2_Tabell 4.5-4.7" xfId="16386"/>
    <cellStyle name="40% - uthevingsfarge 5 4 2 2 3" xfId="910"/>
    <cellStyle name="40% - uthevingsfarge 5 4 2 2 3 2" xfId="16419"/>
    <cellStyle name="40% - uthevingsfarge 5 4 2 2 3 2 2" xfId="16420"/>
    <cellStyle name="40% - uthevingsfarge 5 4 2 2 3 2 3" xfId="16421"/>
    <cellStyle name="40% - uthevingsfarge 5 4 2 2 3 3" xfId="16422"/>
    <cellStyle name="40% - uthevingsfarge 5 4 2 2 3 3 2" xfId="16423"/>
    <cellStyle name="40% - uthevingsfarge 5 4 2 2 3 3 3" xfId="16424"/>
    <cellStyle name="40% - uthevingsfarge 5 4 2 2 3 4" xfId="16425"/>
    <cellStyle name="40% - uthevingsfarge 5 4 2 2 3 5" xfId="16426"/>
    <cellStyle name="40% - uthevingsfarge 5 4 2 2 3_Tabell 4.5-4.7" xfId="16418"/>
    <cellStyle name="40% - uthevingsfarge 5 4 2 2 4" xfId="16427"/>
    <cellStyle name="40% - uthevingsfarge 5 4 2 2 4 2" xfId="16428"/>
    <cellStyle name="40% - uthevingsfarge 5 4 2 2 4 2 2" xfId="16429"/>
    <cellStyle name="40% - uthevingsfarge 5 4 2 2 4 2 3" xfId="16430"/>
    <cellStyle name="40% - uthevingsfarge 5 4 2 2 4 3" xfId="16431"/>
    <cellStyle name="40% - uthevingsfarge 5 4 2 2 4 3 2" xfId="16432"/>
    <cellStyle name="40% - uthevingsfarge 5 4 2 2 4 3 3" xfId="16433"/>
    <cellStyle name="40% - uthevingsfarge 5 4 2 2 4 4" xfId="16434"/>
    <cellStyle name="40% - uthevingsfarge 5 4 2 2 4 5" xfId="16435"/>
    <cellStyle name="40% - uthevingsfarge 5 4 2 2 5" xfId="16436"/>
    <cellStyle name="40% - uthevingsfarge 5 4 2 2 5 2" xfId="16437"/>
    <cellStyle name="40% - uthevingsfarge 5 4 2 2 5 3" xfId="16438"/>
    <cellStyle name="40% - uthevingsfarge 5 4 2 2 6" xfId="16439"/>
    <cellStyle name="40% - uthevingsfarge 5 4 2 2 6 2" xfId="16440"/>
    <cellStyle name="40% - uthevingsfarge 5 4 2 2 6 3" xfId="16441"/>
    <cellStyle name="40% - uthevingsfarge 5 4 2 2 7" xfId="16442"/>
    <cellStyle name="40% - uthevingsfarge 5 4 2 2 7 2" xfId="16443"/>
    <cellStyle name="40% - uthevingsfarge 5 4 2 2 8" xfId="16444"/>
    <cellStyle name="40% - uthevingsfarge 5 4 2 2 8 2" xfId="16445"/>
    <cellStyle name="40% - uthevingsfarge 5 4 2 2 9" xfId="16446"/>
    <cellStyle name="40% - uthevingsfarge 5 4 2 2_Tabell 4.5-4.7" xfId="16383"/>
    <cellStyle name="40% - uthevingsfarge 5 4 2 3" xfId="911"/>
    <cellStyle name="40% - uthevingsfarge 5 4 2 3 10" xfId="16448"/>
    <cellStyle name="40% - uthevingsfarge 5 4 2 3 2" xfId="912"/>
    <cellStyle name="40% - uthevingsfarge 5 4 2 3 2 2" xfId="16450"/>
    <cellStyle name="40% - uthevingsfarge 5 4 2 3 2 2 2" xfId="16451"/>
    <cellStyle name="40% - uthevingsfarge 5 4 2 3 2 2 3" xfId="16452"/>
    <cellStyle name="40% - uthevingsfarge 5 4 2 3 2 3" xfId="16453"/>
    <cellStyle name="40% - uthevingsfarge 5 4 2 3 2 3 2" xfId="16454"/>
    <cellStyle name="40% - uthevingsfarge 5 4 2 3 2 3 3" xfId="16455"/>
    <cellStyle name="40% - uthevingsfarge 5 4 2 3 2 4" xfId="16456"/>
    <cellStyle name="40% - uthevingsfarge 5 4 2 3 2 5" xfId="16457"/>
    <cellStyle name="40% - uthevingsfarge 5 4 2 3 2_Tabell 4.5-4.7" xfId="16449"/>
    <cellStyle name="40% - uthevingsfarge 5 4 2 3 3" xfId="16458"/>
    <cellStyle name="40% - uthevingsfarge 5 4 2 3 3 2" xfId="16459"/>
    <cellStyle name="40% - uthevingsfarge 5 4 2 3 3 2 2" xfId="16460"/>
    <cellStyle name="40% - uthevingsfarge 5 4 2 3 3 2 3" xfId="16461"/>
    <cellStyle name="40% - uthevingsfarge 5 4 2 3 3 3" xfId="16462"/>
    <cellStyle name="40% - uthevingsfarge 5 4 2 3 3 3 2" xfId="16463"/>
    <cellStyle name="40% - uthevingsfarge 5 4 2 3 3 3 3" xfId="16464"/>
    <cellStyle name="40% - uthevingsfarge 5 4 2 3 3 4" xfId="16465"/>
    <cellStyle name="40% - uthevingsfarge 5 4 2 3 3 5" xfId="16466"/>
    <cellStyle name="40% - uthevingsfarge 5 4 2 3 4" xfId="16467"/>
    <cellStyle name="40% - uthevingsfarge 5 4 2 3 4 2" xfId="16468"/>
    <cellStyle name="40% - uthevingsfarge 5 4 2 3 4 3" xfId="16469"/>
    <cellStyle name="40% - uthevingsfarge 5 4 2 3 5" xfId="16470"/>
    <cellStyle name="40% - uthevingsfarge 5 4 2 3 5 2" xfId="16471"/>
    <cellStyle name="40% - uthevingsfarge 5 4 2 3 5 3" xfId="16472"/>
    <cellStyle name="40% - uthevingsfarge 5 4 2 3 6" xfId="16473"/>
    <cellStyle name="40% - uthevingsfarge 5 4 2 3 6 2" xfId="16474"/>
    <cellStyle name="40% - uthevingsfarge 5 4 2 3 7" xfId="16475"/>
    <cellStyle name="40% - uthevingsfarge 5 4 2 3 7 2" xfId="16476"/>
    <cellStyle name="40% - uthevingsfarge 5 4 2 3 8" xfId="16477"/>
    <cellStyle name="40% - uthevingsfarge 5 4 2 3 9" xfId="16478"/>
    <cellStyle name="40% - uthevingsfarge 5 4 2 3_Tabell 4.5-4.7" xfId="16447"/>
    <cellStyle name="40% - uthevingsfarge 5 4 2 4" xfId="913"/>
    <cellStyle name="40% - uthevingsfarge 5 4 2 4 2" xfId="16480"/>
    <cellStyle name="40% - uthevingsfarge 5 4 2 4 2 2" xfId="16481"/>
    <cellStyle name="40% - uthevingsfarge 5 4 2 4 2 3" xfId="16482"/>
    <cellStyle name="40% - uthevingsfarge 5 4 2 4 3" xfId="16483"/>
    <cellStyle name="40% - uthevingsfarge 5 4 2 4 3 2" xfId="16484"/>
    <cellStyle name="40% - uthevingsfarge 5 4 2 4 3 3" xfId="16485"/>
    <cellStyle name="40% - uthevingsfarge 5 4 2 4 4" xfId="16486"/>
    <cellStyle name="40% - uthevingsfarge 5 4 2 4 5" xfId="16487"/>
    <cellStyle name="40% - uthevingsfarge 5 4 2 4_Tabell 4.5-4.7" xfId="16479"/>
    <cellStyle name="40% - uthevingsfarge 5 4 2 5" xfId="16488"/>
    <cellStyle name="40% - uthevingsfarge 5 4 2 5 2" xfId="16489"/>
    <cellStyle name="40% - uthevingsfarge 5 4 2 5 2 2" xfId="16490"/>
    <cellStyle name="40% - uthevingsfarge 5 4 2 5 2 3" xfId="16491"/>
    <cellStyle name="40% - uthevingsfarge 5 4 2 5 3" xfId="16492"/>
    <cellStyle name="40% - uthevingsfarge 5 4 2 5 3 2" xfId="16493"/>
    <cellStyle name="40% - uthevingsfarge 5 4 2 5 3 3" xfId="16494"/>
    <cellStyle name="40% - uthevingsfarge 5 4 2 5 4" xfId="16495"/>
    <cellStyle name="40% - uthevingsfarge 5 4 2 5 5" xfId="16496"/>
    <cellStyle name="40% - uthevingsfarge 5 4 2 6" xfId="16497"/>
    <cellStyle name="40% - uthevingsfarge 5 4 2 6 2" xfId="16498"/>
    <cellStyle name="40% - uthevingsfarge 5 4 2 6 3" xfId="16499"/>
    <cellStyle name="40% - uthevingsfarge 5 4 2 7" xfId="16500"/>
    <cellStyle name="40% - uthevingsfarge 5 4 2 7 2" xfId="16501"/>
    <cellStyle name="40% - uthevingsfarge 5 4 2 7 3" xfId="16502"/>
    <cellStyle name="40% - uthevingsfarge 5 4 2 8" xfId="16503"/>
    <cellStyle name="40% - uthevingsfarge 5 4 2 8 2" xfId="16504"/>
    <cellStyle name="40% - uthevingsfarge 5 4 2 9" xfId="16505"/>
    <cellStyle name="40% - uthevingsfarge 5 4 2 9 2" xfId="16506"/>
    <cellStyle name="40% - uthevingsfarge 5 4 2_Tabell 4.5-4.7" xfId="16379"/>
    <cellStyle name="40% - uthevingsfarge 5 4 3" xfId="914"/>
    <cellStyle name="40% - uthevingsfarge 5 4 3 10" xfId="16508"/>
    <cellStyle name="40% - uthevingsfarge 5 4 3 11" xfId="16509"/>
    <cellStyle name="40% - uthevingsfarge 5 4 3 2" xfId="915"/>
    <cellStyle name="40% - uthevingsfarge 5 4 3 2 10" xfId="16511"/>
    <cellStyle name="40% - uthevingsfarge 5 4 3 2 2" xfId="916"/>
    <cellStyle name="40% - uthevingsfarge 5 4 3 2 2 2" xfId="16513"/>
    <cellStyle name="40% - uthevingsfarge 5 4 3 2 2 2 2" xfId="16514"/>
    <cellStyle name="40% - uthevingsfarge 5 4 3 2 2 2 3" xfId="16515"/>
    <cellStyle name="40% - uthevingsfarge 5 4 3 2 2 3" xfId="16516"/>
    <cellStyle name="40% - uthevingsfarge 5 4 3 2 2 3 2" xfId="16517"/>
    <cellStyle name="40% - uthevingsfarge 5 4 3 2 2 3 3" xfId="16518"/>
    <cellStyle name="40% - uthevingsfarge 5 4 3 2 2 4" xfId="16519"/>
    <cellStyle name="40% - uthevingsfarge 5 4 3 2 2 5" xfId="16520"/>
    <cellStyle name="40% - uthevingsfarge 5 4 3 2 2_Tabell 4.5-4.7" xfId="16512"/>
    <cellStyle name="40% - uthevingsfarge 5 4 3 2 3" xfId="16521"/>
    <cellStyle name="40% - uthevingsfarge 5 4 3 2 3 2" xfId="16522"/>
    <cellStyle name="40% - uthevingsfarge 5 4 3 2 3 2 2" xfId="16523"/>
    <cellStyle name="40% - uthevingsfarge 5 4 3 2 3 2 3" xfId="16524"/>
    <cellStyle name="40% - uthevingsfarge 5 4 3 2 3 3" xfId="16525"/>
    <cellStyle name="40% - uthevingsfarge 5 4 3 2 3 3 2" xfId="16526"/>
    <cellStyle name="40% - uthevingsfarge 5 4 3 2 3 3 3" xfId="16527"/>
    <cellStyle name="40% - uthevingsfarge 5 4 3 2 3 4" xfId="16528"/>
    <cellStyle name="40% - uthevingsfarge 5 4 3 2 3 5" xfId="16529"/>
    <cellStyle name="40% - uthevingsfarge 5 4 3 2 4" xfId="16530"/>
    <cellStyle name="40% - uthevingsfarge 5 4 3 2 4 2" xfId="16531"/>
    <cellStyle name="40% - uthevingsfarge 5 4 3 2 4 3" xfId="16532"/>
    <cellStyle name="40% - uthevingsfarge 5 4 3 2 5" xfId="16533"/>
    <cellStyle name="40% - uthevingsfarge 5 4 3 2 5 2" xfId="16534"/>
    <cellStyle name="40% - uthevingsfarge 5 4 3 2 5 3" xfId="16535"/>
    <cellStyle name="40% - uthevingsfarge 5 4 3 2 6" xfId="16536"/>
    <cellStyle name="40% - uthevingsfarge 5 4 3 2 6 2" xfId="16537"/>
    <cellStyle name="40% - uthevingsfarge 5 4 3 2 7" xfId="16538"/>
    <cellStyle name="40% - uthevingsfarge 5 4 3 2 7 2" xfId="16539"/>
    <cellStyle name="40% - uthevingsfarge 5 4 3 2 8" xfId="16540"/>
    <cellStyle name="40% - uthevingsfarge 5 4 3 2 9" xfId="16541"/>
    <cellStyle name="40% - uthevingsfarge 5 4 3 2_Tabell 4.5-4.7" xfId="16510"/>
    <cellStyle name="40% - uthevingsfarge 5 4 3 3" xfId="917"/>
    <cellStyle name="40% - uthevingsfarge 5 4 3 3 2" xfId="16543"/>
    <cellStyle name="40% - uthevingsfarge 5 4 3 3 2 2" xfId="16544"/>
    <cellStyle name="40% - uthevingsfarge 5 4 3 3 2 3" xfId="16545"/>
    <cellStyle name="40% - uthevingsfarge 5 4 3 3 3" xfId="16546"/>
    <cellStyle name="40% - uthevingsfarge 5 4 3 3 3 2" xfId="16547"/>
    <cellStyle name="40% - uthevingsfarge 5 4 3 3 3 3" xfId="16548"/>
    <cellStyle name="40% - uthevingsfarge 5 4 3 3 4" xfId="16549"/>
    <cellStyle name="40% - uthevingsfarge 5 4 3 3 5" xfId="16550"/>
    <cellStyle name="40% - uthevingsfarge 5 4 3 3_Tabell 4.5-4.7" xfId="16542"/>
    <cellStyle name="40% - uthevingsfarge 5 4 3 4" xfId="16551"/>
    <cellStyle name="40% - uthevingsfarge 5 4 3 4 2" xfId="16552"/>
    <cellStyle name="40% - uthevingsfarge 5 4 3 4 2 2" xfId="16553"/>
    <cellStyle name="40% - uthevingsfarge 5 4 3 4 2 3" xfId="16554"/>
    <cellStyle name="40% - uthevingsfarge 5 4 3 4 3" xfId="16555"/>
    <cellStyle name="40% - uthevingsfarge 5 4 3 4 3 2" xfId="16556"/>
    <cellStyle name="40% - uthevingsfarge 5 4 3 4 3 3" xfId="16557"/>
    <cellStyle name="40% - uthevingsfarge 5 4 3 4 4" xfId="16558"/>
    <cellStyle name="40% - uthevingsfarge 5 4 3 4 5" xfId="16559"/>
    <cellStyle name="40% - uthevingsfarge 5 4 3 5" xfId="16560"/>
    <cellStyle name="40% - uthevingsfarge 5 4 3 5 2" xfId="16561"/>
    <cellStyle name="40% - uthevingsfarge 5 4 3 5 3" xfId="16562"/>
    <cellStyle name="40% - uthevingsfarge 5 4 3 6" xfId="16563"/>
    <cellStyle name="40% - uthevingsfarge 5 4 3 6 2" xfId="16564"/>
    <cellStyle name="40% - uthevingsfarge 5 4 3 6 3" xfId="16565"/>
    <cellStyle name="40% - uthevingsfarge 5 4 3 7" xfId="16566"/>
    <cellStyle name="40% - uthevingsfarge 5 4 3 7 2" xfId="16567"/>
    <cellStyle name="40% - uthevingsfarge 5 4 3 8" xfId="16568"/>
    <cellStyle name="40% - uthevingsfarge 5 4 3 8 2" xfId="16569"/>
    <cellStyle name="40% - uthevingsfarge 5 4 3 9" xfId="16570"/>
    <cellStyle name="40% - uthevingsfarge 5 4 3_Tabell 4.5-4.7" xfId="16507"/>
    <cellStyle name="40% - uthevingsfarge 5 4 4" xfId="918"/>
    <cellStyle name="40% - uthevingsfarge 5 4 4 10" xfId="16572"/>
    <cellStyle name="40% - uthevingsfarge 5 4 4 2" xfId="919"/>
    <cellStyle name="40% - uthevingsfarge 5 4 4 2 2" xfId="16574"/>
    <cellStyle name="40% - uthevingsfarge 5 4 4 2 2 2" xfId="16575"/>
    <cellStyle name="40% - uthevingsfarge 5 4 4 2 2 3" xfId="16576"/>
    <cellStyle name="40% - uthevingsfarge 5 4 4 2 3" xfId="16577"/>
    <cellStyle name="40% - uthevingsfarge 5 4 4 2 3 2" xfId="16578"/>
    <cellStyle name="40% - uthevingsfarge 5 4 4 2 3 3" xfId="16579"/>
    <cellStyle name="40% - uthevingsfarge 5 4 4 2 4" xfId="16580"/>
    <cellStyle name="40% - uthevingsfarge 5 4 4 2 5" xfId="16581"/>
    <cellStyle name="40% - uthevingsfarge 5 4 4 2_Tabell 4.5-4.7" xfId="16573"/>
    <cellStyle name="40% - uthevingsfarge 5 4 4 3" xfId="16582"/>
    <cellStyle name="40% - uthevingsfarge 5 4 4 3 2" xfId="16583"/>
    <cellStyle name="40% - uthevingsfarge 5 4 4 3 2 2" xfId="16584"/>
    <cellStyle name="40% - uthevingsfarge 5 4 4 3 2 3" xfId="16585"/>
    <cellStyle name="40% - uthevingsfarge 5 4 4 3 3" xfId="16586"/>
    <cellStyle name="40% - uthevingsfarge 5 4 4 3 3 2" xfId="16587"/>
    <cellStyle name="40% - uthevingsfarge 5 4 4 3 3 3" xfId="16588"/>
    <cellStyle name="40% - uthevingsfarge 5 4 4 3 4" xfId="16589"/>
    <cellStyle name="40% - uthevingsfarge 5 4 4 3 5" xfId="16590"/>
    <cellStyle name="40% - uthevingsfarge 5 4 4 4" xfId="16591"/>
    <cellStyle name="40% - uthevingsfarge 5 4 4 4 2" xfId="16592"/>
    <cellStyle name="40% - uthevingsfarge 5 4 4 4 3" xfId="16593"/>
    <cellStyle name="40% - uthevingsfarge 5 4 4 5" xfId="16594"/>
    <cellStyle name="40% - uthevingsfarge 5 4 4 5 2" xfId="16595"/>
    <cellStyle name="40% - uthevingsfarge 5 4 4 5 3" xfId="16596"/>
    <cellStyle name="40% - uthevingsfarge 5 4 4 6" xfId="16597"/>
    <cellStyle name="40% - uthevingsfarge 5 4 4 6 2" xfId="16598"/>
    <cellStyle name="40% - uthevingsfarge 5 4 4 7" xfId="16599"/>
    <cellStyle name="40% - uthevingsfarge 5 4 4 7 2" xfId="16600"/>
    <cellStyle name="40% - uthevingsfarge 5 4 4 8" xfId="16601"/>
    <cellStyle name="40% - uthevingsfarge 5 4 4 9" xfId="16602"/>
    <cellStyle name="40% - uthevingsfarge 5 4 4_Tabell 4.5-4.7" xfId="16571"/>
    <cellStyle name="40% - uthevingsfarge 5 4 5" xfId="920"/>
    <cellStyle name="40% - uthevingsfarge 5 4 5 2" xfId="16604"/>
    <cellStyle name="40% - uthevingsfarge 5 4 5 2 2" xfId="16605"/>
    <cellStyle name="40% - uthevingsfarge 5 4 5 2 3" xfId="16606"/>
    <cellStyle name="40% - uthevingsfarge 5 4 5 3" xfId="16607"/>
    <cellStyle name="40% - uthevingsfarge 5 4 5 3 2" xfId="16608"/>
    <cellStyle name="40% - uthevingsfarge 5 4 5 3 3" xfId="16609"/>
    <cellStyle name="40% - uthevingsfarge 5 4 5 4" xfId="16610"/>
    <cellStyle name="40% - uthevingsfarge 5 4 5 5" xfId="16611"/>
    <cellStyle name="40% - uthevingsfarge 5 4 5_Tabell 4.5-4.7" xfId="16603"/>
    <cellStyle name="40% - uthevingsfarge 5 4 6" xfId="16612"/>
    <cellStyle name="40% - uthevingsfarge 5 4 6 2" xfId="16613"/>
    <cellStyle name="40% - uthevingsfarge 5 4 6 2 2" xfId="16614"/>
    <cellStyle name="40% - uthevingsfarge 5 4 6 2 3" xfId="16615"/>
    <cellStyle name="40% - uthevingsfarge 5 4 6 3" xfId="16616"/>
    <cellStyle name="40% - uthevingsfarge 5 4 6 3 2" xfId="16617"/>
    <cellStyle name="40% - uthevingsfarge 5 4 6 3 3" xfId="16618"/>
    <cellStyle name="40% - uthevingsfarge 5 4 6 4" xfId="16619"/>
    <cellStyle name="40% - uthevingsfarge 5 4 6 5" xfId="16620"/>
    <cellStyle name="40% - uthevingsfarge 5 4 7" xfId="16621"/>
    <cellStyle name="40% - uthevingsfarge 5 4 7 2" xfId="16622"/>
    <cellStyle name="40% - uthevingsfarge 5 4 7 3" xfId="16623"/>
    <cellStyle name="40% - uthevingsfarge 5 4 8" xfId="16624"/>
    <cellStyle name="40% - uthevingsfarge 5 4 8 2" xfId="16625"/>
    <cellStyle name="40% - uthevingsfarge 5 4 8 3" xfId="16626"/>
    <cellStyle name="40% - uthevingsfarge 5 4 9" xfId="16627"/>
    <cellStyle name="40% - uthevingsfarge 5 4 9 2" xfId="16628"/>
    <cellStyle name="40% - uthevingsfarge 5 4_Tabell 4.5-4.7" xfId="16373"/>
    <cellStyle name="40% - uthevingsfarge 5 5" xfId="921"/>
    <cellStyle name="40% - uthevingsfarge 5 5 10" xfId="16630"/>
    <cellStyle name="40% - uthevingsfarge 5 5 10 2" xfId="16631"/>
    <cellStyle name="40% - uthevingsfarge 5 5 11" xfId="16632"/>
    <cellStyle name="40% - uthevingsfarge 5 5 12" xfId="16633"/>
    <cellStyle name="40% - uthevingsfarge 5 5 13" xfId="16634"/>
    <cellStyle name="40% - uthevingsfarge 5 5 2" xfId="922"/>
    <cellStyle name="40% - uthevingsfarge 5 5 2 10" xfId="16636"/>
    <cellStyle name="40% - uthevingsfarge 5 5 2 11" xfId="16637"/>
    <cellStyle name="40% - uthevingsfarge 5 5 2 12" xfId="16638"/>
    <cellStyle name="40% - uthevingsfarge 5 5 2 2" xfId="923"/>
    <cellStyle name="40% - uthevingsfarge 5 5 2 2 10" xfId="16640"/>
    <cellStyle name="40% - uthevingsfarge 5 5 2 2 11" xfId="16641"/>
    <cellStyle name="40% - uthevingsfarge 5 5 2 2 2" xfId="924"/>
    <cellStyle name="40% - uthevingsfarge 5 5 2 2 2 10" xfId="16643"/>
    <cellStyle name="40% - uthevingsfarge 5 5 2 2 2 2" xfId="925"/>
    <cellStyle name="40% - uthevingsfarge 5 5 2 2 2 2 2" xfId="16645"/>
    <cellStyle name="40% - uthevingsfarge 5 5 2 2 2 2 2 2" xfId="16646"/>
    <cellStyle name="40% - uthevingsfarge 5 5 2 2 2 2 2 3" xfId="16647"/>
    <cellStyle name="40% - uthevingsfarge 5 5 2 2 2 2 3" xfId="16648"/>
    <cellStyle name="40% - uthevingsfarge 5 5 2 2 2 2 3 2" xfId="16649"/>
    <cellStyle name="40% - uthevingsfarge 5 5 2 2 2 2 3 3" xfId="16650"/>
    <cellStyle name="40% - uthevingsfarge 5 5 2 2 2 2 4" xfId="16651"/>
    <cellStyle name="40% - uthevingsfarge 5 5 2 2 2 2 5" xfId="16652"/>
    <cellStyle name="40% - uthevingsfarge 5 5 2 2 2 2_Tabell 4.5-4.7" xfId="16644"/>
    <cellStyle name="40% - uthevingsfarge 5 5 2 2 2 3" xfId="16653"/>
    <cellStyle name="40% - uthevingsfarge 5 5 2 2 2 3 2" xfId="16654"/>
    <cellStyle name="40% - uthevingsfarge 5 5 2 2 2 3 2 2" xfId="16655"/>
    <cellStyle name="40% - uthevingsfarge 5 5 2 2 2 3 2 3" xfId="16656"/>
    <cellStyle name="40% - uthevingsfarge 5 5 2 2 2 3 3" xfId="16657"/>
    <cellStyle name="40% - uthevingsfarge 5 5 2 2 2 3 3 2" xfId="16658"/>
    <cellStyle name="40% - uthevingsfarge 5 5 2 2 2 3 3 3" xfId="16659"/>
    <cellStyle name="40% - uthevingsfarge 5 5 2 2 2 3 4" xfId="16660"/>
    <cellStyle name="40% - uthevingsfarge 5 5 2 2 2 3 5" xfId="16661"/>
    <cellStyle name="40% - uthevingsfarge 5 5 2 2 2 4" xfId="16662"/>
    <cellStyle name="40% - uthevingsfarge 5 5 2 2 2 4 2" xfId="16663"/>
    <cellStyle name="40% - uthevingsfarge 5 5 2 2 2 4 3" xfId="16664"/>
    <cellStyle name="40% - uthevingsfarge 5 5 2 2 2 5" xfId="16665"/>
    <cellStyle name="40% - uthevingsfarge 5 5 2 2 2 5 2" xfId="16666"/>
    <cellStyle name="40% - uthevingsfarge 5 5 2 2 2 5 3" xfId="16667"/>
    <cellStyle name="40% - uthevingsfarge 5 5 2 2 2 6" xfId="16668"/>
    <cellStyle name="40% - uthevingsfarge 5 5 2 2 2 6 2" xfId="16669"/>
    <cellStyle name="40% - uthevingsfarge 5 5 2 2 2 7" xfId="16670"/>
    <cellStyle name="40% - uthevingsfarge 5 5 2 2 2 7 2" xfId="16671"/>
    <cellStyle name="40% - uthevingsfarge 5 5 2 2 2 8" xfId="16672"/>
    <cellStyle name="40% - uthevingsfarge 5 5 2 2 2 9" xfId="16673"/>
    <cellStyle name="40% - uthevingsfarge 5 5 2 2 2_Tabell 4.5-4.7" xfId="16642"/>
    <cellStyle name="40% - uthevingsfarge 5 5 2 2 3" xfId="926"/>
    <cellStyle name="40% - uthevingsfarge 5 5 2 2 3 2" xfId="16675"/>
    <cellStyle name="40% - uthevingsfarge 5 5 2 2 3 2 2" xfId="16676"/>
    <cellStyle name="40% - uthevingsfarge 5 5 2 2 3 2 3" xfId="16677"/>
    <cellStyle name="40% - uthevingsfarge 5 5 2 2 3 3" xfId="16678"/>
    <cellStyle name="40% - uthevingsfarge 5 5 2 2 3 3 2" xfId="16679"/>
    <cellStyle name="40% - uthevingsfarge 5 5 2 2 3 3 3" xfId="16680"/>
    <cellStyle name="40% - uthevingsfarge 5 5 2 2 3 4" xfId="16681"/>
    <cellStyle name="40% - uthevingsfarge 5 5 2 2 3 5" xfId="16682"/>
    <cellStyle name="40% - uthevingsfarge 5 5 2 2 3_Tabell 4.5-4.7" xfId="16674"/>
    <cellStyle name="40% - uthevingsfarge 5 5 2 2 4" xfId="16683"/>
    <cellStyle name="40% - uthevingsfarge 5 5 2 2 4 2" xfId="16684"/>
    <cellStyle name="40% - uthevingsfarge 5 5 2 2 4 2 2" xfId="16685"/>
    <cellStyle name="40% - uthevingsfarge 5 5 2 2 4 2 3" xfId="16686"/>
    <cellStyle name="40% - uthevingsfarge 5 5 2 2 4 3" xfId="16687"/>
    <cellStyle name="40% - uthevingsfarge 5 5 2 2 4 3 2" xfId="16688"/>
    <cellStyle name="40% - uthevingsfarge 5 5 2 2 4 3 3" xfId="16689"/>
    <cellStyle name="40% - uthevingsfarge 5 5 2 2 4 4" xfId="16690"/>
    <cellStyle name="40% - uthevingsfarge 5 5 2 2 4 5" xfId="16691"/>
    <cellStyle name="40% - uthevingsfarge 5 5 2 2 5" xfId="16692"/>
    <cellStyle name="40% - uthevingsfarge 5 5 2 2 5 2" xfId="16693"/>
    <cellStyle name="40% - uthevingsfarge 5 5 2 2 5 3" xfId="16694"/>
    <cellStyle name="40% - uthevingsfarge 5 5 2 2 6" xfId="16695"/>
    <cellStyle name="40% - uthevingsfarge 5 5 2 2 6 2" xfId="16696"/>
    <cellStyle name="40% - uthevingsfarge 5 5 2 2 6 3" xfId="16697"/>
    <cellStyle name="40% - uthevingsfarge 5 5 2 2 7" xfId="16698"/>
    <cellStyle name="40% - uthevingsfarge 5 5 2 2 7 2" xfId="16699"/>
    <cellStyle name="40% - uthevingsfarge 5 5 2 2 8" xfId="16700"/>
    <cellStyle name="40% - uthevingsfarge 5 5 2 2 8 2" xfId="16701"/>
    <cellStyle name="40% - uthevingsfarge 5 5 2 2 9" xfId="16702"/>
    <cellStyle name="40% - uthevingsfarge 5 5 2 2_Tabell 4.5-4.7" xfId="16639"/>
    <cellStyle name="40% - uthevingsfarge 5 5 2 3" xfId="927"/>
    <cellStyle name="40% - uthevingsfarge 5 5 2 3 10" xfId="16704"/>
    <cellStyle name="40% - uthevingsfarge 5 5 2 3 2" xfId="928"/>
    <cellStyle name="40% - uthevingsfarge 5 5 2 3 2 2" xfId="16706"/>
    <cellStyle name="40% - uthevingsfarge 5 5 2 3 2 2 2" xfId="16707"/>
    <cellStyle name="40% - uthevingsfarge 5 5 2 3 2 2 3" xfId="16708"/>
    <cellStyle name="40% - uthevingsfarge 5 5 2 3 2 3" xfId="16709"/>
    <cellStyle name="40% - uthevingsfarge 5 5 2 3 2 3 2" xfId="16710"/>
    <cellStyle name="40% - uthevingsfarge 5 5 2 3 2 3 3" xfId="16711"/>
    <cellStyle name="40% - uthevingsfarge 5 5 2 3 2 4" xfId="16712"/>
    <cellStyle name="40% - uthevingsfarge 5 5 2 3 2 5" xfId="16713"/>
    <cellStyle name="40% - uthevingsfarge 5 5 2 3 2_Tabell 4.5-4.7" xfId="16705"/>
    <cellStyle name="40% - uthevingsfarge 5 5 2 3 3" xfId="16714"/>
    <cellStyle name="40% - uthevingsfarge 5 5 2 3 3 2" xfId="16715"/>
    <cellStyle name="40% - uthevingsfarge 5 5 2 3 3 2 2" xfId="16716"/>
    <cellStyle name="40% - uthevingsfarge 5 5 2 3 3 2 3" xfId="16717"/>
    <cellStyle name="40% - uthevingsfarge 5 5 2 3 3 3" xfId="16718"/>
    <cellStyle name="40% - uthevingsfarge 5 5 2 3 3 3 2" xfId="16719"/>
    <cellStyle name="40% - uthevingsfarge 5 5 2 3 3 3 3" xfId="16720"/>
    <cellStyle name="40% - uthevingsfarge 5 5 2 3 3 4" xfId="16721"/>
    <cellStyle name="40% - uthevingsfarge 5 5 2 3 3 5" xfId="16722"/>
    <cellStyle name="40% - uthevingsfarge 5 5 2 3 4" xfId="16723"/>
    <cellStyle name="40% - uthevingsfarge 5 5 2 3 4 2" xfId="16724"/>
    <cellStyle name="40% - uthevingsfarge 5 5 2 3 4 3" xfId="16725"/>
    <cellStyle name="40% - uthevingsfarge 5 5 2 3 5" xfId="16726"/>
    <cellStyle name="40% - uthevingsfarge 5 5 2 3 5 2" xfId="16727"/>
    <cellStyle name="40% - uthevingsfarge 5 5 2 3 5 3" xfId="16728"/>
    <cellStyle name="40% - uthevingsfarge 5 5 2 3 6" xfId="16729"/>
    <cellStyle name="40% - uthevingsfarge 5 5 2 3 6 2" xfId="16730"/>
    <cellStyle name="40% - uthevingsfarge 5 5 2 3 7" xfId="16731"/>
    <cellStyle name="40% - uthevingsfarge 5 5 2 3 7 2" xfId="16732"/>
    <cellStyle name="40% - uthevingsfarge 5 5 2 3 8" xfId="16733"/>
    <cellStyle name="40% - uthevingsfarge 5 5 2 3 9" xfId="16734"/>
    <cellStyle name="40% - uthevingsfarge 5 5 2 3_Tabell 4.5-4.7" xfId="16703"/>
    <cellStyle name="40% - uthevingsfarge 5 5 2 4" xfId="929"/>
    <cellStyle name="40% - uthevingsfarge 5 5 2 4 2" xfId="16736"/>
    <cellStyle name="40% - uthevingsfarge 5 5 2 4 2 2" xfId="16737"/>
    <cellStyle name="40% - uthevingsfarge 5 5 2 4 2 3" xfId="16738"/>
    <cellStyle name="40% - uthevingsfarge 5 5 2 4 3" xfId="16739"/>
    <cellStyle name="40% - uthevingsfarge 5 5 2 4 3 2" xfId="16740"/>
    <cellStyle name="40% - uthevingsfarge 5 5 2 4 3 3" xfId="16741"/>
    <cellStyle name="40% - uthevingsfarge 5 5 2 4 4" xfId="16742"/>
    <cellStyle name="40% - uthevingsfarge 5 5 2 4 5" xfId="16743"/>
    <cellStyle name="40% - uthevingsfarge 5 5 2 4_Tabell 4.5-4.7" xfId="16735"/>
    <cellStyle name="40% - uthevingsfarge 5 5 2 5" xfId="16744"/>
    <cellStyle name="40% - uthevingsfarge 5 5 2 5 2" xfId="16745"/>
    <cellStyle name="40% - uthevingsfarge 5 5 2 5 2 2" xfId="16746"/>
    <cellStyle name="40% - uthevingsfarge 5 5 2 5 2 3" xfId="16747"/>
    <cellStyle name="40% - uthevingsfarge 5 5 2 5 3" xfId="16748"/>
    <cellStyle name="40% - uthevingsfarge 5 5 2 5 3 2" xfId="16749"/>
    <cellStyle name="40% - uthevingsfarge 5 5 2 5 3 3" xfId="16750"/>
    <cellStyle name="40% - uthevingsfarge 5 5 2 5 4" xfId="16751"/>
    <cellStyle name="40% - uthevingsfarge 5 5 2 5 5" xfId="16752"/>
    <cellStyle name="40% - uthevingsfarge 5 5 2 6" xfId="16753"/>
    <cellStyle name="40% - uthevingsfarge 5 5 2 6 2" xfId="16754"/>
    <cellStyle name="40% - uthevingsfarge 5 5 2 6 3" xfId="16755"/>
    <cellStyle name="40% - uthevingsfarge 5 5 2 7" xfId="16756"/>
    <cellStyle name="40% - uthevingsfarge 5 5 2 7 2" xfId="16757"/>
    <cellStyle name="40% - uthevingsfarge 5 5 2 7 3" xfId="16758"/>
    <cellStyle name="40% - uthevingsfarge 5 5 2 8" xfId="16759"/>
    <cellStyle name="40% - uthevingsfarge 5 5 2 8 2" xfId="16760"/>
    <cellStyle name="40% - uthevingsfarge 5 5 2 9" xfId="16761"/>
    <cellStyle name="40% - uthevingsfarge 5 5 2 9 2" xfId="16762"/>
    <cellStyle name="40% - uthevingsfarge 5 5 2_Tabell 4.5-4.7" xfId="16635"/>
    <cellStyle name="40% - uthevingsfarge 5 5 3" xfId="930"/>
    <cellStyle name="40% - uthevingsfarge 5 5 3 10" xfId="16764"/>
    <cellStyle name="40% - uthevingsfarge 5 5 3 11" xfId="16765"/>
    <cellStyle name="40% - uthevingsfarge 5 5 3 2" xfId="931"/>
    <cellStyle name="40% - uthevingsfarge 5 5 3 2 10" xfId="16767"/>
    <cellStyle name="40% - uthevingsfarge 5 5 3 2 2" xfId="932"/>
    <cellStyle name="40% - uthevingsfarge 5 5 3 2 2 2" xfId="16769"/>
    <cellStyle name="40% - uthevingsfarge 5 5 3 2 2 2 2" xfId="16770"/>
    <cellStyle name="40% - uthevingsfarge 5 5 3 2 2 2 3" xfId="16771"/>
    <cellStyle name="40% - uthevingsfarge 5 5 3 2 2 3" xfId="16772"/>
    <cellStyle name="40% - uthevingsfarge 5 5 3 2 2 3 2" xfId="16773"/>
    <cellStyle name="40% - uthevingsfarge 5 5 3 2 2 3 3" xfId="16774"/>
    <cellStyle name="40% - uthevingsfarge 5 5 3 2 2 4" xfId="16775"/>
    <cellStyle name="40% - uthevingsfarge 5 5 3 2 2 5" xfId="16776"/>
    <cellStyle name="40% - uthevingsfarge 5 5 3 2 2_Tabell 4.5-4.7" xfId="16768"/>
    <cellStyle name="40% - uthevingsfarge 5 5 3 2 3" xfId="16777"/>
    <cellStyle name="40% - uthevingsfarge 5 5 3 2 3 2" xfId="16778"/>
    <cellStyle name="40% - uthevingsfarge 5 5 3 2 3 2 2" xfId="16779"/>
    <cellStyle name="40% - uthevingsfarge 5 5 3 2 3 2 3" xfId="16780"/>
    <cellStyle name="40% - uthevingsfarge 5 5 3 2 3 3" xfId="16781"/>
    <cellStyle name="40% - uthevingsfarge 5 5 3 2 3 3 2" xfId="16782"/>
    <cellStyle name="40% - uthevingsfarge 5 5 3 2 3 3 3" xfId="16783"/>
    <cellStyle name="40% - uthevingsfarge 5 5 3 2 3 4" xfId="16784"/>
    <cellStyle name="40% - uthevingsfarge 5 5 3 2 3 5" xfId="16785"/>
    <cellStyle name="40% - uthevingsfarge 5 5 3 2 4" xfId="16786"/>
    <cellStyle name="40% - uthevingsfarge 5 5 3 2 4 2" xfId="16787"/>
    <cellStyle name="40% - uthevingsfarge 5 5 3 2 4 3" xfId="16788"/>
    <cellStyle name="40% - uthevingsfarge 5 5 3 2 5" xfId="16789"/>
    <cellStyle name="40% - uthevingsfarge 5 5 3 2 5 2" xfId="16790"/>
    <cellStyle name="40% - uthevingsfarge 5 5 3 2 5 3" xfId="16791"/>
    <cellStyle name="40% - uthevingsfarge 5 5 3 2 6" xfId="16792"/>
    <cellStyle name="40% - uthevingsfarge 5 5 3 2 6 2" xfId="16793"/>
    <cellStyle name="40% - uthevingsfarge 5 5 3 2 7" xfId="16794"/>
    <cellStyle name="40% - uthevingsfarge 5 5 3 2 7 2" xfId="16795"/>
    <cellStyle name="40% - uthevingsfarge 5 5 3 2 8" xfId="16796"/>
    <cellStyle name="40% - uthevingsfarge 5 5 3 2 9" xfId="16797"/>
    <cellStyle name="40% - uthevingsfarge 5 5 3 2_Tabell 4.5-4.7" xfId="16766"/>
    <cellStyle name="40% - uthevingsfarge 5 5 3 3" xfId="933"/>
    <cellStyle name="40% - uthevingsfarge 5 5 3 3 2" xfId="16799"/>
    <cellStyle name="40% - uthevingsfarge 5 5 3 3 2 2" xfId="16800"/>
    <cellStyle name="40% - uthevingsfarge 5 5 3 3 2 3" xfId="16801"/>
    <cellStyle name="40% - uthevingsfarge 5 5 3 3 3" xfId="16802"/>
    <cellStyle name="40% - uthevingsfarge 5 5 3 3 3 2" xfId="16803"/>
    <cellStyle name="40% - uthevingsfarge 5 5 3 3 3 3" xfId="16804"/>
    <cellStyle name="40% - uthevingsfarge 5 5 3 3 4" xfId="16805"/>
    <cellStyle name="40% - uthevingsfarge 5 5 3 3 5" xfId="16806"/>
    <cellStyle name="40% - uthevingsfarge 5 5 3 3_Tabell 4.5-4.7" xfId="16798"/>
    <cellStyle name="40% - uthevingsfarge 5 5 3 4" xfId="16807"/>
    <cellStyle name="40% - uthevingsfarge 5 5 3 4 2" xfId="16808"/>
    <cellStyle name="40% - uthevingsfarge 5 5 3 4 2 2" xfId="16809"/>
    <cellStyle name="40% - uthevingsfarge 5 5 3 4 2 3" xfId="16810"/>
    <cellStyle name="40% - uthevingsfarge 5 5 3 4 3" xfId="16811"/>
    <cellStyle name="40% - uthevingsfarge 5 5 3 4 3 2" xfId="16812"/>
    <cellStyle name="40% - uthevingsfarge 5 5 3 4 3 3" xfId="16813"/>
    <cellStyle name="40% - uthevingsfarge 5 5 3 4 4" xfId="16814"/>
    <cellStyle name="40% - uthevingsfarge 5 5 3 4 5" xfId="16815"/>
    <cellStyle name="40% - uthevingsfarge 5 5 3 5" xfId="16816"/>
    <cellStyle name="40% - uthevingsfarge 5 5 3 5 2" xfId="16817"/>
    <cellStyle name="40% - uthevingsfarge 5 5 3 5 3" xfId="16818"/>
    <cellStyle name="40% - uthevingsfarge 5 5 3 6" xfId="16819"/>
    <cellStyle name="40% - uthevingsfarge 5 5 3 6 2" xfId="16820"/>
    <cellStyle name="40% - uthevingsfarge 5 5 3 6 3" xfId="16821"/>
    <cellStyle name="40% - uthevingsfarge 5 5 3 7" xfId="16822"/>
    <cellStyle name="40% - uthevingsfarge 5 5 3 7 2" xfId="16823"/>
    <cellStyle name="40% - uthevingsfarge 5 5 3 8" xfId="16824"/>
    <cellStyle name="40% - uthevingsfarge 5 5 3 8 2" xfId="16825"/>
    <cellStyle name="40% - uthevingsfarge 5 5 3 9" xfId="16826"/>
    <cellStyle name="40% - uthevingsfarge 5 5 3_Tabell 4.5-4.7" xfId="16763"/>
    <cellStyle name="40% - uthevingsfarge 5 5 4" xfId="934"/>
    <cellStyle name="40% - uthevingsfarge 5 5 4 10" xfId="16828"/>
    <cellStyle name="40% - uthevingsfarge 5 5 4 2" xfId="935"/>
    <cellStyle name="40% - uthevingsfarge 5 5 4 2 2" xfId="16830"/>
    <cellStyle name="40% - uthevingsfarge 5 5 4 2 2 2" xfId="16831"/>
    <cellStyle name="40% - uthevingsfarge 5 5 4 2 2 3" xfId="16832"/>
    <cellStyle name="40% - uthevingsfarge 5 5 4 2 3" xfId="16833"/>
    <cellStyle name="40% - uthevingsfarge 5 5 4 2 3 2" xfId="16834"/>
    <cellStyle name="40% - uthevingsfarge 5 5 4 2 3 3" xfId="16835"/>
    <cellStyle name="40% - uthevingsfarge 5 5 4 2 4" xfId="16836"/>
    <cellStyle name="40% - uthevingsfarge 5 5 4 2 5" xfId="16837"/>
    <cellStyle name="40% - uthevingsfarge 5 5 4 2_Tabell 4.5-4.7" xfId="16829"/>
    <cellStyle name="40% - uthevingsfarge 5 5 4 3" xfId="16838"/>
    <cellStyle name="40% - uthevingsfarge 5 5 4 3 2" xfId="16839"/>
    <cellStyle name="40% - uthevingsfarge 5 5 4 3 2 2" xfId="16840"/>
    <cellStyle name="40% - uthevingsfarge 5 5 4 3 2 3" xfId="16841"/>
    <cellStyle name="40% - uthevingsfarge 5 5 4 3 3" xfId="16842"/>
    <cellStyle name="40% - uthevingsfarge 5 5 4 3 3 2" xfId="16843"/>
    <cellStyle name="40% - uthevingsfarge 5 5 4 3 3 3" xfId="16844"/>
    <cellStyle name="40% - uthevingsfarge 5 5 4 3 4" xfId="16845"/>
    <cellStyle name="40% - uthevingsfarge 5 5 4 3 5" xfId="16846"/>
    <cellStyle name="40% - uthevingsfarge 5 5 4 4" xfId="16847"/>
    <cellStyle name="40% - uthevingsfarge 5 5 4 4 2" xfId="16848"/>
    <cellStyle name="40% - uthevingsfarge 5 5 4 4 3" xfId="16849"/>
    <cellStyle name="40% - uthevingsfarge 5 5 4 5" xfId="16850"/>
    <cellStyle name="40% - uthevingsfarge 5 5 4 5 2" xfId="16851"/>
    <cellStyle name="40% - uthevingsfarge 5 5 4 5 3" xfId="16852"/>
    <cellStyle name="40% - uthevingsfarge 5 5 4 6" xfId="16853"/>
    <cellStyle name="40% - uthevingsfarge 5 5 4 6 2" xfId="16854"/>
    <cellStyle name="40% - uthevingsfarge 5 5 4 7" xfId="16855"/>
    <cellStyle name="40% - uthevingsfarge 5 5 4 7 2" xfId="16856"/>
    <cellStyle name="40% - uthevingsfarge 5 5 4 8" xfId="16857"/>
    <cellStyle name="40% - uthevingsfarge 5 5 4 9" xfId="16858"/>
    <cellStyle name="40% - uthevingsfarge 5 5 4_Tabell 4.5-4.7" xfId="16827"/>
    <cellStyle name="40% - uthevingsfarge 5 5 5" xfId="936"/>
    <cellStyle name="40% - uthevingsfarge 5 5 5 2" xfId="16860"/>
    <cellStyle name="40% - uthevingsfarge 5 5 5 2 2" xfId="16861"/>
    <cellStyle name="40% - uthevingsfarge 5 5 5 2 3" xfId="16862"/>
    <cellStyle name="40% - uthevingsfarge 5 5 5 3" xfId="16863"/>
    <cellStyle name="40% - uthevingsfarge 5 5 5 3 2" xfId="16864"/>
    <cellStyle name="40% - uthevingsfarge 5 5 5 3 3" xfId="16865"/>
    <cellStyle name="40% - uthevingsfarge 5 5 5 4" xfId="16866"/>
    <cellStyle name="40% - uthevingsfarge 5 5 5 5" xfId="16867"/>
    <cellStyle name="40% - uthevingsfarge 5 5 5_Tabell 4.5-4.7" xfId="16859"/>
    <cellStyle name="40% - uthevingsfarge 5 5 6" xfId="16868"/>
    <cellStyle name="40% - uthevingsfarge 5 5 6 2" xfId="16869"/>
    <cellStyle name="40% - uthevingsfarge 5 5 6 2 2" xfId="16870"/>
    <cellStyle name="40% - uthevingsfarge 5 5 6 2 3" xfId="16871"/>
    <cellStyle name="40% - uthevingsfarge 5 5 6 3" xfId="16872"/>
    <cellStyle name="40% - uthevingsfarge 5 5 6 3 2" xfId="16873"/>
    <cellStyle name="40% - uthevingsfarge 5 5 6 3 3" xfId="16874"/>
    <cellStyle name="40% - uthevingsfarge 5 5 6 4" xfId="16875"/>
    <cellStyle name="40% - uthevingsfarge 5 5 6 5" xfId="16876"/>
    <cellStyle name="40% - uthevingsfarge 5 5 7" xfId="16877"/>
    <cellStyle name="40% - uthevingsfarge 5 5 7 2" xfId="16878"/>
    <cellStyle name="40% - uthevingsfarge 5 5 7 3" xfId="16879"/>
    <cellStyle name="40% - uthevingsfarge 5 5 8" xfId="16880"/>
    <cellStyle name="40% - uthevingsfarge 5 5 8 2" xfId="16881"/>
    <cellStyle name="40% - uthevingsfarge 5 5 8 3" xfId="16882"/>
    <cellStyle name="40% - uthevingsfarge 5 5 9" xfId="16883"/>
    <cellStyle name="40% - uthevingsfarge 5 5 9 2" xfId="16884"/>
    <cellStyle name="40% - uthevingsfarge 5 5_Tabell 4.5-4.7" xfId="16629"/>
    <cellStyle name="40% - uthevingsfarge 5 6" xfId="937"/>
    <cellStyle name="40% - uthevingsfarge 5 6 10" xfId="16886"/>
    <cellStyle name="40% - uthevingsfarge 5 6 11" xfId="16887"/>
    <cellStyle name="40% - uthevingsfarge 5 6 12" xfId="16888"/>
    <cellStyle name="40% - uthevingsfarge 5 6 2" xfId="938"/>
    <cellStyle name="40% - uthevingsfarge 5 6 2 10" xfId="16890"/>
    <cellStyle name="40% - uthevingsfarge 5 6 2 11" xfId="16891"/>
    <cellStyle name="40% - uthevingsfarge 5 6 2 2" xfId="939"/>
    <cellStyle name="40% - uthevingsfarge 5 6 2 2 10" xfId="16893"/>
    <cellStyle name="40% - uthevingsfarge 5 6 2 2 2" xfId="940"/>
    <cellStyle name="40% - uthevingsfarge 5 6 2 2 2 2" xfId="16895"/>
    <cellStyle name="40% - uthevingsfarge 5 6 2 2 2 2 2" xfId="16896"/>
    <cellStyle name="40% - uthevingsfarge 5 6 2 2 2 2 3" xfId="16897"/>
    <cellStyle name="40% - uthevingsfarge 5 6 2 2 2 3" xfId="16898"/>
    <cellStyle name="40% - uthevingsfarge 5 6 2 2 2 3 2" xfId="16899"/>
    <cellStyle name="40% - uthevingsfarge 5 6 2 2 2 3 3" xfId="16900"/>
    <cellStyle name="40% - uthevingsfarge 5 6 2 2 2 4" xfId="16901"/>
    <cellStyle name="40% - uthevingsfarge 5 6 2 2 2 5" xfId="16902"/>
    <cellStyle name="40% - uthevingsfarge 5 6 2 2 2_Tabell 4.5-4.7" xfId="16894"/>
    <cellStyle name="40% - uthevingsfarge 5 6 2 2 3" xfId="16903"/>
    <cellStyle name="40% - uthevingsfarge 5 6 2 2 3 2" xfId="16904"/>
    <cellStyle name="40% - uthevingsfarge 5 6 2 2 3 2 2" xfId="16905"/>
    <cellStyle name="40% - uthevingsfarge 5 6 2 2 3 2 3" xfId="16906"/>
    <cellStyle name="40% - uthevingsfarge 5 6 2 2 3 3" xfId="16907"/>
    <cellStyle name="40% - uthevingsfarge 5 6 2 2 3 3 2" xfId="16908"/>
    <cellStyle name="40% - uthevingsfarge 5 6 2 2 3 3 3" xfId="16909"/>
    <cellStyle name="40% - uthevingsfarge 5 6 2 2 3 4" xfId="16910"/>
    <cellStyle name="40% - uthevingsfarge 5 6 2 2 3 5" xfId="16911"/>
    <cellStyle name="40% - uthevingsfarge 5 6 2 2 4" xfId="16912"/>
    <cellStyle name="40% - uthevingsfarge 5 6 2 2 4 2" xfId="16913"/>
    <cellStyle name="40% - uthevingsfarge 5 6 2 2 4 3" xfId="16914"/>
    <cellStyle name="40% - uthevingsfarge 5 6 2 2 5" xfId="16915"/>
    <cellStyle name="40% - uthevingsfarge 5 6 2 2 5 2" xfId="16916"/>
    <cellStyle name="40% - uthevingsfarge 5 6 2 2 5 3" xfId="16917"/>
    <cellStyle name="40% - uthevingsfarge 5 6 2 2 6" xfId="16918"/>
    <cellStyle name="40% - uthevingsfarge 5 6 2 2 6 2" xfId="16919"/>
    <cellStyle name="40% - uthevingsfarge 5 6 2 2 7" xfId="16920"/>
    <cellStyle name="40% - uthevingsfarge 5 6 2 2 7 2" xfId="16921"/>
    <cellStyle name="40% - uthevingsfarge 5 6 2 2 8" xfId="16922"/>
    <cellStyle name="40% - uthevingsfarge 5 6 2 2 9" xfId="16923"/>
    <cellStyle name="40% - uthevingsfarge 5 6 2 2_Tabell 4.5-4.7" xfId="16892"/>
    <cellStyle name="40% - uthevingsfarge 5 6 2 3" xfId="941"/>
    <cellStyle name="40% - uthevingsfarge 5 6 2 3 2" xfId="16925"/>
    <cellStyle name="40% - uthevingsfarge 5 6 2 3 2 2" xfId="16926"/>
    <cellStyle name="40% - uthevingsfarge 5 6 2 3 2 3" xfId="16927"/>
    <cellStyle name="40% - uthevingsfarge 5 6 2 3 3" xfId="16928"/>
    <cellStyle name="40% - uthevingsfarge 5 6 2 3 3 2" xfId="16929"/>
    <cellStyle name="40% - uthevingsfarge 5 6 2 3 3 3" xfId="16930"/>
    <cellStyle name="40% - uthevingsfarge 5 6 2 3 4" xfId="16931"/>
    <cellStyle name="40% - uthevingsfarge 5 6 2 3 5" xfId="16932"/>
    <cellStyle name="40% - uthevingsfarge 5 6 2 3_Tabell 4.5-4.7" xfId="16924"/>
    <cellStyle name="40% - uthevingsfarge 5 6 2 4" xfId="16933"/>
    <cellStyle name="40% - uthevingsfarge 5 6 2 4 2" xfId="16934"/>
    <cellStyle name="40% - uthevingsfarge 5 6 2 4 2 2" xfId="16935"/>
    <cellStyle name="40% - uthevingsfarge 5 6 2 4 2 3" xfId="16936"/>
    <cellStyle name="40% - uthevingsfarge 5 6 2 4 3" xfId="16937"/>
    <cellStyle name="40% - uthevingsfarge 5 6 2 4 3 2" xfId="16938"/>
    <cellStyle name="40% - uthevingsfarge 5 6 2 4 3 3" xfId="16939"/>
    <cellStyle name="40% - uthevingsfarge 5 6 2 4 4" xfId="16940"/>
    <cellStyle name="40% - uthevingsfarge 5 6 2 4 5" xfId="16941"/>
    <cellStyle name="40% - uthevingsfarge 5 6 2 5" xfId="16942"/>
    <cellStyle name="40% - uthevingsfarge 5 6 2 5 2" xfId="16943"/>
    <cellStyle name="40% - uthevingsfarge 5 6 2 5 3" xfId="16944"/>
    <cellStyle name="40% - uthevingsfarge 5 6 2 6" xfId="16945"/>
    <cellStyle name="40% - uthevingsfarge 5 6 2 6 2" xfId="16946"/>
    <cellStyle name="40% - uthevingsfarge 5 6 2 6 3" xfId="16947"/>
    <cellStyle name="40% - uthevingsfarge 5 6 2 7" xfId="16948"/>
    <cellStyle name="40% - uthevingsfarge 5 6 2 7 2" xfId="16949"/>
    <cellStyle name="40% - uthevingsfarge 5 6 2 8" xfId="16950"/>
    <cellStyle name="40% - uthevingsfarge 5 6 2 8 2" xfId="16951"/>
    <cellStyle name="40% - uthevingsfarge 5 6 2 9" xfId="16952"/>
    <cellStyle name="40% - uthevingsfarge 5 6 2_Tabell 4.5-4.7" xfId="16889"/>
    <cellStyle name="40% - uthevingsfarge 5 6 3" xfId="942"/>
    <cellStyle name="40% - uthevingsfarge 5 6 3 10" xfId="16954"/>
    <cellStyle name="40% - uthevingsfarge 5 6 3 2" xfId="943"/>
    <cellStyle name="40% - uthevingsfarge 5 6 3 2 2" xfId="16956"/>
    <cellStyle name="40% - uthevingsfarge 5 6 3 2 2 2" xfId="16957"/>
    <cellStyle name="40% - uthevingsfarge 5 6 3 2 2 3" xfId="16958"/>
    <cellStyle name="40% - uthevingsfarge 5 6 3 2 3" xfId="16959"/>
    <cellStyle name="40% - uthevingsfarge 5 6 3 2 3 2" xfId="16960"/>
    <cellStyle name="40% - uthevingsfarge 5 6 3 2 3 3" xfId="16961"/>
    <cellStyle name="40% - uthevingsfarge 5 6 3 2 4" xfId="16962"/>
    <cellStyle name="40% - uthevingsfarge 5 6 3 2 5" xfId="16963"/>
    <cellStyle name="40% - uthevingsfarge 5 6 3 2_Tabell 4.5-4.7" xfId="16955"/>
    <cellStyle name="40% - uthevingsfarge 5 6 3 3" xfId="16964"/>
    <cellStyle name="40% - uthevingsfarge 5 6 3 3 2" xfId="16965"/>
    <cellStyle name="40% - uthevingsfarge 5 6 3 3 2 2" xfId="16966"/>
    <cellStyle name="40% - uthevingsfarge 5 6 3 3 2 3" xfId="16967"/>
    <cellStyle name="40% - uthevingsfarge 5 6 3 3 3" xfId="16968"/>
    <cellStyle name="40% - uthevingsfarge 5 6 3 3 3 2" xfId="16969"/>
    <cellStyle name="40% - uthevingsfarge 5 6 3 3 3 3" xfId="16970"/>
    <cellStyle name="40% - uthevingsfarge 5 6 3 3 4" xfId="16971"/>
    <cellStyle name="40% - uthevingsfarge 5 6 3 3 5" xfId="16972"/>
    <cellStyle name="40% - uthevingsfarge 5 6 3 4" xfId="16973"/>
    <cellStyle name="40% - uthevingsfarge 5 6 3 4 2" xfId="16974"/>
    <cellStyle name="40% - uthevingsfarge 5 6 3 4 3" xfId="16975"/>
    <cellStyle name="40% - uthevingsfarge 5 6 3 5" xfId="16976"/>
    <cellStyle name="40% - uthevingsfarge 5 6 3 5 2" xfId="16977"/>
    <cellStyle name="40% - uthevingsfarge 5 6 3 5 3" xfId="16978"/>
    <cellStyle name="40% - uthevingsfarge 5 6 3 6" xfId="16979"/>
    <cellStyle name="40% - uthevingsfarge 5 6 3 6 2" xfId="16980"/>
    <cellStyle name="40% - uthevingsfarge 5 6 3 7" xfId="16981"/>
    <cellStyle name="40% - uthevingsfarge 5 6 3 7 2" xfId="16982"/>
    <cellStyle name="40% - uthevingsfarge 5 6 3 8" xfId="16983"/>
    <cellStyle name="40% - uthevingsfarge 5 6 3 9" xfId="16984"/>
    <cellStyle name="40% - uthevingsfarge 5 6 3_Tabell 4.5-4.7" xfId="16953"/>
    <cellStyle name="40% - uthevingsfarge 5 6 4" xfId="944"/>
    <cellStyle name="40% - uthevingsfarge 5 6 4 2" xfId="16986"/>
    <cellStyle name="40% - uthevingsfarge 5 6 4 2 2" xfId="16987"/>
    <cellStyle name="40% - uthevingsfarge 5 6 4 2 3" xfId="16988"/>
    <cellStyle name="40% - uthevingsfarge 5 6 4 3" xfId="16989"/>
    <cellStyle name="40% - uthevingsfarge 5 6 4 3 2" xfId="16990"/>
    <cellStyle name="40% - uthevingsfarge 5 6 4 3 3" xfId="16991"/>
    <cellStyle name="40% - uthevingsfarge 5 6 4 4" xfId="16992"/>
    <cellStyle name="40% - uthevingsfarge 5 6 4 5" xfId="16993"/>
    <cellStyle name="40% - uthevingsfarge 5 6 4_Tabell 4.5-4.7" xfId="16985"/>
    <cellStyle name="40% - uthevingsfarge 5 6 5" xfId="16994"/>
    <cellStyle name="40% - uthevingsfarge 5 6 5 2" xfId="16995"/>
    <cellStyle name="40% - uthevingsfarge 5 6 5 2 2" xfId="16996"/>
    <cellStyle name="40% - uthevingsfarge 5 6 5 2 3" xfId="16997"/>
    <cellStyle name="40% - uthevingsfarge 5 6 5 3" xfId="16998"/>
    <cellStyle name="40% - uthevingsfarge 5 6 5 3 2" xfId="16999"/>
    <cellStyle name="40% - uthevingsfarge 5 6 5 3 3" xfId="17000"/>
    <cellStyle name="40% - uthevingsfarge 5 6 5 4" xfId="17001"/>
    <cellStyle name="40% - uthevingsfarge 5 6 5 5" xfId="17002"/>
    <cellStyle name="40% - uthevingsfarge 5 6 6" xfId="17003"/>
    <cellStyle name="40% - uthevingsfarge 5 6 6 2" xfId="17004"/>
    <cellStyle name="40% - uthevingsfarge 5 6 6 3" xfId="17005"/>
    <cellStyle name="40% - uthevingsfarge 5 6 7" xfId="17006"/>
    <cellStyle name="40% - uthevingsfarge 5 6 7 2" xfId="17007"/>
    <cellStyle name="40% - uthevingsfarge 5 6 7 3" xfId="17008"/>
    <cellStyle name="40% - uthevingsfarge 5 6 8" xfId="17009"/>
    <cellStyle name="40% - uthevingsfarge 5 6 8 2" xfId="17010"/>
    <cellStyle name="40% - uthevingsfarge 5 6 9" xfId="17011"/>
    <cellStyle name="40% - uthevingsfarge 5 6 9 2" xfId="17012"/>
    <cellStyle name="40% - uthevingsfarge 5 6_Tabell 4.5-4.7" xfId="16885"/>
    <cellStyle name="40% - uthevingsfarge 5 7" xfId="945"/>
    <cellStyle name="40% - uthevingsfarge 5 7 10" xfId="17014"/>
    <cellStyle name="40% - uthevingsfarge 5 7 11" xfId="17015"/>
    <cellStyle name="40% - uthevingsfarge 5 7 2" xfId="946"/>
    <cellStyle name="40% - uthevingsfarge 5 7 2 10" xfId="17017"/>
    <cellStyle name="40% - uthevingsfarge 5 7 2 2" xfId="947"/>
    <cellStyle name="40% - uthevingsfarge 5 7 2 2 2" xfId="17019"/>
    <cellStyle name="40% - uthevingsfarge 5 7 2 2 2 2" xfId="17020"/>
    <cellStyle name="40% - uthevingsfarge 5 7 2 2 2 3" xfId="17021"/>
    <cellStyle name="40% - uthevingsfarge 5 7 2 2 3" xfId="17022"/>
    <cellStyle name="40% - uthevingsfarge 5 7 2 2 3 2" xfId="17023"/>
    <cellStyle name="40% - uthevingsfarge 5 7 2 2 3 3" xfId="17024"/>
    <cellStyle name="40% - uthevingsfarge 5 7 2 2 4" xfId="17025"/>
    <cellStyle name="40% - uthevingsfarge 5 7 2 2 5" xfId="17026"/>
    <cellStyle name="40% - uthevingsfarge 5 7 2 2_Tabell 4.5-4.7" xfId="17018"/>
    <cellStyle name="40% - uthevingsfarge 5 7 2 3" xfId="17027"/>
    <cellStyle name="40% - uthevingsfarge 5 7 2 3 2" xfId="17028"/>
    <cellStyle name="40% - uthevingsfarge 5 7 2 3 2 2" xfId="17029"/>
    <cellStyle name="40% - uthevingsfarge 5 7 2 3 2 3" xfId="17030"/>
    <cellStyle name="40% - uthevingsfarge 5 7 2 3 3" xfId="17031"/>
    <cellStyle name="40% - uthevingsfarge 5 7 2 3 3 2" xfId="17032"/>
    <cellStyle name="40% - uthevingsfarge 5 7 2 3 3 3" xfId="17033"/>
    <cellStyle name="40% - uthevingsfarge 5 7 2 3 4" xfId="17034"/>
    <cellStyle name="40% - uthevingsfarge 5 7 2 3 5" xfId="17035"/>
    <cellStyle name="40% - uthevingsfarge 5 7 2 4" xfId="17036"/>
    <cellStyle name="40% - uthevingsfarge 5 7 2 4 2" xfId="17037"/>
    <cellStyle name="40% - uthevingsfarge 5 7 2 4 3" xfId="17038"/>
    <cellStyle name="40% - uthevingsfarge 5 7 2 5" xfId="17039"/>
    <cellStyle name="40% - uthevingsfarge 5 7 2 5 2" xfId="17040"/>
    <cellStyle name="40% - uthevingsfarge 5 7 2 5 3" xfId="17041"/>
    <cellStyle name="40% - uthevingsfarge 5 7 2 6" xfId="17042"/>
    <cellStyle name="40% - uthevingsfarge 5 7 2 6 2" xfId="17043"/>
    <cellStyle name="40% - uthevingsfarge 5 7 2 7" xfId="17044"/>
    <cellStyle name="40% - uthevingsfarge 5 7 2 7 2" xfId="17045"/>
    <cellStyle name="40% - uthevingsfarge 5 7 2 8" xfId="17046"/>
    <cellStyle name="40% - uthevingsfarge 5 7 2 9" xfId="17047"/>
    <cellStyle name="40% - uthevingsfarge 5 7 2_Tabell 4.5-4.7" xfId="17016"/>
    <cellStyle name="40% - uthevingsfarge 5 7 3" xfId="948"/>
    <cellStyle name="40% - uthevingsfarge 5 7 3 2" xfId="17049"/>
    <cellStyle name="40% - uthevingsfarge 5 7 3 2 2" xfId="17050"/>
    <cellStyle name="40% - uthevingsfarge 5 7 3 2 3" xfId="17051"/>
    <cellStyle name="40% - uthevingsfarge 5 7 3 3" xfId="17052"/>
    <cellStyle name="40% - uthevingsfarge 5 7 3 3 2" xfId="17053"/>
    <cellStyle name="40% - uthevingsfarge 5 7 3 3 3" xfId="17054"/>
    <cellStyle name="40% - uthevingsfarge 5 7 3 4" xfId="17055"/>
    <cellStyle name="40% - uthevingsfarge 5 7 3 5" xfId="17056"/>
    <cellStyle name="40% - uthevingsfarge 5 7 3_Tabell 4.5-4.7" xfId="17048"/>
    <cellStyle name="40% - uthevingsfarge 5 7 4" xfId="17057"/>
    <cellStyle name="40% - uthevingsfarge 5 7 4 2" xfId="17058"/>
    <cellStyle name="40% - uthevingsfarge 5 7 4 2 2" xfId="17059"/>
    <cellStyle name="40% - uthevingsfarge 5 7 4 2 3" xfId="17060"/>
    <cellStyle name="40% - uthevingsfarge 5 7 4 3" xfId="17061"/>
    <cellStyle name="40% - uthevingsfarge 5 7 4 3 2" xfId="17062"/>
    <cellStyle name="40% - uthevingsfarge 5 7 4 3 3" xfId="17063"/>
    <cellStyle name="40% - uthevingsfarge 5 7 4 4" xfId="17064"/>
    <cellStyle name="40% - uthevingsfarge 5 7 4 5" xfId="17065"/>
    <cellStyle name="40% - uthevingsfarge 5 7 5" xfId="17066"/>
    <cellStyle name="40% - uthevingsfarge 5 7 5 2" xfId="17067"/>
    <cellStyle name="40% - uthevingsfarge 5 7 5 3" xfId="17068"/>
    <cellStyle name="40% - uthevingsfarge 5 7 6" xfId="17069"/>
    <cellStyle name="40% - uthevingsfarge 5 7 6 2" xfId="17070"/>
    <cellStyle name="40% - uthevingsfarge 5 7 6 3" xfId="17071"/>
    <cellStyle name="40% - uthevingsfarge 5 7 7" xfId="17072"/>
    <cellStyle name="40% - uthevingsfarge 5 7 7 2" xfId="17073"/>
    <cellStyle name="40% - uthevingsfarge 5 7 8" xfId="17074"/>
    <cellStyle name="40% - uthevingsfarge 5 7 8 2" xfId="17075"/>
    <cellStyle name="40% - uthevingsfarge 5 7 9" xfId="17076"/>
    <cellStyle name="40% - uthevingsfarge 5 7_Tabell 4.5-4.7" xfId="17013"/>
    <cellStyle name="40% - uthevingsfarge 5 8" xfId="949"/>
    <cellStyle name="40% - uthevingsfarge 5 8 10" xfId="17078"/>
    <cellStyle name="40% - uthevingsfarge 5 8 11" xfId="17079"/>
    <cellStyle name="40% - uthevingsfarge 5 8 2" xfId="950"/>
    <cellStyle name="40% - uthevingsfarge 5 8 2 10" xfId="17081"/>
    <cellStyle name="40% - uthevingsfarge 5 8 2 2" xfId="951"/>
    <cellStyle name="40% - uthevingsfarge 5 8 2 2 2" xfId="17083"/>
    <cellStyle name="40% - uthevingsfarge 5 8 2 2 2 2" xfId="17084"/>
    <cellStyle name="40% - uthevingsfarge 5 8 2 2 2 3" xfId="17085"/>
    <cellStyle name="40% - uthevingsfarge 5 8 2 2 3" xfId="17086"/>
    <cellStyle name="40% - uthevingsfarge 5 8 2 2 3 2" xfId="17087"/>
    <cellStyle name="40% - uthevingsfarge 5 8 2 2 3 3" xfId="17088"/>
    <cellStyle name="40% - uthevingsfarge 5 8 2 2 4" xfId="17089"/>
    <cellStyle name="40% - uthevingsfarge 5 8 2 2 5" xfId="17090"/>
    <cellStyle name="40% - uthevingsfarge 5 8 2 2_Tabell 4.5-4.7" xfId="17082"/>
    <cellStyle name="40% - uthevingsfarge 5 8 2 3" xfId="17091"/>
    <cellStyle name="40% - uthevingsfarge 5 8 2 3 2" xfId="17092"/>
    <cellStyle name="40% - uthevingsfarge 5 8 2 3 2 2" xfId="17093"/>
    <cellStyle name="40% - uthevingsfarge 5 8 2 3 2 3" xfId="17094"/>
    <cellStyle name="40% - uthevingsfarge 5 8 2 3 3" xfId="17095"/>
    <cellStyle name="40% - uthevingsfarge 5 8 2 3 3 2" xfId="17096"/>
    <cellStyle name="40% - uthevingsfarge 5 8 2 3 3 3" xfId="17097"/>
    <cellStyle name="40% - uthevingsfarge 5 8 2 3 4" xfId="17098"/>
    <cellStyle name="40% - uthevingsfarge 5 8 2 3 5" xfId="17099"/>
    <cellStyle name="40% - uthevingsfarge 5 8 2 4" xfId="17100"/>
    <cellStyle name="40% - uthevingsfarge 5 8 2 4 2" xfId="17101"/>
    <cellStyle name="40% - uthevingsfarge 5 8 2 4 3" xfId="17102"/>
    <cellStyle name="40% - uthevingsfarge 5 8 2 5" xfId="17103"/>
    <cellStyle name="40% - uthevingsfarge 5 8 2 5 2" xfId="17104"/>
    <cellStyle name="40% - uthevingsfarge 5 8 2 5 3" xfId="17105"/>
    <cellStyle name="40% - uthevingsfarge 5 8 2 6" xfId="17106"/>
    <cellStyle name="40% - uthevingsfarge 5 8 2 6 2" xfId="17107"/>
    <cellStyle name="40% - uthevingsfarge 5 8 2 7" xfId="17108"/>
    <cellStyle name="40% - uthevingsfarge 5 8 2 7 2" xfId="17109"/>
    <cellStyle name="40% - uthevingsfarge 5 8 2 8" xfId="17110"/>
    <cellStyle name="40% - uthevingsfarge 5 8 2 9" xfId="17111"/>
    <cellStyle name="40% - uthevingsfarge 5 8 2_Tabell 4.5-4.7" xfId="17080"/>
    <cellStyle name="40% - uthevingsfarge 5 8 3" xfId="952"/>
    <cellStyle name="40% - uthevingsfarge 5 8 3 2" xfId="17113"/>
    <cellStyle name="40% - uthevingsfarge 5 8 3 2 2" xfId="17114"/>
    <cellStyle name="40% - uthevingsfarge 5 8 3 2 3" xfId="17115"/>
    <cellStyle name="40% - uthevingsfarge 5 8 3 3" xfId="17116"/>
    <cellStyle name="40% - uthevingsfarge 5 8 3 3 2" xfId="17117"/>
    <cellStyle name="40% - uthevingsfarge 5 8 3 3 3" xfId="17118"/>
    <cellStyle name="40% - uthevingsfarge 5 8 3 4" xfId="17119"/>
    <cellStyle name="40% - uthevingsfarge 5 8 3 5" xfId="17120"/>
    <cellStyle name="40% - uthevingsfarge 5 8 3_Tabell 4.5-4.7" xfId="17112"/>
    <cellStyle name="40% - uthevingsfarge 5 8 4" xfId="17121"/>
    <cellStyle name="40% - uthevingsfarge 5 8 4 2" xfId="17122"/>
    <cellStyle name="40% - uthevingsfarge 5 8 4 2 2" xfId="17123"/>
    <cellStyle name="40% - uthevingsfarge 5 8 4 2 3" xfId="17124"/>
    <cellStyle name="40% - uthevingsfarge 5 8 4 3" xfId="17125"/>
    <cellStyle name="40% - uthevingsfarge 5 8 4 3 2" xfId="17126"/>
    <cellStyle name="40% - uthevingsfarge 5 8 4 3 3" xfId="17127"/>
    <cellStyle name="40% - uthevingsfarge 5 8 4 4" xfId="17128"/>
    <cellStyle name="40% - uthevingsfarge 5 8 4 5" xfId="17129"/>
    <cellStyle name="40% - uthevingsfarge 5 8 5" xfId="17130"/>
    <cellStyle name="40% - uthevingsfarge 5 8 5 2" xfId="17131"/>
    <cellStyle name="40% - uthevingsfarge 5 8 5 3" xfId="17132"/>
    <cellStyle name="40% - uthevingsfarge 5 8 6" xfId="17133"/>
    <cellStyle name="40% - uthevingsfarge 5 8 6 2" xfId="17134"/>
    <cellStyle name="40% - uthevingsfarge 5 8 6 3" xfId="17135"/>
    <cellStyle name="40% - uthevingsfarge 5 8 7" xfId="17136"/>
    <cellStyle name="40% - uthevingsfarge 5 8 7 2" xfId="17137"/>
    <cellStyle name="40% - uthevingsfarge 5 8 8" xfId="17138"/>
    <cellStyle name="40% - uthevingsfarge 5 8 8 2" xfId="17139"/>
    <cellStyle name="40% - uthevingsfarge 5 8 9" xfId="17140"/>
    <cellStyle name="40% - uthevingsfarge 5 8_Tabell 4.5-4.7" xfId="17077"/>
    <cellStyle name="40% - uthevingsfarge 5 9" xfId="953"/>
    <cellStyle name="40% - uthevingsfarge 5 9 10" xfId="17142"/>
    <cellStyle name="40% - uthevingsfarge 5 9 2" xfId="954"/>
    <cellStyle name="40% - uthevingsfarge 5 9 2 2" xfId="17144"/>
    <cellStyle name="40% - uthevingsfarge 5 9 2 2 2" xfId="17145"/>
    <cellStyle name="40% - uthevingsfarge 5 9 2 2 3" xfId="17146"/>
    <cellStyle name="40% - uthevingsfarge 5 9 2 3" xfId="17147"/>
    <cellStyle name="40% - uthevingsfarge 5 9 2 3 2" xfId="17148"/>
    <cellStyle name="40% - uthevingsfarge 5 9 2 3 3" xfId="17149"/>
    <cellStyle name="40% - uthevingsfarge 5 9 2 4" xfId="17150"/>
    <cellStyle name="40% - uthevingsfarge 5 9 2 5" xfId="17151"/>
    <cellStyle name="40% - uthevingsfarge 5 9 2_Tabell 4.5-4.7" xfId="17143"/>
    <cellStyle name="40% - uthevingsfarge 5 9 3" xfId="17152"/>
    <cellStyle name="40% - uthevingsfarge 5 9 3 2" xfId="17153"/>
    <cellStyle name="40% - uthevingsfarge 5 9 3 2 2" xfId="17154"/>
    <cellStyle name="40% - uthevingsfarge 5 9 3 2 3" xfId="17155"/>
    <cellStyle name="40% - uthevingsfarge 5 9 3 3" xfId="17156"/>
    <cellStyle name="40% - uthevingsfarge 5 9 3 3 2" xfId="17157"/>
    <cellStyle name="40% - uthevingsfarge 5 9 3 3 3" xfId="17158"/>
    <cellStyle name="40% - uthevingsfarge 5 9 3 4" xfId="17159"/>
    <cellStyle name="40% - uthevingsfarge 5 9 3 5" xfId="17160"/>
    <cellStyle name="40% - uthevingsfarge 5 9 4" xfId="17161"/>
    <cellStyle name="40% - uthevingsfarge 5 9 4 2" xfId="17162"/>
    <cellStyle name="40% - uthevingsfarge 5 9 4 3" xfId="17163"/>
    <cellStyle name="40% - uthevingsfarge 5 9 5" xfId="17164"/>
    <cellStyle name="40% - uthevingsfarge 5 9 5 2" xfId="17165"/>
    <cellStyle name="40% - uthevingsfarge 5 9 5 3" xfId="17166"/>
    <cellStyle name="40% - uthevingsfarge 5 9 6" xfId="17167"/>
    <cellStyle name="40% - uthevingsfarge 5 9 6 2" xfId="17168"/>
    <cellStyle name="40% - uthevingsfarge 5 9 7" xfId="17169"/>
    <cellStyle name="40% - uthevingsfarge 5 9 7 2" xfId="17170"/>
    <cellStyle name="40% - uthevingsfarge 5 9 8" xfId="17171"/>
    <cellStyle name="40% - uthevingsfarge 5 9 9" xfId="17172"/>
    <cellStyle name="40% - uthevingsfarge 5 9_Tabell 4.5-4.7" xfId="17141"/>
    <cellStyle name="40% - uthevingsfarge 6 10" xfId="955"/>
    <cellStyle name="40% - uthevingsfarge 6 10 2" xfId="17174"/>
    <cellStyle name="40% - uthevingsfarge 6 10 2 2" xfId="17175"/>
    <cellStyle name="40% - uthevingsfarge 6 10 2 3" xfId="17176"/>
    <cellStyle name="40% - uthevingsfarge 6 10 3" xfId="17177"/>
    <cellStyle name="40% - uthevingsfarge 6 10 3 2" xfId="17178"/>
    <cellStyle name="40% - uthevingsfarge 6 10 3 3" xfId="17179"/>
    <cellStyle name="40% - uthevingsfarge 6 10 4" xfId="17180"/>
    <cellStyle name="40% - uthevingsfarge 6 10 5" xfId="17181"/>
    <cellStyle name="40% - uthevingsfarge 6 10_Tabell 4.5-4.7" xfId="17173"/>
    <cellStyle name="40% - uthevingsfarge 6 11" xfId="17182"/>
    <cellStyle name="40% - uthevingsfarge 6 11 2" xfId="17183"/>
    <cellStyle name="40% - uthevingsfarge 6 11 2 2" xfId="17184"/>
    <cellStyle name="40% - uthevingsfarge 6 11 2 3" xfId="17185"/>
    <cellStyle name="40% - uthevingsfarge 6 11 3" xfId="17186"/>
    <cellStyle name="40% - uthevingsfarge 6 11 3 2" xfId="17187"/>
    <cellStyle name="40% - uthevingsfarge 6 11 3 3" xfId="17188"/>
    <cellStyle name="40% - uthevingsfarge 6 11 4" xfId="17189"/>
    <cellStyle name="40% - uthevingsfarge 6 11 5" xfId="17190"/>
    <cellStyle name="40% - uthevingsfarge 6 12" xfId="17191"/>
    <cellStyle name="40% - uthevingsfarge 6 12 2" xfId="17192"/>
    <cellStyle name="40% - uthevingsfarge 6 12 3" xfId="17193"/>
    <cellStyle name="40% - uthevingsfarge 6 13" xfId="17194"/>
    <cellStyle name="40% - uthevingsfarge 6 13 2" xfId="17195"/>
    <cellStyle name="40% - uthevingsfarge 6 13 3" xfId="17196"/>
    <cellStyle name="40% - uthevingsfarge 6 14" xfId="17197"/>
    <cellStyle name="40% - uthevingsfarge 6 14 2" xfId="17198"/>
    <cellStyle name="40% - uthevingsfarge 6 15" xfId="17199"/>
    <cellStyle name="40% - uthevingsfarge 6 15 2" xfId="17200"/>
    <cellStyle name="40% - uthevingsfarge 6 16" xfId="17201"/>
    <cellStyle name="40% - uthevingsfarge 6 17" xfId="17202"/>
    <cellStyle name="40% - uthevingsfarge 6 18" xfId="17203"/>
    <cellStyle name="40% - uthevingsfarge 6 2" xfId="956"/>
    <cellStyle name="40% - uthevingsfarge 6 2 10" xfId="17205"/>
    <cellStyle name="40% - uthevingsfarge 6 2 10 2" xfId="17206"/>
    <cellStyle name="40% - uthevingsfarge 6 2 11" xfId="17207"/>
    <cellStyle name="40% - uthevingsfarge 6 2 11 2" xfId="17208"/>
    <cellStyle name="40% - uthevingsfarge 6 2 12" xfId="17209"/>
    <cellStyle name="40% - uthevingsfarge 6 2 13" xfId="17210"/>
    <cellStyle name="40% - uthevingsfarge 6 2 14" xfId="17211"/>
    <cellStyle name="40% - uthevingsfarge 6 2 2" xfId="957"/>
    <cellStyle name="40% - uthevingsfarge 6 2 2 10" xfId="17213"/>
    <cellStyle name="40% - uthevingsfarge 6 2 2 11" xfId="17214"/>
    <cellStyle name="40% - uthevingsfarge 6 2 2 12" xfId="17215"/>
    <cellStyle name="40% - uthevingsfarge 6 2 2 2" xfId="958"/>
    <cellStyle name="40% - uthevingsfarge 6 2 2 2 10" xfId="17217"/>
    <cellStyle name="40% - uthevingsfarge 6 2 2 2 11" xfId="17218"/>
    <cellStyle name="40% - uthevingsfarge 6 2 2 2 2" xfId="959"/>
    <cellStyle name="40% - uthevingsfarge 6 2 2 2 2 10" xfId="17220"/>
    <cellStyle name="40% - uthevingsfarge 6 2 2 2 2 2" xfId="960"/>
    <cellStyle name="40% - uthevingsfarge 6 2 2 2 2 2 2" xfId="17222"/>
    <cellStyle name="40% - uthevingsfarge 6 2 2 2 2 2 2 2" xfId="17223"/>
    <cellStyle name="40% - uthevingsfarge 6 2 2 2 2 2 2 3" xfId="17224"/>
    <cellStyle name="40% - uthevingsfarge 6 2 2 2 2 2 3" xfId="17225"/>
    <cellStyle name="40% - uthevingsfarge 6 2 2 2 2 2 3 2" xfId="17226"/>
    <cellStyle name="40% - uthevingsfarge 6 2 2 2 2 2 3 3" xfId="17227"/>
    <cellStyle name="40% - uthevingsfarge 6 2 2 2 2 2 4" xfId="17228"/>
    <cellStyle name="40% - uthevingsfarge 6 2 2 2 2 2 5" xfId="17229"/>
    <cellStyle name="40% - uthevingsfarge 6 2 2 2 2 2_Tabell 4.5-4.7" xfId="17221"/>
    <cellStyle name="40% - uthevingsfarge 6 2 2 2 2 3" xfId="17230"/>
    <cellStyle name="40% - uthevingsfarge 6 2 2 2 2 3 2" xfId="17231"/>
    <cellStyle name="40% - uthevingsfarge 6 2 2 2 2 3 2 2" xfId="17232"/>
    <cellStyle name="40% - uthevingsfarge 6 2 2 2 2 3 2 3" xfId="17233"/>
    <cellStyle name="40% - uthevingsfarge 6 2 2 2 2 3 3" xfId="17234"/>
    <cellStyle name="40% - uthevingsfarge 6 2 2 2 2 3 3 2" xfId="17235"/>
    <cellStyle name="40% - uthevingsfarge 6 2 2 2 2 3 3 3" xfId="17236"/>
    <cellStyle name="40% - uthevingsfarge 6 2 2 2 2 3 4" xfId="17237"/>
    <cellStyle name="40% - uthevingsfarge 6 2 2 2 2 3 5" xfId="17238"/>
    <cellStyle name="40% - uthevingsfarge 6 2 2 2 2 4" xfId="17239"/>
    <cellStyle name="40% - uthevingsfarge 6 2 2 2 2 4 2" xfId="17240"/>
    <cellStyle name="40% - uthevingsfarge 6 2 2 2 2 4 3" xfId="17241"/>
    <cellStyle name="40% - uthevingsfarge 6 2 2 2 2 5" xfId="17242"/>
    <cellStyle name="40% - uthevingsfarge 6 2 2 2 2 5 2" xfId="17243"/>
    <cellStyle name="40% - uthevingsfarge 6 2 2 2 2 5 3" xfId="17244"/>
    <cellStyle name="40% - uthevingsfarge 6 2 2 2 2 6" xfId="17245"/>
    <cellStyle name="40% - uthevingsfarge 6 2 2 2 2 6 2" xfId="17246"/>
    <cellStyle name="40% - uthevingsfarge 6 2 2 2 2 7" xfId="17247"/>
    <cellStyle name="40% - uthevingsfarge 6 2 2 2 2 7 2" xfId="17248"/>
    <cellStyle name="40% - uthevingsfarge 6 2 2 2 2 8" xfId="17249"/>
    <cellStyle name="40% - uthevingsfarge 6 2 2 2 2 9" xfId="17250"/>
    <cellStyle name="40% - uthevingsfarge 6 2 2 2 2_Tabell 4.5-4.7" xfId="17219"/>
    <cellStyle name="40% - uthevingsfarge 6 2 2 2 3" xfId="961"/>
    <cellStyle name="40% - uthevingsfarge 6 2 2 2 3 2" xfId="17252"/>
    <cellStyle name="40% - uthevingsfarge 6 2 2 2 3 2 2" xfId="17253"/>
    <cellStyle name="40% - uthevingsfarge 6 2 2 2 3 2 3" xfId="17254"/>
    <cellStyle name="40% - uthevingsfarge 6 2 2 2 3 3" xfId="17255"/>
    <cellStyle name="40% - uthevingsfarge 6 2 2 2 3 3 2" xfId="17256"/>
    <cellStyle name="40% - uthevingsfarge 6 2 2 2 3 3 3" xfId="17257"/>
    <cellStyle name="40% - uthevingsfarge 6 2 2 2 3 4" xfId="17258"/>
    <cellStyle name="40% - uthevingsfarge 6 2 2 2 3 5" xfId="17259"/>
    <cellStyle name="40% - uthevingsfarge 6 2 2 2 3_Tabell 4.5-4.7" xfId="17251"/>
    <cellStyle name="40% - uthevingsfarge 6 2 2 2 4" xfId="17260"/>
    <cellStyle name="40% - uthevingsfarge 6 2 2 2 4 2" xfId="17261"/>
    <cellStyle name="40% - uthevingsfarge 6 2 2 2 4 2 2" xfId="17262"/>
    <cellStyle name="40% - uthevingsfarge 6 2 2 2 4 2 3" xfId="17263"/>
    <cellStyle name="40% - uthevingsfarge 6 2 2 2 4 3" xfId="17264"/>
    <cellStyle name="40% - uthevingsfarge 6 2 2 2 4 3 2" xfId="17265"/>
    <cellStyle name="40% - uthevingsfarge 6 2 2 2 4 3 3" xfId="17266"/>
    <cellStyle name="40% - uthevingsfarge 6 2 2 2 4 4" xfId="17267"/>
    <cellStyle name="40% - uthevingsfarge 6 2 2 2 4 5" xfId="17268"/>
    <cellStyle name="40% - uthevingsfarge 6 2 2 2 5" xfId="17269"/>
    <cellStyle name="40% - uthevingsfarge 6 2 2 2 5 2" xfId="17270"/>
    <cellStyle name="40% - uthevingsfarge 6 2 2 2 5 3" xfId="17271"/>
    <cellStyle name="40% - uthevingsfarge 6 2 2 2 6" xfId="17272"/>
    <cellStyle name="40% - uthevingsfarge 6 2 2 2 6 2" xfId="17273"/>
    <cellStyle name="40% - uthevingsfarge 6 2 2 2 6 3" xfId="17274"/>
    <cellStyle name="40% - uthevingsfarge 6 2 2 2 7" xfId="17275"/>
    <cellStyle name="40% - uthevingsfarge 6 2 2 2 7 2" xfId="17276"/>
    <cellStyle name="40% - uthevingsfarge 6 2 2 2 8" xfId="17277"/>
    <cellStyle name="40% - uthevingsfarge 6 2 2 2 8 2" xfId="17278"/>
    <cellStyle name="40% - uthevingsfarge 6 2 2 2 9" xfId="17279"/>
    <cellStyle name="40% - uthevingsfarge 6 2 2 2_Tabell 4.5-4.7" xfId="17216"/>
    <cellStyle name="40% - uthevingsfarge 6 2 2 3" xfId="962"/>
    <cellStyle name="40% - uthevingsfarge 6 2 2 3 10" xfId="17281"/>
    <cellStyle name="40% - uthevingsfarge 6 2 2 3 2" xfId="963"/>
    <cellStyle name="40% - uthevingsfarge 6 2 2 3 2 2" xfId="17283"/>
    <cellStyle name="40% - uthevingsfarge 6 2 2 3 2 2 2" xfId="17284"/>
    <cellStyle name="40% - uthevingsfarge 6 2 2 3 2 2 3" xfId="17285"/>
    <cellStyle name="40% - uthevingsfarge 6 2 2 3 2 3" xfId="17286"/>
    <cellStyle name="40% - uthevingsfarge 6 2 2 3 2 3 2" xfId="17287"/>
    <cellStyle name="40% - uthevingsfarge 6 2 2 3 2 3 3" xfId="17288"/>
    <cellStyle name="40% - uthevingsfarge 6 2 2 3 2 4" xfId="17289"/>
    <cellStyle name="40% - uthevingsfarge 6 2 2 3 2 5" xfId="17290"/>
    <cellStyle name="40% - uthevingsfarge 6 2 2 3 2_Tabell 4.5-4.7" xfId="17282"/>
    <cellStyle name="40% - uthevingsfarge 6 2 2 3 3" xfId="17291"/>
    <cellStyle name="40% - uthevingsfarge 6 2 2 3 3 2" xfId="17292"/>
    <cellStyle name="40% - uthevingsfarge 6 2 2 3 3 2 2" xfId="17293"/>
    <cellStyle name="40% - uthevingsfarge 6 2 2 3 3 2 3" xfId="17294"/>
    <cellStyle name="40% - uthevingsfarge 6 2 2 3 3 3" xfId="17295"/>
    <cellStyle name="40% - uthevingsfarge 6 2 2 3 3 3 2" xfId="17296"/>
    <cellStyle name="40% - uthevingsfarge 6 2 2 3 3 3 3" xfId="17297"/>
    <cellStyle name="40% - uthevingsfarge 6 2 2 3 3 4" xfId="17298"/>
    <cellStyle name="40% - uthevingsfarge 6 2 2 3 3 5" xfId="17299"/>
    <cellStyle name="40% - uthevingsfarge 6 2 2 3 4" xfId="17300"/>
    <cellStyle name="40% - uthevingsfarge 6 2 2 3 4 2" xfId="17301"/>
    <cellStyle name="40% - uthevingsfarge 6 2 2 3 4 3" xfId="17302"/>
    <cellStyle name="40% - uthevingsfarge 6 2 2 3 5" xfId="17303"/>
    <cellStyle name="40% - uthevingsfarge 6 2 2 3 5 2" xfId="17304"/>
    <cellStyle name="40% - uthevingsfarge 6 2 2 3 5 3" xfId="17305"/>
    <cellStyle name="40% - uthevingsfarge 6 2 2 3 6" xfId="17306"/>
    <cellStyle name="40% - uthevingsfarge 6 2 2 3 6 2" xfId="17307"/>
    <cellStyle name="40% - uthevingsfarge 6 2 2 3 7" xfId="17308"/>
    <cellStyle name="40% - uthevingsfarge 6 2 2 3 7 2" xfId="17309"/>
    <cellStyle name="40% - uthevingsfarge 6 2 2 3 8" xfId="17310"/>
    <cellStyle name="40% - uthevingsfarge 6 2 2 3 9" xfId="17311"/>
    <cellStyle name="40% - uthevingsfarge 6 2 2 3_Tabell 4.5-4.7" xfId="17280"/>
    <cellStyle name="40% - uthevingsfarge 6 2 2 4" xfId="964"/>
    <cellStyle name="40% - uthevingsfarge 6 2 2 4 2" xfId="17313"/>
    <cellStyle name="40% - uthevingsfarge 6 2 2 4 2 2" xfId="17314"/>
    <cellStyle name="40% - uthevingsfarge 6 2 2 4 2 3" xfId="17315"/>
    <cellStyle name="40% - uthevingsfarge 6 2 2 4 3" xfId="17316"/>
    <cellStyle name="40% - uthevingsfarge 6 2 2 4 3 2" xfId="17317"/>
    <cellStyle name="40% - uthevingsfarge 6 2 2 4 3 3" xfId="17318"/>
    <cellStyle name="40% - uthevingsfarge 6 2 2 4 4" xfId="17319"/>
    <cellStyle name="40% - uthevingsfarge 6 2 2 4 5" xfId="17320"/>
    <cellStyle name="40% - uthevingsfarge 6 2 2 4_Tabell 4.5-4.7" xfId="17312"/>
    <cellStyle name="40% - uthevingsfarge 6 2 2 5" xfId="17321"/>
    <cellStyle name="40% - uthevingsfarge 6 2 2 5 2" xfId="17322"/>
    <cellStyle name="40% - uthevingsfarge 6 2 2 5 2 2" xfId="17323"/>
    <cellStyle name="40% - uthevingsfarge 6 2 2 5 2 3" xfId="17324"/>
    <cellStyle name="40% - uthevingsfarge 6 2 2 5 3" xfId="17325"/>
    <cellStyle name="40% - uthevingsfarge 6 2 2 5 3 2" xfId="17326"/>
    <cellStyle name="40% - uthevingsfarge 6 2 2 5 3 3" xfId="17327"/>
    <cellStyle name="40% - uthevingsfarge 6 2 2 5 4" xfId="17328"/>
    <cellStyle name="40% - uthevingsfarge 6 2 2 5 5" xfId="17329"/>
    <cellStyle name="40% - uthevingsfarge 6 2 2 6" xfId="17330"/>
    <cellStyle name="40% - uthevingsfarge 6 2 2 6 2" xfId="17331"/>
    <cellStyle name="40% - uthevingsfarge 6 2 2 6 3" xfId="17332"/>
    <cellStyle name="40% - uthevingsfarge 6 2 2 7" xfId="17333"/>
    <cellStyle name="40% - uthevingsfarge 6 2 2 7 2" xfId="17334"/>
    <cellStyle name="40% - uthevingsfarge 6 2 2 7 3" xfId="17335"/>
    <cellStyle name="40% - uthevingsfarge 6 2 2 8" xfId="17336"/>
    <cellStyle name="40% - uthevingsfarge 6 2 2 8 2" xfId="17337"/>
    <cellStyle name="40% - uthevingsfarge 6 2 2 9" xfId="17338"/>
    <cellStyle name="40% - uthevingsfarge 6 2 2 9 2" xfId="17339"/>
    <cellStyle name="40% - uthevingsfarge 6 2 2_Tabell 4.5-4.7" xfId="17212"/>
    <cellStyle name="40% - uthevingsfarge 6 2 3" xfId="965"/>
    <cellStyle name="40% - uthevingsfarge 6 2 3 10" xfId="17341"/>
    <cellStyle name="40% - uthevingsfarge 6 2 3 11" xfId="17342"/>
    <cellStyle name="40% - uthevingsfarge 6 2 3 2" xfId="966"/>
    <cellStyle name="40% - uthevingsfarge 6 2 3 2 10" xfId="17344"/>
    <cellStyle name="40% - uthevingsfarge 6 2 3 2 2" xfId="967"/>
    <cellStyle name="40% - uthevingsfarge 6 2 3 2 2 2" xfId="17346"/>
    <cellStyle name="40% - uthevingsfarge 6 2 3 2 2 2 2" xfId="17347"/>
    <cellStyle name="40% - uthevingsfarge 6 2 3 2 2 2 3" xfId="17348"/>
    <cellStyle name="40% - uthevingsfarge 6 2 3 2 2 3" xfId="17349"/>
    <cellStyle name="40% - uthevingsfarge 6 2 3 2 2 3 2" xfId="17350"/>
    <cellStyle name="40% - uthevingsfarge 6 2 3 2 2 3 3" xfId="17351"/>
    <cellStyle name="40% - uthevingsfarge 6 2 3 2 2 4" xfId="17352"/>
    <cellStyle name="40% - uthevingsfarge 6 2 3 2 2 5" xfId="17353"/>
    <cellStyle name="40% - uthevingsfarge 6 2 3 2 2_Tabell 4.5-4.7" xfId="17345"/>
    <cellStyle name="40% - uthevingsfarge 6 2 3 2 3" xfId="17354"/>
    <cellStyle name="40% - uthevingsfarge 6 2 3 2 3 2" xfId="17355"/>
    <cellStyle name="40% - uthevingsfarge 6 2 3 2 3 2 2" xfId="17356"/>
    <cellStyle name="40% - uthevingsfarge 6 2 3 2 3 2 3" xfId="17357"/>
    <cellStyle name="40% - uthevingsfarge 6 2 3 2 3 3" xfId="17358"/>
    <cellStyle name="40% - uthevingsfarge 6 2 3 2 3 3 2" xfId="17359"/>
    <cellStyle name="40% - uthevingsfarge 6 2 3 2 3 3 3" xfId="17360"/>
    <cellStyle name="40% - uthevingsfarge 6 2 3 2 3 4" xfId="17361"/>
    <cellStyle name="40% - uthevingsfarge 6 2 3 2 3 5" xfId="17362"/>
    <cellStyle name="40% - uthevingsfarge 6 2 3 2 4" xfId="17363"/>
    <cellStyle name="40% - uthevingsfarge 6 2 3 2 4 2" xfId="17364"/>
    <cellStyle name="40% - uthevingsfarge 6 2 3 2 4 3" xfId="17365"/>
    <cellStyle name="40% - uthevingsfarge 6 2 3 2 5" xfId="17366"/>
    <cellStyle name="40% - uthevingsfarge 6 2 3 2 5 2" xfId="17367"/>
    <cellStyle name="40% - uthevingsfarge 6 2 3 2 5 3" xfId="17368"/>
    <cellStyle name="40% - uthevingsfarge 6 2 3 2 6" xfId="17369"/>
    <cellStyle name="40% - uthevingsfarge 6 2 3 2 6 2" xfId="17370"/>
    <cellStyle name="40% - uthevingsfarge 6 2 3 2 7" xfId="17371"/>
    <cellStyle name="40% - uthevingsfarge 6 2 3 2 7 2" xfId="17372"/>
    <cellStyle name="40% - uthevingsfarge 6 2 3 2 8" xfId="17373"/>
    <cellStyle name="40% - uthevingsfarge 6 2 3 2 9" xfId="17374"/>
    <cellStyle name="40% - uthevingsfarge 6 2 3 2_Tabell 4.5-4.7" xfId="17343"/>
    <cellStyle name="40% - uthevingsfarge 6 2 3 3" xfId="968"/>
    <cellStyle name="40% - uthevingsfarge 6 2 3 3 2" xfId="17376"/>
    <cellStyle name="40% - uthevingsfarge 6 2 3 3 2 2" xfId="17377"/>
    <cellStyle name="40% - uthevingsfarge 6 2 3 3 2 3" xfId="17378"/>
    <cellStyle name="40% - uthevingsfarge 6 2 3 3 3" xfId="17379"/>
    <cellStyle name="40% - uthevingsfarge 6 2 3 3 3 2" xfId="17380"/>
    <cellStyle name="40% - uthevingsfarge 6 2 3 3 3 3" xfId="17381"/>
    <cellStyle name="40% - uthevingsfarge 6 2 3 3 4" xfId="17382"/>
    <cellStyle name="40% - uthevingsfarge 6 2 3 3 5" xfId="17383"/>
    <cellStyle name="40% - uthevingsfarge 6 2 3 3_Tabell 4.5-4.7" xfId="17375"/>
    <cellStyle name="40% - uthevingsfarge 6 2 3 4" xfId="17384"/>
    <cellStyle name="40% - uthevingsfarge 6 2 3 4 2" xfId="17385"/>
    <cellStyle name="40% - uthevingsfarge 6 2 3 4 2 2" xfId="17386"/>
    <cellStyle name="40% - uthevingsfarge 6 2 3 4 2 3" xfId="17387"/>
    <cellStyle name="40% - uthevingsfarge 6 2 3 4 3" xfId="17388"/>
    <cellStyle name="40% - uthevingsfarge 6 2 3 4 3 2" xfId="17389"/>
    <cellStyle name="40% - uthevingsfarge 6 2 3 4 3 3" xfId="17390"/>
    <cellStyle name="40% - uthevingsfarge 6 2 3 4 4" xfId="17391"/>
    <cellStyle name="40% - uthevingsfarge 6 2 3 4 5" xfId="17392"/>
    <cellStyle name="40% - uthevingsfarge 6 2 3 5" xfId="17393"/>
    <cellStyle name="40% - uthevingsfarge 6 2 3 5 2" xfId="17394"/>
    <cellStyle name="40% - uthevingsfarge 6 2 3 5 3" xfId="17395"/>
    <cellStyle name="40% - uthevingsfarge 6 2 3 6" xfId="17396"/>
    <cellStyle name="40% - uthevingsfarge 6 2 3 6 2" xfId="17397"/>
    <cellStyle name="40% - uthevingsfarge 6 2 3 6 3" xfId="17398"/>
    <cellStyle name="40% - uthevingsfarge 6 2 3 7" xfId="17399"/>
    <cellStyle name="40% - uthevingsfarge 6 2 3 7 2" xfId="17400"/>
    <cellStyle name="40% - uthevingsfarge 6 2 3 8" xfId="17401"/>
    <cellStyle name="40% - uthevingsfarge 6 2 3 8 2" xfId="17402"/>
    <cellStyle name="40% - uthevingsfarge 6 2 3 9" xfId="17403"/>
    <cellStyle name="40% - uthevingsfarge 6 2 3_Tabell 4.5-4.7" xfId="17340"/>
    <cellStyle name="40% - uthevingsfarge 6 2 4" xfId="969"/>
    <cellStyle name="40% - uthevingsfarge 6 2 4 10" xfId="17405"/>
    <cellStyle name="40% - uthevingsfarge 6 2 4 2" xfId="970"/>
    <cellStyle name="40% - uthevingsfarge 6 2 4 2 2" xfId="17407"/>
    <cellStyle name="40% - uthevingsfarge 6 2 4 2 2 2" xfId="17408"/>
    <cellStyle name="40% - uthevingsfarge 6 2 4 2 2 3" xfId="17409"/>
    <cellStyle name="40% - uthevingsfarge 6 2 4 2 3" xfId="17410"/>
    <cellStyle name="40% - uthevingsfarge 6 2 4 2 3 2" xfId="17411"/>
    <cellStyle name="40% - uthevingsfarge 6 2 4 2 3 3" xfId="17412"/>
    <cellStyle name="40% - uthevingsfarge 6 2 4 2 4" xfId="17413"/>
    <cellStyle name="40% - uthevingsfarge 6 2 4 2 5" xfId="17414"/>
    <cellStyle name="40% - uthevingsfarge 6 2 4 2_Tabell 4.5-4.7" xfId="17406"/>
    <cellStyle name="40% - uthevingsfarge 6 2 4 3" xfId="17415"/>
    <cellStyle name="40% - uthevingsfarge 6 2 4 3 2" xfId="17416"/>
    <cellStyle name="40% - uthevingsfarge 6 2 4 3 2 2" xfId="17417"/>
    <cellStyle name="40% - uthevingsfarge 6 2 4 3 2 3" xfId="17418"/>
    <cellStyle name="40% - uthevingsfarge 6 2 4 3 3" xfId="17419"/>
    <cellStyle name="40% - uthevingsfarge 6 2 4 3 3 2" xfId="17420"/>
    <cellStyle name="40% - uthevingsfarge 6 2 4 3 3 3" xfId="17421"/>
    <cellStyle name="40% - uthevingsfarge 6 2 4 3 4" xfId="17422"/>
    <cellStyle name="40% - uthevingsfarge 6 2 4 3 5" xfId="17423"/>
    <cellStyle name="40% - uthevingsfarge 6 2 4 4" xfId="17424"/>
    <cellStyle name="40% - uthevingsfarge 6 2 4 4 2" xfId="17425"/>
    <cellStyle name="40% - uthevingsfarge 6 2 4 4 3" xfId="17426"/>
    <cellStyle name="40% - uthevingsfarge 6 2 4 5" xfId="17427"/>
    <cellStyle name="40% - uthevingsfarge 6 2 4 5 2" xfId="17428"/>
    <cellStyle name="40% - uthevingsfarge 6 2 4 5 3" xfId="17429"/>
    <cellStyle name="40% - uthevingsfarge 6 2 4 6" xfId="17430"/>
    <cellStyle name="40% - uthevingsfarge 6 2 4 6 2" xfId="17431"/>
    <cellStyle name="40% - uthevingsfarge 6 2 4 7" xfId="17432"/>
    <cellStyle name="40% - uthevingsfarge 6 2 4 7 2" xfId="17433"/>
    <cellStyle name="40% - uthevingsfarge 6 2 4 8" xfId="17434"/>
    <cellStyle name="40% - uthevingsfarge 6 2 4 9" xfId="17435"/>
    <cellStyle name="40% - uthevingsfarge 6 2 4_Tabell 4.5-4.7" xfId="17404"/>
    <cellStyle name="40% - uthevingsfarge 6 2 5" xfId="971"/>
    <cellStyle name="40% - uthevingsfarge 6 2 5 10" xfId="17437"/>
    <cellStyle name="40% - uthevingsfarge 6 2 5 2" xfId="972"/>
    <cellStyle name="40% - uthevingsfarge 6 2 5 2 2" xfId="17439"/>
    <cellStyle name="40% - uthevingsfarge 6 2 5 2 2 2" xfId="17440"/>
    <cellStyle name="40% - uthevingsfarge 6 2 5 2 2 3" xfId="17441"/>
    <cellStyle name="40% - uthevingsfarge 6 2 5 2 3" xfId="17442"/>
    <cellStyle name="40% - uthevingsfarge 6 2 5 2 3 2" xfId="17443"/>
    <cellStyle name="40% - uthevingsfarge 6 2 5 2 3 3" xfId="17444"/>
    <cellStyle name="40% - uthevingsfarge 6 2 5 2 4" xfId="17445"/>
    <cellStyle name="40% - uthevingsfarge 6 2 5 2 5" xfId="17446"/>
    <cellStyle name="40% - uthevingsfarge 6 2 5 2_Tabell 4.5-4.7" xfId="17438"/>
    <cellStyle name="40% - uthevingsfarge 6 2 5 3" xfId="17447"/>
    <cellStyle name="40% - uthevingsfarge 6 2 5 3 2" xfId="17448"/>
    <cellStyle name="40% - uthevingsfarge 6 2 5 3 2 2" xfId="17449"/>
    <cellStyle name="40% - uthevingsfarge 6 2 5 3 2 3" xfId="17450"/>
    <cellStyle name="40% - uthevingsfarge 6 2 5 3 3" xfId="17451"/>
    <cellStyle name="40% - uthevingsfarge 6 2 5 3 3 2" xfId="17452"/>
    <cellStyle name="40% - uthevingsfarge 6 2 5 3 3 3" xfId="17453"/>
    <cellStyle name="40% - uthevingsfarge 6 2 5 3 4" xfId="17454"/>
    <cellStyle name="40% - uthevingsfarge 6 2 5 3 5" xfId="17455"/>
    <cellStyle name="40% - uthevingsfarge 6 2 5 4" xfId="17456"/>
    <cellStyle name="40% - uthevingsfarge 6 2 5 4 2" xfId="17457"/>
    <cellStyle name="40% - uthevingsfarge 6 2 5 4 3" xfId="17458"/>
    <cellStyle name="40% - uthevingsfarge 6 2 5 5" xfId="17459"/>
    <cellStyle name="40% - uthevingsfarge 6 2 5 5 2" xfId="17460"/>
    <cellStyle name="40% - uthevingsfarge 6 2 5 5 3" xfId="17461"/>
    <cellStyle name="40% - uthevingsfarge 6 2 5 6" xfId="17462"/>
    <cellStyle name="40% - uthevingsfarge 6 2 5 6 2" xfId="17463"/>
    <cellStyle name="40% - uthevingsfarge 6 2 5 7" xfId="17464"/>
    <cellStyle name="40% - uthevingsfarge 6 2 5 7 2" xfId="17465"/>
    <cellStyle name="40% - uthevingsfarge 6 2 5 8" xfId="17466"/>
    <cellStyle name="40% - uthevingsfarge 6 2 5 9" xfId="17467"/>
    <cellStyle name="40% - uthevingsfarge 6 2 5_Tabell 4.5-4.7" xfId="17436"/>
    <cellStyle name="40% - uthevingsfarge 6 2 6" xfId="973"/>
    <cellStyle name="40% - uthevingsfarge 6 2 6 2" xfId="17469"/>
    <cellStyle name="40% - uthevingsfarge 6 2 6 2 2" xfId="17470"/>
    <cellStyle name="40% - uthevingsfarge 6 2 6 2 3" xfId="17471"/>
    <cellStyle name="40% - uthevingsfarge 6 2 6 3" xfId="17472"/>
    <cellStyle name="40% - uthevingsfarge 6 2 6 3 2" xfId="17473"/>
    <cellStyle name="40% - uthevingsfarge 6 2 6 3 3" xfId="17474"/>
    <cellStyle name="40% - uthevingsfarge 6 2 6 4" xfId="17475"/>
    <cellStyle name="40% - uthevingsfarge 6 2 6 5" xfId="17476"/>
    <cellStyle name="40% - uthevingsfarge 6 2 6_Tabell 4.5-4.7" xfId="17468"/>
    <cellStyle name="40% - uthevingsfarge 6 2 7" xfId="17477"/>
    <cellStyle name="40% - uthevingsfarge 6 2 7 2" xfId="17478"/>
    <cellStyle name="40% - uthevingsfarge 6 2 7 2 2" xfId="17479"/>
    <cellStyle name="40% - uthevingsfarge 6 2 7 2 3" xfId="17480"/>
    <cellStyle name="40% - uthevingsfarge 6 2 7 3" xfId="17481"/>
    <cellStyle name="40% - uthevingsfarge 6 2 7 3 2" xfId="17482"/>
    <cellStyle name="40% - uthevingsfarge 6 2 7 3 3" xfId="17483"/>
    <cellStyle name="40% - uthevingsfarge 6 2 7 4" xfId="17484"/>
    <cellStyle name="40% - uthevingsfarge 6 2 7 5" xfId="17485"/>
    <cellStyle name="40% - uthevingsfarge 6 2 8" xfId="17486"/>
    <cellStyle name="40% - uthevingsfarge 6 2 8 2" xfId="17487"/>
    <cellStyle name="40% - uthevingsfarge 6 2 8 3" xfId="17488"/>
    <cellStyle name="40% - uthevingsfarge 6 2 9" xfId="17489"/>
    <cellStyle name="40% - uthevingsfarge 6 2 9 2" xfId="17490"/>
    <cellStyle name="40% - uthevingsfarge 6 2 9 3" xfId="17491"/>
    <cellStyle name="40% - uthevingsfarge 6 2_Tabell 4.5-4.7" xfId="17204"/>
    <cellStyle name="40% - uthevingsfarge 6 3" xfId="974"/>
    <cellStyle name="40% - uthevingsfarge 6 3 10" xfId="17493"/>
    <cellStyle name="40% - uthevingsfarge 6 3 10 2" xfId="17494"/>
    <cellStyle name="40% - uthevingsfarge 6 3 11" xfId="17495"/>
    <cellStyle name="40% - uthevingsfarge 6 3 12" xfId="17496"/>
    <cellStyle name="40% - uthevingsfarge 6 3 13" xfId="17497"/>
    <cellStyle name="40% - uthevingsfarge 6 3 2" xfId="975"/>
    <cellStyle name="40% - uthevingsfarge 6 3 2 10" xfId="17499"/>
    <cellStyle name="40% - uthevingsfarge 6 3 2 11" xfId="17500"/>
    <cellStyle name="40% - uthevingsfarge 6 3 2 12" xfId="17501"/>
    <cellStyle name="40% - uthevingsfarge 6 3 2 2" xfId="976"/>
    <cellStyle name="40% - uthevingsfarge 6 3 2 2 10" xfId="17503"/>
    <cellStyle name="40% - uthevingsfarge 6 3 2 2 11" xfId="17504"/>
    <cellStyle name="40% - uthevingsfarge 6 3 2 2 2" xfId="977"/>
    <cellStyle name="40% - uthevingsfarge 6 3 2 2 2 10" xfId="17506"/>
    <cellStyle name="40% - uthevingsfarge 6 3 2 2 2 2" xfId="978"/>
    <cellStyle name="40% - uthevingsfarge 6 3 2 2 2 2 2" xfId="17508"/>
    <cellStyle name="40% - uthevingsfarge 6 3 2 2 2 2 2 2" xfId="17509"/>
    <cellStyle name="40% - uthevingsfarge 6 3 2 2 2 2 2 3" xfId="17510"/>
    <cellStyle name="40% - uthevingsfarge 6 3 2 2 2 2 3" xfId="17511"/>
    <cellStyle name="40% - uthevingsfarge 6 3 2 2 2 2 3 2" xfId="17512"/>
    <cellStyle name="40% - uthevingsfarge 6 3 2 2 2 2 3 3" xfId="17513"/>
    <cellStyle name="40% - uthevingsfarge 6 3 2 2 2 2 4" xfId="17514"/>
    <cellStyle name="40% - uthevingsfarge 6 3 2 2 2 2 5" xfId="17515"/>
    <cellStyle name="40% - uthevingsfarge 6 3 2 2 2 2_Tabell 4.5-4.7" xfId="17507"/>
    <cellStyle name="40% - uthevingsfarge 6 3 2 2 2 3" xfId="17516"/>
    <cellStyle name="40% - uthevingsfarge 6 3 2 2 2 3 2" xfId="17517"/>
    <cellStyle name="40% - uthevingsfarge 6 3 2 2 2 3 2 2" xfId="17518"/>
    <cellStyle name="40% - uthevingsfarge 6 3 2 2 2 3 2 3" xfId="17519"/>
    <cellStyle name="40% - uthevingsfarge 6 3 2 2 2 3 3" xfId="17520"/>
    <cellStyle name="40% - uthevingsfarge 6 3 2 2 2 3 3 2" xfId="17521"/>
    <cellStyle name="40% - uthevingsfarge 6 3 2 2 2 3 3 3" xfId="17522"/>
    <cellStyle name="40% - uthevingsfarge 6 3 2 2 2 3 4" xfId="17523"/>
    <cellStyle name="40% - uthevingsfarge 6 3 2 2 2 3 5" xfId="17524"/>
    <cellStyle name="40% - uthevingsfarge 6 3 2 2 2 4" xfId="17525"/>
    <cellStyle name="40% - uthevingsfarge 6 3 2 2 2 4 2" xfId="17526"/>
    <cellStyle name="40% - uthevingsfarge 6 3 2 2 2 4 3" xfId="17527"/>
    <cellStyle name="40% - uthevingsfarge 6 3 2 2 2 5" xfId="17528"/>
    <cellStyle name="40% - uthevingsfarge 6 3 2 2 2 5 2" xfId="17529"/>
    <cellStyle name="40% - uthevingsfarge 6 3 2 2 2 5 3" xfId="17530"/>
    <cellStyle name="40% - uthevingsfarge 6 3 2 2 2 6" xfId="17531"/>
    <cellStyle name="40% - uthevingsfarge 6 3 2 2 2 6 2" xfId="17532"/>
    <cellStyle name="40% - uthevingsfarge 6 3 2 2 2 7" xfId="17533"/>
    <cellStyle name="40% - uthevingsfarge 6 3 2 2 2 7 2" xfId="17534"/>
    <cellStyle name="40% - uthevingsfarge 6 3 2 2 2 8" xfId="17535"/>
    <cellStyle name="40% - uthevingsfarge 6 3 2 2 2 9" xfId="17536"/>
    <cellStyle name="40% - uthevingsfarge 6 3 2 2 2_Tabell 4.5-4.7" xfId="17505"/>
    <cellStyle name="40% - uthevingsfarge 6 3 2 2 3" xfId="979"/>
    <cellStyle name="40% - uthevingsfarge 6 3 2 2 3 2" xfId="17538"/>
    <cellStyle name="40% - uthevingsfarge 6 3 2 2 3 2 2" xfId="17539"/>
    <cellStyle name="40% - uthevingsfarge 6 3 2 2 3 2 3" xfId="17540"/>
    <cellStyle name="40% - uthevingsfarge 6 3 2 2 3 3" xfId="17541"/>
    <cellStyle name="40% - uthevingsfarge 6 3 2 2 3 3 2" xfId="17542"/>
    <cellStyle name="40% - uthevingsfarge 6 3 2 2 3 3 3" xfId="17543"/>
    <cellStyle name="40% - uthevingsfarge 6 3 2 2 3 4" xfId="17544"/>
    <cellStyle name="40% - uthevingsfarge 6 3 2 2 3 5" xfId="17545"/>
    <cellStyle name="40% - uthevingsfarge 6 3 2 2 3_Tabell 4.5-4.7" xfId="17537"/>
    <cellStyle name="40% - uthevingsfarge 6 3 2 2 4" xfId="17546"/>
    <cellStyle name="40% - uthevingsfarge 6 3 2 2 4 2" xfId="17547"/>
    <cellStyle name="40% - uthevingsfarge 6 3 2 2 4 2 2" xfId="17548"/>
    <cellStyle name="40% - uthevingsfarge 6 3 2 2 4 2 3" xfId="17549"/>
    <cellStyle name="40% - uthevingsfarge 6 3 2 2 4 3" xfId="17550"/>
    <cellStyle name="40% - uthevingsfarge 6 3 2 2 4 3 2" xfId="17551"/>
    <cellStyle name="40% - uthevingsfarge 6 3 2 2 4 3 3" xfId="17552"/>
    <cellStyle name="40% - uthevingsfarge 6 3 2 2 4 4" xfId="17553"/>
    <cellStyle name="40% - uthevingsfarge 6 3 2 2 4 5" xfId="17554"/>
    <cellStyle name="40% - uthevingsfarge 6 3 2 2 5" xfId="17555"/>
    <cellStyle name="40% - uthevingsfarge 6 3 2 2 5 2" xfId="17556"/>
    <cellStyle name="40% - uthevingsfarge 6 3 2 2 5 3" xfId="17557"/>
    <cellStyle name="40% - uthevingsfarge 6 3 2 2 6" xfId="17558"/>
    <cellStyle name="40% - uthevingsfarge 6 3 2 2 6 2" xfId="17559"/>
    <cellStyle name="40% - uthevingsfarge 6 3 2 2 6 3" xfId="17560"/>
    <cellStyle name="40% - uthevingsfarge 6 3 2 2 7" xfId="17561"/>
    <cellStyle name="40% - uthevingsfarge 6 3 2 2 7 2" xfId="17562"/>
    <cellStyle name="40% - uthevingsfarge 6 3 2 2 8" xfId="17563"/>
    <cellStyle name="40% - uthevingsfarge 6 3 2 2 8 2" xfId="17564"/>
    <cellStyle name="40% - uthevingsfarge 6 3 2 2 9" xfId="17565"/>
    <cellStyle name="40% - uthevingsfarge 6 3 2 2_Tabell 4.5-4.7" xfId="17502"/>
    <cellStyle name="40% - uthevingsfarge 6 3 2 3" xfId="980"/>
    <cellStyle name="40% - uthevingsfarge 6 3 2 3 10" xfId="17567"/>
    <cellStyle name="40% - uthevingsfarge 6 3 2 3 2" xfId="981"/>
    <cellStyle name="40% - uthevingsfarge 6 3 2 3 2 2" xfId="17569"/>
    <cellStyle name="40% - uthevingsfarge 6 3 2 3 2 2 2" xfId="17570"/>
    <cellStyle name="40% - uthevingsfarge 6 3 2 3 2 2 3" xfId="17571"/>
    <cellStyle name="40% - uthevingsfarge 6 3 2 3 2 3" xfId="17572"/>
    <cellStyle name="40% - uthevingsfarge 6 3 2 3 2 3 2" xfId="17573"/>
    <cellStyle name="40% - uthevingsfarge 6 3 2 3 2 3 3" xfId="17574"/>
    <cellStyle name="40% - uthevingsfarge 6 3 2 3 2 4" xfId="17575"/>
    <cellStyle name="40% - uthevingsfarge 6 3 2 3 2 5" xfId="17576"/>
    <cellStyle name="40% - uthevingsfarge 6 3 2 3 2_Tabell 4.5-4.7" xfId="17568"/>
    <cellStyle name="40% - uthevingsfarge 6 3 2 3 3" xfId="17577"/>
    <cellStyle name="40% - uthevingsfarge 6 3 2 3 3 2" xfId="17578"/>
    <cellStyle name="40% - uthevingsfarge 6 3 2 3 3 2 2" xfId="17579"/>
    <cellStyle name="40% - uthevingsfarge 6 3 2 3 3 2 3" xfId="17580"/>
    <cellStyle name="40% - uthevingsfarge 6 3 2 3 3 3" xfId="17581"/>
    <cellStyle name="40% - uthevingsfarge 6 3 2 3 3 3 2" xfId="17582"/>
    <cellStyle name="40% - uthevingsfarge 6 3 2 3 3 3 3" xfId="17583"/>
    <cellStyle name="40% - uthevingsfarge 6 3 2 3 3 4" xfId="17584"/>
    <cellStyle name="40% - uthevingsfarge 6 3 2 3 3 5" xfId="17585"/>
    <cellStyle name="40% - uthevingsfarge 6 3 2 3 4" xfId="17586"/>
    <cellStyle name="40% - uthevingsfarge 6 3 2 3 4 2" xfId="17587"/>
    <cellStyle name="40% - uthevingsfarge 6 3 2 3 4 3" xfId="17588"/>
    <cellStyle name="40% - uthevingsfarge 6 3 2 3 5" xfId="17589"/>
    <cellStyle name="40% - uthevingsfarge 6 3 2 3 5 2" xfId="17590"/>
    <cellStyle name="40% - uthevingsfarge 6 3 2 3 5 3" xfId="17591"/>
    <cellStyle name="40% - uthevingsfarge 6 3 2 3 6" xfId="17592"/>
    <cellStyle name="40% - uthevingsfarge 6 3 2 3 6 2" xfId="17593"/>
    <cellStyle name="40% - uthevingsfarge 6 3 2 3 7" xfId="17594"/>
    <cellStyle name="40% - uthevingsfarge 6 3 2 3 7 2" xfId="17595"/>
    <cellStyle name="40% - uthevingsfarge 6 3 2 3 8" xfId="17596"/>
    <cellStyle name="40% - uthevingsfarge 6 3 2 3 9" xfId="17597"/>
    <cellStyle name="40% - uthevingsfarge 6 3 2 3_Tabell 4.5-4.7" xfId="17566"/>
    <cellStyle name="40% - uthevingsfarge 6 3 2 4" xfId="982"/>
    <cellStyle name="40% - uthevingsfarge 6 3 2 4 2" xfId="17599"/>
    <cellStyle name="40% - uthevingsfarge 6 3 2 4 2 2" xfId="17600"/>
    <cellStyle name="40% - uthevingsfarge 6 3 2 4 2 3" xfId="17601"/>
    <cellStyle name="40% - uthevingsfarge 6 3 2 4 3" xfId="17602"/>
    <cellStyle name="40% - uthevingsfarge 6 3 2 4 3 2" xfId="17603"/>
    <cellStyle name="40% - uthevingsfarge 6 3 2 4 3 3" xfId="17604"/>
    <cellStyle name="40% - uthevingsfarge 6 3 2 4 4" xfId="17605"/>
    <cellStyle name="40% - uthevingsfarge 6 3 2 4 5" xfId="17606"/>
    <cellStyle name="40% - uthevingsfarge 6 3 2 4_Tabell 4.5-4.7" xfId="17598"/>
    <cellStyle name="40% - uthevingsfarge 6 3 2 5" xfId="17607"/>
    <cellStyle name="40% - uthevingsfarge 6 3 2 5 2" xfId="17608"/>
    <cellStyle name="40% - uthevingsfarge 6 3 2 5 2 2" xfId="17609"/>
    <cellStyle name="40% - uthevingsfarge 6 3 2 5 2 3" xfId="17610"/>
    <cellStyle name="40% - uthevingsfarge 6 3 2 5 3" xfId="17611"/>
    <cellStyle name="40% - uthevingsfarge 6 3 2 5 3 2" xfId="17612"/>
    <cellStyle name="40% - uthevingsfarge 6 3 2 5 3 3" xfId="17613"/>
    <cellStyle name="40% - uthevingsfarge 6 3 2 5 4" xfId="17614"/>
    <cellStyle name="40% - uthevingsfarge 6 3 2 5 5" xfId="17615"/>
    <cellStyle name="40% - uthevingsfarge 6 3 2 6" xfId="17616"/>
    <cellStyle name="40% - uthevingsfarge 6 3 2 6 2" xfId="17617"/>
    <cellStyle name="40% - uthevingsfarge 6 3 2 6 3" xfId="17618"/>
    <cellStyle name="40% - uthevingsfarge 6 3 2 7" xfId="17619"/>
    <cellStyle name="40% - uthevingsfarge 6 3 2 7 2" xfId="17620"/>
    <cellStyle name="40% - uthevingsfarge 6 3 2 7 3" xfId="17621"/>
    <cellStyle name="40% - uthevingsfarge 6 3 2 8" xfId="17622"/>
    <cellStyle name="40% - uthevingsfarge 6 3 2 8 2" xfId="17623"/>
    <cellStyle name="40% - uthevingsfarge 6 3 2 9" xfId="17624"/>
    <cellStyle name="40% - uthevingsfarge 6 3 2 9 2" xfId="17625"/>
    <cellStyle name="40% - uthevingsfarge 6 3 2_Tabell 4.5-4.7" xfId="17498"/>
    <cellStyle name="40% - uthevingsfarge 6 3 3" xfId="983"/>
    <cellStyle name="40% - uthevingsfarge 6 3 3 10" xfId="17627"/>
    <cellStyle name="40% - uthevingsfarge 6 3 3 11" xfId="17628"/>
    <cellStyle name="40% - uthevingsfarge 6 3 3 2" xfId="984"/>
    <cellStyle name="40% - uthevingsfarge 6 3 3 2 10" xfId="17630"/>
    <cellStyle name="40% - uthevingsfarge 6 3 3 2 2" xfId="985"/>
    <cellStyle name="40% - uthevingsfarge 6 3 3 2 2 2" xfId="17632"/>
    <cellStyle name="40% - uthevingsfarge 6 3 3 2 2 2 2" xfId="17633"/>
    <cellStyle name="40% - uthevingsfarge 6 3 3 2 2 2 3" xfId="17634"/>
    <cellStyle name="40% - uthevingsfarge 6 3 3 2 2 3" xfId="17635"/>
    <cellStyle name="40% - uthevingsfarge 6 3 3 2 2 3 2" xfId="17636"/>
    <cellStyle name="40% - uthevingsfarge 6 3 3 2 2 3 3" xfId="17637"/>
    <cellStyle name="40% - uthevingsfarge 6 3 3 2 2 4" xfId="17638"/>
    <cellStyle name="40% - uthevingsfarge 6 3 3 2 2 5" xfId="17639"/>
    <cellStyle name="40% - uthevingsfarge 6 3 3 2 2_Tabell 4.5-4.7" xfId="17631"/>
    <cellStyle name="40% - uthevingsfarge 6 3 3 2 3" xfId="17640"/>
    <cellStyle name="40% - uthevingsfarge 6 3 3 2 3 2" xfId="17641"/>
    <cellStyle name="40% - uthevingsfarge 6 3 3 2 3 2 2" xfId="17642"/>
    <cellStyle name="40% - uthevingsfarge 6 3 3 2 3 2 3" xfId="17643"/>
    <cellStyle name="40% - uthevingsfarge 6 3 3 2 3 3" xfId="17644"/>
    <cellStyle name="40% - uthevingsfarge 6 3 3 2 3 3 2" xfId="17645"/>
    <cellStyle name="40% - uthevingsfarge 6 3 3 2 3 3 3" xfId="17646"/>
    <cellStyle name="40% - uthevingsfarge 6 3 3 2 3 4" xfId="17647"/>
    <cellStyle name="40% - uthevingsfarge 6 3 3 2 3 5" xfId="17648"/>
    <cellStyle name="40% - uthevingsfarge 6 3 3 2 4" xfId="17649"/>
    <cellStyle name="40% - uthevingsfarge 6 3 3 2 4 2" xfId="17650"/>
    <cellStyle name="40% - uthevingsfarge 6 3 3 2 4 3" xfId="17651"/>
    <cellStyle name="40% - uthevingsfarge 6 3 3 2 5" xfId="17652"/>
    <cellStyle name="40% - uthevingsfarge 6 3 3 2 5 2" xfId="17653"/>
    <cellStyle name="40% - uthevingsfarge 6 3 3 2 5 3" xfId="17654"/>
    <cellStyle name="40% - uthevingsfarge 6 3 3 2 6" xfId="17655"/>
    <cellStyle name="40% - uthevingsfarge 6 3 3 2 6 2" xfId="17656"/>
    <cellStyle name="40% - uthevingsfarge 6 3 3 2 7" xfId="17657"/>
    <cellStyle name="40% - uthevingsfarge 6 3 3 2 7 2" xfId="17658"/>
    <cellStyle name="40% - uthevingsfarge 6 3 3 2 8" xfId="17659"/>
    <cellStyle name="40% - uthevingsfarge 6 3 3 2 9" xfId="17660"/>
    <cellStyle name="40% - uthevingsfarge 6 3 3 2_Tabell 4.5-4.7" xfId="17629"/>
    <cellStyle name="40% - uthevingsfarge 6 3 3 3" xfId="986"/>
    <cellStyle name="40% - uthevingsfarge 6 3 3 3 2" xfId="17662"/>
    <cellStyle name="40% - uthevingsfarge 6 3 3 3 2 2" xfId="17663"/>
    <cellStyle name="40% - uthevingsfarge 6 3 3 3 2 3" xfId="17664"/>
    <cellStyle name="40% - uthevingsfarge 6 3 3 3 3" xfId="17665"/>
    <cellStyle name="40% - uthevingsfarge 6 3 3 3 3 2" xfId="17666"/>
    <cellStyle name="40% - uthevingsfarge 6 3 3 3 3 3" xfId="17667"/>
    <cellStyle name="40% - uthevingsfarge 6 3 3 3 4" xfId="17668"/>
    <cellStyle name="40% - uthevingsfarge 6 3 3 3 5" xfId="17669"/>
    <cellStyle name="40% - uthevingsfarge 6 3 3 3_Tabell 4.5-4.7" xfId="17661"/>
    <cellStyle name="40% - uthevingsfarge 6 3 3 4" xfId="17670"/>
    <cellStyle name="40% - uthevingsfarge 6 3 3 4 2" xfId="17671"/>
    <cellStyle name="40% - uthevingsfarge 6 3 3 4 2 2" xfId="17672"/>
    <cellStyle name="40% - uthevingsfarge 6 3 3 4 2 3" xfId="17673"/>
    <cellStyle name="40% - uthevingsfarge 6 3 3 4 3" xfId="17674"/>
    <cellStyle name="40% - uthevingsfarge 6 3 3 4 3 2" xfId="17675"/>
    <cellStyle name="40% - uthevingsfarge 6 3 3 4 3 3" xfId="17676"/>
    <cellStyle name="40% - uthevingsfarge 6 3 3 4 4" xfId="17677"/>
    <cellStyle name="40% - uthevingsfarge 6 3 3 4 5" xfId="17678"/>
    <cellStyle name="40% - uthevingsfarge 6 3 3 5" xfId="17679"/>
    <cellStyle name="40% - uthevingsfarge 6 3 3 5 2" xfId="17680"/>
    <cellStyle name="40% - uthevingsfarge 6 3 3 5 3" xfId="17681"/>
    <cellStyle name="40% - uthevingsfarge 6 3 3 6" xfId="17682"/>
    <cellStyle name="40% - uthevingsfarge 6 3 3 6 2" xfId="17683"/>
    <cellStyle name="40% - uthevingsfarge 6 3 3 6 3" xfId="17684"/>
    <cellStyle name="40% - uthevingsfarge 6 3 3 7" xfId="17685"/>
    <cellStyle name="40% - uthevingsfarge 6 3 3 7 2" xfId="17686"/>
    <cellStyle name="40% - uthevingsfarge 6 3 3 8" xfId="17687"/>
    <cellStyle name="40% - uthevingsfarge 6 3 3 8 2" xfId="17688"/>
    <cellStyle name="40% - uthevingsfarge 6 3 3 9" xfId="17689"/>
    <cellStyle name="40% - uthevingsfarge 6 3 3_Tabell 4.5-4.7" xfId="17626"/>
    <cellStyle name="40% - uthevingsfarge 6 3 4" xfId="987"/>
    <cellStyle name="40% - uthevingsfarge 6 3 4 10" xfId="17691"/>
    <cellStyle name="40% - uthevingsfarge 6 3 4 2" xfId="988"/>
    <cellStyle name="40% - uthevingsfarge 6 3 4 2 2" xfId="17693"/>
    <cellStyle name="40% - uthevingsfarge 6 3 4 2 2 2" xfId="17694"/>
    <cellStyle name="40% - uthevingsfarge 6 3 4 2 2 3" xfId="17695"/>
    <cellStyle name="40% - uthevingsfarge 6 3 4 2 3" xfId="17696"/>
    <cellStyle name="40% - uthevingsfarge 6 3 4 2 3 2" xfId="17697"/>
    <cellStyle name="40% - uthevingsfarge 6 3 4 2 3 3" xfId="17698"/>
    <cellStyle name="40% - uthevingsfarge 6 3 4 2 4" xfId="17699"/>
    <cellStyle name="40% - uthevingsfarge 6 3 4 2 5" xfId="17700"/>
    <cellStyle name="40% - uthevingsfarge 6 3 4 2_Tabell 4.5-4.7" xfId="17692"/>
    <cellStyle name="40% - uthevingsfarge 6 3 4 3" xfId="17701"/>
    <cellStyle name="40% - uthevingsfarge 6 3 4 3 2" xfId="17702"/>
    <cellStyle name="40% - uthevingsfarge 6 3 4 3 2 2" xfId="17703"/>
    <cellStyle name="40% - uthevingsfarge 6 3 4 3 2 3" xfId="17704"/>
    <cellStyle name="40% - uthevingsfarge 6 3 4 3 3" xfId="17705"/>
    <cellStyle name="40% - uthevingsfarge 6 3 4 3 3 2" xfId="17706"/>
    <cellStyle name="40% - uthevingsfarge 6 3 4 3 3 3" xfId="17707"/>
    <cellStyle name="40% - uthevingsfarge 6 3 4 3 4" xfId="17708"/>
    <cellStyle name="40% - uthevingsfarge 6 3 4 3 5" xfId="17709"/>
    <cellStyle name="40% - uthevingsfarge 6 3 4 4" xfId="17710"/>
    <cellStyle name="40% - uthevingsfarge 6 3 4 4 2" xfId="17711"/>
    <cellStyle name="40% - uthevingsfarge 6 3 4 4 3" xfId="17712"/>
    <cellStyle name="40% - uthevingsfarge 6 3 4 5" xfId="17713"/>
    <cellStyle name="40% - uthevingsfarge 6 3 4 5 2" xfId="17714"/>
    <cellStyle name="40% - uthevingsfarge 6 3 4 5 3" xfId="17715"/>
    <cellStyle name="40% - uthevingsfarge 6 3 4 6" xfId="17716"/>
    <cellStyle name="40% - uthevingsfarge 6 3 4 6 2" xfId="17717"/>
    <cellStyle name="40% - uthevingsfarge 6 3 4 7" xfId="17718"/>
    <cellStyle name="40% - uthevingsfarge 6 3 4 7 2" xfId="17719"/>
    <cellStyle name="40% - uthevingsfarge 6 3 4 8" xfId="17720"/>
    <cellStyle name="40% - uthevingsfarge 6 3 4 9" xfId="17721"/>
    <cellStyle name="40% - uthevingsfarge 6 3 4_Tabell 4.5-4.7" xfId="17690"/>
    <cellStyle name="40% - uthevingsfarge 6 3 5" xfId="989"/>
    <cellStyle name="40% - uthevingsfarge 6 3 5 2" xfId="17723"/>
    <cellStyle name="40% - uthevingsfarge 6 3 5 2 2" xfId="17724"/>
    <cellStyle name="40% - uthevingsfarge 6 3 5 2 3" xfId="17725"/>
    <cellStyle name="40% - uthevingsfarge 6 3 5 3" xfId="17726"/>
    <cellStyle name="40% - uthevingsfarge 6 3 5 3 2" xfId="17727"/>
    <cellStyle name="40% - uthevingsfarge 6 3 5 3 3" xfId="17728"/>
    <cellStyle name="40% - uthevingsfarge 6 3 5 4" xfId="17729"/>
    <cellStyle name="40% - uthevingsfarge 6 3 5 5" xfId="17730"/>
    <cellStyle name="40% - uthevingsfarge 6 3 5_Tabell 4.5-4.7" xfId="17722"/>
    <cellStyle name="40% - uthevingsfarge 6 3 6" xfId="17731"/>
    <cellStyle name="40% - uthevingsfarge 6 3 6 2" xfId="17732"/>
    <cellStyle name="40% - uthevingsfarge 6 3 6 2 2" xfId="17733"/>
    <cellStyle name="40% - uthevingsfarge 6 3 6 2 3" xfId="17734"/>
    <cellStyle name="40% - uthevingsfarge 6 3 6 3" xfId="17735"/>
    <cellStyle name="40% - uthevingsfarge 6 3 6 3 2" xfId="17736"/>
    <cellStyle name="40% - uthevingsfarge 6 3 6 3 3" xfId="17737"/>
    <cellStyle name="40% - uthevingsfarge 6 3 6 4" xfId="17738"/>
    <cellStyle name="40% - uthevingsfarge 6 3 6 5" xfId="17739"/>
    <cellStyle name="40% - uthevingsfarge 6 3 7" xfId="17740"/>
    <cellStyle name="40% - uthevingsfarge 6 3 7 2" xfId="17741"/>
    <cellStyle name="40% - uthevingsfarge 6 3 7 3" xfId="17742"/>
    <cellStyle name="40% - uthevingsfarge 6 3 8" xfId="17743"/>
    <cellStyle name="40% - uthevingsfarge 6 3 8 2" xfId="17744"/>
    <cellStyle name="40% - uthevingsfarge 6 3 8 3" xfId="17745"/>
    <cellStyle name="40% - uthevingsfarge 6 3 9" xfId="17746"/>
    <cellStyle name="40% - uthevingsfarge 6 3 9 2" xfId="17747"/>
    <cellStyle name="40% - uthevingsfarge 6 3_Tabell 4.5-4.7" xfId="17492"/>
    <cellStyle name="40% - uthevingsfarge 6 4" xfId="990"/>
    <cellStyle name="40% - uthevingsfarge 6 4 10" xfId="17749"/>
    <cellStyle name="40% - uthevingsfarge 6 4 10 2" xfId="17750"/>
    <cellStyle name="40% - uthevingsfarge 6 4 11" xfId="17751"/>
    <cellStyle name="40% - uthevingsfarge 6 4 12" xfId="17752"/>
    <cellStyle name="40% - uthevingsfarge 6 4 13" xfId="17753"/>
    <cellStyle name="40% - uthevingsfarge 6 4 2" xfId="991"/>
    <cellStyle name="40% - uthevingsfarge 6 4 2 10" xfId="17755"/>
    <cellStyle name="40% - uthevingsfarge 6 4 2 11" xfId="17756"/>
    <cellStyle name="40% - uthevingsfarge 6 4 2 12" xfId="17757"/>
    <cellStyle name="40% - uthevingsfarge 6 4 2 2" xfId="992"/>
    <cellStyle name="40% - uthevingsfarge 6 4 2 2 10" xfId="17759"/>
    <cellStyle name="40% - uthevingsfarge 6 4 2 2 11" xfId="17760"/>
    <cellStyle name="40% - uthevingsfarge 6 4 2 2 2" xfId="993"/>
    <cellStyle name="40% - uthevingsfarge 6 4 2 2 2 10" xfId="17762"/>
    <cellStyle name="40% - uthevingsfarge 6 4 2 2 2 2" xfId="994"/>
    <cellStyle name="40% - uthevingsfarge 6 4 2 2 2 2 2" xfId="17764"/>
    <cellStyle name="40% - uthevingsfarge 6 4 2 2 2 2 2 2" xfId="17765"/>
    <cellStyle name="40% - uthevingsfarge 6 4 2 2 2 2 2 3" xfId="17766"/>
    <cellStyle name="40% - uthevingsfarge 6 4 2 2 2 2 3" xfId="17767"/>
    <cellStyle name="40% - uthevingsfarge 6 4 2 2 2 2 3 2" xfId="17768"/>
    <cellStyle name="40% - uthevingsfarge 6 4 2 2 2 2 3 3" xfId="17769"/>
    <cellStyle name="40% - uthevingsfarge 6 4 2 2 2 2 4" xfId="17770"/>
    <cellStyle name="40% - uthevingsfarge 6 4 2 2 2 2 5" xfId="17771"/>
    <cellStyle name="40% - uthevingsfarge 6 4 2 2 2 2_Tabell 4.5-4.7" xfId="17763"/>
    <cellStyle name="40% - uthevingsfarge 6 4 2 2 2 3" xfId="17772"/>
    <cellStyle name="40% - uthevingsfarge 6 4 2 2 2 3 2" xfId="17773"/>
    <cellStyle name="40% - uthevingsfarge 6 4 2 2 2 3 2 2" xfId="17774"/>
    <cellStyle name="40% - uthevingsfarge 6 4 2 2 2 3 2 3" xfId="17775"/>
    <cellStyle name="40% - uthevingsfarge 6 4 2 2 2 3 3" xfId="17776"/>
    <cellStyle name="40% - uthevingsfarge 6 4 2 2 2 3 3 2" xfId="17777"/>
    <cellStyle name="40% - uthevingsfarge 6 4 2 2 2 3 3 3" xfId="17778"/>
    <cellStyle name="40% - uthevingsfarge 6 4 2 2 2 3 4" xfId="17779"/>
    <cellStyle name="40% - uthevingsfarge 6 4 2 2 2 3 5" xfId="17780"/>
    <cellStyle name="40% - uthevingsfarge 6 4 2 2 2 4" xfId="17781"/>
    <cellStyle name="40% - uthevingsfarge 6 4 2 2 2 4 2" xfId="17782"/>
    <cellStyle name="40% - uthevingsfarge 6 4 2 2 2 4 3" xfId="17783"/>
    <cellStyle name="40% - uthevingsfarge 6 4 2 2 2 5" xfId="17784"/>
    <cellStyle name="40% - uthevingsfarge 6 4 2 2 2 5 2" xfId="17785"/>
    <cellStyle name="40% - uthevingsfarge 6 4 2 2 2 5 3" xfId="17786"/>
    <cellStyle name="40% - uthevingsfarge 6 4 2 2 2 6" xfId="17787"/>
    <cellStyle name="40% - uthevingsfarge 6 4 2 2 2 6 2" xfId="17788"/>
    <cellStyle name="40% - uthevingsfarge 6 4 2 2 2 7" xfId="17789"/>
    <cellStyle name="40% - uthevingsfarge 6 4 2 2 2 7 2" xfId="17790"/>
    <cellStyle name="40% - uthevingsfarge 6 4 2 2 2 8" xfId="17791"/>
    <cellStyle name="40% - uthevingsfarge 6 4 2 2 2 9" xfId="17792"/>
    <cellStyle name="40% - uthevingsfarge 6 4 2 2 2_Tabell 4.5-4.7" xfId="17761"/>
    <cellStyle name="40% - uthevingsfarge 6 4 2 2 3" xfId="995"/>
    <cellStyle name="40% - uthevingsfarge 6 4 2 2 3 2" xfId="17794"/>
    <cellStyle name="40% - uthevingsfarge 6 4 2 2 3 2 2" xfId="17795"/>
    <cellStyle name="40% - uthevingsfarge 6 4 2 2 3 2 3" xfId="17796"/>
    <cellStyle name="40% - uthevingsfarge 6 4 2 2 3 3" xfId="17797"/>
    <cellStyle name="40% - uthevingsfarge 6 4 2 2 3 3 2" xfId="17798"/>
    <cellStyle name="40% - uthevingsfarge 6 4 2 2 3 3 3" xfId="17799"/>
    <cellStyle name="40% - uthevingsfarge 6 4 2 2 3 4" xfId="17800"/>
    <cellStyle name="40% - uthevingsfarge 6 4 2 2 3 5" xfId="17801"/>
    <cellStyle name="40% - uthevingsfarge 6 4 2 2 3_Tabell 4.5-4.7" xfId="17793"/>
    <cellStyle name="40% - uthevingsfarge 6 4 2 2 4" xfId="17802"/>
    <cellStyle name="40% - uthevingsfarge 6 4 2 2 4 2" xfId="17803"/>
    <cellStyle name="40% - uthevingsfarge 6 4 2 2 4 2 2" xfId="17804"/>
    <cellStyle name="40% - uthevingsfarge 6 4 2 2 4 2 3" xfId="17805"/>
    <cellStyle name="40% - uthevingsfarge 6 4 2 2 4 3" xfId="17806"/>
    <cellStyle name="40% - uthevingsfarge 6 4 2 2 4 3 2" xfId="17807"/>
    <cellStyle name="40% - uthevingsfarge 6 4 2 2 4 3 3" xfId="17808"/>
    <cellStyle name="40% - uthevingsfarge 6 4 2 2 4 4" xfId="17809"/>
    <cellStyle name="40% - uthevingsfarge 6 4 2 2 4 5" xfId="17810"/>
    <cellStyle name="40% - uthevingsfarge 6 4 2 2 5" xfId="17811"/>
    <cellStyle name="40% - uthevingsfarge 6 4 2 2 5 2" xfId="17812"/>
    <cellStyle name="40% - uthevingsfarge 6 4 2 2 5 3" xfId="17813"/>
    <cellStyle name="40% - uthevingsfarge 6 4 2 2 6" xfId="17814"/>
    <cellStyle name="40% - uthevingsfarge 6 4 2 2 6 2" xfId="17815"/>
    <cellStyle name="40% - uthevingsfarge 6 4 2 2 6 3" xfId="17816"/>
    <cellStyle name="40% - uthevingsfarge 6 4 2 2 7" xfId="17817"/>
    <cellStyle name="40% - uthevingsfarge 6 4 2 2 7 2" xfId="17818"/>
    <cellStyle name="40% - uthevingsfarge 6 4 2 2 8" xfId="17819"/>
    <cellStyle name="40% - uthevingsfarge 6 4 2 2 8 2" xfId="17820"/>
    <cellStyle name="40% - uthevingsfarge 6 4 2 2 9" xfId="17821"/>
    <cellStyle name="40% - uthevingsfarge 6 4 2 2_Tabell 4.5-4.7" xfId="17758"/>
    <cellStyle name="40% - uthevingsfarge 6 4 2 3" xfId="996"/>
    <cellStyle name="40% - uthevingsfarge 6 4 2 3 10" xfId="17823"/>
    <cellStyle name="40% - uthevingsfarge 6 4 2 3 2" xfId="997"/>
    <cellStyle name="40% - uthevingsfarge 6 4 2 3 2 2" xfId="17825"/>
    <cellStyle name="40% - uthevingsfarge 6 4 2 3 2 2 2" xfId="17826"/>
    <cellStyle name="40% - uthevingsfarge 6 4 2 3 2 2 3" xfId="17827"/>
    <cellStyle name="40% - uthevingsfarge 6 4 2 3 2 3" xfId="17828"/>
    <cellStyle name="40% - uthevingsfarge 6 4 2 3 2 3 2" xfId="17829"/>
    <cellStyle name="40% - uthevingsfarge 6 4 2 3 2 3 3" xfId="17830"/>
    <cellStyle name="40% - uthevingsfarge 6 4 2 3 2 4" xfId="17831"/>
    <cellStyle name="40% - uthevingsfarge 6 4 2 3 2 5" xfId="17832"/>
    <cellStyle name="40% - uthevingsfarge 6 4 2 3 2_Tabell 4.5-4.7" xfId="17824"/>
    <cellStyle name="40% - uthevingsfarge 6 4 2 3 3" xfId="17833"/>
    <cellStyle name="40% - uthevingsfarge 6 4 2 3 3 2" xfId="17834"/>
    <cellStyle name="40% - uthevingsfarge 6 4 2 3 3 2 2" xfId="17835"/>
    <cellStyle name="40% - uthevingsfarge 6 4 2 3 3 2 3" xfId="17836"/>
    <cellStyle name="40% - uthevingsfarge 6 4 2 3 3 3" xfId="17837"/>
    <cellStyle name="40% - uthevingsfarge 6 4 2 3 3 3 2" xfId="17838"/>
    <cellStyle name="40% - uthevingsfarge 6 4 2 3 3 3 3" xfId="17839"/>
    <cellStyle name="40% - uthevingsfarge 6 4 2 3 3 4" xfId="17840"/>
    <cellStyle name="40% - uthevingsfarge 6 4 2 3 3 5" xfId="17841"/>
    <cellStyle name="40% - uthevingsfarge 6 4 2 3 4" xfId="17842"/>
    <cellStyle name="40% - uthevingsfarge 6 4 2 3 4 2" xfId="17843"/>
    <cellStyle name="40% - uthevingsfarge 6 4 2 3 4 3" xfId="17844"/>
    <cellStyle name="40% - uthevingsfarge 6 4 2 3 5" xfId="17845"/>
    <cellStyle name="40% - uthevingsfarge 6 4 2 3 5 2" xfId="17846"/>
    <cellStyle name="40% - uthevingsfarge 6 4 2 3 5 3" xfId="17847"/>
    <cellStyle name="40% - uthevingsfarge 6 4 2 3 6" xfId="17848"/>
    <cellStyle name="40% - uthevingsfarge 6 4 2 3 6 2" xfId="17849"/>
    <cellStyle name="40% - uthevingsfarge 6 4 2 3 7" xfId="17850"/>
    <cellStyle name="40% - uthevingsfarge 6 4 2 3 7 2" xfId="17851"/>
    <cellStyle name="40% - uthevingsfarge 6 4 2 3 8" xfId="17852"/>
    <cellStyle name="40% - uthevingsfarge 6 4 2 3 9" xfId="17853"/>
    <cellStyle name="40% - uthevingsfarge 6 4 2 3_Tabell 4.5-4.7" xfId="17822"/>
    <cellStyle name="40% - uthevingsfarge 6 4 2 4" xfId="998"/>
    <cellStyle name="40% - uthevingsfarge 6 4 2 4 2" xfId="17855"/>
    <cellStyle name="40% - uthevingsfarge 6 4 2 4 2 2" xfId="17856"/>
    <cellStyle name="40% - uthevingsfarge 6 4 2 4 2 3" xfId="17857"/>
    <cellStyle name="40% - uthevingsfarge 6 4 2 4 3" xfId="17858"/>
    <cellStyle name="40% - uthevingsfarge 6 4 2 4 3 2" xfId="17859"/>
    <cellStyle name="40% - uthevingsfarge 6 4 2 4 3 3" xfId="17860"/>
    <cellStyle name="40% - uthevingsfarge 6 4 2 4 4" xfId="17861"/>
    <cellStyle name="40% - uthevingsfarge 6 4 2 4 5" xfId="17862"/>
    <cellStyle name="40% - uthevingsfarge 6 4 2 4_Tabell 4.5-4.7" xfId="17854"/>
    <cellStyle name="40% - uthevingsfarge 6 4 2 5" xfId="17863"/>
    <cellStyle name="40% - uthevingsfarge 6 4 2 5 2" xfId="17864"/>
    <cellStyle name="40% - uthevingsfarge 6 4 2 5 2 2" xfId="17865"/>
    <cellStyle name="40% - uthevingsfarge 6 4 2 5 2 3" xfId="17866"/>
    <cellStyle name="40% - uthevingsfarge 6 4 2 5 3" xfId="17867"/>
    <cellStyle name="40% - uthevingsfarge 6 4 2 5 3 2" xfId="17868"/>
    <cellStyle name="40% - uthevingsfarge 6 4 2 5 3 3" xfId="17869"/>
    <cellStyle name="40% - uthevingsfarge 6 4 2 5 4" xfId="17870"/>
    <cellStyle name="40% - uthevingsfarge 6 4 2 5 5" xfId="17871"/>
    <cellStyle name="40% - uthevingsfarge 6 4 2 6" xfId="17872"/>
    <cellStyle name="40% - uthevingsfarge 6 4 2 6 2" xfId="17873"/>
    <cellStyle name="40% - uthevingsfarge 6 4 2 6 3" xfId="17874"/>
    <cellStyle name="40% - uthevingsfarge 6 4 2 7" xfId="17875"/>
    <cellStyle name="40% - uthevingsfarge 6 4 2 7 2" xfId="17876"/>
    <cellStyle name="40% - uthevingsfarge 6 4 2 7 3" xfId="17877"/>
    <cellStyle name="40% - uthevingsfarge 6 4 2 8" xfId="17878"/>
    <cellStyle name="40% - uthevingsfarge 6 4 2 8 2" xfId="17879"/>
    <cellStyle name="40% - uthevingsfarge 6 4 2 9" xfId="17880"/>
    <cellStyle name="40% - uthevingsfarge 6 4 2 9 2" xfId="17881"/>
    <cellStyle name="40% - uthevingsfarge 6 4 2_Tabell 4.5-4.7" xfId="17754"/>
    <cellStyle name="40% - uthevingsfarge 6 4 3" xfId="999"/>
    <cellStyle name="40% - uthevingsfarge 6 4 3 10" xfId="17883"/>
    <cellStyle name="40% - uthevingsfarge 6 4 3 11" xfId="17884"/>
    <cellStyle name="40% - uthevingsfarge 6 4 3 2" xfId="1000"/>
    <cellStyle name="40% - uthevingsfarge 6 4 3 2 10" xfId="17886"/>
    <cellStyle name="40% - uthevingsfarge 6 4 3 2 2" xfId="1001"/>
    <cellStyle name="40% - uthevingsfarge 6 4 3 2 2 2" xfId="17888"/>
    <cellStyle name="40% - uthevingsfarge 6 4 3 2 2 2 2" xfId="17889"/>
    <cellStyle name="40% - uthevingsfarge 6 4 3 2 2 2 3" xfId="17890"/>
    <cellStyle name="40% - uthevingsfarge 6 4 3 2 2 3" xfId="17891"/>
    <cellStyle name="40% - uthevingsfarge 6 4 3 2 2 3 2" xfId="17892"/>
    <cellStyle name="40% - uthevingsfarge 6 4 3 2 2 3 3" xfId="17893"/>
    <cellStyle name="40% - uthevingsfarge 6 4 3 2 2 4" xfId="17894"/>
    <cellStyle name="40% - uthevingsfarge 6 4 3 2 2 5" xfId="17895"/>
    <cellStyle name="40% - uthevingsfarge 6 4 3 2 2_Tabell 4.5-4.7" xfId="17887"/>
    <cellStyle name="40% - uthevingsfarge 6 4 3 2 3" xfId="17896"/>
    <cellStyle name="40% - uthevingsfarge 6 4 3 2 3 2" xfId="17897"/>
    <cellStyle name="40% - uthevingsfarge 6 4 3 2 3 2 2" xfId="17898"/>
    <cellStyle name="40% - uthevingsfarge 6 4 3 2 3 2 3" xfId="17899"/>
    <cellStyle name="40% - uthevingsfarge 6 4 3 2 3 3" xfId="17900"/>
    <cellStyle name="40% - uthevingsfarge 6 4 3 2 3 3 2" xfId="17901"/>
    <cellStyle name="40% - uthevingsfarge 6 4 3 2 3 3 3" xfId="17902"/>
    <cellStyle name="40% - uthevingsfarge 6 4 3 2 3 4" xfId="17903"/>
    <cellStyle name="40% - uthevingsfarge 6 4 3 2 3 5" xfId="17904"/>
    <cellStyle name="40% - uthevingsfarge 6 4 3 2 4" xfId="17905"/>
    <cellStyle name="40% - uthevingsfarge 6 4 3 2 4 2" xfId="17906"/>
    <cellStyle name="40% - uthevingsfarge 6 4 3 2 4 3" xfId="17907"/>
    <cellStyle name="40% - uthevingsfarge 6 4 3 2 5" xfId="17908"/>
    <cellStyle name="40% - uthevingsfarge 6 4 3 2 5 2" xfId="17909"/>
    <cellStyle name="40% - uthevingsfarge 6 4 3 2 5 3" xfId="17910"/>
    <cellStyle name="40% - uthevingsfarge 6 4 3 2 6" xfId="17911"/>
    <cellStyle name="40% - uthevingsfarge 6 4 3 2 6 2" xfId="17912"/>
    <cellStyle name="40% - uthevingsfarge 6 4 3 2 7" xfId="17913"/>
    <cellStyle name="40% - uthevingsfarge 6 4 3 2 7 2" xfId="17914"/>
    <cellStyle name="40% - uthevingsfarge 6 4 3 2 8" xfId="17915"/>
    <cellStyle name="40% - uthevingsfarge 6 4 3 2 9" xfId="17916"/>
    <cellStyle name="40% - uthevingsfarge 6 4 3 2_Tabell 4.5-4.7" xfId="17885"/>
    <cellStyle name="40% - uthevingsfarge 6 4 3 3" xfId="1002"/>
    <cellStyle name="40% - uthevingsfarge 6 4 3 3 2" xfId="17918"/>
    <cellStyle name="40% - uthevingsfarge 6 4 3 3 2 2" xfId="17919"/>
    <cellStyle name="40% - uthevingsfarge 6 4 3 3 2 3" xfId="17920"/>
    <cellStyle name="40% - uthevingsfarge 6 4 3 3 3" xfId="17921"/>
    <cellStyle name="40% - uthevingsfarge 6 4 3 3 3 2" xfId="17922"/>
    <cellStyle name="40% - uthevingsfarge 6 4 3 3 3 3" xfId="17923"/>
    <cellStyle name="40% - uthevingsfarge 6 4 3 3 4" xfId="17924"/>
    <cellStyle name="40% - uthevingsfarge 6 4 3 3 5" xfId="17925"/>
    <cellStyle name="40% - uthevingsfarge 6 4 3 3_Tabell 4.5-4.7" xfId="17917"/>
    <cellStyle name="40% - uthevingsfarge 6 4 3 4" xfId="17926"/>
    <cellStyle name="40% - uthevingsfarge 6 4 3 4 2" xfId="17927"/>
    <cellStyle name="40% - uthevingsfarge 6 4 3 4 2 2" xfId="17928"/>
    <cellStyle name="40% - uthevingsfarge 6 4 3 4 2 3" xfId="17929"/>
    <cellStyle name="40% - uthevingsfarge 6 4 3 4 3" xfId="17930"/>
    <cellStyle name="40% - uthevingsfarge 6 4 3 4 3 2" xfId="17931"/>
    <cellStyle name="40% - uthevingsfarge 6 4 3 4 3 3" xfId="17932"/>
    <cellStyle name="40% - uthevingsfarge 6 4 3 4 4" xfId="17933"/>
    <cellStyle name="40% - uthevingsfarge 6 4 3 4 5" xfId="17934"/>
    <cellStyle name="40% - uthevingsfarge 6 4 3 5" xfId="17935"/>
    <cellStyle name="40% - uthevingsfarge 6 4 3 5 2" xfId="17936"/>
    <cellStyle name="40% - uthevingsfarge 6 4 3 5 3" xfId="17937"/>
    <cellStyle name="40% - uthevingsfarge 6 4 3 6" xfId="17938"/>
    <cellStyle name="40% - uthevingsfarge 6 4 3 6 2" xfId="17939"/>
    <cellStyle name="40% - uthevingsfarge 6 4 3 6 3" xfId="17940"/>
    <cellStyle name="40% - uthevingsfarge 6 4 3 7" xfId="17941"/>
    <cellStyle name="40% - uthevingsfarge 6 4 3 7 2" xfId="17942"/>
    <cellStyle name="40% - uthevingsfarge 6 4 3 8" xfId="17943"/>
    <cellStyle name="40% - uthevingsfarge 6 4 3 8 2" xfId="17944"/>
    <cellStyle name="40% - uthevingsfarge 6 4 3 9" xfId="17945"/>
    <cellStyle name="40% - uthevingsfarge 6 4 3_Tabell 4.5-4.7" xfId="17882"/>
    <cellStyle name="40% - uthevingsfarge 6 4 4" xfId="1003"/>
    <cellStyle name="40% - uthevingsfarge 6 4 4 10" xfId="17947"/>
    <cellStyle name="40% - uthevingsfarge 6 4 4 2" xfId="1004"/>
    <cellStyle name="40% - uthevingsfarge 6 4 4 2 2" xfId="17949"/>
    <cellStyle name="40% - uthevingsfarge 6 4 4 2 2 2" xfId="17950"/>
    <cellStyle name="40% - uthevingsfarge 6 4 4 2 2 3" xfId="17951"/>
    <cellStyle name="40% - uthevingsfarge 6 4 4 2 3" xfId="17952"/>
    <cellStyle name="40% - uthevingsfarge 6 4 4 2 3 2" xfId="17953"/>
    <cellStyle name="40% - uthevingsfarge 6 4 4 2 3 3" xfId="17954"/>
    <cellStyle name="40% - uthevingsfarge 6 4 4 2 4" xfId="17955"/>
    <cellStyle name="40% - uthevingsfarge 6 4 4 2 5" xfId="17956"/>
    <cellStyle name="40% - uthevingsfarge 6 4 4 2_Tabell 4.5-4.7" xfId="17948"/>
    <cellStyle name="40% - uthevingsfarge 6 4 4 3" xfId="17957"/>
    <cellStyle name="40% - uthevingsfarge 6 4 4 3 2" xfId="17958"/>
    <cellStyle name="40% - uthevingsfarge 6 4 4 3 2 2" xfId="17959"/>
    <cellStyle name="40% - uthevingsfarge 6 4 4 3 2 3" xfId="17960"/>
    <cellStyle name="40% - uthevingsfarge 6 4 4 3 3" xfId="17961"/>
    <cellStyle name="40% - uthevingsfarge 6 4 4 3 3 2" xfId="17962"/>
    <cellStyle name="40% - uthevingsfarge 6 4 4 3 3 3" xfId="17963"/>
    <cellStyle name="40% - uthevingsfarge 6 4 4 3 4" xfId="17964"/>
    <cellStyle name="40% - uthevingsfarge 6 4 4 3 5" xfId="17965"/>
    <cellStyle name="40% - uthevingsfarge 6 4 4 4" xfId="17966"/>
    <cellStyle name="40% - uthevingsfarge 6 4 4 4 2" xfId="17967"/>
    <cellStyle name="40% - uthevingsfarge 6 4 4 4 3" xfId="17968"/>
    <cellStyle name="40% - uthevingsfarge 6 4 4 5" xfId="17969"/>
    <cellStyle name="40% - uthevingsfarge 6 4 4 5 2" xfId="17970"/>
    <cellStyle name="40% - uthevingsfarge 6 4 4 5 3" xfId="17971"/>
    <cellStyle name="40% - uthevingsfarge 6 4 4 6" xfId="17972"/>
    <cellStyle name="40% - uthevingsfarge 6 4 4 6 2" xfId="17973"/>
    <cellStyle name="40% - uthevingsfarge 6 4 4 7" xfId="17974"/>
    <cellStyle name="40% - uthevingsfarge 6 4 4 7 2" xfId="17975"/>
    <cellStyle name="40% - uthevingsfarge 6 4 4 8" xfId="17976"/>
    <cellStyle name="40% - uthevingsfarge 6 4 4 9" xfId="17977"/>
    <cellStyle name="40% - uthevingsfarge 6 4 4_Tabell 4.5-4.7" xfId="17946"/>
    <cellStyle name="40% - uthevingsfarge 6 4 5" xfId="1005"/>
    <cellStyle name="40% - uthevingsfarge 6 4 5 2" xfId="17979"/>
    <cellStyle name="40% - uthevingsfarge 6 4 5 2 2" xfId="17980"/>
    <cellStyle name="40% - uthevingsfarge 6 4 5 2 3" xfId="17981"/>
    <cellStyle name="40% - uthevingsfarge 6 4 5 3" xfId="17982"/>
    <cellStyle name="40% - uthevingsfarge 6 4 5 3 2" xfId="17983"/>
    <cellStyle name="40% - uthevingsfarge 6 4 5 3 3" xfId="17984"/>
    <cellStyle name="40% - uthevingsfarge 6 4 5 4" xfId="17985"/>
    <cellStyle name="40% - uthevingsfarge 6 4 5 5" xfId="17986"/>
    <cellStyle name="40% - uthevingsfarge 6 4 5_Tabell 4.5-4.7" xfId="17978"/>
    <cellStyle name="40% - uthevingsfarge 6 4 6" xfId="17987"/>
    <cellStyle name="40% - uthevingsfarge 6 4 6 2" xfId="17988"/>
    <cellStyle name="40% - uthevingsfarge 6 4 6 2 2" xfId="17989"/>
    <cellStyle name="40% - uthevingsfarge 6 4 6 2 3" xfId="17990"/>
    <cellStyle name="40% - uthevingsfarge 6 4 6 3" xfId="17991"/>
    <cellStyle name="40% - uthevingsfarge 6 4 6 3 2" xfId="17992"/>
    <cellStyle name="40% - uthevingsfarge 6 4 6 3 3" xfId="17993"/>
    <cellStyle name="40% - uthevingsfarge 6 4 6 4" xfId="17994"/>
    <cellStyle name="40% - uthevingsfarge 6 4 6 5" xfId="17995"/>
    <cellStyle name="40% - uthevingsfarge 6 4 7" xfId="17996"/>
    <cellStyle name="40% - uthevingsfarge 6 4 7 2" xfId="17997"/>
    <cellStyle name="40% - uthevingsfarge 6 4 7 3" xfId="17998"/>
    <cellStyle name="40% - uthevingsfarge 6 4 8" xfId="17999"/>
    <cellStyle name="40% - uthevingsfarge 6 4 8 2" xfId="18000"/>
    <cellStyle name="40% - uthevingsfarge 6 4 8 3" xfId="18001"/>
    <cellStyle name="40% - uthevingsfarge 6 4 9" xfId="18002"/>
    <cellStyle name="40% - uthevingsfarge 6 4 9 2" xfId="18003"/>
    <cellStyle name="40% - uthevingsfarge 6 4_Tabell 4.5-4.7" xfId="17748"/>
    <cellStyle name="40% - uthevingsfarge 6 5" xfId="1006"/>
    <cellStyle name="40% - uthevingsfarge 6 5 10" xfId="18005"/>
    <cellStyle name="40% - uthevingsfarge 6 5 10 2" xfId="18006"/>
    <cellStyle name="40% - uthevingsfarge 6 5 11" xfId="18007"/>
    <cellStyle name="40% - uthevingsfarge 6 5 12" xfId="18008"/>
    <cellStyle name="40% - uthevingsfarge 6 5 13" xfId="18009"/>
    <cellStyle name="40% - uthevingsfarge 6 5 2" xfId="1007"/>
    <cellStyle name="40% - uthevingsfarge 6 5 2 10" xfId="18011"/>
    <cellStyle name="40% - uthevingsfarge 6 5 2 11" xfId="18012"/>
    <cellStyle name="40% - uthevingsfarge 6 5 2 12" xfId="18013"/>
    <cellStyle name="40% - uthevingsfarge 6 5 2 2" xfId="1008"/>
    <cellStyle name="40% - uthevingsfarge 6 5 2 2 10" xfId="18015"/>
    <cellStyle name="40% - uthevingsfarge 6 5 2 2 11" xfId="18016"/>
    <cellStyle name="40% - uthevingsfarge 6 5 2 2 2" xfId="1009"/>
    <cellStyle name="40% - uthevingsfarge 6 5 2 2 2 10" xfId="18018"/>
    <cellStyle name="40% - uthevingsfarge 6 5 2 2 2 2" xfId="1010"/>
    <cellStyle name="40% - uthevingsfarge 6 5 2 2 2 2 2" xfId="18020"/>
    <cellStyle name="40% - uthevingsfarge 6 5 2 2 2 2 2 2" xfId="18021"/>
    <cellStyle name="40% - uthevingsfarge 6 5 2 2 2 2 2 3" xfId="18022"/>
    <cellStyle name="40% - uthevingsfarge 6 5 2 2 2 2 3" xfId="18023"/>
    <cellStyle name="40% - uthevingsfarge 6 5 2 2 2 2 3 2" xfId="18024"/>
    <cellStyle name="40% - uthevingsfarge 6 5 2 2 2 2 3 3" xfId="18025"/>
    <cellStyle name="40% - uthevingsfarge 6 5 2 2 2 2 4" xfId="18026"/>
    <cellStyle name="40% - uthevingsfarge 6 5 2 2 2 2 5" xfId="18027"/>
    <cellStyle name="40% - uthevingsfarge 6 5 2 2 2 2_Tabell 4.5-4.7" xfId="18019"/>
    <cellStyle name="40% - uthevingsfarge 6 5 2 2 2 3" xfId="18028"/>
    <cellStyle name="40% - uthevingsfarge 6 5 2 2 2 3 2" xfId="18029"/>
    <cellStyle name="40% - uthevingsfarge 6 5 2 2 2 3 2 2" xfId="18030"/>
    <cellStyle name="40% - uthevingsfarge 6 5 2 2 2 3 2 3" xfId="18031"/>
    <cellStyle name="40% - uthevingsfarge 6 5 2 2 2 3 3" xfId="18032"/>
    <cellStyle name="40% - uthevingsfarge 6 5 2 2 2 3 3 2" xfId="18033"/>
    <cellStyle name="40% - uthevingsfarge 6 5 2 2 2 3 3 3" xfId="18034"/>
    <cellStyle name="40% - uthevingsfarge 6 5 2 2 2 3 4" xfId="18035"/>
    <cellStyle name="40% - uthevingsfarge 6 5 2 2 2 3 5" xfId="18036"/>
    <cellStyle name="40% - uthevingsfarge 6 5 2 2 2 4" xfId="18037"/>
    <cellStyle name="40% - uthevingsfarge 6 5 2 2 2 4 2" xfId="18038"/>
    <cellStyle name="40% - uthevingsfarge 6 5 2 2 2 4 3" xfId="18039"/>
    <cellStyle name="40% - uthevingsfarge 6 5 2 2 2 5" xfId="18040"/>
    <cellStyle name="40% - uthevingsfarge 6 5 2 2 2 5 2" xfId="18041"/>
    <cellStyle name="40% - uthevingsfarge 6 5 2 2 2 5 3" xfId="18042"/>
    <cellStyle name="40% - uthevingsfarge 6 5 2 2 2 6" xfId="18043"/>
    <cellStyle name="40% - uthevingsfarge 6 5 2 2 2 6 2" xfId="18044"/>
    <cellStyle name="40% - uthevingsfarge 6 5 2 2 2 7" xfId="18045"/>
    <cellStyle name="40% - uthevingsfarge 6 5 2 2 2 7 2" xfId="18046"/>
    <cellStyle name="40% - uthevingsfarge 6 5 2 2 2 8" xfId="18047"/>
    <cellStyle name="40% - uthevingsfarge 6 5 2 2 2 9" xfId="18048"/>
    <cellStyle name="40% - uthevingsfarge 6 5 2 2 2_Tabell 4.5-4.7" xfId="18017"/>
    <cellStyle name="40% - uthevingsfarge 6 5 2 2 3" xfId="1011"/>
    <cellStyle name="40% - uthevingsfarge 6 5 2 2 3 2" xfId="18050"/>
    <cellStyle name="40% - uthevingsfarge 6 5 2 2 3 2 2" xfId="18051"/>
    <cellStyle name="40% - uthevingsfarge 6 5 2 2 3 2 3" xfId="18052"/>
    <cellStyle name="40% - uthevingsfarge 6 5 2 2 3 3" xfId="18053"/>
    <cellStyle name="40% - uthevingsfarge 6 5 2 2 3 3 2" xfId="18054"/>
    <cellStyle name="40% - uthevingsfarge 6 5 2 2 3 3 3" xfId="18055"/>
    <cellStyle name="40% - uthevingsfarge 6 5 2 2 3 4" xfId="18056"/>
    <cellStyle name="40% - uthevingsfarge 6 5 2 2 3 5" xfId="18057"/>
    <cellStyle name="40% - uthevingsfarge 6 5 2 2 3_Tabell 4.5-4.7" xfId="18049"/>
    <cellStyle name="40% - uthevingsfarge 6 5 2 2 4" xfId="18058"/>
    <cellStyle name="40% - uthevingsfarge 6 5 2 2 4 2" xfId="18059"/>
    <cellStyle name="40% - uthevingsfarge 6 5 2 2 4 2 2" xfId="18060"/>
    <cellStyle name="40% - uthevingsfarge 6 5 2 2 4 2 3" xfId="18061"/>
    <cellStyle name="40% - uthevingsfarge 6 5 2 2 4 3" xfId="18062"/>
    <cellStyle name="40% - uthevingsfarge 6 5 2 2 4 3 2" xfId="18063"/>
    <cellStyle name="40% - uthevingsfarge 6 5 2 2 4 3 3" xfId="18064"/>
    <cellStyle name="40% - uthevingsfarge 6 5 2 2 4 4" xfId="18065"/>
    <cellStyle name="40% - uthevingsfarge 6 5 2 2 4 5" xfId="18066"/>
    <cellStyle name="40% - uthevingsfarge 6 5 2 2 5" xfId="18067"/>
    <cellStyle name="40% - uthevingsfarge 6 5 2 2 5 2" xfId="18068"/>
    <cellStyle name="40% - uthevingsfarge 6 5 2 2 5 3" xfId="18069"/>
    <cellStyle name="40% - uthevingsfarge 6 5 2 2 6" xfId="18070"/>
    <cellStyle name="40% - uthevingsfarge 6 5 2 2 6 2" xfId="18071"/>
    <cellStyle name="40% - uthevingsfarge 6 5 2 2 6 3" xfId="18072"/>
    <cellStyle name="40% - uthevingsfarge 6 5 2 2 7" xfId="18073"/>
    <cellStyle name="40% - uthevingsfarge 6 5 2 2 7 2" xfId="18074"/>
    <cellStyle name="40% - uthevingsfarge 6 5 2 2 8" xfId="18075"/>
    <cellStyle name="40% - uthevingsfarge 6 5 2 2 8 2" xfId="18076"/>
    <cellStyle name="40% - uthevingsfarge 6 5 2 2 9" xfId="18077"/>
    <cellStyle name="40% - uthevingsfarge 6 5 2 2_Tabell 4.5-4.7" xfId="18014"/>
    <cellStyle name="40% - uthevingsfarge 6 5 2 3" xfId="1012"/>
    <cellStyle name="40% - uthevingsfarge 6 5 2 3 10" xfId="18079"/>
    <cellStyle name="40% - uthevingsfarge 6 5 2 3 2" xfId="1013"/>
    <cellStyle name="40% - uthevingsfarge 6 5 2 3 2 2" xfId="18081"/>
    <cellStyle name="40% - uthevingsfarge 6 5 2 3 2 2 2" xfId="18082"/>
    <cellStyle name="40% - uthevingsfarge 6 5 2 3 2 2 3" xfId="18083"/>
    <cellStyle name="40% - uthevingsfarge 6 5 2 3 2 3" xfId="18084"/>
    <cellStyle name="40% - uthevingsfarge 6 5 2 3 2 3 2" xfId="18085"/>
    <cellStyle name="40% - uthevingsfarge 6 5 2 3 2 3 3" xfId="18086"/>
    <cellStyle name="40% - uthevingsfarge 6 5 2 3 2 4" xfId="18087"/>
    <cellStyle name="40% - uthevingsfarge 6 5 2 3 2 5" xfId="18088"/>
    <cellStyle name="40% - uthevingsfarge 6 5 2 3 2_Tabell 4.5-4.7" xfId="18080"/>
    <cellStyle name="40% - uthevingsfarge 6 5 2 3 3" xfId="18089"/>
    <cellStyle name="40% - uthevingsfarge 6 5 2 3 3 2" xfId="18090"/>
    <cellStyle name="40% - uthevingsfarge 6 5 2 3 3 2 2" xfId="18091"/>
    <cellStyle name="40% - uthevingsfarge 6 5 2 3 3 2 3" xfId="18092"/>
    <cellStyle name="40% - uthevingsfarge 6 5 2 3 3 3" xfId="18093"/>
    <cellStyle name="40% - uthevingsfarge 6 5 2 3 3 3 2" xfId="18094"/>
    <cellStyle name="40% - uthevingsfarge 6 5 2 3 3 3 3" xfId="18095"/>
    <cellStyle name="40% - uthevingsfarge 6 5 2 3 3 4" xfId="18096"/>
    <cellStyle name="40% - uthevingsfarge 6 5 2 3 3 5" xfId="18097"/>
    <cellStyle name="40% - uthevingsfarge 6 5 2 3 4" xfId="18098"/>
    <cellStyle name="40% - uthevingsfarge 6 5 2 3 4 2" xfId="18099"/>
    <cellStyle name="40% - uthevingsfarge 6 5 2 3 4 3" xfId="18100"/>
    <cellStyle name="40% - uthevingsfarge 6 5 2 3 5" xfId="18101"/>
    <cellStyle name="40% - uthevingsfarge 6 5 2 3 5 2" xfId="18102"/>
    <cellStyle name="40% - uthevingsfarge 6 5 2 3 5 3" xfId="18103"/>
    <cellStyle name="40% - uthevingsfarge 6 5 2 3 6" xfId="18104"/>
    <cellStyle name="40% - uthevingsfarge 6 5 2 3 6 2" xfId="18105"/>
    <cellStyle name="40% - uthevingsfarge 6 5 2 3 7" xfId="18106"/>
    <cellStyle name="40% - uthevingsfarge 6 5 2 3 7 2" xfId="18107"/>
    <cellStyle name="40% - uthevingsfarge 6 5 2 3 8" xfId="18108"/>
    <cellStyle name="40% - uthevingsfarge 6 5 2 3 9" xfId="18109"/>
    <cellStyle name="40% - uthevingsfarge 6 5 2 3_Tabell 4.5-4.7" xfId="18078"/>
    <cellStyle name="40% - uthevingsfarge 6 5 2 4" xfId="1014"/>
    <cellStyle name="40% - uthevingsfarge 6 5 2 4 2" xfId="18111"/>
    <cellStyle name="40% - uthevingsfarge 6 5 2 4 2 2" xfId="18112"/>
    <cellStyle name="40% - uthevingsfarge 6 5 2 4 2 3" xfId="18113"/>
    <cellStyle name="40% - uthevingsfarge 6 5 2 4 3" xfId="18114"/>
    <cellStyle name="40% - uthevingsfarge 6 5 2 4 3 2" xfId="18115"/>
    <cellStyle name="40% - uthevingsfarge 6 5 2 4 3 3" xfId="18116"/>
    <cellStyle name="40% - uthevingsfarge 6 5 2 4 4" xfId="18117"/>
    <cellStyle name="40% - uthevingsfarge 6 5 2 4 5" xfId="18118"/>
    <cellStyle name="40% - uthevingsfarge 6 5 2 4_Tabell 4.5-4.7" xfId="18110"/>
    <cellStyle name="40% - uthevingsfarge 6 5 2 5" xfId="18119"/>
    <cellStyle name="40% - uthevingsfarge 6 5 2 5 2" xfId="18120"/>
    <cellStyle name="40% - uthevingsfarge 6 5 2 5 2 2" xfId="18121"/>
    <cellStyle name="40% - uthevingsfarge 6 5 2 5 2 3" xfId="18122"/>
    <cellStyle name="40% - uthevingsfarge 6 5 2 5 3" xfId="18123"/>
    <cellStyle name="40% - uthevingsfarge 6 5 2 5 3 2" xfId="18124"/>
    <cellStyle name="40% - uthevingsfarge 6 5 2 5 3 3" xfId="18125"/>
    <cellStyle name="40% - uthevingsfarge 6 5 2 5 4" xfId="18126"/>
    <cellStyle name="40% - uthevingsfarge 6 5 2 5 5" xfId="18127"/>
    <cellStyle name="40% - uthevingsfarge 6 5 2 6" xfId="18128"/>
    <cellStyle name="40% - uthevingsfarge 6 5 2 6 2" xfId="18129"/>
    <cellStyle name="40% - uthevingsfarge 6 5 2 6 3" xfId="18130"/>
    <cellStyle name="40% - uthevingsfarge 6 5 2 7" xfId="18131"/>
    <cellStyle name="40% - uthevingsfarge 6 5 2 7 2" xfId="18132"/>
    <cellStyle name="40% - uthevingsfarge 6 5 2 7 3" xfId="18133"/>
    <cellStyle name="40% - uthevingsfarge 6 5 2 8" xfId="18134"/>
    <cellStyle name="40% - uthevingsfarge 6 5 2 8 2" xfId="18135"/>
    <cellStyle name="40% - uthevingsfarge 6 5 2 9" xfId="18136"/>
    <cellStyle name="40% - uthevingsfarge 6 5 2 9 2" xfId="18137"/>
    <cellStyle name="40% - uthevingsfarge 6 5 2_Tabell 4.5-4.7" xfId="18010"/>
    <cellStyle name="40% - uthevingsfarge 6 5 3" xfId="1015"/>
    <cellStyle name="40% - uthevingsfarge 6 5 3 10" xfId="18139"/>
    <cellStyle name="40% - uthevingsfarge 6 5 3 11" xfId="18140"/>
    <cellStyle name="40% - uthevingsfarge 6 5 3 2" xfId="1016"/>
    <cellStyle name="40% - uthevingsfarge 6 5 3 2 10" xfId="18142"/>
    <cellStyle name="40% - uthevingsfarge 6 5 3 2 2" xfId="1017"/>
    <cellStyle name="40% - uthevingsfarge 6 5 3 2 2 2" xfId="18144"/>
    <cellStyle name="40% - uthevingsfarge 6 5 3 2 2 2 2" xfId="18145"/>
    <cellStyle name="40% - uthevingsfarge 6 5 3 2 2 2 3" xfId="18146"/>
    <cellStyle name="40% - uthevingsfarge 6 5 3 2 2 3" xfId="18147"/>
    <cellStyle name="40% - uthevingsfarge 6 5 3 2 2 3 2" xfId="18148"/>
    <cellStyle name="40% - uthevingsfarge 6 5 3 2 2 3 3" xfId="18149"/>
    <cellStyle name="40% - uthevingsfarge 6 5 3 2 2 4" xfId="18150"/>
    <cellStyle name="40% - uthevingsfarge 6 5 3 2 2 5" xfId="18151"/>
    <cellStyle name="40% - uthevingsfarge 6 5 3 2 2_Tabell 4.5-4.7" xfId="18143"/>
    <cellStyle name="40% - uthevingsfarge 6 5 3 2 3" xfId="18152"/>
    <cellStyle name="40% - uthevingsfarge 6 5 3 2 3 2" xfId="18153"/>
    <cellStyle name="40% - uthevingsfarge 6 5 3 2 3 2 2" xfId="18154"/>
    <cellStyle name="40% - uthevingsfarge 6 5 3 2 3 2 3" xfId="18155"/>
    <cellStyle name="40% - uthevingsfarge 6 5 3 2 3 3" xfId="18156"/>
    <cellStyle name="40% - uthevingsfarge 6 5 3 2 3 3 2" xfId="18157"/>
    <cellStyle name="40% - uthevingsfarge 6 5 3 2 3 3 3" xfId="18158"/>
    <cellStyle name="40% - uthevingsfarge 6 5 3 2 3 4" xfId="18159"/>
    <cellStyle name="40% - uthevingsfarge 6 5 3 2 3 5" xfId="18160"/>
    <cellStyle name="40% - uthevingsfarge 6 5 3 2 4" xfId="18161"/>
    <cellStyle name="40% - uthevingsfarge 6 5 3 2 4 2" xfId="18162"/>
    <cellStyle name="40% - uthevingsfarge 6 5 3 2 4 3" xfId="18163"/>
    <cellStyle name="40% - uthevingsfarge 6 5 3 2 5" xfId="18164"/>
    <cellStyle name="40% - uthevingsfarge 6 5 3 2 5 2" xfId="18165"/>
    <cellStyle name="40% - uthevingsfarge 6 5 3 2 5 3" xfId="18166"/>
    <cellStyle name="40% - uthevingsfarge 6 5 3 2 6" xfId="18167"/>
    <cellStyle name="40% - uthevingsfarge 6 5 3 2 6 2" xfId="18168"/>
    <cellStyle name="40% - uthevingsfarge 6 5 3 2 7" xfId="18169"/>
    <cellStyle name="40% - uthevingsfarge 6 5 3 2 7 2" xfId="18170"/>
    <cellStyle name="40% - uthevingsfarge 6 5 3 2 8" xfId="18171"/>
    <cellStyle name="40% - uthevingsfarge 6 5 3 2 9" xfId="18172"/>
    <cellStyle name="40% - uthevingsfarge 6 5 3 2_Tabell 4.5-4.7" xfId="18141"/>
    <cellStyle name="40% - uthevingsfarge 6 5 3 3" xfId="1018"/>
    <cellStyle name="40% - uthevingsfarge 6 5 3 3 2" xfId="18174"/>
    <cellStyle name="40% - uthevingsfarge 6 5 3 3 2 2" xfId="18175"/>
    <cellStyle name="40% - uthevingsfarge 6 5 3 3 2 3" xfId="18176"/>
    <cellStyle name="40% - uthevingsfarge 6 5 3 3 3" xfId="18177"/>
    <cellStyle name="40% - uthevingsfarge 6 5 3 3 3 2" xfId="18178"/>
    <cellStyle name="40% - uthevingsfarge 6 5 3 3 3 3" xfId="18179"/>
    <cellStyle name="40% - uthevingsfarge 6 5 3 3 4" xfId="18180"/>
    <cellStyle name="40% - uthevingsfarge 6 5 3 3 5" xfId="18181"/>
    <cellStyle name="40% - uthevingsfarge 6 5 3 3_Tabell 4.5-4.7" xfId="18173"/>
    <cellStyle name="40% - uthevingsfarge 6 5 3 4" xfId="18182"/>
    <cellStyle name="40% - uthevingsfarge 6 5 3 4 2" xfId="18183"/>
    <cellStyle name="40% - uthevingsfarge 6 5 3 4 2 2" xfId="18184"/>
    <cellStyle name="40% - uthevingsfarge 6 5 3 4 2 3" xfId="18185"/>
    <cellStyle name="40% - uthevingsfarge 6 5 3 4 3" xfId="18186"/>
    <cellStyle name="40% - uthevingsfarge 6 5 3 4 3 2" xfId="18187"/>
    <cellStyle name="40% - uthevingsfarge 6 5 3 4 3 3" xfId="18188"/>
    <cellStyle name="40% - uthevingsfarge 6 5 3 4 4" xfId="18189"/>
    <cellStyle name="40% - uthevingsfarge 6 5 3 4 5" xfId="18190"/>
    <cellStyle name="40% - uthevingsfarge 6 5 3 5" xfId="18191"/>
    <cellStyle name="40% - uthevingsfarge 6 5 3 5 2" xfId="18192"/>
    <cellStyle name="40% - uthevingsfarge 6 5 3 5 3" xfId="18193"/>
    <cellStyle name="40% - uthevingsfarge 6 5 3 6" xfId="18194"/>
    <cellStyle name="40% - uthevingsfarge 6 5 3 6 2" xfId="18195"/>
    <cellStyle name="40% - uthevingsfarge 6 5 3 6 3" xfId="18196"/>
    <cellStyle name="40% - uthevingsfarge 6 5 3 7" xfId="18197"/>
    <cellStyle name="40% - uthevingsfarge 6 5 3 7 2" xfId="18198"/>
    <cellStyle name="40% - uthevingsfarge 6 5 3 8" xfId="18199"/>
    <cellStyle name="40% - uthevingsfarge 6 5 3 8 2" xfId="18200"/>
    <cellStyle name="40% - uthevingsfarge 6 5 3 9" xfId="18201"/>
    <cellStyle name="40% - uthevingsfarge 6 5 3_Tabell 4.5-4.7" xfId="18138"/>
    <cellStyle name="40% - uthevingsfarge 6 5 4" xfId="1019"/>
    <cellStyle name="40% - uthevingsfarge 6 5 4 10" xfId="18203"/>
    <cellStyle name="40% - uthevingsfarge 6 5 4 2" xfId="1020"/>
    <cellStyle name="40% - uthevingsfarge 6 5 4 2 2" xfId="18205"/>
    <cellStyle name="40% - uthevingsfarge 6 5 4 2 2 2" xfId="18206"/>
    <cellStyle name="40% - uthevingsfarge 6 5 4 2 2 3" xfId="18207"/>
    <cellStyle name="40% - uthevingsfarge 6 5 4 2 3" xfId="18208"/>
    <cellStyle name="40% - uthevingsfarge 6 5 4 2 3 2" xfId="18209"/>
    <cellStyle name="40% - uthevingsfarge 6 5 4 2 3 3" xfId="18210"/>
    <cellStyle name="40% - uthevingsfarge 6 5 4 2 4" xfId="18211"/>
    <cellStyle name="40% - uthevingsfarge 6 5 4 2 5" xfId="18212"/>
    <cellStyle name="40% - uthevingsfarge 6 5 4 2_Tabell 4.5-4.7" xfId="18204"/>
    <cellStyle name="40% - uthevingsfarge 6 5 4 3" xfId="18213"/>
    <cellStyle name="40% - uthevingsfarge 6 5 4 3 2" xfId="18214"/>
    <cellStyle name="40% - uthevingsfarge 6 5 4 3 2 2" xfId="18215"/>
    <cellStyle name="40% - uthevingsfarge 6 5 4 3 2 3" xfId="18216"/>
    <cellStyle name="40% - uthevingsfarge 6 5 4 3 3" xfId="18217"/>
    <cellStyle name="40% - uthevingsfarge 6 5 4 3 3 2" xfId="18218"/>
    <cellStyle name="40% - uthevingsfarge 6 5 4 3 3 3" xfId="18219"/>
    <cellStyle name="40% - uthevingsfarge 6 5 4 3 4" xfId="18220"/>
    <cellStyle name="40% - uthevingsfarge 6 5 4 3 5" xfId="18221"/>
    <cellStyle name="40% - uthevingsfarge 6 5 4 4" xfId="18222"/>
    <cellStyle name="40% - uthevingsfarge 6 5 4 4 2" xfId="18223"/>
    <cellStyle name="40% - uthevingsfarge 6 5 4 4 3" xfId="18224"/>
    <cellStyle name="40% - uthevingsfarge 6 5 4 5" xfId="18225"/>
    <cellStyle name="40% - uthevingsfarge 6 5 4 5 2" xfId="18226"/>
    <cellStyle name="40% - uthevingsfarge 6 5 4 5 3" xfId="18227"/>
    <cellStyle name="40% - uthevingsfarge 6 5 4 6" xfId="18228"/>
    <cellStyle name="40% - uthevingsfarge 6 5 4 6 2" xfId="18229"/>
    <cellStyle name="40% - uthevingsfarge 6 5 4 7" xfId="18230"/>
    <cellStyle name="40% - uthevingsfarge 6 5 4 7 2" xfId="18231"/>
    <cellStyle name="40% - uthevingsfarge 6 5 4 8" xfId="18232"/>
    <cellStyle name="40% - uthevingsfarge 6 5 4 9" xfId="18233"/>
    <cellStyle name="40% - uthevingsfarge 6 5 4_Tabell 4.5-4.7" xfId="18202"/>
    <cellStyle name="40% - uthevingsfarge 6 5 5" xfId="1021"/>
    <cellStyle name="40% - uthevingsfarge 6 5 5 2" xfId="18235"/>
    <cellStyle name="40% - uthevingsfarge 6 5 5 2 2" xfId="18236"/>
    <cellStyle name="40% - uthevingsfarge 6 5 5 2 3" xfId="18237"/>
    <cellStyle name="40% - uthevingsfarge 6 5 5 3" xfId="18238"/>
    <cellStyle name="40% - uthevingsfarge 6 5 5 3 2" xfId="18239"/>
    <cellStyle name="40% - uthevingsfarge 6 5 5 3 3" xfId="18240"/>
    <cellStyle name="40% - uthevingsfarge 6 5 5 4" xfId="18241"/>
    <cellStyle name="40% - uthevingsfarge 6 5 5 5" xfId="18242"/>
    <cellStyle name="40% - uthevingsfarge 6 5 5_Tabell 4.5-4.7" xfId="18234"/>
    <cellStyle name="40% - uthevingsfarge 6 5 6" xfId="18243"/>
    <cellStyle name="40% - uthevingsfarge 6 5 6 2" xfId="18244"/>
    <cellStyle name="40% - uthevingsfarge 6 5 6 2 2" xfId="18245"/>
    <cellStyle name="40% - uthevingsfarge 6 5 6 2 3" xfId="18246"/>
    <cellStyle name="40% - uthevingsfarge 6 5 6 3" xfId="18247"/>
    <cellStyle name="40% - uthevingsfarge 6 5 6 3 2" xfId="18248"/>
    <cellStyle name="40% - uthevingsfarge 6 5 6 3 3" xfId="18249"/>
    <cellStyle name="40% - uthevingsfarge 6 5 6 4" xfId="18250"/>
    <cellStyle name="40% - uthevingsfarge 6 5 6 5" xfId="18251"/>
    <cellStyle name="40% - uthevingsfarge 6 5 7" xfId="18252"/>
    <cellStyle name="40% - uthevingsfarge 6 5 7 2" xfId="18253"/>
    <cellStyle name="40% - uthevingsfarge 6 5 7 3" xfId="18254"/>
    <cellStyle name="40% - uthevingsfarge 6 5 8" xfId="18255"/>
    <cellStyle name="40% - uthevingsfarge 6 5 8 2" xfId="18256"/>
    <cellStyle name="40% - uthevingsfarge 6 5 8 3" xfId="18257"/>
    <cellStyle name="40% - uthevingsfarge 6 5 9" xfId="18258"/>
    <cellStyle name="40% - uthevingsfarge 6 5 9 2" xfId="18259"/>
    <cellStyle name="40% - uthevingsfarge 6 5_Tabell 4.5-4.7" xfId="18004"/>
    <cellStyle name="40% - uthevingsfarge 6 6" xfId="1022"/>
    <cellStyle name="40% - uthevingsfarge 6 6 10" xfId="18261"/>
    <cellStyle name="40% - uthevingsfarge 6 6 11" xfId="18262"/>
    <cellStyle name="40% - uthevingsfarge 6 6 12" xfId="18263"/>
    <cellStyle name="40% - uthevingsfarge 6 6 2" xfId="1023"/>
    <cellStyle name="40% - uthevingsfarge 6 6 2 10" xfId="18265"/>
    <cellStyle name="40% - uthevingsfarge 6 6 2 11" xfId="18266"/>
    <cellStyle name="40% - uthevingsfarge 6 6 2 2" xfId="1024"/>
    <cellStyle name="40% - uthevingsfarge 6 6 2 2 10" xfId="18268"/>
    <cellStyle name="40% - uthevingsfarge 6 6 2 2 2" xfId="1025"/>
    <cellStyle name="40% - uthevingsfarge 6 6 2 2 2 2" xfId="18270"/>
    <cellStyle name="40% - uthevingsfarge 6 6 2 2 2 2 2" xfId="18271"/>
    <cellStyle name="40% - uthevingsfarge 6 6 2 2 2 2 3" xfId="18272"/>
    <cellStyle name="40% - uthevingsfarge 6 6 2 2 2 3" xfId="18273"/>
    <cellStyle name="40% - uthevingsfarge 6 6 2 2 2 3 2" xfId="18274"/>
    <cellStyle name="40% - uthevingsfarge 6 6 2 2 2 3 3" xfId="18275"/>
    <cellStyle name="40% - uthevingsfarge 6 6 2 2 2 4" xfId="18276"/>
    <cellStyle name="40% - uthevingsfarge 6 6 2 2 2 5" xfId="18277"/>
    <cellStyle name="40% - uthevingsfarge 6 6 2 2 2_Tabell 4.5-4.7" xfId="18269"/>
    <cellStyle name="40% - uthevingsfarge 6 6 2 2 3" xfId="18278"/>
    <cellStyle name="40% - uthevingsfarge 6 6 2 2 3 2" xfId="18279"/>
    <cellStyle name="40% - uthevingsfarge 6 6 2 2 3 2 2" xfId="18280"/>
    <cellStyle name="40% - uthevingsfarge 6 6 2 2 3 2 3" xfId="18281"/>
    <cellStyle name="40% - uthevingsfarge 6 6 2 2 3 3" xfId="18282"/>
    <cellStyle name="40% - uthevingsfarge 6 6 2 2 3 3 2" xfId="18283"/>
    <cellStyle name="40% - uthevingsfarge 6 6 2 2 3 3 3" xfId="18284"/>
    <cellStyle name="40% - uthevingsfarge 6 6 2 2 3 4" xfId="18285"/>
    <cellStyle name="40% - uthevingsfarge 6 6 2 2 3 5" xfId="18286"/>
    <cellStyle name="40% - uthevingsfarge 6 6 2 2 4" xfId="18287"/>
    <cellStyle name="40% - uthevingsfarge 6 6 2 2 4 2" xfId="18288"/>
    <cellStyle name="40% - uthevingsfarge 6 6 2 2 4 3" xfId="18289"/>
    <cellStyle name="40% - uthevingsfarge 6 6 2 2 5" xfId="18290"/>
    <cellStyle name="40% - uthevingsfarge 6 6 2 2 5 2" xfId="18291"/>
    <cellStyle name="40% - uthevingsfarge 6 6 2 2 5 3" xfId="18292"/>
    <cellStyle name="40% - uthevingsfarge 6 6 2 2 6" xfId="18293"/>
    <cellStyle name="40% - uthevingsfarge 6 6 2 2 6 2" xfId="18294"/>
    <cellStyle name="40% - uthevingsfarge 6 6 2 2 7" xfId="18295"/>
    <cellStyle name="40% - uthevingsfarge 6 6 2 2 7 2" xfId="18296"/>
    <cellStyle name="40% - uthevingsfarge 6 6 2 2 8" xfId="18297"/>
    <cellStyle name="40% - uthevingsfarge 6 6 2 2 9" xfId="18298"/>
    <cellStyle name="40% - uthevingsfarge 6 6 2 2_Tabell 4.5-4.7" xfId="18267"/>
    <cellStyle name="40% - uthevingsfarge 6 6 2 3" xfId="1026"/>
    <cellStyle name="40% - uthevingsfarge 6 6 2 3 2" xfId="18300"/>
    <cellStyle name="40% - uthevingsfarge 6 6 2 3 2 2" xfId="18301"/>
    <cellStyle name="40% - uthevingsfarge 6 6 2 3 2 3" xfId="18302"/>
    <cellStyle name="40% - uthevingsfarge 6 6 2 3 3" xfId="18303"/>
    <cellStyle name="40% - uthevingsfarge 6 6 2 3 3 2" xfId="18304"/>
    <cellStyle name="40% - uthevingsfarge 6 6 2 3 3 3" xfId="18305"/>
    <cellStyle name="40% - uthevingsfarge 6 6 2 3 4" xfId="18306"/>
    <cellStyle name="40% - uthevingsfarge 6 6 2 3 5" xfId="18307"/>
    <cellStyle name="40% - uthevingsfarge 6 6 2 3_Tabell 4.5-4.7" xfId="18299"/>
    <cellStyle name="40% - uthevingsfarge 6 6 2 4" xfId="18308"/>
    <cellStyle name="40% - uthevingsfarge 6 6 2 4 2" xfId="18309"/>
    <cellStyle name="40% - uthevingsfarge 6 6 2 4 2 2" xfId="18310"/>
    <cellStyle name="40% - uthevingsfarge 6 6 2 4 2 3" xfId="18311"/>
    <cellStyle name="40% - uthevingsfarge 6 6 2 4 3" xfId="18312"/>
    <cellStyle name="40% - uthevingsfarge 6 6 2 4 3 2" xfId="18313"/>
    <cellStyle name="40% - uthevingsfarge 6 6 2 4 3 3" xfId="18314"/>
    <cellStyle name="40% - uthevingsfarge 6 6 2 4 4" xfId="18315"/>
    <cellStyle name="40% - uthevingsfarge 6 6 2 4 5" xfId="18316"/>
    <cellStyle name="40% - uthevingsfarge 6 6 2 5" xfId="18317"/>
    <cellStyle name="40% - uthevingsfarge 6 6 2 5 2" xfId="18318"/>
    <cellStyle name="40% - uthevingsfarge 6 6 2 5 3" xfId="18319"/>
    <cellStyle name="40% - uthevingsfarge 6 6 2 6" xfId="18320"/>
    <cellStyle name="40% - uthevingsfarge 6 6 2 6 2" xfId="18321"/>
    <cellStyle name="40% - uthevingsfarge 6 6 2 6 3" xfId="18322"/>
    <cellStyle name="40% - uthevingsfarge 6 6 2 7" xfId="18323"/>
    <cellStyle name="40% - uthevingsfarge 6 6 2 7 2" xfId="18324"/>
    <cellStyle name="40% - uthevingsfarge 6 6 2 8" xfId="18325"/>
    <cellStyle name="40% - uthevingsfarge 6 6 2 8 2" xfId="18326"/>
    <cellStyle name="40% - uthevingsfarge 6 6 2 9" xfId="18327"/>
    <cellStyle name="40% - uthevingsfarge 6 6 2_Tabell 4.5-4.7" xfId="18264"/>
    <cellStyle name="40% - uthevingsfarge 6 6 3" xfId="1027"/>
    <cellStyle name="40% - uthevingsfarge 6 6 3 10" xfId="18329"/>
    <cellStyle name="40% - uthevingsfarge 6 6 3 2" xfId="1028"/>
    <cellStyle name="40% - uthevingsfarge 6 6 3 2 2" xfId="18331"/>
    <cellStyle name="40% - uthevingsfarge 6 6 3 2 2 2" xfId="18332"/>
    <cellStyle name="40% - uthevingsfarge 6 6 3 2 2 3" xfId="18333"/>
    <cellStyle name="40% - uthevingsfarge 6 6 3 2 3" xfId="18334"/>
    <cellStyle name="40% - uthevingsfarge 6 6 3 2 3 2" xfId="18335"/>
    <cellStyle name="40% - uthevingsfarge 6 6 3 2 3 3" xfId="18336"/>
    <cellStyle name="40% - uthevingsfarge 6 6 3 2 4" xfId="18337"/>
    <cellStyle name="40% - uthevingsfarge 6 6 3 2 5" xfId="18338"/>
    <cellStyle name="40% - uthevingsfarge 6 6 3 2_Tabell 4.5-4.7" xfId="18330"/>
    <cellStyle name="40% - uthevingsfarge 6 6 3 3" xfId="18339"/>
    <cellStyle name="40% - uthevingsfarge 6 6 3 3 2" xfId="18340"/>
    <cellStyle name="40% - uthevingsfarge 6 6 3 3 2 2" xfId="18341"/>
    <cellStyle name="40% - uthevingsfarge 6 6 3 3 2 3" xfId="18342"/>
    <cellStyle name="40% - uthevingsfarge 6 6 3 3 3" xfId="18343"/>
    <cellStyle name="40% - uthevingsfarge 6 6 3 3 3 2" xfId="18344"/>
    <cellStyle name="40% - uthevingsfarge 6 6 3 3 3 3" xfId="18345"/>
    <cellStyle name="40% - uthevingsfarge 6 6 3 3 4" xfId="18346"/>
    <cellStyle name="40% - uthevingsfarge 6 6 3 3 5" xfId="18347"/>
    <cellStyle name="40% - uthevingsfarge 6 6 3 4" xfId="18348"/>
    <cellStyle name="40% - uthevingsfarge 6 6 3 4 2" xfId="18349"/>
    <cellStyle name="40% - uthevingsfarge 6 6 3 4 3" xfId="18350"/>
    <cellStyle name="40% - uthevingsfarge 6 6 3 5" xfId="18351"/>
    <cellStyle name="40% - uthevingsfarge 6 6 3 5 2" xfId="18352"/>
    <cellStyle name="40% - uthevingsfarge 6 6 3 5 3" xfId="18353"/>
    <cellStyle name="40% - uthevingsfarge 6 6 3 6" xfId="18354"/>
    <cellStyle name="40% - uthevingsfarge 6 6 3 6 2" xfId="18355"/>
    <cellStyle name="40% - uthevingsfarge 6 6 3 7" xfId="18356"/>
    <cellStyle name="40% - uthevingsfarge 6 6 3 7 2" xfId="18357"/>
    <cellStyle name="40% - uthevingsfarge 6 6 3 8" xfId="18358"/>
    <cellStyle name="40% - uthevingsfarge 6 6 3 9" xfId="18359"/>
    <cellStyle name="40% - uthevingsfarge 6 6 3_Tabell 4.5-4.7" xfId="18328"/>
    <cellStyle name="40% - uthevingsfarge 6 6 4" xfId="1029"/>
    <cellStyle name="40% - uthevingsfarge 6 6 4 2" xfId="18361"/>
    <cellStyle name="40% - uthevingsfarge 6 6 4 2 2" xfId="18362"/>
    <cellStyle name="40% - uthevingsfarge 6 6 4 2 3" xfId="18363"/>
    <cellStyle name="40% - uthevingsfarge 6 6 4 3" xfId="18364"/>
    <cellStyle name="40% - uthevingsfarge 6 6 4 3 2" xfId="18365"/>
    <cellStyle name="40% - uthevingsfarge 6 6 4 3 3" xfId="18366"/>
    <cellStyle name="40% - uthevingsfarge 6 6 4 4" xfId="18367"/>
    <cellStyle name="40% - uthevingsfarge 6 6 4 5" xfId="18368"/>
    <cellStyle name="40% - uthevingsfarge 6 6 4_Tabell 4.5-4.7" xfId="18360"/>
    <cellStyle name="40% - uthevingsfarge 6 6 5" xfId="18369"/>
    <cellStyle name="40% - uthevingsfarge 6 6 5 2" xfId="18370"/>
    <cellStyle name="40% - uthevingsfarge 6 6 5 2 2" xfId="18371"/>
    <cellStyle name="40% - uthevingsfarge 6 6 5 2 3" xfId="18372"/>
    <cellStyle name="40% - uthevingsfarge 6 6 5 3" xfId="18373"/>
    <cellStyle name="40% - uthevingsfarge 6 6 5 3 2" xfId="18374"/>
    <cellStyle name="40% - uthevingsfarge 6 6 5 3 3" xfId="18375"/>
    <cellStyle name="40% - uthevingsfarge 6 6 5 4" xfId="18376"/>
    <cellStyle name="40% - uthevingsfarge 6 6 5 5" xfId="18377"/>
    <cellStyle name="40% - uthevingsfarge 6 6 6" xfId="18378"/>
    <cellStyle name="40% - uthevingsfarge 6 6 6 2" xfId="18379"/>
    <cellStyle name="40% - uthevingsfarge 6 6 6 3" xfId="18380"/>
    <cellStyle name="40% - uthevingsfarge 6 6 7" xfId="18381"/>
    <cellStyle name="40% - uthevingsfarge 6 6 7 2" xfId="18382"/>
    <cellStyle name="40% - uthevingsfarge 6 6 7 3" xfId="18383"/>
    <cellStyle name="40% - uthevingsfarge 6 6 8" xfId="18384"/>
    <cellStyle name="40% - uthevingsfarge 6 6 8 2" xfId="18385"/>
    <cellStyle name="40% - uthevingsfarge 6 6 9" xfId="18386"/>
    <cellStyle name="40% - uthevingsfarge 6 6 9 2" xfId="18387"/>
    <cellStyle name="40% - uthevingsfarge 6 6_Tabell 4.5-4.7" xfId="18260"/>
    <cellStyle name="40% - uthevingsfarge 6 7" xfId="1030"/>
    <cellStyle name="40% - uthevingsfarge 6 7 10" xfId="18389"/>
    <cellStyle name="40% - uthevingsfarge 6 7 11" xfId="18390"/>
    <cellStyle name="40% - uthevingsfarge 6 7 2" xfId="1031"/>
    <cellStyle name="40% - uthevingsfarge 6 7 2 10" xfId="18392"/>
    <cellStyle name="40% - uthevingsfarge 6 7 2 2" xfId="1032"/>
    <cellStyle name="40% - uthevingsfarge 6 7 2 2 2" xfId="18394"/>
    <cellStyle name="40% - uthevingsfarge 6 7 2 2 2 2" xfId="18395"/>
    <cellStyle name="40% - uthevingsfarge 6 7 2 2 2 3" xfId="18396"/>
    <cellStyle name="40% - uthevingsfarge 6 7 2 2 3" xfId="18397"/>
    <cellStyle name="40% - uthevingsfarge 6 7 2 2 3 2" xfId="18398"/>
    <cellStyle name="40% - uthevingsfarge 6 7 2 2 3 3" xfId="18399"/>
    <cellStyle name="40% - uthevingsfarge 6 7 2 2 4" xfId="18400"/>
    <cellStyle name="40% - uthevingsfarge 6 7 2 2 5" xfId="18401"/>
    <cellStyle name="40% - uthevingsfarge 6 7 2 2_Tabell 4.5-4.7" xfId="18393"/>
    <cellStyle name="40% - uthevingsfarge 6 7 2 3" xfId="18402"/>
    <cellStyle name="40% - uthevingsfarge 6 7 2 3 2" xfId="18403"/>
    <cellStyle name="40% - uthevingsfarge 6 7 2 3 2 2" xfId="18404"/>
    <cellStyle name="40% - uthevingsfarge 6 7 2 3 2 3" xfId="18405"/>
    <cellStyle name="40% - uthevingsfarge 6 7 2 3 3" xfId="18406"/>
    <cellStyle name="40% - uthevingsfarge 6 7 2 3 3 2" xfId="18407"/>
    <cellStyle name="40% - uthevingsfarge 6 7 2 3 3 3" xfId="18408"/>
    <cellStyle name="40% - uthevingsfarge 6 7 2 3 4" xfId="18409"/>
    <cellStyle name="40% - uthevingsfarge 6 7 2 3 5" xfId="18410"/>
    <cellStyle name="40% - uthevingsfarge 6 7 2 4" xfId="18411"/>
    <cellStyle name="40% - uthevingsfarge 6 7 2 4 2" xfId="18412"/>
    <cellStyle name="40% - uthevingsfarge 6 7 2 4 3" xfId="18413"/>
    <cellStyle name="40% - uthevingsfarge 6 7 2 5" xfId="18414"/>
    <cellStyle name="40% - uthevingsfarge 6 7 2 5 2" xfId="18415"/>
    <cellStyle name="40% - uthevingsfarge 6 7 2 5 3" xfId="18416"/>
    <cellStyle name="40% - uthevingsfarge 6 7 2 6" xfId="18417"/>
    <cellStyle name="40% - uthevingsfarge 6 7 2 6 2" xfId="18418"/>
    <cellStyle name="40% - uthevingsfarge 6 7 2 7" xfId="18419"/>
    <cellStyle name="40% - uthevingsfarge 6 7 2 7 2" xfId="18420"/>
    <cellStyle name="40% - uthevingsfarge 6 7 2 8" xfId="18421"/>
    <cellStyle name="40% - uthevingsfarge 6 7 2 9" xfId="18422"/>
    <cellStyle name="40% - uthevingsfarge 6 7 2_Tabell 4.5-4.7" xfId="18391"/>
    <cellStyle name="40% - uthevingsfarge 6 7 3" xfId="1033"/>
    <cellStyle name="40% - uthevingsfarge 6 7 3 2" xfId="18424"/>
    <cellStyle name="40% - uthevingsfarge 6 7 3 2 2" xfId="18425"/>
    <cellStyle name="40% - uthevingsfarge 6 7 3 2 3" xfId="18426"/>
    <cellStyle name="40% - uthevingsfarge 6 7 3 3" xfId="18427"/>
    <cellStyle name="40% - uthevingsfarge 6 7 3 3 2" xfId="18428"/>
    <cellStyle name="40% - uthevingsfarge 6 7 3 3 3" xfId="18429"/>
    <cellStyle name="40% - uthevingsfarge 6 7 3 4" xfId="18430"/>
    <cellStyle name="40% - uthevingsfarge 6 7 3 5" xfId="18431"/>
    <cellStyle name="40% - uthevingsfarge 6 7 3_Tabell 4.5-4.7" xfId="18423"/>
    <cellStyle name="40% - uthevingsfarge 6 7 4" xfId="18432"/>
    <cellStyle name="40% - uthevingsfarge 6 7 4 2" xfId="18433"/>
    <cellStyle name="40% - uthevingsfarge 6 7 4 2 2" xfId="18434"/>
    <cellStyle name="40% - uthevingsfarge 6 7 4 2 3" xfId="18435"/>
    <cellStyle name="40% - uthevingsfarge 6 7 4 3" xfId="18436"/>
    <cellStyle name="40% - uthevingsfarge 6 7 4 3 2" xfId="18437"/>
    <cellStyle name="40% - uthevingsfarge 6 7 4 3 3" xfId="18438"/>
    <cellStyle name="40% - uthevingsfarge 6 7 4 4" xfId="18439"/>
    <cellStyle name="40% - uthevingsfarge 6 7 4 5" xfId="18440"/>
    <cellStyle name="40% - uthevingsfarge 6 7 5" xfId="18441"/>
    <cellStyle name="40% - uthevingsfarge 6 7 5 2" xfId="18442"/>
    <cellStyle name="40% - uthevingsfarge 6 7 5 3" xfId="18443"/>
    <cellStyle name="40% - uthevingsfarge 6 7 6" xfId="18444"/>
    <cellStyle name="40% - uthevingsfarge 6 7 6 2" xfId="18445"/>
    <cellStyle name="40% - uthevingsfarge 6 7 6 3" xfId="18446"/>
    <cellStyle name="40% - uthevingsfarge 6 7 7" xfId="18447"/>
    <cellStyle name="40% - uthevingsfarge 6 7 7 2" xfId="18448"/>
    <cellStyle name="40% - uthevingsfarge 6 7 8" xfId="18449"/>
    <cellStyle name="40% - uthevingsfarge 6 7 8 2" xfId="18450"/>
    <cellStyle name="40% - uthevingsfarge 6 7 9" xfId="18451"/>
    <cellStyle name="40% - uthevingsfarge 6 7_Tabell 4.5-4.7" xfId="18388"/>
    <cellStyle name="40% - uthevingsfarge 6 8" xfId="1034"/>
    <cellStyle name="40% - uthevingsfarge 6 8 10" xfId="18453"/>
    <cellStyle name="40% - uthevingsfarge 6 8 11" xfId="18454"/>
    <cellStyle name="40% - uthevingsfarge 6 8 2" xfId="1035"/>
    <cellStyle name="40% - uthevingsfarge 6 8 2 10" xfId="18456"/>
    <cellStyle name="40% - uthevingsfarge 6 8 2 2" xfId="1036"/>
    <cellStyle name="40% - uthevingsfarge 6 8 2 2 2" xfId="18458"/>
    <cellStyle name="40% - uthevingsfarge 6 8 2 2 2 2" xfId="18459"/>
    <cellStyle name="40% - uthevingsfarge 6 8 2 2 2 3" xfId="18460"/>
    <cellStyle name="40% - uthevingsfarge 6 8 2 2 3" xfId="18461"/>
    <cellStyle name="40% - uthevingsfarge 6 8 2 2 3 2" xfId="18462"/>
    <cellStyle name="40% - uthevingsfarge 6 8 2 2 3 3" xfId="18463"/>
    <cellStyle name="40% - uthevingsfarge 6 8 2 2 4" xfId="18464"/>
    <cellStyle name="40% - uthevingsfarge 6 8 2 2 5" xfId="18465"/>
    <cellStyle name="40% - uthevingsfarge 6 8 2 2_Tabell 4.5-4.7" xfId="18457"/>
    <cellStyle name="40% - uthevingsfarge 6 8 2 3" xfId="18466"/>
    <cellStyle name="40% - uthevingsfarge 6 8 2 3 2" xfId="18467"/>
    <cellStyle name="40% - uthevingsfarge 6 8 2 3 2 2" xfId="18468"/>
    <cellStyle name="40% - uthevingsfarge 6 8 2 3 2 3" xfId="18469"/>
    <cellStyle name="40% - uthevingsfarge 6 8 2 3 3" xfId="18470"/>
    <cellStyle name="40% - uthevingsfarge 6 8 2 3 3 2" xfId="18471"/>
    <cellStyle name="40% - uthevingsfarge 6 8 2 3 3 3" xfId="18472"/>
    <cellStyle name="40% - uthevingsfarge 6 8 2 3 4" xfId="18473"/>
    <cellStyle name="40% - uthevingsfarge 6 8 2 3 5" xfId="18474"/>
    <cellStyle name="40% - uthevingsfarge 6 8 2 4" xfId="18475"/>
    <cellStyle name="40% - uthevingsfarge 6 8 2 4 2" xfId="18476"/>
    <cellStyle name="40% - uthevingsfarge 6 8 2 4 3" xfId="18477"/>
    <cellStyle name="40% - uthevingsfarge 6 8 2 5" xfId="18478"/>
    <cellStyle name="40% - uthevingsfarge 6 8 2 5 2" xfId="18479"/>
    <cellStyle name="40% - uthevingsfarge 6 8 2 5 3" xfId="18480"/>
    <cellStyle name="40% - uthevingsfarge 6 8 2 6" xfId="18481"/>
    <cellStyle name="40% - uthevingsfarge 6 8 2 6 2" xfId="18482"/>
    <cellStyle name="40% - uthevingsfarge 6 8 2 7" xfId="18483"/>
    <cellStyle name="40% - uthevingsfarge 6 8 2 7 2" xfId="18484"/>
    <cellStyle name="40% - uthevingsfarge 6 8 2 8" xfId="18485"/>
    <cellStyle name="40% - uthevingsfarge 6 8 2 9" xfId="18486"/>
    <cellStyle name="40% - uthevingsfarge 6 8 2_Tabell 4.5-4.7" xfId="18455"/>
    <cellStyle name="40% - uthevingsfarge 6 8 3" xfId="1037"/>
    <cellStyle name="40% - uthevingsfarge 6 8 3 2" xfId="18488"/>
    <cellStyle name="40% - uthevingsfarge 6 8 3 2 2" xfId="18489"/>
    <cellStyle name="40% - uthevingsfarge 6 8 3 2 3" xfId="18490"/>
    <cellStyle name="40% - uthevingsfarge 6 8 3 3" xfId="18491"/>
    <cellStyle name="40% - uthevingsfarge 6 8 3 3 2" xfId="18492"/>
    <cellStyle name="40% - uthevingsfarge 6 8 3 3 3" xfId="18493"/>
    <cellStyle name="40% - uthevingsfarge 6 8 3 4" xfId="18494"/>
    <cellStyle name="40% - uthevingsfarge 6 8 3 5" xfId="18495"/>
    <cellStyle name="40% - uthevingsfarge 6 8 3_Tabell 4.5-4.7" xfId="18487"/>
    <cellStyle name="40% - uthevingsfarge 6 8 4" xfId="18496"/>
    <cellStyle name="40% - uthevingsfarge 6 8 4 2" xfId="18497"/>
    <cellStyle name="40% - uthevingsfarge 6 8 4 2 2" xfId="18498"/>
    <cellStyle name="40% - uthevingsfarge 6 8 4 2 3" xfId="18499"/>
    <cellStyle name="40% - uthevingsfarge 6 8 4 3" xfId="18500"/>
    <cellStyle name="40% - uthevingsfarge 6 8 4 3 2" xfId="18501"/>
    <cellStyle name="40% - uthevingsfarge 6 8 4 3 3" xfId="18502"/>
    <cellStyle name="40% - uthevingsfarge 6 8 4 4" xfId="18503"/>
    <cellStyle name="40% - uthevingsfarge 6 8 4 5" xfId="18504"/>
    <cellStyle name="40% - uthevingsfarge 6 8 5" xfId="18505"/>
    <cellStyle name="40% - uthevingsfarge 6 8 5 2" xfId="18506"/>
    <cellStyle name="40% - uthevingsfarge 6 8 5 3" xfId="18507"/>
    <cellStyle name="40% - uthevingsfarge 6 8 6" xfId="18508"/>
    <cellStyle name="40% - uthevingsfarge 6 8 6 2" xfId="18509"/>
    <cellStyle name="40% - uthevingsfarge 6 8 6 3" xfId="18510"/>
    <cellStyle name="40% - uthevingsfarge 6 8 7" xfId="18511"/>
    <cellStyle name="40% - uthevingsfarge 6 8 7 2" xfId="18512"/>
    <cellStyle name="40% - uthevingsfarge 6 8 8" xfId="18513"/>
    <cellStyle name="40% - uthevingsfarge 6 8 8 2" xfId="18514"/>
    <cellStyle name="40% - uthevingsfarge 6 8 9" xfId="18515"/>
    <cellStyle name="40% - uthevingsfarge 6 8_Tabell 4.5-4.7" xfId="18452"/>
    <cellStyle name="40% - uthevingsfarge 6 9" xfId="1038"/>
    <cellStyle name="40% - uthevingsfarge 6 9 10" xfId="18517"/>
    <cellStyle name="40% - uthevingsfarge 6 9 2" xfId="1039"/>
    <cellStyle name="40% - uthevingsfarge 6 9 2 2" xfId="18519"/>
    <cellStyle name="40% - uthevingsfarge 6 9 2 2 2" xfId="18520"/>
    <cellStyle name="40% - uthevingsfarge 6 9 2 2 3" xfId="18521"/>
    <cellStyle name="40% - uthevingsfarge 6 9 2 3" xfId="18522"/>
    <cellStyle name="40% - uthevingsfarge 6 9 2 3 2" xfId="18523"/>
    <cellStyle name="40% - uthevingsfarge 6 9 2 3 3" xfId="18524"/>
    <cellStyle name="40% - uthevingsfarge 6 9 2 4" xfId="18525"/>
    <cellStyle name="40% - uthevingsfarge 6 9 2 5" xfId="18526"/>
    <cellStyle name="40% - uthevingsfarge 6 9 2_Tabell 4.5-4.7" xfId="18518"/>
    <cellStyle name="40% - uthevingsfarge 6 9 3" xfId="18527"/>
    <cellStyle name="40% - uthevingsfarge 6 9 3 2" xfId="18528"/>
    <cellStyle name="40% - uthevingsfarge 6 9 3 2 2" xfId="18529"/>
    <cellStyle name="40% - uthevingsfarge 6 9 3 2 3" xfId="18530"/>
    <cellStyle name="40% - uthevingsfarge 6 9 3 3" xfId="18531"/>
    <cellStyle name="40% - uthevingsfarge 6 9 3 3 2" xfId="18532"/>
    <cellStyle name="40% - uthevingsfarge 6 9 3 3 3" xfId="18533"/>
    <cellStyle name="40% - uthevingsfarge 6 9 3 4" xfId="18534"/>
    <cellStyle name="40% - uthevingsfarge 6 9 3 5" xfId="18535"/>
    <cellStyle name="40% - uthevingsfarge 6 9 4" xfId="18536"/>
    <cellStyle name="40% - uthevingsfarge 6 9 4 2" xfId="18537"/>
    <cellStyle name="40% - uthevingsfarge 6 9 4 3" xfId="18538"/>
    <cellStyle name="40% - uthevingsfarge 6 9 5" xfId="18539"/>
    <cellStyle name="40% - uthevingsfarge 6 9 5 2" xfId="18540"/>
    <cellStyle name="40% - uthevingsfarge 6 9 5 3" xfId="18541"/>
    <cellStyle name="40% - uthevingsfarge 6 9 6" xfId="18542"/>
    <cellStyle name="40% - uthevingsfarge 6 9 6 2" xfId="18543"/>
    <cellStyle name="40% - uthevingsfarge 6 9 7" xfId="18544"/>
    <cellStyle name="40% - uthevingsfarge 6 9 7 2" xfId="18545"/>
    <cellStyle name="40% - uthevingsfarge 6 9 8" xfId="18546"/>
    <cellStyle name="40% - uthevingsfarge 6 9 9" xfId="18547"/>
    <cellStyle name="40% - uthevingsfarge 6 9_Tabell 4.5-4.7" xfId="18516"/>
    <cellStyle name="Benyttet hyperkobling 2" xfId="1040"/>
    <cellStyle name="Comma" xfId="18548"/>
    <cellStyle name="Comma [0]" xfId="18549"/>
    <cellStyle name="Currency" xfId="18550"/>
    <cellStyle name="Currency [0]" xfId="18551"/>
    <cellStyle name="Hyperkobling" xfId="2044" builtinId="8"/>
    <cellStyle name="Hyperkobling 2" xfId="1041"/>
    <cellStyle name="Hyperkobling 3" xfId="18552"/>
    <cellStyle name="Hyperkobling 4" xfId="18553"/>
    <cellStyle name="Komma" xfId="1" builtinId="3"/>
    <cellStyle name="Komma 10" xfId="2028"/>
    <cellStyle name="Komma 10 2" xfId="18555"/>
    <cellStyle name="Komma 10 2 2" xfId="18556"/>
    <cellStyle name="Komma 10 2 3" xfId="18557"/>
    <cellStyle name="Komma 10 3" xfId="18558"/>
    <cellStyle name="Komma 10 3 2" xfId="18559"/>
    <cellStyle name="Komma 10 3 3" xfId="18560"/>
    <cellStyle name="Komma 10 4" xfId="18561"/>
    <cellStyle name="Komma 10 5" xfId="18562"/>
    <cellStyle name="Komma 10_Tabell 4.5-4.7" xfId="18554"/>
    <cellStyle name="Komma 11" xfId="2040"/>
    <cellStyle name="Komma 11 2" xfId="18564"/>
    <cellStyle name="Komma 11_Tabell 4.5-4.7" xfId="18563"/>
    <cellStyle name="Komma 12" xfId="2046"/>
    <cellStyle name="Komma 12 2" xfId="18566"/>
    <cellStyle name="Komma 12_Tabell 4.5-4.7" xfId="18565"/>
    <cellStyle name="Komma 13" xfId="18567"/>
    <cellStyle name="Komma 13 2" xfId="18568"/>
    <cellStyle name="Komma 14" xfId="18569"/>
    <cellStyle name="Komma 2" xfId="19"/>
    <cellStyle name="Komma 2 10" xfId="34306"/>
    <cellStyle name="Komma 2 2" xfId="1042"/>
    <cellStyle name="Komma 2 2 2" xfId="2011"/>
    <cellStyle name="Komma 2 2_Tabell 4.5-4.7" xfId="18571"/>
    <cellStyle name="Komma 2 3" xfId="1043"/>
    <cellStyle name="Komma 2 3 10" xfId="18573"/>
    <cellStyle name="Komma 2 3 2" xfId="1044"/>
    <cellStyle name="Komma 2 3 2 2" xfId="18575"/>
    <cellStyle name="Komma 2 3 2 2 2" xfId="18576"/>
    <cellStyle name="Komma 2 3 2 2 3" xfId="18577"/>
    <cellStyle name="Komma 2 3 2 3" xfId="18578"/>
    <cellStyle name="Komma 2 3 2 3 2" xfId="18579"/>
    <cellStyle name="Komma 2 3 2 3 3" xfId="18580"/>
    <cellStyle name="Komma 2 3 2 4" xfId="18581"/>
    <cellStyle name="Komma 2 3 2 5" xfId="18582"/>
    <cellStyle name="Komma 2 3 2_Tabell 4.5-4.7" xfId="18574"/>
    <cellStyle name="Komma 2 3 3" xfId="18583"/>
    <cellStyle name="Komma 2 3 3 2" xfId="18584"/>
    <cellStyle name="Komma 2 3 3 2 2" xfId="18585"/>
    <cellStyle name="Komma 2 3 3 2 3" xfId="18586"/>
    <cellStyle name="Komma 2 3 3 3" xfId="18587"/>
    <cellStyle name="Komma 2 3 3 3 2" xfId="18588"/>
    <cellStyle name="Komma 2 3 3 3 3" xfId="18589"/>
    <cellStyle name="Komma 2 3 3 4" xfId="18590"/>
    <cellStyle name="Komma 2 3 3 5" xfId="18591"/>
    <cellStyle name="Komma 2 3 4" xfId="18592"/>
    <cellStyle name="Komma 2 3 4 2" xfId="18593"/>
    <cellStyle name="Komma 2 3 4 3" xfId="18594"/>
    <cellStyle name="Komma 2 3 5" xfId="18595"/>
    <cellStyle name="Komma 2 3 5 2" xfId="18596"/>
    <cellStyle name="Komma 2 3 5 3" xfId="18597"/>
    <cellStyle name="Komma 2 3 6" xfId="18598"/>
    <cellStyle name="Komma 2 3 6 2" xfId="18599"/>
    <cellStyle name="Komma 2 3 7" xfId="18600"/>
    <cellStyle name="Komma 2 3 7 2" xfId="18601"/>
    <cellStyle name="Komma 2 3 8" xfId="18602"/>
    <cellStyle name="Komma 2 3 9" xfId="18603"/>
    <cellStyle name="Komma 2 3_Tabell 4.5-4.7" xfId="18572"/>
    <cellStyle name="Komma 2 4" xfId="2010"/>
    <cellStyle name="Komma 2 5" xfId="2032"/>
    <cellStyle name="Komma 2 6" xfId="2035"/>
    <cellStyle name="Komma 2 7" xfId="34297"/>
    <cellStyle name="Komma 2 8" xfId="34300"/>
    <cellStyle name="Komma 2 9" xfId="34303"/>
    <cellStyle name="Komma 2_Tabell 4.5-4.7" xfId="18570"/>
    <cellStyle name="Komma 3" xfId="1045"/>
    <cellStyle name="Komma 3 2" xfId="1046"/>
    <cellStyle name="Komma 3 2 10" xfId="18606"/>
    <cellStyle name="Komma 3 2 10 2" xfId="18607"/>
    <cellStyle name="Komma 3 2 11" xfId="18608"/>
    <cellStyle name="Komma 3 2 12" xfId="18609"/>
    <cellStyle name="Komma 3 2 13" xfId="18610"/>
    <cellStyle name="Komma 3 2 2" xfId="1047"/>
    <cellStyle name="Komma 3 2 2 10" xfId="18612"/>
    <cellStyle name="Komma 3 2 2 11" xfId="18613"/>
    <cellStyle name="Komma 3 2 2 12" xfId="18614"/>
    <cellStyle name="Komma 3 2 2 2" xfId="1048"/>
    <cellStyle name="Komma 3 2 2 2 2" xfId="18616"/>
    <cellStyle name="Komma 3 2 2 2 2 2" xfId="18617"/>
    <cellStyle name="Komma 3 2 2 2 2 3" xfId="18618"/>
    <cellStyle name="Komma 3 2 2 2 3" xfId="18619"/>
    <cellStyle name="Komma 3 2 2 2 3 2" xfId="18620"/>
    <cellStyle name="Komma 3 2 2 2 3 3" xfId="18621"/>
    <cellStyle name="Komma 3 2 2 2 4" xfId="18622"/>
    <cellStyle name="Komma 3 2 2 2 5" xfId="18623"/>
    <cellStyle name="Komma 3 2 2 2_Tabell 4.5-4.7" xfId="18615"/>
    <cellStyle name="Komma 3 2 2 3" xfId="18624"/>
    <cellStyle name="Komma 3 2 2 3 2" xfId="18625"/>
    <cellStyle name="Komma 3 2 2 3 2 2" xfId="18626"/>
    <cellStyle name="Komma 3 2 2 3 2 3" xfId="18627"/>
    <cellStyle name="Komma 3 2 2 3 3" xfId="18628"/>
    <cellStyle name="Komma 3 2 2 3 3 2" xfId="18629"/>
    <cellStyle name="Komma 3 2 2 3 3 3" xfId="18630"/>
    <cellStyle name="Komma 3 2 2 3 4" xfId="18631"/>
    <cellStyle name="Komma 3 2 2 3 5" xfId="18632"/>
    <cellStyle name="Komma 3 2 2 4" xfId="18633"/>
    <cellStyle name="Komma 3 2 2 4 2" xfId="18634"/>
    <cellStyle name="Komma 3 2 2 4 2 2" xfId="18635"/>
    <cellStyle name="Komma 3 2 2 4 2 3" xfId="18636"/>
    <cellStyle name="Komma 3 2 2 4 3" xfId="18637"/>
    <cellStyle name="Komma 3 2 2 4 3 2" xfId="18638"/>
    <cellStyle name="Komma 3 2 2 4 3 3" xfId="18639"/>
    <cellStyle name="Komma 3 2 2 4 4" xfId="18640"/>
    <cellStyle name="Komma 3 2 2 4 5" xfId="18641"/>
    <cellStyle name="Komma 3 2 2 5" xfId="18642"/>
    <cellStyle name="Komma 3 2 2 5 2" xfId="18643"/>
    <cellStyle name="Komma 3 2 2 5 2 2" xfId="18644"/>
    <cellStyle name="Komma 3 2 2 5 2 3" xfId="18645"/>
    <cellStyle name="Komma 3 2 2 5 3" xfId="18646"/>
    <cellStyle name="Komma 3 2 2 5 3 2" xfId="18647"/>
    <cellStyle name="Komma 3 2 2 5 3 3" xfId="18648"/>
    <cellStyle name="Komma 3 2 2 5 4" xfId="18649"/>
    <cellStyle name="Komma 3 2 2 5 5" xfId="18650"/>
    <cellStyle name="Komma 3 2 2 6" xfId="18651"/>
    <cellStyle name="Komma 3 2 2 6 2" xfId="18652"/>
    <cellStyle name="Komma 3 2 2 6 3" xfId="18653"/>
    <cellStyle name="Komma 3 2 2 7" xfId="18654"/>
    <cellStyle name="Komma 3 2 2 7 2" xfId="18655"/>
    <cellStyle name="Komma 3 2 2 7 3" xfId="18656"/>
    <cellStyle name="Komma 3 2 2 8" xfId="18657"/>
    <cellStyle name="Komma 3 2 2 8 2" xfId="18658"/>
    <cellStyle name="Komma 3 2 2 9" xfId="18659"/>
    <cellStyle name="Komma 3 2 2 9 2" xfId="18660"/>
    <cellStyle name="Komma 3 2 2_Tabell 4.5-4.7" xfId="18611"/>
    <cellStyle name="Komma 3 2 3" xfId="1049"/>
    <cellStyle name="Komma 3 2 3 2" xfId="18662"/>
    <cellStyle name="Komma 3 2 3 2 2" xfId="18663"/>
    <cellStyle name="Komma 3 2 3 2 3" xfId="18664"/>
    <cellStyle name="Komma 3 2 3 3" xfId="18665"/>
    <cellStyle name="Komma 3 2 3 3 2" xfId="18666"/>
    <cellStyle name="Komma 3 2 3 3 3" xfId="18667"/>
    <cellStyle name="Komma 3 2 3 4" xfId="18668"/>
    <cellStyle name="Komma 3 2 3 5" xfId="18669"/>
    <cellStyle name="Komma 3 2 3_Tabell 4.5-4.7" xfId="18661"/>
    <cellStyle name="Komma 3 2 4" xfId="18670"/>
    <cellStyle name="Komma 3 2 4 2" xfId="18671"/>
    <cellStyle name="Komma 3 2 4 2 2" xfId="18672"/>
    <cellStyle name="Komma 3 2 4 2 3" xfId="18673"/>
    <cellStyle name="Komma 3 2 4 3" xfId="18674"/>
    <cellStyle name="Komma 3 2 4 3 2" xfId="18675"/>
    <cellStyle name="Komma 3 2 4 3 3" xfId="18676"/>
    <cellStyle name="Komma 3 2 4 4" xfId="18677"/>
    <cellStyle name="Komma 3 2 4 5" xfId="18678"/>
    <cellStyle name="Komma 3 2 5" xfId="18679"/>
    <cellStyle name="Komma 3 2 5 2" xfId="18680"/>
    <cellStyle name="Komma 3 2 5 2 2" xfId="18681"/>
    <cellStyle name="Komma 3 2 5 2 3" xfId="18682"/>
    <cellStyle name="Komma 3 2 5 3" xfId="18683"/>
    <cellStyle name="Komma 3 2 5 3 2" xfId="18684"/>
    <cellStyle name="Komma 3 2 5 3 3" xfId="18685"/>
    <cellStyle name="Komma 3 2 5 4" xfId="18686"/>
    <cellStyle name="Komma 3 2 5 5" xfId="18687"/>
    <cellStyle name="Komma 3 2 6" xfId="18688"/>
    <cellStyle name="Komma 3 2 6 2" xfId="18689"/>
    <cellStyle name="Komma 3 2 6 2 2" xfId="18690"/>
    <cellStyle name="Komma 3 2 6 2 3" xfId="18691"/>
    <cellStyle name="Komma 3 2 6 3" xfId="18692"/>
    <cellStyle name="Komma 3 2 6 3 2" xfId="18693"/>
    <cellStyle name="Komma 3 2 6 3 3" xfId="18694"/>
    <cellStyle name="Komma 3 2 6 4" xfId="18695"/>
    <cellStyle name="Komma 3 2 6 5" xfId="18696"/>
    <cellStyle name="Komma 3 2 7" xfId="18697"/>
    <cellStyle name="Komma 3 2 7 2" xfId="18698"/>
    <cellStyle name="Komma 3 2 7 3" xfId="18699"/>
    <cellStyle name="Komma 3 2 8" xfId="18700"/>
    <cellStyle name="Komma 3 2 8 2" xfId="18701"/>
    <cellStyle name="Komma 3 2 8 3" xfId="18702"/>
    <cellStyle name="Komma 3 2 9" xfId="18703"/>
    <cellStyle name="Komma 3 2 9 2" xfId="18704"/>
    <cellStyle name="Komma 3 2_Tabell 4.5-4.7" xfId="18605"/>
    <cellStyle name="Komma 3 3" xfId="1050"/>
    <cellStyle name="Komma 3 3 10" xfId="18706"/>
    <cellStyle name="Komma 3 3 10 2" xfId="18707"/>
    <cellStyle name="Komma 3 3 11" xfId="18708"/>
    <cellStyle name="Komma 3 3 12" xfId="18709"/>
    <cellStyle name="Komma 3 3 13" xfId="18710"/>
    <cellStyle name="Komma 3 3 2" xfId="1051"/>
    <cellStyle name="Komma 3 3 2 10" xfId="18712"/>
    <cellStyle name="Komma 3 3 2 2" xfId="1052"/>
    <cellStyle name="Komma 3 3 2 2 2" xfId="18714"/>
    <cellStyle name="Komma 3 3 2 2 2 2" xfId="18715"/>
    <cellStyle name="Komma 3 3 2 2 2 3" xfId="18716"/>
    <cellStyle name="Komma 3 3 2 2 3" xfId="18717"/>
    <cellStyle name="Komma 3 3 2 2 3 2" xfId="18718"/>
    <cellStyle name="Komma 3 3 2 2 3 3" xfId="18719"/>
    <cellStyle name="Komma 3 3 2 2 4" xfId="18720"/>
    <cellStyle name="Komma 3 3 2 2 5" xfId="18721"/>
    <cellStyle name="Komma 3 3 2 2_Tabell 4.5-4.7" xfId="18713"/>
    <cellStyle name="Komma 3 3 2 3" xfId="18722"/>
    <cellStyle name="Komma 3 3 2 3 2" xfId="18723"/>
    <cellStyle name="Komma 3 3 2 3 2 2" xfId="18724"/>
    <cellStyle name="Komma 3 3 2 3 2 3" xfId="18725"/>
    <cellStyle name="Komma 3 3 2 3 3" xfId="18726"/>
    <cellStyle name="Komma 3 3 2 3 3 2" xfId="18727"/>
    <cellStyle name="Komma 3 3 2 3 3 3" xfId="18728"/>
    <cellStyle name="Komma 3 3 2 3 4" xfId="18729"/>
    <cellStyle name="Komma 3 3 2 3 5" xfId="18730"/>
    <cellStyle name="Komma 3 3 2 4" xfId="18731"/>
    <cellStyle name="Komma 3 3 2 4 2" xfId="18732"/>
    <cellStyle name="Komma 3 3 2 4 3" xfId="18733"/>
    <cellStyle name="Komma 3 3 2 5" xfId="18734"/>
    <cellStyle name="Komma 3 3 2 5 2" xfId="18735"/>
    <cellStyle name="Komma 3 3 2 5 3" xfId="18736"/>
    <cellStyle name="Komma 3 3 2 6" xfId="18737"/>
    <cellStyle name="Komma 3 3 2 6 2" xfId="18738"/>
    <cellStyle name="Komma 3 3 2 7" xfId="18739"/>
    <cellStyle name="Komma 3 3 2 7 2" xfId="18740"/>
    <cellStyle name="Komma 3 3 2 8" xfId="18741"/>
    <cellStyle name="Komma 3 3 2 9" xfId="18742"/>
    <cellStyle name="Komma 3 3 2_Tabell 4.5-4.7" xfId="18711"/>
    <cellStyle name="Komma 3 3 3" xfId="1053"/>
    <cellStyle name="Komma 3 3 3 2" xfId="18744"/>
    <cellStyle name="Komma 3 3 3 2 2" xfId="18745"/>
    <cellStyle name="Komma 3 3 3 2 3" xfId="18746"/>
    <cellStyle name="Komma 3 3 3 3" xfId="18747"/>
    <cellStyle name="Komma 3 3 3 3 2" xfId="18748"/>
    <cellStyle name="Komma 3 3 3 3 3" xfId="18749"/>
    <cellStyle name="Komma 3 3 3 4" xfId="18750"/>
    <cellStyle name="Komma 3 3 3 5" xfId="18751"/>
    <cellStyle name="Komma 3 3 3_Tabell 4.5-4.7" xfId="18743"/>
    <cellStyle name="Komma 3 3 4" xfId="18752"/>
    <cellStyle name="Komma 3 3 4 2" xfId="18753"/>
    <cellStyle name="Komma 3 3 4 2 2" xfId="18754"/>
    <cellStyle name="Komma 3 3 4 2 3" xfId="18755"/>
    <cellStyle name="Komma 3 3 4 3" xfId="18756"/>
    <cellStyle name="Komma 3 3 4 3 2" xfId="18757"/>
    <cellStyle name="Komma 3 3 4 3 3" xfId="18758"/>
    <cellStyle name="Komma 3 3 4 4" xfId="18759"/>
    <cellStyle name="Komma 3 3 4 5" xfId="18760"/>
    <cellStyle name="Komma 3 3 5" xfId="18761"/>
    <cellStyle name="Komma 3 3 5 2" xfId="18762"/>
    <cellStyle name="Komma 3 3 5 2 2" xfId="18763"/>
    <cellStyle name="Komma 3 3 5 2 3" xfId="18764"/>
    <cellStyle name="Komma 3 3 5 3" xfId="18765"/>
    <cellStyle name="Komma 3 3 5 3 2" xfId="18766"/>
    <cellStyle name="Komma 3 3 5 3 3" xfId="18767"/>
    <cellStyle name="Komma 3 3 5 4" xfId="18768"/>
    <cellStyle name="Komma 3 3 5 5" xfId="18769"/>
    <cellStyle name="Komma 3 3 6" xfId="18770"/>
    <cellStyle name="Komma 3 3 6 2" xfId="18771"/>
    <cellStyle name="Komma 3 3 6 2 2" xfId="18772"/>
    <cellStyle name="Komma 3 3 6 2 3" xfId="18773"/>
    <cellStyle name="Komma 3 3 6 3" xfId="18774"/>
    <cellStyle name="Komma 3 3 6 3 2" xfId="18775"/>
    <cellStyle name="Komma 3 3 6 3 3" xfId="18776"/>
    <cellStyle name="Komma 3 3 6 4" xfId="18777"/>
    <cellStyle name="Komma 3 3 6 5" xfId="18778"/>
    <cellStyle name="Komma 3 3 7" xfId="18779"/>
    <cellStyle name="Komma 3 3 7 2" xfId="18780"/>
    <cellStyle name="Komma 3 3 7 3" xfId="18781"/>
    <cellStyle name="Komma 3 3 8" xfId="18782"/>
    <cellStyle name="Komma 3 3 8 2" xfId="18783"/>
    <cellStyle name="Komma 3 3 8 3" xfId="18784"/>
    <cellStyle name="Komma 3 3 9" xfId="18785"/>
    <cellStyle name="Komma 3 3 9 2" xfId="18786"/>
    <cellStyle name="Komma 3 3_Tabell 4.5-4.7" xfId="18705"/>
    <cellStyle name="Komma 3 4" xfId="2012"/>
    <cellStyle name="Komma 3 4 2" xfId="18788"/>
    <cellStyle name="Komma 3 4_Tabell 4.5-4.7" xfId="18787"/>
    <cellStyle name="Komma 3 5" xfId="2033"/>
    <cellStyle name="Komma 3 5 2" xfId="18790"/>
    <cellStyle name="Komma 3 5 2 2" xfId="18791"/>
    <cellStyle name="Komma 3 5 2 3" xfId="18792"/>
    <cellStyle name="Komma 3 5 3" xfId="18793"/>
    <cellStyle name="Komma 3 5 3 2" xfId="18794"/>
    <cellStyle name="Komma 3 5 3 3" xfId="18795"/>
    <cellStyle name="Komma 3 5 4" xfId="18796"/>
    <cellStyle name="Komma 3 5 5" xfId="18797"/>
    <cellStyle name="Komma 3 5 6" xfId="18798"/>
    <cellStyle name="Komma 3 5_Tabell 4.5-4.7" xfId="18789"/>
    <cellStyle name="Komma 3 6" xfId="2023"/>
    <cellStyle name="Komma 3 6 2" xfId="18800"/>
    <cellStyle name="Komma 3 6 3" xfId="18801"/>
    <cellStyle name="Komma 3 6 4" xfId="18802"/>
    <cellStyle name="Komma 3 6_Tabell 4.5-4.7" xfId="18799"/>
    <cellStyle name="Komma 3 7" xfId="18803"/>
    <cellStyle name="Komma 3 7 2" xfId="18804"/>
    <cellStyle name="Komma 3 7 3" xfId="18805"/>
    <cellStyle name="Komma 3 8" xfId="18806"/>
    <cellStyle name="Komma 3 9" xfId="18807"/>
    <cellStyle name="Komma 3_Tabell 4.5-4.7" xfId="18604"/>
    <cellStyle name="Komma 4" xfId="1054"/>
    <cellStyle name="Komma 4 10" xfId="1055"/>
    <cellStyle name="Komma 4 10 10" xfId="18810"/>
    <cellStyle name="Komma 4 10 2" xfId="1056"/>
    <cellStyle name="Komma 4 10 2 2" xfId="18812"/>
    <cellStyle name="Komma 4 10 2 2 2" xfId="18813"/>
    <cellStyle name="Komma 4 10 2 2 3" xfId="18814"/>
    <cellStyle name="Komma 4 10 2 3" xfId="18815"/>
    <cellStyle name="Komma 4 10 2 3 2" xfId="18816"/>
    <cellStyle name="Komma 4 10 2 3 3" xfId="18817"/>
    <cellStyle name="Komma 4 10 2 4" xfId="18818"/>
    <cellStyle name="Komma 4 10 2 5" xfId="18819"/>
    <cellStyle name="Komma 4 10 2_Tabell 4.5-4.7" xfId="18811"/>
    <cellStyle name="Komma 4 10 3" xfId="18820"/>
    <cellStyle name="Komma 4 10 3 2" xfId="18821"/>
    <cellStyle name="Komma 4 10 3 2 2" xfId="18822"/>
    <cellStyle name="Komma 4 10 3 2 3" xfId="18823"/>
    <cellStyle name="Komma 4 10 3 3" xfId="18824"/>
    <cellStyle name="Komma 4 10 3 3 2" xfId="18825"/>
    <cellStyle name="Komma 4 10 3 3 3" xfId="18826"/>
    <cellStyle name="Komma 4 10 3 4" xfId="18827"/>
    <cellStyle name="Komma 4 10 3 5" xfId="18828"/>
    <cellStyle name="Komma 4 10 4" xfId="18829"/>
    <cellStyle name="Komma 4 10 4 2" xfId="18830"/>
    <cellStyle name="Komma 4 10 4 3" xfId="18831"/>
    <cellStyle name="Komma 4 10 5" xfId="18832"/>
    <cellStyle name="Komma 4 10 5 2" xfId="18833"/>
    <cellStyle name="Komma 4 10 5 3" xfId="18834"/>
    <cellStyle name="Komma 4 10 6" xfId="18835"/>
    <cellStyle name="Komma 4 10 6 2" xfId="18836"/>
    <cellStyle name="Komma 4 10 7" xfId="18837"/>
    <cellStyle name="Komma 4 10 7 2" xfId="18838"/>
    <cellStyle name="Komma 4 10 8" xfId="18839"/>
    <cellStyle name="Komma 4 10 9" xfId="18840"/>
    <cellStyle name="Komma 4 10_Tabell 4.5-4.7" xfId="18809"/>
    <cellStyle name="Komma 4 11" xfId="1057"/>
    <cellStyle name="Komma 4 11 2" xfId="18842"/>
    <cellStyle name="Komma 4 11 2 2" xfId="18843"/>
    <cellStyle name="Komma 4 11 2 3" xfId="18844"/>
    <cellStyle name="Komma 4 11 3" xfId="18845"/>
    <cellStyle name="Komma 4 11 3 2" xfId="18846"/>
    <cellStyle name="Komma 4 11 3 3" xfId="18847"/>
    <cellStyle name="Komma 4 11 4" xfId="18848"/>
    <cellStyle name="Komma 4 11 5" xfId="18849"/>
    <cellStyle name="Komma 4 11_Tabell 4.5-4.7" xfId="18841"/>
    <cellStyle name="Komma 4 12" xfId="18850"/>
    <cellStyle name="Komma 4 12 2" xfId="18851"/>
    <cellStyle name="Komma 4 12 2 2" xfId="18852"/>
    <cellStyle name="Komma 4 12 2 3" xfId="18853"/>
    <cellStyle name="Komma 4 12 3" xfId="18854"/>
    <cellStyle name="Komma 4 12 3 2" xfId="18855"/>
    <cellStyle name="Komma 4 12 3 3" xfId="18856"/>
    <cellStyle name="Komma 4 12 4" xfId="18857"/>
    <cellStyle name="Komma 4 12 5" xfId="18858"/>
    <cellStyle name="Komma 4 13" xfId="18859"/>
    <cellStyle name="Komma 4 13 2" xfId="18860"/>
    <cellStyle name="Komma 4 13 2 2" xfId="18861"/>
    <cellStyle name="Komma 4 13 2 3" xfId="18862"/>
    <cellStyle name="Komma 4 13 3" xfId="18863"/>
    <cellStyle name="Komma 4 13 3 2" xfId="18864"/>
    <cellStyle name="Komma 4 13 3 3" xfId="18865"/>
    <cellStyle name="Komma 4 13 4" xfId="18866"/>
    <cellStyle name="Komma 4 13 5" xfId="18867"/>
    <cellStyle name="Komma 4 14" xfId="18868"/>
    <cellStyle name="Komma 4 14 2" xfId="18869"/>
    <cellStyle name="Komma 4 15" xfId="18870"/>
    <cellStyle name="Komma 4 15 2" xfId="18871"/>
    <cellStyle name="Komma 4 16" xfId="18872"/>
    <cellStyle name="Komma 4 17" xfId="18873"/>
    <cellStyle name="Komma 4 2" xfId="1058"/>
    <cellStyle name="Komma 4 2 10" xfId="18875"/>
    <cellStyle name="Komma 4 2 10 2" xfId="18876"/>
    <cellStyle name="Komma 4 2 11" xfId="18877"/>
    <cellStyle name="Komma 4 2 12" xfId="18878"/>
    <cellStyle name="Komma 4 2 13" xfId="18879"/>
    <cellStyle name="Komma 4 2 2" xfId="1059"/>
    <cellStyle name="Komma 4 2 2 10" xfId="18881"/>
    <cellStyle name="Komma 4 2 2 11" xfId="18882"/>
    <cellStyle name="Komma 4 2 2 12" xfId="18883"/>
    <cellStyle name="Komma 4 2 2 2" xfId="1060"/>
    <cellStyle name="Komma 4 2 2 2 10" xfId="18885"/>
    <cellStyle name="Komma 4 2 2 2 11" xfId="18886"/>
    <cellStyle name="Komma 4 2 2 2 2" xfId="1061"/>
    <cellStyle name="Komma 4 2 2 2 2 10" xfId="18888"/>
    <cellStyle name="Komma 4 2 2 2 2 2" xfId="1062"/>
    <cellStyle name="Komma 4 2 2 2 2 2 2" xfId="18890"/>
    <cellStyle name="Komma 4 2 2 2 2 2 2 2" xfId="18891"/>
    <cellStyle name="Komma 4 2 2 2 2 2 2 3" xfId="18892"/>
    <cellStyle name="Komma 4 2 2 2 2 2 3" xfId="18893"/>
    <cellStyle name="Komma 4 2 2 2 2 2 3 2" xfId="18894"/>
    <cellStyle name="Komma 4 2 2 2 2 2 3 3" xfId="18895"/>
    <cellStyle name="Komma 4 2 2 2 2 2 4" xfId="18896"/>
    <cellStyle name="Komma 4 2 2 2 2 2 5" xfId="18897"/>
    <cellStyle name="Komma 4 2 2 2 2 2_Tabell 4.5-4.7" xfId="18889"/>
    <cellStyle name="Komma 4 2 2 2 2 3" xfId="18898"/>
    <cellStyle name="Komma 4 2 2 2 2 3 2" xfId="18899"/>
    <cellStyle name="Komma 4 2 2 2 2 3 2 2" xfId="18900"/>
    <cellStyle name="Komma 4 2 2 2 2 3 2 3" xfId="18901"/>
    <cellStyle name="Komma 4 2 2 2 2 3 3" xfId="18902"/>
    <cellStyle name="Komma 4 2 2 2 2 3 3 2" xfId="18903"/>
    <cellStyle name="Komma 4 2 2 2 2 3 3 3" xfId="18904"/>
    <cellStyle name="Komma 4 2 2 2 2 3 4" xfId="18905"/>
    <cellStyle name="Komma 4 2 2 2 2 3 5" xfId="18906"/>
    <cellStyle name="Komma 4 2 2 2 2 4" xfId="18907"/>
    <cellStyle name="Komma 4 2 2 2 2 4 2" xfId="18908"/>
    <cellStyle name="Komma 4 2 2 2 2 4 3" xfId="18909"/>
    <cellStyle name="Komma 4 2 2 2 2 5" xfId="18910"/>
    <cellStyle name="Komma 4 2 2 2 2 5 2" xfId="18911"/>
    <cellStyle name="Komma 4 2 2 2 2 5 3" xfId="18912"/>
    <cellStyle name="Komma 4 2 2 2 2 6" xfId="18913"/>
    <cellStyle name="Komma 4 2 2 2 2 6 2" xfId="18914"/>
    <cellStyle name="Komma 4 2 2 2 2 7" xfId="18915"/>
    <cellStyle name="Komma 4 2 2 2 2 7 2" xfId="18916"/>
    <cellStyle name="Komma 4 2 2 2 2 8" xfId="18917"/>
    <cellStyle name="Komma 4 2 2 2 2 9" xfId="18918"/>
    <cellStyle name="Komma 4 2 2 2 2_Tabell 4.5-4.7" xfId="18887"/>
    <cellStyle name="Komma 4 2 2 2 3" xfId="1063"/>
    <cellStyle name="Komma 4 2 2 2 3 2" xfId="18920"/>
    <cellStyle name="Komma 4 2 2 2 3 2 2" xfId="18921"/>
    <cellStyle name="Komma 4 2 2 2 3 2 3" xfId="18922"/>
    <cellStyle name="Komma 4 2 2 2 3 3" xfId="18923"/>
    <cellStyle name="Komma 4 2 2 2 3 3 2" xfId="18924"/>
    <cellStyle name="Komma 4 2 2 2 3 3 3" xfId="18925"/>
    <cellStyle name="Komma 4 2 2 2 3 4" xfId="18926"/>
    <cellStyle name="Komma 4 2 2 2 3 5" xfId="18927"/>
    <cellStyle name="Komma 4 2 2 2 3_Tabell 4.5-4.7" xfId="18919"/>
    <cellStyle name="Komma 4 2 2 2 4" xfId="18928"/>
    <cellStyle name="Komma 4 2 2 2 4 2" xfId="18929"/>
    <cellStyle name="Komma 4 2 2 2 4 2 2" xfId="18930"/>
    <cellStyle name="Komma 4 2 2 2 4 2 3" xfId="18931"/>
    <cellStyle name="Komma 4 2 2 2 4 3" xfId="18932"/>
    <cellStyle name="Komma 4 2 2 2 4 3 2" xfId="18933"/>
    <cellStyle name="Komma 4 2 2 2 4 3 3" xfId="18934"/>
    <cellStyle name="Komma 4 2 2 2 4 4" xfId="18935"/>
    <cellStyle name="Komma 4 2 2 2 4 5" xfId="18936"/>
    <cellStyle name="Komma 4 2 2 2 5" xfId="18937"/>
    <cellStyle name="Komma 4 2 2 2 5 2" xfId="18938"/>
    <cellStyle name="Komma 4 2 2 2 5 3" xfId="18939"/>
    <cellStyle name="Komma 4 2 2 2 6" xfId="18940"/>
    <cellStyle name="Komma 4 2 2 2 6 2" xfId="18941"/>
    <cellStyle name="Komma 4 2 2 2 6 3" xfId="18942"/>
    <cellStyle name="Komma 4 2 2 2 7" xfId="18943"/>
    <cellStyle name="Komma 4 2 2 2 7 2" xfId="18944"/>
    <cellStyle name="Komma 4 2 2 2 8" xfId="18945"/>
    <cellStyle name="Komma 4 2 2 2 8 2" xfId="18946"/>
    <cellStyle name="Komma 4 2 2 2 9" xfId="18947"/>
    <cellStyle name="Komma 4 2 2 2_Tabell 4.5-4.7" xfId="18884"/>
    <cellStyle name="Komma 4 2 2 3" xfId="1064"/>
    <cellStyle name="Komma 4 2 2 3 10" xfId="18949"/>
    <cellStyle name="Komma 4 2 2 3 2" xfId="1065"/>
    <cellStyle name="Komma 4 2 2 3 2 2" xfId="18951"/>
    <cellStyle name="Komma 4 2 2 3 2 2 2" xfId="18952"/>
    <cellStyle name="Komma 4 2 2 3 2 2 3" xfId="18953"/>
    <cellStyle name="Komma 4 2 2 3 2 3" xfId="18954"/>
    <cellStyle name="Komma 4 2 2 3 2 3 2" xfId="18955"/>
    <cellStyle name="Komma 4 2 2 3 2 3 3" xfId="18956"/>
    <cellStyle name="Komma 4 2 2 3 2 4" xfId="18957"/>
    <cellStyle name="Komma 4 2 2 3 2 5" xfId="18958"/>
    <cellStyle name="Komma 4 2 2 3 2_Tabell 4.5-4.7" xfId="18950"/>
    <cellStyle name="Komma 4 2 2 3 3" xfId="18959"/>
    <cellStyle name="Komma 4 2 2 3 3 2" xfId="18960"/>
    <cellStyle name="Komma 4 2 2 3 3 2 2" xfId="18961"/>
    <cellStyle name="Komma 4 2 2 3 3 2 3" xfId="18962"/>
    <cellStyle name="Komma 4 2 2 3 3 3" xfId="18963"/>
    <cellStyle name="Komma 4 2 2 3 3 3 2" xfId="18964"/>
    <cellStyle name="Komma 4 2 2 3 3 3 3" xfId="18965"/>
    <cellStyle name="Komma 4 2 2 3 3 4" xfId="18966"/>
    <cellStyle name="Komma 4 2 2 3 3 5" xfId="18967"/>
    <cellStyle name="Komma 4 2 2 3 4" xfId="18968"/>
    <cellStyle name="Komma 4 2 2 3 4 2" xfId="18969"/>
    <cellStyle name="Komma 4 2 2 3 4 3" xfId="18970"/>
    <cellStyle name="Komma 4 2 2 3 5" xfId="18971"/>
    <cellStyle name="Komma 4 2 2 3 5 2" xfId="18972"/>
    <cellStyle name="Komma 4 2 2 3 5 3" xfId="18973"/>
    <cellStyle name="Komma 4 2 2 3 6" xfId="18974"/>
    <cellStyle name="Komma 4 2 2 3 6 2" xfId="18975"/>
    <cellStyle name="Komma 4 2 2 3 7" xfId="18976"/>
    <cellStyle name="Komma 4 2 2 3 7 2" xfId="18977"/>
    <cellStyle name="Komma 4 2 2 3 8" xfId="18978"/>
    <cellStyle name="Komma 4 2 2 3 9" xfId="18979"/>
    <cellStyle name="Komma 4 2 2 3_Tabell 4.5-4.7" xfId="18948"/>
    <cellStyle name="Komma 4 2 2 4" xfId="1066"/>
    <cellStyle name="Komma 4 2 2 4 2" xfId="18981"/>
    <cellStyle name="Komma 4 2 2 4 2 2" xfId="18982"/>
    <cellStyle name="Komma 4 2 2 4 2 3" xfId="18983"/>
    <cellStyle name="Komma 4 2 2 4 3" xfId="18984"/>
    <cellStyle name="Komma 4 2 2 4 3 2" xfId="18985"/>
    <cellStyle name="Komma 4 2 2 4 3 3" xfId="18986"/>
    <cellStyle name="Komma 4 2 2 4 4" xfId="18987"/>
    <cellStyle name="Komma 4 2 2 4 5" xfId="18988"/>
    <cellStyle name="Komma 4 2 2 4_Tabell 4.5-4.7" xfId="18980"/>
    <cellStyle name="Komma 4 2 2 5" xfId="18989"/>
    <cellStyle name="Komma 4 2 2 5 2" xfId="18990"/>
    <cellStyle name="Komma 4 2 2 5 2 2" xfId="18991"/>
    <cellStyle name="Komma 4 2 2 5 2 3" xfId="18992"/>
    <cellStyle name="Komma 4 2 2 5 3" xfId="18993"/>
    <cellStyle name="Komma 4 2 2 5 3 2" xfId="18994"/>
    <cellStyle name="Komma 4 2 2 5 3 3" xfId="18995"/>
    <cellStyle name="Komma 4 2 2 5 4" xfId="18996"/>
    <cellStyle name="Komma 4 2 2 5 5" xfId="18997"/>
    <cellStyle name="Komma 4 2 2 6" xfId="18998"/>
    <cellStyle name="Komma 4 2 2 6 2" xfId="18999"/>
    <cellStyle name="Komma 4 2 2 6 3" xfId="19000"/>
    <cellStyle name="Komma 4 2 2 7" xfId="19001"/>
    <cellStyle name="Komma 4 2 2 7 2" xfId="19002"/>
    <cellStyle name="Komma 4 2 2 7 3" xfId="19003"/>
    <cellStyle name="Komma 4 2 2 8" xfId="19004"/>
    <cellStyle name="Komma 4 2 2 8 2" xfId="19005"/>
    <cellStyle name="Komma 4 2 2 9" xfId="19006"/>
    <cellStyle name="Komma 4 2 2 9 2" xfId="19007"/>
    <cellStyle name="Komma 4 2 2_Tabell 4.5-4.7" xfId="18880"/>
    <cellStyle name="Komma 4 2 3" xfId="1067"/>
    <cellStyle name="Komma 4 2 3 10" xfId="19009"/>
    <cellStyle name="Komma 4 2 3 11" xfId="19010"/>
    <cellStyle name="Komma 4 2 3 2" xfId="1068"/>
    <cellStyle name="Komma 4 2 3 2 10" xfId="19012"/>
    <cellStyle name="Komma 4 2 3 2 2" xfId="1069"/>
    <cellStyle name="Komma 4 2 3 2 2 2" xfId="19014"/>
    <cellStyle name="Komma 4 2 3 2 2 2 2" xfId="19015"/>
    <cellStyle name="Komma 4 2 3 2 2 2 3" xfId="19016"/>
    <cellStyle name="Komma 4 2 3 2 2 3" xfId="19017"/>
    <cellStyle name="Komma 4 2 3 2 2 3 2" xfId="19018"/>
    <cellStyle name="Komma 4 2 3 2 2 3 3" xfId="19019"/>
    <cellStyle name="Komma 4 2 3 2 2 4" xfId="19020"/>
    <cellStyle name="Komma 4 2 3 2 2 5" xfId="19021"/>
    <cellStyle name="Komma 4 2 3 2 2_Tabell 4.5-4.7" xfId="19013"/>
    <cellStyle name="Komma 4 2 3 2 3" xfId="19022"/>
    <cellStyle name="Komma 4 2 3 2 3 2" xfId="19023"/>
    <cellStyle name="Komma 4 2 3 2 3 2 2" xfId="19024"/>
    <cellStyle name="Komma 4 2 3 2 3 2 3" xfId="19025"/>
    <cellStyle name="Komma 4 2 3 2 3 3" xfId="19026"/>
    <cellStyle name="Komma 4 2 3 2 3 3 2" xfId="19027"/>
    <cellStyle name="Komma 4 2 3 2 3 3 3" xfId="19028"/>
    <cellStyle name="Komma 4 2 3 2 3 4" xfId="19029"/>
    <cellStyle name="Komma 4 2 3 2 3 5" xfId="19030"/>
    <cellStyle name="Komma 4 2 3 2 4" xfId="19031"/>
    <cellStyle name="Komma 4 2 3 2 4 2" xfId="19032"/>
    <cellStyle name="Komma 4 2 3 2 4 3" xfId="19033"/>
    <cellStyle name="Komma 4 2 3 2 5" xfId="19034"/>
    <cellStyle name="Komma 4 2 3 2 5 2" xfId="19035"/>
    <cellStyle name="Komma 4 2 3 2 5 3" xfId="19036"/>
    <cellStyle name="Komma 4 2 3 2 6" xfId="19037"/>
    <cellStyle name="Komma 4 2 3 2 6 2" xfId="19038"/>
    <cellStyle name="Komma 4 2 3 2 7" xfId="19039"/>
    <cellStyle name="Komma 4 2 3 2 7 2" xfId="19040"/>
    <cellStyle name="Komma 4 2 3 2 8" xfId="19041"/>
    <cellStyle name="Komma 4 2 3 2 9" xfId="19042"/>
    <cellStyle name="Komma 4 2 3 2_Tabell 4.5-4.7" xfId="19011"/>
    <cellStyle name="Komma 4 2 3 3" xfId="1070"/>
    <cellStyle name="Komma 4 2 3 3 2" xfId="19044"/>
    <cellStyle name="Komma 4 2 3 3 2 2" xfId="19045"/>
    <cellStyle name="Komma 4 2 3 3 2 3" xfId="19046"/>
    <cellStyle name="Komma 4 2 3 3 3" xfId="19047"/>
    <cellStyle name="Komma 4 2 3 3 3 2" xfId="19048"/>
    <cellStyle name="Komma 4 2 3 3 3 3" xfId="19049"/>
    <cellStyle name="Komma 4 2 3 3 4" xfId="19050"/>
    <cellStyle name="Komma 4 2 3 3 5" xfId="19051"/>
    <cellStyle name="Komma 4 2 3 3_Tabell 4.5-4.7" xfId="19043"/>
    <cellStyle name="Komma 4 2 3 4" xfId="19052"/>
    <cellStyle name="Komma 4 2 3 4 2" xfId="19053"/>
    <cellStyle name="Komma 4 2 3 4 2 2" xfId="19054"/>
    <cellStyle name="Komma 4 2 3 4 2 3" xfId="19055"/>
    <cellStyle name="Komma 4 2 3 4 3" xfId="19056"/>
    <cellStyle name="Komma 4 2 3 4 3 2" xfId="19057"/>
    <cellStyle name="Komma 4 2 3 4 3 3" xfId="19058"/>
    <cellStyle name="Komma 4 2 3 4 4" xfId="19059"/>
    <cellStyle name="Komma 4 2 3 4 5" xfId="19060"/>
    <cellStyle name="Komma 4 2 3 5" xfId="19061"/>
    <cellStyle name="Komma 4 2 3 5 2" xfId="19062"/>
    <cellStyle name="Komma 4 2 3 5 3" xfId="19063"/>
    <cellStyle name="Komma 4 2 3 6" xfId="19064"/>
    <cellStyle name="Komma 4 2 3 6 2" xfId="19065"/>
    <cellStyle name="Komma 4 2 3 6 3" xfId="19066"/>
    <cellStyle name="Komma 4 2 3 7" xfId="19067"/>
    <cellStyle name="Komma 4 2 3 7 2" xfId="19068"/>
    <cellStyle name="Komma 4 2 3 8" xfId="19069"/>
    <cellStyle name="Komma 4 2 3 8 2" xfId="19070"/>
    <cellStyle name="Komma 4 2 3 9" xfId="19071"/>
    <cellStyle name="Komma 4 2 3_Tabell 4.5-4.7" xfId="19008"/>
    <cellStyle name="Komma 4 2 4" xfId="1071"/>
    <cellStyle name="Komma 4 2 4 10" xfId="19073"/>
    <cellStyle name="Komma 4 2 4 2" xfId="1072"/>
    <cellStyle name="Komma 4 2 4 2 2" xfId="19075"/>
    <cellStyle name="Komma 4 2 4 2 2 2" xfId="19076"/>
    <cellStyle name="Komma 4 2 4 2 2 3" xfId="19077"/>
    <cellStyle name="Komma 4 2 4 2 3" xfId="19078"/>
    <cellStyle name="Komma 4 2 4 2 3 2" xfId="19079"/>
    <cellStyle name="Komma 4 2 4 2 3 3" xfId="19080"/>
    <cellStyle name="Komma 4 2 4 2 4" xfId="19081"/>
    <cellStyle name="Komma 4 2 4 2 5" xfId="19082"/>
    <cellStyle name="Komma 4 2 4 2_Tabell 4.5-4.7" xfId="19074"/>
    <cellStyle name="Komma 4 2 4 3" xfId="19083"/>
    <cellStyle name="Komma 4 2 4 3 2" xfId="19084"/>
    <cellStyle name="Komma 4 2 4 3 2 2" xfId="19085"/>
    <cellStyle name="Komma 4 2 4 3 2 3" xfId="19086"/>
    <cellStyle name="Komma 4 2 4 3 3" xfId="19087"/>
    <cellStyle name="Komma 4 2 4 3 3 2" xfId="19088"/>
    <cellStyle name="Komma 4 2 4 3 3 3" xfId="19089"/>
    <cellStyle name="Komma 4 2 4 3 4" xfId="19090"/>
    <cellStyle name="Komma 4 2 4 3 5" xfId="19091"/>
    <cellStyle name="Komma 4 2 4 4" xfId="19092"/>
    <cellStyle name="Komma 4 2 4 4 2" xfId="19093"/>
    <cellStyle name="Komma 4 2 4 4 3" xfId="19094"/>
    <cellStyle name="Komma 4 2 4 5" xfId="19095"/>
    <cellStyle name="Komma 4 2 4 5 2" xfId="19096"/>
    <cellStyle name="Komma 4 2 4 5 3" xfId="19097"/>
    <cellStyle name="Komma 4 2 4 6" xfId="19098"/>
    <cellStyle name="Komma 4 2 4 6 2" xfId="19099"/>
    <cellStyle name="Komma 4 2 4 7" xfId="19100"/>
    <cellStyle name="Komma 4 2 4 7 2" xfId="19101"/>
    <cellStyle name="Komma 4 2 4 8" xfId="19102"/>
    <cellStyle name="Komma 4 2 4 9" xfId="19103"/>
    <cellStyle name="Komma 4 2 4_Tabell 4.5-4.7" xfId="19072"/>
    <cellStyle name="Komma 4 2 5" xfId="1073"/>
    <cellStyle name="Komma 4 2 5 2" xfId="19105"/>
    <cellStyle name="Komma 4 2 5 2 2" xfId="19106"/>
    <cellStyle name="Komma 4 2 5 2 3" xfId="19107"/>
    <cellStyle name="Komma 4 2 5 3" xfId="19108"/>
    <cellStyle name="Komma 4 2 5 3 2" xfId="19109"/>
    <cellStyle name="Komma 4 2 5 3 3" xfId="19110"/>
    <cellStyle name="Komma 4 2 5 4" xfId="19111"/>
    <cellStyle name="Komma 4 2 5 5" xfId="19112"/>
    <cellStyle name="Komma 4 2 5_Tabell 4.5-4.7" xfId="19104"/>
    <cellStyle name="Komma 4 2 6" xfId="19113"/>
    <cellStyle name="Komma 4 2 6 2" xfId="19114"/>
    <cellStyle name="Komma 4 2 6 2 2" xfId="19115"/>
    <cellStyle name="Komma 4 2 6 2 3" xfId="19116"/>
    <cellStyle name="Komma 4 2 6 3" xfId="19117"/>
    <cellStyle name="Komma 4 2 6 3 2" xfId="19118"/>
    <cellStyle name="Komma 4 2 6 3 3" xfId="19119"/>
    <cellStyle name="Komma 4 2 6 4" xfId="19120"/>
    <cellStyle name="Komma 4 2 6 5" xfId="19121"/>
    <cellStyle name="Komma 4 2 7" xfId="19122"/>
    <cellStyle name="Komma 4 2 7 2" xfId="19123"/>
    <cellStyle name="Komma 4 2 7 3" xfId="19124"/>
    <cellStyle name="Komma 4 2 8" xfId="19125"/>
    <cellStyle name="Komma 4 2 8 2" xfId="19126"/>
    <cellStyle name="Komma 4 2 8 3" xfId="19127"/>
    <cellStyle name="Komma 4 2 9" xfId="19128"/>
    <cellStyle name="Komma 4 2 9 2" xfId="19129"/>
    <cellStyle name="Komma 4 2_Tabell 4.5-4.7" xfId="18874"/>
    <cellStyle name="Komma 4 3" xfId="1074"/>
    <cellStyle name="Komma 4 3 10" xfId="19131"/>
    <cellStyle name="Komma 4 3 10 2" xfId="19132"/>
    <cellStyle name="Komma 4 3 11" xfId="19133"/>
    <cellStyle name="Komma 4 3 12" xfId="19134"/>
    <cellStyle name="Komma 4 3 13" xfId="19135"/>
    <cellStyle name="Komma 4 3 2" xfId="1075"/>
    <cellStyle name="Komma 4 3 2 10" xfId="19137"/>
    <cellStyle name="Komma 4 3 2 11" xfId="19138"/>
    <cellStyle name="Komma 4 3 2 12" xfId="19139"/>
    <cellStyle name="Komma 4 3 2 2" xfId="1076"/>
    <cellStyle name="Komma 4 3 2 2 10" xfId="19141"/>
    <cellStyle name="Komma 4 3 2 2 11" xfId="19142"/>
    <cellStyle name="Komma 4 3 2 2 2" xfId="1077"/>
    <cellStyle name="Komma 4 3 2 2 2 10" xfId="19144"/>
    <cellStyle name="Komma 4 3 2 2 2 2" xfId="1078"/>
    <cellStyle name="Komma 4 3 2 2 2 2 2" xfId="19146"/>
    <cellStyle name="Komma 4 3 2 2 2 2 2 2" xfId="19147"/>
    <cellStyle name="Komma 4 3 2 2 2 2 2 3" xfId="19148"/>
    <cellStyle name="Komma 4 3 2 2 2 2 3" xfId="19149"/>
    <cellStyle name="Komma 4 3 2 2 2 2 3 2" xfId="19150"/>
    <cellStyle name="Komma 4 3 2 2 2 2 3 3" xfId="19151"/>
    <cellStyle name="Komma 4 3 2 2 2 2 4" xfId="19152"/>
    <cellStyle name="Komma 4 3 2 2 2 2 5" xfId="19153"/>
    <cellStyle name="Komma 4 3 2 2 2 2_Tabell 4.5-4.7" xfId="19145"/>
    <cellStyle name="Komma 4 3 2 2 2 3" xfId="19154"/>
    <cellStyle name="Komma 4 3 2 2 2 3 2" xfId="19155"/>
    <cellStyle name="Komma 4 3 2 2 2 3 2 2" xfId="19156"/>
    <cellStyle name="Komma 4 3 2 2 2 3 2 3" xfId="19157"/>
    <cellStyle name="Komma 4 3 2 2 2 3 3" xfId="19158"/>
    <cellStyle name="Komma 4 3 2 2 2 3 3 2" xfId="19159"/>
    <cellStyle name="Komma 4 3 2 2 2 3 3 3" xfId="19160"/>
    <cellStyle name="Komma 4 3 2 2 2 3 4" xfId="19161"/>
    <cellStyle name="Komma 4 3 2 2 2 3 5" xfId="19162"/>
    <cellStyle name="Komma 4 3 2 2 2 4" xfId="19163"/>
    <cellStyle name="Komma 4 3 2 2 2 4 2" xfId="19164"/>
    <cellStyle name="Komma 4 3 2 2 2 4 3" xfId="19165"/>
    <cellStyle name="Komma 4 3 2 2 2 5" xfId="19166"/>
    <cellStyle name="Komma 4 3 2 2 2 5 2" xfId="19167"/>
    <cellStyle name="Komma 4 3 2 2 2 5 3" xfId="19168"/>
    <cellStyle name="Komma 4 3 2 2 2 6" xfId="19169"/>
    <cellStyle name="Komma 4 3 2 2 2 6 2" xfId="19170"/>
    <cellStyle name="Komma 4 3 2 2 2 7" xfId="19171"/>
    <cellStyle name="Komma 4 3 2 2 2 7 2" xfId="19172"/>
    <cellStyle name="Komma 4 3 2 2 2 8" xfId="19173"/>
    <cellStyle name="Komma 4 3 2 2 2 9" xfId="19174"/>
    <cellStyle name="Komma 4 3 2 2 2_Tabell 4.5-4.7" xfId="19143"/>
    <cellStyle name="Komma 4 3 2 2 3" xfId="1079"/>
    <cellStyle name="Komma 4 3 2 2 3 2" xfId="19176"/>
    <cellStyle name="Komma 4 3 2 2 3 2 2" xfId="19177"/>
    <cellStyle name="Komma 4 3 2 2 3 2 3" xfId="19178"/>
    <cellStyle name="Komma 4 3 2 2 3 3" xfId="19179"/>
    <cellStyle name="Komma 4 3 2 2 3 3 2" xfId="19180"/>
    <cellStyle name="Komma 4 3 2 2 3 3 3" xfId="19181"/>
    <cellStyle name="Komma 4 3 2 2 3 4" xfId="19182"/>
    <cellStyle name="Komma 4 3 2 2 3 5" xfId="19183"/>
    <cellStyle name="Komma 4 3 2 2 3_Tabell 4.5-4.7" xfId="19175"/>
    <cellStyle name="Komma 4 3 2 2 4" xfId="19184"/>
    <cellStyle name="Komma 4 3 2 2 4 2" xfId="19185"/>
    <cellStyle name="Komma 4 3 2 2 4 2 2" xfId="19186"/>
    <cellStyle name="Komma 4 3 2 2 4 2 3" xfId="19187"/>
    <cellStyle name="Komma 4 3 2 2 4 3" xfId="19188"/>
    <cellStyle name="Komma 4 3 2 2 4 3 2" xfId="19189"/>
    <cellStyle name="Komma 4 3 2 2 4 3 3" xfId="19190"/>
    <cellStyle name="Komma 4 3 2 2 4 4" xfId="19191"/>
    <cellStyle name="Komma 4 3 2 2 4 5" xfId="19192"/>
    <cellStyle name="Komma 4 3 2 2 5" xfId="19193"/>
    <cellStyle name="Komma 4 3 2 2 5 2" xfId="19194"/>
    <cellStyle name="Komma 4 3 2 2 5 3" xfId="19195"/>
    <cellStyle name="Komma 4 3 2 2 6" xfId="19196"/>
    <cellStyle name="Komma 4 3 2 2 6 2" xfId="19197"/>
    <cellStyle name="Komma 4 3 2 2 6 3" xfId="19198"/>
    <cellStyle name="Komma 4 3 2 2 7" xfId="19199"/>
    <cellStyle name="Komma 4 3 2 2 7 2" xfId="19200"/>
    <cellStyle name="Komma 4 3 2 2 8" xfId="19201"/>
    <cellStyle name="Komma 4 3 2 2 8 2" xfId="19202"/>
    <cellStyle name="Komma 4 3 2 2 9" xfId="19203"/>
    <cellStyle name="Komma 4 3 2 2_Tabell 4.5-4.7" xfId="19140"/>
    <cellStyle name="Komma 4 3 2 3" xfId="1080"/>
    <cellStyle name="Komma 4 3 2 3 10" xfId="19205"/>
    <cellStyle name="Komma 4 3 2 3 2" xfId="1081"/>
    <cellStyle name="Komma 4 3 2 3 2 2" xfId="19207"/>
    <cellStyle name="Komma 4 3 2 3 2 2 2" xfId="19208"/>
    <cellStyle name="Komma 4 3 2 3 2 2 3" xfId="19209"/>
    <cellStyle name="Komma 4 3 2 3 2 3" xfId="19210"/>
    <cellStyle name="Komma 4 3 2 3 2 3 2" xfId="19211"/>
    <cellStyle name="Komma 4 3 2 3 2 3 3" xfId="19212"/>
    <cellStyle name="Komma 4 3 2 3 2 4" xfId="19213"/>
    <cellStyle name="Komma 4 3 2 3 2 5" xfId="19214"/>
    <cellStyle name="Komma 4 3 2 3 2_Tabell 4.5-4.7" xfId="19206"/>
    <cellStyle name="Komma 4 3 2 3 3" xfId="19215"/>
    <cellStyle name="Komma 4 3 2 3 3 2" xfId="19216"/>
    <cellStyle name="Komma 4 3 2 3 3 2 2" xfId="19217"/>
    <cellStyle name="Komma 4 3 2 3 3 2 3" xfId="19218"/>
    <cellStyle name="Komma 4 3 2 3 3 3" xfId="19219"/>
    <cellStyle name="Komma 4 3 2 3 3 3 2" xfId="19220"/>
    <cellStyle name="Komma 4 3 2 3 3 3 3" xfId="19221"/>
    <cellStyle name="Komma 4 3 2 3 3 4" xfId="19222"/>
    <cellStyle name="Komma 4 3 2 3 3 5" xfId="19223"/>
    <cellStyle name="Komma 4 3 2 3 4" xfId="19224"/>
    <cellStyle name="Komma 4 3 2 3 4 2" xfId="19225"/>
    <cellStyle name="Komma 4 3 2 3 4 3" xfId="19226"/>
    <cellStyle name="Komma 4 3 2 3 5" xfId="19227"/>
    <cellStyle name="Komma 4 3 2 3 5 2" xfId="19228"/>
    <cellStyle name="Komma 4 3 2 3 5 3" xfId="19229"/>
    <cellStyle name="Komma 4 3 2 3 6" xfId="19230"/>
    <cellStyle name="Komma 4 3 2 3 6 2" xfId="19231"/>
    <cellStyle name="Komma 4 3 2 3 7" xfId="19232"/>
    <cellStyle name="Komma 4 3 2 3 7 2" xfId="19233"/>
    <cellStyle name="Komma 4 3 2 3 8" xfId="19234"/>
    <cellStyle name="Komma 4 3 2 3 9" xfId="19235"/>
    <cellStyle name="Komma 4 3 2 3_Tabell 4.5-4.7" xfId="19204"/>
    <cellStyle name="Komma 4 3 2 4" xfId="1082"/>
    <cellStyle name="Komma 4 3 2 4 2" xfId="19237"/>
    <cellStyle name="Komma 4 3 2 4 2 2" xfId="19238"/>
    <cellStyle name="Komma 4 3 2 4 2 3" xfId="19239"/>
    <cellStyle name="Komma 4 3 2 4 3" xfId="19240"/>
    <cellStyle name="Komma 4 3 2 4 3 2" xfId="19241"/>
    <cellStyle name="Komma 4 3 2 4 3 3" xfId="19242"/>
    <cellStyle name="Komma 4 3 2 4 4" xfId="19243"/>
    <cellStyle name="Komma 4 3 2 4 5" xfId="19244"/>
    <cellStyle name="Komma 4 3 2 4_Tabell 4.5-4.7" xfId="19236"/>
    <cellStyle name="Komma 4 3 2 5" xfId="19245"/>
    <cellStyle name="Komma 4 3 2 5 2" xfId="19246"/>
    <cellStyle name="Komma 4 3 2 5 2 2" xfId="19247"/>
    <cellStyle name="Komma 4 3 2 5 2 3" xfId="19248"/>
    <cellStyle name="Komma 4 3 2 5 3" xfId="19249"/>
    <cellStyle name="Komma 4 3 2 5 3 2" xfId="19250"/>
    <cellStyle name="Komma 4 3 2 5 3 3" xfId="19251"/>
    <cellStyle name="Komma 4 3 2 5 4" xfId="19252"/>
    <cellStyle name="Komma 4 3 2 5 5" xfId="19253"/>
    <cellStyle name="Komma 4 3 2 6" xfId="19254"/>
    <cellStyle name="Komma 4 3 2 6 2" xfId="19255"/>
    <cellStyle name="Komma 4 3 2 6 3" xfId="19256"/>
    <cellStyle name="Komma 4 3 2 7" xfId="19257"/>
    <cellStyle name="Komma 4 3 2 7 2" xfId="19258"/>
    <cellStyle name="Komma 4 3 2 7 3" xfId="19259"/>
    <cellStyle name="Komma 4 3 2 8" xfId="19260"/>
    <cellStyle name="Komma 4 3 2 8 2" xfId="19261"/>
    <cellStyle name="Komma 4 3 2 9" xfId="19262"/>
    <cellStyle name="Komma 4 3 2 9 2" xfId="19263"/>
    <cellStyle name="Komma 4 3 2_Tabell 4.5-4.7" xfId="19136"/>
    <cellStyle name="Komma 4 3 3" xfId="1083"/>
    <cellStyle name="Komma 4 3 3 10" xfId="19265"/>
    <cellStyle name="Komma 4 3 3 11" xfId="19266"/>
    <cellStyle name="Komma 4 3 3 2" xfId="1084"/>
    <cellStyle name="Komma 4 3 3 2 10" xfId="19268"/>
    <cellStyle name="Komma 4 3 3 2 2" xfId="1085"/>
    <cellStyle name="Komma 4 3 3 2 2 2" xfId="19270"/>
    <cellStyle name="Komma 4 3 3 2 2 2 2" xfId="19271"/>
    <cellStyle name="Komma 4 3 3 2 2 2 3" xfId="19272"/>
    <cellStyle name="Komma 4 3 3 2 2 3" xfId="19273"/>
    <cellStyle name="Komma 4 3 3 2 2 3 2" xfId="19274"/>
    <cellStyle name="Komma 4 3 3 2 2 3 3" xfId="19275"/>
    <cellStyle name="Komma 4 3 3 2 2 4" xfId="19276"/>
    <cellStyle name="Komma 4 3 3 2 2 5" xfId="19277"/>
    <cellStyle name="Komma 4 3 3 2 2_Tabell 4.5-4.7" xfId="19269"/>
    <cellStyle name="Komma 4 3 3 2 3" xfId="19278"/>
    <cellStyle name="Komma 4 3 3 2 3 2" xfId="19279"/>
    <cellStyle name="Komma 4 3 3 2 3 2 2" xfId="19280"/>
    <cellStyle name="Komma 4 3 3 2 3 2 3" xfId="19281"/>
    <cellStyle name="Komma 4 3 3 2 3 3" xfId="19282"/>
    <cellStyle name="Komma 4 3 3 2 3 3 2" xfId="19283"/>
    <cellStyle name="Komma 4 3 3 2 3 3 3" xfId="19284"/>
    <cellStyle name="Komma 4 3 3 2 3 4" xfId="19285"/>
    <cellStyle name="Komma 4 3 3 2 3 5" xfId="19286"/>
    <cellStyle name="Komma 4 3 3 2 4" xfId="19287"/>
    <cellStyle name="Komma 4 3 3 2 4 2" xfId="19288"/>
    <cellStyle name="Komma 4 3 3 2 4 3" xfId="19289"/>
    <cellStyle name="Komma 4 3 3 2 5" xfId="19290"/>
    <cellStyle name="Komma 4 3 3 2 5 2" xfId="19291"/>
    <cellStyle name="Komma 4 3 3 2 5 3" xfId="19292"/>
    <cellStyle name="Komma 4 3 3 2 6" xfId="19293"/>
    <cellStyle name="Komma 4 3 3 2 6 2" xfId="19294"/>
    <cellStyle name="Komma 4 3 3 2 7" xfId="19295"/>
    <cellStyle name="Komma 4 3 3 2 7 2" xfId="19296"/>
    <cellStyle name="Komma 4 3 3 2 8" xfId="19297"/>
    <cellStyle name="Komma 4 3 3 2 9" xfId="19298"/>
    <cellStyle name="Komma 4 3 3 2_Tabell 4.5-4.7" xfId="19267"/>
    <cellStyle name="Komma 4 3 3 3" xfId="1086"/>
    <cellStyle name="Komma 4 3 3 3 2" xfId="19300"/>
    <cellStyle name="Komma 4 3 3 3 2 2" xfId="19301"/>
    <cellStyle name="Komma 4 3 3 3 2 3" xfId="19302"/>
    <cellStyle name="Komma 4 3 3 3 3" xfId="19303"/>
    <cellStyle name="Komma 4 3 3 3 3 2" xfId="19304"/>
    <cellStyle name="Komma 4 3 3 3 3 3" xfId="19305"/>
    <cellStyle name="Komma 4 3 3 3 4" xfId="19306"/>
    <cellStyle name="Komma 4 3 3 3 5" xfId="19307"/>
    <cellStyle name="Komma 4 3 3 3_Tabell 4.5-4.7" xfId="19299"/>
    <cellStyle name="Komma 4 3 3 4" xfId="19308"/>
    <cellStyle name="Komma 4 3 3 4 2" xfId="19309"/>
    <cellStyle name="Komma 4 3 3 4 2 2" xfId="19310"/>
    <cellStyle name="Komma 4 3 3 4 2 3" xfId="19311"/>
    <cellStyle name="Komma 4 3 3 4 3" xfId="19312"/>
    <cellStyle name="Komma 4 3 3 4 3 2" xfId="19313"/>
    <cellStyle name="Komma 4 3 3 4 3 3" xfId="19314"/>
    <cellStyle name="Komma 4 3 3 4 4" xfId="19315"/>
    <cellStyle name="Komma 4 3 3 4 5" xfId="19316"/>
    <cellStyle name="Komma 4 3 3 5" xfId="19317"/>
    <cellStyle name="Komma 4 3 3 5 2" xfId="19318"/>
    <cellStyle name="Komma 4 3 3 5 3" xfId="19319"/>
    <cellStyle name="Komma 4 3 3 6" xfId="19320"/>
    <cellStyle name="Komma 4 3 3 6 2" xfId="19321"/>
    <cellStyle name="Komma 4 3 3 6 3" xfId="19322"/>
    <cellStyle name="Komma 4 3 3 7" xfId="19323"/>
    <cellStyle name="Komma 4 3 3 7 2" xfId="19324"/>
    <cellStyle name="Komma 4 3 3 8" xfId="19325"/>
    <cellStyle name="Komma 4 3 3 8 2" xfId="19326"/>
    <cellStyle name="Komma 4 3 3 9" xfId="19327"/>
    <cellStyle name="Komma 4 3 3_Tabell 4.5-4.7" xfId="19264"/>
    <cellStyle name="Komma 4 3 4" xfId="1087"/>
    <cellStyle name="Komma 4 3 4 10" xfId="19329"/>
    <cellStyle name="Komma 4 3 4 2" xfId="1088"/>
    <cellStyle name="Komma 4 3 4 2 2" xfId="19331"/>
    <cellStyle name="Komma 4 3 4 2 2 2" xfId="19332"/>
    <cellStyle name="Komma 4 3 4 2 2 3" xfId="19333"/>
    <cellStyle name="Komma 4 3 4 2 3" xfId="19334"/>
    <cellStyle name="Komma 4 3 4 2 3 2" xfId="19335"/>
    <cellStyle name="Komma 4 3 4 2 3 3" xfId="19336"/>
    <cellStyle name="Komma 4 3 4 2 4" xfId="19337"/>
    <cellStyle name="Komma 4 3 4 2 5" xfId="19338"/>
    <cellStyle name="Komma 4 3 4 2_Tabell 4.5-4.7" xfId="19330"/>
    <cellStyle name="Komma 4 3 4 3" xfId="19339"/>
    <cellStyle name="Komma 4 3 4 3 2" xfId="19340"/>
    <cellStyle name="Komma 4 3 4 3 2 2" xfId="19341"/>
    <cellStyle name="Komma 4 3 4 3 2 3" xfId="19342"/>
    <cellStyle name="Komma 4 3 4 3 3" xfId="19343"/>
    <cellStyle name="Komma 4 3 4 3 3 2" xfId="19344"/>
    <cellStyle name="Komma 4 3 4 3 3 3" xfId="19345"/>
    <cellStyle name="Komma 4 3 4 3 4" xfId="19346"/>
    <cellStyle name="Komma 4 3 4 3 5" xfId="19347"/>
    <cellStyle name="Komma 4 3 4 4" xfId="19348"/>
    <cellStyle name="Komma 4 3 4 4 2" xfId="19349"/>
    <cellStyle name="Komma 4 3 4 4 3" xfId="19350"/>
    <cellStyle name="Komma 4 3 4 5" xfId="19351"/>
    <cellStyle name="Komma 4 3 4 5 2" xfId="19352"/>
    <cellStyle name="Komma 4 3 4 5 3" xfId="19353"/>
    <cellStyle name="Komma 4 3 4 6" xfId="19354"/>
    <cellStyle name="Komma 4 3 4 6 2" xfId="19355"/>
    <cellStyle name="Komma 4 3 4 7" xfId="19356"/>
    <cellStyle name="Komma 4 3 4 7 2" xfId="19357"/>
    <cellStyle name="Komma 4 3 4 8" xfId="19358"/>
    <cellStyle name="Komma 4 3 4 9" xfId="19359"/>
    <cellStyle name="Komma 4 3 4_Tabell 4.5-4.7" xfId="19328"/>
    <cellStyle name="Komma 4 3 5" xfId="1089"/>
    <cellStyle name="Komma 4 3 5 2" xfId="19361"/>
    <cellStyle name="Komma 4 3 5 2 2" xfId="19362"/>
    <cellStyle name="Komma 4 3 5 2 3" xfId="19363"/>
    <cellStyle name="Komma 4 3 5 3" xfId="19364"/>
    <cellStyle name="Komma 4 3 5 3 2" xfId="19365"/>
    <cellStyle name="Komma 4 3 5 3 3" xfId="19366"/>
    <cellStyle name="Komma 4 3 5 4" xfId="19367"/>
    <cellStyle name="Komma 4 3 5 5" xfId="19368"/>
    <cellStyle name="Komma 4 3 5_Tabell 4.5-4.7" xfId="19360"/>
    <cellStyle name="Komma 4 3 6" xfId="19369"/>
    <cellStyle name="Komma 4 3 6 2" xfId="19370"/>
    <cellStyle name="Komma 4 3 6 2 2" xfId="19371"/>
    <cellStyle name="Komma 4 3 6 2 3" xfId="19372"/>
    <cellStyle name="Komma 4 3 6 3" xfId="19373"/>
    <cellStyle name="Komma 4 3 6 3 2" xfId="19374"/>
    <cellStyle name="Komma 4 3 6 3 3" xfId="19375"/>
    <cellStyle name="Komma 4 3 6 4" xfId="19376"/>
    <cellStyle name="Komma 4 3 6 5" xfId="19377"/>
    <cellStyle name="Komma 4 3 7" xfId="19378"/>
    <cellStyle name="Komma 4 3 7 2" xfId="19379"/>
    <cellStyle name="Komma 4 3 7 3" xfId="19380"/>
    <cellStyle name="Komma 4 3 8" xfId="19381"/>
    <cellStyle name="Komma 4 3 8 2" xfId="19382"/>
    <cellStyle name="Komma 4 3 8 3" xfId="19383"/>
    <cellStyle name="Komma 4 3 9" xfId="19384"/>
    <cellStyle name="Komma 4 3 9 2" xfId="19385"/>
    <cellStyle name="Komma 4 3_Tabell 4.5-4.7" xfId="19130"/>
    <cellStyle name="Komma 4 4" xfId="1090"/>
    <cellStyle name="Komma 4 4 10" xfId="19387"/>
    <cellStyle name="Komma 4 4 10 2" xfId="19388"/>
    <cellStyle name="Komma 4 4 11" xfId="19389"/>
    <cellStyle name="Komma 4 4 12" xfId="19390"/>
    <cellStyle name="Komma 4 4 13" xfId="19391"/>
    <cellStyle name="Komma 4 4 2" xfId="1091"/>
    <cellStyle name="Komma 4 4 2 10" xfId="19393"/>
    <cellStyle name="Komma 4 4 2 11" xfId="19394"/>
    <cellStyle name="Komma 4 4 2 12" xfId="19395"/>
    <cellStyle name="Komma 4 4 2 2" xfId="1092"/>
    <cellStyle name="Komma 4 4 2 2 10" xfId="19397"/>
    <cellStyle name="Komma 4 4 2 2 11" xfId="19398"/>
    <cellStyle name="Komma 4 4 2 2 2" xfId="1093"/>
    <cellStyle name="Komma 4 4 2 2 2 10" xfId="19400"/>
    <cellStyle name="Komma 4 4 2 2 2 2" xfId="1094"/>
    <cellStyle name="Komma 4 4 2 2 2 2 2" xfId="19402"/>
    <cellStyle name="Komma 4 4 2 2 2 2 2 2" xfId="19403"/>
    <cellStyle name="Komma 4 4 2 2 2 2 2 3" xfId="19404"/>
    <cellStyle name="Komma 4 4 2 2 2 2 3" xfId="19405"/>
    <cellStyle name="Komma 4 4 2 2 2 2 3 2" xfId="19406"/>
    <cellStyle name="Komma 4 4 2 2 2 2 3 3" xfId="19407"/>
    <cellStyle name="Komma 4 4 2 2 2 2 4" xfId="19408"/>
    <cellStyle name="Komma 4 4 2 2 2 2 5" xfId="19409"/>
    <cellStyle name="Komma 4 4 2 2 2 2_Tabell 4.5-4.7" xfId="19401"/>
    <cellStyle name="Komma 4 4 2 2 2 3" xfId="19410"/>
    <cellStyle name="Komma 4 4 2 2 2 3 2" xfId="19411"/>
    <cellStyle name="Komma 4 4 2 2 2 3 2 2" xfId="19412"/>
    <cellStyle name="Komma 4 4 2 2 2 3 2 3" xfId="19413"/>
    <cellStyle name="Komma 4 4 2 2 2 3 3" xfId="19414"/>
    <cellStyle name="Komma 4 4 2 2 2 3 3 2" xfId="19415"/>
    <cellStyle name="Komma 4 4 2 2 2 3 3 3" xfId="19416"/>
    <cellStyle name="Komma 4 4 2 2 2 3 4" xfId="19417"/>
    <cellStyle name="Komma 4 4 2 2 2 3 5" xfId="19418"/>
    <cellStyle name="Komma 4 4 2 2 2 4" xfId="19419"/>
    <cellStyle name="Komma 4 4 2 2 2 4 2" xfId="19420"/>
    <cellStyle name="Komma 4 4 2 2 2 4 3" xfId="19421"/>
    <cellStyle name="Komma 4 4 2 2 2 5" xfId="19422"/>
    <cellStyle name="Komma 4 4 2 2 2 5 2" xfId="19423"/>
    <cellStyle name="Komma 4 4 2 2 2 5 3" xfId="19424"/>
    <cellStyle name="Komma 4 4 2 2 2 6" xfId="19425"/>
    <cellStyle name="Komma 4 4 2 2 2 6 2" xfId="19426"/>
    <cellStyle name="Komma 4 4 2 2 2 7" xfId="19427"/>
    <cellStyle name="Komma 4 4 2 2 2 7 2" xfId="19428"/>
    <cellStyle name="Komma 4 4 2 2 2 8" xfId="19429"/>
    <cellStyle name="Komma 4 4 2 2 2 9" xfId="19430"/>
    <cellStyle name="Komma 4 4 2 2 2_Tabell 4.5-4.7" xfId="19399"/>
    <cellStyle name="Komma 4 4 2 2 3" xfId="1095"/>
    <cellStyle name="Komma 4 4 2 2 3 2" xfId="19432"/>
    <cellStyle name="Komma 4 4 2 2 3 2 2" xfId="19433"/>
    <cellStyle name="Komma 4 4 2 2 3 2 3" xfId="19434"/>
    <cellStyle name="Komma 4 4 2 2 3 3" xfId="19435"/>
    <cellStyle name="Komma 4 4 2 2 3 3 2" xfId="19436"/>
    <cellStyle name="Komma 4 4 2 2 3 3 3" xfId="19437"/>
    <cellStyle name="Komma 4 4 2 2 3 4" xfId="19438"/>
    <cellStyle name="Komma 4 4 2 2 3 5" xfId="19439"/>
    <cellStyle name="Komma 4 4 2 2 3_Tabell 4.5-4.7" xfId="19431"/>
    <cellStyle name="Komma 4 4 2 2 4" xfId="19440"/>
    <cellStyle name="Komma 4 4 2 2 4 2" xfId="19441"/>
    <cellStyle name="Komma 4 4 2 2 4 2 2" xfId="19442"/>
    <cellStyle name="Komma 4 4 2 2 4 2 3" xfId="19443"/>
    <cellStyle name="Komma 4 4 2 2 4 3" xfId="19444"/>
    <cellStyle name="Komma 4 4 2 2 4 3 2" xfId="19445"/>
    <cellStyle name="Komma 4 4 2 2 4 3 3" xfId="19446"/>
    <cellStyle name="Komma 4 4 2 2 4 4" xfId="19447"/>
    <cellStyle name="Komma 4 4 2 2 4 5" xfId="19448"/>
    <cellStyle name="Komma 4 4 2 2 5" xfId="19449"/>
    <cellStyle name="Komma 4 4 2 2 5 2" xfId="19450"/>
    <cellStyle name="Komma 4 4 2 2 5 3" xfId="19451"/>
    <cellStyle name="Komma 4 4 2 2 6" xfId="19452"/>
    <cellStyle name="Komma 4 4 2 2 6 2" xfId="19453"/>
    <cellStyle name="Komma 4 4 2 2 6 3" xfId="19454"/>
    <cellStyle name="Komma 4 4 2 2 7" xfId="19455"/>
    <cellStyle name="Komma 4 4 2 2 7 2" xfId="19456"/>
    <cellStyle name="Komma 4 4 2 2 8" xfId="19457"/>
    <cellStyle name="Komma 4 4 2 2 8 2" xfId="19458"/>
    <cellStyle name="Komma 4 4 2 2 9" xfId="19459"/>
    <cellStyle name="Komma 4 4 2 2_Tabell 4.5-4.7" xfId="19396"/>
    <cellStyle name="Komma 4 4 2 3" xfId="1096"/>
    <cellStyle name="Komma 4 4 2 3 10" xfId="19461"/>
    <cellStyle name="Komma 4 4 2 3 2" xfId="1097"/>
    <cellStyle name="Komma 4 4 2 3 2 2" xfId="19463"/>
    <cellStyle name="Komma 4 4 2 3 2 2 2" xfId="19464"/>
    <cellStyle name="Komma 4 4 2 3 2 2 3" xfId="19465"/>
    <cellStyle name="Komma 4 4 2 3 2 3" xfId="19466"/>
    <cellStyle name="Komma 4 4 2 3 2 3 2" xfId="19467"/>
    <cellStyle name="Komma 4 4 2 3 2 3 3" xfId="19468"/>
    <cellStyle name="Komma 4 4 2 3 2 4" xfId="19469"/>
    <cellStyle name="Komma 4 4 2 3 2 5" xfId="19470"/>
    <cellStyle name="Komma 4 4 2 3 2_Tabell 4.5-4.7" xfId="19462"/>
    <cellStyle name="Komma 4 4 2 3 3" xfId="19471"/>
    <cellStyle name="Komma 4 4 2 3 3 2" xfId="19472"/>
    <cellStyle name="Komma 4 4 2 3 3 2 2" xfId="19473"/>
    <cellStyle name="Komma 4 4 2 3 3 2 3" xfId="19474"/>
    <cellStyle name="Komma 4 4 2 3 3 3" xfId="19475"/>
    <cellStyle name="Komma 4 4 2 3 3 3 2" xfId="19476"/>
    <cellStyle name="Komma 4 4 2 3 3 3 3" xfId="19477"/>
    <cellStyle name="Komma 4 4 2 3 3 4" xfId="19478"/>
    <cellStyle name="Komma 4 4 2 3 3 5" xfId="19479"/>
    <cellStyle name="Komma 4 4 2 3 4" xfId="19480"/>
    <cellStyle name="Komma 4 4 2 3 4 2" xfId="19481"/>
    <cellStyle name="Komma 4 4 2 3 4 3" xfId="19482"/>
    <cellStyle name="Komma 4 4 2 3 5" xfId="19483"/>
    <cellStyle name="Komma 4 4 2 3 5 2" xfId="19484"/>
    <cellStyle name="Komma 4 4 2 3 5 3" xfId="19485"/>
    <cellStyle name="Komma 4 4 2 3 6" xfId="19486"/>
    <cellStyle name="Komma 4 4 2 3 6 2" xfId="19487"/>
    <cellStyle name="Komma 4 4 2 3 7" xfId="19488"/>
    <cellStyle name="Komma 4 4 2 3 7 2" xfId="19489"/>
    <cellStyle name="Komma 4 4 2 3 8" xfId="19490"/>
    <cellStyle name="Komma 4 4 2 3 9" xfId="19491"/>
    <cellStyle name="Komma 4 4 2 3_Tabell 4.5-4.7" xfId="19460"/>
    <cellStyle name="Komma 4 4 2 4" xfId="1098"/>
    <cellStyle name="Komma 4 4 2 4 2" xfId="19493"/>
    <cellStyle name="Komma 4 4 2 4 2 2" xfId="19494"/>
    <cellStyle name="Komma 4 4 2 4 2 3" xfId="19495"/>
    <cellStyle name="Komma 4 4 2 4 3" xfId="19496"/>
    <cellStyle name="Komma 4 4 2 4 3 2" xfId="19497"/>
    <cellStyle name="Komma 4 4 2 4 3 3" xfId="19498"/>
    <cellStyle name="Komma 4 4 2 4 4" xfId="19499"/>
    <cellStyle name="Komma 4 4 2 4 5" xfId="19500"/>
    <cellStyle name="Komma 4 4 2 4_Tabell 4.5-4.7" xfId="19492"/>
    <cellStyle name="Komma 4 4 2 5" xfId="19501"/>
    <cellStyle name="Komma 4 4 2 5 2" xfId="19502"/>
    <cellStyle name="Komma 4 4 2 5 2 2" xfId="19503"/>
    <cellStyle name="Komma 4 4 2 5 2 3" xfId="19504"/>
    <cellStyle name="Komma 4 4 2 5 3" xfId="19505"/>
    <cellStyle name="Komma 4 4 2 5 3 2" xfId="19506"/>
    <cellStyle name="Komma 4 4 2 5 3 3" xfId="19507"/>
    <cellStyle name="Komma 4 4 2 5 4" xfId="19508"/>
    <cellStyle name="Komma 4 4 2 5 5" xfId="19509"/>
    <cellStyle name="Komma 4 4 2 6" xfId="19510"/>
    <cellStyle name="Komma 4 4 2 6 2" xfId="19511"/>
    <cellStyle name="Komma 4 4 2 6 3" xfId="19512"/>
    <cellStyle name="Komma 4 4 2 7" xfId="19513"/>
    <cellStyle name="Komma 4 4 2 7 2" xfId="19514"/>
    <cellStyle name="Komma 4 4 2 7 3" xfId="19515"/>
    <cellStyle name="Komma 4 4 2 8" xfId="19516"/>
    <cellStyle name="Komma 4 4 2 8 2" xfId="19517"/>
    <cellStyle name="Komma 4 4 2 9" xfId="19518"/>
    <cellStyle name="Komma 4 4 2 9 2" xfId="19519"/>
    <cellStyle name="Komma 4 4 2_Tabell 4.5-4.7" xfId="19392"/>
    <cellStyle name="Komma 4 4 3" xfId="1099"/>
    <cellStyle name="Komma 4 4 3 10" xfId="19521"/>
    <cellStyle name="Komma 4 4 3 11" xfId="19522"/>
    <cellStyle name="Komma 4 4 3 2" xfId="1100"/>
    <cellStyle name="Komma 4 4 3 2 10" xfId="19524"/>
    <cellStyle name="Komma 4 4 3 2 2" xfId="1101"/>
    <cellStyle name="Komma 4 4 3 2 2 2" xfId="19526"/>
    <cellStyle name="Komma 4 4 3 2 2 2 2" xfId="19527"/>
    <cellStyle name="Komma 4 4 3 2 2 2 3" xfId="19528"/>
    <cellStyle name="Komma 4 4 3 2 2 3" xfId="19529"/>
    <cellStyle name="Komma 4 4 3 2 2 3 2" xfId="19530"/>
    <cellStyle name="Komma 4 4 3 2 2 3 3" xfId="19531"/>
    <cellStyle name="Komma 4 4 3 2 2 4" xfId="19532"/>
    <cellStyle name="Komma 4 4 3 2 2 5" xfId="19533"/>
    <cellStyle name="Komma 4 4 3 2 2_Tabell 4.5-4.7" xfId="19525"/>
    <cellStyle name="Komma 4 4 3 2 3" xfId="19534"/>
    <cellStyle name="Komma 4 4 3 2 3 2" xfId="19535"/>
    <cellStyle name="Komma 4 4 3 2 3 2 2" xfId="19536"/>
    <cellStyle name="Komma 4 4 3 2 3 2 3" xfId="19537"/>
    <cellStyle name="Komma 4 4 3 2 3 3" xfId="19538"/>
    <cellStyle name="Komma 4 4 3 2 3 3 2" xfId="19539"/>
    <cellStyle name="Komma 4 4 3 2 3 3 3" xfId="19540"/>
    <cellStyle name="Komma 4 4 3 2 3 4" xfId="19541"/>
    <cellStyle name="Komma 4 4 3 2 3 5" xfId="19542"/>
    <cellStyle name="Komma 4 4 3 2 4" xfId="19543"/>
    <cellStyle name="Komma 4 4 3 2 4 2" xfId="19544"/>
    <cellStyle name="Komma 4 4 3 2 4 3" xfId="19545"/>
    <cellStyle name="Komma 4 4 3 2 5" xfId="19546"/>
    <cellStyle name="Komma 4 4 3 2 5 2" xfId="19547"/>
    <cellStyle name="Komma 4 4 3 2 5 3" xfId="19548"/>
    <cellStyle name="Komma 4 4 3 2 6" xfId="19549"/>
    <cellStyle name="Komma 4 4 3 2 6 2" xfId="19550"/>
    <cellStyle name="Komma 4 4 3 2 7" xfId="19551"/>
    <cellStyle name="Komma 4 4 3 2 7 2" xfId="19552"/>
    <cellStyle name="Komma 4 4 3 2 8" xfId="19553"/>
    <cellStyle name="Komma 4 4 3 2 9" xfId="19554"/>
    <cellStyle name="Komma 4 4 3 2_Tabell 4.5-4.7" xfId="19523"/>
    <cellStyle name="Komma 4 4 3 3" xfId="1102"/>
    <cellStyle name="Komma 4 4 3 3 2" xfId="19556"/>
    <cellStyle name="Komma 4 4 3 3 2 2" xfId="19557"/>
    <cellStyle name="Komma 4 4 3 3 2 3" xfId="19558"/>
    <cellStyle name="Komma 4 4 3 3 3" xfId="19559"/>
    <cellStyle name="Komma 4 4 3 3 3 2" xfId="19560"/>
    <cellStyle name="Komma 4 4 3 3 3 3" xfId="19561"/>
    <cellStyle name="Komma 4 4 3 3 4" xfId="19562"/>
    <cellStyle name="Komma 4 4 3 3 5" xfId="19563"/>
    <cellStyle name="Komma 4 4 3 3_Tabell 4.5-4.7" xfId="19555"/>
    <cellStyle name="Komma 4 4 3 4" xfId="19564"/>
    <cellStyle name="Komma 4 4 3 4 2" xfId="19565"/>
    <cellStyle name="Komma 4 4 3 4 2 2" xfId="19566"/>
    <cellStyle name="Komma 4 4 3 4 2 3" xfId="19567"/>
    <cellStyle name="Komma 4 4 3 4 3" xfId="19568"/>
    <cellStyle name="Komma 4 4 3 4 3 2" xfId="19569"/>
    <cellStyle name="Komma 4 4 3 4 3 3" xfId="19570"/>
    <cellStyle name="Komma 4 4 3 4 4" xfId="19571"/>
    <cellStyle name="Komma 4 4 3 4 5" xfId="19572"/>
    <cellStyle name="Komma 4 4 3 5" xfId="19573"/>
    <cellStyle name="Komma 4 4 3 5 2" xfId="19574"/>
    <cellStyle name="Komma 4 4 3 5 3" xfId="19575"/>
    <cellStyle name="Komma 4 4 3 6" xfId="19576"/>
    <cellStyle name="Komma 4 4 3 6 2" xfId="19577"/>
    <cellStyle name="Komma 4 4 3 6 3" xfId="19578"/>
    <cellStyle name="Komma 4 4 3 7" xfId="19579"/>
    <cellStyle name="Komma 4 4 3 7 2" xfId="19580"/>
    <cellStyle name="Komma 4 4 3 8" xfId="19581"/>
    <cellStyle name="Komma 4 4 3 8 2" xfId="19582"/>
    <cellStyle name="Komma 4 4 3 9" xfId="19583"/>
    <cellStyle name="Komma 4 4 3_Tabell 4.5-4.7" xfId="19520"/>
    <cellStyle name="Komma 4 4 4" xfId="1103"/>
    <cellStyle name="Komma 4 4 4 10" xfId="19585"/>
    <cellStyle name="Komma 4 4 4 2" xfId="1104"/>
    <cellStyle name="Komma 4 4 4 2 2" xfId="19587"/>
    <cellStyle name="Komma 4 4 4 2 2 2" xfId="19588"/>
    <cellStyle name="Komma 4 4 4 2 2 3" xfId="19589"/>
    <cellStyle name="Komma 4 4 4 2 3" xfId="19590"/>
    <cellStyle name="Komma 4 4 4 2 3 2" xfId="19591"/>
    <cellStyle name="Komma 4 4 4 2 3 3" xfId="19592"/>
    <cellStyle name="Komma 4 4 4 2 4" xfId="19593"/>
    <cellStyle name="Komma 4 4 4 2 5" xfId="19594"/>
    <cellStyle name="Komma 4 4 4 2_Tabell 4.5-4.7" xfId="19586"/>
    <cellStyle name="Komma 4 4 4 3" xfId="19595"/>
    <cellStyle name="Komma 4 4 4 3 2" xfId="19596"/>
    <cellStyle name="Komma 4 4 4 3 2 2" xfId="19597"/>
    <cellStyle name="Komma 4 4 4 3 2 3" xfId="19598"/>
    <cellStyle name="Komma 4 4 4 3 3" xfId="19599"/>
    <cellStyle name="Komma 4 4 4 3 3 2" xfId="19600"/>
    <cellStyle name="Komma 4 4 4 3 3 3" xfId="19601"/>
    <cellStyle name="Komma 4 4 4 3 4" xfId="19602"/>
    <cellStyle name="Komma 4 4 4 3 5" xfId="19603"/>
    <cellStyle name="Komma 4 4 4 4" xfId="19604"/>
    <cellStyle name="Komma 4 4 4 4 2" xfId="19605"/>
    <cellStyle name="Komma 4 4 4 4 3" xfId="19606"/>
    <cellStyle name="Komma 4 4 4 5" xfId="19607"/>
    <cellStyle name="Komma 4 4 4 5 2" xfId="19608"/>
    <cellStyle name="Komma 4 4 4 5 3" xfId="19609"/>
    <cellStyle name="Komma 4 4 4 6" xfId="19610"/>
    <cellStyle name="Komma 4 4 4 6 2" xfId="19611"/>
    <cellStyle name="Komma 4 4 4 7" xfId="19612"/>
    <cellStyle name="Komma 4 4 4 7 2" xfId="19613"/>
    <cellStyle name="Komma 4 4 4 8" xfId="19614"/>
    <cellStyle name="Komma 4 4 4 9" xfId="19615"/>
    <cellStyle name="Komma 4 4 4_Tabell 4.5-4.7" xfId="19584"/>
    <cellStyle name="Komma 4 4 5" xfId="1105"/>
    <cellStyle name="Komma 4 4 5 2" xfId="19617"/>
    <cellStyle name="Komma 4 4 5 2 2" xfId="19618"/>
    <cellStyle name="Komma 4 4 5 2 3" xfId="19619"/>
    <cellStyle name="Komma 4 4 5 3" xfId="19620"/>
    <cellStyle name="Komma 4 4 5 3 2" xfId="19621"/>
    <cellStyle name="Komma 4 4 5 3 3" xfId="19622"/>
    <cellStyle name="Komma 4 4 5 4" xfId="19623"/>
    <cellStyle name="Komma 4 4 5 5" xfId="19624"/>
    <cellStyle name="Komma 4 4 5_Tabell 4.5-4.7" xfId="19616"/>
    <cellStyle name="Komma 4 4 6" xfId="19625"/>
    <cellStyle name="Komma 4 4 6 2" xfId="19626"/>
    <cellStyle name="Komma 4 4 6 2 2" xfId="19627"/>
    <cellStyle name="Komma 4 4 6 2 3" xfId="19628"/>
    <cellStyle name="Komma 4 4 6 3" xfId="19629"/>
    <cellStyle name="Komma 4 4 6 3 2" xfId="19630"/>
    <cellStyle name="Komma 4 4 6 3 3" xfId="19631"/>
    <cellStyle name="Komma 4 4 6 4" xfId="19632"/>
    <cellStyle name="Komma 4 4 6 5" xfId="19633"/>
    <cellStyle name="Komma 4 4 7" xfId="19634"/>
    <cellStyle name="Komma 4 4 7 2" xfId="19635"/>
    <cellStyle name="Komma 4 4 7 3" xfId="19636"/>
    <cellStyle name="Komma 4 4 8" xfId="19637"/>
    <cellStyle name="Komma 4 4 8 2" xfId="19638"/>
    <cellStyle name="Komma 4 4 8 3" xfId="19639"/>
    <cellStyle name="Komma 4 4 9" xfId="19640"/>
    <cellStyle name="Komma 4 4 9 2" xfId="19641"/>
    <cellStyle name="Komma 4 4_Tabell 4.5-4.7" xfId="19386"/>
    <cellStyle name="Komma 4 5" xfId="1106"/>
    <cellStyle name="Komma 4 5 10" xfId="19643"/>
    <cellStyle name="Komma 4 5 10 2" xfId="19644"/>
    <cellStyle name="Komma 4 5 11" xfId="19645"/>
    <cellStyle name="Komma 4 5 12" xfId="19646"/>
    <cellStyle name="Komma 4 5 13" xfId="19647"/>
    <cellStyle name="Komma 4 5 2" xfId="1107"/>
    <cellStyle name="Komma 4 5 2 10" xfId="19649"/>
    <cellStyle name="Komma 4 5 2 11" xfId="19650"/>
    <cellStyle name="Komma 4 5 2 12" xfId="19651"/>
    <cellStyle name="Komma 4 5 2 2" xfId="1108"/>
    <cellStyle name="Komma 4 5 2 2 10" xfId="19653"/>
    <cellStyle name="Komma 4 5 2 2 11" xfId="19654"/>
    <cellStyle name="Komma 4 5 2 2 2" xfId="1109"/>
    <cellStyle name="Komma 4 5 2 2 2 10" xfId="19656"/>
    <cellStyle name="Komma 4 5 2 2 2 2" xfId="1110"/>
    <cellStyle name="Komma 4 5 2 2 2 2 2" xfId="19658"/>
    <cellStyle name="Komma 4 5 2 2 2 2 2 2" xfId="19659"/>
    <cellStyle name="Komma 4 5 2 2 2 2 2 3" xfId="19660"/>
    <cellStyle name="Komma 4 5 2 2 2 2 3" xfId="19661"/>
    <cellStyle name="Komma 4 5 2 2 2 2 3 2" xfId="19662"/>
    <cellStyle name="Komma 4 5 2 2 2 2 3 3" xfId="19663"/>
    <cellStyle name="Komma 4 5 2 2 2 2 4" xfId="19664"/>
    <cellStyle name="Komma 4 5 2 2 2 2 5" xfId="19665"/>
    <cellStyle name="Komma 4 5 2 2 2 2_Tabell 4.5-4.7" xfId="19657"/>
    <cellStyle name="Komma 4 5 2 2 2 3" xfId="19666"/>
    <cellStyle name="Komma 4 5 2 2 2 3 2" xfId="19667"/>
    <cellStyle name="Komma 4 5 2 2 2 3 2 2" xfId="19668"/>
    <cellStyle name="Komma 4 5 2 2 2 3 2 3" xfId="19669"/>
    <cellStyle name="Komma 4 5 2 2 2 3 3" xfId="19670"/>
    <cellStyle name="Komma 4 5 2 2 2 3 3 2" xfId="19671"/>
    <cellStyle name="Komma 4 5 2 2 2 3 3 3" xfId="19672"/>
    <cellStyle name="Komma 4 5 2 2 2 3 4" xfId="19673"/>
    <cellStyle name="Komma 4 5 2 2 2 3 5" xfId="19674"/>
    <cellStyle name="Komma 4 5 2 2 2 4" xfId="19675"/>
    <cellStyle name="Komma 4 5 2 2 2 4 2" xfId="19676"/>
    <cellStyle name="Komma 4 5 2 2 2 4 3" xfId="19677"/>
    <cellStyle name="Komma 4 5 2 2 2 5" xfId="19678"/>
    <cellStyle name="Komma 4 5 2 2 2 5 2" xfId="19679"/>
    <cellStyle name="Komma 4 5 2 2 2 5 3" xfId="19680"/>
    <cellStyle name="Komma 4 5 2 2 2 6" xfId="19681"/>
    <cellStyle name="Komma 4 5 2 2 2 6 2" xfId="19682"/>
    <cellStyle name="Komma 4 5 2 2 2 7" xfId="19683"/>
    <cellStyle name="Komma 4 5 2 2 2 7 2" xfId="19684"/>
    <cellStyle name="Komma 4 5 2 2 2 8" xfId="19685"/>
    <cellStyle name="Komma 4 5 2 2 2 9" xfId="19686"/>
    <cellStyle name="Komma 4 5 2 2 2_Tabell 4.5-4.7" xfId="19655"/>
    <cellStyle name="Komma 4 5 2 2 3" xfId="1111"/>
    <cellStyle name="Komma 4 5 2 2 3 2" xfId="19688"/>
    <cellStyle name="Komma 4 5 2 2 3 2 2" xfId="19689"/>
    <cellStyle name="Komma 4 5 2 2 3 2 3" xfId="19690"/>
    <cellStyle name="Komma 4 5 2 2 3 3" xfId="19691"/>
    <cellStyle name="Komma 4 5 2 2 3 3 2" xfId="19692"/>
    <cellStyle name="Komma 4 5 2 2 3 3 3" xfId="19693"/>
    <cellStyle name="Komma 4 5 2 2 3 4" xfId="19694"/>
    <cellStyle name="Komma 4 5 2 2 3 5" xfId="19695"/>
    <cellStyle name="Komma 4 5 2 2 3_Tabell 4.5-4.7" xfId="19687"/>
    <cellStyle name="Komma 4 5 2 2 4" xfId="19696"/>
    <cellStyle name="Komma 4 5 2 2 4 2" xfId="19697"/>
    <cellStyle name="Komma 4 5 2 2 4 2 2" xfId="19698"/>
    <cellStyle name="Komma 4 5 2 2 4 2 3" xfId="19699"/>
    <cellStyle name="Komma 4 5 2 2 4 3" xfId="19700"/>
    <cellStyle name="Komma 4 5 2 2 4 3 2" xfId="19701"/>
    <cellStyle name="Komma 4 5 2 2 4 3 3" xfId="19702"/>
    <cellStyle name="Komma 4 5 2 2 4 4" xfId="19703"/>
    <cellStyle name="Komma 4 5 2 2 4 5" xfId="19704"/>
    <cellStyle name="Komma 4 5 2 2 5" xfId="19705"/>
    <cellStyle name="Komma 4 5 2 2 5 2" xfId="19706"/>
    <cellStyle name="Komma 4 5 2 2 5 3" xfId="19707"/>
    <cellStyle name="Komma 4 5 2 2 6" xfId="19708"/>
    <cellStyle name="Komma 4 5 2 2 6 2" xfId="19709"/>
    <cellStyle name="Komma 4 5 2 2 6 3" xfId="19710"/>
    <cellStyle name="Komma 4 5 2 2 7" xfId="19711"/>
    <cellStyle name="Komma 4 5 2 2 7 2" xfId="19712"/>
    <cellStyle name="Komma 4 5 2 2 8" xfId="19713"/>
    <cellStyle name="Komma 4 5 2 2 8 2" xfId="19714"/>
    <cellStyle name="Komma 4 5 2 2 9" xfId="19715"/>
    <cellStyle name="Komma 4 5 2 2_Tabell 4.5-4.7" xfId="19652"/>
    <cellStyle name="Komma 4 5 2 3" xfId="1112"/>
    <cellStyle name="Komma 4 5 2 3 10" xfId="19717"/>
    <cellStyle name="Komma 4 5 2 3 2" xfId="1113"/>
    <cellStyle name="Komma 4 5 2 3 2 2" xfId="19719"/>
    <cellStyle name="Komma 4 5 2 3 2 2 2" xfId="19720"/>
    <cellStyle name="Komma 4 5 2 3 2 2 3" xfId="19721"/>
    <cellStyle name="Komma 4 5 2 3 2 3" xfId="19722"/>
    <cellStyle name="Komma 4 5 2 3 2 3 2" xfId="19723"/>
    <cellStyle name="Komma 4 5 2 3 2 3 3" xfId="19724"/>
    <cellStyle name="Komma 4 5 2 3 2 4" xfId="19725"/>
    <cellStyle name="Komma 4 5 2 3 2 5" xfId="19726"/>
    <cellStyle name="Komma 4 5 2 3 2_Tabell 4.5-4.7" xfId="19718"/>
    <cellStyle name="Komma 4 5 2 3 3" xfId="19727"/>
    <cellStyle name="Komma 4 5 2 3 3 2" xfId="19728"/>
    <cellStyle name="Komma 4 5 2 3 3 2 2" xfId="19729"/>
    <cellStyle name="Komma 4 5 2 3 3 2 3" xfId="19730"/>
    <cellStyle name="Komma 4 5 2 3 3 3" xfId="19731"/>
    <cellStyle name="Komma 4 5 2 3 3 3 2" xfId="19732"/>
    <cellStyle name="Komma 4 5 2 3 3 3 3" xfId="19733"/>
    <cellStyle name="Komma 4 5 2 3 3 4" xfId="19734"/>
    <cellStyle name="Komma 4 5 2 3 3 5" xfId="19735"/>
    <cellStyle name="Komma 4 5 2 3 4" xfId="19736"/>
    <cellStyle name="Komma 4 5 2 3 4 2" xfId="19737"/>
    <cellStyle name="Komma 4 5 2 3 4 3" xfId="19738"/>
    <cellStyle name="Komma 4 5 2 3 5" xfId="19739"/>
    <cellStyle name="Komma 4 5 2 3 5 2" xfId="19740"/>
    <cellStyle name="Komma 4 5 2 3 5 3" xfId="19741"/>
    <cellStyle name="Komma 4 5 2 3 6" xfId="19742"/>
    <cellStyle name="Komma 4 5 2 3 6 2" xfId="19743"/>
    <cellStyle name="Komma 4 5 2 3 7" xfId="19744"/>
    <cellStyle name="Komma 4 5 2 3 7 2" xfId="19745"/>
    <cellStyle name="Komma 4 5 2 3 8" xfId="19746"/>
    <cellStyle name="Komma 4 5 2 3 9" xfId="19747"/>
    <cellStyle name="Komma 4 5 2 3_Tabell 4.5-4.7" xfId="19716"/>
    <cellStyle name="Komma 4 5 2 4" xfId="1114"/>
    <cellStyle name="Komma 4 5 2 4 2" xfId="19749"/>
    <cellStyle name="Komma 4 5 2 4 2 2" xfId="19750"/>
    <cellStyle name="Komma 4 5 2 4 2 3" xfId="19751"/>
    <cellStyle name="Komma 4 5 2 4 3" xfId="19752"/>
    <cellStyle name="Komma 4 5 2 4 3 2" xfId="19753"/>
    <cellStyle name="Komma 4 5 2 4 3 3" xfId="19754"/>
    <cellStyle name="Komma 4 5 2 4 4" xfId="19755"/>
    <cellStyle name="Komma 4 5 2 4 5" xfId="19756"/>
    <cellStyle name="Komma 4 5 2 4_Tabell 4.5-4.7" xfId="19748"/>
    <cellStyle name="Komma 4 5 2 5" xfId="19757"/>
    <cellStyle name="Komma 4 5 2 5 2" xfId="19758"/>
    <cellStyle name="Komma 4 5 2 5 2 2" xfId="19759"/>
    <cellStyle name="Komma 4 5 2 5 2 3" xfId="19760"/>
    <cellStyle name="Komma 4 5 2 5 3" xfId="19761"/>
    <cellStyle name="Komma 4 5 2 5 3 2" xfId="19762"/>
    <cellStyle name="Komma 4 5 2 5 3 3" xfId="19763"/>
    <cellStyle name="Komma 4 5 2 5 4" xfId="19764"/>
    <cellStyle name="Komma 4 5 2 5 5" xfId="19765"/>
    <cellStyle name="Komma 4 5 2 6" xfId="19766"/>
    <cellStyle name="Komma 4 5 2 6 2" xfId="19767"/>
    <cellStyle name="Komma 4 5 2 6 3" xfId="19768"/>
    <cellStyle name="Komma 4 5 2 7" xfId="19769"/>
    <cellStyle name="Komma 4 5 2 7 2" xfId="19770"/>
    <cellStyle name="Komma 4 5 2 7 3" xfId="19771"/>
    <cellStyle name="Komma 4 5 2 8" xfId="19772"/>
    <cellStyle name="Komma 4 5 2 8 2" xfId="19773"/>
    <cellStyle name="Komma 4 5 2 9" xfId="19774"/>
    <cellStyle name="Komma 4 5 2 9 2" xfId="19775"/>
    <cellStyle name="Komma 4 5 2_Tabell 4.5-4.7" xfId="19648"/>
    <cellStyle name="Komma 4 5 3" xfId="1115"/>
    <cellStyle name="Komma 4 5 3 10" xfId="19777"/>
    <cellStyle name="Komma 4 5 3 11" xfId="19778"/>
    <cellStyle name="Komma 4 5 3 2" xfId="1116"/>
    <cellStyle name="Komma 4 5 3 2 10" xfId="19780"/>
    <cellStyle name="Komma 4 5 3 2 2" xfId="1117"/>
    <cellStyle name="Komma 4 5 3 2 2 2" xfId="19782"/>
    <cellStyle name="Komma 4 5 3 2 2 2 2" xfId="19783"/>
    <cellStyle name="Komma 4 5 3 2 2 2 3" xfId="19784"/>
    <cellStyle name="Komma 4 5 3 2 2 3" xfId="19785"/>
    <cellStyle name="Komma 4 5 3 2 2 3 2" xfId="19786"/>
    <cellStyle name="Komma 4 5 3 2 2 3 3" xfId="19787"/>
    <cellStyle name="Komma 4 5 3 2 2 4" xfId="19788"/>
    <cellStyle name="Komma 4 5 3 2 2 5" xfId="19789"/>
    <cellStyle name="Komma 4 5 3 2 2_Tabell 4.5-4.7" xfId="19781"/>
    <cellStyle name="Komma 4 5 3 2 3" xfId="19790"/>
    <cellStyle name="Komma 4 5 3 2 3 2" xfId="19791"/>
    <cellStyle name="Komma 4 5 3 2 3 2 2" xfId="19792"/>
    <cellStyle name="Komma 4 5 3 2 3 2 3" xfId="19793"/>
    <cellStyle name="Komma 4 5 3 2 3 3" xfId="19794"/>
    <cellStyle name="Komma 4 5 3 2 3 3 2" xfId="19795"/>
    <cellStyle name="Komma 4 5 3 2 3 3 3" xfId="19796"/>
    <cellStyle name="Komma 4 5 3 2 3 4" xfId="19797"/>
    <cellStyle name="Komma 4 5 3 2 3 5" xfId="19798"/>
    <cellStyle name="Komma 4 5 3 2 4" xfId="19799"/>
    <cellStyle name="Komma 4 5 3 2 4 2" xfId="19800"/>
    <cellStyle name="Komma 4 5 3 2 4 3" xfId="19801"/>
    <cellStyle name="Komma 4 5 3 2 5" xfId="19802"/>
    <cellStyle name="Komma 4 5 3 2 5 2" xfId="19803"/>
    <cellStyle name="Komma 4 5 3 2 5 3" xfId="19804"/>
    <cellStyle name="Komma 4 5 3 2 6" xfId="19805"/>
    <cellStyle name="Komma 4 5 3 2 6 2" xfId="19806"/>
    <cellStyle name="Komma 4 5 3 2 7" xfId="19807"/>
    <cellStyle name="Komma 4 5 3 2 7 2" xfId="19808"/>
    <cellStyle name="Komma 4 5 3 2 8" xfId="19809"/>
    <cellStyle name="Komma 4 5 3 2 9" xfId="19810"/>
    <cellStyle name="Komma 4 5 3 2_Tabell 4.5-4.7" xfId="19779"/>
    <cellStyle name="Komma 4 5 3 3" xfId="1118"/>
    <cellStyle name="Komma 4 5 3 3 2" xfId="19812"/>
    <cellStyle name="Komma 4 5 3 3 2 2" xfId="19813"/>
    <cellStyle name="Komma 4 5 3 3 2 3" xfId="19814"/>
    <cellStyle name="Komma 4 5 3 3 3" xfId="19815"/>
    <cellStyle name="Komma 4 5 3 3 3 2" xfId="19816"/>
    <cellStyle name="Komma 4 5 3 3 3 3" xfId="19817"/>
    <cellStyle name="Komma 4 5 3 3 4" xfId="19818"/>
    <cellStyle name="Komma 4 5 3 3 5" xfId="19819"/>
    <cellStyle name="Komma 4 5 3 3_Tabell 4.5-4.7" xfId="19811"/>
    <cellStyle name="Komma 4 5 3 4" xfId="19820"/>
    <cellStyle name="Komma 4 5 3 4 2" xfId="19821"/>
    <cellStyle name="Komma 4 5 3 4 2 2" xfId="19822"/>
    <cellStyle name="Komma 4 5 3 4 2 3" xfId="19823"/>
    <cellStyle name="Komma 4 5 3 4 3" xfId="19824"/>
    <cellStyle name="Komma 4 5 3 4 3 2" xfId="19825"/>
    <cellStyle name="Komma 4 5 3 4 3 3" xfId="19826"/>
    <cellStyle name="Komma 4 5 3 4 4" xfId="19827"/>
    <cellStyle name="Komma 4 5 3 4 5" xfId="19828"/>
    <cellStyle name="Komma 4 5 3 5" xfId="19829"/>
    <cellStyle name="Komma 4 5 3 5 2" xfId="19830"/>
    <cellStyle name="Komma 4 5 3 5 3" xfId="19831"/>
    <cellStyle name="Komma 4 5 3 6" xfId="19832"/>
    <cellStyle name="Komma 4 5 3 6 2" xfId="19833"/>
    <cellStyle name="Komma 4 5 3 6 3" xfId="19834"/>
    <cellStyle name="Komma 4 5 3 7" xfId="19835"/>
    <cellStyle name="Komma 4 5 3 7 2" xfId="19836"/>
    <cellStyle name="Komma 4 5 3 8" xfId="19837"/>
    <cellStyle name="Komma 4 5 3 8 2" xfId="19838"/>
    <cellStyle name="Komma 4 5 3 9" xfId="19839"/>
    <cellStyle name="Komma 4 5 3_Tabell 4.5-4.7" xfId="19776"/>
    <cellStyle name="Komma 4 5 4" xfId="1119"/>
    <cellStyle name="Komma 4 5 4 10" xfId="19841"/>
    <cellStyle name="Komma 4 5 4 2" xfId="1120"/>
    <cellStyle name="Komma 4 5 4 2 2" xfId="19843"/>
    <cellStyle name="Komma 4 5 4 2 2 2" xfId="19844"/>
    <cellStyle name="Komma 4 5 4 2 2 3" xfId="19845"/>
    <cellStyle name="Komma 4 5 4 2 3" xfId="19846"/>
    <cellStyle name="Komma 4 5 4 2 3 2" xfId="19847"/>
    <cellStyle name="Komma 4 5 4 2 3 3" xfId="19848"/>
    <cellStyle name="Komma 4 5 4 2 4" xfId="19849"/>
    <cellStyle name="Komma 4 5 4 2 5" xfId="19850"/>
    <cellStyle name="Komma 4 5 4 2_Tabell 4.5-4.7" xfId="19842"/>
    <cellStyle name="Komma 4 5 4 3" xfId="19851"/>
    <cellStyle name="Komma 4 5 4 3 2" xfId="19852"/>
    <cellStyle name="Komma 4 5 4 3 2 2" xfId="19853"/>
    <cellStyle name="Komma 4 5 4 3 2 3" xfId="19854"/>
    <cellStyle name="Komma 4 5 4 3 3" xfId="19855"/>
    <cellStyle name="Komma 4 5 4 3 3 2" xfId="19856"/>
    <cellStyle name="Komma 4 5 4 3 3 3" xfId="19857"/>
    <cellStyle name="Komma 4 5 4 3 4" xfId="19858"/>
    <cellStyle name="Komma 4 5 4 3 5" xfId="19859"/>
    <cellStyle name="Komma 4 5 4 4" xfId="19860"/>
    <cellStyle name="Komma 4 5 4 4 2" xfId="19861"/>
    <cellStyle name="Komma 4 5 4 4 3" xfId="19862"/>
    <cellStyle name="Komma 4 5 4 5" xfId="19863"/>
    <cellStyle name="Komma 4 5 4 5 2" xfId="19864"/>
    <cellStyle name="Komma 4 5 4 5 3" xfId="19865"/>
    <cellStyle name="Komma 4 5 4 6" xfId="19866"/>
    <cellStyle name="Komma 4 5 4 6 2" xfId="19867"/>
    <cellStyle name="Komma 4 5 4 7" xfId="19868"/>
    <cellStyle name="Komma 4 5 4 7 2" xfId="19869"/>
    <cellStyle name="Komma 4 5 4 8" xfId="19870"/>
    <cellStyle name="Komma 4 5 4 9" xfId="19871"/>
    <cellStyle name="Komma 4 5 4_Tabell 4.5-4.7" xfId="19840"/>
    <cellStyle name="Komma 4 5 5" xfId="1121"/>
    <cellStyle name="Komma 4 5 5 2" xfId="19873"/>
    <cellStyle name="Komma 4 5 5 2 2" xfId="19874"/>
    <cellStyle name="Komma 4 5 5 2 3" xfId="19875"/>
    <cellStyle name="Komma 4 5 5 3" xfId="19876"/>
    <cellStyle name="Komma 4 5 5 3 2" xfId="19877"/>
    <cellStyle name="Komma 4 5 5 3 3" xfId="19878"/>
    <cellStyle name="Komma 4 5 5 4" xfId="19879"/>
    <cellStyle name="Komma 4 5 5 5" xfId="19880"/>
    <cellStyle name="Komma 4 5 5_Tabell 4.5-4.7" xfId="19872"/>
    <cellStyle name="Komma 4 5 6" xfId="19881"/>
    <cellStyle name="Komma 4 5 6 2" xfId="19882"/>
    <cellStyle name="Komma 4 5 6 2 2" xfId="19883"/>
    <cellStyle name="Komma 4 5 6 2 3" xfId="19884"/>
    <cellStyle name="Komma 4 5 6 3" xfId="19885"/>
    <cellStyle name="Komma 4 5 6 3 2" xfId="19886"/>
    <cellStyle name="Komma 4 5 6 3 3" xfId="19887"/>
    <cellStyle name="Komma 4 5 6 4" xfId="19888"/>
    <cellStyle name="Komma 4 5 6 5" xfId="19889"/>
    <cellStyle name="Komma 4 5 7" xfId="19890"/>
    <cellStyle name="Komma 4 5 7 2" xfId="19891"/>
    <cellStyle name="Komma 4 5 7 3" xfId="19892"/>
    <cellStyle name="Komma 4 5 8" xfId="19893"/>
    <cellStyle name="Komma 4 5 8 2" xfId="19894"/>
    <cellStyle name="Komma 4 5 8 3" xfId="19895"/>
    <cellStyle name="Komma 4 5 9" xfId="19896"/>
    <cellStyle name="Komma 4 5 9 2" xfId="19897"/>
    <cellStyle name="Komma 4 5_Tabell 4.5-4.7" xfId="19642"/>
    <cellStyle name="Komma 4 6" xfId="1122"/>
    <cellStyle name="Komma 4 6 10" xfId="19899"/>
    <cellStyle name="Komma 4 6 11" xfId="19900"/>
    <cellStyle name="Komma 4 6 12" xfId="19901"/>
    <cellStyle name="Komma 4 6 2" xfId="1123"/>
    <cellStyle name="Komma 4 6 2 10" xfId="19903"/>
    <cellStyle name="Komma 4 6 2 11" xfId="19904"/>
    <cellStyle name="Komma 4 6 2 2" xfId="1124"/>
    <cellStyle name="Komma 4 6 2 2 10" xfId="19906"/>
    <cellStyle name="Komma 4 6 2 2 2" xfId="1125"/>
    <cellStyle name="Komma 4 6 2 2 2 2" xfId="19908"/>
    <cellStyle name="Komma 4 6 2 2 2 2 2" xfId="19909"/>
    <cellStyle name="Komma 4 6 2 2 2 2 3" xfId="19910"/>
    <cellStyle name="Komma 4 6 2 2 2 3" xfId="19911"/>
    <cellStyle name="Komma 4 6 2 2 2 3 2" xfId="19912"/>
    <cellStyle name="Komma 4 6 2 2 2 3 3" xfId="19913"/>
    <cellStyle name="Komma 4 6 2 2 2 4" xfId="19914"/>
    <cellStyle name="Komma 4 6 2 2 2 5" xfId="19915"/>
    <cellStyle name="Komma 4 6 2 2 2_Tabell 4.5-4.7" xfId="19907"/>
    <cellStyle name="Komma 4 6 2 2 3" xfId="19916"/>
    <cellStyle name="Komma 4 6 2 2 3 2" xfId="19917"/>
    <cellStyle name="Komma 4 6 2 2 3 2 2" xfId="19918"/>
    <cellStyle name="Komma 4 6 2 2 3 2 3" xfId="19919"/>
    <cellStyle name="Komma 4 6 2 2 3 3" xfId="19920"/>
    <cellStyle name="Komma 4 6 2 2 3 3 2" xfId="19921"/>
    <cellStyle name="Komma 4 6 2 2 3 3 3" xfId="19922"/>
    <cellStyle name="Komma 4 6 2 2 3 4" xfId="19923"/>
    <cellStyle name="Komma 4 6 2 2 3 5" xfId="19924"/>
    <cellStyle name="Komma 4 6 2 2 4" xfId="19925"/>
    <cellStyle name="Komma 4 6 2 2 4 2" xfId="19926"/>
    <cellStyle name="Komma 4 6 2 2 4 3" xfId="19927"/>
    <cellStyle name="Komma 4 6 2 2 5" xfId="19928"/>
    <cellStyle name="Komma 4 6 2 2 5 2" xfId="19929"/>
    <cellStyle name="Komma 4 6 2 2 5 3" xfId="19930"/>
    <cellStyle name="Komma 4 6 2 2 6" xfId="19931"/>
    <cellStyle name="Komma 4 6 2 2 6 2" xfId="19932"/>
    <cellStyle name="Komma 4 6 2 2 7" xfId="19933"/>
    <cellStyle name="Komma 4 6 2 2 7 2" xfId="19934"/>
    <cellStyle name="Komma 4 6 2 2 8" xfId="19935"/>
    <cellStyle name="Komma 4 6 2 2 9" xfId="19936"/>
    <cellStyle name="Komma 4 6 2 2_Tabell 4.5-4.7" xfId="19905"/>
    <cellStyle name="Komma 4 6 2 3" xfId="1126"/>
    <cellStyle name="Komma 4 6 2 3 2" xfId="19938"/>
    <cellStyle name="Komma 4 6 2 3 2 2" xfId="19939"/>
    <cellStyle name="Komma 4 6 2 3 2 3" xfId="19940"/>
    <cellStyle name="Komma 4 6 2 3 3" xfId="19941"/>
    <cellStyle name="Komma 4 6 2 3 3 2" xfId="19942"/>
    <cellStyle name="Komma 4 6 2 3 3 3" xfId="19943"/>
    <cellStyle name="Komma 4 6 2 3 4" xfId="19944"/>
    <cellStyle name="Komma 4 6 2 3 5" xfId="19945"/>
    <cellStyle name="Komma 4 6 2 3_Tabell 4.5-4.7" xfId="19937"/>
    <cellStyle name="Komma 4 6 2 4" xfId="19946"/>
    <cellStyle name="Komma 4 6 2 4 2" xfId="19947"/>
    <cellStyle name="Komma 4 6 2 4 2 2" xfId="19948"/>
    <cellStyle name="Komma 4 6 2 4 2 3" xfId="19949"/>
    <cellStyle name="Komma 4 6 2 4 3" xfId="19950"/>
    <cellStyle name="Komma 4 6 2 4 3 2" xfId="19951"/>
    <cellStyle name="Komma 4 6 2 4 3 3" xfId="19952"/>
    <cellStyle name="Komma 4 6 2 4 4" xfId="19953"/>
    <cellStyle name="Komma 4 6 2 4 5" xfId="19954"/>
    <cellStyle name="Komma 4 6 2 5" xfId="19955"/>
    <cellStyle name="Komma 4 6 2 5 2" xfId="19956"/>
    <cellStyle name="Komma 4 6 2 5 3" xfId="19957"/>
    <cellStyle name="Komma 4 6 2 6" xfId="19958"/>
    <cellStyle name="Komma 4 6 2 6 2" xfId="19959"/>
    <cellStyle name="Komma 4 6 2 6 3" xfId="19960"/>
    <cellStyle name="Komma 4 6 2 7" xfId="19961"/>
    <cellStyle name="Komma 4 6 2 7 2" xfId="19962"/>
    <cellStyle name="Komma 4 6 2 8" xfId="19963"/>
    <cellStyle name="Komma 4 6 2 8 2" xfId="19964"/>
    <cellStyle name="Komma 4 6 2 9" xfId="19965"/>
    <cellStyle name="Komma 4 6 2_Tabell 4.5-4.7" xfId="19902"/>
    <cellStyle name="Komma 4 6 3" xfId="1127"/>
    <cellStyle name="Komma 4 6 3 10" xfId="19967"/>
    <cellStyle name="Komma 4 6 3 2" xfId="1128"/>
    <cellStyle name="Komma 4 6 3 2 2" xfId="19969"/>
    <cellStyle name="Komma 4 6 3 2 2 2" xfId="19970"/>
    <cellStyle name="Komma 4 6 3 2 2 3" xfId="19971"/>
    <cellStyle name="Komma 4 6 3 2 3" xfId="19972"/>
    <cellStyle name="Komma 4 6 3 2 3 2" xfId="19973"/>
    <cellStyle name="Komma 4 6 3 2 3 3" xfId="19974"/>
    <cellStyle name="Komma 4 6 3 2 4" xfId="19975"/>
    <cellStyle name="Komma 4 6 3 2 5" xfId="19976"/>
    <cellStyle name="Komma 4 6 3 2_Tabell 4.5-4.7" xfId="19968"/>
    <cellStyle name="Komma 4 6 3 3" xfId="19977"/>
    <cellStyle name="Komma 4 6 3 3 2" xfId="19978"/>
    <cellStyle name="Komma 4 6 3 3 2 2" xfId="19979"/>
    <cellStyle name="Komma 4 6 3 3 2 3" xfId="19980"/>
    <cellStyle name="Komma 4 6 3 3 3" xfId="19981"/>
    <cellStyle name="Komma 4 6 3 3 3 2" xfId="19982"/>
    <cellStyle name="Komma 4 6 3 3 3 3" xfId="19983"/>
    <cellStyle name="Komma 4 6 3 3 4" xfId="19984"/>
    <cellStyle name="Komma 4 6 3 3 5" xfId="19985"/>
    <cellStyle name="Komma 4 6 3 4" xfId="19986"/>
    <cellStyle name="Komma 4 6 3 4 2" xfId="19987"/>
    <cellStyle name="Komma 4 6 3 4 3" xfId="19988"/>
    <cellStyle name="Komma 4 6 3 5" xfId="19989"/>
    <cellStyle name="Komma 4 6 3 5 2" xfId="19990"/>
    <cellStyle name="Komma 4 6 3 5 3" xfId="19991"/>
    <cellStyle name="Komma 4 6 3 6" xfId="19992"/>
    <cellStyle name="Komma 4 6 3 6 2" xfId="19993"/>
    <cellStyle name="Komma 4 6 3 7" xfId="19994"/>
    <cellStyle name="Komma 4 6 3 7 2" xfId="19995"/>
    <cellStyle name="Komma 4 6 3 8" xfId="19996"/>
    <cellStyle name="Komma 4 6 3 9" xfId="19997"/>
    <cellStyle name="Komma 4 6 3_Tabell 4.5-4.7" xfId="19966"/>
    <cellStyle name="Komma 4 6 4" xfId="1129"/>
    <cellStyle name="Komma 4 6 4 2" xfId="19999"/>
    <cellStyle name="Komma 4 6 4 2 2" xfId="20000"/>
    <cellStyle name="Komma 4 6 4 2 3" xfId="20001"/>
    <cellStyle name="Komma 4 6 4 3" xfId="20002"/>
    <cellStyle name="Komma 4 6 4 3 2" xfId="20003"/>
    <cellStyle name="Komma 4 6 4 3 3" xfId="20004"/>
    <cellStyle name="Komma 4 6 4 4" xfId="20005"/>
    <cellStyle name="Komma 4 6 4 5" xfId="20006"/>
    <cellStyle name="Komma 4 6 4_Tabell 4.5-4.7" xfId="19998"/>
    <cellStyle name="Komma 4 6 5" xfId="20007"/>
    <cellStyle name="Komma 4 6 5 2" xfId="20008"/>
    <cellStyle name="Komma 4 6 5 2 2" xfId="20009"/>
    <cellStyle name="Komma 4 6 5 2 3" xfId="20010"/>
    <cellStyle name="Komma 4 6 5 3" xfId="20011"/>
    <cellStyle name="Komma 4 6 5 3 2" xfId="20012"/>
    <cellStyle name="Komma 4 6 5 3 3" xfId="20013"/>
    <cellStyle name="Komma 4 6 5 4" xfId="20014"/>
    <cellStyle name="Komma 4 6 5 5" xfId="20015"/>
    <cellStyle name="Komma 4 6 6" xfId="20016"/>
    <cellStyle name="Komma 4 6 6 2" xfId="20017"/>
    <cellStyle name="Komma 4 6 6 3" xfId="20018"/>
    <cellStyle name="Komma 4 6 7" xfId="20019"/>
    <cellStyle name="Komma 4 6 7 2" xfId="20020"/>
    <cellStyle name="Komma 4 6 7 3" xfId="20021"/>
    <cellStyle name="Komma 4 6 8" xfId="20022"/>
    <cellStyle name="Komma 4 6 8 2" xfId="20023"/>
    <cellStyle name="Komma 4 6 9" xfId="20024"/>
    <cellStyle name="Komma 4 6 9 2" xfId="20025"/>
    <cellStyle name="Komma 4 6_Tabell 4.5-4.7" xfId="19898"/>
    <cellStyle name="Komma 4 7" xfId="1130"/>
    <cellStyle name="Komma 4 7 10" xfId="20027"/>
    <cellStyle name="Komma 4 7 11" xfId="20028"/>
    <cellStyle name="Komma 4 7 2" xfId="1131"/>
    <cellStyle name="Komma 4 7 2 10" xfId="20030"/>
    <cellStyle name="Komma 4 7 2 2" xfId="1132"/>
    <cellStyle name="Komma 4 7 2 2 2" xfId="20032"/>
    <cellStyle name="Komma 4 7 2 2 2 2" xfId="20033"/>
    <cellStyle name="Komma 4 7 2 2 2 3" xfId="20034"/>
    <cellStyle name="Komma 4 7 2 2 3" xfId="20035"/>
    <cellStyle name="Komma 4 7 2 2 3 2" xfId="20036"/>
    <cellStyle name="Komma 4 7 2 2 3 3" xfId="20037"/>
    <cellStyle name="Komma 4 7 2 2 4" xfId="20038"/>
    <cellStyle name="Komma 4 7 2 2 5" xfId="20039"/>
    <cellStyle name="Komma 4 7 2 2_Tabell 4.5-4.7" xfId="20031"/>
    <cellStyle name="Komma 4 7 2 3" xfId="20040"/>
    <cellStyle name="Komma 4 7 2 3 2" xfId="20041"/>
    <cellStyle name="Komma 4 7 2 3 2 2" xfId="20042"/>
    <cellStyle name="Komma 4 7 2 3 2 3" xfId="20043"/>
    <cellStyle name="Komma 4 7 2 3 3" xfId="20044"/>
    <cellStyle name="Komma 4 7 2 3 3 2" xfId="20045"/>
    <cellStyle name="Komma 4 7 2 3 3 3" xfId="20046"/>
    <cellStyle name="Komma 4 7 2 3 4" xfId="20047"/>
    <cellStyle name="Komma 4 7 2 3 5" xfId="20048"/>
    <cellStyle name="Komma 4 7 2 4" xfId="20049"/>
    <cellStyle name="Komma 4 7 2 4 2" xfId="20050"/>
    <cellStyle name="Komma 4 7 2 4 3" xfId="20051"/>
    <cellStyle name="Komma 4 7 2 5" xfId="20052"/>
    <cellStyle name="Komma 4 7 2 5 2" xfId="20053"/>
    <cellStyle name="Komma 4 7 2 5 3" xfId="20054"/>
    <cellStyle name="Komma 4 7 2 6" xfId="20055"/>
    <cellStyle name="Komma 4 7 2 6 2" xfId="20056"/>
    <cellStyle name="Komma 4 7 2 7" xfId="20057"/>
    <cellStyle name="Komma 4 7 2 7 2" xfId="20058"/>
    <cellStyle name="Komma 4 7 2 8" xfId="20059"/>
    <cellStyle name="Komma 4 7 2 9" xfId="20060"/>
    <cellStyle name="Komma 4 7 2_Tabell 4.5-4.7" xfId="20029"/>
    <cellStyle name="Komma 4 7 3" xfId="1133"/>
    <cellStyle name="Komma 4 7 3 2" xfId="20062"/>
    <cellStyle name="Komma 4 7 3 2 2" xfId="20063"/>
    <cellStyle name="Komma 4 7 3 2 3" xfId="20064"/>
    <cellStyle name="Komma 4 7 3 3" xfId="20065"/>
    <cellStyle name="Komma 4 7 3 3 2" xfId="20066"/>
    <cellStyle name="Komma 4 7 3 3 3" xfId="20067"/>
    <cellStyle name="Komma 4 7 3 4" xfId="20068"/>
    <cellStyle name="Komma 4 7 3 5" xfId="20069"/>
    <cellStyle name="Komma 4 7 3_Tabell 4.5-4.7" xfId="20061"/>
    <cellStyle name="Komma 4 7 4" xfId="20070"/>
    <cellStyle name="Komma 4 7 4 2" xfId="20071"/>
    <cellStyle name="Komma 4 7 4 2 2" xfId="20072"/>
    <cellStyle name="Komma 4 7 4 2 3" xfId="20073"/>
    <cellStyle name="Komma 4 7 4 3" xfId="20074"/>
    <cellStyle name="Komma 4 7 4 3 2" xfId="20075"/>
    <cellStyle name="Komma 4 7 4 3 3" xfId="20076"/>
    <cellStyle name="Komma 4 7 4 4" xfId="20077"/>
    <cellStyle name="Komma 4 7 4 5" xfId="20078"/>
    <cellStyle name="Komma 4 7 5" xfId="20079"/>
    <cellStyle name="Komma 4 7 5 2" xfId="20080"/>
    <cellStyle name="Komma 4 7 5 3" xfId="20081"/>
    <cellStyle name="Komma 4 7 6" xfId="20082"/>
    <cellStyle name="Komma 4 7 6 2" xfId="20083"/>
    <cellStyle name="Komma 4 7 6 3" xfId="20084"/>
    <cellStyle name="Komma 4 7 7" xfId="20085"/>
    <cellStyle name="Komma 4 7 7 2" xfId="20086"/>
    <cellStyle name="Komma 4 7 8" xfId="20087"/>
    <cellStyle name="Komma 4 7 8 2" xfId="20088"/>
    <cellStyle name="Komma 4 7 9" xfId="20089"/>
    <cellStyle name="Komma 4 7_Tabell 4.5-4.7" xfId="20026"/>
    <cellStyle name="Komma 4 8" xfId="1134"/>
    <cellStyle name="Komma 4 8 10" xfId="20091"/>
    <cellStyle name="Komma 4 8 11" xfId="20092"/>
    <cellStyle name="Komma 4 8 2" xfId="1135"/>
    <cellStyle name="Komma 4 8 2 10" xfId="20094"/>
    <cellStyle name="Komma 4 8 2 2" xfId="1136"/>
    <cellStyle name="Komma 4 8 2 2 2" xfId="20096"/>
    <cellStyle name="Komma 4 8 2 2 2 2" xfId="20097"/>
    <cellStyle name="Komma 4 8 2 2 2 3" xfId="20098"/>
    <cellStyle name="Komma 4 8 2 2 3" xfId="20099"/>
    <cellStyle name="Komma 4 8 2 2 3 2" xfId="20100"/>
    <cellStyle name="Komma 4 8 2 2 3 3" xfId="20101"/>
    <cellStyle name="Komma 4 8 2 2 4" xfId="20102"/>
    <cellStyle name="Komma 4 8 2 2 5" xfId="20103"/>
    <cellStyle name="Komma 4 8 2 2_Tabell 4.5-4.7" xfId="20095"/>
    <cellStyle name="Komma 4 8 2 3" xfId="20104"/>
    <cellStyle name="Komma 4 8 2 3 2" xfId="20105"/>
    <cellStyle name="Komma 4 8 2 3 2 2" xfId="20106"/>
    <cellStyle name="Komma 4 8 2 3 2 3" xfId="20107"/>
    <cellStyle name="Komma 4 8 2 3 3" xfId="20108"/>
    <cellStyle name="Komma 4 8 2 3 3 2" xfId="20109"/>
    <cellStyle name="Komma 4 8 2 3 3 3" xfId="20110"/>
    <cellStyle name="Komma 4 8 2 3 4" xfId="20111"/>
    <cellStyle name="Komma 4 8 2 3 5" xfId="20112"/>
    <cellStyle name="Komma 4 8 2 4" xfId="20113"/>
    <cellStyle name="Komma 4 8 2 4 2" xfId="20114"/>
    <cellStyle name="Komma 4 8 2 4 3" xfId="20115"/>
    <cellStyle name="Komma 4 8 2 5" xfId="20116"/>
    <cellStyle name="Komma 4 8 2 5 2" xfId="20117"/>
    <cellStyle name="Komma 4 8 2 5 3" xfId="20118"/>
    <cellStyle name="Komma 4 8 2 6" xfId="20119"/>
    <cellStyle name="Komma 4 8 2 6 2" xfId="20120"/>
    <cellStyle name="Komma 4 8 2 7" xfId="20121"/>
    <cellStyle name="Komma 4 8 2 7 2" xfId="20122"/>
    <cellStyle name="Komma 4 8 2 8" xfId="20123"/>
    <cellStyle name="Komma 4 8 2 9" xfId="20124"/>
    <cellStyle name="Komma 4 8 2_Tabell 4.5-4.7" xfId="20093"/>
    <cellStyle name="Komma 4 8 3" xfId="1137"/>
    <cellStyle name="Komma 4 8 3 2" xfId="20126"/>
    <cellStyle name="Komma 4 8 3 2 2" xfId="20127"/>
    <cellStyle name="Komma 4 8 3 2 3" xfId="20128"/>
    <cellStyle name="Komma 4 8 3 3" xfId="20129"/>
    <cellStyle name="Komma 4 8 3 3 2" xfId="20130"/>
    <cellStyle name="Komma 4 8 3 3 3" xfId="20131"/>
    <cellStyle name="Komma 4 8 3 4" xfId="20132"/>
    <cellStyle name="Komma 4 8 3 5" xfId="20133"/>
    <cellStyle name="Komma 4 8 3_Tabell 4.5-4.7" xfId="20125"/>
    <cellStyle name="Komma 4 8 4" xfId="20134"/>
    <cellStyle name="Komma 4 8 4 2" xfId="20135"/>
    <cellStyle name="Komma 4 8 4 2 2" xfId="20136"/>
    <cellStyle name="Komma 4 8 4 2 3" xfId="20137"/>
    <cellStyle name="Komma 4 8 4 3" xfId="20138"/>
    <cellStyle name="Komma 4 8 4 3 2" xfId="20139"/>
    <cellStyle name="Komma 4 8 4 3 3" xfId="20140"/>
    <cellStyle name="Komma 4 8 4 4" xfId="20141"/>
    <cellStyle name="Komma 4 8 4 5" xfId="20142"/>
    <cellStyle name="Komma 4 8 5" xfId="20143"/>
    <cellStyle name="Komma 4 8 5 2" xfId="20144"/>
    <cellStyle name="Komma 4 8 5 3" xfId="20145"/>
    <cellStyle name="Komma 4 8 6" xfId="20146"/>
    <cellStyle name="Komma 4 8 6 2" xfId="20147"/>
    <cellStyle name="Komma 4 8 6 3" xfId="20148"/>
    <cellStyle name="Komma 4 8 7" xfId="20149"/>
    <cellStyle name="Komma 4 8 7 2" xfId="20150"/>
    <cellStyle name="Komma 4 8 8" xfId="20151"/>
    <cellStyle name="Komma 4 8 8 2" xfId="20152"/>
    <cellStyle name="Komma 4 8 9" xfId="20153"/>
    <cellStyle name="Komma 4 8_Tabell 4.5-4.7" xfId="20090"/>
    <cellStyle name="Komma 4 9" xfId="1138"/>
    <cellStyle name="Komma 4 9 10" xfId="20155"/>
    <cellStyle name="Komma 4 9 2" xfId="1139"/>
    <cellStyle name="Komma 4 9 2 2" xfId="20157"/>
    <cellStyle name="Komma 4 9 2 2 2" xfId="20158"/>
    <cellStyle name="Komma 4 9 2 2 3" xfId="20159"/>
    <cellStyle name="Komma 4 9 2 3" xfId="20160"/>
    <cellStyle name="Komma 4 9 2 3 2" xfId="20161"/>
    <cellStyle name="Komma 4 9 2 3 3" xfId="20162"/>
    <cellStyle name="Komma 4 9 2 4" xfId="20163"/>
    <cellStyle name="Komma 4 9 2 5" xfId="20164"/>
    <cellStyle name="Komma 4 9 2_Tabell 4.5-4.7" xfId="20156"/>
    <cellStyle name="Komma 4 9 3" xfId="20165"/>
    <cellStyle name="Komma 4 9 3 2" xfId="20166"/>
    <cellStyle name="Komma 4 9 3 2 2" xfId="20167"/>
    <cellStyle name="Komma 4 9 3 2 3" xfId="20168"/>
    <cellStyle name="Komma 4 9 3 3" xfId="20169"/>
    <cellStyle name="Komma 4 9 3 3 2" xfId="20170"/>
    <cellStyle name="Komma 4 9 3 3 3" xfId="20171"/>
    <cellStyle name="Komma 4 9 3 4" xfId="20172"/>
    <cellStyle name="Komma 4 9 3 5" xfId="20173"/>
    <cellStyle name="Komma 4 9 4" xfId="20174"/>
    <cellStyle name="Komma 4 9 4 2" xfId="20175"/>
    <cellStyle name="Komma 4 9 4 3" xfId="20176"/>
    <cellStyle name="Komma 4 9 5" xfId="20177"/>
    <cellStyle name="Komma 4 9 5 2" xfId="20178"/>
    <cellStyle name="Komma 4 9 5 3" xfId="20179"/>
    <cellStyle name="Komma 4 9 6" xfId="20180"/>
    <cellStyle name="Komma 4 9 6 2" xfId="20181"/>
    <cellStyle name="Komma 4 9 7" xfId="20182"/>
    <cellStyle name="Komma 4 9 7 2" xfId="20183"/>
    <cellStyle name="Komma 4 9 8" xfId="20184"/>
    <cellStyle name="Komma 4 9 9" xfId="20185"/>
    <cellStyle name="Komma 4 9_Tabell 4.5-4.7" xfId="20154"/>
    <cellStyle name="Komma 4_Tabell 4.5-4.7" xfId="18808"/>
    <cellStyle name="Komma 5" xfId="1140"/>
    <cellStyle name="Komma 5 10" xfId="20187"/>
    <cellStyle name="Komma 5 11" xfId="20188"/>
    <cellStyle name="Komma 5 12" xfId="20189"/>
    <cellStyle name="Komma 5 2" xfId="1141"/>
    <cellStyle name="Komma 5 3" xfId="1142"/>
    <cellStyle name="Komma 5 4" xfId="1143"/>
    <cellStyle name="Komma 5 4 2" xfId="20191"/>
    <cellStyle name="Komma 5 4 2 2" xfId="20192"/>
    <cellStyle name="Komma 5 4 2 3" xfId="20193"/>
    <cellStyle name="Komma 5 4 3" xfId="20194"/>
    <cellStyle name="Komma 5 4 3 2" xfId="20195"/>
    <cellStyle name="Komma 5 4 3 3" xfId="20196"/>
    <cellStyle name="Komma 5 4 4" xfId="20197"/>
    <cellStyle name="Komma 5 4 5" xfId="20198"/>
    <cellStyle name="Komma 5 4_Tabell 4.5-4.7" xfId="20190"/>
    <cellStyle name="Komma 5 5" xfId="20199"/>
    <cellStyle name="Komma 5 5 2" xfId="20200"/>
    <cellStyle name="Komma 5 5 2 2" xfId="20201"/>
    <cellStyle name="Komma 5 5 2 3" xfId="20202"/>
    <cellStyle name="Komma 5 5 3" xfId="20203"/>
    <cellStyle name="Komma 5 5 3 2" xfId="20204"/>
    <cellStyle name="Komma 5 5 3 3" xfId="20205"/>
    <cellStyle name="Komma 5 5 4" xfId="20206"/>
    <cellStyle name="Komma 5 5 5" xfId="20207"/>
    <cellStyle name="Komma 5 6" xfId="20208"/>
    <cellStyle name="Komma 5 6 2" xfId="20209"/>
    <cellStyle name="Komma 5 6 3" xfId="20210"/>
    <cellStyle name="Komma 5 7" xfId="20211"/>
    <cellStyle name="Komma 5 7 2" xfId="20212"/>
    <cellStyle name="Komma 5 7 3" xfId="20213"/>
    <cellStyle name="Komma 5 8" xfId="20214"/>
    <cellStyle name="Komma 5 8 2" xfId="20215"/>
    <cellStyle name="Komma 5 9" xfId="20216"/>
    <cellStyle name="Komma 5 9 2" xfId="20217"/>
    <cellStyle name="Komma 5_Tabell 4.5-4.7" xfId="20186"/>
    <cellStyle name="Komma 6" xfId="1144"/>
    <cellStyle name="Komma 6 10" xfId="20219"/>
    <cellStyle name="Komma 6 11" xfId="20220"/>
    <cellStyle name="Komma 6 2" xfId="1145"/>
    <cellStyle name="Komma 6 2 10" xfId="20222"/>
    <cellStyle name="Komma 6 2 2" xfId="1146"/>
    <cellStyle name="Komma 6 2 2 2" xfId="20224"/>
    <cellStyle name="Komma 6 2 2 2 2" xfId="20225"/>
    <cellStyle name="Komma 6 2 2 2 3" xfId="20226"/>
    <cellStyle name="Komma 6 2 2 3" xfId="20227"/>
    <cellStyle name="Komma 6 2 2 3 2" xfId="20228"/>
    <cellStyle name="Komma 6 2 2 3 3" xfId="20229"/>
    <cellStyle name="Komma 6 2 2 4" xfId="20230"/>
    <cellStyle name="Komma 6 2 2 5" xfId="20231"/>
    <cellStyle name="Komma 6 2 2_Tabell 4.5-4.7" xfId="20223"/>
    <cellStyle name="Komma 6 2 3" xfId="20232"/>
    <cellStyle name="Komma 6 2 3 2" xfId="20233"/>
    <cellStyle name="Komma 6 2 3 2 2" xfId="20234"/>
    <cellStyle name="Komma 6 2 3 2 3" xfId="20235"/>
    <cellStyle name="Komma 6 2 3 3" xfId="20236"/>
    <cellStyle name="Komma 6 2 3 3 2" xfId="20237"/>
    <cellStyle name="Komma 6 2 3 3 3" xfId="20238"/>
    <cellStyle name="Komma 6 2 3 4" xfId="20239"/>
    <cellStyle name="Komma 6 2 3 5" xfId="20240"/>
    <cellStyle name="Komma 6 2 4" xfId="20241"/>
    <cellStyle name="Komma 6 2 4 2" xfId="20242"/>
    <cellStyle name="Komma 6 2 4 3" xfId="20243"/>
    <cellStyle name="Komma 6 2 5" xfId="20244"/>
    <cellStyle name="Komma 6 2 5 2" xfId="20245"/>
    <cellStyle name="Komma 6 2 5 3" xfId="20246"/>
    <cellStyle name="Komma 6 2 6" xfId="20247"/>
    <cellStyle name="Komma 6 2 6 2" xfId="20248"/>
    <cellStyle name="Komma 6 2 7" xfId="20249"/>
    <cellStyle name="Komma 6 2 7 2" xfId="20250"/>
    <cellStyle name="Komma 6 2 8" xfId="20251"/>
    <cellStyle name="Komma 6 2 9" xfId="20252"/>
    <cellStyle name="Komma 6 2_Tabell 4.5-4.7" xfId="20221"/>
    <cellStyle name="Komma 6 3" xfId="1147"/>
    <cellStyle name="Komma 6 3 2" xfId="20254"/>
    <cellStyle name="Komma 6 3 2 2" xfId="20255"/>
    <cellStyle name="Komma 6 3 2 3" xfId="20256"/>
    <cellStyle name="Komma 6 3 3" xfId="20257"/>
    <cellStyle name="Komma 6 3 3 2" xfId="20258"/>
    <cellStyle name="Komma 6 3 3 3" xfId="20259"/>
    <cellStyle name="Komma 6 3 4" xfId="20260"/>
    <cellStyle name="Komma 6 3 5" xfId="20261"/>
    <cellStyle name="Komma 6 3_Tabell 4.5-4.7" xfId="20253"/>
    <cellStyle name="Komma 6 4" xfId="20262"/>
    <cellStyle name="Komma 6 4 2" xfId="20263"/>
    <cellStyle name="Komma 6 4 2 2" xfId="20264"/>
    <cellStyle name="Komma 6 4 2 3" xfId="20265"/>
    <cellStyle name="Komma 6 4 3" xfId="20266"/>
    <cellStyle name="Komma 6 4 3 2" xfId="20267"/>
    <cellStyle name="Komma 6 4 3 3" xfId="20268"/>
    <cellStyle name="Komma 6 4 4" xfId="20269"/>
    <cellStyle name="Komma 6 4 5" xfId="20270"/>
    <cellStyle name="Komma 6 5" xfId="20271"/>
    <cellStyle name="Komma 6 5 2" xfId="20272"/>
    <cellStyle name="Komma 6 5 3" xfId="20273"/>
    <cellStyle name="Komma 6 6" xfId="20274"/>
    <cellStyle name="Komma 6 6 2" xfId="20275"/>
    <cellStyle name="Komma 6 6 3" xfId="20276"/>
    <cellStyle name="Komma 6 7" xfId="20277"/>
    <cellStyle name="Komma 6 7 2" xfId="20278"/>
    <cellStyle name="Komma 6 8" xfId="20279"/>
    <cellStyle name="Komma 6 8 2" xfId="20280"/>
    <cellStyle name="Komma 6 9" xfId="20281"/>
    <cellStyle name="Komma 6_Tabell 4.5-4.7" xfId="20218"/>
    <cellStyle name="Komma 7" xfId="1148"/>
    <cellStyle name="Komma 8" xfId="2000"/>
    <cellStyle name="Komma 8 2" xfId="20283"/>
    <cellStyle name="Komma 8 2 2" xfId="20284"/>
    <cellStyle name="Komma 8 2 3" xfId="20285"/>
    <cellStyle name="Komma 8 3" xfId="20286"/>
    <cellStyle name="Komma 8 3 2" xfId="20287"/>
    <cellStyle name="Komma 8 3 3" xfId="20288"/>
    <cellStyle name="Komma 8 4" xfId="20289"/>
    <cellStyle name="Komma 8 5" xfId="20290"/>
    <cellStyle name="Komma 8 6" xfId="20291"/>
    <cellStyle name="Komma 8_Tabell 4.5-4.7" xfId="20282"/>
    <cellStyle name="Komma 9" xfId="2005"/>
    <cellStyle name="Komma 9 2" xfId="20293"/>
    <cellStyle name="Komma 9 2 2" xfId="20294"/>
    <cellStyle name="Komma 9 2 3" xfId="20295"/>
    <cellStyle name="Komma 9 3" xfId="20296"/>
    <cellStyle name="Komma 9 3 2" xfId="20297"/>
    <cellStyle name="Komma 9 3 3" xfId="20298"/>
    <cellStyle name="Komma 9 4" xfId="20299"/>
    <cellStyle name="Komma 9 5" xfId="20300"/>
    <cellStyle name="Komma 9_Tabell 4.5-4.7" xfId="20292"/>
    <cellStyle name="Merknad 10" xfId="20301"/>
    <cellStyle name="Merknad 2" xfId="1149"/>
    <cellStyle name="Merknad 2 2" xfId="1150"/>
    <cellStyle name="Merknad 2 2 10" xfId="20304"/>
    <cellStyle name="Merknad 2 2 11" xfId="20305"/>
    <cellStyle name="Merknad 2 2 2" xfId="1151"/>
    <cellStyle name="Merknad 2 2 2 10" xfId="20307"/>
    <cellStyle name="Merknad 2 2 2 2" xfId="1152"/>
    <cellStyle name="Merknad 2 2 2 2 2" xfId="20309"/>
    <cellStyle name="Merknad 2 2 2 2 2 2" xfId="20310"/>
    <cellStyle name="Merknad 2 2 2 2 2 3" xfId="20311"/>
    <cellStyle name="Merknad 2 2 2 2 3" xfId="20312"/>
    <cellStyle name="Merknad 2 2 2 2 3 2" xfId="20313"/>
    <cellStyle name="Merknad 2 2 2 2 3 3" xfId="20314"/>
    <cellStyle name="Merknad 2 2 2 2 4" xfId="20315"/>
    <cellStyle name="Merknad 2 2 2 2 5" xfId="20316"/>
    <cellStyle name="Merknad 2 2 2 2_Tabell 4.5-4.7" xfId="20308"/>
    <cellStyle name="Merknad 2 2 2 3" xfId="20317"/>
    <cellStyle name="Merknad 2 2 2 3 2" xfId="20318"/>
    <cellStyle name="Merknad 2 2 2 3 2 2" xfId="20319"/>
    <cellStyle name="Merknad 2 2 2 3 2 3" xfId="20320"/>
    <cellStyle name="Merknad 2 2 2 3 3" xfId="20321"/>
    <cellStyle name="Merknad 2 2 2 3 3 2" xfId="20322"/>
    <cellStyle name="Merknad 2 2 2 3 3 3" xfId="20323"/>
    <cellStyle name="Merknad 2 2 2 3 4" xfId="20324"/>
    <cellStyle name="Merknad 2 2 2 3 5" xfId="20325"/>
    <cellStyle name="Merknad 2 2 2 4" xfId="20326"/>
    <cellStyle name="Merknad 2 2 2 4 2" xfId="20327"/>
    <cellStyle name="Merknad 2 2 2 4 3" xfId="20328"/>
    <cellStyle name="Merknad 2 2 2 5" xfId="20329"/>
    <cellStyle name="Merknad 2 2 2 5 2" xfId="20330"/>
    <cellStyle name="Merknad 2 2 2 5 3" xfId="20331"/>
    <cellStyle name="Merknad 2 2 2 6" xfId="20332"/>
    <cellStyle name="Merknad 2 2 2 6 2" xfId="20333"/>
    <cellStyle name="Merknad 2 2 2 7" xfId="20334"/>
    <cellStyle name="Merknad 2 2 2 7 2" xfId="20335"/>
    <cellStyle name="Merknad 2 2 2 8" xfId="20336"/>
    <cellStyle name="Merknad 2 2 2 9" xfId="20337"/>
    <cellStyle name="Merknad 2 2 2_Tabell 4.5-4.7" xfId="20306"/>
    <cellStyle name="Merknad 2 2 3" xfId="1153"/>
    <cellStyle name="Merknad 2 2 3 2" xfId="20339"/>
    <cellStyle name="Merknad 2 2 3 2 2" xfId="20340"/>
    <cellStyle name="Merknad 2 2 3 2 3" xfId="20341"/>
    <cellStyle name="Merknad 2 2 3 3" xfId="20342"/>
    <cellStyle name="Merknad 2 2 3 3 2" xfId="20343"/>
    <cellStyle name="Merknad 2 2 3 3 3" xfId="20344"/>
    <cellStyle name="Merknad 2 2 3 4" xfId="20345"/>
    <cellStyle name="Merknad 2 2 3 5" xfId="20346"/>
    <cellStyle name="Merknad 2 2 3_Tabell 4.5-4.7" xfId="20338"/>
    <cellStyle name="Merknad 2 2 4" xfId="20347"/>
    <cellStyle name="Merknad 2 2 4 2" xfId="20348"/>
    <cellStyle name="Merknad 2 2 4 2 2" xfId="20349"/>
    <cellStyle name="Merknad 2 2 4 2 3" xfId="20350"/>
    <cellStyle name="Merknad 2 2 4 3" xfId="20351"/>
    <cellStyle name="Merknad 2 2 4 3 2" xfId="20352"/>
    <cellStyle name="Merknad 2 2 4 3 3" xfId="20353"/>
    <cellStyle name="Merknad 2 2 4 4" xfId="20354"/>
    <cellStyle name="Merknad 2 2 4 5" xfId="20355"/>
    <cellStyle name="Merknad 2 2 5" xfId="20356"/>
    <cellStyle name="Merknad 2 2 5 2" xfId="20357"/>
    <cellStyle name="Merknad 2 2 5 3" xfId="20358"/>
    <cellStyle name="Merknad 2 2 6" xfId="20359"/>
    <cellStyle name="Merknad 2 2 6 2" xfId="20360"/>
    <cellStyle name="Merknad 2 2 6 3" xfId="20361"/>
    <cellStyle name="Merknad 2 2 7" xfId="20362"/>
    <cellStyle name="Merknad 2 2 7 2" xfId="20363"/>
    <cellStyle name="Merknad 2 2 8" xfId="20364"/>
    <cellStyle name="Merknad 2 2 8 2" xfId="20365"/>
    <cellStyle name="Merknad 2 2 9" xfId="20366"/>
    <cellStyle name="Merknad 2 2_Tabell 4.5-4.7" xfId="20303"/>
    <cellStyle name="Merknad 2 3" xfId="1154"/>
    <cellStyle name="Merknad 2 4" xfId="1155"/>
    <cellStyle name="Merknad 2 4 10" xfId="20368"/>
    <cellStyle name="Merknad 2 4 2" xfId="1156"/>
    <cellStyle name="Merknad 2 4 2 2" xfId="20370"/>
    <cellStyle name="Merknad 2 4 2 2 2" xfId="20371"/>
    <cellStyle name="Merknad 2 4 2 2 3" xfId="20372"/>
    <cellStyle name="Merknad 2 4 2 3" xfId="20373"/>
    <cellStyle name="Merknad 2 4 2 3 2" xfId="20374"/>
    <cellStyle name="Merknad 2 4 2 3 3" xfId="20375"/>
    <cellStyle name="Merknad 2 4 2 4" xfId="20376"/>
    <cellStyle name="Merknad 2 4 2 5" xfId="20377"/>
    <cellStyle name="Merknad 2 4 2_Tabell 4.5-4.7" xfId="20369"/>
    <cellStyle name="Merknad 2 4 3" xfId="20378"/>
    <cellStyle name="Merknad 2 4 3 2" xfId="20379"/>
    <cellStyle name="Merknad 2 4 3 2 2" xfId="20380"/>
    <cellStyle name="Merknad 2 4 3 2 3" xfId="20381"/>
    <cellStyle name="Merknad 2 4 3 3" xfId="20382"/>
    <cellStyle name="Merknad 2 4 3 3 2" xfId="20383"/>
    <cellStyle name="Merknad 2 4 3 3 3" xfId="20384"/>
    <cellStyle name="Merknad 2 4 3 4" xfId="20385"/>
    <cellStyle name="Merknad 2 4 3 5" xfId="20386"/>
    <cellStyle name="Merknad 2 4 4" xfId="20387"/>
    <cellStyle name="Merknad 2 4 4 2" xfId="20388"/>
    <cellStyle name="Merknad 2 4 4 3" xfId="20389"/>
    <cellStyle name="Merknad 2 4 5" xfId="20390"/>
    <cellStyle name="Merknad 2 4 5 2" xfId="20391"/>
    <cellStyle name="Merknad 2 4 5 3" xfId="20392"/>
    <cellStyle name="Merknad 2 4 6" xfId="20393"/>
    <cellStyle name="Merknad 2 4 6 2" xfId="20394"/>
    <cellStyle name="Merknad 2 4 7" xfId="20395"/>
    <cellStyle name="Merknad 2 4 7 2" xfId="20396"/>
    <cellStyle name="Merknad 2 4 8" xfId="20397"/>
    <cellStyle name="Merknad 2 4 9" xfId="20398"/>
    <cellStyle name="Merknad 2 4_Tabell 4.5-4.7" xfId="20367"/>
    <cellStyle name="Merknad 2 5" xfId="1157"/>
    <cellStyle name="Merknad 2 5 10" xfId="20400"/>
    <cellStyle name="Merknad 2 5 2" xfId="20401"/>
    <cellStyle name="Merknad 2 5 2 2" xfId="20402"/>
    <cellStyle name="Merknad 2 5 2 2 2" xfId="20403"/>
    <cellStyle name="Merknad 2 5 2 2 3" xfId="20404"/>
    <cellStyle name="Merknad 2 5 2 3" xfId="20405"/>
    <cellStyle name="Merknad 2 5 2 3 2" xfId="20406"/>
    <cellStyle name="Merknad 2 5 2 3 3" xfId="20407"/>
    <cellStyle name="Merknad 2 5 2 4" xfId="20408"/>
    <cellStyle name="Merknad 2 5 2 5" xfId="20409"/>
    <cellStyle name="Merknad 2 5 3" xfId="20410"/>
    <cellStyle name="Merknad 2 5 3 2" xfId="20411"/>
    <cellStyle name="Merknad 2 5 3 2 2" xfId="20412"/>
    <cellStyle name="Merknad 2 5 3 2 3" xfId="20413"/>
    <cellStyle name="Merknad 2 5 3 3" xfId="20414"/>
    <cellStyle name="Merknad 2 5 3 3 2" xfId="20415"/>
    <cellStyle name="Merknad 2 5 3 3 3" xfId="20416"/>
    <cellStyle name="Merknad 2 5 3 4" xfId="20417"/>
    <cellStyle name="Merknad 2 5 3 5" xfId="20418"/>
    <cellStyle name="Merknad 2 5 4" xfId="20419"/>
    <cellStyle name="Merknad 2 5 4 2" xfId="20420"/>
    <cellStyle name="Merknad 2 5 4 3" xfId="20421"/>
    <cellStyle name="Merknad 2 5 5" xfId="20422"/>
    <cellStyle name="Merknad 2 5 5 2" xfId="20423"/>
    <cellStyle name="Merknad 2 5 5 3" xfId="20424"/>
    <cellStyle name="Merknad 2 5 6" xfId="20425"/>
    <cellStyle name="Merknad 2 5 6 2" xfId="20426"/>
    <cellStyle name="Merknad 2 5 7" xfId="20427"/>
    <cellStyle name="Merknad 2 5 7 2" xfId="20428"/>
    <cellStyle name="Merknad 2 5 8" xfId="20429"/>
    <cellStyle name="Merknad 2 5 9" xfId="20430"/>
    <cellStyle name="Merknad 2 5_Tabell 4.5-4.7" xfId="20399"/>
    <cellStyle name="Merknad 2 6" xfId="20431"/>
    <cellStyle name="Merknad 2_Tabell 4.5-4.7" xfId="20302"/>
    <cellStyle name="Merknad 3" xfId="1158"/>
    <cellStyle name="Merknad 3 10" xfId="1159"/>
    <cellStyle name="Merknad 3 10 2" xfId="20434"/>
    <cellStyle name="Merknad 3 10 2 2" xfId="20435"/>
    <cellStyle name="Merknad 3 10 2 3" xfId="20436"/>
    <cellStyle name="Merknad 3 10 3" xfId="20437"/>
    <cellStyle name="Merknad 3 10 3 2" xfId="20438"/>
    <cellStyle name="Merknad 3 10 3 3" xfId="20439"/>
    <cellStyle name="Merknad 3 10 4" xfId="20440"/>
    <cellStyle name="Merknad 3 10 5" xfId="20441"/>
    <cellStyle name="Merknad 3 10_Tabell 4.5-4.7" xfId="20433"/>
    <cellStyle name="Merknad 3 11" xfId="20442"/>
    <cellStyle name="Merknad 3 11 2" xfId="20443"/>
    <cellStyle name="Merknad 3 11 2 2" xfId="20444"/>
    <cellStyle name="Merknad 3 11 2 3" xfId="20445"/>
    <cellStyle name="Merknad 3 11 3" xfId="20446"/>
    <cellStyle name="Merknad 3 11 3 2" xfId="20447"/>
    <cellStyle name="Merknad 3 11 3 3" xfId="20448"/>
    <cellStyle name="Merknad 3 11 4" xfId="20449"/>
    <cellStyle name="Merknad 3 11 5" xfId="20450"/>
    <cellStyle name="Merknad 3 12" xfId="20451"/>
    <cellStyle name="Merknad 3 12 2" xfId="20452"/>
    <cellStyle name="Merknad 3 12 3" xfId="20453"/>
    <cellStyle name="Merknad 3 13" xfId="20454"/>
    <cellStyle name="Merknad 3 13 2" xfId="20455"/>
    <cellStyle name="Merknad 3 13 3" xfId="20456"/>
    <cellStyle name="Merknad 3 14" xfId="20457"/>
    <cellStyle name="Merknad 3 14 2" xfId="20458"/>
    <cellStyle name="Merknad 3 15" xfId="20459"/>
    <cellStyle name="Merknad 3 15 2" xfId="20460"/>
    <cellStyle name="Merknad 3 16" xfId="20461"/>
    <cellStyle name="Merknad 3 17" xfId="20462"/>
    <cellStyle name="Merknad 3 18" xfId="20463"/>
    <cellStyle name="Merknad 3 2" xfId="1160"/>
    <cellStyle name="Merknad 3 2 10" xfId="20465"/>
    <cellStyle name="Merknad 3 2 10 2" xfId="20466"/>
    <cellStyle name="Merknad 3 2 11" xfId="20467"/>
    <cellStyle name="Merknad 3 2 12" xfId="20468"/>
    <cellStyle name="Merknad 3 2 13" xfId="20469"/>
    <cellStyle name="Merknad 3 2 2" xfId="1161"/>
    <cellStyle name="Merknad 3 2 2 10" xfId="20471"/>
    <cellStyle name="Merknad 3 2 2 11" xfId="20472"/>
    <cellStyle name="Merknad 3 2 2 12" xfId="20473"/>
    <cellStyle name="Merknad 3 2 2 2" xfId="1162"/>
    <cellStyle name="Merknad 3 2 2 2 10" xfId="20475"/>
    <cellStyle name="Merknad 3 2 2 2 11" xfId="20476"/>
    <cellStyle name="Merknad 3 2 2 2 2" xfId="1163"/>
    <cellStyle name="Merknad 3 2 2 2 2 10" xfId="20478"/>
    <cellStyle name="Merknad 3 2 2 2 2 2" xfId="1164"/>
    <cellStyle name="Merknad 3 2 2 2 2 2 2" xfId="20480"/>
    <cellStyle name="Merknad 3 2 2 2 2 2 2 2" xfId="20481"/>
    <cellStyle name="Merknad 3 2 2 2 2 2 2 3" xfId="20482"/>
    <cellStyle name="Merknad 3 2 2 2 2 2 3" xfId="20483"/>
    <cellStyle name="Merknad 3 2 2 2 2 2 3 2" xfId="20484"/>
    <cellStyle name="Merknad 3 2 2 2 2 2 3 3" xfId="20485"/>
    <cellStyle name="Merknad 3 2 2 2 2 2 4" xfId="20486"/>
    <cellStyle name="Merknad 3 2 2 2 2 2 5" xfId="20487"/>
    <cellStyle name="Merknad 3 2 2 2 2 2_Tabell 4.5-4.7" xfId="20479"/>
    <cellStyle name="Merknad 3 2 2 2 2 3" xfId="20488"/>
    <cellStyle name="Merknad 3 2 2 2 2 3 2" xfId="20489"/>
    <cellStyle name="Merknad 3 2 2 2 2 3 2 2" xfId="20490"/>
    <cellStyle name="Merknad 3 2 2 2 2 3 2 3" xfId="20491"/>
    <cellStyle name="Merknad 3 2 2 2 2 3 3" xfId="20492"/>
    <cellStyle name="Merknad 3 2 2 2 2 3 3 2" xfId="20493"/>
    <cellStyle name="Merknad 3 2 2 2 2 3 3 3" xfId="20494"/>
    <cellStyle name="Merknad 3 2 2 2 2 3 4" xfId="20495"/>
    <cellStyle name="Merknad 3 2 2 2 2 3 5" xfId="20496"/>
    <cellStyle name="Merknad 3 2 2 2 2 4" xfId="20497"/>
    <cellStyle name="Merknad 3 2 2 2 2 4 2" xfId="20498"/>
    <cellStyle name="Merknad 3 2 2 2 2 4 3" xfId="20499"/>
    <cellStyle name="Merknad 3 2 2 2 2 5" xfId="20500"/>
    <cellStyle name="Merknad 3 2 2 2 2 5 2" xfId="20501"/>
    <cellStyle name="Merknad 3 2 2 2 2 5 3" xfId="20502"/>
    <cellStyle name="Merknad 3 2 2 2 2 6" xfId="20503"/>
    <cellStyle name="Merknad 3 2 2 2 2 6 2" xfId="20504"/>
    <cellStyle name="Merknad 3 2 2 2 2 7" xfId="20505"/>
    <cellStyle name="Merknad 3 2 2 2 2 7 2" xfId="20506"/>
    <cellStyle name="Merknad 3 2 2 2 2 8" xfId="20507"/>
    <cellStyle name="Merknad 3 2 2 2 2 9" xfId="20508"/>
    <cellStyle name="Merknad 3 2 2 2 2_Tabell 4.5-4.7" xfId="20477"/>
    <cellStyle name="Merknad 3 2 2 2 3" xfId="1165"/>
    <cellStyle name="Merknad 3 2 2 2 3 2" xfId="20510"/>
    <cellStyle name="Merknad 3 2 2 2 3 2 2" xfId="20511"/>
    <cellStyle name="Merknad 3 2 2 2 3 2 3" xfId="20512"/>
    <cellStyle name="Merknad 3 2 2 2 3 3" xfId="20513"/>
    <cellStyle name="Merknad 3 2 2 2 3 3 2" xfId="20514"/>
    <cellStyle name="Merknad 3 2 2 2 3 3 3" xfId="20515"/>
    <cellStyle name="Merknad 3 2 2 2 3 4" xfId="20516"/>
    <cellStyle name="Merknad 3 2 2 2 3 5" xfId="20517"/>
    <cellStyle name="Merknad 3 2 2 2 3_Tabell 4.5-4.7" xfId="20509"/>
    <cellStyle name="Merknad 3 2 2 2 4" xfId="20518"/>
    <cellStyle name="Merknad 3 2 2 2 4 2" xfId="20519"/>
    <cellStyle name="Merknad 3 2 2 2 4 2 2" xfId="20520"/>
    <cellStyle name="Merknad 3 2 2 2 4 2 3" xfId="20521"/>
    <cellStyle name="Merknad 3 2 2 2 4 3" xfId="20522"/>
    <cellStyle name="Merknad 3 2 2 2 4 3 2" xfId="20523"/>
    <cellStyle name="Merknad 3 2 2 2 4 3 3" xfId="20524"/>
    <cellStyle name="Merknad 3 2 2 2 4 4" xfId="20525"/>
    <cellStyle name="Merknad 3 2 2 2 4 5" xfId="20526"/>
    <cellStyle name="Merknad 3 2 2 2 5" xfId="20527"/>
    <cellStyle name="Merknad 3 2 2 2 5 2" xfId="20528"/>
    <cellStyle name="Merknad 3 2 2 2 5 3" xfId="20529"/>
    <cellStyle name="Merknad 3 2 2 2 6" xfId="20530"/>
    <cellStyle name="Merknad 3 2 2 2 6 2" xfId="20531"/>
    <cellStyle name="Merknad 3 2 2 2 6 3" xfId="20532"/>
    <cellStyle name="Merknad 3 2 2 2 7" xfId="20533"/>
    <cellStyle name="Merknad 3 2 2 2 7 2" xfId="20534"/>
    <cellStyle name="Merknad 3 2 2 2 8" xfId="20535"/>
    <cellStyle name="Merknad 3 2 2 2 8 2" xfId="20536"/>
    <cellStyle name="Merknad 3 2 2 2 9" xfId="20537"/>
    <cellStyle name="Merknad 3 2 2 2_Tabell 4.5-4.7" xfId="20474"/>
    <cellStyle name="Merknad 3 2 2 3" xfId="1166"/>
    <cellStyle name="Merknad 3 2 2 3 10" xfId="20539"/>
    <cellStyle name="Merknad 3 2 2 3 2" xfId="1167"/>
    <cellStyle name="Merknad 3 2 2 3 2 2" xfId="20541"/>
    <cellStyle name="Merknad 3 2 2 3 2 2 2" xfId="20542"/>
    <cellStyle name="Merknad 3 2 2 3 2 2 3" xfId="20543"/>
    <cellStyle name="Merknad 3 2 2 3 2 3" xfId="20544"/>
    <cellStyle name="Merknad 3 2 2 3 2 3 2" xfId="20545"/>
    <cellStyle name="Merknad 3 2 2 3 2 3 3" xfId="20546"/>
    <cellStyle name="Merknad 3 2 2 3 2 4" xfId="20547"/>
    <cellStyle name="Merknad 3 2 2 3 2 5" xfId="20548"/>
    <cellStyle name="Merknad 3 2 2 3 2_Tabell 4.5-4.7" xfId="20540"/>
    <cellStyle name="Merknad 3 2 2 3 3" xfId="20549"/>
    <cellStyle name="Merknad 3 2 2 3 3 2" xfId="20550"/>
    <cellStyle name="Merknad 3 2 2 3 3 2 2" xfId="20551"/>
    <cellStyle name="Merknad 3 2 2 3 3 2 3" xfId="20552"/>
    <cellStyle name="Merknad 3 2 2 3 3 3" xfId="20553"/>
    <cellStyle name="Merknad 3 2 2 3 3 3 2" xfId="20554"/>
    <cellStyle name="Merknad 3 2 2 3 3 3 3" xfId="20555"/>
    <cellStyle name="Merknad 3 2 2 3 3 4" xfId="20556"/>
    <cellStyle name="Merknad 3 2 2 3 3 5" xfId="20557"/>
    <cellStyle name="Merknad 3 2 2 3 4" xfId="20558"/>
    <cellStyle name="Merknad 3 2 2 3 4 2" xfId="20559"/>
    <cellStyle name="Merknad 3 2 2 3 4 3" xfId="20560"/>
    <cellStyle name="Merknad 3 2 2 3 5" xfId="20561"/>
    <cellStyle name="Merknad 3 2 2 3 5 2" xfId="20562"/>
    <cellStyle name="Merknad 3 2 2 3 5 3" xfId="20563"/>
    <cellStyle name="Merknad 3 2 2 3 6" xfId="20564"/>
    <cellStyle name="Merknad 3 2 2 3 6 2" xfId="20565"/>
    <cellStyle name="Merknad 3 2 2 3 7" xfId="20566"/>
    <cellStyle name="Merknad 3 2 2 3 7 2" xfId="20567"/>
    <cellStyle name="Merknad 3 2 2 3 8" xfId="20568"/>
    <cellStyle name="Merknad 3 2 2 3 9" xfId="20569"/>
    <cellStyle name="Merknad 3 2 2 3_Tabell 4.5-4.7" xfId="20538"/>
    <cellStyle name="Merknad 3 2 2 4" xfId="1168"/>
    <cellStyle name="Merknad 3 2 2 4 2" xfId="20571"/>
    <cellStyle name="Merknad 3 2 2 4 2 2" xfId="20572"/>
    <cellStyle name="Merknad 3 2 2 4 2 3" xfId="20573"/>
    <cellStyle name="Merknad 3 2 2 4 3" xfId="20574"/>
    <cellStyle name="Merknad 3 2 2 4 3 2" xfId="20575"/>
    <cellStyle name="Merknad 3 2 2 4 3 3" xfId="20576"/>
    <cellStyle name="Merknad 3 2 2 4 4" xfId="20577"/>
    <cellStyle name="Merknad 3 2 2 4 5" xfId="20578"/>
    <cellStyle name="Merknad 3 2 2 4_Tabell 4.5-4.7" xfId="20570"/>
    <cellStyle name="Merknad 3 2 2 5" xfId="20579"/>
    <cellStyle name="Merknad 3 2 2 5 2" xfId="20580"/>
    <cellStyle name="Merknad 3 2 2 5 2 2" xfId="20581"/>
    <cellStyle name="Merknad 3 2 2 5 2 3" xfId="20582"/>
    <cellStyle name="Merknad 3 2 2 5 3" xfId="20583"/>
    <cellStyle name="Merknad 3 2 2 5 3 2" xfId="20584"/>
    <cellStyle name="Merknad 3 2 2 5 3 3" xfId="20585"/>
    <cellStyle name="Merknad 3 2 2 5 4" xfId="20586"/>
    <cellStyle name="Merknad 3 2 2 5 5" xfId="20587"/>
    <cellStyle name="Merknad 3 2 2 6" xfId="20588"/>
    <cellStyle name="Merknad 3 2 2 6 2" xfId="20589"/>
    <cellStyle name="Merknad 3 2 2 6 3" xfId="20590"/>
    <cellStyle name="Merknad 3 2 2 7" xfId="20591"/>
    <cellStyle name="Merknad 3 2 2 7 2" xfId="20592"/>
    <cellStyle name="Merknad 3 2 2 7 3" xfId="20593"/>
    <cellStyle name="Merknad 3 2 2 8" xfId="20594"/>
    <cellStyle name="Merknad 3 2 2 8 2" xfId="20595"/>
    <cellStyle name="Merknad 3 2 2 9" xfId="20596"/>
    <cellStyle name="Merknad 3 2 2 9 2" xfId="20597"/>
    <cellStyle name="Merknad 3 2 2_Tabell 4.5-4.7" xfId="20470"/>
    <cellStyle name="Merknad 3 2 3" xfId="1169"/>
    <cellStyle name="Merknad 3 2 3 10" xfId="20599"/>
    <cellStyle name="Merknad 3 2 3 11" xfId="20600"/>
    <cellStyle name="Merknad 3 2 3 2" xfId="1170"/>
    <cellStyle name="Merknad 3 2 3 2 10" xfId="20602"/>
    <cellStyle name="Merknad 3 2 3 2 2" xfId="1171"/>
    <cellStyle name="Merknad 3 2 3 2 2 2" xfId="20604"/>
    <cellStyle name="Merknad 3 2 3 2 2 2 2" xfId="20605"/>
    <cellStyle name="Merknad 3 2 3 2 2 2 3" xfId="20606"/>
    <cellStyle name="Merknad 3 2 3 2 2 3" xfId="20607"/>
    <cellStyle name="Merknad 3 2 3 2 2 3 2" xfId="20608"/>
    <cellStyle name="Merknad 3 2 3 2 2 3 3" xfId="20609"/>
    <cellStyle name="Merknad 3 2 3 2 2 4" xfId="20610"/>
    <cellStyle name="Merknad 3 2 3 2 2 5" xfId="20611"/>
    <cellStyle name="Merknad 3 2 3 2 2_Tabell 4.5-4.7" xfId="20603"/>
    <cellStyle name="Merknad 3 2 3 2 3" xfId="20612"/>
    <cellStyle name="Merknad 3 2 3 2 3 2" xfId="20613"/>
    <cellStyle name="Merknad 3 2 3 2 3 2 2" xfId="20614"/>
    <cellStyle name="Merknad 3 2 3 2 3 2 3" xfId="20615"/>
    <cellStyle name="Merknad 3 2 3 2 3 3" xfId="20616"/>
    <cellStyle name="Merknad 3 2 3 2 3 3 2" xfId="20617"/>
    <cellStyle name="Merknad 3 2 3 2 3 3 3" xfId="20618"/>
    <cellStyle name="Merknad 3 2 3 2 3 4" xfId="20619"/>
    <cellStyle name="Merknad 3 2 3 2 3 5" xfId="20620"/>
    <cellStyle name="Merknad 3 2 3 2 4" xfId="20621"/>
    <cellStyle name="Merknad 3 2 3 2 4 2" xfId="20622"/>
    <cellStyle name="Merknad 3 2 3 2 4 3" xfId="20623"/>
    <cellStyle name="Merknad 3 2 3 2 5" xfId="20624"/>
    <cellStyle name="Merknad 3 2 3 2 5 2" xfId="20625"/>
    <cellStyle name="Merknad 3 2 3 2 5 3" xfId="20626"/>
    <cellStyle name="Merknad 3 2 3 2 6" xfId="20627"/>
    <cellStyle name="Merknad 3 2 3 2 6 2" xfId="20628"/>
    <cellStyle name="Merknad 3 2 3 2 7" xfId="20629"/>
    <cellStyle name="Merknad 3 2 3 2 7 2" xfId="20630"/>
    <cellStyle name="Merknad 3 2 3 2 8" xfId="20631"/>
    <cellStyle name="Merknad 3 2 3 2 9" xfId="20632"/>
    <cellStyle name="Merknad 3 2 3 2_Tabell 4.5-4.7" xfId="20601"/>
    <cellStyle name="Merknad 3 2 3 3" xfId="1172"/>
    <cellStyle name="Merknad 3 2 3 3 2" xfId="20634"/>
    <cellStyle name="Merknad 3 2 3 3 2 2" xfId="20635"/>
    <cellStyle name="Merknad 3 2 3 3 2 3" xfId="20636"/>
    <cellStyle name="Merknad 3 2 3 3 3" xfId="20637"/>
    <cellStyle name="Merknad 3 2 3 3 3 2" xfId="20638"/>
    <cellStyle name="Merknad 3 2 3 3 3 3" xfId="20639"/>
    <cellStyle name="Merknad 3 2 3 3 4" xfId="20640"/>
    <cellStyle name="Merknad 3 2 3 3 5" xfId="20641"/>
    <cellStyle name="Merknad 3 2 3 3_Tabell 4.5-4.7" xfId="20633"/>
    <cellStyle name="Merknad 3 2 3 4" xfId="20642"/>
    <cellStyle name="Merknad 3 2 3 4 2" xfId="20643"/>
    <cellStyle name="Merknad 3 2 3 4 2 2" xfId="20644"/>
    <cellStyle name="Merknad 3 2 3 4 2 3" xfId="20645"/>
    <cellStyle name="Merknad 3 2 3 4 3" xfId="20646"/>
    <cellStyle name="Merknad 3 2 3 4 3 2" xfId="20647"/>
    <cellStyle name="Merknad 3 2 3 4 3 3" xfId="20648"/>
    <cellStyle name="Merknad 3 2 3 4 4" xfId="20649"/>
    <cellStyle name="Merknad 3 2 3 4 5" xfId="20650"/>
    <cellStyle name="Merknad 3 2 3 5" xfId="20651"/>
    <cellStyle name="Merknad 3 2 3 5 2" xfId="20652"/>
    <cellStyle name="Merknad 3 2 3 5 3" xfId="20653"/>
    <cellStyle name="Merknad 3 2 3 6" xfId="20654"/>
    <cellStyle name="Merknad 3 2 3 6 2" xfId="20655"/>
    <cellStyle name="Merknad 3 2 3 6 3" xfId="20656"/>
    <cellStyle name="Merknad 3 2 3 7" xfId="20657"/>
    <cellStyle name="Merknad 3 2 3 7 2" xfId="20658"/>
    <cellStyle name="Merknad 3 2 3 8" xfId="20659"/>
    <cellStyle name="Merknad 3 2 3 8 2" xfId="20660"/>
    <cellStyle name="Merknad 3 2 3 9" xfId="20661"/>
    <cellStyle name="Merknad 3 2 3_Tabell 4.5-4.7" xfId="20598"/>
    <cellStyle name="Merknad 3 2 4" xfId="1173"/>
    <cellStyle name="Merknad 3 2 4 10" xfId="20663"/>
    <cellStyle name="Merknad 3 2 4 2" xfId="1174"/>
    <cellStyle name="Merknad 3 2 4 2 2" xfId="20665"/>
    <cellStyle name="Merknad 3 2 4 2 2 2" xfId="20666"/>
    <cellStyle name="Merknad 3 2 4 2 2 3" xfId="20667"/>
    <cellStyle name="Merknad 3 2 4 2 3" xfId="20668"/>
    <cellStyle name="Merknad 3 2 4 2 3 2" xfId="20669"/>
    <cellStyle name="Merknad 3 2 4 2 3 3" xfId="20670"/>
    <cellStyle name="Merknad 3 2 4 2 4" xfId="20671"/>
    <cellStyle name="Merknad 3 2 4 2 5" xfId="20672"/>
    <cellStyle name="Merknad 3 2 4 2_Tabell 4.5-4.7" xfId="20664"/>
    <cellStyle name="Merknad 3 2 4 3" xfId="20673"/>
    <cellStyle name="Merknad 3 2 4 3 2" xfId="20674"/>
    <cellStyle name="Merknad 3 2 4 3 2 2" xfId="20675"/>
    <cellStyle name="Merknad 3 2 4 3 2 3" xfId="20676"/>
    <cellStyle name="Merknad 3 2 4 3 3" xfId="20677"/>
    <cellStyle name="Merknad 3 2 4 3 3 2" xfId="20678"/>
    <cellStyle name="Merknad 3 2 4 3 3 3" xfId="20679"/>
    <cellStyle name="Merknad 3 2 4 3 4" xfId="20680"/>
    <cellStyle name="Merknad 3 2 4 3 5" xfId="20681"/>
    <cellStyle name="Merknad 3 2 4 4" xfId="20682"/>
    <cellStyle name="Merknad 3 2 4 4 2" xfId="20683"/>
    <cellStyle name="Merknad 3 2 4 4 3" xfId="20684"/>
    <cellStyle name="Merknad 3 2 4 5" xfId="20685"/>
    <cellStyle name="Merknad 3 2 4 5 2" xfId="20686"/>
    <cellStyle name="Merknad 3 2 4 5 3" xfId="20687"/>
    <cellStyle name="Merknad 3 2 4 6" xfId="20688"/>
    <cellStyle name="Merknad 3 2 4 6 2" xfId="20689"/>
    <cellStyle name="Merknad 3 2 4 7" xfId="20690"/>
    <cellStyle name="Merknad 3 2 4 7 2" xfId="20691"/>
    <cellStyle name="Merknad 3 2 4 8" xfId="20692"/>
    <cellStyle name="Merknad 3 2 4 9" xfId="20693"/>
    <cellStyle name="Merknad 3 2 4_Tabell 4.5-4.7" xfId="20662"/>
    <cellStyle name="Merknad 3 2 5" xfId="1175"/>
    <cellStyle name="Merknad 3 2 5 2" xfId="20695"/>
    <cellStyle name="Merknad 3 2 5 2 2" xfId="20696"/>
    <cellStyle name="Merknad 3 2 5 2 3" xfId="20697"/>
    <cellStyle name="Merknad 3 2 5 3" xfId="20698"/>
    <cellStyle name="Merknad 3 2 5 3 2" xfId="20699"/>
    <cellStyle name="Merknad 3 2 5 3 3" xfId="20700"/>
    <cellStyle name="Merknad 3 2 5 4" xfId="20701"/>
    <cellStyle name="Merknad 3 2 5 5" xfId="20702"/>
    <cellStyle name="Merknad 3 2 5_Tabell 4.5-4.7" xfId="20694"/>
    <cellStyle name="Merknad 3 2 6" xfId="20703"/>
    <cellStyle name="Merknad 3 2 6 2" xfId="20704"/>
    <cellStyle name="Merknad 3 2 6 2 2" xfId="20705"/>
    <cellStyle name="Merknad 3 2 6 2 3" xfId="20706"/>
    <cellStyle name="Merknad 3 2 6 3" xfId="20707"/>
    <cellStyle name="Merknad 3 2 6 3 2" xfId="20708"/>
    <cellStyle name="Merknad 3 2 6 3 3" xfId="20709"/>
    <cellStyle name="Merknad 3 2 6 4" xfId="20710"/>
    <cellStyle name="Merknad 3 2 6 5" xfId="20711"/>
    <cellStyle name="Merknad 3 2 7" xfId="20712"/>
    <cellStyle name="Merknad 3 2 7 2" xfId="20713"/>
    <cellStyle name="Merknad 3 2 7 3" xfId="20714"/>
    <cellStyle name="Merknad 3 2 8" xfId="20715"/>
    <cellStyle name="Merknad 3 2 8 2" xfId="20716"/>
    <cellStyle name="Merknad 3 2 8 3" xfId="20717"/>
    <cellStyle name="Merknad 3 2 9" xfId="20718"/>
    <cellStyle name="Merknad 3 2 9 2" xfId="20719"/>
    <cellStyle name="Merknad 3 2_Tabell 4.5-4.7" xfId="20464"/>
    <cellStyle name="Merknad 3 3" xfId="1176"/>
    <cellStyle name="Merknad 3 3 10" xfId="20721"/>
    <cellStyle name="Merknad 3 3 10 2" xfId="20722"/>
    <cellStyle name="Merknad 3 3 11" xfId="20723"/>
    <cellStyle name="Merknad 3 3 12" xfId="20724"/>
    <cellStyle name="Merknad 3 3 13" xfId="20725"/>
    <cellStyle name="Merknad 3 3 2" xfId="1177"/>
    <cellStyle name="Merknad 3 3 2 10" xfId="20727"/>
    <cellStyle name="Merknad 3 3 2 11" xfId="20728"/>
    <cellStyle name="Merknad 3 3 2 12" xfId="20729"/>
    <cellStyle name="Merknad 3 3 2 2" xfId="1178"/>
    <cellStyle name="Merknad 3 3 2 2 10" xfId="20731"/>
    <cellStyle name="Merknad 3 3 2 2 11" xfId="20732"/>
    <cellStyle name="Merknad 3 3 2 2 2" xfId="1179"/>
    <cellStyle name="Merknad 3 3 2 2 2 10" xfId="20734"/>
    <cellStyle name="Merknad 3 3 2 2 2 2" xfId="1180"/>
    <cellStyle name="Merknad 3 3 2 2 2 2 2" xfId="20736"/>
    <cellStyle name="Merknad 3 3 2 2 2 2 2 2" xfId="20737"/>
    <cellStyle name="Merknad 3 3 2 2 2 2 2 3" xfId="20738"/>
    <cellStyle name="Merknad 3 3 2 2 2 2 3" xfId="20739"/>
    <cellStyle name="Merknad 3 3 2 2 2 2 3 2" xfId="20740"/>
    <cellStyle name="Merknad 3 3 2 2 2 2 3 3" xfId="20741"/>
    <cellStyle name="Merknad 3 3 2 2 2 2 4" xfId="20742"/>
    <cellStyle name="Merknad 3 3 2 2 2 2 5" xfId="20743"/>
    <cellStyle name="Merknad 3 3 2 2 2 2_Tabell 4.5-4.7" xfId="20735"/>
    <cellStyle name="Merknad 3 3 2 2 2 3" xfId="20744"/>
    <cellStyle name="Merknad 3 3 2 2 2 3 2" xfId="20745"/>
    <cellStyle name="Merknad 3 3 2 2 2 3 2 2" xfId="20746"/>
    <cellStyle name="Merknad 3 3 2 2 2 3 2 3" xfId="20747"/>
    <cellStyle name="Merknad 3 3 2 2 2 3 3" xfId="20748"/>
    <cellStyle name="Merknad 3 3 2 2 2 3 3 2" xfId="20749"/>
    <cellStyle name="Merknad 3 3 2 2 2 3 3 3" xfId="20750"/>
    <cellStyle name="Merknad 3 3 2 2 2 3 4" xfId="20751"/>
    <cellStyle name="Merknad 3 3 2 2 2 3 5" xfId="20752"/>
    <cellStyle name="Merknad 3 3 2 2 2 4" xfId="20753"/>
    <cellStyle name="Merknad 3 3 2 2 2 4 2" xfId="20754"/>
    <cellStyle name="Merknad 3 3 2 2 2 4 3" xfId="20755"/>
    <cellStyle name="Merknad 3 3 2 2 2 5" xfId="20756"/>
    <cellStyle name="Merknad 3 3 2 2 2 5 2" xfId="20757"/>
    <cellStyle name="Merknad 3 3 2 2 2 5 3" xfId="20758"/>
    <cellStyle name="Merknad 3 3 2 2 2 6" xfId="20759"/>
    <cellStyle name="Merknad 3 3 2 2 2 6 2" xfId="20760"/>
    <cellStyle name="Merknad 3 3 2 2 2 7" xfId="20761"/>
    <cellStyle name="Merknad 3 3 2 2 2 7 2" xfId="20762"/>
    <cellStyle name="Merknad 3 3 2 2 2 8" xfId="20763"/>
    <cellStyle name="Merknad 3 3 2 2 2 9" xfId="20764"/>
    <cellStyle name="Merknad 3 3 2 2 2_Tabell 4.5-4.7" xfId="20733"/>
    <cellStyle name="Merknad 3 3 2 2 3" xfId="1181"/>
    <cellStyle name="Merknad 3 3 2 2 3 2" xfId="20766"/>
    <cellStyle name="Merknad 3 3 2 2 3 2 2" xfId="20767"/>
    <cellStyle name="Merknad 3 3 2 2 3 2 3" xfId="20768"/>
    <cellStyle name="Merknad 3 3 2 2 3 3" xfId="20769"/>
    <cellStyle name="Merknad 3 3 2 2 3 3 2" xfId="20770"/>
    <cellStyle name="Merknad 3 3 2 2 3 3 3" xfId="20771"/>
    <cellStyle name="Merknad 3 3 2 2 3 4" xfId="20772"/>
    <cellStyle name="Merknad 3 3 2 2 3 5" xfId="20773"/>
    <cellStyle name="Merknad 3 3 2 2 3_Tabell 4.5-4.7" xfId="20765"/>
    <cellStyle name="Merknad 3 3 2 2 4" xfId="20774"/>
    <cellStyle name="Merknad 3 3 2 2 4 2" xfId="20775"/>
    <cellStyle name="Merknad 3 3 2 2 4 2 2" xfId="20776"/>
    <cellStyle name="Merknad 3 3 2 2 4 2 3" xfId="20777"/>
    <cellStyle name="Merknad 3 3 2 2 4 3" xfId="20778"/>
    <cellStyle name="Merknad 3 3 2 2 4 3 2" xfId="20779"/>
    <cellStyle name="Merknad 3 3 2 2 4 3 3" xfId="20780"/>
    <cellStyle name="Merknad 3 3 2 2 4 4" xfId="20781"/>
    <cellStyle name="Merknad 3 3 2 2 4 5" xfId="20782"/>
    <cellStyle name="Merknad 3 3 2 2 5" xfId="20783"/>
    <cellStyle name="Merknad 3 3 2 2 5 2" xfId="20784"/>
    <cellStyle name="Merknad 3 3 2 2 5 3" xfId="20785"/>
    <cellStyle name="Merknad 3 3 2 2 6" xfId="20786"/>
    <cellStyle name="Merknad 3 3 2 2 6 2" xfId="20787"/>
    <cellStyle name="Merknad 3 3 2 2 6 3" xfId="20788"/>
    <cellStyle name="Merknad 3 3 2 2 7" xfId="20789"/>
    <cellStyle name="Merknad 3 3 2 2 7 2" xfId="20790"/>
    <cellStyle name="Merknad 3 3 2 2 8" xfId="20791"/>
    <cellStyle name="Merknad 3 3 2 2 8 2" xfId="20792"/>
    <cellStyle name="Merknad 3 3 2 2 9" xfId="20793"/>
    <cellStyle name="Merknad 3 3 2 2_Tabell 4.5-4.7" xfId="20730"/>
    <cellStyle name="Merknad 3 3 2 3" xfId="1182"/>
    <cellStyle name="Merknad 3 3 2 3 10" xfId="20795"/>
    <cellStyle name="Merknad 3 3 2 3 2" xfId="1183"/>
    <cellStyle name="Merknad 3 3 2 3 2 2" xfId="20797"/>
    <cellStyle name="Merknad 3 3 2 3 2 2 2" xfId="20798"/>
    <cellStyle name="Merknad 3 3 2 3 2 2 3" xfId="20799"/>
    <cellStyle name="Merknad 3 3 2 3 2 3" xfId="20800"/>
    <cellStyle name="Merknad 3 3 2 3 2 3 2" xfId="20801"/>
    <cellStyle name="Merknad 3 3 2 3 2 3 3" xfId="20802"/>
    <cellStyle name="Merknad 3 3 2 3 2 4" xfId="20803"/>
    <cellStyle name="Merknad 3 3 2 3 2 5" xfId="20804"/>
    <cellStyle name="Merknad 3 3 2 3 2_Tabell 4.5-4.7" xfId="20796"/>
    <cellStyle name="Merknad 3 3 2 3 3" xfId="20805"/>
    <cellStyle name="Merknad 3 3 2 3 3 2" xfId="20806"/>
    <cellStyle name="Merknad 3 3 2 3 3 2 2" xfId="20807"/>
    <cellStyle name="Merknad 3 3 2 3 3 2 3" xfId="20808"/>
    <cellStyle name="Merknad 3 3 2 3 3 3" xfId="20809"/>
    <cellStyle name="Merknad 3 3 2 3 3 3 2" xfId="20810"/>
    <cellStyle name="Merknad 3 3 2 3 3 3 3" xfId="20811"/>
    <cellStyle name="Merknad 3 3 2 3 3 4" xfId="20812"/>
    <cellStyle name="Merknad 3 3 2 3 3 5" xfId="20813"/>
    <cellStyle name="Merknad 3 3 2 3 4" xfId="20814"/>
    <cellStyle name="Merknad 3 3 2 3 4 2" xfId="20815"/>
    <cellStyle name="Merknad 3 3 2 3 4 3" xfId="20816"/>
    <cellStyle name="Merknad 3 3 2 3 5" xfId="20817"/>
    <cellStyle name="Merknad 3 3 2 3 5 2" xfId="20818"/>
    <cellStyle name="Merknad 3 3 2 3 5 3" xfId="20819"/>
    <cellStyle name="Merknad 3 3 2 3 6" xfId="20820"/>
    <cellStyle name="Merknad 3 3 2 3 6 2" xfId="20821"/>
    <cellStyle name="Merknad 3 3 2 3 7" xfId="20822"/>
    <cellStyle name="Merknad 3 3 2 3 7 2" xfId="20823"/>
    <cellStyle name="Merknad 3 3 2 3 8" xfId="20824"/>
    <cellStyle name="Merknad 3 3 2 3 9" xfId="20825"/>
    <cellStyle name="Merknad 3 3 2 3_Tabell 4.5-4.7" xfId="20794"/>
    <cellStyle name="Merknad 3 3 2 4" xfId="1184"/>
    <cellStyle name="Merknad 3 3 2 4 2" xfId="20827"/>
    <cellStyle name="Merknad 3 3 2 4 2 2" xfId="20828"/>
    <cellStyle name="Merknad 3 3 2 4 2 3" xfId="20829"/>
    <cellStyle name="Merknad 3 3 2 4 3" xfId="20830"/>
    <cellStyle name="Merknad 3 3 2 4 3 2" xfId="20831"/>
    <cellStyle name="Merknad 3 3 2 4 3 3" xfId="20832"/>
    <cellStyle name="Merknad 3 3 2 4 4" xfId="20833"/>
    <cellStyle name="Merknad 3 3 2 4 5" xfId="20834"/>
    <cellStyle name="Merknad 3 3 2 4_Tabell 4.5-4.7" xfId="20826"/>
    <cellStyle name="Merknad 3 3 2 5" xfId="20835"/>
    <cellStyle name="Merknad 3 3 2 5 2" xfId="20836"/>
    <cellStyle name="Merknad 3 3 2 5 2 2" xfId="20837"/>
    <cellStyle name="Merknad 3 3 2 5 2 3" xfId="20838"/>
    <cellStyle name="Merknad 3 3 2 5 3" xfId="20839"/>
    <cellStyle name="Merknad 3 3 2 5 3 2" xfId="20840"/>
    <cellStyle name="Merknad 3 3 2 5 3 3" xfId="20841"/>
    <cellStyle name="Merknad 3 3 2 5 4" xfId="20842"/>
    <cellStyle name="Merknad 3 3 2 5 5" xfId="20843"/>
    <cellStyle name="Merknad 3 3 2 6" xfId="20844"/>
    <cellStyle name="Merknad 3 3 2 6 2" xfId="20845"/>
    <cellStyle name="Merknad 3 3 2 6 3" xfId="20846"/>
    <cellStyle name="Merknad 3 3 2 7" xfId="20847"/>
    <cellStyle name="Merknad 3 3 2 7 2" xfId="20848"/>
    <cellStyle name="Merknad 3 3 2 7 3" xfId="20849"/>
    <cellStyle name="Merknad 3 3 2 8" xfId="20850"/>
    <cellStyle name="Merknad 3 3 2 8 2" xfId="20851"/>
    <cellStyle name="Merknad 3 3 2 9" xfId="20852"/>
    <cellStyle name="Merknad 3 3 2 9 2" xfId="20853"/>
    <cellStyle name="Merknad 3 3 2_Tabell 4.5-4.7" xfId="20726"/>
    <cellStyle name="Merknad 3 3 3" xfId="1185"/>
    <cellStyle name="Merknad 3 3 3 10" xfId="20855"/>
    <cellStyle name="Merknad 3 3 3 11" xfId="20856"/>
    <cellStyle name="Merknad 3 3 3 2" xfId="1186"/>
    <cellStyle name="Merknad 3 3 3 2 10" xfId="20858"/>
    <cellStyle name="Merknad 3 3 3 2 2" xfId="1187"/>
    <cellStyle name="Merknad 3 3 3 2 2 2" xfId="20860"/>
    <cellStyle name="Merknad 3 3 3 2 2 2 2" xfId="20861"/>
    <cellStyle name="Merknad 3 3 3 2 2 2 3" xfId="20862"/>
    <cellStyle name="Merknad 3 3 3 2 2 3" xfId="20863"/>
    <cellStyle name="Merknad 3 3 3 2 2 3 2" xfId="20864"/>
    <cellStyle name="Merknad 3 3 3 2 2 3 3" xfId="20865"/>
    <cellStyle name="Merknad 3 3 3 2 2 4" xfId="20866"/>
    <cellStyle name="Merknad 3 3 3 2 2 5" xfId="20867"/>
    <cellStyle name="Merknad 3 3 3 2 2_Tabell 4.5-4.7" xfId="20859"/>
    <cellStyle name="Merknad 3 3 3 2 3" xfId="20868"/>
    <cellStyle name="Merknad 3 3 3 2 3 2" xfId="20869"/>
    <cellStyle name="Merknad 3 3 3 2 3 2 2" xfId="20870"/>
    <cellStyle name="Merknad 3 3 3 2 3 2 3" xfId="20871"/>
    <cellStyle name="Merknad 3 3 3 2 3 3" xfId="20872"/>
    <cellStyle name="Merknad 3 3 3 2 3 3 2" xfId="20873"/>
    <cellStyle name="Merknad 3 3 3 2 3 3 3" xfId="20874"/>
    <cellStyle name="Merknad 3 3 3 2 3 4" xfId="20875"/>
    <cellStyle name="Merknad 3 3 3 2 3 5" xfId="20876"/>
    <cellStyle name="Merknad 3 3 3 2 4" xfId="20877"/>
    <cellStyle name="Merknad 3 3 3 2 4 2" xfId="20878"/>
    <cellStyle name="Merknad 3 3 3 2 4 3" xfId="20879"/>
    <cellStyle name="Merknad 3 3 3 2 5" xfId="20880"/>
    <cellStyle name="Merknad 3 3 3 2 5 2" xfId="20881"/>
    <cellStyle name="Merknad 3 3 3 2 5 3" xfId="20882"/>
    <cellStyle name="Merknad 3 3 3 2 6" xfId="20883"/>
    <cellStyle name="Merknad 3 3 3 2 6 2" xfId="20884"/>
    <cellStyle name="Merknad 3 3 3 2 7" xfId="20885"/>
    <cellStyle name="Merknad 3 3 3 2 7 2" xfId="20886"/>
    <cellStyle name="Merknad 3 3 3 2 8" xfId="20887"/>
    <cellStyle name="Merknad 3 3 3 2 9" xfId="20888"/>
    <cellStyle name="Merknad 3 3 3 2_Tabell 4.5-4.7" xfId="20857"/>
    <cellStyle name="Merknad 3 3 3 3" xfId="1188"/>
    <cellStyle name="Merknad 3 3 3 3 2" xfId="20890"/>
    <cellStyle name="Merknad 3 3 3 3 2 2" xfId="20891"/>
    <cellStyle name="Merknad 3 3 3 3 2 3" xfId="20892"/>
    <cellStyle name="Merknad 3 3 3 3 3" xfId="20893"/>
    <cellStyle name="Merknad 3 3 3 3 3 2" xfId="20894"/>
    <cellStyle name="Merknad 3 3 3 3 3 3" xfId="20895"/>
    <cellStyle name="Merknad 3 3 3 3 4" xfId="20896"/>
    <cellStyle name="Merknad 3 3 3 3 5" xfId="20897"/>
    <cellStyle name="Merknad 3 3 3 3_Tabell 4.5-4.7" xfId="20889"/>
    <cellStyle name="Merknad 3 3 3 4" xfId="20898"/>
    <cellStyle name="Merknad 3 3 3 4 2" xfId="20899"/>
    <cellStyle name="Merknad 3 3 3 4 2 2" xfId="20900"/>
    <cellStyle name="Merknad 3 3 3 4 2 3" xfId="20901"/>
    <cellStyle name="Merknad 3 3 3 4 3" xfId="20902"/>
    <cellStyle name="Merknad 3 3 3 4 3 2" xfId="20903"/>
    <cellStyle name="Merknad 3 3 3 4 3 3" xfId="20904"/>
    <cellStyle name="Merknad 3 3 3 4 4" xfId="20905"/>
    <cellStyle name="Merknad 3 3 3 4 5" xfId="20906"/>
    <cellStyle name="Merknad 3 3 3 5" xfId="20907"/>
    <cellStyle name="Merknad 3 3 3 5 2" xfId="20908"/>
    <cellStyle name="Merknad 3 3 3 5 3" xfId="20909"/>
    <cellStyle name="Merknad 3 3 3 6" xfId="20910"/>
    <cellStyle name="Merknad 3 3 3 6 2" xfId="20911"/>
    <cellStyle name="Merknad 3 3 3 6 3" xfId="20912"/>
    <cellStyle name="Merknad 3 3 3 7" xfId="20913"/>
    <cellStyle name="Merknad 3 3 3 7 2" xfId="20914"/>
    <cellStyle name="Merknad 3 3 3 8" xfId="20915"/>
    <cellStyle name="Merknad 3 3 3 8 2" xfId="20916"/>
    <cellStyle name="Merknad 3 3 3 9" xfId="20917"/>
    <cellStyle name="Merknad 3 3 3_Tabell 4.5-4.7" xfId="20854"/>
    <cellStyle name="Merknad 3 3 4" xfId="1189"/>
    <cellStyle name="Merknad 3 3 4 10" xfId="20919"/>
    <cellStyle name="Merknad 3 3 4 2" xfId="1190"/>
    <cellStyle name="Merknad 3 3 4 2 2" xfId="20921"/>
    <cellStyle name="Merknad 3 3 4 2 2 2" xfId="20922"/>
    <cellStyle name="Merknad 3 3 4 2 2 3" xfId="20923"/>
    <cellStyle name="Merknad 3 3 4 2 3" xfId="20924"/>
    <cellStyle name="Merknad 3 3 4 2 3 2" xfId="20925"/>
    <cellStyle name="Merknad 3 3 4 2 3 3" xfId="20926"/>
    <cellStyle name="Merknad 3 3 4 2 4" xfId="20927"/>
    <cellStyle name="Merknad 3 3 4 2 5" xfId="20928"/>
    <cellStyle name="Merknad 3 3 4 2_Tabell 4.5-4.7" xfId="20920"/>
    <cellStyle name="Merknad 3 3 4 3" xfId="20929"/>
    <cellStyle name="Merknad 3 3 4 3 2" xfId="20930"/>
    <cellStyle name="Merknad 3 3 4 3 2 2" xfId="20931"/>
    <cellStyle name="Merknad 3 3 4 3 2 3" xfId="20932"/>
    <cellStyle name="Merknad 3 3 4 3 3" xfId="20933"/>
    <cellStyle name="Merknad 3 3 4 3 3 2" xfId="20934"/>
    <cellStyle name="Merknad 3 3 4 3 3 3" xfId="20935"/>
    <cellStyle name="Merknad 3 3 4 3 4" xfId="20936"/>
    <cellStyle name="Merknad 3 3 4 3 5" xfId="20937"/>
    <cellStyle name="Merknad 3 3 4 4" xfId="20938"/>
    <cellStyle name="Merknad 3 3 4 4 2" xfId="20939"/>
    <cellStyle name="Merknad 3 3 4 4 3" xfId="20940"/>
    <cellStyle name="Merknad 3 3 4 5" xfId="20941"/>
    <cellStyle name="Merknad 3 3 4 5 2" xfId="20942"/>
    <cellStyle name="Merknad 3 3 4 5 3" xfId="20943"/>
    <cellStyle name="Merknad 3 3 4 6" xfId="20944"/>
    <cellStyle name="Merknad 3 3 4 6 2" xfId="20945"/>
    <cellStyle name="Merknad 3 3 4 7" xfId="20946"/>
    <cellStyle name="Merknad 3 3 4 7 2" xfId="20947"/>
    <cellStyle name="Merknad 3 3 4 8" xfId="20948"/>
    <cellStyle name="Merknad 3 3 4 9" xfId="20949"/>
    <cellStyle name="Merknad 3 3 4_Tabell 4.5-4.7" xfId="20918"/>
    <cellStyle name="Merknad 3 3 5" xfId="1191"/>
    <cellStyle name="Merknad 3 3 5 2" xfId="20951"/>
    <cellStyle name="Merknad 3 3 5 2 2" xfId="20952"/>
    <cellStyle name="Merknad 3 3 5 2 3" xfId="20953"/>
    <cellStyle name="Merknad 3 3 5 3" xfId="20954"/>
    <cellStyle name="Merknad 3 3 5 3 2" xfId="20955"/>
    <cellStyle name="Merknad 3 3 5 3 3" xfId="20956"/>
    <cellStyle name="Merknad 3 3 5 4" xfId="20957"/>
    <cellStyle name="Merknad 3 3 5 5" xfId="20958"/>
    <cellStyle name="Merknad 3 3 5_Tabell 4.5-4.7" xfId="20950"/>
    <cellStyle name="Merknad 3 3 6" xfId="20959"/>
    <cellStyle name="Merknad 3 3 6 2" xfId="20960"/>
    <cellStyle name="Merknad 3 3 6 2 2" xfId="20961"/>
    <cellStyle name="Merknad 3 3 6 2 3" xfId="20962"/>
    <cellStyle name="Merknad 3 3 6 3" xfId="20963"/>
    <cellStyle name="Merknad 3 3 6 3 2" xfId="20964"/>
    <cellStyle name="Merknad 3 3 6 3 3" xfId="20965"/>
    <cellStyle name="Merknad 3 3 6 4" xfId="20966"/>
    <cellStyle name="Merknad 3 3 6 5" xfId="20967"/>
    <cellStyle name="Merknad 3 3 7" xfId="20968"/>
    <cellStyle name="Merknad 3 3 7 2" xfId="20969"/>
    <cellStyle name="Merknad 3 3 7 3" xfId="20970"/>
    <cellStyle name="Merknad 3 3 8" xfId="20971"/>
    <cellStyle name="Merknad 3 3 8 2" xfId="20972"/>
    <cellStyle name="Merknad 3 3 8 3" xfId="20973"/>
    <cellStyle name="Merknad 3 3 9" xfId="20974"/>
    <cellStyle name="Merknad 3 3 9 2" xfId="20975"/>
    <cellStyle name="Merknad 3 3_Tabell 4.5-4.7" xfId="20720"/>
    <cellStyle name="Merknad 3 4" xfId="1192"/>
    <cellStyle name="Merknad 3 4 10" xfId="20977"/>
    <cellStyle name="Merknad 3 4 10 2" xfId="20978"/>
    <cellStyle name="Merknad 3 4 11" xfId="20979"/>
    <cellStyle name="Merknad 3 4 12" xfId="20980"/>
    <cellStyle name="Merknad 3 4 13" xfId="20981"/>
    <cellStyle name="Merknad 3 4 2" xfId="1193"/>
    <cellStyle name="Merknad 3 4 2 10" xfId="20983"/>
    <cellStyle name="Merknad 3 4 2 11" xfId="20984"/>
    <cellStyle name="Merknad 3 4 2 12" xfId="20985"/>
    <cellStyle name="Merknad 3 4 2 2" xfId="1194"/>
    <cellStyle name="Merknad 3 4 2 2 10" xfId="20987"/>
    <cellStyle name="Merknad 3 4 2 2 11" xfId="20988"/>
    <cellStyle name="Merknad 3 4 2 2 2" xfId="1195"/>
    <cellStyle name="Merknad 3 4 2 2 2 10" xfId="20990"/>
    <cellStyle name="Merknad 3 4 2 2 2 2" xfId="1196"/>
    <cellStyle name="Merknad 3 4 2 2 2 2 2" xfId="20992"/>
    <cellStyle name="Merknad 3 4 2 2 2 2 2 2" xfId="20993"/>
    <cellStyle name="Merknad 3 4 2 2 2 2 2 3" xfId="20994"/>
    <cellStyle name="Merknad 3 4 2 2 2 2 3" xfId="20995"/>
    <cellStyle name="Merknad 3 4 2 2 2 2 3 2" xfId="20996"/>
    <cellStyle name="Merknad 3 4 2 2 2 2 3 3" xfId="20997"/>
    <cellStyle name="Merknad 3 4 2 2 2 2 4" xfId="20998"/>
    <cellStyle name="Merknad 3 4 2 2 2 2 5" xfId="20999"/>
    <cellStyle name="Merknad 3 4 2 2 2 2_Tabell 4.5-4.7" xfId="20991"/>
    <cellStyle name="Merknad 3 4 2 2 2 3" xfId="21000"/>
    <cellStyle name="Merknad 3 4 2 2 2 3 2" xfId="21001"/>
    <cellStyle name="Merknad 3 4 2 2 2 3 2 2" xfId="21002"/>
    <cellStyle name="Merknad 3 4 2 2 2 3 2 3" xfId="21003"/>
    <cellStyle name="Merknad 3 4 2 2 2 3 3" xfId="21004"/>
    <cellStyle name="Merknad 3 4 2 2 2 3 3 2" xfId="21005"/>
    <cellStyle name="Merknad 3 4 2 2 2 3 3 3" xfId="21006"/>
    <cellStyle name="Merknad 3 4 2 2 2 3 4" xfId="21007"/>
    <cellStyle name="Merknad 3 4 2 2 2 3 5" xfId="21008"/>
    <cellStyle name="Merknad 3 4 2 2 2 4" xfId="21009"/>
    <cellStyle name="Merknad 3 4 2 2 2 4 2" xfId="21010"/>
    <cellStyle name="Merknad 3 4 2 2 2 4 3" xfId="21011"/>
    <cellStyle name="Merknad 3 4 2 2 2 5" xfId="21012"/>
    <cellStyle name="Merknad 3 4 2 2 2 5 2" xfId="21013"/>
    <cellStyle name="Merknad 3 4 2 2 2 5 3" xfId="21014"/>
    <cellStyle name="Merknad 3 4 2 2 2 6" xfId="21015"/>
    <cellStyle name="Merknad 3 4 2 2 2 6 2" xfId="21016"/>
    <cellStyle name="Merknad 3 4 2 2 2 7" xfId="21017"/>
    <cellStyle name="Merknad 3 4 2 2 2 7 2" xfId="21018"/>
    <cellStyle name="Merknad 3 4 2 2 2 8" xfId="21019"/>
    <cellStyle name="Merknad 3 4 2 2 2 9" xfId="21020"/>
    <cellStyle name="Merknad 3 4 2 2 2_Tabell 4.5-4.7" xfId="20989"/>
    <cellStyle name="Merknad 3 4 2 2 3" xfId="1197"/>
    <cellStyle name="Merknad 3 4 2 2 3 2" xfId="21022"/>
    <cellStyle name="Merknad 3 4 2 2 3 2 2" xfId="21023"/>
    <cellStyle name="Merknad 3 4 2 2 3 2 3" xfId="21024"/>
    <cellStyle name="Merknad 3 4 2 2 3 3" xfId="21025"/>
    <cellStyle name="Merknad 3 4 2 2 3 3 2" xfId="21026"/>
    <cellStyle name="Merknad 3 4 2 2 3 3 3" xfId="21027"/>
    <cellStyle name="Merknad 3 4 2 2 3 4" xfId="21028"/>
    <cellStyle name="Merknad 3 4 2 2 3 5" xfId="21029"/>
    <cellStyle name="Merknad 3 4 2 2 3_Tabell 4.5-4.7" xfId="21021"/>
    <cellStyle name="Merknad 3 4 2 2 4" xfId="21030"/>
    <cellStyle name="Merknad 3 4 2 2 4 2" xfId="21031"/>
    <cellStyle name="Merknad 3 4 2 2 4 2 2" xfId="21032"/>
    <cellStyle name="Merknad 3 4 2 2 4 2 3" xfId="21033"/>
    <cellStyle name="Merknad 3 4 2 2 4 3" xfId="21034"/>
    <cellStyle name="Merknad 3 4 2 2 4 3 2" xfId="21035"/>
    <cellStyle name="Merknad 3 4 2 2 4 3 3" xfId="21036"/>
    <cellStyle name="Merknad 3 4 2 2 4 4" xfId="21037"/>
    <cellStyle name="Merknad 3 4 2 2 4 5" xfId="21038"/>
    <cellStyle name="Merknad 3 4 2 2 5" xfId="21039"/>
    <cellStyle name="Merknad 3 4 2 2 5 2" xfId="21040"/>
    <cellStyle name="Merknad 3 4 2 2 5 3" xfId="21041"/>
    <cellStyle name="Merknad 3 4 2 2 6" xfId="21042"/>
    <cellStyle name="Merknad 3 4 2 2 6 2" xfId="21043"/>
    <cellStyle name="Merknad 3 4 2 2 6 3" xfId="21044"/>
    <cellStyle name="Merknad 3 4 2 2 7" xfId="21045"/>
    <cellStyle name="Merknad 3 4 2 2 7 2" xfId="21046"/>
    <cellStyle name="Merknad 3 4 2 2 8" xfId="21047"/>
    <cellStyle name="Merknad 3 4 2 2 8 2" xfId="21048"/>
    <cellStyle name="Merknad 3 4 2 2 9" xfId="21049"/>
    <cellStyle name="Merknad 3 4 2 2_Tabell 4.5-4.7" xfId="20986"/>
    <cellStyle name="Merknad 3 4 2 3" xfId="1198"/>
    <cellStyle name="Merknad 3 4 2 3 10" xfId="21051"/>
    <cellStyle name="Merknad 3 4 2 3 2" xfId="1199"/>
    <cellStyle name="Merknad 3 4 2 3 2 2" xfId="21053"/>
    <cellStyle name="Merknad 3 4 2 3 2 2 2" xfId="21054"/>
    <cellStyle name="Merknad 3 4 2 3 2 2 3" xfId="21055"/>
    <cellStyle name="Merknad 3 4 2 3 2 3" xfId="21056"/>
    <cellStyle name="Merknad 3 4 2 3 2 3 2" xfId="21057"/>
    <cellStyle name="Merknad 3 4 2 3 2 3 3" xfId="21058"/>
    <cellStyle name="Merknad 3 4 2 3 2 4" xfId="21059"/>
    <cellStyle name="Merknad 3 4 2 3 2 5" xfId="21060"/>
    <cellStyle name="Merknad 3 4 2 3 2_Tabell 4.5-4.7" xfId="21052"/>
    <cellStyle name="Merknad 3 4 2 3 3" xfId="21061"/>
    <cellStyle name="Merknad 3 4 2 3 3 2" xfId="21062"/>
    <cellStyle name="Merknad 3 4 2 3 3 2 2" xfId="21063"/>
    <cellStyle name="Merknad 3 4 2 3 3 2 3" xfId="21064"/>
    <cellStyle name="Merknad 3 4 2 3 3 3" xfId="21065"/>
    <cellStyle name="Merknad 3 4 2 3 3 3 2" xfId="21066"/>
    <cellStyle name="Merknad 3 4 2 3 3 3 3" xfId="21067"/>
    <cellStyle name="Merknad 3 4 2 3 3 4" xfId="21068"/>
    <cellStyle name="Merknad 3 4 2 3 3 5" xfId="21069"/>
    <cellStyle name="Merknad 3 4 2 3 4" xfId="21070"/>
    <cellStyle name="Merknad 3 4 2 3 4 2" xfId="21071"/>
    <cellStyle name="Merknad 3 4 2 3 4 3" xfId="21072"/>
    <cellStyle name="Merknad 3 4 2 3 5" xfId="21073"/>
    <cellStyle name="Merknad 3 4 2 3 5 2" xfId="21074"/>
    <cellStyle name="Merknad 3 4 2 3 5 3" xfId="21075"/>
    <cellStyle name="Merknad 3 4 2 3 6" xfId="21076"/>
    <cellStyle name="Merknad 3 4 2 3 6 2" xfId="21077"/>
    <cellStyle name="Merknad 3 4 2 3 7" xfId="21078"/>
    <cellStyle name="Merknad 3 4 2 3 7 2" xfId="21079"/>
    <cellStyle name="Merknad 3 4 2 3 8" xfId="21080"/>
    <cellStyle name="Merknad 3 4 2 3 9" xfId="21081"/>
    <cellStyle name="Merknad 3 4 2 3_Tabell 4.5-4.7" xfId="21050"/>
    <cellStyle name="Merknad 3 4 2 4" xfId="1200"/>
    <cellStyle name="Merknad 3 4 2 4 2" xfId="21083"/>
    <cellStyle name="Merknad 3 4 2 4 2 2" xfId="21084"/>
    <cellStyle name="Merknad 3 4 2 4 2 3" xfId="21085"/>
    <cellStyle name="Merknad 3 4 2 4 3" xfId="21086"/>
    <cellStyle name="Merknad 3 4 2 4 3 2" xfId="21087"/>
    <cellStyle name="Merknad 3 4 2 4 3 3" xfId="21088"/>
    <cellStyle name="Merknad 3 4 2 4 4" xfId="21089"/>
    <cellStyle name="Merknad 3 4 2 4 5" xfId="21090"/>
    <cellStyle name="Merknad 3 4 2 4_Tabell 4.5-4.7" xfId="21082"/>
    <cellStyle name="Merknad 3 4 2 5" xfId="21091"/>
    <cellStyle name="Merknad 3 4 2 5 2" xfId="21092"/>
    <cellStyle name="Merknad 3 4 2 5 2 2" xfId="21093"/>
    <cellStyle name="Merknad 3 4 2 5 2 3" xfId="21094"/>
    <cellStyle name="Merknad 3 4 2 5 3" xfId="21095"/>
    <cellStyle name="Merknad 3 4 2 5 3 2" xfId="21096"/>
    <cellStyle name="Merknad 3 4 2 5 3 3" xfId="21097"/>
    <cellStyle name="Merknad 3 4 2 5 4" xfId="21098"/>
    <cellStyle name="Merknad 3 4 2 5 5" xfId="21099"/>
    <cellStyle name="Merknad 3 4 2 6" xfId="21100"/>
    <cellStyle name="Merknad 3 4 2 6 2" xfId="21101"/>
    <cellStyle name="Merknad 3 4 2 6 3" xfId="21102"/>
    <cellStyle name="Merknad 3 4 2 7" xfId="21103"/>
    <cellStyle name="Merknad 3 4 2 7 2" xfId="21104"/>
    <cellStyle name="Merknad 3 4 2 7 3" xfId="21105"/>
    <cellStyle name="Merknad 3 4 2 8" xfId="21106"/>
    <cellStyle name="Merknad 3 4 2 8 2" xfId="21107"/>
    <cellStyle name="Merknad 3 4 2 9" xfId="21108"/>
    <cellStyle name="Merknad 3 4 2 9 2" xfId="21109"/>
    <cellStyle name="Merknad 3 4 2_Tabell 4.5-4.7" xfId="20982"/>
    <cellStyle name="Merknad 3 4 3" xfId="1201"/>
    <cellStyle name="Merknad 3 4 3 10" xfId="21111"/>
    <cellStyle name="Merknad 3 4 3 11" xfId="21112"/>
    <cellStyle name="Merknad 3 4 3 2" xfId="1202"/>
    <cellStyle name="Merknad 3 4 3 2 10" xfId="21114"/>
    <cellStyle name="Merknad 3 4 3 2 2" xfId="1203"/>
    <cellStyle name="Merknad 3 4 3 2 2 2" xfId="21116"/>
    <cellStyle name="Merknad 3 4 3 2 2 2 2" xfId="21117"/>
    <cellStyle name="Merknad 3 4 3 2 2 2 3" xfId="21118"/>
    <cellStyle name="Merknad 3 4 3 2 2 3" xfId="21119"/>
    <cellStyle name="Merknad 3 4 3 2 2 3 2" xfId="21120"/>
    <cellStyle name="Merknad 3 4 3 2 2 3 3" xfId="21121"/>
    <cellStyle name="Merknad 3 4 3 2 2 4" xfId="21122"/>
    <cellStyle name="Merknad 3 4 3 2 2 5" xfId="21123"/>
    <cellStyle name="Merknad 3 4 3 2 2_Tabell 4.5-4.7" xfId="21115"/>
    <cellStyle name="Merknad 3 4 3 2 3" xfId="21124"/>
    <cellStyle name="Merknad 3 4 3 2 3 2" xfId="21125"/>
    <cellStyle name="Merknad 3 4 3 2 3 2 2" xfId="21126"/>
    <cellStyle name="Merknad 3 4 3 2 3 2 3" xfId="21127"/>
    <cellStyle name="Merknad 3 4 3 2 3 3" xfId="21128"/>
    <cellStyle name="Merknad 3 4 3 2 3 3 2" xfId="21129"/>
    <cellStyle name="Merknad 3 4 3 2 3 3 3" xfId="21130"/>
    <cellStyle name="Merknad 3 4 3 2 3 4" xfId="21131"/>
    <cellStyle name="Merknad 3 4 3 2 3 5" xfId="21132"/>
    <cellStyle name="Merknad 3 4 3 2 4" xfId="21133"/>
    <cellStyle name="Merknad 3 4 3 2 4 2" xfId="21134"/>
    <cellStyle name="Merknad 3 4 3 2 4 3" xfId="21135"/>
    <cellStyle name="Merknad 3 4 3 2 5" xfId="21136"/>
    <cellStyle name="Merknad 3 4 3 2 5 2" xfId="21137"/>
    <cellStyle name="Merknad 3 4 3 2 5 3" xfId="21138"/>
    <cellStyle name="Merknad 3 4 3 2 6" xfId="21139"/>
    <cellStyle name="Merknad 3 4 3 2 6 2" xfId="21140"/>
    <cellStyle name="Merknad 3 4 3 2 7" xfId="21141"/>
    <cellStyle name="Merknad 3 4 3 2 7 2" xfId="21142"/>
    <cellStyle name="Merknad 3 4 3 2 8" xfId="21143"/>
    <cellStyle name="Merknad 3 4 3 2 9" xfId="21144"/>
    <cellStyle name="Merknad 3 4 3 2_Tabell 4.5-4.7" xfId="21113"/>
    <cellStyle name="Merknad 3 4 3 3" xfId="1204"/>
    <cellStyle name="Merknad 3 4 3 3 2" xfId="21146"/>
    <cellStyle name="Merknad 3 4 3 3 2 2" xfId="21147"/>
    <cellStyle name="Merknad 3 4 3 3 2 3" xfId="21148"/>
    <cellStyle name="Merknad 3 4 3 3 3" xfId="21149"/>
    <cellStyle name="Merknad 3 4 3 3 3 2" xfId="21150"/>
    <cellStyle name="Merknad 3 4 3 3 3 3" xfId="21151"/>
    <cellStyle name="Merknad 3 4 3 3 4" xfId="21152"/>
    <cellStyle name="Merknad 3 4 3 3 5" xfId="21153"/>
    <cellStyle name="Merknad 3 4 3 3_Tabell 4.5-4.7" xfId="21145"/>
    <cellStyle name="Merknad 3 4 3 4" xfId="21154"/>
    <cellStyle name="Merknad 3 4 3 4 2" xfId="21155"/>
    <cellStyle name="Merknad 3 4 3 4 2 2" xfId="21156"/>
    <cellStyle name="Merknad 3 4 3 4 2 3" xfId="21157"/>
    <cellStyle name="Merknad 3 4 3 4 3" xfId="21158"/>
    <cellStyle name="Merknad 3 4 3 4 3 2" xfId="21159"/>
    <cellStyle name="Merknad 3 4 3 4 3 3" xfId="21160"/>
    <cellStyle name="Merknad 3 4 3 4 4" xfId="21161"/>
    <cellStyle name="Merknad 3 4 3 4 5" xfId="21162"/>
    <cellStyle name="Merknad 3 4 3 5" xfId="21163"/>
    <cellStyle name="Merknad 3 4 3 5 2" xfId="21164"/>
    <cellStyle name="Merknad 3 4 3 5 3" xfId="21165"/>
    <cellStyle name="Merknad 3 4 3 6" xfId="21166"/>
    <cellStyle name="Merknad 3 4 3 6 2" xfId="21167"/>
    <cellStyle name="Merknad 3 4 3 6 3" xfId="21168"/>
    <cellStyle name="Merknad 3 4 3 7" xfId="21169"/>
    <cellStyle name="Merknad 3 4 3 7 2" xfId="21170"/>
    <cellStyle name="Merknad 3 4 3 8" xfId="21171"/>
    <cellStyle name="Merknad 3 4 3 8 2" xfId="21172"/>
    <cellStyle name="Merknad 3 4 3 9" xfId="21173"/>
    <cellStyle name="Merknad 3 4 3_Tabell 4.5-4.7" xfId="21110"/>
    <cellStyle name="Merknad 3 4 4" xfId="1205"/>
    <cellStyle name="Merknad 3 4 4 10" xfId="21175"/>
    <cellStyle name="Merknad 3 4 4 2" xfId="1206"/>
    <cellStyle name="Merknad 3 4 4 2 2" xfId="21177"/>
    <cellStyle name="Merknad 3 4 4 2 2 2" xfId="21178"/>
    <cellStyle name="Merknad 3 4 4 2 2 3" xfId="21179"/>
    <cellStyle name="Merknad 3 4 4 2 3" xfId="21180"/>
    <cellStyle name="Merknad 3 4 4 2 3 2" xfId="21181"/>
    <cellStyle name="Merknad 3 4 4 2 3 3" xfId="21182"/>
    <cellStyle name="Merknad 3 4 4 2 4" xfId="21183"/>
    <cellStyle name="Merknad 3 4 4 2 5" xfId="21184"/>
    <cellStyle name="Merknad 3 4 4 2_Tabell 4.5-4.7" xfId="21176"/>
    <cellStyle name="Merknad 3 4 4 3" xfId="21185"/>
    <cellStyle name="Merknad 3 4 4 3 2" xfId="21186"/>
    <cellStyle name="Merknad 3 4 4 3 2 2" xfId="21187"/>
    <cellStyle name="Merknad 3 4 4 3 2 3" xfId="21188"/>
    <cellStyle name="Merknad 3 4 4 3 3" xfId="21189"/>
    <cellStyle name="Merknad 3 4 4 3 3 2" xfId="21190"/>
    <cellStyle name="Merknad 3 4 4 3 3 3" xfId="21191"/>
    <cellStyle name="Merknad 3 4 4 3 4" xfId="21192"/>
    <cellStyle name="Merknad 3 4 4 3 5" xfId="21193"/>
    <cellStyle name="Merknad 3 4 4 4" xfId="21194"/>
    <cellStyle name="Merknad 3 4 4 4 2" xfId="21195"/>
    <cellStyle name="Merknad 3 4 4 4 3" xfId="21196"/>
    <cellStyle name="Merknad 3 4 4 5" xfId="21197"/>
    <cellStyle name="Merknad 3 4 4 5 2" xfId="21198"/>
    <cellStyle name="Merknad 3 4 4 5 3" xfId="21199"/>
    <cellStyle name="Merknad 3 4 4 6" xfId="21200"/>
    <cellStyle name="Merknad 3 4 4 6 2" xfId="21201"/>
    <cellStyle name="Merknad 3 4 4 7" xfId="21202"/>
    <cellStyle name="Merknad 3 4 4 7 2" xfId="21203"/>
    <cellStyle name="Merknad 3 4 4 8" xfId="21204"/>
    <cellStyle name="Merknad 3 4 4 9" xfId="21205"/>
    <cellStyle name="Merknad 3 4 4_Tabell 4.5-4.7" xfId="21174"/>
    <cellStyle name="Merknad 3 4 5" xfId="1207"/>
    <cellStyle name="Merknad 3 4 5 2" xfId="21207"/>
    <cellStyle name="Merknad 3 4 5 2 2" xfId="21208"/>
    <cellStyle name="Merknad 3 4 5 2 3" xfId="21209"/>
    <cellStyle name="Merknad 3 4 5 3" xfId="21210"/>
    <cellStyle name="Merknad 3 4 5 3 2" xfId="21211"/>
    <cellStyle name="Merknad 3 4 5 3 3" xfId="21212"/>
    <cellStyle name="Merknad 3 4 5 4" xfId="21213"/>
    <cellStyle name="Merknad 3 4 5 5" xfId="21214"/>
    <cellStyle name="Merknad 3 4 5_Tabell 4.5-4.7" xfId="21206"/>
    <cellStyle name="Merknad 3 4 6" xfId="21215"/>
    <cellStyle name="Merknad 3 4 6 2" xfId="21216"/>
    <cellStyle name="Merknad 3 4 6 2 2" xfId="21217"/>
    <cellStyle name="Merknad 3 4 6 2 3" xfId="21218"/>
    <cellStyle name="Merknad 3 4 6 3" xfId="21219"/>
    <cellStyle name="Merknad 3 4 6 3 2" xfId="21220"/>
    <cellStyle name="Merknad 3 4 6 3 3" xfId="21221"/>
    <cellStyle name="Merknad 3 4 6 4" xfId="21222"/>
    <cellStyle name="Merknad 3 4 6 5" xfId="21223"/>
    <cellStyle name="Merknad 3 4 7" xfId="21224"/>
    <cellStyle name="Merknad 3 4 7 2" xfId="21225"/>
    <cellStyle name="Merknad 3 4 7 3" xfId="21226"/>
    <cellStyle name="Merknad 3 4 8" xfId="21227"/>
    <cellStyle name="Merknad 3 4 8 2" xfId="21228"/>
    <cellStyle name="Merknad 3 4 8 3" xfId="21229"/>
    <cellStyle name="Merknad 3 4 9" xfId="21230"/>
    <cellStyle name="Merknad 3 4 9 2" xfId="21231"/>
    <cellStyle name="Merknad 3 4_Tabell 4.5-4.7" xfId="20976"/>
    <cellStyle name="Merknad 3 5" xfId="1208"/>
    <cellStyle name="Merknad 3 5 10" xfId="21233"/>
    <cellStyle name="Merknad 3 5 10 2" xfId="21234"/>
    <cellStyle name="Merknad 3 5 11" xfId="21235"/>
    <cellStyle name="Merknad 3 5 12" xfId="21236"/>
    <cellStyle name="Merknad 3 5 13" xfId="21237"/>
    <cellStyle name="Merknad 3 5 2" xfId="1209"/>
    <cellStyle name="Merknad 3 5 2 10" xfId="21239"/>
    <cellStyle name="Merknad 3 5 2 11" xfId="21240"/>
    <cellStyle name="Merknad 3 5 2 12" xfId="21241"/>
    <cellStyle name="Merknad 3 5 2 2" xfId="1210"/>
    <cellStyle name="Merknad 3 5 2 2 10" xfId="21243"/>
    <cellStyle name="Merknad 3 5 2 2 11" xfId="21244"/>
    <cellStyle name="Merknad 3 5 2 2 2" xfId="1211"/>
    <cellStyle name="Merknad 3 5 2 2 2 10" xfId="21246"/>
    <cellStyle name="Merknad 3 5 2 2 2 2" xfId="1212"/>
    <cellStyle name="Merknad 3 5 2 2 2 2 2" xfId="21248"/>
    <cellStyle name="Merknad 3 5 2 2 2 2 2 2" xfId="21249"/>
    <cellStyle name="Merknad 3 5 2 2 2 2 2 3" xfId="21250"/>
    <cellStyle name="Merknad 3 5 2 2 2 2 3" xfId="21251"/>
    <cellStyle name="Merknad 3 5 2 2 2 2 3 2" xfId="21252"/>
    <cellStyle name="Merknad 3 5 2 2 2 2 3 3" xfId="21253"/>
    <cellStyle name="Merknad 3 5 2 2 2 2 4" xfId="21254"/>
    <cellStyle name="Merknad 3 5 2 2 2 2 5" xfId="21255"/>
    <cellStyle name="Merknad 3 5 2 2 2 2_Tabell 4.5-4.7" xfId="21247"/>
    <cellStyle name="Merknad 3 5 2 2 2 3" xfId="21256"/>
    <cellStyle name="Merknad 3 5 2 2 2 3 2" xfId="21257"/>
    <cellStyle name="Merknad 3 5 2 2 2 3 2 2" xfId="21258"/>
    <cellStyle name="Merknad 3 5 2 2 2 3 2 3" xfId="21259"/>
    <cellStyle name="Merknad 3 5 2 2 2 3 3" xfId="21260"/>
    <cellStyle name="Merknad 3 5 2 2 2 3 3 2" xfId="21261"/>
    <cellStyle name="Merknad 3 5 2 2 2 3 3 3" xfId="21262"/>
    <cellStyle name="Merknad 3 5 2 2 2 3 4" xfId="21263"/>
    <cellStyle name="Merknad 3 5 2 2 2 3 5" xfId="21264"/>
    <cellStyle name="Merknad 3 5 2 2 2 4" xfId="21265"/>
    <cellStyle name="Merknad 3 5 2 2 2 4 2" xfId="21266"/>
    <cellStyle name="Merknad 3 5 2 2 2 4 3" xfId="21267"/>
    <cellStyle name="Merknad 3 5 2 2 2 5" xfId="21268"/>
    <cellStyle name="Merknad 3 5 2 2 2 5 2" xfId="21269"/>
    <cellStyle name="Merknad 3 5 2 2 2 5 3" xfId="21270"/>
    <cellStyle name="Merknad 3 5 2 2 2 6" xfId="21271"/>
    <cellStyle name="Merknad 3 5 2 2 2 6 2" xfId="21272"/>
    <cellStyle name="Merknad 3 5 2 2 2 7" xfId="21273"/>
    <cellStyle name="Merknad 3 5 2 2 2 7 2" xfId="21274"/>
    <cellStyle name="Merknad 3 5 2 2 2 8" xfId="21275"/>
    <cellStyle name="Merknad 3 5 2 2 2 9" xfId="21276"/>
    <cellStyle name="Merknad 3 5 2 2 2_Tabell 4.5-4.7" xfId="21245"/>
    <cellStyle name="Merknad 3 5 2 2 3" xfId="1213"/>
    <cellStyle name="Merknad 3 5 2 2 3 2" xfId="21278"/>
    <cellStyle name="Merknad 3 5 2 2 3 2 2" xfId="21279"/>
    <cellStyle name="Merknad 3 5 2 2 3 2 3" xfId="21280"/>
    <cellStyle name="Merknad 3 5 2 2 3 3" xfId="21281"/>
    <cellStyle name="Merknad 3 5 2 2 3 3 2" xfId="21282"/>
    <cellStyle name="Merknad 3 5 2 2 3 3 3" xfId="21283"/>
    <cellStyle name="Merknad 3 5 2 2 3 4" xfId="21284"/>
    <cellStyle name="Merknad 3 5 2 2 3 5" xfId="21285"/>
    <cellStyle name="Merknad 3 5 2 2 3_Tabell 4.5-4.7" xfId="21277"/>
    <cellStyle name="Merknad 3 5 2 2 4" xfId="21286"/>
    <cellStyle name="Merknad 3 5 2 2 4 2" xfId="21287"/>
    <cellStyle name="Merknad 3 5 2 2 4 2 2" xfId="21288"/>
    <cellStyle name="Merknad 3 5 2 2 4 2 3" xfId="21289"/>
    <cellStyle name="Merknad 3 5 2 2 4 3" xfId="21290"/>
    <cellStyle name="Merknad 3 5 2 2 4 3 2" xfId="21291"/>
    <cellStyle name="Merknad 3 5 2 2 4 3 3" xfId="21292"/>
    <cellStyle name="Merknad 3 5 2 2 4 4" xfId="21293"/>
    <cellStyle name="Merknad 3 5 2 2 4 5" xfId="21294"/>
    <cellStyle name="Merknad 3 5 2 2 5" xfId="21295"/>
    <cellStyle name="Merknad 3 5 2 2 5 2" xfId="21296"/>
    <cellStyle name="Merknad 3 5 2 2 5 3" xfId="21297"/>
    <cellStyle name="Merknad 3 5 2 2 6" xfId="21298"/>
    <cellStyle name="Merknad 3 5 2 2 6 2" xfId="21299"/>
    <cellStyle name="Merknad 3 5 2 2 6 3" xfId="21300"/>
    <cellStyle name="Merknad 3 5 2 2 7" xfId="21301"/>
    <cellStyle name="Merknad 3 5 2 2 7 2" xfId="21302"/>
    <cellStyle name="Merknad 3 5 2 2 8" xfId="21303"/>
    <cellStyle name="Merknad 3 5 2 2 8 2" xfId="21304"/>
    <cellStyle name="Merknad 3 5 2 2 9" xfId="21305"/>
    <cellStyle name="Merknad 3 5 2 2_Tabell 4.5-4.7" xfId="21242"/>
    <cellStyle name="Merknad 3 5 2 3" xfId="1214"/>
    <cellStyle name="Merknad 3 5 2 3 10" xfId="21307"/>
    <cellStyle name="Merknad 3 5 2 3 2" xfId="1215"/>
    <cellStyle name="Merknad 3 5 2 3 2 2" xfId="21309"/>
    <cellStyle name="Merknad 3 5 2 3 2 2 2" xfId="21310"/>
    <cellStyle name="Merknad 3 5 2 3 2 2 3" xfId="21311"/>
    <cellStyle name="Merknad 3 5 2 3 2 3" xfId="21312"/>
    <cellStyle name="Merknad 3 5 2 3 2 3 2" xfId="21313"/>
    <cellStyle name="Merknad 3 5 2 3 2 3 3" xfId="21314"/>
    <cellStyle name="Merknad 3 5 2 3 2 4" xfId="21315"/>
    <cellStyle name="Merknad 3 5 2 3 2 5" xfId="21316"/>
    <cellStyle name="Merknad 3 5 2 3 2_Tabell 4.5-4.7" xfId="21308"/>
    <cellStyle name="Merknad 3 5 2 3 3" xfId="21317"/>
    <cellStyle name="Merknad 3 5 2 3 3 2" xfId="21318"/>
    <cellStyle name="Merknad 3 5 2 3 3 2 2" xfId="21319"/>
    <cellStyle name="Merknad 3 5 2 3 3 2 3" xfId="21320"/>
    <cellStyle name="Merknad 3 5 2 3 3 3" xfId="21321"/>
    <cellStyle name="Merknad 3 5 2 3 3 3 2" xfId="21322"/>
    <cellStyle name="Merknad 3 5 2 3 3 3 3" xfId="21323"/>
    <cellStyle name="Merknad 3 5 2 3 3 4" xfId="21324"/>
    <cellStyle name="Merknad 3 5 2 3 3 5" xfId="21325"/>
    <cellStyle name="Merknad 3 5 2 3 4" xfId="21326"/>
    <cellStyle name="Merknad 3 5 2 3 4 2" xfId="21327"/>
    <cellStyle name="Merknad 3 5 2 3 4 3" xfId="21328"/>
    <cellStyle name="Merknad 3 5 2 3 5" xfId="21329"/>
    <cellStyle name="Merknad 3 5 2 3 5 2" xfId="21330"/>
    <cellStyle name="Merknad 3 5 2 3 5 3" xfId="21331"/>
    <cellStyle name="Merknad 3 5 2 3 6" xfId="21332"/>
    <cellStyle name="Merknad 3 5 2 3 6 2" xfId="21333"/>
    <cellStyle name="Merknad 3 5 2 3 7" xfId="21334"/>
    <cellStyle name="Merknad 3 5 2 3 7 2" xfId="21335"/>
    <cellStyle name="Merknad 3 5 2 3 8" xfId="21336"/>
    <cellStyle name="Merknad 3 5 2 3 9" xfId="21337"/>
    <cellStyle name="Merknad 3 5 2 3_Tabell 4.5-4.7" xfId="21306"/>
    <cellStyle name="Merknad 3 5 2 4" xfId="1216"/>
    <cellStyle name="Merknad 3 5 2 4 2" xfId="21339"/>
    <cellStyle name="Merknad 3 5 2 4 2 2" xfId="21340"/>
    <cellStyle name="Merknad 3 5 2 4 2 3" xfId="21341"/>
    <cellStyle name="Merknad 3 5 2 4 3" xfId="21342"/>
    <cellStyle name="Merknad 3 5 2 4 3 2" xfId="21343"/>
    <cellStyle name="Merknad 3 5 2 4 3 3" xfId="21344"/>
    <cellStyle name="Merknad 3 5 2 4 4" xfId="21345"/>
    <cellStyle name="Merknad 3 5 2 4 5" xfId="21346"/>
    <cellStyle name="Merknad 3 5 2 4_Tabell 4.5-4.7" xfId="21338"/>
    <cellStyle name="Merknad 3 5 2 5" xfId="21347"/>
    <cellStyle name="Merknad 3 5 2 5 2" xfId="21348"/>
    <cellStyle name="Merknad 3 5 2 5 2 2" xfId="21349"/>
    <cellStyle name="Merknad 3 5 2 5 2 3" xfId="21350"/>
    <cellStyle name="Merknad 3 5 2 5 3" xfId="21351"/>
    <cellStyle name="Merknad 3 5 2 5 3 2" xfId="21352"/>
    <cellStyle name="Merknad 3 5 2 5 3 3" xfId="21353"/>
    <cellStyle name="Merknad 3 5 2 5 4" xfId="21354"/>
    <cellStyle name="Merknad 3 5 2 5 5" xfId="21355"/>
    <cellStyle name="Merknad 3 5 2 6" xfId="21356"/>
    <cellStyle name="Merknad 3 5 2 6 2" xfId="21357"/>
    <cellStyle name="Merknad 3 5 2 6 3" xfId="21358"/>
    <cellStyle name="Merknad 3 5 2 7" xfId="21359"/>
    <cellStyle name="Merknad 3 5 2 7 2" xfId="21360"/>
    <cellStyle name="Merknad 3 5 2 7 3" xfId="21361"/>
    <cellStyle name="Merknad 3 5 2 8" xfId="21362"/>
    <cellStyle name="Merknad 3 5 2 8 2" xfId="21363"/>
    <cellStyle name="Merknad 3 5 2 9" xfId="21364"/>
    <cellStyle name="Merknad 3 5 2 9 2" xfId="21365"/>
    <cellStyle name="Merknad 3 5 2_Tabell 4.5-4.7" xfId="21238"/>
    <cellStyle name="Merknad 3 5 3" xfId="1217"/>
    <cellStyle name="Merknad 3 5 3 10" xfId="21367"/>
    <cellStyle name="Merknad 3 5 3 11" xfId="21368"/>
    <cellStyle name="Merknad 3 5 3 2" xfId="1218"/>
    <cellStyle name="Merknad 3 5 3 2 10" xfId="21370"/>
    <cellStyle name="Merknad 3 5 3 2 2" xfId="1219"/>
    <cellStyle name="Merknad 3 5 3 2 2 2" xfId="21372"/>
    <cellStyle name="Merknad 3 5 3 2 2 2 2" xfId="21373"/>
    <cellStyle name="Merknad 3 5 3 2 2 2 3" xfId="21374"/>
    <cellStyle name="Merknad 3 5 3 2 2 3" xfId="21375"/>
    <cellStyle name="Merknad 3 5 3 2 2 3 2" xfId="21376"/>
    <cellStyle name="Merknad 3 5 3 2 2 3 3" xfId="21377"/>
    <cellStyle name="Merknad 3 5 3 2 2 4" xfId="21378"/>
    <cellStyle name="Merknad 3 5 3 2 2 5" xfId="21379"/>
    <cellStyle name="Merknad 3 5 3 2 2_Tabell 4.5-4.7" xfId="21371"/>
    <cellStyle name="Merknad 3 5 3 2 3" xfId="21380"/>
    <cellStyle name="Merknad 3 5 3 2 3 2" xfId="21381"/>
    <cellStyle name="Merknad 3 5 3 2 3 2 2" xfId="21382"/>
    <cellStyle name="Merknad 3 5 3 2 3 2 3" xfId="21383"/>
    <cellStyle name="Merknad 3 5 3 2 3 3" xfId="21384"/>
    <cellStyle name="Merknad 3 5 3 2 3 3 2" xfId="21385"/>
    <cellStyle name="Merknad 3 5 3 2 3 3 3" xfId="21386"/>
    <cellStyle name="Merknad 3 5 3 2 3 4" xfId="21387"/>
    <cellStyle name="Merknad 3 5 3 2 3 5" xfId="21388"/>
    <cellStyle name="Merknad 3 5 3 2 4" xfId="21389"/>
    <cellStyle name="Merknad 3 5 3 2 4 2" xfId="21390"/>
    <cellStyle name="Merknad 3 5 3 2 4 3" xfId="21391"/>
    <cellStyle name="Merknad 3 5 3 2 5" xfId="21392"/>
    <cellStyle name="Merknad 3 5 3 2 5 2" xfId="21393"/>
    <cellStyle name="Merknad 3 5 3 2 5 3" xfId="21394"/>
    <cellStyle name="Merknad 3 5 3 2 6" xfId="21395"/>
    <cellStyle name="Merknad 3 5 3 2 6 2" xfId="21396"/>
    <cellStyle name="Merknad 3 5 3 2 7" xfId="21397"/>
    <cellStyle name="Merknad 3 5 3 2 7 2" xfId="21398"/>
    <cellStyle name="Merknad 3 5 3 2 8" xfId="21399"/>
    <cellStyle name="Merknad 3 5 3 2 9" xfId="21400"/>
    <cellStyle name="Merknad 3 5 3 2_Tabell 4.5-4.7" xfId="21369"/>
    <cellStyle name="Merknad 3 5 3 3" xfId="1220"/>
    <cellStyle name="Merknad 3 5 3 3 2" xfId="21402"/>
    <cellStyle name="Merknad 3 5 3 3 2 2" xfId="21403"/>
    <cellStyle name="Merknad 3 5 3 3 2 3" xfId="21404"/>
    <cellStyle name="Merknad 3 5 3 3 3" xfId="21405"/>
    <cellStyle name="Merknad 3 5 3 3 3 2" xfId="21406"/>
    <cellStyle name="Merknad 3 5 3 3 3 3" xfId="21407"/>
    <cellStyle name="Merknad 3 5 3 3 4" xfId="21408"/>
    <cellStyle name="Merknad 3 5 3 3 5" xfId="21409"/>
    <cellStyle name="Merknad 3 5 3 3_Tabell 4.5-4.7" xfId="21401"/>
    <cellStyle name="Merknad 3 5 3 4" xfId="21410"/>
    <cellStyle name="Merknad 3 5 3 4 2" xfId="21411"/>
    <cellStyle name="Merknad 3 5 3 4 2 2" xfId="21412"/>
    <cellStyle name="Merknad 3 5 3 4 2 3" xfId="21413"/>
    <cellStyle name="Merknad 3 5 3 4 3" xfId="21414"/>
    <cellStyle name="Merknad 3 5 3 4 3 2" xfId="21415"/>
    <cellStyle name="Merknad 3 5 3 4 3 3" xfId="21416"/>
    <cellStyle name="Merknad 3 5 3 4 4" xfId="21417"/>
    <cellStyle name="Merknad 3 5 3 4 5" xfId="21418"/>
    <cellStyle name="Merknad 3 5 3 5" xfId="21419"/>
    <cellStyle name="Merknad 3 5 3 5 2" xfId="21420"/>
    <cellStyle name="Merknad 3 5 3 5 3" xfId="21421"/>
    <cellStyle name="Merknad 3 5 3 6" xfId="21422"/>
    <cellStyle name="Merknad 3 5 3 6 2" xfId="21423"/>
    <cellStyle name="Merknad 3 5 3 6 3" xfId="21424"/>
    <cellStyle name="Merknad 3 5 3 7" xfId="21425"/>
    <cellStyle name="Merknad 3 5 3 7 2" xfId="21426"/>
    <cellStyle name="Merknad 3 5 3 8" xfId="21427"/>
    <cellStyle name="Merknad 3 5 3 8 2" xfId="21428"/>
    <cellStyle name="Merknad 3 5 3 9" xfId="21429"/>
    <cellStyle name="Merknad 3 5 3_Tabell 4.5-4.7" xfId="21366"/>
    <cellStyle name="Merknad 3 5 4" xfId="1221"/>
    <cellStyle name="Merknad 3 5 4 10" xfId="21431"/>
    <cellStyle name="Merknad 3 5 4 2" xfId="1222"/>
    <cellStyle name="Merknad 3 5 4 2 2" xfId="21433"/>
    <cellStyle name="Merknad 3 5 4 2 2 2" xfId="21434"/>
    <cellStyle name="Merknad 3 5 4 2 2 3" xfId="21435"/>
    <cellStyle name="Merknad 3 5 4 2 3" xfId="21436"/>
    <cellStyle name="Merknad 3 5 4 2 3 2" xfId="21437"/>
    <cellStyle name="Merknad 3 5 4 2 3 3" xfId="21438"/>
    <cellStyle name="Merknad 3 5 4 2 4" xfId="21439"/>
    <cellStyle name="Merknad 3 5 4 2 5" xfId="21440"/>
    <cellStyle name="Merknad 3 5 4 2_Tabell 4.5-4.7" xfId="21432"/>
    <cellStyle name="Merknad 3 5 4 3" xfId="21441"/>
    <cellStyle name="Merknad 3 5 4 3 2" xfId="21442"/>
    <cellStyle name="Merknad 3 5 4 3 2 2" xfId="21443"/>
    <cellStyle name="Merknad 3 5 4 3 2 3" xfId="21444"/>
    <cellStyle name="Merknad 3 5 4 3 3" xfId="21445"/>
    <cellStyle name="Merknad 3 5 4 3 3 2" xfId="21446"/>
    <cellStyle name="Merknad 3 5 4 3 3 3" xfId="21447"/>
    <cellStyle name="Merknad 3 5 4 3 4" xfId="21448"/>
    <cellStyle name="Merknad 3 5 4 3 5" xfId="21449"/>
    <cellStyle name="Merknad 3 5 4 4" xfId="21450"/>
    <cellStyle name="Merknad 3 5 4 4 2" xfId="21451"/>
    <cellStyle name="Merknad 3 5 4 4 3" xfId="21452"/>
    <cellStyle name="Merknad 3 5 4 5" xfId="21453"/>
    <cellStyle name="Merknad 3 5 4 5 2" xfId="21454"/>
    <cellStyle name="Merknad 3 5 4 5 3" xfId="21455"/>
    <cellStyle name="Merknad 3 5 4 6" xfId="21456"/>
    <cellStyle name="Merknad 3 5 4 6 2" xfId="21457"/>
    <cellStyle name="Merknad 3 5 4 7" xfId="21458"/>
    <cellStyle name="Merknad 3 5 4 7 2" xfId="21459"/>
    <cellStyle name="Merknad 3 5 4 8" xfId="21460"/>
    <cellStyle name="Merknad 3 5 4 9" xfId="21461"/>
    <cellStyle name="Merknad 3 5 4_Tabell 4.5-4.7" xfId="21430"/>
    <cellStyle name="Merknad 3 5 5" xfId="1223"/>
    <cellStyle name="Merknad 3 5 5 2" xfId="21463"/>
    <cellStyle name="Merknad 3 5 5 2 2" xfId="21464"/>
    <cellStyle name="Merknad 3 5 5 2 3" xfId="21465"/>
    <cellStyle name="Merknad 3 5 5 3" xfId="21466"/>
    <cellStyle name="Merknad 3 5 5 3 2" xfId="21467"/>
    <cellStyle name="Merknad 3 5 5 3 3" xfId="21468"/>
    <cellStyle name="Merknad 3 5 5 4" xfId="21469"/>
    <cellStyle name="Merknad 3 5 5 5" xfId="21470"/>
    <cellStyle name="Merknad 3 5 5_Tabell 4.5-4.7" xfId="21462"/>
    <cellStyle name="Merknad 3 5 6" xfId="21471"/>
    <cellStyle name="Merknad 3 5 6 2" xfId="21472"/>
    <cellStyle name="Merknad 3 5 6 2 2" xfId="21473"/>
    <cellStyle name="Merknad 3 5 6 2 3" xfId="21474"/>
    <cellStyle name="Merknad 3 5 6 3" xfId="21475"/>
    <cellStyle name="Merknad 3 5 6 3 2" xfId="21476"/>
    <cellStyle name="Merknad 3 5 6 3 3" xfId="21477"/>
    <cellStyle name="Merknad 3 5 6 4" xfId="21478"/>
    <cellStyle name="Merknad 3 5 6 5" xfId="21479"/>
    <cellStyle name="Merknad 3 5 7" xfId="21480"/>
    <cellStyle name="Merknad 3 5 7 2" xfId="21481"/>
    <cellStyle name="Merknad 3 5 7 3" xfId="21482"/>
    <cellStyle name="Merknad 3 5 8" xfId="21483"/>
    <cellStyle name="Merknad 3 5 8 2" xfId="21484"/>
    <cellStyle name="Merknad 3 5 8 3" xfId="21485"/>
    <cellStyle name="Merknad 3 5 9" xfId="21486"/>
    <cellStyle name="Merknad 3 5 9 2" xfId="21487"/>
    <cellStyle name="Merknad 3 5_Tabell 4.5-4.7" xfId="21232"/>
    <cellStyle name="Merknad 3 6" xfId="1224"/>
    <cellStyle name="Merknad 3 6 10" xfId="21489"/>
    <cellStyle name="Merknad 3 6 11" xfId="21490"/>
    <cellStyle name="Merknad 3 6 12" xfId="21491"/>
    <cellStyle name="Merknad 3 6 2" xfId="1225"/>
    <cellStyle name="Merknad 3 6 2 10" xfId="21493"/>
    <cellStyle name="Merknad 3 6 2 11" xfId="21494"/>
    <cellStyle name="Merknad 3 6 2 2" xfId="1226"/>
    <cellStyle name="Merknad 3 6 2 2 10" xfId="21496"/>
    <cellStyle name="Merknad 3 6 2 2 2" xfId="1227"/>
    <cellStyle name="Merknad 3 6 2 2 2 2" xfId="21498"/>
    <cellStyle name="Merknad 3 6 2 2 2 2 2" xfId="21499"/>
    <cellStyle name="Merknad 3 6 2 2 2 2 3" xfId="21500"/>
    <cellStyle name="Merknad 3 6 2 2 2 3" xfId="21501"/>
    <cellStyle name="Merknad 3 6 2 2 2 3 2" xfId="21502"/>
    <cellStyle name="Merknad 3 6 2 2 2 3 3" xfId="21503"/>
    <cellStyle name="Merknad 3 6 2 2 2 4" xfId="21504"/>
    <cellStyle name="Merknad 3 6 2 2 2 5" xfId="21505"/>
    <cellStyle name="Merknad 3 6 2 2 2_Tabell 4.5-4.7" xfId="21497"/>
    <cellStyle name="Merknad 3 6 2 2 3" xfId="21506"/>
    <cellStyle name="Merknad 3 6 2 2 3 2" xfId="21507"/>
    <cellStyle name="Merknad 3 6 2 2 3 2 2" xfId="21508"/>
    <cellStyle name="Merknad 3 6 2 2 3 2 3" xfId="21509"/>
    <cellStyle name="Merknad 3 6 2 2 3 3" xfId="21510"/>
    <cellStyle name="Merknad 3 6 2 2 3 3 2" xfId="21511"/>
    <cellStyle name="Merknad 3 6 2 2 3 3 3" xfId="21512"/>
    <cellStyle name="Merknad 3 6 2 2 3 4" xfId="21513"/>
    <cellStyle name="Merknad 3 6 2 2 3 5" xfId="21514"/>
    <cellStyle name="Merknad 3 6 2 2 4" xfId="21515"/>
    <cellStyle name="Merknad 3 6 2 2 4 2" xfId="21516"/>
    <cellStyle name="Merknad 3 6 2 2 4 3" xfId="21517"/>
    <cellStyle name="Merknad 3 6 2 2 5" xfId="21518"/>
    <cellStyle name="Merknad 3 6 2 2 5 2" xfId="21519"/>
    <cellStyle name="Merknad 3 6 2 2 5 3" xfId="21520"/>
    <cellStyle name="Merknad 3 6 2 2 6" xfId="21521"/>
    <cellStyle name="Merknad 3 6 2 2 6 2" xfId="21522"/>
    <cellStyle name="Merknad 3 6 2 2 7" xfId="21523"/>
    <cellStyle name="Merknad 3 6 2 2 7 2" xfId="21524"/>
    <cellStyle name="Merknad 3 6 2 2 8" xfId="21525"/>
    <cellStyle name="Merknad 3 6 2 2 9" xfId="21526"/>
    <cellStyle name="Merknad 3 6 2 2_Tabell 4.5-4.7" xfId="21495"/>
    <cellStyle name="Merknad 3 6 2 3" xfId="1228"/>
    <cellStyle name="Merknad 3 6 2 3 2" xfId="21528"/>
    <cellStyle name="Merknad 3 6 2 3 2 2" xfId="21529"/>
    <cellStyle name="Merknad 3 6 2 3 2 3" xfId="21530"/>
    <cellStyle name="Merknad 3 6 2 3 3" xfId="21531"/>
    <cellStyle name="Merknad 3 6 2 3 3 2" xfId="21532"/>
    <cellStyle name="Merknad 3 6 2 3 3 3" xfId="21533"/>
    <cellStyle name="Merknad 3 6 2 3 4" xfId="21534"/>
    <cellStyle name="Merknad 3 6 2 3 5" xfId="21535"/>
    <cellStyle name="Merknad 3 6 2 3_Tabell 4.5-4.7" xfId="21527"/>
    <cellStyle name="Merknad 3 6 2 4" xfId="21536"/>
    <cellStyle name="Merknad 3 6 2 4 2" xfId="21537"/>
    <cellStyle name="Merknad 3 6 2 4 2 2" xfId="21538"/>
    <cellStyle name="Merknad 3 6 2 4 2 3" xfId="21539"/>
    <cellStyle name="Merknad 3 6 2 4 3" xfId="21540"/>
    <cellStyle name="Merknad 3 6 2 4 3 2" xfId="21541"/>
    <cellStyle name="Merknad 3 6 2 4 3 3" xfId="21542"/>
    <cellStyle name="Merknad 3 6 2 4 4" xfId="21543"/>
    <cellStyle name="Merknad 3 6 2 4 5" xfId="21544"/>
    <cellStyle name="Merknad 3 6 2 5" xfId="21545"/>
    <cellStyle name="Merknad 3 6 2 5 2" xfId="21546"/>
    <cellStyle name="Merknad 3 6 2 5 3" xfId="21547"/>
    <cellStyle name="Merknad 3 6 2 6" xfId="21548"/>
    <cellStyle name="Merknad 3 6 2 6 2" xfId="21549"/>
    <cellStyle name="Merknad 3 6 2 6 3" xfId="21550"/>
    <cellStyle name="Merknad 3 6 2 7" xfId="21551"/>
    <cellStyle name="Merknad 3 6 2 7 2" xfId="21552"/>
    <cellStyle name="Merknad 3 6 2 8" xfId="21553"/>
    <cellStyle name="Merknad 3 6 2 8 2" xfId="21554"/>
    <cellStyle name="Merknad 3 6 2 9" xfId="21555"/>
    <cellStyle name="Merknad 3 6 2_Tabell 4.5-4.7" xfId="21492"/>
    <cellStyle name="Merknad 3 6 3" xfId="1229"/>
    <cellStyle name="Merknad 3 6 3 10" xfId="21557"/>
    <cellStyle name="Merknad 3 6 3 2" xfId="1230"/>
    <cellStyle name="Merknad 3 6 3 2 2" xfId="21559"/>
    <cellStyle name="Merknad 3 6 3 2 2 2" xfId="21560"/>
    <cellStyle name="Merknad 3 6 3 2 2 3" xfId="21561"/>
    <cellStyle name="Merknad 3 6 3 2 3" xfId="21562"/>
    <cellStyle name="Merknad 3 6 3 2 3 2" xfId="21563"/>
    <cellStyle name="Merknad 3 6 3 2 3 3" xfId="21564"/>
    <cellStyle name="Merknad 3 6 3 2 4" xfId="21565"/>
    <cellStyle name="Merknad 3 6 3 2 5" xfId="21566"/>
    <cellStyle name="Merknad 3 6 3 2_Tabell 4.5-4.7" xfId="21558"/>
    <cellStyle name="Merknad 3 6 3 3" xfId="21567"/>
    <cellStyle name="Merknad 3 6 3 3 2" xfId="21568"/>
    <cellStyle name="Merknad 3 6 3 3 2 2" xfId="21569"/>
    <cellStyle name="Merknad 3 6 3 3 2 3" xfId="21570"/>
    <cellStyle name="Merknad 3 6 3 3 3" xfId="21571"/>
    <cellStyle name="Merknad 3 6 3 3 3 2" xfId="21572"/>
    <cellStyle name="Merknad 3 6 3 3 3 3" xfId="21573"/>
    <cellStyle name="Merknad 3 6 3 3 4" xfId="21574"/>
    <cellStyle name="Merknad 3 6 3 3 5" xfId="21575"/>
    <cellStyle name="Merknad 3 6 3 4" xfId="21576"/>
    <cellStyle name="Merknad 3 6 3 4 2" xfId="21577"/>
    <cellStyle name="Merknad 3 6 3 4 3" xfId="21578"/>
    <cellStyle name="Merknad 3 6 3 5" xfId="21579"/>
    <cellStyle name="Merknad 3 6 3 5 2" xfId="21580"/>
    <cellStyle name="Merknad 3 6 3 5 3" xfId="21581"/>
    <cellStyle name="Merknad 3 6 3 6" xfId="21582"/>
    <cellStyle name="Merknad 3 6 3 6 2" xfId="21583"/>
    <cellStyle name="Merknad 3 6 3 7" xfId="21584"/>
    <cellStyle name="Merknad 3 6 3 7 2" xfId="21585"/>
    <cellStyle name="Merknad 3 6 3 8" xfId="21586"/>
    <cellStyle name="Merknad 3 6 3 9" xfId="21587"/>
    <cellStyle name="Merknad 3 6 3_Tabell 4.5-4.7" xfId="21556"/>
    <cellStyle name="Merknad 3 6 4" xfId="1231"/>
    <cellStyle name="Merknad 3 6 4 2" xfId="21589"/>
    <cellStyle name="Merknad 3 6 4 2 2" xfId="21590"/>
    <cellStyle name="Merknad 3 6 4 2 3" xfId="21591"/>
    <cellStyle name="Merknad 3 6 4 3" xfId="21592"/>
    <cellStyle name="Merknad 3 6 4 3 2" xfId="21593"/>
    <cellStyle name="Merknad 3 6 4 3 3" xfId="21594"/>
    <cellStyle name="Merknad 3 6 4 4" xfId="21595"/>
    <cellStyle name="Merknad 3 6 4 5" xfId="21596"/>
    <cellStyle name="Merknad 3 6 4_Tabell 4.5-4.7" xfId="21588"/>
    <cellStyle name="Merknad 3 6 5" xfId="21597"/>
    <cellStyle name="Merknad 3 6 5 2" xfId="21598"/>
    <cellStyle name="Merknad 3 6 5 2 2" xfId="21599"/>
    <cellStyle name="Merknad 3 6 5 2 3" xfId="21600"/>
    <cellStyle name="Merknad 3 6 5 3" xfId="21601"/>
    <cellStyle name="Merknad 3 6 5 3 2" xfId="21602"/>
    <cellStyle name="Merknad 3 6 5 3 3" xfId="21603"/>
    <cellStyle name="Merknad 3 6 5 4" xfId="21604"/>
    <cellStyle name="Merknad 3 6 5 5" xfId="21605"/>
    <cellStyle name="Merknad 3 6 6" xfId="21606"/>
    <cellStyle name="Merknad 3 6 6 2" xfId="21607"/>
    <cellStyle name="Merknad 3 6 6 3" xfId="21608"/>
    <cellStyle name="Merknad 3 6 7" xfId="21609"/>
    <cellStyle name="Merknad 3 6 7 2" xfId="21610"/>
    <cellStyle name="Merknad 3 6 7 3" xfId="21611"/>
    <cellStyle name="Merknad 3 6 8" xfId="21612"/>
    <cellStyle name="Merknad 3 6 8 2" xfId="21613"/>
    <cellStyle name="Merknad 3 6 9" xfId="21614"/>
    <cellStyle name="Merknad 3 6 9 2" xfId="21615"/>
    <cellStyle name="Merknad 3 6_Tabell 4.5-4.7" xfId="21488"/>
    <cellStyle name="Merknad 3 7" xfId="1232"/>
    <cellStyle name="Merknad 3 7 10" xfId="21617"/>
    <cellStyle name="Merknad 3 7 11" xfId="21618"/>
    <cellStyle name="Merknad 3 7 2" xfId="1233"/>
    <cellStyle name="Merknad 3 7 2 10" xfId="21620"/>
    <cellStyle name="Merknad 3 7 2 2" xfId="1234"/>
    <cellStyle name="Merknad 3 7 2 2 2" xfId="21622"/>
    <cellStyle name="Merknad 3 7 2 2 2 2" xfId="21623"/>
    <cellStyle name="Merknad 3 7 2 2 2 3" xfId="21624"/>
    <cellStyle name="Merknad 3 7 2 2 3" xfId="21625"/>
    <cellStyle name="Merknad 3 7 2 2 3 2" xfId="21626"/>
    <cellStyle name="Merknad 3 7 2 2 3 3" xfId="21627"/>
    <cellStyle name="Merknad 3 7 2 2 4" xfId="21628"/>
    <cellStyle name="Merknad 3 7 2 2 5" xfId="21629"/>
    <cellStyle name="Merknad 3 7 2 2_Tabell 4.5-4.7" xfId="21621"/>
    <cellStyle name="Merknad 3 7 2 3" xfId="21630"/>
    <cellStyle name="Merknad 3 7 2 3 2" xfId="21631"/>
    <cellStyle name="Merknad 3 7 2 3 2 2" xfId="21632"/>
    <cellStyle name="Merknad 3 7 2 3 2 3" xfId="21633"/>
    <cellStyle name="Merknad 3 7 2 3 3" xfId="21634"/>
    <cellStyle name="Merknad 3 7 2 3 3 2" xfId="21635"/>
    <cellStyle name="Merknad 3 7 2 3 3 3" xfId="21636"/>
    <cellStyle name="Merknad 3 7 2 3 4" xfId="21637"/>
    <cellStyle name="Merknad 3 7 2 3 5" xfId="21638"/>
    <cellStyle name="Merknad 3 7 2 4" xfId="21639"/>
    <cellStyle name="Merknad 3 7 2 4 2" xfId="21640"/>
    <cellStyle name="Merknad 3 7 2 4 3" xfId="21641"/>
    <cellStyle name="Merknad 3 7 2 5" xfId="21642"/>
    <cellStyle name="Merknad 3 7 2 5 2" xfId="21643"/>
    <cellStyle name="Merknad 3 7 2 5 3" xfId="21644"/>
    <cellStyle name="Merknad 3 7 2 6" xfId="21645"/>
    <cellStyle name="Merknad 3 7 2 6 2" xfId="21646"/>
    <cellStyle name="Merknad 3 7 2 7" xfId="21647"/>
    <cellStyle name="Merknad 3 7 2 7 2" xfId="21648"/>
    <cellStyle name="Merknad 3 7 2 8" xfId="21649"/>
    <cellStyle name="Merknad 3 7 2 9" xfId="21650"/>
    <cellStyle name="Merknad 3 7 2_Tabell 4.5-4.7" xfId="21619"/>
    <cellStyle name="Merknad 3 7 3" xfId="1235"/>
    <cellStyle name="Merknad 3 7 3 2" xfId="21652"/>
    <cellStyle name="Merknad 3 7 3 2 2" xfId="21653"/>
    <cellStyle name="Merknad 3 7 3 2 3" xfId="21654"/>
    <cellStyle name="Merknad 3 7 3 3" xfId="21655"/>
    <cellStyle name="Merknad 3 7 3 3 2" xfId="21656"/>
    <cellStyle name="Merknad 3 7 3 3 3" xfId="21657"/>
    <cellStyle name="Merknad 3 7 3 4" xfId="21658"/>
    <cellStyle name="Merknad 3 7 3 5" xfId="21659"/>
    <cellStyle name="Merknad 3 7 3_Tabell 4.5-4.7" xfId="21651"/>
    <cellStyle name="Merknad 3 7 4" xfId="21660"/>
    <cellStyle name="Merknad 3 7 4 2" xfId="21661"/>
    <cellStyle name="Merknad 3 7 4 2 2" xfId="21662"/>
    <cellStyle name="Merknad 3 7 4 2 3" xfId="21663"/>
    <cellStyle name="Merknad 3 7 4 3" xfId="21664"/>
    <cellStyle name="Merknad 3 7 4 3 2" xfId="21665"/>
    <cellStyle name="Merknad 3 7 4 3 3" xfId="21666"/>
    <cellStyle name="Merknad 3 7 4 4" xfId="21667"/>
    <cellStyle name="Merknad 3 7 4 5" xfId="21668"/>
    <cellStyle name="Merknad 3 7 5" xfId="21669"/>
    <cellStyle name="Merknad 3 7 5 2" xfId="21670"/>
    <cellStyle name="Merknad 3 7 5 3" xfId="21671"/>
    <cellStyle name="Merknad 3 7 6" xfId="21672"/>
    <cellStyle name="Merknad 3 7 6 2" xfId="21673"/>
    <cellStyle name="Merknad 3 7 6 3" xfId="21674"/>
    <cellStyle name="Merknad 3 7 7" xfId="21675"/>
    <cellStyle name="Merknad 3 7 7 2" xfId="21676"/>
    <cellStyle name="Merknad 3 7 8" xfId="21677"/>
    <cellStyle name="Merknad 3 7 8 2" xfId="21678"/>
    <cellStyle name="Merknad 3 7 9" xfId="21679"/>
    <cellStyle name="Merknad 3 7_Tabell 4.5-4.7" xfId="21616"/>
    <cellStyle name="Merknad 3 8" xfId="1236"/>
    <cellStyle name="Merknad 3 8 10" xfId="21681"/>
    <cellStyle name="Merknad 3 8 11" xfId="21682"/>
    <cellStyle name="Merknad 3 8 2" xfId="1237"/>
    <cellStyle name="Merknad 3 8 2 10" xfId="21684"/>
    <cellStyle name="Merknad 3 8 2 2" xfId="1238"/>
    <cellStyle name="Merknad 3 8 2 2 2" xfId="21686"/>
    <cellStyle name="Merknad 3 8 2 2 2 2" xfId="21687"/>
    <cellStyle name="Merknad 3 8 2 2 2 3" xfId="21688"/>
    <cellStyle name="Merknad 3 8 2 2 3" xfId="21689"/>
    <cellStyle name="Merknad 3 8 2 2 3 2" xfId="21690"/>
    <cellStyle name="Merknad 3 8 2 2 3 3" xfId="21691"/>
    <cellStyle name="Merknad 3 8 2 2 4" xfId="21692"/>
    <cellStyle name="Merknad 3 8 2 2 5" xfId="21693"/>
    <cellStyle name="Merknad 3 8 2 2_Tabell 4.5-4.7" xfId="21685"/>
    <cellStyle name="Merknad 3 8 2 3" xfId="21694"/>
    <cellStyle name="Merknad 3 8 2 3 2" xfId="21695"/>
    <cellStyle name="Merknad 3 8 2 3 2 2" xfId="21696"/>
    <cellStyle name="Merknad 3 8 2 3 2 3" xfId="21697"/>
    <cellStyle name="Merknad 3 8 2 3 3" xfId="21698"/>
    <cellStyle name="Merknad 3 8 2 3 3 2" xfId="21699"/>
    <cellStyle name="Merknad 3 8 2 3 3 3" xfId="21700"/>
    <cellStyle name="Merknad 3 8 2 3 4" xfId="21701"/>
    <cellStyle name="Merknad 3 8 2 3 5" xfId="21702"/>
    <cellStyle name="Merknad 3 8 2 4" xfId="21703"/>
    <cellStyle name="Merknad 3 8 2 4 2" xfId="21704"/>
    <cellStyle name="Merknad 3 8 2 4 3" xfId="21705"/>
    <cellStyle name="Merknad 3 8 2 5" xfId="21706"/>
    <cellStyle name="Merknad 3 8 2 5 2" xfId="21707"/>
    <cellStyle name="Merknad 3 8 2 5 3" xfId="21708"/>
    <cellStyle name="Merknad 3 8 2 6" xfId="21709"/>
    <cellStyle name="Merknad 3 8 2 6 2" xfId="21710"/>
    <cellStyle name="Merknad 3 8 2 7" xfId="21711"/>
    <cellStyle name="Merknad 3 8 2 7 2" xfId="21712"/>
    <cellStyle name="Merknad 3 8 2 8" xfId="21713"/>
    <cellStyle name="Merknad 3 8 2 9" xfId="21714"/>
    <cellStyle name="Merknad 3 8 2_Tabell 4.5-4.7" xfId="21683"/>
    <cellStyle name="Merknad 3 8 3" xfId="1239"/>
    <cellStyle name="Merknad 3 8 3 2" xfId="21716"/>
    <cellStyle name="Merknad 3 8 3 2 2" xfId="21717"/>
    <cellStyle name="Merknad 3 8 3 2 3" xfId="21718"/>
    <cellStyle name="Merknad 3 8 3 3" xfId="21719"/>
    <cellStyle name="Merknad 3 8 3 3 2" xfId="21720"/>
    <cellStyle name="Merknad 3 8 3 3 3" xfId="21721"/>
    <cellStyle name="Merknad 3 8 3 4" xfId="21722"/>
    <cellStyle name="Merknad 3 8 3 5" xfId="21723"/>
    <cellStyle name="Merknad 3 8 3_Tabell 4.5-4.7" xfId="21715"/>
    <cellStyle name="Merknad 3 8 4" xfId="21724"/>
    <cellStyle name="Merknad 3 8 4 2" xfId="21725"/>
    <cellStyle name="Merknad 3 8 4 2 2" xfId="21726"/>
    <cellStyle name="Merknad 3 8 4 2 3" xfId="21727"/>
    <cellStyle name="Merknad 3 8 4 3" xfId="21728"/>
    <cellStyle name="Merknad 3 8 4 3 2" xfId="21729"/>
    <cellStyle name="Merknad 3 8 4 3 3" xfId="21730"/>
    <cellStyle name="Merknad 3 8 4 4" xfId="21731"/>
    <cellStyle name="Merknad 3 8 4 5" xfId="21732"/>
    <cellStyle name="Merknad 3 8 5" xfId="21733"/>
    <cellStyle name="Merknad 3 8 5 2" xfId="21734"/>
    <cellStyle name="Merknad 3 8 5 3" xfId="21735"/>
    <cellStyle name="Merknad 3 8 6" xfId="21736"/>
    <cellStyle name="Merknad 3 8 6 2" xfId="21737"/>
    <cellStyle name="Merknad 3 8 6 3" xfId="21738"/>
    <cellStyle name="Merknad 3 8 7" xfId="21739"/>
    <cellStyle name="Merknad 3 8 7 2" xfId="21740"/>
    <cellStyle name="Merknad 3 8 8" xfId="21741"/>
    <cellStyle name="Merknad 3 8 8 2" xfId="21742"/>
    <cellStyle name="Merknad 3 8 9" xfId="21743"/>
    <cellStyle name="Merknad 3 8_Tabell 4.5-4.7" xfId="21680"/>
    <cellStyle name="Merknad 3 9" xfId="1240"/>
    <cellStyle name="Merknad 3 9 10" xfId="21745"/>
    <cellStyle name="Merknad 3 9 2" xfId="1241"/>
    <cellStyle name="Merknad 3 9 2 2" xfId="21747"/>
    <cellStyle name="Merknad 3 9 2 2 2" xfId="21748"/>
    <cellStyle name="Merknad 3 9 2 2 3" xfId="21749"/>
    <cellStyle name="Merknad 3 9 2 3" xfId="21750"/>
    <cellStyle name="Merknad 3 9 2 3 2" xfId="21751"/>
    <cellStyle name="Merknad 3 9 2 3 3" xfId="21752"/>
    <cellStyle name="Merknad 3 9 2 4" xfId="21753"/>
    <cellStyle name="Merknad 3 9 2 5" xfId="21754"/>
    <cellStyle name="Merknad 3 9 2_Tabell 4.5-4.7" xfId="21746"/>
    <cellStyle name="Merknad 3 9 3" xfId="21755"/>
    <cellStyle name="Merknad 3 9 3 2" xfId="21756"/>
    <cellStyle name="Merknad 3 9 3 2 2" xfId="21757"/>
    <cellStyle name="Merknad 3 9 3 2 3" xfId="21758"/>
    <cellStyle name="Merknad 3 9 3 3" xfId="21759"/>
    <cellStyle name="Merknad 3 9 3 3 2" xfId="21760"/>
    <cellStyle name="Merknad 3 9 3 3 3" xfId="21761"/>
    <cellStyle name="Merknad 3 9 3 4" xfId="21762"/>
    <cellStyle name="Merknad 3 9 3 5" xfId="21763"/>
    <cellStyle name="Merknad 3 9 4" xfId="21764"/>
    <cellStyle name="Merknad 3 9 4 2" xfId="21765"/>
    <cellStyle name="Merknad 3 9 4 3" xfId="21766"/>
    <cellStyle name="Merknad 3 9 5" xfId="21767"/>
    <cellStyle name="Merknad 3 9 5 2" xfId="21768"/>
    <cellStyle name="Merknad 3 9 5 3" xfId="21769"/>
    <cellStyle name="Merknad 3 9 6" xfId="21770"/>
    <cellStyle name="Merknad 3 9 6 2" xfId="21771"/>
    <cellStyle name="Merknad 3 9 7" xfId="21772"/>
    <cellStyle name="Merknad 3 9 7 2" xfId="21773"/>
    <cellStyle name="Merknad 3 9 8" xfId="21774"/>
    <cellStyle name="Merknad 3 9 9" xfId="21775"/>
    <cellStyle name="Merknad 3 9_Tabell 4.5-4.7" xfId="21744"/>
    <cellStyle name="Merknad 3_Tabell 4.5-4.7" xfId="20432"/>
    <cellStyle name="Merknad 4" xfId="1242"/>
    <cellStyle name="Merknad 5" xfId="1243"/>
    <cellStyle name="Merknad 5 2" xfId="21777"/>
    <cellStyle name="Merknad 5 2 2" xfId="21778"/>
    <cellStyle name="Merknad 5 2 3" xfId="21779"/>
    <cellStyle name="Merknad 5 3" xfId="21780"/>
    <cellStyle name="Merknad 5 3 2" xfId="21781"/>
    <cellStyle name="Merknad 5 3 3" xfId="21782"/>
    <cellStyle name="Merknad 5 4" xfId="21783"/>
    <cellStyle name="Merknad 5 5" xfId="21784"/>
    <cellStyle name="Merknad 5_Tabell 4.5-4.7" xfId="21776"/>
    <cellStyle name="Merknad 6" xfId="1244"/>
    <cellStyle name="Merknad 6 2" xfId="21786"/>
    <cellStyle name="Merknad 6 2 2" xfId="21787"/>
    <cellStyle name="Merknad 6 2 3" xfId="21788"/>
    <cellStyle name="Merknad 6 3" xfId="21789"/>
    <cellStyle name="Merknad 6 3 2" xfId="21790"/>
    <cellStyle name="Merknad 6 3 3" xfId="21791"/>
    <cellStyle name="Merknad 6 4" xfId="21792"/>
    <cellStyle name="Merknad 6 5" xfId="21793"/>
    <cellStyle name="Merknad 6_Tabell 4.5-4.7" xfId="21785"/>
    <cellStyle name="Merknad 7" xfId="21794"/>
    <cellStyle name="Merknad 7 2" xfId="21795"/>
    <cellStyle name="Merknad 7 2 2" xfId="21796"/>
    <cellStyle name="Merknad 7 2 3" xfId="21797"/>
    <cellStyle name="Merknad 7 3" xfId="21798"/>
    <cellStyle name="Merknad 7 3 2" xfId="21799"/>
    <cellStyle name="Merknad 7 3 3" xfId="21800"/>
    <cellStyle name="Merknad 7 4" xfId="21801"/>
    <cellStyle name="Merknad 7 5" xfId="21802"/>
    <cellStyle name="Merknad 8" xfId="21803"/>
    <cellStyle name="Merknad 8 2" xfId="21804"/>
    <cellStyle name="Merknad 9" xfId="21805"/>
    <cellStyle name="Merknad 9 2" xfId="21806"/>
    <cellStyle name="Normal" xfId="0" builtinId="0"/>
    <cellStyle name="Normal 10" xfId="1245"/>
    <cellStyle name="Normal 10 10" xfId="21808"/>
    <cellStyle name="Normal 10 2" xfId="18"/>
    <cellStyle name="Normal 10 2 2" xfId="21810"/>
    <cellStyle name="Normal 10 2 2 2" xfId="21811"/>
    <cellStyle name="Normal 10 2 2 3" xfId="21812"/>
    <cellStyle name="Normal 10 2 3" xfId="21813"/>
    <cellStyle name="Normal 10 2 3 2" xfId="21814"/>
    <cellStyle name="Normal 10 2 3 3" xfId="21815"/>
    <cellStyle name="Normal 10 2 4" xfId="21816"/>
    <cellStyle name="Normal 10 2 5" xfId="21817"/>
    <cellStyle name="Normal 10 2_Tabell 4.5-4.7" xfId="21809"/>
    <cellStyle name="Normal 10 3" xfId="21818"/>
    <cellStyle name="Normal 10 3 2" xfId="21819"/>
    <cellStyle name="Normal 10 3 2 2" xfId="21820"/>
    <cellStyle name="Normal 10 3 2 3" xfId="21821"/>
    <cellStyle name="Normal 10 3 3" xfId="21822"/>
    <cellStyle name="Normal 10 3 3 2" xfId="21823"/>
    <cellStyle name="Normal 10 3 3 3" xfId="21824"/>
    <cellStyle name="Normal 10 3 4" xfId="21825"/>
    <cellStyle name="Normal 10 3 5" xfId="21826"/>
    <cellStyle name="Normal 10 4" xfId="21827"/>
    <cellStyle name="Normal 10 4 2" xfId="21828"/>
    <cellStyle name="Normal 10 4 3" xfId="21829"/>
    <cellStyle name="Normal 10 5" xfId="21830"/>
    <cellStyle name="Normal 10 5 2" xfId="21831"/>
    <cellStyle name="Normal 10 5 3" xfId="21832"/>
    <cellStyle name="Normal 10 6" xfId="21833"/>
    <cellStyle name="Normal 10 6 2" xfId="21834"/>
    <cellStyle name="Normal 10 7" xfId="21835"/>
    <cellStyle name="Normal 10 7 2" xfId="21836"/>
    <cellStyle name="Normal 10 8" xfId="21837"/>
    <cellStyle name="Normal 10 9" xfId="21838"/>
    <cellStyle name="Normal 10_Tabell 4.5-4.7" xfId="21807"/>
    <cellStyle name="Normal 11" xfId="1246"/>
    <cellStyle name="Normal 12" xfId="15"/>
    <cellStyle name="Normal 12 2" xfId="17"/>
    <cellStyle name="Normal 12 2 2" xfId="21841"/>
    <cellStyle name="Normal 12 2 3" xfId="21842"/>
    <cellStyle name="Normal 12 2_Tabell 4.5-4.7" xfId="21840"/>
    <cellStyle name="Normal 12 3" xfId="21843"/>
    <cellStyle name="Normal 12 3 2" xfId="21844"/>
    <cellStyle name="Normal 12 3 3" xfId="21845"/>
    <cellStyle name="Normal 12 4" xfId="21846"/>
    <cellStyle name="Normal 12 5" xfId="21847"/>
    <cellStyle name="Normal 12 6" xfId="21848"/>
    <cellStyle name="Normal 12 7" xfId="21849"/>
    <cellStyle name="Normal 12_Tabell 4.5-4.7" xfId="21839"/>
    <cellStyle name="Normal 13" xfId="2001"/>
    <cellStyle name="Normal 13 2" xfId="2006"/>
    <cellStyle name="Normal 13 2 2" xfId="21852"/>
    <cellStyle name="Normal 13 2 3" xfId="21853"/>
    <cellStyle name="Normal 13 2 4" xfId="21854"/>
    <cellStyle name="Normal 13 2_Tabell 4.5-4.7" xfId="21851"/>
    <cellStyle name="Normal 13 3" xfId="21855"/>
    <cellStyle name="Normal 13 3 2" xfId="21856"/>
    <cellStyle name="Normal 13 3 3" xfId="21857"/>
    <cellStyle name="Normal 13 4" xfId="21858"/>
    <cellStyle name="Normal 13 5" xfId="21859"/>
    <cellStyle name="Normal 13 6" xfId="21860"/>
    <cellStyle name="Normal 13_Tabell 4.5-4.7" xfId="21850"/>
    <cellStyle name="Normal 14" xfId="2004"/>
    <cellStyle name="Normal 14 2" xfId="2043"/>
    <cellStyle name="Normal 14 3" xfId="21862"/>
    <cellStyle name="Normal 14 3 2" xfId="21863"/>
    <cellStyle name="Normal 14_Tabell 4.5-4.7" xfId="21861"/>
    <cellStyle name="Normal 15" xfId="21864"/>
    <cellStyle name="Normal 15 2" xfId="21865"/>
    <cellStyle name="Normal 15 3" xfId="21866"/>
    <cellStyle name="Normal 16" xfId="21867"/>
    <cellStyle name="Normal 16 2" xfId="21868"/>
    <cellStyle name="Normal 16 3" xfId="21869"/>
    <cellStyle name="Normal 17" xfId="21870"/>
    <cellStyle name="Normal 17 2" xfId="21871"/>
    <cellStyle name="Normal 18" xfId="21872"/>
    <cellStyle name="Normal 18 2" xfId="21873"/>
    <cellStyle name="Normal 19" xfId="21874"/>
    <cellStyle name="Normal 2" xfId="2"/>
    <cellStyle name="Normal 2 10" xfId="2037"/>
    <cellStyle name="Normal 2 10 2" xfId="4048"/>
    <cellStyle name="Normal 2 10 2 2" xfId="21878"/>
    <cellStyle name="Normal 2 10 2 2 2" xfId="21879"/>
    <cellStyle name="Normal 2 10 2 2 2 2" xfId="21880"/>
    <cellStyle name="Normal 2 10 2 2 2 3" xfId="21881"/>
    <cellStyle name="Normal 2 10 2 2 3" xfId="21882"/>
    <cellStyle name="Normal 2 10 2 2 3 2" xfId="21883"/>
    <cellStyle name="Normal 2 10 2 2 3 3" xfId="21884"/>
    <cellStyle name="Normal 2 10 2 2 4" xfId="21885"/>
    <cellStyle name="Normal 2 10 2 2 5" xfId="21886"/>
    <cellStyle name="Normal 2 10 2 3" xfId="21887"/>
    <cellStyle name="Normal 2 10 2 3 2" xfId="21888"/>
    <cellStyle name="Normal 2 10 2 3 3" xfId="21889"/>
    <cellStyle name="Normal 2 10 2 4" xfId="21890"/>
    <cellStyle name="Normal 2 10 2 4 2" xfId="21891"/>
    <cellStyle name="Normal 2 10 2 4 3" xfId="21892"/>
    <cellStyle name="Normal 2 10 2 5" xfId="21893"/>
    <cellStyle name="Normal 2 10 2 6" xfId="21894"/>
    <cellStyle name="Normal 2 10 2_Tabell 4.5-4.7" xfId="21877"/>
    <cellStyle name="Normal 2 10 3" xfId="21895"/>
    <cellStyle name="Normal 2 10 3 2" xfId="21896"/>
    <cellStyle name="Normal 2 10 3 2 2" xfId="21897"/>
    <cellStyle name="Normal 2 10 3 2 3" xfId="21898"/>
    <cellStyle name="Normal 2 10 3 3" xfId="21899"/>
    <cellStyle name="Normal 2 10 3 3 2" xfId="21900"/>
    <cellStyle name="Normal 2 10 3 3 3" xfId="21901"/>
    <cellStyle name="Normal 2 10 3 4" xfId="21902"/>
    <cellStyle name="Normal 2 10 3 5" xfId="21903"/>
    <cellStyle name="Normal 2 10 4" xfId="21904"/>
    <cellStyle name="Normal 2 10 4 2" xfId="21905"/>
    <cellStyle name="Normal 2 10 4 3" xfId="21906"/>
    <cellStyle name="Normal 2 10 5" xfId="21907"/>
    <cellStyle name="Normal 2 10 5 2" xfId="21908"/>
    <cellStyle name="Normal 2 10 5 3" xfId="21909"/>
    <cellStyle name="Normal 2 10 6" xfId="21910"/>
    <cellStyle name="Normal 2 10 7" xfId="21911"/>
    <cellStyle name="Normal 2 10 8" xfId="21912"/>
    <cellStyle name="Normal 2 10_Tabell 4.5-4.7" xfId="21876"/>
    <cellStyle name="Normal 2 11" xfId="21913"/>
    <cellStyle name="Normal 2 11 2" xfId="21914"/>
    <cellStyle name="Normal 2 11 2 2" xfId="21915"/>
    <cellStyle name="Normal 2 11 2 2 2" xfId="21916"/>
    <cellStyle name="Normal 2 11 2 2 2 2" xfId="21917"/>
    <cellStyle name="Normal 2 11 2 2 2 3" xfId="21918"/>
    <cellStyle name="Normal 2 11 2 2 3" xfId="21919"/>
    <cellStyle name="Normal 2 11 2 2 3 2" xfId="21920"/>
    <cellStyle name="Normal 2 11 2 2 3 3" xfId="21921"/>
    <cellStyle name="Normal 2 11 2 2 4" xfId="21922"/>
    <cellStyle name="Normal 2 11 2 2 5" xfId="21923"/>
    <cellStyle name="Normal 2 11 2 3" xfId="21924"/>
    <cellStyle name="Normal 2 11 2 3 2" xfId="21925"/>
    <cellStyle name="Normal 2 11 2 3 3" xfId="21926"/>
    <cellStyle name="Normal 2 11 2 4" xfId="21927"/>
    <cellStyle name="Normal 2 11 2 4 2" xfId="21928"/>
    <cellStyle name="Normal 2 11 2 4 3" xfId="21929"/>
    <cellStyle name="Normal 2 11 2 5" xfId="21930"/>
    <cellStyle name="Normal 2 11 2 6" xfId="21931"/>
    <cellStyle name="Normal 2 11 3" xfId="21932"/>
    <cellStyle name="Normal 2 11 3 2" xfId="21933"/>
    <cellStyle name="Normal 2 11 3 2 2" xfId="21934"/>
    <cellStyle name="Normal 2 11 3 2 3" xfId="21935"/>
    <cellStyle name="Normal 2 11 3 3" xfId="21936"/>
    <cellStyle name="Normal 2 11 3 3 2" xfId="21937"/>
    <cellStyle name="Normal 2 11 3 3 3" xfId="21938"/>
    <cellStyle name="Normal 2 11 3 4" xfId="21939"/>
    <cellStyle name="Normal 2 11 3 5" xfId="21940"/>
    <cellStyle name="Normal 2 11 4" xfId="21941"/>
    <cellStyle name="Normal 2 11 4 2" xfId="21942"/>
    <cellStyle name="Normal 2 11 4 3" xfId="21943"/>
    <cellStyle name="Normal 2 11 5" xfId="21944"/>
    <cellStyle name="Normal 2 11 5 2" xfId="21945"/>
    <cellStyle name="Normal 2 11 5 3" xfId="21946"/>
    <cellStyle name="Normal 2 11 6" xfId="21947"/>
    <cellStyle name="Normal 2 11 7" xfId="21948"/>
    <cellStyle name="Normal 2 12" xfId="21949"/>
    <cellStyle name="Normal 2 12 2" xfId="21950"/>
    <cellStyle name="Normal 2 12 2 2" xfId="21951"/>
    <cellStyle name="Normal 2 12 2 3" xfId="21952"/>
    <cellStyle name="Normal 2 12 3" xfId="21953"/>
    <cellStyle name="Normal 2 12 3 2" xfId="21954"/>
    <cellStyle name="Normal 2 12 3 3" xfId="21955"/>
    <cellStyle name="Normal 2 12 4" xfId="21956"/>
    <cellStyle name="Normal 2 12 5" xfId="21957"/>
    <cellStyle name="Normal 2 13" xfId="21958"/>
    <cellStyle name="Normal 2 14" xfId="21959"/>
    <cellStyle name="Normal 2 14 2" xfId="21960"/>
    <cellStyle name="Normal 2 14 2 2" xfId="21961"/>
    <cellStyle name="Normal 2 14 2 3" xfId="21962"/>
    <cellStyle name="Normal 2 14 3" xfId="21963"/>
    <cellStyle name="Normal 2 14 3 2" xfId="21964"/>
    <cellStyle name="Normal 2 14 3 3" xfId="21965"/>
    <cellStyle name="Normal 2 14 4" xfId="21966"/>
    <cellStyle name="Normal 2 14 5" xfId="21967"/>
    <cellStyle name="Normal 2 15" xfId="21968"/>
    <cellStyle name="Normal 2 15 2" xfId="21969"/>
    <cellStyle name="Normal 2 16" xfId="21970"/>
    <cellStyle name="Normal 2 16 2" xfId="21971"/>
    <cellStyle name="Normal 2 17" xfId="21972"/>
    <cellStyle name="Normal 2 18" xfId="21973"/>
    <cellStyle name="Normal 2 19" xfId="34296"/>
    <cellStyle name="Normal 2 2" xfId="1247"/>
    <cellStyle name="Normal 2 2 10" xfId="21975"/>
    <cellStyle name="Normal 2 2 2" xfId="1248"/>
    <cellStyle name="Normal 2 2 2 2" xfId="21977"/>
    <cellStyle name="Normal 2 2 2 2 2" xfId="21978"/>
    <cellStyle name="Normal 2 2 2 2 2 2" xfId="21979"/>
    <cellStyle name="Normal 2 2 2 2 2 2 2" xfId="21980"/>
    <cellStyle name="Normal 2 2 2 2 2 2 3" xfId="21981"/>
    <cellStyle name="Normal 2 2 2 2 2 3" xfId="21982"/>
    <cellStyle name="Normal 2 2 2 2 2 3 2" xfId="21983"/>
    <cellStyle name="Normal 2 2 2 2 2 3 3" xfId="21984"/>
    <cellStyle name="Normal 2 2 2 2 2 4" xfId="21985"/>
    <cellStyle name="Normal 2 2 2 2 2 5" xfId="21986"/>
    <cellStyle name="Normal 2 2 2 2 3" xfId="21987"/>
    <cellStyle name="Normal 2 2 2 2 3 2" xfId="21988"/>
    <cellStyle name="Normal 2 2 2 2 3 3" xfId="21989"/>
    <cellStyle name="Normal 2 2 2 2 4" xfId="21990"/>
    <cellStyle name="Normal 2 2 2 2 4 2" xfId="21991"/>
    <cellStyle name="Normal 2 2 2 2 4 3" xfId="21992"/>
    <cellStyle name="Normal 2 2 2 2 5" xfId="21993"/>
    <cellStyle name="Normal 2 2 2 2 6" xfId="21994"/>
    <cellStyle name="Normal 2 2 2 3" xfId="21995"/>
    <cellStyle name="Normal 2 2 2 4" xfId="21996"/>
    <cellStyle name="Normal 2 2 2 4 2" xfId="21997"/>
    <cellStyle name="Normal 2 2 2 4 2 2" xfId="21998"/>
    <cellStyle name="Normal 2 2 2 4 2 3" xfId="21999"/>
    <cellStyle name="Normal 2 2 2 4 3" xfId="22000"/>
    <cellStyle name="Normal 2 2 2 4 3 2" xfId="22001"/>
    <cellStyle name="Normal 2 2 2 4 3 3" xfId="22002"/>
    <cellStyle name="Normal 2 2 2 4 4" xfId="22003"/>
    <cellStyle name="Normal 2 2 2 4 5" xfId="22004"/>
    <cellStyle name="Normal 2 2 2 5" xfId="22005"/>
    <cellStyle name="Normal 2 2 2 5 2" xfId="22006"/>
    <cellStyle name="Normal 2 2 2 5 3" xfId="22007"/>
    <cellStyle name="Normal 2 2 2 6" xfId="22008"/>
    <cellStyle name="Normal 2 2 2 6 2" xfId="22009"/>
    <cellStyle name="Normal 2 2 2 6 3" xfId="22010"/>
    <cellStyle name="Normal 2 2 2 7" xfId="22011"/>
    <cellStyle name="Normal 2 2 2 8" xfId="22012"/>
    <cellStyle name="Normal 2 2 2 9" xfId="22013"/>
    <cellStyle name="Normal 2 2 2_Tabell 4.5-4.7" xfId="21976"/>
    <cellStyle name="Normal 2 2 3" xfId="2042"/>
    <cellStyle name="Normal 2 2 3 2" xfId="22015"/>
    <cellStyle name="Normal 2 2 3 2 2" xfId="22016"/>
    <cellStyle name="Normal 2 2 3 2 2 2" xfId="22017"/>
    <cellStyle name="Normal 2 2 3 2 2 3" xfId="22018"/>
    <cellStyle name="Normal 2 2 3 2 3" xfId="22019"/>
    <cellStyle name="Normal 2 2 3 2 3 2" xfId="22020"/>
    <cellStyle name="Normal 2 2 3 2 3 3" xfId="22021"/>
    <cellStyle name="Normal 2 2 3 2 4" xfId="22022"/>
    <cellStyle name="Normal 2 2 3 2 5" xfId="22023"/>
    <cellStyle name="Normal 2 2 3 3" xfId="22024"/>
    <cellStyle name="Normal 2 2 3 3 2" xfId="22025"/>
    <cellStyle name="Normal 2 2 3 3 3" xfId="22026"/>
    <cellStyle name="Normal 2 2 3 4" xfId="22027"/>
    <cellStyle name="Normal 2 2 3 4 2" xfId="22028"/>
    <cellStyle name="Normal 2 2 3 4 3" xfId="22029"/>
    <cellStyle name="Normal 2 2 3 5" xfId="22030"/>
    <cellStyle name="Normal 2 2 3 6" xfId="22031"/>
    <cellStyle name="Normal 2 2 3 7" xfId="22032"/>
    <cellStyle name="Normal 2 2 3_Tabell 4.5-4.7" xfId="22014"/>
    <cellStyle name="Normal 2 2 4" xfId="2039"/>
    <cellStyle name="Normal 2 2 4 2" xfId="22034"/>
    <cellStyle name="Normal 2 2 4_Tabell 4.5-4.7" xfId="22033"/>
    <cellStyle name="Normal 2 2 5" xfId="22035"/>
    <cellStyle name="Normal 2 2 5 2" xfId="22036"/>
    <cellStyle name="Normal 2 2 5 2 2" xfId="22037"/>
    <cellStyle name="Normal 2 2 5 2 3" xfId="22038"/>
    <cellStyle name="Normal 2 2 5 3" xfId="22039"/>
    <cellStyle name="Normal 2 2 5 3 2" xfId="22040"/>
    <cellStyle name="Normal 2 2 5 3 3" xfId="22041"/>
    <cellStyle name="Normal 2 2 5 4" xfId="22042"/>
    <cellStyle name="Normal 2 2 5 5" xfId="22043"/>
    <cellStyle name="Normal 2 2 6" xfId="22044"/>
    <cellStyle name="Normal 2 2 6 2" xfId="22045"/>
    <cellStyle name="Normal 2 2 6 3" xfId="22046"/>
    <cellStyle name="Normal 2 2 7" xfId="22047"/>
    <cellStyle name="Normal 2 2 7 2" xfId="22048"/>
    <cellStyle name="Normal 2 2 7 3" xfId="22049"/>
    <cellStyle name="Normal 2 2 8" xfId="22050"/>
    <cellStyle name="Normal 2 2 9" xfId="22051"/>
    <cellStyle name="Normal 2 2_Tabell 4.5-4.7" xfId="21974"/>
    <cellStyle name="Normal 2 20" xfId="34299"/>
    <cellStyle name="Normal 2 21" xfId="34302"/>
    <cellStyle name="Normal 2 22" xfId="34305"/>
    <cellStyle name="Normal 2 23" xfId="34308"/>
    <cellStyle name="Normal 2 24" xfId="34309"/>
    <cellStyle name="Normal 2 25" xfId="34311"/>
    <cellStyle name="Normal 2 26" xfId="34313"/>
    <cellStyle name="Normal 2 27" xfId="34315"/>
    <cellStyle name="Normal 2 28" xfId="34317"/>
    <cellStyle name="Normal 2 29" xfId="34319"/>
    <cellStyle name="Normal 2 3" xfId="16"/>
    <cellStyle name="Normal 2 3 10" xfId="1249"/>
    <cellStyle name="Normal 2 3 10 10" xfId="22054"/>
    <cellStyle name="Normal 2 3 10 2" xfId="1250"/>
    <cellStyle name="Normal 2 3 10 2 2" xfId="22056"/>
    <cellStyle name="Normal 2 3 10 2 2 2" xfId="22057"/>
    <cellStyle name="Normal 2 3 10 2 2 3" xfId="22058"/>
    <cellStyle name="Normal 2 3 10 2 3" xfId="22059"/>
    <cellStyle name="Normal 2 3 10 2 3 2" xfId="22060"/>
    <cellStyle name="Normal 2 3 10 2 3 3" xfId="22061"/>
    <cellStyle name="Normal 2 3 10 2 4" xfId="22062"/>
    <cellStyle name="Normal 2 3 10 2 5" xfId="22063"/>
    <cellStyle name="Normal 2 3 10 2_Tabell 4.5-4.7" xfId="22055"/>
    <cellStyle name="Normal 2 3 10 3" xfId="22064"/>
    <cellStyle name="Normal 2 3 10 3 2" xfId="22065"/>
    <cellStyle name="Normal 2 3 10 3 2 2" xfId="22066"/>
    <cellStyle name="Normal 2 3 10 3 2 3" xfId="22067"/>
    <cellStyle name="Normal 2 3 10 3 3" xfId="22068"/>
    <cellStyle name="Normal 2 3 10 3 3 2" xfId="22069"/>
    <cellStyle name="Normal 2 3 10 3 3 3" xfId="22070"/>
    <cellStyle name="Normal 2 3 10 3 4" xfId="22071"/>
    <cellStyle name="Normal 2 3 10 3 5" xfId="22072"/>
    <cellStyle name="Normal 2 3 10 4" xfId="22073"/>
    <cellStyle name="Normal 2 3 10 4 2" xfId="22074"/>
    <cellStyle name="Normal 2 3 10 4 3" xfId="22075"/>
    <cellStyle name="Normal 2 3 10 5" xfId="22076"/>
    <cellStyle name="Normal 2 3 10 5 2" xfId="22077"/>
    <cellStyle name="Normal 2 3 10 5 3" xfId="22078"/>
    <cellStyle name="Normal 2 3 10 6" xfId="22079"/>
    <cellStyle name="Normal 2 3 10 6 2" xfId="22080"/>
    <cellStyle name="Normal 2 3 10 7" xfId="22081"/>
    <cellStyle name="Normal 2 3 10 7 2" xfId="22082"/>
    <cellStyle name="Normal 2 3 10 8" xfId="22083"/>
    <cellStyle name="Normal 2 3 10 9" xfId="22084"/>
    <cellStyle name="Normal 2 3 10_Tabell 4.5-4.7" xfId="22053"/>
    <cellStyle name="Normal 2 3 11" xfId="1251"/>
    <cellStyle name="Normal 2 3 11 10" xfId="22086"/>
    <cellStyle name="Normal 2 3 11 2" xfId="22087"/>
    <cellStyle name="Normal 2 3 11 2 2" xfId="22088"/>
    <cellStyle name="Normal 2 3 11 2 2 2" xfId="22089"/>
    <cellStyle name="Normal 2 3 11 2 2 3" xfId="22090"/>
    <cellStyle name="Normal 2 3 11 2 3" xfId="22091"/>
    <cellStyle name="Normal 2 3 11 2 3 2" xfId="22092"/>
    <cellStyle name="Normal 2 3 11 2 3 3" xfId="22093"/>
    <cellStyle name="Normal 2 3 11 2 4" xfId="22094"/>
    <cellStyle name="Normal 2 3 11 2 5" xfId="22095"/>
    <cellStyle name="Normal 2 3 11 3" xfId="22096"/>
    <cellStyle name="Normal 2 3 11 3 2" xfId="22097"/>
    <cellStyle name="Normal 2 3 11 3 2 2" xfId="22098"/>
    <cellStyle name="Normal 2 3 11 3 2 3" xfId="22099"/>
    <cellStyle name="Normal 2 3 11 3 3" xfId="22100"/>
    <cellStyle name="Normal 2 3 11 3 3 2" xfId="22101"/>
    <cellStyle name="Normal 2 3 11 3 3 3" xfId="22102"/>
    <cellStyle name="Normal 2 3 11 3 4" xfId="22103"/>
    <cellStyle name="Normal 2 3 11 3 5" xfId="22104"/>
    <cellStyle name="Normal 2 3 11 4" xfId="22105"/>
    <cellStyle name="Normal 2 3 11 4 2" xfId="22106"/>
    <cellStyle name="Normal 2 3 11 4 3" xfId="22107"/>
    <cellStyle name="Normal 2 3 11 5" xfId="22108"/>
    <cellStyle name="Normal 2 3 11 5 2" xfId="22109"/>
    <cellStyle name="Normal 2 3 11 5 3" xfId="22110"/>
    <cellStyle name="Normal 2 3 11 6" xfId="22111"/>
    <cellStyle name="Normal 2 3 11 6 2" xfId="22112"/>
    <cellStyle name="Normal 2 3 11 7" xfId="22113"/>
    <cellStyle name="Normal 2 3 11 7 2" xfId="22114"/>
    <cellStyle name="Normal 2 3 11 8" xfId="22115"/>
    <cellStyle name="Normal 2 3 11 9" xfId="22116"/>
    <cellStyle name="Normal 2 3 11_Tabell 4.5-4.7" xfId="22085"/>
    <cellStyle name="Normal 2 3 12" xfId="2021"/>
    <cellStyle name="Normal 2 3 12 2" xfId="22118"/>
    <cellStyle name="Normal 2 3 12_Tabell 4.5-4.7" xfId="22117"/>
    <cellStyle name="Normal 2 3 2" xfId="1252"/>
    <cellStyle name="Normal 2 3 2 10" xfId="22120"/>
    <cellStyle name="Normal 2 3 2 10 2" xfId="22121"/>
    <cellStyle name="Normal 2 3 2 11" xfId="22122"/>
    <cellStyle name="Normal 2 3 2 11 2" xfId="22123"/>
    <cellStyle name="Normal 2 3 2 12" xfId="22124"/>
    <cellStyle name="Normal 2 3 2 13" xfId="22125"/>
    <cellStyle name="Normal 2 3 2 14" xfId="22126"/>
    <cellStyle name="Normal 2 3 2 2" xfId="1253"/>
    <cellStyle name="Normal 2 3 2 2 10" xfId="22128"/>
    <cellStyle name="Normal 2 3 2 2 11" xfId="22129"/>
    <cellStyle name="Normal 2 3 2 2 12" xfId="22130"/>
    <cellStyle name="Normal 2 3 2 2 2" xfId="1254"/>
    <cellStyle name="Normal 2 3 2 2 2 10" xfId="22132"/>
    <cellStyle name="Normal 2 3 2 2 2 11" xfId="22133"/>
    <cellStyle name="Normal 2 3 2 2 2 2" xfId="1255"/>
    <cellStyle name="Normal 2 3 2 2 2 2 10" xfId="22135"/>
    <cellStyle name="Normal 2 3 2 2 2 2 2" xfId="1256"/>
    <cellStyle name="Normal 2 3 2 2 2 2 2 2" xfId="22137"/>
    <cellStyle name="Normal 2 3 2 2 2 2 2 2 2" xfId="22138"/>
    <cellStyle name="Normal 2 3 2 2 2 2 2 2 3" xfId="22139"/>
    <cellStyle name="Normal 2 3 2 2 2 2 2 3" xfId="22140"/>
    <cellStyle name="Normal 2 3 2 2 2 2 2 3 2" xfId="22141"/>
    <cellStyle name="Normal 2 3 2 2 2 2 2 3 3" xfId="22142"/>
    <cellStyle name="Normal 2 3 2 2 2 2 2 4" xfId="22143"/>
    <cellStyle name="Normal 2 3 2 2 2 2 2 5" xfId="22144"/>
    <cellStyle name="Normal 2 3 2 2 2 2 2_Tabell 4.5-4.7" xfId="22136"/>
    <cellStyle name="Normal 2 3 2 2 2 2 3" xfId="22145"/>
    <cellStyle name="Normal 2 3 2 2 2 2 3 2" xfId="22146"/>
    <cellStyle name="Normal 2 3 2 2 2 2 3 2 2" xfId="22147"/>
    <cellStyle name="Normal 2 3 2 2 2 2 3 2 3" xfId="22148"/>
    <cellStyle name="Normal 2 3 2 2 2 2 3 3" xfId="22149"/>
    <cellStyle name="Normal 2 3 2 2 2 2 3 3 2" xfId="22150"/>
    <cellStyle name="Normal 2 3 2 2 2 2 3 3 3" xfId="22151"/>
    <cellStyle name="Normal 2 3 2 2 2 2 3 4" xfId="22152"/>
    <cellStyle name="Normal 2 3 2 2 2 2 3 5" xfId="22153"/>
    <cellStyle name="Normal 2 3 2 2 2 2 4" xfId="22154"/>
    <cellStyle name="Normal 2 3 2 2 2 2 4 2" xfId="22155"/>
    <cellStyle name="Normal 2 3 2 2 2 2 4 3" xfId="22156"/>
    <cellStyle name="Normal 2 3 2 2 2 2 5" xfId="22157"/>
    <cellStyle name="Normal 2 3 2 2 2 2 5 2" xfId="22158"/>
    <cellStyle name="Normal 2 3 2 2 2 2 5 3" xfId="22159"/>
    <cellStyle name="Normal 2 3 2 2 2 2 6" xfId="22160"/>
    <cellStyle name="Normal 2 3 2 2 2 2 6 2" xfId="22161"/>
    <cellStyle name="Normal 2 3 2 2 2 2 7" xfId="22162"/>
    <cellStyle name="Normal 2 3 2 2 2 2 7 2" xfId="22163"/>
    <cellStyle name="Normal 2 3 2 2 2 2 8" xfId="22164"/>
    <cellStyle name="Normal 2 3 2 2 2 2 9" xfId="22165"/>
    <cellStyle name="Normal 2 3 2 2 2 2_Tabell 4.5-4.7" xfId="22134"/>
    <cellStyle name="Normal 2 3 2 2 2 3" xfId="1257"/>
    <cellStyle name="Normal 2 3 2 2 2 3 2" xfId="22167"/>
    <cellStyle name="Normal 2 3 2 2 2 3 2 2" xfId="22168"/>
    <cellStyle name="Normal 2 3 2 2 2 3 2 3" xfId="22169"/>
    <cellStyle name="Normal 2 3 2 2 2 3 3" xfId="22170"/>
    <cellStyle name="Normal 2 3 2 2 2 3 3 2" xfId="22171"/>
    <cellStyle name="Normal 2 3 2 2 2 3 3 3" xfId="22172"/>
    <cellStyle name="Normal 2 3 2 2 2 3 4" xfId="22173"/>
    <cellStyle name="Normal 2 3 2 2 2 3 5" xfId="22174"/>
    <cellStyle name="Normal 2 3 2 2 2 3_Tabell 4.5-4.7" xfId="22166"/>
    <cellStyle name="Normal 2 3 2 2 2 4" xfId="22175"/>
    <cellStyle name="Normal 2 3 2 2 2 4 2" xfId="22176"/>
    <cellStyle name="Normal 2 3 2 2 2 4 2 2" xfId="22177"/>
    <cellStyle name="Normal 2 3 2 2 2 4 2 3" xfId="22178"/>
    <cellStyle name="Normal 2 3 2 2 2 4 3" xfId="22179"/>
    <cellStyle name="Normal 2 3 2 2 2 4 3 2" xfId="22180"/>
    <cellStyle name="Normal 2 3 2 2 2 4 3 3" xfId="22181"/>
    <cellStyle name="Normal 2 3 2 2 2 4 4" xfId="22182"/>
    <cellStyle name="Normal 2 3 2 2 2 4 5" xfId="22183"/>
    <cellStyle name="Normal 2 3 2 2 2 5" xfId="22184"/>
    <cellStyle name="Normal 2 3 2 2 2 5 2" xfId="22185"/>
    <cellStyle name="Normal 2 3 2 2 2 5 3" xfId="22186"/>
    <cellStyle name="Normal 2 3 2 2 2 6" xfId="22187"/>
    <cellStyle name="Normal 2 3 2 2 2 6 2" xfId="22188"/>
    <cellStyle name="Normal 2 3 2 2 2 6 3" xfId="22189"/>
    <cellStyle name="Normal 2 3 2 2 2 7" xfId="22190"/>
    <cellStyle name="Normal 2 3 2 2 2 7 2" xfId="22191"/>
    <cellStyle name="Normal 2 3 2 2 2 8" xfId="22192"/>
    <cellStyle name="Normal 2 3 2 2 2 8 2" xfId="22193"/>
    <cellStyle name="Normal 2 3 2 2 2 9" xfId="22194"/>
    <cellStyle name="Normal 2 3 2 2 2_Tabell 4.5-4.7" xfId="22131"/>
    <cellStyle name="Normal 2 3 2 2 3" xfId="1258"/>
    <cellStyle name="Normal 2 3 2 2 3 10" xfId="22196"/>
    <cellStyle name="Normal 2 3 2 2 3 2" xfId="1259"/>
    <cellStyle name="Normal 2 3 2 2 3 2 2" xfId="22198"/>
    <cellStyle name="Normal 2 3 2 2 3 2 2 2" xfId="22199"/>
    <cellStyle name="Normal 2 3 2 2 3 2 2 3" xfId="22200"/>
    <cellStyle name="Normal 2 3 2 2 3 2 3" xfId="22201"/>
    <cellStyle name="Normal 2 3 2 2 3 2 3 2" xfId="22202"/>
    <cellStyle name="Normal 2 3 2 2 3 2 3 3" xfId="22203"/>
    <cellStyle name="Normal 2 3 2 2 3 2 4" xfId="22204"/>
    <cellStyle name="Normal 2 3 2 2 3 2 5" xfId="22205"/>
    <cellStyle name="Normal 2 3 2 2 3 2_Tabell 4.5-4.7" xfId="22197"/>
    <cellStyle name="Normal 2 3 2 2 3 3" xfId="22206"/>
    <cellStyle name="Normal 2 3 2 2 3 3 2" xfId="22207"/>
    <cellStyle name="Normal 2 3 2 2 3 3 2 2" xfId="22208"/>
    <cellStyle name="Normal 2 3 2 2 3 3 2 3" xfId="22209"/>
    <cellStyle name="Normal 2 3 2 2 3 3 3" xfId="22210"/>
    <cellStyle name="Normal 2 3 2 2 3 3 3 2" xfId="22211"/>
    <cellStyle name="Normal 2 3 2 2 3 3 3 3" xfId="22212"/>
    <cellStyle name="Normal 2 3 2 2 3 3 4" xfId="22213"/>
    <cellStyle name="Normal 2 3 2 2 3 3 5" xfId="22214"/>
    <cellStyle name="Normal 2 3 2 2 3 4" xfId="22215"/>
    <cellStyle name="Normal 2 3 2 2 3 4 2" xfId="22216"/>
    <cellStyle name="Normal 2 3 2 2 3 4 3" xfId="22217"/>
    <cellStyle name="Normal 2 3 2 2 3 5" xfId="22218"/>
    <cellStyle name="Normal 2 3 2 2 3 5 2" xfId="22219"/>
    <cellStyle name="Normal 2 3 2 2 3 5 3" xfId="22220"/>
    <cellStyle name="Normal 2 3 2 2 3 6" xfId="22221"/>
    <cellStyle name="Normal 2 3 2 2 3 6 2" xfId="22222"/>
    <cellStyle name="Normal 2 3 2 2 3 7" xfId="22223"/>
    <cellStyle name="Normal 2 3 2 2 3 7 2" xfId="22224"/>
    <cellStyle name="Normal 2 3 2 2 3 8" xfId="22225"/>
    <cellStyle name="Normal 2 3 2 2 3 9" xfId="22226"/>
    <cellStyle name="Normal 2 3 2 2 3_Tabell 4.5-4.7" xfId="22195"/>
    <cellStyle name="Normal 2 3 2 2 4" xfId="1260"/>
    <cellStyle name="Normal 2 3 2 2 4 2" xfId="22228"/>
    <cellStyle name="Normal 2 3 2 2 4 2 2" xfId="22229"/>
    <cellStyle name="Normal 2 3 2 2 4 2 3" xfId="22230"/>
    <cellStyle name="Normal 2 3 2 2 4 3" xfId="22231"/>
    <cellStyle name="Normal 2 3 2 2 4 3 2" xfId="22232"/>
    <cellStyle name="Normal 2 3 2 2 4 3 3" xfId="22233"/>
    <cellStyle name="Normal 2 3 2 2 4 4" xfId="22234"/>
    <cellStyle name="Normal 2 3 2 2 4 5" xfId="22235"/>
    <cellStyle name="Normal 2 3 2 2 4_Tabell 4.5-4.7" xfId="22227"/>
    <cellStyle name="Normal 2 3 2 2 5" xfId="22236"/>
    <cellStyle name="Normal 2 3 2 2 5 2" xfId="22237"/>
    <cellStyle name="Normal 2 3 2 2 5 2 2" xfId="22238"/>
    <cellStyle name="Normal 2 3 2 2 5 2 3" xfId="22239"/>
    <cellStyle name="Normal 2 3 2 2 5 3" xfId="22240"/>
    <cellStyle name="Normal 2 3 2 2 5 3 2" xfId="22241"/>
    <cellStyle name="Normal 2 3 2 2 5 3 3" xfId="22242"/>
    <cellStyle name="Normal 2 3 2 2 5 4" xfId="22243"/>
    <cellStyle name="Normal 2 3 2 2 5 5" xfId="22244"/>
    <cellStyle name="Normal 2 3 2 2 6" xfId="22245"/>
    <cellStyle name="Normal 2 3 2 2 6 2" xfId="22246"/>
    <cellStyle name="Normal 2 3 2 2 6 3" xfId="22247"/>
    <cellStyle name="Normal 2 3 2 2 7" xfId="22248"/>
    <cellStyle name="Normal 2 3 2 2 7 2" xfId="22249"/>
    <cellStyle name="Normal 2 3 2 2 7 3" xfId="22250"/>
    <cellStyle name="Normal 2 3 2 2 8" xfId="22251"/>
    <cellStyle name="Normal 2 3 2 2 8 2" xfId="22252"/>
    <cellStyle name="Normal 2 3 2 2 9" xfId="22253"/>
    <cellStyle name="Normal 2 3 2 2 9 2" xfId="22254"/>
    <cellStyle name="Normal 2 3 2 2_Tabell 4.5-4.7" xfId="22127"/>
    <cellStyle name="Normal 2 3 2 3" xfId="1261"/>
    <cellStyle name="Normal 2 3 2 3 10" xfId="22256"/>
    <cellStyle name="Normal 2 3 2 3 11" xfId="22257"/>
    <cellStyle name="Normal 2 3 2 3 2" xfId="1262"/>
    <cellStyle name="Normal 2 3 2 3 2 10" xfId="22259"/>
    <cellStyle name="Normal 2 3 2 3 2 2" xfId="1263"/>
    <cellStyle name="Normal 2 3 2 3 2 2 2" xfId="22261"/>
    <cellStyle name="Normal 2 3 2 3 2 2 2 2" xfId="22262"/>
    <cellStyle name="Normal 2 3 2 3 2 2 2 3" xfId="22263"/>
    <cellStyle name="Normal 2 3 2 3 2 2 3" xfId="22264"/>
    <cellStyle name="Normal 2 3 2 3 2 2 3 2" xfId="22265"/>
    <cellStyle name="Normal 2 3 2 3 2 2 3 3" xfId="22266"/>
    <cellStyle name="Normal 2 3 2 3 2 2 4" xfId="22267"/>
    <cellStyle name="Normal 2 3 2 3 2 2 5" xfId="22268"/>
    <cellStyle name="Normal 2 3 2 3 2 2_Tabell 4.5-4.7" xfId="22260"/>
    <cellStyle name="Normal 2 3 2 3 2 3" xfId="22269"/>
    <cellStyle name="Normal 2 3 2 3 2 3 2" xfId="22270"/>
    <cellStyle name="Normal 2 3 2 3 2 3 2 2" xfId="22271"/>
    <cellStyle name="Normal 2 3 2 3 2 3 2 3" xfId="22272"/>
    <cellStyle name="Normal 2 3 2 3 2 3 3" xfId="22273"/>
    <cellStyle name="Normal 2 3 2 3 2 3 3 2" xfId="22274"/>
    <cellStyle name="Normal 2 3 2 3 2 3 3 3" xfId="22275"/>
    <cellStyle name="Normal 2 3 2 3 2 3 4" xfId="22276"/>
    <cellStyle name="Normal 2 3 2 3 2 3 5" xfId="22277"/>
    <cellStyle name="Normal 2 3 2 3 2 4" xfId="22278"/>
    <cellStyle name="Normal 2 3 2 3 2 4 2" xfId="22279"/>
    <cellStyle name="Normal 2 3 2 3 2 4 3" xfId="22280"/>
    <cellStyle name="Normal 2 3 2 3 2 5" xfId="22281"/>
    <cellStyle name="Normal 2 3 2 3 2 5 2" xfId="22282"/>
    <cellStyle name="Normal 2 3 2 3 2 5 3" xfId="22283"/>
    <cellStyle name="Normal 2 3 2 3 2 6" xfId="22284"/>
    <cellStyle name="Normal 2 3 2 3 2 6 2" xfId="22285"/>
    <cellStyle name="Normal 2 3 2 3 2 7" xfId="22286"/>
    <cellStyle name="Normal 2 3 2 3 2 7 2" xfId="22287"/>
    <cellStyle name="Normal 2 3 2 3 2 8" xfId="22288"/>
    <cellStyle name="Normal 2 3 2 3 2 9" xfId="22289"/>
    <cellStyle name="Normal 2 3 2 3 2_Tabell 4.5-4.7" xfId="22258"/>
    <cellStyle name="Normal 2 3 2 3 3" xfId="1264"/>
    <cellStyle name="Normal 2 3 2 3 3 2" xfId="22291"/>
    <cellStyle name="Normal 2 3 2 3 3 2 2" xfId="22292"/>
    <cellStyle name="Normal 2 3 2 3 3 2 3" xfId="22293"/>
    <cellStyle name="Normal 2 3 2 3 3 3" xfId="22294"/>
    <cellStyle name="Normal 2 3 2 3 3 3 2" xfId="22295"/>
    <cellStyle name="Normal 2 3 2 3 3 3 3" xfId="22296"/>
    <cellStyle name="Normal 2 3 2 3 3 4" xfId="22297"/>
    <cellStyle name="Normal 2 3 2 3 3 5" xfId="22298"/>
    <cellStyle name="Normal 2 3 2 3 3_Tabell 4.5-4.7" xfId="22290"/>
    <cellStyle name="Normal 2 3 2 3 4" xfId="22299"/>
    <cellStyle name="Normal 2 3 2 3 4 2" xfId="22300"/>
    <cellStyle name="Normal 2 3 2 3 4 2 2" xfId="22301"/>
    <cellStyle name="Normal 2 3 2 3 4 2 3" xfId="22302"/>
    <cellStyle name="Normal 2 3 2 3 4 3" xfId="22303"/>
    <cellStyle name="Normal 2 3 2 3 4 3 2" xfId="22304"/>
    <cellStyle name="Normal 2 3 2 3 4 3 3" xfId="22305"/>
    <cellStyle name="Normal 2 3 2 3 4 4" xfId="22306"/>
    <cellStyle name="Normal 2 3 2 3 4 5" xfId="22307"/>
    <cellStyle name="Normal 2 3 2 3 5" xfId="22308"/>
    <cellStyle name="Normal 2 3 2 3 5 2" xfId="22309"/>
    <cellStyle name="Normal 2 3 2 3 5 3" xfId="22310"/>
    <cellStyle name="Normal 2 3 2 3 6" xfId="22311"/>
    <cellStyle name="Normal 2 3 2 3 6 2" xfId="22312"/>
    <cellStyle name="Normal 2 3 2 3 6 3" xfId="22313"/>
    <cellStyle name="Normal 2 3 2 3 7" xfId="22314"/>
    <cellStyle name="Normal 2 3 2 3 7 2" xfId="22315"/>
    <cellStyle name="Normal 2 3 2 3 8" xfId="22316"/>
    <cellStyle name="Normal 2 3 2 3 8 2" xfId="22317"/>
    <cellStyle name="Normal 2 3 2 3 9" xfId="22318"/>
    <cellStyle name="Normal 2 3 2 3_Tabell 4.5-4.7" xfId="22255"/>
    <cellStyle name="Normal 2 3 2 4" xfId="1265"/>
    <cellStyle name="Normal 2 3 2 4 10" xfId="22320"/>
    <cellStyle name="Normal 2 3 2 4 2" xfId="1266"/>
    <cellStyle name="Normal 2 3 2 4 2 2" xfId="22322"/>
    <cellStyle name="Normal 2 3 2 4 2 2 2" xfId="22323"/>
    <cellStyle name="Normal 2 3 2 4 2 2 3" xfId="22324"/>
    <cellStyle name="Normal 2 3 2 4 2 3" xfId="22325"/>
    <cellStyle name="Normal 2 3 2 4 2 3 2" xfId="22326"/>
    <cellStyle name="Normal 2 3 2 4 2 3 3" xfId="22327"/>
    <cellStyle name="Normal 2 3 2 4 2 4" xfId="22328"/>
    <cellStyle name="Normal 2 3 2 4 2 5" xfId="22329"/>
    <cellStyle name="Normal 2 3 2 4 2_Tabell 4.5-4.7" xfId="22321"/>
    <cellStyle name="Normal 2 3 2 4 3" xfId="22330"/>
    <cellStyle name="Normal 2 3 2 4 3 2" xfId="22331"/>
    <cellStyle name="Normal 2 3 2 4 3 2 2" xfId="22332"/>
    <cellStyle name="Normal 2 3 2 4 3 2 3" xfId="22333"/>
    <cellStyle name="Normal 2 3 2 4 3 3" xfId="22334"/>
    <cellStyle name="Normal 2 3 2 4 3 3 2" xfId="22335"/>
    <cellStyle name="Normal 2 3 2 4 3 3 3" xfId="22336"/>
    <cellStyle name="Normal 2 3 2 4 3 4" xfId="22337"/>
    <cellStyle name="Normal 2 3 2 4 3 5" xfId="22338"/>
    <cellStyle name="Normal 2 3 2 4 4" xfId="22339"/>
    <cellStyle name="Normal 2 3 2 4 4 2" xfId="22340"/>
    <cellStyle name="Normal 2 3 2 4 4 3" xfId="22341"/>
    <cellStyle name="Normal 2 3 2 4 5" xfId="22342"/>
    <cellStyle name="Normal 2 3 2 4 5 2" xfId="22343"/>
    <cellStyle name="Normal 2 3 2 4 5 3" xfId="22344"/>
    <cellStyle name="Normal 2 3 2 4 6" xfId="22345"/>
    <cellStyle name="Normal 2 3 2 4 6 2" xfId="22346"/>
    <cellStyle name="Normal 2 3 2 4 7" xfId="22347"/>
    <cellStyle name="Normal 2 3 2 4 7 2" xfId="22348"/>
    <cellStyle name="Normal 2 3 2 4 8" xfId="22349"/>
    <cellStyle name="Normal 2 3 2 4 9" xfId="22350"/>
    <cellStyle name="Normal 2 3 2 4_Tabell 4.5-4.7" xfId="22319"/>
    <cellStyle name="Normal 2 3 2 5" xfId="1267"/>
    <cellStyle name="Normal 2 3 2 5 10" xfId="22352"/>
    <cellStyle name="Normal 2 3 2 5 2" xfId="1268"/>
    <cellStyle name="Normal 2 3 2 5 2 2" xfId="22354"/>
    <cellStyle name="Normal 2 3 2 5 2 2 2" xfId="22355"/>
    <cellStyle name="Normal 2 3 2 5 2 2 3" xfId="22356"/>
    <cellStyle name="Normal 2 3 2 5 2 3" xfId="22357"/>
    <cellStyle name="Normal 2 3 2 5 2 3 2" xfId="22358"/>
    <cellStyle name="Normal 2 3 2 5 2 3 3" xfId="22359"/>
    <cellStyle name="Normal 2 3 2 5 2 4" xfId="22360"/>
    <cellStyle name="Normal 2 3 2 5 2 5" xfId="22361"/>
    <cellStyle name="Normal 2 3 2 5 2_Tabell 4.5-4.7" xfId="22353"/>
    <cellStyle name="Normal 2 3 2 5 3" xfId="22362"/>
    <cellStyle name="Normal 2 3 2 5 3 2" xfId="22363"/>
    <cellStyle name="Normal 2 3 2 5 3 2 2" xfId="22364"/>
    <cellStyle name="Normal 2 3 2 5 3 2 3" xfId="22365"/>
    <cellStyle name="Normal 2 3 2 5 3 3" xfId="22366"/>
    <cellStyle name="Normal 2 3 2 5 3 3 2" xfId="22367"/>
    <cellStyle name="Normal 2 3 2 5 3 3 3" xfId="22368"/>
    <cellStyle name="Normal 2 3 2 5 3 4" xfId="22369"/>
    <cellStyle name="Normal 2 3 2 5 3 5" xfId="22370"/>
    <cellStyle name="Normal 2 3 2 5 4" xfId="22371"/>
    <cellStyle name="Normal 2 3 2 5 4 2" xfId="22372"/>
    <cellStyle name="Normal 2 3 2 5 4 3" xfId="22373"/>
    <cellStyle name="Normal 2 3 2 5 5" xfId="22374"/>
    <cellStyle name="Normal 2 3 2 5 5 2" xfId="22375"/>
    <cellStyle name="Normal 2 3 2 5 5 3" xfId="22376"/>
    <cellStyle name="Normal 2 3 2 5 6" xfId="22377"/>
    <cellStyle name="Normal 2 3 2 5 6 2" xfId="22378"/>
    <cellStyle name="Normal 2 3 2 5 7" xfId="22379"/>
    <cellStyle name="Normal 2 3 2 5 7 2" xfId="22380"/>
    <cellStyle name="Normal 2 3 2 5 8" xfId="22381"/>
    <cellStyle name="Normal 2 3 2 5 9" xfId="22382"/>
    <cellStyle name="Normal 2 3 2 5_Tabell 4.5-4.7" xfId="22351"/>
    <cellStyle name="Normal 2 3 2 6" xfId="1269"/>
    <cellStyle name="Normal 2 3 2 6 2" xfId="22384"/>
    <cellStyle name="Normal 2 3 2 6 2 2" xfId="22385"/>
    <cellStyle name="Normal 2 3 2 6 2 3" xfId="22386"/>
    <cellStyle name="Normal 2 3 2 6 3" xfId="22387"/>
    <cellStyle name="Normal 2 3 2 6 3 2" xfId="22388"/>
    <cellStyle name="Normal 2 3 2 6 3 3" xfId="22389"/>
    <cellStyle name="Normal 2 3 2 6 4" xfId="22390"/>
    <cellStyle name="Normal 2 3 2 6 5" xfId="22391"/>
    <cellStyle name="Normal 2 3 2 6_Tabell 4.5-4.7" xfId="22383"/>
    <cellStyle name="Normal 2 3 2 7" xfId="22392"/>
    <cellStyle name="Normal 2 3 2 7 2" xfId="22393"/>
    <cellStyle name="Normal 2 3 2 7 2 2" xfId="22394"/>
    <cellStyle name="Normal 2 3 2 7 2 3" xfId="22395"/>
    <cellStyle name="Normal 2 3 2 7 3" xfId="22396"/>
    <cellStyle name="Normal 2 3 2 7 3 2" xfId="22397"/>
    <cellStyle name="Normal 2 3 2 7 3 3" xfId="22398"/>
    <cellStyle name="Normal 2 3 2 7 4" xfId="22399"/>
    <cellStyle name="Normal 2 3 2 7 5" xfId="22400"/>
    <cellStyle name="Normal 2 3 2 8" xfId="22401"/>
    <cellStyle name="Normal 2 3 2 8 2" xfId="22402"/>
    <cellStyle name="Normal 2 3 2 8 3" xfId="22403"/>
    <cellStyle name="Normal 2 3 2 9" xfId="22404"/>
    <cellStyle name="Normal 2 3 2 9 2" xfId="22405"/>
    <cellStyle name="Normal 2 3 2 9 3" xfId="22406"/>
    <cellStyle name="Normal 2 3 2_Tabell 4.5-4.7" xfId="22119"/>
    <cellStyle name="Normal 2 3 3" xfId="1270"/>
    <cellStyle name="Normal 2 3 3 10" xfId="22408"/>
    <cellStyle name="Normal 2 3 3 10 2" xfId="22409"/>
    <cellStyle name="Normal 2 3 3 11" xfId="22410"/>
    <cellStyle name="Normal 2 3 3 12" xfId="22411"/>
    <cellStyle name="Normal 2 3 3 13" xfId="22412"/>
    <cellStyle name="Normal 2 3 3 2" xfId="1271"/>
    <cellStyle name="Normal 2 3 3 2 10" xfId="22414"/>
    <cellStyle name="Normal 2 3 3 2 11" xfId="22415"/>
    <cellStyle name="Normal 2 3 3 2 12" xfId="22416"/>
    <cellStyle name="Normal 2 3 3 2 2" xfId="1272"/>
    <cellStyle name="Normal 2 3 3 2 2 10" xfId="22418"/>
    <cellStyle name="Normal 2 3 3 2 2 11" xfId="22419"/>
    <cellStyle name="Normal 2 3 3 2 2 2" xfId="1273"/>
    <cellStyle name="Normal 2 3 3 2 2 2 10" xfId="22421"/>
    <cellStyle name="Normal 2 3 3 2 2 2 2" xfId="1274"/>
    <cellStyle name="Normal 2 3 3 2 2 2 2 2" xfId="22423"/>
    <cellStyle name="Normal 2 3 3 2 2 2 2 2 2" xfId="22424"/>
    <cellStyle name="Normal 2 3 3 2 2 2 2 2 3" xfId="22425"/>
    <cellStyle name="Normal 2 3 3 2 2 2 2 3" xfId="22426"/>
    <cellStyle name="Normal 2 3 3 2 2 2 2 3 2" xfId="22427"/>
    <cellStyle name="Normal 2 3 3 2 2 2 2 3 3" xfId="22428"/>
    <cellStyle name="Normal 2 3 3 2 2 2 2 4" xfId="22429"/>
    <cellStyle name="Normal 2 3 3 2 2 2 2 5" xfId="22430"/>
    <cellStyle name="Normal 2 3 3 2 2 2 2_Tabell 4.5-4.7" xfId="22422"/>
    <cellStyle name="Normal 2 3 3 2 2 2 3" xfId="22431"/>
    <cellStyle name="Normal 2 3 3 2 2 2 3 2" xfId="22432"/>
    <cellStyle name="Normal 2 3 3 2 2 2 3 2 2" xfId="22433"/>
    <cellStyle name="Normal 2 3 3 2 2 2 3 2 3" xfId="22434"/>
    <cellStyle name="Normal 2 3 3 2 2 2 3 3" xfId="22435"/>
    <cellStyle name="Normal 2 3 3 2 2 2 3 3 2" xfId="22436"/>
    <cellStyle name="Normal 2 3 3 2 2 2 3 3 3" xfId="22437"/>
    <cellStyle name="Normal 2 3 3 2 2 2 3 4" xfId="22438"/>
    <cellStyle name="Normal 2 3 3 2 2 2 3 5" xfId="22439"/>
    <cellStyle name="Normal 2 3 3 2 2 2 4" xfId="22440"/>
    <cellStyle name="Normal 2 3 3 2 2 2 4 2" xfId="22441"/>
    <cellStyle name="Normal 2 3 3 2 2 2 4 3" xfId="22442"/>
    <cellStyle name="Normal 2 3 3 2 2 2 5" xfId="22443"/>
    <cellStyle name="Normal 2 3 3 2 2 2 5 2" xfId="22444"/>
    <cellStyle name="Normal 2 3 3 2 2 2 5 3" xfId="22445"/>
    <cellStyle name="Normal 2 3 3 2 2 2 6" xfId="22446"/>
    <cellStyle name="Normal 2 3 3 2 2 2 6 2" xfId="22447"/>
    <cellStyle name="Normal 2 3 3 2 2 2 7" xfId="22448"/>
    <cellStyle name="Normal 2 3 3 2 2 2 7 2" xfId="22449"/>
    <cellStyle name="Normal 2 3 3 2 2 2 8" xfId="22450"/>
    <cellStyle name="Normal 2 3 3 2 2 2 9" xfId="22451"/>
    <cellStyle name="Normal 2 3 3 2 2 2_Tabell 4.5-4.7" xfId="22420"/>
    <cellStyle name="Normal 2 3 3 2 2 3" xfId="1275"/>
    <cellStyle name="Normal 2 3 3 2 2 3 2" xfId="22453"/>
    <cellStyle name="Normal 2 3 3 2 2 3 2 2" xfId="22454"/>
    <cellStyle name="Normal 2 3 3 2 2 3 2 3" xfId="22455"/>
    <cellStyle name="Normal 2 3 3 2 2 3 3" xfId="22456"/>
    <cellStyle name="Normal 2 3 3 2 2 3 3 2" xfId="22457"/>
    <cellStyle name="Normal 2 3 3 2 2 3 3 3" xfId="22458"/>
    <cellStyle name="Normal 2 3 3 2 2 3 4" xfId="22459"/>
    <cellStyle name="Normal 2 3 3 2 2 3 5" xfId="22460"/>
    <cellStyle name="Normal 2 3 3 2 2 3_Tabell 4.5-4.7" xfId="22452"/>
    <cellStyle name="Normal 2 3 3 2 2 4" xfId="22461"/>
    <cellStyle name="Normal 2 3 3 2 2 4 2" xfId="22462"/>
    <cellStyle name="Normal 2 3 3 2 2 4 2 2" xfId="22463"/>
    <cellStyle name="Normal 2 3 3 2 2 4 2 3" xfId="22464"/>
    <cellStyle name="Normal 2 3 3 2 2 4 3" xfId="22465"/>
    <cellStyle name="Normal 2 3 3 2 2 4 3 2" xfId="22466"/>
    <cellStyle name="Normal 2 3 3 2 2 4 3 3" xfId="22467"/>
    <cellStyle name="Normal 2 3 3 2 2 4 4" xfId="22468"/>
    <cellStyle name="Normal 2 3 3 2 2 4 5" xfId="22469"/>
    <cellStyle name="Normal 2 3 3 2 2 5" xfId="22470"/>
    <cellStyle name="Normal 2 3 3 2 2 5 2" xfId="22471"/>
    <cellStyle name="Normal 2 3 3 2 2 5 3" xfId="22472"/>
    <cellStyle name="Normal 2 3 3 2 2 6" xfId="22473"/>
    <cellStyle name="Normal 2 3 3 2 2 6 2" xfId="22474"/>
    <cellStyle name="Normal 2 3 3 2 2 6 3" xfId="22475"/>
    <cellStyle name="Normal 2 3 3 2 2 7" xfId="22476"/>
    <cellStyle name="Normal 2 3 3 2 2 7 2" xfId="22477"/>
    <cellStyle name="Normal 2 3 3 2 2 8" xfId="22478"/>
    <cellStyle name="Normal 2 3 3 2 2 8 2" xfId="22479"/>
    <cellStyle name="Normal 2 3 3 2 2 9" xfId="22480"/>
    <cellStyle name="Normal 2 3 3 2 2_Tabell 4.5-4.7" xfId="22417"/>
    <cellStyle name="Normal 2 3 3 2 3" xfId="1276"/>
    <cellStyle name="Normal 2 3 3 2 3 10" xfId="22482"/>
    <cellStyle name="Normal 2 3 3 2 3 2" xfId="1277"/>
    <cellStyle name="Normal 2 3 3 2 3 2 2" xfId="22484"/>
    <cellStyle name="Normal 2 3 3 2 3 2 2 2" xfId="22485"/>
    <cellStyle name="Normal 2 3 3 2 3 2 2 3" xfId="22486"/>
    <cellStyle name="Normal 2 3 3 2 3 2 3" xfId="22487"/>
    <cellStyle name="Normal 2 3 3 2 3 2 3 2" xfId="22488"/>
    <cellStyle name="Normal 2 3 3 2 3 2 3 3" xfId="22489"/>
    <cellStyle name="Normal 2 3 3 2 3 2 4" xfId="22490"/>
    <cellStyle name="Normal 2 3 3 2 3 2 5" xfId="22491"/>
    <cellStyle name="Normal 2 3 3 2 3 2_Tabell 4.5-4.7" xfId="22483"/>
    <cellStyle name="Normal 2 3 3 2 3 3" xfId="22492"/>
    <cellStyle name="Normal 2 3 3 2 3 3 2" xfId="22493"/>
    <cellStyle name="Normal 2 3 3 2 3 3 2 2" xfId="22494"/>
    <cellStyle name="Normal 2 3 3 2 3 3 2 3" xfId="22495"/>
    <cellStyle name="Normal 2 3 3 2 3 3 3" xfId="22496"/>
    <cellStyle name="Normal 2 3 3 2 3 3 3 2" xfId="22497"/>
    <cellStyle name="Normal 2 3 3 2 3 3 3 3" xfId="22498"/>
    <cellStyle name="Normal 2 3 3 2 3 3 4" xfId="22499"/>
    <cellStyle name="Normal 2 3 3 2 3 3 5" xfId="22500"/>
    <cellStyle name="Normal 2 3 3 2 3 4" xfId="22501"/>
    <cellStyle name="Normal 2 3 3 2 3 4 2" xfId="22502"/>
    <cellStyle name="Normal 2 3 3 2 3 4 3" xfId="22503"/>
    <cellStyle name="Normal 2 3 3 2 3 5" xfId="22504"/>
    <cellStyle name="Normal 2 3 3 2 3 5 2" xfId="22505"/>
    <cellStyle name="Normal 2 3 3 2 3 5 3" xfId="22506"/>
    <cellStyle name="Normal 2 3 3 2 3 6" xfId="22507"/>
    <cellStyle name="Normal 2 3 3 2 3 6 2" xfId="22508"/>
    <cellStyle name="Normal 2 3 3 2 3 7" xfId="22509"/>
    <cellStyle name="Normal 2 3 3 2 3 7 2" xfId="22510"/>
    <cellStyle name="Normal 2 3 3 2 3 8" xfId="22511"/>
    <cellStyle name="Normal 2 3 3 2 3 9" xfId="22512"/>
    <cellStyle name="Normal 2 3 3 2 3_Tabell 4.5-4.7" xfId="22481"/>
    <cellStyle name="Normal 2 3 3 2 4" xfId="1278"/>
    <cellStyle name="Normal 2 3 3 2 4 2" xfId="22514"/>
    <cellStyle name="Normal 2 3 3 2 4 2 2" xfId="22515"/>
    <cellStyle name="Normal 2 3 3 2 4 2 3" xfId="22516"/>
    <cellStyle name="Normal 2 3 3 2 4 3" xfId="22517"/>
    <cellStyle name="Normal 2 3 3 2 4 3 2" xfId="22518"/>
    <cellStyle name="Normal 2 3 3 2 4 3 3" xfId="22519"/>
    <cellStyle name="Normal 2 3 3 2 4 4" xfId="22520"/>
    <cellStyle name="Normal 2 3 3 2 4 5" xfId="22521"/>
    <cellStyle name="Normal 2 3 3 2 4_Tabell 4.5-4.7" xfId="22513"/>
    <cellStyle name="Normal 2 3 3 2 5" xfId="22522"/>
    <cellStyle name="Normal 2 3 3 2 5 2" xfId="22523"/>
    <cellStyle name="Normal 2 3 3 2 5 2 2" xfId="22524"/>
    <cellStyle name="Normal 2 3 3 2 5 2 3" xfId="22525"/>
    <cellStyle name="Normal 2 3 3 2 5 3" xfId="22526"/>
    <cellStyle name="Normal 2 3 3 2 5 3 2" xfId="22527"/>
    <cellStyle name="Normal 2 3 3 2 5 3 3" xfId="22528"/>
    <cellStyle name="Normal 2 3 3 2 5 4" xfId="22529"/>
    <cellStyle name="Normal 2 3 3 2 5 5" xfId="22530"/>
    <cellStyle name="Normal 2 3 3 2 6" xfId="22531"/>
    <cellStyle name="Normal 2 3 3 2 6 2" xfId="22532"/>
    <cellStyle name="Normal 2 3 3 2 6 3" xfId="22533"/>
    <cellStyle name="Normal 2 3 3 2 7" xfId="22534"/>
    <cellStyle name="Normal 2 3 3 2 7 2" xfId="22535"/>
    <cellStyle name="Normal 2 3 3 2 7 3" xfId="22536"/>
    <cellStyle name="Normal 2 3 3 2 8" xfId="22537"/>
    <cellStyle name="Normal 2 3 3 2 8 2" xfId="22538"/>
    <cellStyle name="Normal 2 3 3 2 9" xfId="22539"/>
    <cellStyle name="Normal 2 3 3 2 9 2" xfId="22540"/>
    <cellStyle name="Normal 2 3 3 2_Tabell 4.5-4.7" xfId="22413"/>
    <cellStyle name="Normal 2 3 3 3" xfId="1279"/>
    <cellStyle name="Normal 2 3 3 3 10" xfId="22542"/>
    <cellStyle name="Normal 2 3 3 3 11" xfId="22543"/>
    <cellStyle name="Normal 2 3 3 3 2" xfId="1280"/>
    <cellStyle name="Normal 2 3 3 3 2 10" xfId="22545"/>
    <cellStyle name="Normal 2 3 3 3 2 2" xfId="1281"/>
    <cellStyle name="Normal 2 3 3 3 2 2 2" xfId="22547"/>
    <cellStyle name="Normal 2 3 3 3 2 2 2 2" xfId="22548"/>
    <cellStyle name="Normal 2 3 3 3 2 2 2 3" xfId="22549"/>
    <cellStyle name="Normal 2 3 3 3 2 2 3" xfId="22550"/>
    <cellStyle name="Normal 2 3 3 3 2 2 3 2" xfId="22551"/>
    <cellStyle name="Normal 2 3 3 3 2 2 3 3" xfId="22552"/>
    <cellStyle name="Normal 2 3 3 3 2 2 4" xfId="22553"/>
    <cellStyle name="Normal 2 3 3 3 2 2 5" xfId="22554"/>
    <cellStyle name="Normal 2 3 3 3 2 2_Tabell 4.5-4.7" xfId="22546"/>
    <cellStyle name="Normal 2 3 3 3 2 3" xfId="22555"/>
    <cellStyle name="Normal 2 3 3 3 2 3 2" xfId="22556"/>
    <cellStyle name="Normal 2 3 3 3 2 3 2 2" xfId="22557"/>
    <cellStyle name="Normal 2 3 3 3 2 3 2 3" xfId="22558"/>
    <cellStyle name="Normal 2 3 3 3 2 3 3" xfId="22559"/>
    <cellStyle name="Normal 2 3 3 3 2 3 3 2" xfId="22560"/>
    <cellStyle name="Normal 2 3 3 3 2 3 3 3" xfId="22561"/>
    <cellStyle name="Normal 2 3 3 3 2 3 4" xfId="22562"/>
    <cellStyle name="Normal 2 3 3 3 2 3 5" xfId="22563"/>
    <cellStyle name="Normal 2 3 3 3 2 4" xfId="22564"/>
    <cellStyle name="Normal 2 3 3 3 2 4 2" xfId="22565"/>
    <cellStyle name="Normal 2 3 3 3 2 4 3" xfId="22566"/>
    <cellStyle name="Normal 2 3 3 3 2 5" xfId="22567"/>
    <cellStyle name="Normal 2 3 3 3 2 5 2" xfId="22568"/>
    <cellStyle name="Normal 2 3 3 3 2 5 3" xfId="22569"/>
    <cellStyle name="Normal 2 3 3 3 2 6" xfId="22570"/>
    <cellStyle name="Normal 2 3 3 3 2 6 2" xfId="22571"/>
    <cellStyle name="Normal 2 3 3 3 2 7" xfId="22572"/>
    <cellStyle name="Normal 2 3 3 3 2 7 2" xfId="22573"/>
    <cellStyle name="Normal 2 3 3 3 2 8" xfId="22574"/>
    <cellStyle name="Normal 2 3 3 3 2 9" xfId="22575"/>
    <cellStyle name="Normal 2 3 3 3 2_Tabell 4.5-4.7" xfId="22544"/>
    <cellStyle name="Normal 2 3 3 3 3" xfId="1282"/>
    <cellStyle name="Normal 2 3 3 3 3 2" xfId="22577"/>
    <cellStyle name="Normal 2 3 3 3 3 2 2" xfId="22578"/>
    <cellStyle name="Normal 2 3 3 3 3 2 3" xfId="22579"/>
    <cellStyle name="Normal 2 3 3 3 3 3" xfId="22580"/>
    <cellStyle name="Normal 2 3 3 3 3 3 2" xfId="22581"/>
    <cellStyle name="Normal 2 3 3 3 3 3 3" xfId="22582"/>
    <cellStyle name="Normal 2 3 3 3 3 4" xfId="22583"/>
    <cellStyle name="Normal 2 3 3 3 3 5" xfId="22584"/>
    <cellStyle name="Normal 2 3 3 3 3_Tabell 4.5-4.7" xfId="22576"/>
    <cellStyle name="Normal 2 3 3 3 4" xfId="22585"/>
    <cellStyle name="Normal 2 3 3 3 4 2" xfId="22586"/>
    <cellStyle name="Normal 2 3 3 3 4 2 2" xfId="22587"/>
    <cellStyle name="Normal 2 3 3 3 4 2 3" xfId="22588"/>
    <cellStyle name="Normal 2 3 3 3 4 3" xfId="22589"/>
    <cellStyle name="Normal 2 3 3 3 4 3 2" xfId="22590"/>
    <cellStyle name="Normal 2 3 3 3 4 3 3" xfId="22591"/>
    <cellStyle name="Normal 2 3 3 3 4 4" xfId="22592"/>
    <cellStyle name="Normal 2 3 3 3 4 5" xfId="22593"/>
    <cellStyle name="Normal 2 3 3 3 5" xfId="22594"/>
    <cellStyle name="Normal 2 3 3 3 5 2" xfId="22595"/>
    <cellStyle name="Normal 2 3 3 3 5 3" xfId="22596"/>
    <cellStyle name="Normal 2 3 3 3 6" xfId="22597"/>
    <cellStyle name="Normal 2 3 3 3 6 2" xfId="22598"/>
    <cellStyle name="Normal 2 3 3 3 6 3" xfId="22599"/>
    <cellStyle name="Normal 2 3 3 3 7" xfId="22600"/>
    <cellStyle name="Normal 2 3 3 3 7 2" xfId="22601"/>
    <cellStyle name="Normal 2 3 3 3 8" xfId="22602"/>
    <cellStyle name="Normal 2 3 3 3 8 2" xfId="22603"/>
    <cellStyle name="Normal 2 3 3 3 9" xfId="22604"/>
    <cellStyle name="Normal 2 3 3 3_Tabell 4.5-4.7" xfId="22541"/>
    <cellStyle name="Normal 2 3 3 4" xfId="1283"/>
    <cellStyle name="Normal 2 3 3 4 10" xfId="22606"/>
    <cellStyle name="Normal 2 3 3 4 2" xfId="1284"/>
    <cellStyle name="Normal 2 3 3 4 2 2" xfId="22608"/>
    <cellStyle name="Normal 2 3 3 4 2 2 2" xfId="22609"/>
    <cellStyle name="Normal 2 3 3 4 2 2 3" xfId="22610"/>
    <cellStyle name="Normal 2 3 3 4 2 3" xfId="22611"/>
    <cellStyle name="Normal 2 3 3 4 2 3 2" xfId="22612"/>
    <cellStyle name="Normal 2 3 3 4 2 3 3" xfId="22613"/>
    <cellStyle name="Normal 2 3 3 4 2 4" xfId="22614"/>
    <cellStyle name="Normal 2 3 3 4 2 5" xfId="22615"/>
    <cellStyle name="Normal 2 3 3 4 2_Tabell 4.5-4.7" xfId="22607"/>
    <cellStyle name="Normal 2 3 3 4 3" xfId="22616"/>
    <cellStyle name="Normal 2 3 3 4 3 2" xfId="22617"/>
    <cellStyle name="Normal 2 3 3 4 3 2 2" xfId="22618"/>
    <cellStyle name="Normal 2 3 3 4 3 2 3" xfId="22619"/>
    <cellStyle name="Normal 2 3 3 4 3 3" xfId="22620"/>
    <cellStyle name="Normal 2 3 3 4 3 3 2" xfId="22621"/>
    <cellStyle name="Normal 2 3 3 4 3 3 3" xfId="22622"/>
    <cellStyle name="Normal 2 3 3 4 3 4" xfId="22623"/>
    <cellStyle name="Normal 2 3 3 4 3 5" xfId="22624"/>
    <cellStyle name="Normal 2 3 3 4 4" xfId="22625"/>
    <cellStyle name="Normal 2 3 3 4 4 2" xfId="22626"/>
    <cellStyle name="Normal 2 3 3 4 4 3" xfId="22627"/>
    <cellStyle name="Normal 2 3 3 4 5" xfId="22628"/>
    <cellStyle name="Normal 2 3 3 4 5 2" xfId="22629"/>
    <cellStyle name="Normal 2 3 3 4 5 3" xfId="22630"/>
    <cellStyle name="Normal 2 3 3 4 6" xfId="22631"/>
    <cellStyle name="Normal 2 3 3 4 6 2" xfId="22632"/>
    <cellStyle name="Normal 2 3 3 4 7" xfId="22633"/>
    <cellStyle name="Normal 2 3 3 4 7 2" xfId="22634"/>
    <cellStyle name="Normal 2 3 3 4 8" xfId="22635"/>
    <cellStyle name="Normal 2 3 3 4 9" xfId="22636"/>
    <cellStyle name="Normal 2 3 3 4_Tabell 4.5-4.7" xfId="22605"/>
    <cellStyle name="Normal 2 3 3 5" xfId="1285"/>
    <cellStyle name="Normal 2 3 3 5 2" xfId="22638"/>
    <cellStyle name="Normal 2 3 3 5 2 2" xfId="22639"/>
    <cellStyle name="Normal 2 3 3 5 2 3" xfId="22640"/>
    <cellStyle name="Normal 2 3 3 5 3" xfId="22641"/>
    <cellStyle name="Normal 2 3 3 5 3 2" xfId="22642"/>
    <cellStyle name="Normal 2 3 3 5 3 3" xfId="22643"/>
    <cellStyle name="Normal 2 3 3 5 4" xfId="22644"/>
    <cellStyle name="Normal 2 3 3 5 5" xfId="22645"/>
    <cellStyle name="Normal 2 3 3 5_Tabell 4.5-4.7" xfId="22637"/>
    <cellStyle name="Normal 2 3 3 6" xfId="22646"/>
    <cellStyle name="Normal 2 3 3 6 2" xfId="22647"/>
    <cellStyle name="Normal 2 3 3 6 2 2" xfId="22648"/>
    <cellStyle name="Normal 2 3 3 6 2 3" xfId="22649"/>
    <cellStyle name="Normal 2 3 3 6 3" xfId="22650"/>
    <cellStyle name="Normal 2 3 3 6 3 2" xfId="22651"/>
    <cellStyle name="Normal 2 3 3 6 3 3" xfId="22652"/>
    <cellStyle name="Normal 2 3 3 6 4" xfId="22653"/>
    <cellStyle name="Normal 2 3 3 6 5" xfId="22654"/>
    <cellStyle name="Normal 2 3 3 7" xfId="22655"/>
    <cellStyle name="Normal 2 3 3 7 2" xfId="22656"/>
    <cellStyle name="Normal 2 3 3 7 3" xfId="22657"/>
    <cellStyle name="Normal 2 3 3 8" xfId="22658"/>
    <cellStyle name="Normal 2 3 3 8 2" xfId="22659"/>
    <cellStyle name="Normal 2 3 3 8 3" xfId="22660"/>
    <cellStyle name="Normal 2 3 3 9" xfId="22661"/>
    <cellStyle name="Normal 2 3 3 9 2" xfId="22662"/>
    <cellStyle name="Normal 2 3 3_Tabell 4.5-4.7" xfId="22407"/>
    <cellStyle name="Normal 2 3 4" xfId="1286"/>
    <cellStyle name="Normal 2 3 4 10" xfId="22664"/>
    <cellStyle name="Normal 2 3 4 10 2" xfId="22665"/>
    <cellStyle name="Normal 2 3 4 11" xfId="22666"/>
    <cellStyle name="Normal 2 3 4 12" xfId="22667"/>
    <cellStyle name="Normal 2 3 4 13" xfId="22668"/>
    <cellStyle name="Normal 2 3 4 2" xfId="1287"/>
    <cellStyle name="Normal 2 3 4 2 10" xfId="22670"/>
    <cellStyle name="Normal 2 3 4 2 11" xfId="22671"/>
    <cellStyle name="Normal 2 3 4 2 12" xfId="22672"/>
    <cellStyle name="Normal 2 3 4 2 2" xfId="1288"/>
    <cellStyle name="Normal 2 3 4 2 2 10" xfId="22674"/>
    <cellStyle name="Normal 2 3 4 2 2 11" xfId="22675"/>
    <cellStyle name="Normal 2 3 4 2 2 2" xfId="1289"/>
    <cellStyle name="Normal 2 3 4 2 2 2 10" xfId="22677"/>
    <cellStyle name="Normal 2 3 4 2 2 2 2" xfId="1290"/>
    <cellStyle name="Normal 2 3 4 2 2 2 2 2" xfId="22679"/>
    <cellStyle name="Normal 2 3 4 2 2 2 2 2 2" xfId="22680"/>
    <cellStyle name="Normal 2 3 4 2 2 2 2 2 3" xfId="22681"/>
    <cellStyle name="Normal 2 3 4 2 2 2 2 3" xfId="22682"/>
    <cellStyle name="Normal 2 3 4 2 2 2 2 3 2" xfId="22683"/>
    <cellStyle name="Normal 2 3 4 2 2 2 2 3 3" xfId="22684"/>
    <cellStyle name="Normal 2 3 4 2 2 2 2 4" xfId="22685"/>
    <cellStyle name="Normal 2 3 4 2 2 2 2 5" xfId="22686"/>
    <cellStyle name="Normal 2 3 4 2 2 2 2_Tabell 4.5-4.7" xfId="22678"/>
    <cellStyle name="Normal 2 3 4 2 2 2 3" xfId="22687"/>
    <cellStyle name="Normal 2 3 4 2 2 2 3 2" xfId="22688"/>
    <cellStyle name="Normal 2 3 4 2 2 2 3 2 2" xfId="22689"/>
    <cellStyle name="Normal 2 3 4 2 2 2 3 2 3" xfId="22690"/>
    <cellStyle name="Normal 2 3 4 2 2 2 3 3" xfId="22691"/>
    <cellStyle name="Normal 2 3 4 2 2 2 3 3 2" xfId="22692"/>
    <cellStyle name="Normal 2 3 4 2 2 2 3 3 3" xfId="22693"/>
    <cellStyle name="Normal 2 3 4 2 2 2 3 4" xfId="22694"/>
    <cellStyle name="Normal 2 3 4 2 2 2 3 5" xfId="22695"/>
    <cellStyle name="Normal 2 3 4 2 2 2 4" xfId="22696"/>
    <cellStyle name="Normal 2 3 4 2 2 2 4 2" xfId="22697"/>
    <cellStyle name="Normal 2 3 4 2 2 2 4 3" xfId="22698"/>
    <cellStyle name="Normal 2 3 4 2 2 2 5" xfId="22699"/>
    <cellStyle name="Normal 2 3 4 2 2 2 5 2" xfId="22700"/>
    <cellStyle name="Normal 2 3 4 2 2 2 5 3" xfId="22701"/>
    <cellStyle name="Normal 2 3 4 2 2 2 6" xfId="22702"/>
    <cellStyle name="Normal 2 3 4 2 2 2 6 2" xfId="22703"/>
    <cellStyle name="Normal 2 3 4 2 2 2 7" xfId="22704"/>
    <cellStyle name="Normal 2 3 4 2 2 2 7 2" xfId="22705"/>
    <cellStyle name="Normal 2 3 4 2 2 2 8" xfId="22706"/>
    <cellStyle name="Normal 2 3 4 2 2 2 9" xfId="22707"/>
    <cellStyle name="Normal 2 3 4 2 2 2_Tabell 4.5-4.7" xfId="22676"/>
    <cellStyle name="Normal 2 3 4 2 2 3" xfId="1291"/>
    <cellStyle name="Normal 2 3 4 2 2 3 2" xfId="22709"/>
    <cellStyle name="Normal 2 3 4 2 2 3 2 2" xfId="22710"/>
    <cellStyle name="Normal 2 3 4 2 2 3 2 3" xfId="22711"/>
    <cellStyle name="Normal 2 3 4 2 2 3 3" xfId="22712"/>
    <cellStyle name="Normal 2 3 4 2 2 3 3 2" xfId="22713"/>
    <cellStyle name="Normal 2 3 4 2 2 3 3 3" xfId="22714"/>
    <cellStyle name="Normal 2 3 4 2 2 3 4" xfId="22715"/>
    <cellStyle name="Normal 2 3 4 2 2 3 5" xfId="22716"/>
    <cellStyle name="Normal 2 3 4 2 2 3_Tabell 4.5-4.7" xfId="22708"/>
    <cellStyle name="Normal 2 3 4 2 2 4" xfId="22717"/>
    <cellStyle name="Normal 2 3 4 2 2 4 2" xfId="22718"/>
    <cellStyle name="Normal 2 3 4 2 2 4 2 2" xfId="22719"/>
    <cellStyle name="Normal 2 3 4 2 2 4 2 3" xfId="22720"/>
    <cellStyle name="Normal 2 3 4 2 2 4 3" xfId="22721"/>
    <cellStyle name="Normal 2 3 4 2 2 4 3 2" xfId="22722"/>
    <cellStyle name="Normal 2 3 4 2 2 4 3 3" xfId="22723"/>
    <cellStyle name="Normal 2 3 4 2 2 4 4" xfId="22724"/>
    <cellStyle name="Normal 2 3 4 2 2 4 5" xfId="22725"/>
    <cellStyle name="Normal 2 3 4 2 2 5" xfId="22726"/>
    <cellStyle name="Normal 2 3 4 2 2 5 2" xfId="22727"/>
    <cellStyle name="Normal 2 3 4 2 2 5 3" xfId="22728"/>
    <cellStyle name="Normal 2 3 4 2 2 6" xfId="22729"/>
    <cellStyle name="Normal 2 3 4 2 2 6 2" xfId="22730"/>
    <cellStyle name="Normal 2 3 4 2 2 6 3" xfId="22731"/>
    <cellStyle name="Normal 2 3 4 2 2 7" xfId="22732"/>
    <cellStyle name="Normal 2 3 4 2 2 7 2" xfId="22733"/>
    <cellStyle name="Normal 2 3 4 2 2 8" xfId="22734"/>
    <cellStyle name="Normal 2 3 4 2 2 8 2" xfId="22735"/>
    <cellStyle name="Normal 2 3 4 2 2 9" xfId="22736"/>
    <cellStyle name="Normal 2 3 4 2 2_Tabell 4.5-4.7" xfId="22673"/>
    <cellStyle name="Normal 2 3 4 2 3" xfId="1292"/>
    <cellStyle name="Normal 2 3 4 2 3 10" xfId="22738"/>
    <cellStyle name="Normal 2 3 4 2 3 2" xfId="1293"/>
    <cellStyle name="Normal 2 3 4 2 3 2 2" xfId="22740"/>
    <cellStyle name="Normal 2 3 4 2 3 2 2 2" xfId="22741"/>
    <cellStyle name="Normal 2 3 4 2 3 2 2 3" xfId="22742"/>
    <cellStyle name="Normal 2 3 4 2 3 2 3" xfId="22743"/>
    <cellStyle name="Normal 2 3 4 2 3 2 3 2" xfId="22744"/>
    <cellStyle name="Normal 2 3 4 2 3 2 3 3" xfId="22745"/>
    <cellStyle name="Normal 2 3 4 2 3 2 4" xfId="22746"/>
    <cellStyle name="Normal 2 3 4 2 3 2 5" xfId="22747"/>
    <cellStyle name="Normal 2 3 4 2 3 2_Tabell 4.5-4.7" xfId="22739"/>
    <cellStyle name="Normal 2 3 4 2 3 3" xfId="22748"/>
    <cellStyle name="Normal 2 3 4 2 3 3 2" xfId="22749"/>
    <cellStyle name="Normal 2 3 4 2 3 3 2 2" xfId="22750"/>
    <cellStyle name="Normal 2 3 4 2 3 3 2 3" xfId="22751"/>
    <cellStyle name="Normal 2 3 4 2 3 3 3" xfId="22752"/>
    <cellStyle name="Normal 2 3 4 2 3 3 3 2" xfId="22753"/>
    <cellStyle name="Normal 2 3 4 2 3 3 3 3" xfId="22754"/>
    <cellStyle name="Normal 2 3 4 2 3 3 4" xfId="22755"/>
    <cellStyle name="Normal 2 3 4 2 3 3 5" xfId="22756"/>
    <cellStyle name="Normal 2 3 4 2 3 4" xfId="22757"/>
    <cellStyle name="Normal 2 3 4 2 3 4 2" xfId="22758"/>
    <cellStyle name="Normal 2 3 4 2 3 4 3" xfId="22759"/>
    <cellStyle name="Normal 2 3 4 2 3 5" xfId="22760"/>
    <cellStyle name="Normal 2 3 4 2 3 5 2" xfId="22761"/>
    <cellStyle name="Normal 2 3 4 2 3 5 3" xfId="22762"/>
    <cellStyle name="Normal 2 3 4 2 3 6" xfId="22763"/>
    <cellStyle name="Normal 2 3 4 2 3 6 2" xfId="22764"/>
    <cellStyle name="Normal 2 3 4 2 3 7" xfId="22765"/>
    <cellStyle name="Normal 2 3 4 2 3 7 2" xfId="22766"/>
    <cellStyle name="Normal 2 3 4 2 3 8" xfId="22767"/>
    <cellStyle name="Normal 2 3 4 2 3 9" xfId="22768"/>
    <cellStyle name="Normal 2 3 4 2 3_Tabell 4.5-4.7" xfId="22737"/>
    <cellStyle name="Normal 2 3 4 2 4" xfId="1294"/>
    <cellStyle name="Normal 2 3 4 2 4 2" xfId="22770"/>
    <cellStyle name="Normal 2 3 4 2 4 2 2" xfId="22771"/>
    <cellStyle name="Normal 2 3 4 2 4 2 3" xfId="22772"/>
    <cellStyle name="Normal 2 3 4 2 4 3" xfId="22773"/>
    <cellStyle name="Normal 2 3 4 2 4 3 2" xfId="22774"/>
    <cellStyle name="Normal 2 3 4 2 4 3 3" xfId="22775"/>
    <cellStyle name="Normal 2 3 4 2 4 4" xfId="22776"/>
    <cellStyle name="Normal 2 3 4 2 4 5" xfId="22777"/>
    <cellStyle name="Normal 2 3 4 2 4_Tabell 4.5-4.7" xfId="22769"/>
    <cellStyle name="Normal 2 3 4 2 5" xfId="22778"/>
    <cellStyle name="Normal 2 3 4 2 5 2" xfId="22779"/>
    <cellStyle name="Normal 2 3 4 2 5 2 2" xfId="22780"/>
    <cellStyle name="Normal 2 3 4 2 5 2 3" xfId="22781"/>
    <cellStyle name="Normal 2 3 4 2 5 3" xfId="22782"/>
    <cellStyle name="Normal 2 3 4 2 5 3 2" xfId="22783"/>
    <cellStyle name="Normal 2 3 4 2 5 3 3" xfId="22784"/>
    <cellStyle name="Normal 2 3 4 2 5 4" xfId="22785"/>
    <cellStyle name="Normal 2 3 4 2 5 5" xfId="22786"/>
    <cellStyle name="Normal 2 3 4 2 6" xfId="22787"/>
    <cellStyle name="Normal 2 3 4 2 6 2" xfId="22788"/>
    <cellStyle name="Normal 2 3 4 2 6 3" xfId="22789"/>
    <cellStyle name="Normal 2 3 4 2 7" xfId="22790"/>
    <cellStyle name="Normal 2 3 4 2 7 2" xfId="22791"/>
    <cellStyle name="Normal 2 3 4 2 7 3" xfId="22792"/>
    <cellStyle name="Normal 2 3 4 2 8" xfId="22793"/>
    <cellStyle name="Normal 2 3 4 2 8 2" xfId="22794"/>
    <cellStyle name="Normal 2 3 4 2 9" xfId="22795"/>
    <cellStyle name="Normal 2 3 4 2 9 2" xfId="22796"/>
    <cellStyle name="Normal 2 3 4 2_Tabell 4.5-4.7" xfId="22669"/>
    <cellStyle name="Normal 2 3 4 3" xfId="1295"/>
    <cellStyle name="Normal 2 3 4 3 10" xfId="22798"/>
    <cellStyle name="Normal 2 3 4 3 11" xfId="22799"/>
    <cellStyle name="Normal 2 3 4 3 2" xfId="1296"/>
    <cellStyle name="Normal 2 3 4 3 2 10" xfId="22801"/>
    <cellStyle name="Normal 2 3 4 3 2 2" xfId="1297"/>
    <cellStyle name="Normal 2 3 4 3 2 2 2" xfId="22803"/>
    <cellStyle name="Normal 2 3 4 3 2 2 2 2" xfId="22804"/>
    <cellStyle name="Normal 2 3 4 3 2 2 2 3" xfId="22805"/>
    <cellStyle name="Normal 2 3 4 3 2 2 3" xfId="22806"/>
    <cellStyle name="Normal 2 3 4 3 2 2 3 2" xfId="22807"/>
    <cellStyle name="Normal 2 3 4 3 2 2 3 3" xfId="22808"/>
    <cellStyle name="Normal 2 3 4 3 2 2 4" xfId="22809"/>
    <cellStyle name="Normal 2 3 4 3 2 2 5" xfId="22810"/>
    <cellStyle name="Normal 2 3 4 3 2 2_Tabell 4.5-4.7" xfId="22802"/>
    <cellStyle name="Normal 2 3 4 3 2 3" xfId="22811"/>
    <cellStyle name="Normal 2 3 4 3 2 3 2" xfId="22812"/>
    <cellStyle name="Normal 2 3 4 3 2 3 2 2" xfId="22813"/>
    <cellStyle name="Normal 2 3 4 3 2 3 2 3" xfId="22814"/>
    <cellStyle name="Normal 2 3 4 3 2 3 3" xfId="22815"/>
    <cellStyle name="Normal 2 3 4 3 2 3 3 2" xfId="22816"/>
    <cellStyle name="Normal 2 3 4 3 2 3 3 3" xfId="22817"/>
    <cellStyle name="Normal 2 3 4 3 2 3 4" xfId="22818"/>
    <cellStyle name="Normal 2 3 4 3 2 3 5" xfId="22819"/>
    <cellStyle name="Normal 2 3 4 3 2 4" xfId="22820"/>
    <cellStyle name="Normal 2 3 4 3 2 4 2" xfId="22821"/>
    <cellStyle name="Normal 2 3 4 3 2 4 3" xfId="22822"/>
    <cellStyle name="Normal 2 3 4 3 2 5" xfId="22823"/>
    <cellStyle name="Normal 2 3 4 3 2 5 2" xfId="22824"/>
    <cellStyle name="Normal 2 3 4 3 2 5 3" xfId="22825"/>
    <cellStyle name="Normal 2 3 4 3 2 6" xfId="22826"/>
    <cellStyle name="Normal 2 3 4 3 2 6 2" xfId="22827"/>
    <cellStyle name="Normal 2 3 4 3 2 7" xfId="22828"/>
    <cellStyle name="Normal 2 3 4 3 2 7 2" xfId="22829"/>
    <cellStyle name="Normal 2 3 4 3 2 8" xfId="22830"/>
    <cellStyle name="Normal 2 3 4 3 2 9" xfId="22831"/>
    <cellStyle name="Normal 2 3 4 3 2_Tabell 4.5-4.7" xfId="22800"/>
    <cellStyle name="Normal 2 3 4 3 3" xfId="1298"/>
    <cellStyle name="Normal 2 3 4 3 3 2" xfId="22833"/>
    <cellStyle name="Normal 2 3 4 3 3 2 2" xfId="22834"/>
    <cellStyle name="Normal 2 3 4 3 3 2 3" xfId="22835"/>
    <cellStyle name="Normal 2 3 4 3 3 3" xfId="22836"/>
    <cellStyle name="Normal 2 3 4 3 3 3 2" xfId="22837"/>
    <cellStyle name="Normal 2 3 4 3 3 3 3" xfId="22838"/>
    <cellStyle name="Normal 2 3 4 3 3 4" xfId="22839"/>
    <cellStyle name="Normal 2 3 4 3 3 5" xfId="22840"/>
    <cellStyle name="Normal 2 3 4 3 3_Tabell 4.5-4.7" xfId="22832"/>
    <cellStyle name="Normal 2 3 4 3 4" xfId="22841"/>
    <cellStyle name="Normal 2 3 4 3 4 2" xfId="22842"/>
    <cellStyle name="Normal 2 3 4 3 4 2 2" xfId="22843"/>
    <cellStyle name="Normal 2 3 4 3 4 2 3" xfId="22844"/>
    <cellStyle name="Normal 2 3 4 3 4 3" xfId="22845"/>
    <cellStyle name="Normal 2 3 4 3 4 3 2" xfId="22846"/>
    <cellStyle name="Normal 2 3 4 3 4 3 3" xfId="22847"/>
    <cellStyle name="Normal 2 3 4 3 4 4" xfId="22848"/>
    <cellStyle name="Normal 2 3 4 3 4 5" xfId="22849"/>
    <cellStyle name="Normal 2 3 4 3 5" xfId="22850"/>
    <cellStyle name="Normal 2 3 4 3 5 2" xfId="22851"/>
    <cellStyle name="Normal 2 3 4 3 5 3" xfId="22852"/>
    <cellStyle name="Normal 2 3 4 3 6" xfId="22853"/>
    <cellStyle name="Normal 2 3 4 3 6 2" xfId="22854"/>
    <cellStyle name="Normal 2 3 4 3 6 3" xfId="22855"/>
    <cellStyle name="Normal 2 3 4 3 7" xfId="22856"/>
    <cellStyle name="Normal 2 3 4 3 7 2" xfId="22857"/>
    <cellStyle name="Normal 2 3 4 3 8" xfId="22858"/>
    <cellStyle name="Normal 2 3 4 3 8 2" xfId="22859"/>
    <cellStyle name="Normal 2 3 4 3 9" xfId="22860"/>
    <cellStyle name="Normal 2 3 4 3_Tabell 4.5-4.7" xfId="22797"/>
    <cellStyle name="Normal 2 3 4 4" xfId="1299"/>
    <cellStyle name="Normal 2 3 4 4 10" xfId="22862"/>
    <cellStyle name="Normal 2 3 4 4 2" xfId="1300"/>
    <cellStyle name="Normal 2 3 4 4 2 2" xfId="22864"/>
    <cellStyle name="Normal 2 3 4 4 2 2 2" xfId="22865"/>
    <cellStyle name="Normal 2 3 4 4 2 2 3" xfId="22866"/>
    <cellStyle name="Normal 2 3 4 4 2 3" xfId="22867"/>
    <cellStyle name="Normal 2 3 4 4 2 3 2" xfId="22868"/>
    <cellStyle name="Normal 2 3 4 4 2 3 3" xfId="22869"/>
    <cellStyle name="Normal 2 3 4 4 2 4" xfId="22870"/>
    <cellStyle name="Normal 2 3 4 4 2 5" xfId="22871"/>
    <cellStyle name="Normal 2 3 4 4 2_Tabell 4.5-4.7" xfId="22863"/>
    <cellStyle name="Normal 2 3 4 4 3" xfId="22872"/>
    <cellStyle name="Normal 2 3 4 4 3 2" xfId="22873"/>
    <cellStyle name="Normal 2 3 4 4 3 2 2" xfId="22874"/>
    <cellStyle name="Normal 2 3 4 4 3 2 3" xfId="22875"/>
    <cellStyle name="Normal 2 3 4 4 3 3" xfId="22876"/>
    <cellStyle name="Normal 2 3 4 4 3 3 2" xfId="22877"/>
    <cellStyle name="Normal 2 3 4 4 3 3 3" xfId="22878"/>
    <cellStyle name="Normal 2 3 4 4 3 4" xfId="22879"/>
    <cellStyle name="Normal 2 3 4 4 3 5" xfId="22880"/>
    <cellStyle name="Normal 2 3 4 4 4" xfId="22881"/>
    <cellStyle name="Normal 2 3 4 4 4 2" xfId="22882"/>
    <cellStyle name="Normal 2 3 4 4 4 3" xfId="22883"/>
    <cellStyle name="Normal 2 3 4 4 5" xfId="22884"/>
    <cellStyle name="Normal 2 3 4 4 5 2" xfId="22885"/>
    <cellStyle name="Normal 2 3 4 4 5 3" xfId="22886"/>
    <cellStyle name="Normal 2 3 4 4 6" xfId="22887"/>
    <cellStyle name="Normal 2 3 4 4 6 2" xfId="22888"/>
    <cellStyle name="Normal 2 3 4 4 7" xfId="22889"/>
    <cellStyle name="Normal 2 3 4 4 7 2" xfId="22890"/>
    <cellStyle name="Normal 2 3 4 4 8" xfId="22891"/>
    <cellStyle name="Normal 2 3 4 4 9" xfId="22892"/>
    <cellStyle name="Normal 2 3 4 4_Tabell 4.5-4.7" xfId="22861"/>
    <cellStyle name="Normal 2 3 4 5" xfId="1301"/>
    <cellStyle name="Normal 2 3 4 5 2" xfId="22894"/>
    <cellStyle name="Normal 2 3 4 5 2 2" xfId="22895"/>
    <cellStyle name="Normal 2 3 4 5 2 3" xfId="22896"/>
    <cellStyle name="Normal 2 3 4 5 3" xfId="22897"/>
    <cellStyle name="Normal 2 3 4 5 3 2" xfId="22898"/>
    <cellStyle name="Normal 2 3 4 5 3 3" xfId="22899"/>
    <cellStyle name="Normal 2 3 4 5 4" xfId="22900"/>
    <cellStyle name="Normal 2 3 4 5 5" xfId="22901"/>
    <cellStyle name="Normal 2 3 4 5_Tabell 4.5-4.7" xfId="22893"/>
    <cellStyle name="Normal 2 3 4 6" xfId="22902"/>
    <cellStyle name="Normal 2 3 4 6 2" xfId="22903"/>
    <cellStyle name="Normal 2 3 4 6 2 2" xfId="22904"/>
    <cellStyle name="Normal 2 3 4 6 2 3" xfId="22905"/>
    <cellStyle name="Normal 2 3 4 6 3" xfId="22906"/>
    <cellStyle name="Normal 2 3 4 6 3 2" xfId="22907"/>
    <cellStyle name="Normal 2 3 4 6 3 3" xfId="22908"/>
    <cellStyle name="Normal 2 3 4 6 4" xfId="22909"/>
    <cellStyle name="Normal 2 3 4 6 5" xfId="22910"/>
    <cellStyle name="Normal 2 3 4 7" xfId="22911"/>
    <cellStyle name="Normal 2 3 4 7 2" xfId="22912"/>
    <cellStyle name="Normal 2 3 4 7 3" xfId="22913"/>
    <cellStyle name="Normal 2 3 4 8" xfId="22914"/>
    <cellStyle name="Normal 2 3 4 8 2" xfId="22915"/>
    <cellStyle name="Normal 2 3 4 8 3" xfId="22916"/>
    <cellStyle name="Normal 2 3 4 9" xfId="22917"/>
    <cellStyle name="Normal 2 3 4 9 2" xfId="22918"/>
    <cellStyle name="Normal 2 3 4_Tabell 4.5-4.7" xfId="22663"/>
    <cellStyle name="Normal 2 3 5" xfId="1302"/>
    <cellStyle name="Normal 2 3 5 10" xfId="22920"/>
    <cellStyle name="Normal 2 3 5 10 2" xfId="22921"/>
    <cellStyle name="Normal 2 3 5 11" xfId="22922"/>
    <cellStyle name="Normal 2 3 5 12" xfId="22923"/>
    <cellStyle name="Normal 2 3 5 13" xfId="22924"/>
    <cellStyle name="Normal 2 3 5 2" xfId="1303"/>
    <cellStyle name="Normal 2 3 5 2 10" xfId="22926"/>
    <cellStyle name="Normal 2 3 5 2 11" xfId="22927"/>
    <cellStyle name="Normal 2 3 5 2 12" xfId="22928"/>
    <cellStyle name="Normal 2 3 5 2 2" xfId="1304"/>
    <cellStyle name="Normal 2 3 5 2 2 10" xfId="22930"/>
    <cellStyle name="Normal 2 3 5 2 2 11" xfId="22931"/>
    <cellStyle name="Normal 2 3 5 2 2 2" xfId="1305"/>
    <cellStyle name="Normal 2 3 5 2 2 2 10" xfId="22933"/>
    <cellStyle name="Normal 2 3 5 2 2 2 2" xfId="1306"/>
    <cellStyle name="Normal 2 3 5 2 2 2 2 2" xfId="22935"/>
    <cellStyle name="Normal 2 3 5 2 2 2 2 2 2" xfId="22936"/>
    <cellStyle name="Normal 2 3 5 2 2 2 2 2 3" xfId="22937"/>
    <cellStyle name="Normal 2 3 5 2 2 2 2 3" xfId="22938"/>
    <cellStyle name="Normal 2 3 5 2 2 2 2 3 2" xfId="22939"/>
    <cellStyle name="Normal 2 3 5 2 2 2 2 3 3" xfId="22940"/>
    <cellStyle name="Normal 2 3 5 2 2 2 2 4" xfId="22941"/>
    <cellStyle name="Normal 2 3 5 2 2 2 2 5" xfId="22942"/>
    <cellStyle name="Normal 2 3 5 2 2 2 2_Tabell 4.5-4.7" xfId="22934"/>
    <cellStyle name="Normal 2 3 5 2 2 2 3" xfId="22943"/>
    <cellStyle name="Normal 2 3 5 2 2 2 3 2" xfId="22944"/>
    <cellStyle name="Normal 2 3 5 2 2 2 3 2 2" xfId="22945"/>
    <cellStyle name="Normal 2 3 5 2 2 2 3 2 3" xfId="22946"/>
    <cellStyle name="Normal 2 3 5 2 2 2 3 3" xfId="22947"/>
    <cellStyle name="Normal 2 3 5 2 2 2 3 3 2" xfId="22948"/>
    <cellStyle name="Normal 2 3 5 2 2 2 3 3 3" xfId="22949"/>
    <cellStyle name="Normal 2 3 5 2 2 2 3 4" xfId="22950"/>
    <cellStyle name="Normal 2 3 5 2 2 2 3 5" xfId="22951"/>
    <cellStyle name="Normal 2 3 5 2 2 2 4" xfId="22952"/>
    <cellStyle name="Normal 2 3 5 2 2 2 4 2" xfId="22953"/>
    <cellStyle name="Normal 2 3 5 2 2 2 4 3" xfId="22954"/>
    <cellStyle name="Normal 2 3 5 2 2 2 5" xfId="22955"/>
    <cellStyle name="Normal 2 3 5 2 2 2 5 2" xfId="22956"/>
    <cellStyle name="Normal 2 3 5 2 2 2 5 3" xfId="22957"/>
    <cellStyle name="Normal 2 3 5 2 2 2 6" xfId="22958"/>
    <cellStyle name="Normal 2 3 5 2 2 2 6 2" xfId="22959"/>
    <cellStyle name="Normal 2 3 5 2 2 2 7" xfId="22960"/>
    <cellStyle name="Normal 2 3 5 2 2 2 7 2" xfId="22961"/>
    <cellStyle name="Normal 2 3 5 2 2 2 8" xfId="22962"/>
    <cellStyle name="Normal 2 3 5 2 2 2 9" xfId="22963"/>
    <cellStyle name="Normal 2 3 5 2 2 2_Tabell 4.5-4.7" xfId="22932"/>
    <cellStyle name="Normal 2 3 5 2 2 3" xfId="1307"/>
    <cellStyle name="Normal 2 3 5 2 2 3 2" xfId="22965"/>
    <cellStyle name="Normal 2 3 5 2 2 3 2 2" xfId="22966"/>
    <cellStyle name="Normal 2 3 5 2 2 3 2 3" xfId="22967"/>
    <cellStyle name="Normal 2 3 5 2 2 3 3" xfId="22968"/>
    <cellStyle name="Normal 2 3 5 2 2 3 3 2" xfId="22969"/>
    <cellStyle name="Normal 2 3 5 2 2 3 3 3" xfId="22970"/>
    <cellStyle name="Normal 2 3 5 2 2 3 4" xfId="22971"/>
    <cellStyle name="Normal 2 3 5 2 2 3 5" xfId="22972"/>
    <cellStyle name="Normal 2 3 5 2 2 3_Tabell 4.5-4.7" xfId="22964"/>
    <cellStyle name="Normal 2 3 5 2 2 4" xfId="22973"/>
    <cellStyle name="Normal 2 3 5 2 2 4 2" xfId="22974"/>
    <cellStyle name="Normal 2 3 5 2 2 4 2 2" xfId="22975"/>
    <cellStyle name="Normal 2 3 5 2 2 4 2 3" xfId="22976"/>
    <cellStyle name="Normal 2 3 5 2 2 4 3" xfId="22977"/>
    <cellStyle name="Normal 2 3 5 2 2 4 3 2" xfId="22978"/>
    <cellStyle name="Normal 2 3 5 2 2 4 3 3" xfId="22979"/>
    <cellStyle name="Normal 2 3 5 2 2 4 4" xfId="22980"/>
    <cellStyle name="Normal 2 3 5 2 2 4 5" xfId="22981"/>
    <cellStyle name="Normal 2 3 5 2 2 5" xfId="22982"/>
    <cellStyle name="Normal 2 3 5 2 2 5 2" xfId="22983"/>
    <cellStyle name="Normal 2 3 5 2 2 5 3" xfId="22984"/>
    <cellStyle name="Normal 2 3 5 2 2 6" xfId="22985"/>
    <cellStyle name="Normal 2 3 5 2 2 6 2" xfId="22986"/>
    <cellStyle name="Normal 2 3 5 2 2 6 3" xfId="22987"/>
    <cellStyle name="Normal 2 3 5 2 2 7" xfId="22988"/>
    <cellStyle name="Normal 2 3 5 2 2 7 2" xfId="22989"/>
    <cellStyle name="Normal 2 3 5 2 2 8" xfId="22990"/>
    <cellStyle name="Normal 2 3 5 2 2 8 2" xfId="22991"/>
    <cellStyle name="Normal 2 3 5 2 2 9" xfId="22992"/>
    <cellStyle name="Normal 2 3 5 2 2_Tabell 4.5-4.7" xfId="22929"/>
    <cellStyle name="Normal 2 3 5 2 3" xfId="1308"/>
    <cellStyle name="Normal 2 3 5 2 3 10" xfId="22994"/>
    <cellStyle name="Normal 2 3 5 2 3 2" xfId="1309"/>
    <cellStyle name="Normal 2 3 5 2 3 2 2" xfId="22996"/>
    <cellStyle name="Normal 2 3 5 2 3 2 2 2" xfId="22997"/>
    <cellStyle name="Normal 2 3 5 2 3 2 2 3" xfId="22998"/>
    <cellStyle name="Normal 2 3 5 2 3 2 3" xfId="22999"/>
    <cellStyle name="Normal 2 3 5 2 3 2 3 2" xfId="23000"/>
    <cellStyle name="Normal 2 3 5 2 3 2 3 3" xfId="23001"/>
    <cellStyle name="Normal 2 3 5 2 3 2 4" xfId="23002"/>
    <cellStyle name="Normal 2 3 5 2 3 2 5" xfId="23003"/>
    <cellStyle name="Normal 2 3 5 2 3 2_Tabell 4.5-4.7" xfId="22995"/>
    <cellStyle name="Normal 2 3 5 2 3 3" xfId="23004"/>
    <cellStyle name="Normal 2 3 5 2 3 3 2" xfId="23005"/>
    <cellStyle name="Normal 2 3 5 2 3 3 2 2" xfId="23006"/>
    <cellStyle name="Normal 2 3 5 2 3 3 2 3" xfId="23007"/>
    <cellStyle name="Normal 2 3 5 2 3 3 3" xfId="23008"/>
    <cellStyle name="Normal 2 3 5 2 3 3 3 2" xfId="23009"/>
    <cellStyle name="Normal 2 3 5 2 3 3 3 3" xfId="23010"/>
    <cellStyle name="Normal 2 3 5 2 3 3 4" xfId="23011"/>
    <cellStyle name="Normal 2 3 5 2 3 3 5" xfId="23012"/>
    <cellStyle name="Normal 2 3 5 2 3 4" xfId="23013"/>
    <cellStyle name="Normal 2 3 5 2 3 4 2" xfId="23014"/>
    <cellStyle name="Normal 2 3 5 2 3 4 3" xfId="23015"/>
    <cellStyle name="Normal 2 3 5 2 3 5" xfId="23016"/>
    <cellStyle name="Normal 2 3 5 2 3 5 2" xfId="23017"/>
    <cellStyle name="Normal 2 3 5 2 3 5 3" xfId="23018"/>
    <cellStyle name="Normal 2 3 5 2 3 6" xfId="23019"/>
    <cellStyle name="Normal 2 3 5 2 3 6 2" xfId="23020"/>
    <cellStyle name="Normal 2 3 5 2 3 7" xfId="23021"/>
    <cellStyle name="Normal 2 3 5 2 3 7 2" xfId="23022"/>
    <cellStyle name="Normal 2 3 5 2 3 8" xfId="23023"/>
    <cellStyle name="Normal 2 3 5 2 3 9" xfId="23024"/>
    <cellStyle name="Normal 2 3 5 2 3_Tabell 4.5-4.7" xfId="22993"/>
    <cellStyle name="Normal 2 3 5 2 4" xfId="1310"/>
    <cellStyle name="Normal 2 3 5 2 4 2" xfId="23026"/>
    <cellStyle name="Normal 2 3 5 2 4 2 2" xfId="23027"/>
    <cellStyle name="Normal 2 3 5 2 4 2 3" xfId="23028"/>
    <cellStyle name="Normal 2 3 5 2 4 3" xfId="23029"/>
    <cellStyle name="Normal 2 3 5 2 4 3 2" xfId="23030"/>
    <cellStyle name="Normal 2 3 5 2 4 3 3" xfId="23031"/>
    <cellStyle name="Normal 2 3 5 2 4 4" xfId="23032"/>
    <cellStyle name="Normal 2 3 5 2 4 5" xfId="23033"/>
    <cellStyle name="Normal 2 3 5 2 4_Tabell 4.5-4.7" xfId="23025"/>
    <cellStyle name="Normal 2 3 5 2 5" xfId="23034"/>
    <cellStyle name="Normal 2 3 5 2 5 2" xfId="23035"/>
    <cellStyle name="Normal 2 3 5 2 5 2 2" xfId="23036"/>
    <cellStyle name="Normal 2 3 5 2 5 2 3" xfId="23037"/>
    <cellStyle name="Normal 2 3 5 2 5 3" xfId="23038"/>
    <cellStyle name="Normal 2 3 5 2 5 3 2" xfId="23039"/>
    <cellStyle name="Normal 2 3 5 2 5 3 3" xfId="23040"/>
    <cellStyle name="Normal 2 3 5 2 5 4" xfId="23041"/>
    <cellStyle name="Normal 2 3 5 2 5 5" xfId="23042"/>
    <cellStyle name="Normal 2 3 5 2 6" xfId="23043"/>
    <cellStyle name="Normal 2 3 5 2 6 2" xfId="23044"/>
    <cellStyle name="Normal 2 3 5 2 6 3" xfId="23045"/>
    <cellStyle name="Normal 2 3 5 2 7" xfId="23046"/>
    <cellStyle name="Normal 2 3 5 2 7 2" xfId="23047"/>
    <cellStyle name="Normal 2 3 5 2 7 3" xfId="23048"/>
    <cellStyle name="Normal 2 3 5 2 8" xfId="23049"/>
    <cellStyle name="Normal 2 3 5 2 8 2" xfId="23050"/>
    <cellStyle name="Normal 2 3 5 2 9" xfId="23051"/>
    <cellStyle name="Normal 2 3 5 2 9 2" xfId="23052"/>
    <cellStyle name="Normal 2 3 5 2_Tabell 4.5-4.7" xfId="22925"/>
    <cellStyle name="Normal 2 3 5 3" xfId="1311"/>
    <cellStyle name="Normal 2 3 5 3 10" xfId="23054"/>
    <cellStyle name="Normal 2 3 5 3 11" xfId="23055"/>
    <cellStyle name="Normal 2 3 5 3 2" xfId="1312"/>
    <cellStyle name="Normal 2 3 5 3 2 10" xfId="23057"/>
    <cellStyle name="Normal 2 3 5 3 2 2" xfId="1313"/>
    <cellStyle name="Normal 2 3 5 3 2 2 2" xfId="23059"/>
    <cellStyle name="Normal 2 3 5 3 2 2 2 2" xfId="23060"/>
    <cellStyle name="Normal 2 3 5 3 2 2 2 3" xfId="23061"/>
    <cellStyle name="Normal 2 3 5 3 2 2 3" xfId="23062"/>
    <cellStyle name="Normal 2 3 5 3 2 2 3 2" xfId="23063"/>
    <cellStyle name="Normal 2 3 5 3 2 2 3 3" xfId="23064"/>
    <cellStyle name="Normal 2 3 5 3 2 2 4" xfId="23065"/>
    <cellStyle name="Normal 2 3 5 3 2 2 5" xfId="23066"/>
    <cellStyle name="Normal 2 3 5 3 2 2_Tabell 4.5-4.7" xfId="23058"/>
    <cellStyle name="Normal 2 3 5 3 2 3" xfId="23067"/>
    <cellStyle name="Normal 2 3 5 3 2 3 2" xfId="23068"/>
    <cellStyle name="Normal 2 3 5 3 2 3 2 2" xfId="23069"/>
    <cellStyle name="Normal 2 3 5 3 2 3 2 3" xfId="23070"/>
    <cellStyle name="Normal 2 3 5 3 2 3 3" xfId="23071"/>
    <cellStyle name="Normal 2 3 5 3 2 3 3 2" xfId="23072"/>
    <cellStyle name="Normal 2 3 5 3 2 3 3 3" xfId="23073"/>
    <cellStyle name="Normal 2 3 5 3 2 3 4" xfId="23074"/>
    <cellStyle name="Normal 2 3 5 3 2 3 5" xfId="23075"/>
    <cellStyle name="Normal 2 3 5 3 2 4" xfId="23076"/>
    <cellStyle name="Normal 2 3 5 3 2 4 2" xfId="23077"/>
    <cellStyle name="Normal 2 3 5 3 2 4 3" xfId="23078"/>
    <cellStyle name="Normal 2 3 5 3 2 5" xfId="23079"/>
    <cellStyle name="Normal 2 3 5 3 2 5 2" xfId="23080"/>
    <cellStyle name="Normal 2 3 5 3 2 5 3" xfId="23081"/>
    <cellStyle name="Normal 2 3 5 3 2 6" xfId="23082"/>
    <cellStyle name="Normal 2 3 5 3 2 6 2" xfId="23083"/>
    <cellStyle name="Normal 2 3 5 3 2 7" xfId="23084"/>
    <cellStyle name="Normal 2 3 5 3 2 7 2" xfId="23085"/>
    <cellStyle name="Normal 2 3 5 3 2 8" xfId="23086"/>
    <cellStyle name="Normal 2 3 5 3 2 9" xfId="23087"/>
    <cellStyle name="Normal 2 3 5 3 2_Tabell 4.5-4.7" xfId="23056"/>
    <cellStyle name="Normal 2 3 5 3 3" xfId="1314"/>
    <cellStyle name="Normal 2 3 5 3 3 2" xfId="23089"/>
    <cellStyle name="Normal 2 3 5 3 3 2 2" xfId="23090"/>
    <cellStyle name="Normal 2 3 5 3 3 2 3" xfId="23091"/>
    <cellStyle name="Normal 2 3 5 3 3 3" xfId="23092"/>
    <cellStyle name="Normal 2 3 5 3 3 3 2" xfId="23093"/>
    <cellStyle name="Normal 2 3 5 3 3 3 3" xfId="23094"/>
    <cellStyle name="Normal 2 3 5 3 3 4" xfId="23095"/>
    <cellStyle name="Normal 2 3 5 3 3 5" xfId="23096"/>
    <cellStyle name="Normal 2 3 5 3 3_Tabell 4.5-4.7" xfId="23088"/>
    <cellStyle name="Normal 2 3 5 3 4" xfId="23097"/>
    <cellStyle name="Normal 2 3 5 3 4 2" xfId="23098"/>
    <cellStyle name="Normal 2 3 5 3 4 2 2" xfId="23099"/>
    <cellStyle name="Normal 2 3 5 3 4 2 3" xfId="23100"/>
    <cellStyle name="Normal 2 3 5 3 4 3" xfId="23101"/>
    <cellStyle name="Normal 2 3 5 3 4 3 2" xfId="23102"/>
    <cellStyle name="Normal 2 3 5 3 4 3 3" xfId="23103"/>
    <cellStyle name="Normal 2 3 5 3 4 4" xfId="23104"/>
    <cellStyle name="Normal 2 3 5 3 4 5" xfId="23105"/>
    <cellStyle name="Normal 2 3 5 3 5" xfId="23106"/>
    <cellStyle name="Normal 2 3 5 3 5 2" xfId="23107"/>
    <cellStyle name="Normal 2 3 5 3 5 3" xfId="23108"/>
    <cellStyle name="Normal 2 3 5 3 6" xfId="23109"/>
    <cellStyle name="Normal 2 3 5 3 6 2" xfId="23110"/>
    <cellStyle name="Normal 2 3 5 3 6 3" xfId="23111"/>
    <cellStyle name="Normal 2 3 5 3 7" xfId="23112"/>
    <cellStyle name="Normal 2 3 5 3 7 2" xfId="23113"/>
    <cellStyle name="Normal 2 3 5 3 8" xfId="23114"/>
    <cellStyle name="Normal 2 3 5 3 8 2" xfId="23115"/>
    <cellStyle name="Normal 2 3 5 3 9" xfId="23116"/>
    <cellStyle name="Normal 2 3 5 3_Tabell 4.5-4.7" xfId="23053"/>
    <cellStyle name="Normal 2 3 5 4" xfId="1315"/>
    <cellStyle name="Normal 2 3 5 4 10" xfId="23118"/>
    <cellStyle name="Normal 2 3 5 4 2" xfId="1316"/>
    <cellStyle name="Normal 2 3 5 4 2 2" xfId="23120"/>
    <cellStyle name="Normal 2 3 5 4 2 2 2" xfId="23121"/>
    <cellStyle name="Normal 2 3 5 4 2 2 3" xfId="23122"/>
    <cellStyle name="Normal 2 3 5 4 2 3" xfId="23123"/>
    <cellStyle name="Normal 2 3 5 4 2 3 2" xfId="23124"/>
    <cellStyle name="Normal 2 3 5 4 2 3 3" xfId="23125"/>
    <cellStyle name="Normal 2 3 5 4 2 4" xfId="23126"/>
    <cellStyle name="Normal 2 3 5 4 2 5" xfId="23127"/>
    <cellStyle name="Normal 2 3 5 4 2_Tabell 4.5-4.7" xfId="23119"/>
    <cellStyle name="Normal 2 3 5 4 3" xfId="23128"/>
    <cellStyle name="Normal 2 3 5 4 3 2" xfId="23129"/>
    <cellStyle name="Normal 2 3 5 4 3 2 2" xfId="23130"/>
    <cellStyle name="Normal 2 3 5 4 3 2 3" xfId="23131"/>
    <cellStyle name="Normal 2 3 5 4 3 3" xfId="23132"/>
    <cellStyle name="Normal 2 3 5 4 3 3 2" xfId="23133"/>
    <cellStyle name="Normal 2 3 5 4 3 3 3" xfId="23134"/>
    <cellStyle name="Normal 2 3 5 4 3 4" xfId="23135"/>
    <cellStyle name="Normal 2 3 5 4 3 5" xfId="23136"/>
    <cellStyle name="Normal 2 3 5 4 4" xfId="23137"/>
    <cellStyle name="Normal 2 3 5 4 4 2" xfId="23138"/>
    <cellStyle name="Normal 2 3 5 4 4 3" xfId="23139"/>
    <cellStyle name="Normal 2 3 5 4 5" xfId="23140"/>
    <cellStyle name="Normal 2 3 5 4 5 2" xfId="23141"/>
    <cellStyle name="Normal 2 3 5 4 5 3" xfId="23142"/>
    <cellStyle name="Normal 2 3 5 4 6" xfId="23143"/>
    <cellStyle name="Normal 2 3 5 4 6 2" xfId="23144"/>
    <cellStyle name="Normal 2 3 5 4 7" xfId="23145"/>
    <cellStyle name="Normal 2 3 5 4 7 2" xfId="23146"/>
    <cellStyle name="Normal 2 3 5 4 8" xfId="23147"/>
    <cellStyle name="Normal 2 3 5 4 9" xfId="23148"/>
    <cellStyle name="Normal 2 3 5 4_Tabell 4.5-4.7" xfId="23117"/>
    <cellStyle name="Normal 2 3 5 5" xfId="1317"/>
    <cellStyle name="Normal 2 3 5 5 2" xfId="23150"/>
    <cellStyle name="Normal 2 3 5 5 2 2" xfId="23151"/>
    <cellStyle name="Normal 2 3 5 5 2 3" xfId="23152"/>
    <cellStyle name="Normal 2 3 5 5 3" xfId="23153"/>
    <cellStyle name="Normal 2 3 5 5 3 2" xfId="23154"/>
    <cellStyle name="Normal 2 3 5 5 3 3" xfId="23155"/>
    <cellStyle name="Normal 2 3 5 5 4" xfId="23156"/>
    <cellStyle name="Normal 2 3 5 5 5" xfId="23157"/>
    <cellStyle name="Normal 2 3 5 5_Tabell 4.5-4.7" xfId="23149"/>
    <cellStyle name="Normal 2 3 5 6" xfId="23158"/>
    <cellStyle name="Normal 2 3 5 6 2" xfId="23159"/>
    <cellStyle name="Normal 2 3 5 6 2 2" xfId="23160"/>
    <cellStyle name="Normal 2 3 5 6 2 3" xfId="23161"/>
    <cellStyle name="Normal 2 3 5 6 3" xfId="23162"/>
    <cellStyle name="Normal 2 3 5 6 3 2" xfId="23163"/>
    <cellStyle name="Normal 2 3 5 6 3 3" xfId="23164"/>
    <cellStyle name="Normal 2 3 5 6 4" xfId="23165"/>
    <cellStyle name="Normal 2 3 5 6 5" xfId="23166"/>
    <cellStyle name="Normal 2 3 5 7" xfId="23167"/>
    <cellStyle name="Normal 2 3 5 7 2" xfId="23168"/>
    <cellStyle name="Normal 2 3 5 7 3" xfId="23169"/>
    <cellStyle name="Normal 2 3 5 8" xfId="23170"/>
    <cellStyle name="Normal 2 3 5 8 2" xfId="23171"/>
    <cellStyle name="Normal 2 3 5 8 3" xfId="23172"/>
    <cellStyle name="Normal 2 3 5 9" xfId="23173"/>
    <cellStyle name="Normal 2 3 5 9 2" xfId="23174"/>
    <cellStyle name="Normal 2 3 5_Tabell 4.5-4.7" xfId="22919"/>
    <cellStyle name="Normal 2 3 6" xfId="1318"/>
    <cellStyle name="Normal 2 3 6 10" xfId="23176"/>
    <cellStyle name="Normal 2 3 6 11" xfId="23177"/>
    <cellStyle name="Normal 2 3 6 12" xfId="23178"/>
    <cellStyle name="Normal 2 3 6 2" xfId="1319"/>
    <cellStyle name="Normal 2 3 6 2 10" xfId="23180"/>
    <cellStyle name="Normal 2 3 6 2 11" xfId="23181"/>
    <cellStyle name="Normal 2 3 6 2 2" xfId="1320"/>
    <cellStyle name="Normal 2 3 6 2 2 10" xfId="23183"/>
    <cellStyle name="Normal 2 3 6 2 2 2" xfId="1321"/>
    <cellStyle name="Normal 2 3 6 2 2 2 2" xfId="23185"/>
    <cellStyle name="Normal 2 3 6 2 2 2 2 2" xfId="23186"/>
    <cellStyle name="Normal 2 3 6 2 2 2 2 3" xfId="23187"/>
    <cellStyle name="Normal 2 3 6 2 2 2 3" xfId="23188"/>
    <cellStyle name="Normal 2 3 6 2 2 2 3 2" xfId="23189"/>
    <cellStyle name="Normal 2 3 6 2 2 2 3 3" xfId="23190"/>
    <cellStyle name="Normal 2 3 6 2 2 2 4" xfId="23191"/>
    <cellStyle name="Normal 2 3 6 2 2 2 5" xfId="23192"/>
    <cellStyle name="Normal 2 3 6 2 2 2_Tabell 4.5-4.7" xfId="23184"/>
    <cellStyle name="Normal 2 3 6 2 2 3" xfId="23193"/>
    <cellStyle name="Normal 2 3 6 2 2 3 2" xfId="23194"/>
    <cellStyle name="Normal 2 3 6 2 2 3 2 2" xfId="23195"/>
    <cellStyle name="Normal 2 3 6 2 2 3 2 3" xfId="23196"/>
    <cellStyle name="Normal 2 3 6 2 2 3 3" xfId="23197"/>
    <cellStyle name="Normal 2 3 6 2 2 3 3 2" xfId="23198"/>
    <cellStyle name="Normal 2 3 6 2 2 3 3 3" xfId="23199"/>
    <cellStyle name="Normal 2 3 6 2 2 3 4" xfId="23200"/>
    <cellStyle name="Normal 2 3 6 2 2 3 5" xfId="23201"/>
    <cellStyle name="Normal 2 3 6 2 2 4" xfId="23202"/>
    <cellStyle name="Normal 2 3 6 2 2 4 2" xfId="23203"/>
    <cellStyle name="Normal 2 3 6 2 2 4 3" xfId="23204"/>
    <cellStyle name="Normal 2 3 6 2 2 5" xfId="23205"/>
    <cellStyle name="Normal 2 3 6 2 2 5 2" xfId="23206"/>
    <cellStyle name="Normal 2 3 6 2 2 5 3" xfId="23207"/>
    <cellStyle name="Normal 2 3 6 2 2 6" xfId="23208"/>
    <cellStyle name="Normal 2 3 6 2 2 6 2" xfId="23209"/>
    <cellStyle name="Normal 2 3 6 2 2 7" xfId="23210"/>
    <cellStyle name="Normal 2 3 6 2 2 7 2" xfId="23211"/>
    <cellStyle name="Normal 2 3 6 2 2 8" xfId="23212"/>
    <cellStyle name="Normal 2 3 6 2 2 9" xfId="23213"/>
    <cellStyle name="Normal 2 3 6 2 2_Tabell 4.5-4.7" xfId="23182"/>
    <cellStyle name="Normal 2 3 6 2 3" xfId="1322"/>
    <cellStyle name="Normal 2 3 6 2 3 2" xfId="23215"/>
    <cellStyle name="Normal 2 3 6 2 3 2 2" xfId="23216"/>
    <cellStyle name="Normal 2 3 6 2 3 2 3" xfId="23217"/>
    <cellStyle name="Normal 2 3 6 2 3 3" xfId="23218"/>
    <cellStyle name="Normal 2 3 6 2 3 3 2" xfId="23219"/>
    <cellStyle name="Normal 2 3 6 2 3 3 3" xfId="23220"/>
    <cellStyle name="Normal 2 3 6 2 3 4" xfId="23221"/>
    <cellStyle name="Normal 2 3 6 2 3 5" xfId="23222"/>
    <cellStyle name="Normal 2 3 6 2 3_Tabell 4.5-4.7" xfId="23214"/>
    <cellStyle name="Normal 2 3 6 2 4" xfId="23223"/>
    <cellStyle name="Normal 2 3 6 2 4 2" xfId="23224"/>
    <cellStyle name="Normal 2 3 6 2 4 2 2" xfId="23225"/>
    <cellStyle name="Normal 2 3 6 2 4 2 3" xfId="23226"/>
    <cellStyle name="Normal 2 3 6 2 4 3" xfId="23227"/>
    <cellStyle name="Normal 2 3 6 2 4 3 2" xfId="23228"/>
    <cellStyle name="Normal 2 3 6 2 4 3 3" xfId="23229"/>
    <cellStyle name="Normal 2 3 6 2 4 4" xfId="23230"/>
    <cellStyle name="Normal 2 3 6 2 4 5" xfId="23231"/>
    <cellStyle name="Normal 2 3 6 2 5" xfId="23232"/>
    <cellStyle name="Normal 2 3 6 2 5 2" xfId="23233"/>
    <cellStyle name="Normal 2 3 6 2 5 3" xfId="23234"/>
    <cellStyle name="Normal 2 3 6 2 6" xfId="23235"/>
    <cellStyle name="Normal 2 3 6 2 6 2" xfId="23236"/>
    <cellStyle name="Normal 2 3 6 2 6 3" xfId="23237"/>
    <cellStyle name="Normal 2 3 6 2 7" xfId="23238"/>
    <cellStyle name="Normal 2 3 6 2 7 2" xfId="23239"/>
    <cellStyle name="Normal 2 3 6 2 8" xfId="23240"/>
    <cellStyle name="Normal 2 3 6 2 8 2" xfId="23241"/>
    <cellStyle name="Normal 2 3 6 2 9" xfId="23242"/>
    <cellStyle name="Normal 2 3 6 2_Tabell 4.5-4.7" xfId="23179"/>
    <cellStyle name="Normal 2 3 6 3" xfId="1323"/>
    <cellStyle name="Normal 2 3 6 3 10" xfId="23244"/>
    <cellStyle name="Normal 2 3 6 3 2" xfId="1324"/>
    <cellStyle name="Normal 2 3 6 3 2 2" xfId="23246"/>
    <cellStyle name="Normal 2 3 6 3 2 2 2" xfId="23247"/>
    <cellStyle name="Normal 2 3 6 3 2 2 3" xfId="23248"/>
    <cellStyle name="Normal 2 3 6 3 2 3" xfId="23249"/>
    <cellStyle name="Normal 2 3 6 3 2 3 2" xfId="23250"/>
    <cellStyle name="Normal 2 3 6 3 2 3 3" xfId="23251"/>
    <cellStyle name="Normal 2 3 6 3 2 4" xfId="23252"/>
    <cellStyle name="Normal 2 3 6 3 2 5" xfId="23253"/>
    <cellStyle name="Normal 2 3 6 3 2_Tabell 4.5-4.7" xfId="23245"/>
    <cellStyle name="Normal 2 3 6 3 3" xfId="23254"/>
    <cellStyle name="Normal 2 3 6 3 3 2" xfId="23255"/>
    <cellStyle name="Normal 2 3 6 3 3 2 2" xfId="23256"/>
    <cellStyle name="Normal 2 3 6 3 3 2 3" xfId="23257"/>
    <cellStyle name="Normal 2 3 6 3 3 3" xfId="23258"/>
    <cellStyle name="Normal 2 3 6 3 3 3 2" xfId="23259"/>
    <cellStyle name="Normal 2 3 6 3 3 3 3" xfId="23260"/>
    <cellStyle name="Normal 2 3 6 3 3 4" xfId="23261"/>
    <cellStyle name="Normal 2 3 6 3 3 5" xfId="23262"/>
    <cellStyle name="Normal 2 3 6 3 4" xfId="23263"/>
    <cellStyle name="Normal 2 3 6 3 4 2" xfId="23264"/>
    <cellStyle name="Normal 2 3 6 3 4 3" xfId="23265"/>
    <cellStyle name="Normal 2 3 6 3 5" xfId="23266"/>
    <cellStyle name="Normal 2 3 6 3 5 2" xfId="23267"/>
    <cellStyle name="Normal 2 3 6 3 5 3" xfId="23268"/>
    <cellStyle name="Normal 2 3 6 3 6" xfId="23269"/>
    <cellStyle name="Normal 2 3 6 3 6 2" xfId="23270"/>
    <cellStyle name="Normal 2 3 6 3 7" xfId="23271"/>
    <cellStyle name="Normal 2 3 6 3 7 2" xfId="23272"/>
    <cellStyle name="Normal 2 3 6 3 8" xfId="23273"/>
    <cellStyle name="Normal 2 3 6 3 9" xfId="23274"/>
    <cellStyle name="Normal 2 3 6 3_Tabell 4.5-4.7" xfId="23243"/>
    <cellStyle name="Normal 2 3 6 4" xfId="1325"/>
    <cellStyle name="Normal 2 3 6 4 2" xfId="23276"/>
    <cellStyle name="Normal 2 3 6 4 2 2" xfId="23277"/>
    <cellStyle name="Normal 2 3 6 4 2 3" xfId="23278"/>
    <cellStyle name="Normal 2 3 6 4 3" xfId="23279"/>
    <cellStyle name="Normal 2 3 6 4 3 2" xfId="23280"/>
    <cellStyle name="Normal 2 3 6 4 3 3" xfId="23281"/>
    <cellStyle name="Normal 2 3 6 4 4" xfId="23282"/>
    <cellStyle name="Normal 2 3 6 4 5" xfId="23283"/>
    <cellStyle name="Normal 2 3 6 4_Tabell 4.5-4.7" xfId="23275"/>
    <cellStyle name="Normal 2 3 6 5" xfId="23284"/>
    <cellStyle name="Normal 2 3 6 5 2" xfId="23285"/>
    <cellStyle name="Normal 2 3 6 5 2 2" xfId="23286"/>
    <cellStyle name="Normal 2 3 6 5 2 3" xfId="23287"/>
    <cellStyle name="Normal 2 3 6 5 3" xfId="23288"/>
    <cellStyle name="Normal 2 3 6 5 3 2" xfId="23289"/>
    <cellStyle name="Normal 2 3 6 5 3 3" xfId="23290"/>
    <cellStyle name="Normal 2 3 6 5 4" xfId="23291"/>
    <cellStyle name="Normal 2 3 6 5 5" xfId="23292"/>
    <cellStyle name="Normal 2 3 6 6" xfId="23293"/>
    <cellStyle name="Normal 2 3 6 6 2" xfId="23294"/>
    <cellStyle name="Normal 2 3 6 6 3" xfId="23295"/>
    <cellStyle name="Normal 2 3 6 7" xfId="23296"/>
    <cellStyle name="Normal 2 3 6 7 2" xfId="23297"/>
    <cellStyle name="Normal 2 3 6 7 3" xfId="23298"/>
    <cellStyle name="Normal 2 3 6 8" xfId="23299"/>
    <cellStyle name="Normal 2 3 6 8 2" xfId="23300"/>
    <cellStyle name="Normal 2 3 6 9" xfId="23301"/>
    <cellStyle name="Normal 2 3 6 9 2" xfId="23302"/>
    <cellStyle name="Normal 2 3 6_Tabell 4.5-4.7" xfId="23175"/>
    <cellStyle name="Normal 2 3 7" xfId="1326"/>
    <cellStyle name="Normal 2 3 7 10" xfId="23304"/>
    <cellStyle name="Normal 2 3 7 11" xfId="23305"/>
    <cellStyle name="Normal 2 3 7 2" xfId="1327"/>
    <cellStyle name="Normal 2 3 7 2 10" xfId="23307"/>
    <cellStyle name="Normal 2 3 7 2 2" xfId="1328"/>
    <cellStyle name="Normal 2 3 7 2 2 2" xfId="23309"/>
    <cellStyle name="Normal 2 3 7 2 2 2 2" xfId="23310"/>
    <cellStyle name="Normal 2 3 7 2 2 2 3" xfId="23311"/>
    <cellStyle name="Normal 2 3 7 2 2 3" xfId="23312"/>
    <cellStyle name="Normal 2 3 7 2 2 3 2" xfId="23313"/>
    <cellStyle name="Normal 2 3 7 2 2 3 3" xfId="23314"/>
    <cellStyle name="Normal 2 3 7 2 2 4" xfId="23315"/>
    <cellStyle name="Normal 2 3 7 2 2 5" xfId="23316"/>
    <cellStyle name="Normal 2 3 7 2 2_Tabell 4.5-4.7" xfId="23308"/>
    <cellStyle name="Normal 2 3 7 2 3" xfId="23317"/>
    <cellStyle name="Normal 2 3 7 2 3 2" xfId="23318"/>
    <cellStyle name="Normal 2 3 7 2 3 2 2" xfId="23319"/>
    <cellStyle name="Normal 2 3 7 2 3 2 3" xfId="23320"/>
    <cellStyle name="Normal 2 3 7 2 3 3" xfId="23321"/>
    <cellStyle name="Normal 2 3 7 2 3 3 2" xfId="23322"/>
    <cellStyle name="Normal 2 3 7 2 3 3 3" xfId="23323"/>
    <cellStyle name="Normal 2 3 7 2 3 4" xfId="23324"/>
    <cellStyle name="Normal 2 3 7 2 3 5" xfId="23325"/>
    <cellStyle name="Normal 2 3 7 2 4" xfId="23326"/>
    <cellStyle name="Normal 2 3 7 2 4 2" xfId="23327"/>
    <cellStyle name="Normal 2 3 7 2 4 3" xfId="23328"/>
    <cellStyle name="Normal 2 3 7 2 5" xfId="23329"/>
    <cellStyle name="Normal 2 3 7 2 5 2" xfId="23330"/>
    <cellStyle name="Normal 2 3 7 2 5 3" xfId="23331"/>
    <cellStyle name="Normal 2 3 7 2 6" xfId="23332"/>
    <cellStyle name="Normal 2 3 7 2 6 2" xfId="23333"/>
    <cellStyle name="Normal 2 3 7 2 7" xfId="23334"/>
    <cellStyle name="Normal 2 3 7 2 7 2" xfId="23335"/>
    <cellStyle name="Normal 2 3 7 2 8" xfId="23336"/>
    <cellStyle name="Normal 2 3 7 2 9" xfId="23337"/>
    <cellStyle name="Normal 2 3 7 2_Tabell 4.5-4.7" xfId="23306"/>
    <cellStyle name="Normal 2 3 7 3" xfId="1329"/>
    <cellStyle name="Normal 2 3 7 3 2" xfId="23339"/>
    <cellStyle name="Normal 2 3 7 3 2 2" xfId="23340"/>
    <cellStyle name="Normal 2 3 7 3 2 3" xfId="23341"/>
    <cellStyle name="Normal 2 3 7 3 3" xfId="23342"/>
    <cellStyle name="Normal 2 3 7 3 3 2" xfId="23343"/>
    <cellStyle name="Normal 2 3 7 3 3 3" xfId="23344"/>
    <cellStyle name="Normal 2 3 7 3 4" xfId="23345"/>
    <cellStyle name="Normal 2 3 7 3 5" xfId="23346"/>
    <cellStyle name="Normal 2 3 7 3_Tabell 4.5-4.7" xfId="23338"/>
    <cellStyle name="Normal 2 3 7 4" xfId="23347"/>
    <cellStyle name="Normal 2 3 7 4 2" xfId="23348"/>
    <cellStyle name="Normal 2 3 7 4 2 2" xfId="23349"/>
    <cellStyle name="Normal 2 3 7 4 2 3" xfId="23350"/>
    <cellStyle name="Normal 2 3 7 4 3" xfId="23351"/>
    <cellStyle name="Normal 2 3 7 4 3 2" xfId="23352"/>
    <cellStyle name="Normal 2 3 7 4 3 3" xfId="23353"/>
    <cellStyle name="Normal 2 3 7 4 4" xfId="23354"/>
    <cellStyle name="Normal 2 3 7 4 5" xfId="23355"/>
    <cellStyle name="Normal 2 3 7 5" xfId="23356"/>
    <cellStyle name="Normal 2 3 7 5 2" xfId="23357"/>
    <cellStyle name="Normal 2 3 7 5 3" xfId="23358"/>
    <cellStyle name="Normal 2 3 7 6" xfId="23359"/>
    <cellStyle name="Normal 2 3 7 6 2" xfId="23360"/>
    <cellStyle name="Normal 2 3 7 6 3" xfId="23361"/>
    <cellStyle name="Normal 2 3 7 7" xfId="23362"/>
    <cellStyle name="Normal 2 3 7 7 2" xfId="23363"/>
    <cellStyle name="Normal 2 3 7 8" xfId="23364"/>
    <cellStyle name="Normal 2 3 7 8 2" xfId="23365"/>
    <cellStyle name="Normal 2 3 7 9" xfId="23366"/>
    <cellStyle name="Normal 2 3 7_Tabell 4.5-4.7" xfId="23303"/>
    <cellStyle name="Normal 2 3 8" xfId="1330"/>
    <cellStyle name="Normal 2 3 8 10" xfId="23368"/>
    <cellStyle name="Normal 2 3 8 11" xfId="23369"/>
    <cellStyle name="Normal 2 3 8 2" xfId="1331"/>
    <cellStyle name="Normal 2 3 8 2 10" xfId="23371"/>
    <cellStyle name="Normal 2 3 8 2 2" xfId="1332"/>
    <cellStyle name="Normal 2 3 8 2 2 2" xfId="23373"/>
    <cellStyle name="Normal 2 3 8 2 2 2 2" xfId="23374"/>
    <cellStyle name="Normal 2 3 8 2 2 2 3" xfId="23375"/>
    <cellStyle name="Normal 2 3 8 2 2 3" xfId="23376"/>
    <cellStyle name="Normal 2 3 8 2 2 3 2" xfId="23377"/>
    <cellStyle name="Normal 2 3 8 2 2 3 3" xfId="23378"/>
    <cellStyle name="Normal 2 3 8 2 2 4" xfId="23379"/>
    <cellStyle name="Normal 2 3 8 2 2 5" xfId="23380"/>
    <cellStyle name="Normal 2 3 8 2 2_Tabell 4.5-4.7" xfId="23372"/>
    <cellStyle name="Normal 2 3 8 2 3" xfId="23381"/>
    <cellStyle name="Normal 2 3 8 2 3 2" xfId="23382"/>
    <cellStyle name="Normal 2 3 8 2 3 2 2" xfId="23383"/>
    <cellStyle name="Normal 2 3 8 2 3 2 3" xfId="23384"/>
    <cellStyle name="Normal 2 3 8 2 3 3" xfId="23385"/>
    <cellStyle name="Normal 2 3 8 2 3 3 2" xfId="23386"/>
    <cellStyle name="Normal 2 3 8 2 3 3 3" xfId="23387"/>
    <cellStyle name="Normal 2 3 8 2 3 4" xfId="23388"/>
    <cellStyle name="Normal 2 3 8 2 3 5" xfId="23389"/>
    <cellStyle name="Normal 2 3 8 2 4" xfId="23390"/>
    <cellStyle name="Normal 2 3 8 2 4 2" xfId="23391"/>
    <cellStyle name="Normal 2 3 8 2 4 3" xfId="23392"/>
    <cellStyle name="Normal 2 3 8 2 5" xfId="23393"/>
    <cellStyle name="Normal 2 3 8 2 5 2" xfId="23394"/>
    <cellStyle name="Normal 2 3 8 2 5 3" xfId="23395"/>
    <cellStyle name="Normal 2 3 8 2 6" xfId="23396"/>
    <cellStyle name="Normal 2 3 8 2 6 2" xfId="23397"/>
    <cellStyle name="Normal 2 3 8 2 7" xfId="23398"/>
    <cellStyle name="Normal 2 3 8 2 7 2" xfId="23399"/>
    <cellStyle name="Normal 2 3 8 2 8" xfId="23400"/>
    <cellStyle name="Normal 2 3 8 2 9" xfId="23401"/>
    <cellStyle name="Normal 2 3 8 2_Tabell 4.5-4.7" xfId="23370"/>
    <cellStyle name="Normal 2 3 8 3" xfId="1333"/>
    <cellStyle name="Normal 2 3 8 3 2" xfId="23403"/>
    <cellStyle name="Normal 2 3 8 3 2 2" xfId="23404"/>
    <cellStyle name="Normal 2 3 8 3 2 3" xfId="23405"/>
    <cellStyle name="Normal 2 3 8 3 3" xfId="23406"/>
    <cellStyle name="Normal 2 3 8 3 3 2" xfId="23407"/>
    <cellStyle name="Normal 2 3 8 3 3 3" xfId="23408"/>
    <cellStyle name="Normal 2 3 8 3 4" xfId="23409"/>
    <cellStyle name="Normal 2 3 8 3 5" xfId="23410"/>
    <cellStyle name="Normal 2 3 8 3_Tabell 4.5-4.7" xfId="23402"/>
    <cellStyle name="Normal 2 3 8 4" xfId="23411"/>
    <cellStyle name="Normal 2 3 8 4 2" xfId="23412"/>
    <cellStyle name="Normal 2 3 8 4 2 2" xfId="23413"/>
    <cellStyle name="Normal 2 3 8 4 2 3" xfId="23414"/>
    <cellStyle name="Normal 2 3 8 4 3" xfId="23415"/>
    <cellStyle name="Normal 2 3 8 4 3 2" xfId="23416"/>
    <cellStyle name="Normal 2 3 8 4 3 3" xfId="23417"/>
    <cellStyle name="Normal 2 3 8 4 4" xfId="23418"/>
    <cellStyle name="Normal 2 3 8 4 5" xfId="23419"/>
    <cellStyle name="Normal 2 3 8 5" xfId="23420"/>
    <cellStyle name="Normal 2 3 8 5 2" xfId="23421"/>
    <cellStyle name="Normal 2 3 8 5 3" xfId="23422"/>
    <cellStyle name="Normal 2 3 8 6" xfId="23423"/>
    <cellStyle name="Normal 2 3 8 6 2" xfId="23424"/>
    <cellStyle name="Normal 2 3 8 6 3" xfId="23425"/>
    <cellStyle name="Normal 2 3 8 7" xfId="23426"/>
    <cellStyle name="Normal 2 3 8 7 2" xfId="23427"/>
    <cellStyle name="Normal 2 3 8 8" xfId="23428"/>
    <cellStyle name="Normal 2 3 8 8 2" xfId="23429"/>
    <cellStyle name="Normal 2 3 8 9" xfId="23430"/>
    <cellStyle name="Normal 2 3 8_Tabell 4.5-4.7" xfId="23367"/>
    <cellStyle name="Normal 2 3 9" xfId="1334"/>
    <cellStyle name="Normal 2 3 9 10" xfId="23432"/>
    <cellStyle name="Normal 2 3 9 2" xfId="1335"/>
    <cellStyle name="Normal 2 3 9 2 2" xfId="23434"/>
    <cellStyle name="Normal 2 3 9 2 2 2" xfId="23435"/>
    <cellStyle name="Normal 2 3 9 2 2 3" xfId="23436"/>
    <cellStyle name="Normal 2 3 9 2 3" xfId="23437"/>
    <cellStyle name="Normal 2 3 9 2 3 2" xfId="23438"/>
    <cellStyle name="Normal 2 3 9 2 3 3" xfId="23439"/>
    <cellStyle name="Normal 2 3 9 2 4" xfId="23440"/>
    <cellStyle name="Normal 2 3 9 2 5" xfId="23441"/>
    <cellStyle name="Normal 2 3 9 2_Tabell 4.5-4.7" xfId="23433"/>
    <cellStyle name="Normal 2 3 9 3" xfId="23442"/>
    <cellStyle name="Normal 2 3 9 3 2" xfId="23443"/>
    <cellStyle name="Normal 2 3 9 3 2 2" xfId="23444"/>
    <cellStyle name="Normal 2 3 9 3 2 3" xfId="23445"/>
    <cellStyle name="Normal 2 3 9 3 3" xfId="23446"/>
    <cellStyle name="Normal 2 3 9 3 3 2" xfId="23447"/>
    <cellStyle name="Normal 2 3 9 3 3 3" xfId="23448"/>
    <cellStyle name="Normal 2 3 9 3 4" xfId="23449"/>
    <cellStyle name="Normal 2 3 9 3 5" xfId="23450"/>
    <cellStyle name="Normal 2 3 9 4" xfId="23451"/>
    <cellStyle name="Normal 2 3 9 4 2" xfId="23452"/>
    <cellStyle name="Normal 2 3 9 4 3" xfId="23453"/>
    <cellStyle name="Normal 2 3 9 5" xfId="23454"/>
    <cellStyle name="Normal 2 3 9 5 2" xfId="23455"/>
    <cellStyle name="Normal 2 3 9 5 3" xfId="23456"/>
    <cellStyle name="Normal 2 3 9 6" xfId="23457"/>
    <cellStyle name="Normal 2 3 9 6 2" xfId="23458"/>
    <cellStyle name="Normal 2 3 9 7" xfId="23459"/>
    <cellStyle name="Normal 2 3 9 7 2" xfId="23460"/>
    <cellStyle name="Normal 2 3 9 8" xfId="23461"/>
    <cellStyle name="Normal 2 3 9 9" xfId="23462"/>
    <cellStyle name="Normal 2 3 9_Tabell 4.5-4.7" xfId="23431"/>
    <cellStyle name="Normal 2 3_Tabell 4.5-4.7" xfId="22052"/>
    <cellStyle name="Normal 2 30" xfId="34321"/>
    <cellStyle name="Normal 2 31" xfId="34323"/>
    <cellStyle name="Normal 2 32" xfId="34329"/>
    <cellStyle name="Normal 2 33" xfId="34333"/>
    <cellStyle name="Normal 2 34" xfId="34334"/>
    <cellStyle name="Normal 2 4" xfId="1336"/>
    <cellStyle name="Normal 2 4 10" xfId="23464"/>
    <cellStyle name="Normal 2 4 10 2" xfId="23465"/>
    <cellStyle name="Normal 2 4 10 3" xfId="23466"/>
    <cellStyle name="Normal 2 4 11" xfId="23467"/>
    <cellStyle name="Normal 2 4 11 2" xfId="23468"/>
    <cellStyle name="Normal 2 4 12" xfId="23469"/>
    <cellStyle name="Normal 2 4 12 2" xfId="23470"/>
    <cellStyle name="Normal 2 4 13" xfId="23471"/>
    <cellStyle name="Normal 2 4 14" xfId="23472"/>
    <cellStyle name="Normal 2 4 15" xfId="23473"/>
    <cellStyle name="Normal 2 4 2" xfId="1337"/>
    <cellStyle name="Normal 2 4 2 10" xfId="23475"/>
    <cellStyle name="Normal 2 4 2 11" xfId="23476"/>
    <cellStyle name="Normal 2 4 2 12" xfId="23477"/>
    <cellStyle name="Normal 2 4 2 2" xfId="1338"/>
    <cellStyle name="Normal 2 4 2 2 2" xfId="23479"/>
    <cellStyle name="Normal 2 4 2 2 2 2" xfId="23480"/>
    <cellStyle name="Normal 2 4 2 2 2 3" xfId="23481"/>
    <cellStyle name="Normal 2 4 2 2 3" xfId="23482"/>
    <cellStyle name="Normal 2 4 2 2 3 2" xfId="23483"/>
    <cellStyle name="Normal 2 4 2 2 3 3" xfId="23484"/>
    <cellStyle name="Normal 2 4 2 2 4" xfId="23485"/>
    <cellStyle name="Normal 2 4 2 2 5" xfId="23486"/>
    <cellStyle name="Normal 2 4 2 2_Tabell 4.5-4.7" xfId="23478"/>
    <cellStyle name="Normal 2 4 2 3" xfId="23487"/>
    <cellStyle name="Normal 2 4 2 3 2" xfId="23488"/>
    <cellStyle name="Normal 2 4 2 3 2 2" xfId="23489"/>
    <cellStyle name="Normal 2 4 2 3 2 3" xfId="23490"/>
    <cellStyle name="Normal 2 4 2 3 3" xfId="23491"/>
    <cellStyle name="Normal 2 4 2 3 3 2" xfId="23492"/>
    <cellStyle name="Normal 2 4 2 3 3 3" xfId="23493"/>
    <cellStyle name="Normal 2 4 2 3 4" xfId="23494"/>
    <cellStyle name="Normal 2 4 2 3 5" xfId="23495"/>
    <cellStyle name="Normal 2 4 2 4" xfId="23496"/>
    <cellStyle name="Normal 2 4 2 4 2" xfId="23497"/>
    <cellStyle name="Normal 2 4 2 4 2 2" xfId="23498"/>
    <cellStyle name="Normal 2 4 2 4 2 3" xfId="23499"/>
    <cellStyle name="Normal 2 4 2 4 3" xfId="23500"/>
    <cellStyle name="Normal 2 4 2 4 3 2" xfId="23501"/>
    <cellStyle name="Normal 2 4 2 4 3 3" xfId="23502"/>
    <cellStyle name="Normal 2 4 2 4 4" xfId="23503"/>
    <cellStyle name="Normal 2 4 2 4 5" xfId="23504"/>
    <cellStyle name="Normal 2 4 2 5" xfId="23505"/>
    <cellStyle name="Normal 2 4 2 5 2" xfId="23506"/>
    <cellStyle name="Normal 2 4 2 5 2 2" xfId="23507"/>
    <cellStyle name="Normal 2 4 2 5 2 3" xfId="23508"/>
    <cellStyle name="Normal 2 4 2 5 3" xfId="23509"/>
    <cellStyle name="Normal 2 4 2 5 3 2" xfId="23510"/>
    <cellStyle name="Normal 2 4 2 5 3 3" xfId="23511"/>
    <cellStyle name="Normal 2 4 2 5 4" xfId="23512"/>
    <cellStyle name="Normal 2 4 2 5 5" xfId="23513"/>
    <cellStyle name="Normal 2 4 2 6" xfId="23514"/>
    <cellStyle name="Normal 2 4 2 6 2" xfId="23515"/>
    <cellStyle name="Normal 2 4 2 6 3" xfId="23516"/>
    <cellStyle name="Normal 2 4 2 7" xfId="23517"/>
    <cellStyle name="Normal 2 4 2 7 2" xfId="23518"/>
    <cellStyle name="Normal 2 4 2 7 3" xfId="23519"/>
    <cellStyle name="Normal 2 4 2 8" xfId="23520"/>
    <cellStyle name="Normal 2 4 2 8 2" xfId="23521"/>
    <cellStyle name="Normal 2 4 2 9" xfId="23522"/>
    <cellStyle name="Normal 2 4 2 9 2" xfId="23523"/>
    <cellStyle name="Normal 2 4 2_Tabell 4.5-4.7" xfId="23474"/>
    <cellStyle name="Normal 2 4 3" xfId="1339"/>
    <cellStyle name="Normal 2 4 4" xfId="1340"/>
    <cellStyle name="Normal 2 4 5" xfId="1341"/>
    <cellStyle name="Normal 2 4 5 2" xfId="23525"/>
    <cellStyle name="Normal 2 4 5 2 2" xfId="23526"/>
    <cellStyle name="Normal 2 4 5 2 3" xfId="23527"/>
    <cellStyle name="Normal 2 4 5 3" xfId="23528"/>
    <cellStyle name="Normal 2 4 5 3 2" xfId="23529"/>
    <cellStyle name="Normal 2 4 5 3 3" xfId="23530"/>
    <cellStyle name="Normal 2 4 5 4" xfId="23531"/>
    <cellStyle name="Normal 2 4 5 5" xfId="23532"/>
    <cellStyle name="Normal 2 4 5_Tabell 4.5-4.7" xfId="23524"/>
    <cellStyle name="Normal 2 4 6" xfId="23533"/>
    <cellStyle name="Normal 2 4 6 2" xfId="23534"/>
    <cellStyle name="Normal 2 4 6 2 2" xfId="23535"/>
    <cellStyle name="Normal 2 4 6 2 3" xfId="23536"/>
    <cellStyle name="Normal 2 4 6 3" xfId="23537"/>
    <cellStyle name="Normal 2 4 6 3 2" xfId="23538"/>
    <cellStyle name="Normal 2 4 6 3 3" xfId="23539"/>
    <cellStyle name="Normal 2 4 6 4" xfId="23540"/>
    <cellStyle name="Normal 2 4 6 5" xfId="23541"/>
    <cellStyle name="Normal 2 4 7" xfId="23542"/>
    <cellStyle name="Normal 2 4 7 2" xfId="23543"/>
    <cellStyle name="Normal 2 4 7 2 2" xfId="23544"/>
    <cellStyle name="Normal 2 4 7 2 3" xfId="23545"/>
    <cellStyle name="Normal 2 4 7 3" xfId="23546"/>
    <cellStyle name="Normal 2 4 7 3 2" xfId="23547"/>
    <cellStyle name="Normal 2 4 7 3 3" xfId="23548"/>
    <cellStyle name="Normal 2 4 7 4" xfId="23549"/>
    <cellStyle name="Normal 2 4 7 5" xfId="23550"/>
    <cellStyle name="Normal 2 4 8" xfId="23551"/>
    <cellStyle name="Normal 2 4 8 2" xfId="23552"/>
    <cellStyle name="Normal 2 4 8 2 2" xfId="23553"/>
    <cellStyle name="Normal 2 4 8 2 3" xfId="23554"/>
    <cellStyle name="Normal 2 4 8 3" xfId="23555"/>
    <cellStyle name="Normal 2 4 8 3 2" xfId="23556"/>
    <cellStyle name="Normal 2 4 8 3 3" xfId="23557"/>
    <cellStyle name="Normal 2 4 8 4" xfId="23558"/>
    <cellStyle name="Normal 2 4 8 5" xfId="23559"/>
    <cellStyle name="Normal 2 4 9" xfId="23560"/>
    <cellStyle name="Normal 2 4 9 2" xfId="23561"/>
    <cellStyle name="Normal 2 4 9 3" xfId="23562"/>
    <cellStyle name="Normal 2 4_Tabell 4.5-4.7" xfId="23463"/>
    <cellStyle name="Normal 2 5" xfId="1342"/>
    <cellStyle name="Normal 2 5 10" xfId="23564"/>
    <cellStyle name="Normal 2 5 10 2" xfId="23565"/>
    <cellStyle name="Normal 2 5 11" xfId="23566"/>
    <cellStyle name="Normal 2 5 12" xfId="23567"/>
    <cellStyle name="Normal 2 5 13" xfId="23568"/>
    <cellStyle name="Normal 2 5 2" xfId="1343"/>
    <cellStyle name="Normal 2 5 2 2" xfId="23570"/>
    <cellStyle name="Normal 2 5 2 2 2" xfId="23571"/>
    <cellStyle name="Normal 2 5 2 2 2 2" xfId="23572"/>
    <cellStyle name="Normal 2 5 2 2 2 3" xfId="23573"/>
    <cellStyle name="Normal 2 5 2 2 3" xfId="23574"/>
    <cellStyle name="Normal 2 5 2 2 3 2" xfId="23575"/>
    <cellStyle name="Normal 2 5 2 2 3 3" xfId="23576"/>
    <cellStyle name="Normal 2 5 2 2 4" xfId="23577"/>
    <cellStyle name="Normal 2 5 2 2 5" xfId="23578"/>
    <cellStyle name="Normal 2 5 2 3" xfId="23579"/>
    <cellStyle name="Normal 2 5 2 3 2" xfId="23580"/>
    <cellStyle name="Normal 2 5 2 3 3" xfId="23581"/>
    <cellStyle name="Normal 2 5 2 4" xfId="23582"/>
    <cellStyle name="Normal 2 5 2 4 2" xfId="23583"/>
    <cellStyle name="Normal 2 5 2 4 3" xfId="23584"/>
    <cellStyle name="Normal 2 5 2 5" xfId="23585"/>
    <cellStyle name="Normal 2 5 2 6" xfId="23586"/>
    <cellStyle name="Normal 2 5 2_Tabell 4.5-4.7" xfId="23569"/>
    <cellStyle name="Normal 2 5 3" xfId="23587"/>
    <cellStyle name="Normal 2 5 3 2" xfId="23588"/>
    <cellStyle name="Normal 2 5 3 2 2" xfId="23589"/>
    <cellStyle name="Normal 2 5 3 2 3" xfId="23590"/>
    <cellStyle name="Normal 2 5 3 3" xfId="23591"/>
    <cellStyle name="Normal 2 5 3 3 2" xfId="23592"/>
    <cellStyle name="Normal 2 5 3 3 3" xfId="23593"/>
    <cellStyle name="Normal 2 5 3 4" xfId="23594"/>
    <cellStyle name="Normal 2 5 3 5" xfId="23595"/>
    <cellStyle name="Normal 2 5 4" xfId="23596"/>
    <cellStyle name="Normal 2 5 4 2" xfId="23597"/>
    <cellStyle name="Normal 2 5 4 2 2" xfId="23598"/>
    <cellStyle name="Normal 2 5 4 2 3" xfId="23599"/>
    <cellStyle name="Normal 2 5 4 3" xfId="23600"/>
    <cellStyle name="Normal 2 5 4 3 2" xfId="23601"/>
    <cellStyle name="Normal 2 5 4 3 3" xfId="23602"/>
    <cellStyle name="Normal 2 5 4 4" xfId="23603"/>
    <cellStyle name="Normal 2 5 4 5" xfId="23604"/>
    <cellStyle name="Normal 2 5 5" xfId="23605"/>
    <cellStyle name="Normal 2 5 5 2" xfId="23606"/>
    <cellStyle name="Normal 2 5 5 2 2" xfId="23607"/>
    <cellStyle name="Normal 2 5 5 2 3" xfId="23608"/>
    <cellStyle name="Normal 2 5 5 3" xfId="23609"/>
    <cellStyle name="Normal 2 5 5 3 2" xfId="23610"/>
    <cellStyle name="Normal 2 5 5 3 3" xfId="23611"/>
    <cellStyle name="Normal 2 5 5 4" xfId="23612"/>
    <cellStyle name="Normal 2 5 5 5" xfId="23613"/>
    <cellStyle name="Normal 2 5 6" xfId="23614"/>
    <cellStyle name="Normal 2 5 6 2" xfId="23615"/>
    <cellStyle name="Normal 2 5 6 2 2" xfId="23616"/>
    <cellStyle name="Normal 2 5 6 2 3" xfId="23617"/>
    <cellStyle name="Normal 2 5 6 3" xfId="23618"/>
    <cellStyle name="Normal 2 5 6 3 2" xfId="23619"/>
    <cellStyle name="Normal 2 5 6 3 3" xfId="23620"/>
    <cellStyle name="Normal 2 5 6 4" xfId="23621"/>
    <cellStyle name="Normal 2 5 6 5" xfId="23622"/>
    <cellStyle name="Normal 2 5 7" xfId="23623"/>
    <cellStyle name="Normal 2 5 7 2" xfId="23624"/>
    <cellStyle name="Normal 2 5 7 3" xfId="23625"/>
    <cellStyle name="Normal 2 5 8" xfId="23626"/>
    <cellStyle name="Normal 2 5 8 2" xfId="23627"/>
    <cellStyle name="Normal 2 5 8 3" xfId="23628"/>
    <cellStyle name="Normal 2 5 9" xfId="23629"/>
    <cellStyle name="Normal 2 5 9 2" xfId="23630"/>
    <cellStyle name="Normal 2 5_Tabell 4.5-4.7" xfId="23563"/>
    <cellStyle name="Normal 2 6" xfId="1344"/>
    <cellStyle name="Normal 2 6 2" xfId="23632"/>
    <cellStyle name="Normal 2 6 2 2" xfId="23633"/>
    <cellStyle name="Normal 2 6 2 2 2" xfId="23634"/>
    <cellStyle name="Normal 2 6 2 2 2 2" xfId="23635"/>
    <cellStyle name="Normal 2 6 2 2 2 3" xfId="23636"/>
    <cellStyle name="Normal 2 6 2 2 3" xfId="23637"/>
    <cellStyle name="Normal 2 6 2 2 3 2" xfId="23638"/>
    <cellStyle name="Normal 2 6 2 2 3 3" xfId="23639"/>
    <cellStyle name="Normal 2 6 2 2 4" xfId="23640"/>
    <cellStyle name="Normal 2 6 2 2 5" xfId="23641"/>
    <cellStyle name="Normal 2 6 2 3" xfId="23642"/>
    <cellStyle name="Normal 2 6 2 3 2" xfId="23643"/>
    <cellStyle name="Normal 2 6 2 3 3" xfId="23644"/>
    <cellStyle name="Normal 2 6 2 4" xfId="23645"/>
    <cellStyle name="Normal 2 6 2 4 2" xfId="23646"/>
    <cellStyle name="Normal 2 6 2 4 3" xfId="23647"/>
    <cellStyle name="Normal 2 6 2 5" xfId="23648"/>
    <cellStyle name="Normal 2 6 2 6" xfId="23649"/>
    <cellStyle name="Normal 2 6 3" xfId="23650"/>
    <cellStyle name="Normal 2 6 3 2" xfId="23651"/>
    <cellStyle name="Normal 2 6 3 2 2" xfId="23652"/>
    <cellStyle name="Normal 2 6 3 2 3" xfId="23653"/>
    <cellStyle name="Normal 2 6 3 3" xfId="23654"/>
    <cellStyle name="Normal 2 6 3 3 2" xfId="23655"/>
    <cellStyle name="Normal 2 6 3 3 3" xfId="23656"/>
    <cellStyle name="Normal 2 6 3 4" xfId="23657"/>
    <cellStyle name="Normal 2 6 3 5" xfId="23658"/>
    <cellStyle name="Normal 2 6 4" xfId="23659"/>
    <cellStyle name="Normal 2 6 4 2" xfId="23660"/>
    <cellStyle name="Normal 2 6 4 3" xfId="23661"/>
    <cellStyle name="Normal 2 6 5" xfId="23662"/>
    <cellStyle name="Normal 2 6 5 2" xfId="23663"/>
    <cellStyle name="Normal 2 6 5 3" xfId="23664"/>
    <cellStyle name="Normal 2 6 6" xfId="23665"/>
    <cellStyle name="Normal 2 6 7" xfId="23666"/>
    <cellStyle name="Normal 2 6 8" xfId="23667"/>
    <cellStyle name="Normal 2 6_Tabell 4.5-4.7" xfId="23631"/>
    <cellStyle name="Normal 2 7" xfId="2013"/>
    <cellStyle name="Normal 2 7 2" xfId="23669"/>
    <cellStyle name="Normal 2 7 2 2" xfId="23670"/>
    <cellStyle name="Normal 2 7 2 2 2" xfId="23671"/>
    <cellStyle name="Normal 2 7 2 2 2 2" xfId="23672"/>
    <cellStyle name="Normal 2 7 2 2 2 3" xfId="23673"/>
    <cellStyle name="Normal 2 7 2 2 3" xfId="23674"/>
    <cellStyle name="Normal 2 7 2 2 3 2" xfId="23675"/>
    <cellStyle name="Normal 2 7 2 2 3 3" xfId="23676"/>
    <cellStyle name="Normal 2 7 2 2 4" xfId="23677"/>
    <cellStyle name="Normal 2 7 2 2 5" xfId="23678"/>
    <cellStyle name="Normal 2 7 2 3" xfId="23679"/>
    <cellStyle name="Normal 2 7 2 3 2" xfId="23680"/>
    <cellStyle name="Normal 2 7 2 3 3" xfId="23681"/>
    <cellStyle name="Normal 2 7 2 4" xfId="23682"/>
    <cellStyle name="Normal 2 7 2 4 2" xfId="23683"/>
    <cellStyle name="Normal 2 7 2 4 3" xfId="23684"/>
    <cellStyle name="Normal 2 7 2 5" xfId="23685"/>
    <cellStyle name="Normal 2 7 2 6" xfId="23686"/>
    <cellStyle name="Normal 2 7 3" xfId="23687"/>
    <cellStyle name="Normal 2 7 3 2" xfId="23688"/>
    <cellStyle name="Normal 2 7 3 2 2" xfId="23689"/>
    <cellStyle name="Normal 2 7 3 2 3" xfId="23690"/>
    <cellStyle name="Normal 2 7 3 3" xfId="23691"/>
    <cellStyle name="Normal 2 7 3 3 2" xfId="23692"/>
    <cellStyle name="Normal 2 7 3 3 3" xfId="23693"/>
    <cellStyle name="Normal 2 7 3 4" xfId="23694"/>
    <cellStyle name="Normal 2 7 3 5" xfId="23695"/>
    <cellStyle name="Normal 2 7 4" xfId="23696"/>
    <cellStyle name="Normal 2 7 4 2" xfId="23697"/>
    <cellStyle name="Normal 2 7 4 3" xfId="23698"/>
    <cellStyle name="Normal 2 7 5" xfId="23699"/>
    <cellStyle name="Normal 2 7 5 2" xfId="23700"/>
    <cellStyle name="Normal 2 7 5 3" xfId="23701"/>
    <cellStyle name="Normal 2 7 6" xfId="23702"/>
    <cellStyle name="Normal 2 7 7" xfId="23703"/>
    <cellStyle name="Normal 2 7 8" xfId="23704"/>
    <cellStyle name="Normal 2 7_Tabell 4.5-4.7" xfId="23668"/>
    <cellStyle name="Normal 2 8" xfId="2026"/>
    <cellStyle name="Normal 2 8 2" xfId="23706"/>
    <cellStyle name="Normal 2 8 2 2" xfId="23707"/>
    <cellStyle name="Normal 2 8 2 2 2" xfId="23708"/>
    <cellStyle name="Normal 2 8 2 2 2 2" xfId="23709"/>
    <cellStyle name="Normal 2 8 2 2 2 3" xfId="23710"/>
    <cellStyle name="Normal 2 8 2 2 3" xfId="23711"/>
    <cellStyle name="Normal 2 8 2 2 3 2" xfId="23712"/>
    <cellStyle name="Normal 2 8 2 2 3 3" xfId="23713"/>
    <cellStyle name="Normal 2 8 2 2 4" xfId="23714"/>
    <cellStyle name="Normal 2 8 2 2 5" xfId="23715"/>
    <cellStyle name="Normal 2 8 2 3" xfId="23716"/>
    <cellStyle name="Normal 2 8 2 3 2" xfId="23717"/>
    <cellStyle name="Normal 2 8 2 3 3" xfId="23718"/>
    <cellStyle name="Normal 2 8 2 4" xfId="23719"/>
    <cellStyle name="Normal 2 8 2 4 2" xfId="23720"/>
    <cellStyle name="Normal 2 8 2 4 3" xfId="23721"/>
    <cellStyle name="Normal 2 8 2 5" xfId="23722"/>
    <cellStyle name="Normal 2 8 2 6" xfId="23723"/>
    <cellStyle name="Normal 2 8 3" xfId="23724"/>
    <cellStyle name="Normal 2 8 3 2" xfId="23725"/>
    <cellStyle name="Normal 2 8 3 2 2" xfId="23726"/>
    <cellStyle name="Normal 2 8 3 2 3" xfId="23727"/>
    <cellStyle name="Normal 2 8 3 3" xfId="23728"/>
    <cellStyle name="Normal 2 8 3 3 2" xfId="23729"/>
    <cellStyle name="Normal 2 8 3 3 3" xfId="23730"/>
    <cellStyle name="Normal 2 8 3 4" xfId="23731"/>
    <cellStyle name="Normal 2 8 3 5" xfId="23732"/>
    <cellStyle name="Normal 2 8 4" xfId="23733"/>
    <cellStyle name="Normal 2 8 4 2" xfId="23734"/>
    <cellStyle name="Normal 2 8 4 3" xfId="23735"/>
    <cellStyle name="Normal 2 8 5" xfId="23736"/>
    <cellStyle name="Normal 2 8 5 2" xfId="23737"/>
    <cellStyle name="Normal 2 8 5 3" xfId="23738"/>
    <cellStyle name="Normal 2 8 6" xfId="23739"/>
    <cellStyle name="Normal 2 8 7" xfId="23740"/>
    <cellStyle name="Normal 2 8 8" xfId="23741"/>
    <cellStyle name="Normal 2 8_Tabell 4.5-4.7" xfId="23705"/>
    <cellStyle name="Normal 2 9" xfId="2034"/>
    <cellStyle name="Normal 2 9 2" xfId="23743"/>
    <cellStyle name="Normal 2 9 2 2" xfId="23744"/>
    <cellStyle name="Normal 2 9 2 2 2" xfId="23745"/>
    <cellStyle name="Normal 2 9 2 2 2 2" xfId="23746"/>
    <cellStyle name="Normal 2 9 2 2 2 3" xfId="23747"/>
    <cellStyle name="Normal 2 9 2 2 3" xfId="23748"/>
    <cellStyle name="Normal 2 9 2 2 3 2" xfId="23749"/>
    <cellStyle name="Normal 2 9 2 2 3 3" xfId="23750"/>
    <cellStyle name="Normal 2 9 2 2 4" xfId="23751"/>
    <cellStyle name="Normal 2 9 2 2 5" xfId="23752"/>
    <cellStyle name="Normal 2 9 2 3" xfId="23753"/>
    <cellStyle name="Normal 2 9 2 3 2" xfId="23754"/>
    <cellStyle name="Normal 2 9 2 3 3" xfId="23755"/>
    <cellStyle name="Normal 2 9 2 4" xfId="23756"/>
    <cellStyle name="Normal 2 9 2 4 2" xfId="23757"/>
    <cellStyle name="Normal 2 9 2 4 3" xfId="23758"/>
    <cellStyle name="Normal 2 9 2 5" xfId="23759"/>
    <cellStyle name="Normal 2 9 2 6" xfId="23760"/>
    <cellStyle name="Normal 2 9 3" xfId="23761"/>
    <cellStyle name="Normal 2 9 3 2" xfId="23762"/>
    <cellStyle name="Normal 2 9 3 2 2" xfId="23763"/>
    <cellStyle name="Normal 2 9 3 2 3" xfId="23764"/>
    <cellStyle name="Normal 2 9 3 3" xfId="23765"/>
    <cellStyle name="Normal 2 9 3 3 2" xfId="23766"/>
    <cellStyle name="Normal 2 9 3 3 3" xfId="23767"/>
    <cellStyle name="Normal 2 9 3 4" xfId="23768"/>
    <cellStyle name="Normal 2 9 3 5" xfId="23769"/>
    <cellStyle name="Normal 2 9 4" xfId="23770"/>
    <cellStyle name="Normal 2 9 4 2" xfId="23771"/>
    <cellStyle name="Normal 2 9 4 3" xfId="23772"/>
    <cellStyle name="Normal 2 9 5" xfId="23773"/>
    <cellStyle name="Normal 2 9 5 2" xfId="23774"/>
    <cellStyle name="Normal 2 9 5 3" xfId="23775"/>
    <cellStyle name="Normal 2 9 6" xfId="23776"/>
    <cellStyle name="Normal 2 9 7" xfId="23777"/>
    <cellStyle name="Normal 2 9 8" xfId="23778"/>
    <cellStyle name="Normal 2 9_Tabell 4.5-4.7" xfId="23742"/>
    <cellStyle name="Normal 2_Tabell 4.5-4.7" xfId="21875"/>
    <cellStyle name="Normal 20" xfId="23779"/>
    <cellStyle name="Normal 21" xfId="34328"/>
    <cellStyle name="Normal 22" xfId="34327"/>
    <cellStyle name="Normal 23" xfId="34332"/>
    <cellStyle name="Normal 24" xfId="34336"/>
    <cellStyle name="Normal 3" xfId="3"/>
    <cellStyle name="Normal 3 10" xfId="1345"/>
    <cellStyle name="Normal 3 10 10" xfId="23782"/>
    <cellStyle name="Normal 3 10 11" xfId="23783"/>
    <cellStyle name="Normal 3 10 2" xfId="1346"/>
    <cellStyle name="Normal 3 10 2 10" xfId="23785"/>
    <cellStyle name="Normal 3 10 2 2" xfId="1347"/>
    <cellStyle name="Normal 3 10 2 2 2" xfId="23787"/>
    <cellStyle name="Normal 3 10 2 2 2 2" xfId="23788"/>
    <cellStyle name="Normal 3 10 2 2 2 3" xfId="23789"/>
    <cellStyle name="Normal 3 10 2 2 3" xfId="23790"/>
    <cellStyle name="Normal 3 10 2 2 3 2" xfId="23791"/>
    <cellStyle name="Normal 3 10 2 2 3 3" xfId="23792"/>
    <cellStyle name="Normal 3 10 2 2 4" xfId="23793"/>
    <cellStyle name="Normal 3 10 2 2 5" xfId="23794"/>
    <cellStyle name="Normal 3 10 2 2_Tabell 4.5-4.7" xfId="23786"/>
    <cellStyle name="Normal 3 10 2 3" xfId="23795"/>
    <cellStyle name="Normal 3 10 2 3 2" xfId="23796"/>
    <cellStyle name="Normal 3 10 2 3 2 2" xfId="23797"/>
    <cellStyle name="Normal 3 10 2 3 2 3" xfId="23798"/>
    <cellStyle name="Normal 3 10 2 3 3" xfId="23799"/>
    <cellStyle name="Normal 3 10 2 3 3 2" xfId="23800"/>
    <cellStyle name="Normal 3 10 2 3 3 3" xfId="23801"/>
    <cellStyle name="Normal 3 10 2 3 4" xfId="23802"/>
    <cellStyle name="Normal 3 10 2 3 5" xfId="23803"/>
    <cellStyle name="Normal 3 10 2 4" xfId="23804"/>
    <cellStyle name="Normal 3 10 2 4 2" xfId="23805"/>
    <cellStyle name="Normal 3 10 2 4 3" xfId="23806"/>
    <cellStyle name="Normal 3 10 2 5" xfId="23807"/>
    <cellStyle name="Normal 3 10 2 5 2" xfId="23808"/>
    <cellStyle name="Normal 3 10 2 5 3" xfId="23809"/>
    <cellStyle name="Normal 3 10 2 6" xfId="23810"/>
    <cellStyle name="Normal 3 10 2 6 2" xfId="23811"/>
    <cellStyle name="Normal 3 10 2 7" xfId="23812"/>
    <cellStyle name="Normal 3 10 2 7 2" xfId="23813"/>
    <cellStyle name="Normal 3 10 2 8" xfId="23814"/>
    <cellStyle name="Normal 3 10 2 9" xfId="23815"/>
    <cellStyle name="Normal 3 10 2_Tabell 4.5-4.7" xfId="23784"/>
    <cellStyle name="Normal 3 10 3" xfId="1348"/>
    <cellStyle name="Normal 3 10 3 2" xfId="23817"/>
    <cellStyle name="Normal 3 10 3 2 2" xfId="23818"/>
    <cellStyle name="Normal 3 10 3 2 3" xfId="23819"/>
    <cellStyle name="Normal 3 10 3 3" xfId="23820"/>
    <cellStyle name="Normal 3 10 3 3 2" xfId="23821"/>
    <cellStyle name="Normal 3 10 3 3 3" xfId="23822"/>
    <cellStyle name="Normal 3 10 3 4" xfId="23823"/>
    <cellStyle name="Normal 3 10 3 5" xfId="23824"/>
    <cellStyle name="Normal 3 10 3_Tabell 4.5-4.7" xfId="23816"/>
    <cellStyle name="Normal 3 10 4" xfId="23825"/>
    <cellStyle name="Normal 3 10 4 2" xfId="23826"/>
    <cellStyle name="Normal 3 10 4 2 2" xfId="23827"/>
    <cellStyle name="Normal 3 10 4 2 3" xfId="23828"/>
    <cellStyle name="Normal 3 10 4 3" xfId="23829"/>
    <cellStyle name="Normal 3 10 4 3 2" xfId="23830"/>
    <cellStyle name="Normal 3 10 4 3 3" xfId="23831"/>
    <cellStyle name="Normal 3 10 4 4" xfId="23832"/>
    <cellStyle name="Normal 3 10 4 5" xfId="23833"/>
    <cellStyle name="Normal 3 10 5" xfId="23834"/>
    <cellStyle name="Normal 3 10 5 2" xfId="23835"/>
    <cellStyle name="Normal 3 10 5 3" xfId="23836"/>
    <cellStyle name="Normal 3 10 6" xfId="23837"/>
    <cellStyle name="Normal 3 10 6 2" xfId="23838"/>
    <cellStyle name="Normal 3 10 6 3" xfId="23839"/>
    <cellStyle name="Normal 3 10 7" xfId="23840"/>
    <cellStyle name="Normal 3 10 7 2" xfId="23841"/>
    <cellStyle name="Normal 3 10 8" xfId="23842"/>
    <cellStyle name="Normal 3 10 8 2" xfId="23843"/>
    <cellStyle name="Normal 3 10 9" xfId="23844"/>
    <cellStyle name="Normal 3 10_Tabell 4.5-4.7" xfId="23781"/>
    <cellStyle name="Normal 3 11" xfId="1349"/>
    <cellStyle name="Normal 3 11 10" xfId="23846"/>
    <cellStyle name="Normal 3 11 11" xfId="23847"/>
    <cellStyle name="Normal 3 11 2" xfId="1350"/>
    <cellStyle name="Normal 3 11 2 10" xfId="23849"/>
    <cellStyle name="Normal 3 11 2 2" xfId="1351"/>
    <cellStyle name="Normal 3 11 2 2 2" xfId="23851"/>
    <cellStyle name="Normal 3 11 2 2 2 2" xfId="23852"/>
    <cellStyle name="Normal 3 11 2 2 2 3" xfId="23853"/>
    <cellStyle name="Normal 3 11 2 2 3" xfId="23854"/>
    <cellStyle name="Normal 3 11 2 2 3 2" xfId="23855"/>
    <cellStyle name="Normal 3 11 2 2 3 3" xfId="23856"/>
    <cellStyle name="Normal 3 11 2 2 4" xfId="23857"/>
    <cellStyle name="Normal 3 11 2 2 5" xfId="23858"/>
    <cellStyle name="Normal 3 11 2 2_Tabell 4.5-4.7" xfId="23850"/>
    <cellStyle name="Normal 3 11 2 3" xfId="23859"/>
    <cellStyle name="Normal 3 11 2 3 2" xfId="23860"/>
    <cellStyle name="Normal 3 11 2 3 2 2" xfId="23861"/>
    <cellStyle name="Normal 3 11 2 3 2 3" xfId="23862"/>
    <cellStyle name="Normal 3 11 2 3 3" xfId="23863"/>
    <cellStyle name="Normal 3 11 2 3 3 2" xfId="23864"/>
    <cellStyle name="Normal 3 11 2 3 3 3" xfId="23865"/>
    <cellStyle name="Normal 3 11 2 3 4" xfId="23866"/>
    <cellStyle name="Normal 3 11 2 3 5" xfId="23867"/>
    <cellStyle name="Normal 3 11 2 4" xfId="23868"/>
    <cellStyle name="Normal 3 11 2 4 2" xfId="23869"/>
    <cellStyle name="Normal 3 11 2 4 3" xfId="23870"/>
    <cellStyle name="Normal 3 11 2 5" xfId="23871"/>
    <cellStyle name="Normal 3 11 2 5 2" xfId="23872"/>
    <cellStyle name="Normal 3 11 2 5 3" xfId="23873"/>
    <cellStyle name="Normal 3 11 2 6" xfId="23874"/>
    <cellStyle name="Normal 3 11 2 6 2" xfId="23875"/>
    <cellStyle name="Normal 3 11 2 7" xfId="23876"/>
    <cellStyle name="Normal 3 11 2 7 2" xfId="23877"/>
    <cellStyle name="Normal 3 11 2 8" xfId="23878"/>
    <cellStyle name="Normal 3 11 2 9" xfId="23879"/>
    <cellStyle name="Normal 3 11 2_Tabell 4.5-4.7" xfId="23848"/>
    <cellStyle name="Normal 3 11 3" xfId="1352"/>
    <cellStyle name="Normal 3 11 3 2" xfId="23881"/>
    <cellStyle name="Normal 3 11 3 2 2" xfId="23882"/>
    <cellStyle name="Normal 3 11 3 2 3" xfId="23883"/>
    <cellStyle name="Normal 3 11 3 3" xfId="23884"/>
    <cellStyle name="Normal 3 11 3 3 2" xfId="23885"/>
    <cellStyle name="Normal 3 11 3 3 3" xfId="23886"/>
    <cellStyle name="Normal 3 11 3 4" xfId="23887"/>
    <cellStyle name="Normal 3 11 3 5" xfId="23888"/>
    <cellStyle name="Normal 3 11 3_Tabell 4.5-4.7" xfId="23880"/>
    <cellStyle name="Normal 3 11 4" xfId="23889"/>
    <cellStyle name="Normal 3 11 4 2" xfId="23890"/>
    <cellStyle name="Normal 3 11 4 2 2" xfId="23891"/>
    <cellStyle name="Normal 3 11 4 2 3" xfId="23892"/>
    <cellStyle name="Normal 3 11 4 3" xfId="23893"/>
    <cellStyle name="Normal 3 11 4 3 2" xfId="23894"/>
    <cellStyle name="Normal 3 11 4 3 3" xfId="23895"/>
    <cellStyle name="Normal 3 11 4 4" xfId="23896"/>
    <cellStyle name="Normal 3 11 4 5" xfId="23897"/>
    <cellStyle name="Normal 3 11 5" xfId="23898"/>
    <cellStyle name="Normal 3 11 5 2" xfId="23899"/>
    <cellStyle name="Normal 3 11 5 3" xfId="23900"/>
    <cellStyle name="Normal 3 11 6" xfId="23901"/>
    <cellStyle name="Normal 3 11 6 2" xfId="23902"/>
    <cellStyle name="Normal 3 11 6 3" xfId="23903"/>
    <cellStyle name="Normal 3 11 7" xfId="23904"/>
    <cellStyle name="Normal 3 11 7 2" xfId="23905"/>
    <cellStyle name="Normal 3 11 8" xfId="23906"/>
    <cellStyle name="Normal 3 11 8 2" xfId="23907"/>
    <cellStyle name="Normal 3 11 9" xfId="23908"/>
    <cellStyle name="Normal 3 11_Tabell 4.5-4.7" xfId="23845"/>
    <cellStyle name="Normal 3 12" xfId="1353"/>
    <cellStyle name="Normal 3 12 10" xfId="23910"/>
    <cellStyle name="Normal 3 12 2" xfId="1354"/>
    <cellStyle name="Normal 3 12 2 2" xfId="23912"/>
    <cellStyle name="Normal 3 12 2 2 2" xfId="23913"/>
    <cellStyle name="Normal 3 12 2 2 3" xfId="23914"/>
    <cellStyle name="Normal 3 12 2 3" xfId="23915"/>
    <cellStyle name="Normal 3 12 2 3 2" xfId="23916"/>
    <cellStyle name="Normal 3 12 2 3 3" xfId="23917"/>
    <cellStyle name="Normal 3 12 2 4" xfId="23918"/>
    <cellStyle name="Normal 3 12 2 5" xfId="23919"/>
    <cellStyle name="Normal 3 12 2_Tabell 4.5-4.7" xfId="23911"/>
    <cellStyle name="Normal 3 12 3" xfId="23920"/>
    <cellStyle name="Normal 3 12 3 2" xfId="23921"/>
    <cellStyle name="Normal 3 12 3 2 2" xfId="23922"/>
    <cellStyle name="Normal 3 12 3 2 3" xfId="23923"/>
    <cellStyle name="Normal 3 12 3 3" xfId="23924"/>
    <cellStyle name="Normal 3 12 3 3 2" xfId="23925"/>
    <cellStyle name="Normal 3 12 3 3 3" xfId="23926"/>
    <cellStyle name="Normal 3 12 3 4" xfId="23927"/>
    <cellStyle name="Normal 3 12 3 5" xfId="23928"/>
    <cellStyle name="Normal 3 12 4" xfId="23929"/>
    <cellStyle name="Normal 3 12 4 2" xfId="23930"/>
    <cellStyle name="Normal 3 12 4 3" xfId="23931"/>
    <cellStyle name="Normal 3 12 5" xfId="23932"/>
    <cellStyle name="Normal 3 12 5 2" xfId="23933"/>
    <cellStyle name="Normal 3 12 5 3" xfId="23934"/>
    <cellStyle name="Normal 3 12 6" xfId="23935"/>
    <cellStyle name="Normal 3 12 6 2" xfId="23936"/>
    <cellStyle name="Normal 3 12 7" xfId="23937"/>
    <cellStyle name="Normal 3 12 7 2" xfId="23938"/>
    <cellStyle name="Normal 3 12 8" xfId="23939"/>
    <cellStyle name="Normal 3 12 9" xfId="23940"/>
    <cellStyle name="Normal 3 12_Tabell 4.5-4.7" xfId="23909"/>
    <cellStyle name="Normal 3 13" xfId="1355"/>
    <cellStyle name="Normal 3 13 10" xfId="23942"/>
    <cellStyle name="Normal 3 13 2" xfId="1356"/>
    <cellStyle name="Normal 3 13 2 2" xfId="23944"/>
    <cellStyle name="Normal 3 13 2 2 2" xfId="23945"/>
    <cellStyle name="Normal 3 13 2 2 3" xfId="23946"/>
    <cellStyle name="Normal 3 13 2 3" xfId="23947"/>
    <cellStyle name="Normal 3 13 2 3 2" xfId="23948"/>
    <cellStyle name="Normal 3 13 2 3 3" xfId="23949"/>
    <cellStyle name="Normal 3 13 2 4" xfId="23950"/>
    <cellStyle name="Normal 3 13 2 5" xfId="23951"/>
    <cellStyle name="Normal 3 13 2_Tabell 4.5-4.7" xfId="23943"/>
    <cellStyle name="Normal 3 13 3" xfId="23952"/>
    <cellStyle name="Normal 3 13 3 2" xfId="23953"/>
    <cellStyle name="Normal 3 13 3 2 2" xfId="23954"/>
    <cellStyle name="Normal 3 13 3 2 3" xfId="23955"/>
    <cellStyle name="Normal 3 13 3 3" xfId="23956"/>
    <cellStyle name="Normal 3 13 3 3 2" xfId="23957"/>
    <cellStyle name="Normal 3 13 3 3 3" xfId="23958"/>
    <cellStyle name="Normal 3 13 3 4" xfId="23959"/>
    <cellStyle name="Normal 3 13 3 5" xfId="23960"/>
    <cellStyle name="Normal 3 13 4" xfId="23961"/>
    <cellStyle name="Normal 3 13 4 2" xfId="23962"/>
    <cellStyle name="Normal 3 13 4 3" xfId="23963"/>
    <cellStyle name="Normal 3 13 5" xfId="23964"/>
    <cellStyle name="Normal 3 13 5 2" xfId="23965"/>
    <cellStyle name="Normal 3 13 5 3" xfId="23966"/>
    <cellStyle name="Normal 3 13 6" xfId="23967"/>
    <cellStyle name="Normal 3 13 6 2" xfId="23968"/>
    <cellStyle name="Normal 3 13 7" xfId="23969"/>
    <cellStyle name="Normal 3 13 7 2" xfId="23970"/>
    <cellStyle name="Normal 3 13 8" xfId="23971"/>
    <cellStyle name="Normal 3 13 9" xfId="23972"/>
    <cellStyle name="Normal 3 13_Tabell 4.5-4.7" xfId="23941"/>
    <cellStyle name="Normal 3 14" xfId="6"/>
    <cellStyle name="Normal 3 14 2" xfId="23974"/>
    <cellStyle name="Normal 3 14 2 2" xfId="23975"/>
    <cellStyle name="Normal 3 14 2 3" xfId="23976"/>
    <cellStyle name="Normal 3 14 3" xfId="23977"/>
    <cellStyle name="Normal 3 14 3 2" xfId="23978"/>
    <cellStyle name="Normal 3 14 3 3" xfId="23979"/>
    <cellStyle name="Normal 3 14 4" xfId="23980"/>
    <cellStyle name="Normal 3 14 5" xfId="23981"/>
    <cellStyle name="Normal 3 14 6" xfId="23982"/>
    <cellStyle name="Normal 3 14_Tabell 4.5-4.7" xfId="23973"/>
    <cellStyle name="Normal 3 15" xfId="2027"/>
    <cellStyle name="Normal 3 15 2" xfId="23984"/>
    <cellStyle name="Normal 3 15 3" xfId="23985"/>
    <cellStyle name="Normal 3 15 4" xfId="23986"/>
    <cellStyle name="Normal 3 15_Tabell 4.5-4.7" xfId="23983"/>
    <cellStyle name="Normal 3 16" xfId="2024"/>
    <cellStyle name="Normal 3 16 2" xfId="23988"/>
    <cellStyle name="Normal 3 16 3" xfId="23989"/>
    <cellStyle name="Normal 3 16 4" xfId="23990"/>
    <cellStyle name="Normal 3 16_Tabell 4.5-4.7" xfId="23987"/>
    <cellStyle name="Normal 3 17" xfId="23991"/>
    <cellStyle name="Normal 3 18" xfId="23992"/>
    <cellStyle name="Normal 3 19" xfId="34331"/>
    <cellStyle name="Normal 3 2" xfId="7"/>
    <cellStyle name="Normal 3 2 10" xfId="1357"/>
    <cellStyle name="Normal 3 2 10 10" xfId="23995"/>
    <cellStyle name="Normal 3 2 10 2" xfId="1358"/>
    <cellStyle name="Normal 3 2 10 2 2" xfId="23997"/>
    <cellStyle name="Normal 3 2 10 2 2 2" xfId="23998"/>
    <cellStyle name="Normal 3 2 10 2 2 3" xfId="23999"/>
    <cellStyle name="Normal 3 2 10 2 3" xfId="24000"/>
    <cellStyle name="Normal 3 2 10 2 3 2" xfId="24001"/>
    <cellStyle name="Normal 3 2 10 2 3 3" xfId="24002"/>
    <cellStyle name="Normal 3 2 10 2 4" xfId="24003"/>
    <cellStyle name="Normal 3 2 10 2 5" xfId="24004"/>
    <cellStyle name="Normal 3 2 10 2_Tabell 4.5-4.7" xfId="23996"/>
    <cellStyle name="Normal 3 2 10 3" xfId="24005"/>
    <cellStyle name="Normal 3 2 10 3 2" xfId="24006"/>
    <cellStyle name="Normal 3 2 10 3 2 2" xfId="24007"/>
    <cellStyle name="Normal 3 2 10 3 2 3" xfId="24008"/>
    <cellStyle name="Normal 3 2 10 3 3" xfId="24009"/>
    <cellStyle name="Normal 3 2 10 3 3 2" xfId="24010"/>
    <cellStyle name="Normal 3 2 10 3 3 3" xfId="24011"/>
    <cellStyle name="Normal 3 2 10 3 4" xfId="24012"/>
    <cellStyle name="Normal 3 2 10 3 5" xfId="24013"/>
    <cellStyle name="Normal 3 2 10 4" xfId="24014"/>
    <cellStyle name="Normal 3 2 10 4 2" xfId="24015"/>
    <cellStyle name="Normal 3 2 10 4 3" xfId="24016"/>
    <cellStyle name="Normal 3 2 10 5" xfId="24017"/>
    <cellStyle name="Normal 3 2 10 5 2" xfId="24018"/>
    <cellStyle name="Normal 3 2 10 5 3" xfId="24019"/>
    <cellStyle name="Normal 3 2 10 6" xfId="24020"/>
    <cellStyle name="Normal 3 2 10 6 2" xfId="24021"/>
    <cellStyle name="Normal 3 2 10 7" xfId="24022"/>
    <cellStyle name="Normal 3 2 10 7 2" xfId="24023"/>
    <cellStyle name="Normal 3 2 10 8" xfId="24024"/>
    <cellStyle name="Normal 3 2 10 9" xfId="24025"/>
    <cellStyle name="Normal 3 2 10_Tabell 4.5-4.7" xfId="23994"/>
    <cellStyle name="Normal 3 2 11" xfId="1359"/>
    <cellStyle name="Normal 3 2 11 2" xfId="24027"/>
    <cellStyle name="Normal 3 2 11 2 2" xfId="24028"/>
    <cellStyle name="Normal 3 2 11 2 3" xfId="24029"/>
    <cellStyle name="Normal 3 2 11 3" xfId="24030"/>
    <cellStyle name="Normal 3 2 11 3 2" xfId="24031"/>
    <cellStyle name="Normal 3 2 11 3 3" xfId="24032"/>
    <cellStyle name="Normal 3 2 11 4" xfId="24033"/>
    <cellStyle name="Normal 3 2 11 5" xfId="24034"/>
    <cellStyle name="Normal 3 2 11_Tabell 4.5-4.7" xfId="24026"/>
    <cellStyle name="Normal 3 2 12" xfId="2014"/>
    <cellStyle name="Normal 3 2 12 2" xfId="24036"/>
    <cellStyle name="Normal 3 2 12 2 2" xfId="24037"/>
    <cellStyle name="Normal 3 2 12 2 3" xfId="24038"/>
    <cellStyle name="Normal 3 2 12 3" xfId="24039"/>
    <cellStyle name="Normal 3 2 12 3 2" xfId="24040"/>
    <cellStyle name="Normal 3 2 12 3 3" xfId="24041"/>
    <cellStyle name="Normal 3 2 12 4" xfId="24042"/>
    <cellStyle name="Normal 3 2 12 5" xfId="24043"/>
    <cellStyle name="Normal 3 2 12 6" xfId="24044"/>
    <cellStyle name="Normal 3 2 12_Tabell 4.5-4.7" xfId="24035"/>
    <cellStyle name="Normal 3 2 13" xfId="24045"/>
    <cellStyle name="Normal 3 2 13 2" xfId="24046"/>
    <cellStyle name="Normal 3 2 13 2 2" xfId="24047"/>
    <cellStyle name="Normal 3 2 13 2 3" xfId="24048"/>
    <cellStyle name="Normal 3 2 13 3" xfId="24049"/>
    <cellStyle name="Normal 3 2 13 3 2" xfId="24050"/>
    <cellStyle name="Normal 3 2 13 3 3" xfId="24051"/>
    <cellStyle name="Normal 3 2 13 4" xfId="24052"/>
    <cellStyle name="Normal 3 2 13 5" xfId="24053"/>
    <cellStyle name="Normal 3 2 14" xfId="24054"/>
    <cellStyle name="Normal 3 2 14 2" xfId="24055"/>
    <cellStyle name="Normal 3 2 15" xfId="24056"/>
    <cellStyle name="Normal 3 2 15 2" xfId="24057"/>
    <cellStyle name="Normal 3 2 16" xfId="24058"/>
    <cellStyle name="Normal 3 2 17" xfId="24059"/>
    <cellStyle name="Normal 3 2 2" xfId="1360"/>
    <cellStyle name="Normal 3 2 2 10" xfId="24061"/>
    <cellStyle name="Normal 3 2 2 10 2" xfId="24062"/>
    <cellStyle name="Normal 3 2 2 11" xfId="24063"/>
    <cellStyle name="Normal 3 2 2 12" xfId="24064"/>
    <cellStyle name="Normal 3 2 2 2" xfId="1361"/>
    <cellStyle name="Normal 3 2 2 2 10" xfId="24066"/>
    <cellStyle name="Normal 3 2 2 2 11" xfId="24067"/>
    <cellStyle name="Normal 3 2 2 2 12" xfId="24068"/>
    <cellStyle name="Normal 3 2 2 2 2" xfId="1362"/>
    <cellStyle name="Normal 3 2 2 2 2 10" xfId="24070"/>
    <cellStyle name="Normal 3 2 2 2 2 11" xfId="24071"/>
    <cellStyle name="Normal 3 2 2 2 2 2" xfId="1363"/>
    <cellStyle name="Normal 3 2 2 2 2 2 10" xfId="24073"/>
    <cellStyle name="Normal 3 2 2 2 2 2 2" xfId="1364"/>
    <cellStyle name="Normal 3 2 2 2 2 2 2 2" xfId="24075"/>
    <cellStyle name="Normal 3 2 2 2 2 2 2 2 2" xfId="24076"/>
    <cellStyle name="Normal 3 2 2 2 2 2 2 2 3" xfId="24077"/>
    <cellStyle name="Normal 3 2 2 2 2 2 2 3" xfId="24078"/>
    <cellStyle name="Normal 3 2 2 2 2 2 2 3 2" xfId="24079"/>
    <cellStyle name="Normal 3 2 2 2 2 2 2 3 3" xfId="24080"/>
    <cellStyle name="Normal 3 2 2 2 2 2 2 4" xfId="24081"/>
    <cellStyle name="Normal 3 2 2 2 2 2 2 5" xfId="24082"/>
    <cellStyle name="Normal 3 2 2 2 2 2 2_Tabell 4.5-4.7" xfId="24074"/>
    <cellStyle name="Normal 3 2 2 2 2 2 3" xfId="24083"/>
    <cellStyle name="Normal 3 2 2 2 2 2 3 2" xfId="24084"/>
    <cellStyle name="Normal 3 2 2 2 2 2 3 2 2" xfId="24085"/>
    <cellStyle name="Normal 3 2 2 2 2 2 3 2 3" xfId="24086"/>
    <cellStyle name="Normal 3 2 2 2 2 2 3 3" xfId="24087"/>
    <cellStyle name="Normal 3 2 2 2 2 2 3 3 2" xfId="24088"/>
    <cellStyle name="Normal 3 2 2 2 2 2 3 3 3" xfId="24089"/>
    <cellStyle name="Normal 3 2 2 2 2 2 3 4" xfId="24090"/>
    <cellStyle name="Normal 3 2 2 2 2 2 3 5" xfId="24091"/>
    <cellStyle name="Normal 3 2 2 2 2 2 4" xfId="24092"/>
    <cellStyle name="Normal 3 2 2 2 2 2 4 2" xfId="24093"/>
    <cellStyle name="Normal 3 2 2 2 2 2 4 3" xfId="24094"/>
    <cellStyle name="Normal 3 2 2 2 2 2 5" xfId="24095"/>
    <cellStyle name="Normal 3 2 2 2 2 2 5 2" xfId="24096"/>
    <cellStyle name="Normal 3 2 2 2 2 2 5 3" xfId="24097"/>
    <cellStyle name="Normal 3 2 2 2 2 2 6" xfId="24098"/>
    <cellStyle name="Normal 3 2 2 2 2 2 6 2" xfId="24099"/>
    <cellStyle name="Normal 3 2 2 2 2 2 7" xfId="24100"/>
    <cellStyle name="Normal 3 2 2 2 2 2 7 2" xfId="24101"/>
    <cellStyle name="Normal 3 2 2 2 2 2 8" xfId="24102"/>
    <cellStyle name="Normal 3 2 2 2 2 2 9" xfId="24103"/>
    <cellStyle name="Normal 3 2 2 2 2 2_Tabell 4.5-4.7" xfId="24072"/>
    <cellStyle name="Normal 3 2 2 2 2 3" xfId="1365"/>
    <cellStyle name="Normal 3 2 2 2 2 3 2" xfId="24105"/>
    <cellStyle name="Normal 3 2 2 2 2 3 2 2" xfId="24106"/>
    <cellStyle name="Normal 3 2 2 2 2 3 2 3" xfId="24107"/>
    <cellStyle name="Normal 3 2 2 2 2 3 3" xfId="24108"/>
    <cellStyle name="Normal 3 2 2 2 2 3 3 2" xfId="24109"/>
    <cellStyle name="Normal 3 2 2 2 2 3 3 3" xfId="24110"/>
    <cellStyle name="Normal 3 2 2 2 2 3 4" xfId="24111"/>
    <cellStyle name="Normal 3 2 2 2 2 3 5" xfId="24112"/>
    <cellStyle name="Normal 3 2 2 2 2 3_Tabell 4.5-4.7" xfId="24104"/>
    <cellStyle name="Normal 3 2 2 2 2 4" xfId="24113"/>
    <cellStyle name="Normal 3 2 2 2 2 4 2" xfId="24114"/>
    <cellStyle name="Normal 3 2 2 2 2 4 2 2" xfId="24115"/>
    <cellStyle name="Normal 3 2 2 2 2 4 2 3" xfId="24116"/>
    <cellStyle name="Normal 3 2 2 2 2 4 3" xfId="24117"/>
    <cellStyle name="Normal 3 2 2 2 2 4 3 2" xfId="24118"/>
    <cellStyle name="Normal 3 2 2 2 2 4 3 3" xfId="24119"/>
    <cellStyle name="Normal 3 2 2 2 2 4 4" xfId="24120"/>
    <cellStyle name="Normal 3 2 2 2 2 4 5" xfId="24121"/>
    <cellStyle name="Normal 3 2 2 2 2 5" xfId="24122"/>
    <cellStyle name="Normal 3 2 2 2 2 5 2" xfId="24123"/>
    <cellStyle name="Normal 3 2 2 2 2 5 3" xfId="24124"/>
    <cellStyle name="Normal 3 2 2 2 2 6" xfId="24125"/>
    <cellStyle name="Normal 3 2 2 2 2 6 2" xfId="24126"/>
    <cellStyle name="Normal 3 2 2 2 2 6 3" xfId="24127"/>
    <cellStyle name="Normal 3 2 2 2 2 7" xfId="24128"/>
    <cellStyle name="Normal 3 2 2 2 2 7 2" xfId="24129"/>
    <cellStyle name="Normal 3 2 2 2 2 8" xfId="24130"/>
    <cellStyle name="Normal 3 2 2 2 2 8 2" xfId="24131"/>
    <cellStyle name="Normal 3 2 2 2 2 9" xfId="24132"/>
    <cellStyle name="Normal 3 2 2 2 2_Tabell 4.5-4.7" xfId="24069"/>
    <cellStyle name="Normal 3 2 2 2 3" xfId="1366"/>
    <cellStyle name="Normal 3 2 2 2 3 10" xfId="24134"/>
    <cellStyle name="Normal 3 2 2 2 3 2" xfId="1367"/>
    <cellStyle name="Normal 3 2 2 2 3 2 2" xfId="24136"/>
    <cellStyle name="Normal 3 2 2 2 3 2 2 2" xfId="24137"/>
    <cellStyle name="Normal 3 2 2 2 3 2 2 3" xfId="24138"/>
    <cellStyle name="Normal 3 2 2 2 3 2 3" xfId="24139"/>
    <cellStyle name="Normal 3 2 2 2 3 2 3 2" xfId="24140"/>
    <cellStyle name="Normal 3 2 2 2 3 2 3 3" xfId="24141"/>
    <cellStyle name="Normal 3 2 2 2 3 2 4" xfId="24142"/>
    <cellStyle name="Normal 3 2 2 2 3 2 5" xfId="24143"/>
    <cellStyle name="Normal 3 2 2 2 3 2_Tabell 4.5-4.7" xfId="24135"/>
    <cellStyle name="Normal 3 2 2 2 3 3" xfId="24144"/>
    <cellStyle name="Normal 3 2 2 2 3 3 2" xfId="24145"/>
    <cellStyle name="Normal 3 2 2 2 3 3 2 2" xfId="24146"/>
    <cellStyle name="Normal 3 2 2 2 3 3 2 3" xfId="24147"/>
    <cellStyle name="Normal 3 2 2 2 3 3 3" xfId="24148"/>
    <cellStyle name="Normal 3 2 2 2 3 3 3 2" xfId="24149"/>
    <cellStyle name="Normal 3 2 2 2 3 3 3 3" xfId="24150"/>
    <cellStyle name="Normal 3 2 2 2 3 3 4" xfId="24151"/>
    <cellStyle name="Normal 3 2 2 2 3 3 5" xfId="24152"/>
    <cellStyle name="Normal 3 2 2 2 3 4" xfId="24153"/>
    <cellStyle name="Normal 3 2 2 2 3 4 2" xfId="24154"/>
    <cellStyle name="Normal 3 2 2 2 3 4 3" xfId="24155"/>
    <cellStyle name="Normal 3 2 2 2 3 5" xfId="24156"/>
    <cellStyle name="Normal 3 2 2 2 3 5 2" xfId="24157"/>
    <cellStyle name="Normal 3 2 2 2 3 5 3" xfId="24158"/>
    <cellStyle name="Normal 3 2 2 2 3 6" xfId="24159"/>
    <cellStyle name="Normal 3 2 2 2 3 6 2" xfId="24160"/>
    <cellStyle name="Normal 3 2 2 2 3 7" xfId="24161"/>
    <cellStyle name="Normal 3 2 2 2 3 7 2" xfId="24162"/>
    <cellStyle name="Normal 3 2 2 2 3 8" xfId="24163"/>
    <cellStyle name="Normal 3 2 2 2 3 9" xfId="24164"/>
    <cellStyle name="Normal 3 2 2 2 3_Tabell 4.5-4.7" xfId="24133"/>
    <cellStyle name="Normal 3 2 2 2 4" xfId="1368"/>
    <cellStyle name="Normal 3 2 2 2 4 2" xfId="24166"/>
    <cellStyle name="Normal 3 2 2 2 4 2 2" xfId="24167"/>
    <cellStyle name="Normal 3 2 2 2 4 2 3" xfId="24168"/>
    <cellStyle name="Normal 3 2 2 2 4 3" xfId="24169"/>
    <cellStyle name="Normal 3 2 2 2 4 3 2" xfId="24170"/>
    <cellStyle name="Normal 3 2 2 2 4 3 3" xfId="24171"/>
    <cellStyle name="Normal 3 2 2 2 4 4" xfId="24172"/>
    <cellStyle name="Normal 3 2 2 2 4 5" xfId="24173"/>
    <cellStyle name="Normal 3 2 2 2 4_Tabell 4.5-4.7" xfId="24165"/>
    <cellStyle name="Normal 3 2 2 2 5" xfId="24174"/>
    <cellStyle name="Normal 3 2 2 2 5 2" xfId="24175"/>
    <cellStyle name="Normal 3 2 2 2 5 2 2" xfId="24176"/>
    <cellStyle name="Normal 3 2 2 2 5 2 3" xfId="24177"/>
    <cellStyle name="Normal 3 2 2 2 5 3" xfId="24178"/>
    <cellStyle name="Normal 3 2 2 2 5 3 2" xfId="24179"/>
    <cellStyle name="Normal 3 2 2 2 5 3 3" xfId="24180"/>
    <cellStyle name="Normal 3 2 2 2 5 4" xfId="24181"/>
    <cellStyle name="Normal 3 2 2 2 5 5" xfId="24182"/>
    <cellStyle name="Normal 3 2 2 2 6" xfId="24183"/>
    <cellStyle name="Normal 3 2 2 2 6 2" xfId="24184"/>
    <cellStyle name="Normal 3 2 2 2 6 3" xfId="24185"/>
    <cellStyle name="Normal 3 2 2 2 7" xfId="24186"/>
    <cellStyle name="Normal 3 2 2 2 7 2" xfId="24187"/>
    <cellStyle name="Normal 3 2 2 2 7 3" xfId="24188"/>
    <cellStyle name="Normal 3 2 2 2 8" xfId="24189"/>
    <cellStyle name="Normal 3 2 2 2 8 2" xfId="24190"/>
    <cellStyle name="Normal 3 2 2 2 9" xfId="24191"/>
    <cellStyle name="Normal 3 2 2 2 9 2" xfId="24192"/>
    <cellStyle name="Normal 3 2 2 2_Tabell 4.5-4.7" xfId="24065"/>
    <cellStyle name="Normal 3 2 2 3" xfId="1369"/>
    <cellStyle name="Normal 3 2 2 3 10" xfId="24194"/>
    <cellStyle name="Normal 3 2 2 3 11" xfId="24195"/>
    <cellStyle name="Normal 3 2 2 3 2" xfId="1370"/>
    <cellStyle name="Normal 3 2 2 3 2 10" xfId="24197"/>
    <cellStyle name="Normal 3 2 2 3 2 2" xfId="1371"/>
    <cellStyle name="Normal 3 2 2 3 2 2 2" xfId="24199"/>
    <cellStyle name="Normal 3 2 2 3 2 2 2 2" xfId="24200"/>
    <cellStyle name="Normal 3 2 2 3 2 2 2 3" xfId="24201"/>
    <cellStyle name="Normal 3 2 2 3 2 2 3" xfId="24202"/>
    <cellStyle name="Normal 3 2 2 3 2 2 3 2" xfId="24203"/>
    <cellStyle name="Normal 3 2 2 3 2 2 3 3" xfId="24204"/>
    <cellStyle name="Normal 3 2 2 3 2 2 4" xfId="24205"/>
    <cellStyle name="Normal 3 2 2 3 2 2 5" xfId="24206"/>
    <cellStyle name="Normal 3 2 2 3 2 2_Tabell 4.5-4.7" xfId="24198"/>
    <cellStyle name="Normal 3 2 2 3 2 3" xfId="24207"/>
    <cellStyle name="Normal 3 2 2 3 2 3 2" xfId="24208"/>
    <cellStyle name="Normal 3 2 2 3 2 3 2 2" xfId="24209"/>
    <cellStyle name="Normal 3 2 2 3 2 3 2 3" xfId="24210"/>
    <cellStyle name="Normal 3 2 2 3 2 3 3" xfId="24211"/>
    <cellStyle name="Normal 3 2 2 3 2 3 3 2" xfId="24212"/>
    <cellStyle name="Normal 3 2 2 3 2 3 3 3" xfId="24213"/>
    <cellStyle name="Normal 3 2 2 3 2 3 4" xfId="24214"/>
    <cellStyle name="Normal 3 2 2 3 2 3 5" xfId="24215"/>
    <cellStyle name="Normal 3 2 2 3 2 4" xfId="24216"/>
    <cellStyle name="Normal 3 2 2 3 2 4 2" xfId="24217"/>
    <cellStyle name="Normal 3 2 2 3 2 4 3" xfId="24218"/>
    <cellStyle name="Normal 3 2 2 3 2 5" xfId="24219"/>
    <cellStyle name="Normal 3 2 2 3 2 5 2" xfId="24220"/>
    <cellStyle name="Normal 3 2 2 3 2 5 3" xfId="24221"/>
    <cellStyle name="Normal 3 2 2 3 2 6" xfId="24222"/>
    <cellStyle name="Normal 3 2 2 3 2 6 2" xfId="24223"/>
    <cellStyle name="Normal 3 2 2 3 2 7" xfId="24224"/>
    <cellStyle name="Normal 3 2 2 3 2 7 2" xfId="24225"/>
    <cellStyle name="Normal 3 2 2 3 2 8" xfId="24226"/>
    <cellStyle name="Normal 3 2 2 3 2 9" xfId="24227"/>
    <cellStyle name="Normal 3 2 2 3 2_Tabell 4.5-4.7" xfId="24196"/>
    <cellStyle name="Normal 3 2 2 3 3" xfId="1372"/>
    <cellStyle name="Normal 3 2 2 3 3 2" xfId="24229"/>
    <cellStyle name="Normal 3 2 2 3 3 2 2" xfId="24230"/>
    <cellStyle name="Normal 3 2 2 3 3 2 3" xfId="24231"/>
    <cellStyle name="Normal 3 2 2 3 3 3" xfId="24232"/>
    <cellStyle name="Normal 3 2 2 3 3 3 2" xfId="24233"/>
    <cellStyle name="Normal 3 2 2 3 3 3 3" xfId="24234"/>
    <cellStyle name="Normal 3 2 2 3 3 4" xfId="24235"/>
    <cellStyle name="Normal 3 2 2 3 3 5" xfId="24236"/>
    <cellStyle name="Normal 3 2 2 3 3_Tabell 4.5-4.7" xfId="24228"/>
    <cellStyle name="Normal 3 2 2 3 4" xfId="24237"/>
    <cellStyle name="Normal 3 2 2 3 4 2" xfId="24238"/>
    <cellStyle name="Normal 3 2 2 3 4 2 2" xfId="24239"/>
    <cellStyle name="Normal 3 2 2 3 4 2 3" xfId="24240"/>
    <cellStyle name="Normal 3 2 2 3 4 3" xfId="24241"/>
    <cellStyle name="Normal 3 2 2 3 4 3 2" xfId="24242"/>
    <cellStyle name="Normal 3 2 2 3 4 3 3" xfId="24243"/>
    <cellStyle name="Normal 3 2 2 3 4 4" xfId="24244"/>
    <cellStyle name="Normal 3 2 2 3 4 5" xfId="24245"/>
    <cellStyle name="Normal 3 2 2 3 5" xfId="24246"/>
    <cellStyle name="Normal 3 2 2 3 5 2" xfId="24247"/>
    <cellStyle name="Normal 3 2 2 3 5 3" xfId="24248"/>
    <cellStyle name="Normal 3 2 2 3 6" xfId="24249"/>
    <cellStyle name="Normal 3 2 2 3 6 2" xfId="24250"/>
    <cellStyle name="Normal 3 2 2 3 6 3" xfId="24251"/>
    <cellStyle name="Normal 3 2 2 3 7" xfId="24252"/>
    <cellStyle name="Normal 3 2 2 3 7 2" xfId="24253"/>
    <cellStyle name="Normal 3 2 2 3 8" xfId="24254"/>
    <cellStyle name="Normal 3 2 2 3 8 2" xfId="24255"/>
    <cellStyle name="Normal 3 2 2 3 9" xfId="24256"/>
    <cellStyle name="Normal 3 2 2 3_Tabell 4.5-4.7" xfId="24193"/>
    <cellStyle name="Normal 3 2 2 4" xfId="1373"/>
    <cellStyle name="Normal 3 2 2 4 10" xfId="24258"/>
    <cellStyle name="Normal 3 2 2 4 2" xfId="1374"/>
    <cellStyle name="Normal 3 2 2 4 2 2" xfId="24260"/>
    <cellStyle name="Normal 3 2 2 4 2 2 2" xfId="24261"/>
    <cellStyle name="Normal 3 2 2 4 2 2 3" xfId="24262"/>
    <cellStyle name="Normal 3 2 2 4 2 3" xfId="24263"/>
    <cellStyle name="Normal 3 2 2 4 2 3 2" xfId="24264"/>
    <cellStyle name="Normal 3 2 2 4 2 3 3" xfId="24265"/>
    <cellStyle name="Normal 3 2 2 4 2 4" xfId="24266"/>
    <cellStyle name="Normal 3 2 2 4 2 5" xfId="24267"/>
    <cellStyle name="Normal 3 2 2 4 2_Tabell 4.5-4.7" xfId="24259"/>
    <cellStyle name="Normal 3 2 2 4 3" xfId="24268"/>
    <cellStyle name="Normal 3 2 2 4 3 2" xfId="24269"/>
    <cellStyle name="Normal 3 2 2 4 3 2 2" xfId="24270"/>
    <cellStyle name="Normal 3 2 2 4 3 2 3" xfId="24271"/>
    <cellStyle name="Normal 3 2 2 4 3 3" xfId="24272"/>
    <cellStyle name="Normal 3 2 2 4 3 3 2" xfId="24273"/>
    <cellStyle name="Normal 3 2 2 4 3 3 3" xfId="24274"/>
    <cellStyle name="Normal 3 2 2 4 3 4" xfId="24275"/>
    <cellStyle name="Normal 3 2 2 4 3 5" xfId="24276"/>
    <cellStyle name="Normal 3 2 2 4 4" xfId="24277"/>
    <cellStyle name="Normal 3 2 2 4 4 2" xfId="24278"/>
    <cellStyle name="Normal 3 2 2 4 4 3" xfId="24279"/>
    <cellStyle name="Normal 3 2 2 4 5" xfId="24280"/>
    <cellStyle name="Normal 3 2 2 4 5 2" xfId="24281"/>
    <cellStyle name="Normal 3 2 2 4 5 3" xfId="24282"/>
    <cellStyle name="Normal 3 2 2 4 6" xfId="24283"/>
    <cellStyle name="Normal 3 2 2 4 6 2" xfId="24284"/>
    <cellStyle name="Normal 3 2 2 4 7" xfId="24285"/>
    <cellStyle name="Normal 3 2 2 4 7 2" xfId="24286"/>
    <cellStyle name="Normal 3 2 2 4 8" xfId="24287"/>
    <cellStyle name="Normal 3 2 2 4 9" xfId="24288"/>
    <cellStyle name="Normal 3 2 2 4_Tabell 4.5-4.7" xfId="24257"/>
    <cellStyle name="Normal 3 2 2 5" xfId="1375"/>
    <cellStyle name="Normal 3 2 2 5 10" xfId="24290"/>
    <cellStyle name="Normal 3 2 2 5 2" xfId="1376"/>
    <cellStyle name="Normal 3 2 2 5 2 2" xfId="24292"/>
    <cellStyle name="Normal 3 2 2 5 2 2 2" xfId="24293"/>
    <cellStyle name="Normal 3 2 2 5 2 2 3" xfId="24294"/>
    <cellStyle name="Normal 3 2 2 5 2 3" xfId="24295"/>
    <cellStyle name="Normal 3 2 2 5 2 3 2" xfId="24296"/>
    <cellStyle name="Normal 3 2 2 5 2 3 3" xfId="24297"/>
    <cellStyle name="Normal 3 2 2 5 2 4" xfId="24298"/>
    <cellStyle name="Normal 3 2 2 5 2 5" xfId="24299"/>
    <cellStyle name="Normal 3 2 2 5 2_Tabell 4.5-4.7" xfId="24291"/>
    <cellStyle name="Normal 3 2 2 5 3" xfId="24300"/>
    <cellStyle name="Normal 3 2 2 5 3 2" xfId="24301"/>
    <cellStyle name="Normal 3 2 2 5 3 2 2" xfId="24302"/>
    <cellStyle name="Normal 3 2 2 5 3 2 3" xfId="24303"/>
    <cellStyle name="Normal 3 2 2 5 3 3" xfId="24304"/>
    <cellStyle name="Normal 3 2 2 5 3 3 2" xfId="24305"/>
    <cellStyle name="Normal 3 2 2 5 3 3 3" xfId="24306"/>
    <cellStyle name="Normal 3 2 2 5 3 4" xfId="24307"/>
    <cellStyle name="Normal 3 2 2 5 3 5" xfId="24308"/>
    <cellStyle name="Normal 3 2 2 5 4" xfId="24309"/>
    <cellStyle name="Normal 3 2 2 5 4 2" xfId="24310"/>
    <cellStyle name="Normal 3 2 2 5 4 3" xfId="24311"/>
    <cellStyle name="Normal 3 2 2 5 5" xfId="24312"/>
    <cellStyle name="Normal 3 2 2 5 5 2" xfId="24313"/>
    <cellStyle name="Normal 3 2 2 5 5 3" xfId="24314"/>
    <cellStyle name="Normal 3 2 2 5 6" xfId="24315"/>
    <cellStyle name="Normal 3 2 2 5 6 2" xfId="24316"/>
    <cellStyle name="Normal 3 2 2 5 7" xfId="24317"/>
    <cellStyle name="Normal 3 2 2 5 7 2" xfId="24318"/>
    <cellStyle name="Normal 3 2 2 5 8" xfId="24319"/>
    <cellStyle name="Normal 3 2 2 5 9" xfId="24320"/>
    <cellStyle name="Normal 3 2 2 5_Tabell 4.5-4.7" xfId="24289"/>
    <cellStyle name="Normal 3 2 2 6" xfId="1377"/>
    <cellStyle name="Normal 3 2 2 6 2" xfId="24322"/>
    <cellStyle name="Normal 3 2 2 6 2 2" xfId="24323"/>
    <cellStyle name="Normal 3 2 2 6 2 3" xfId="24324"/>
    <cellStyle name="Normal 3 2 2 6 3" xfId="24325"/>
    <cellStyle name="Normal 3 2 2 6 3 2" xfId="24326"/>
    <cellStyle name="Normal 3 2 2 6 3 3" xfId="24327"/>
    <cellStyle name="Normal 3 2 2 6 4" xfId="24328"/>
    <cellStyle name="Normal 3 2 2 6 5" xfId="24329"/>
    <cellStyle name="Normal 3 2 2 6_Tabell 4.5-4.7" xfId="24321"/>
    <cellStyle name="Normal 3 2 2 7" xfId="24330"/>
    <cellStyle name="Normal 3 2 2 7 2" xfId="24331"/>
    <cellStyle name="Normal 3 2 2 7 2 2" xfId="24332"/>
    <cellStyle name="Normal 3 2 2 7 2 3" xfId="24333"/>
    <cellStyle name="Normal 3 2 2 7 3" xfId="24334"/>
    <cellStyle name="Normal 3 2 2 7 3 2" xfId="24335"/>
    <cellStyle name="Normal 3 2 2 7 3 3" xfId="24336"/>
    <cellStyle name="Normal 3 2 2 7 4" xfId="24337"/>
    <cellStyle name="Normal 3 2 2 7 5" xfId="24338"/>
    <cellStyle name="Normal 3 2 2 8" xfId="24339"/>
    <cellStyle name="Normal 3 2 2 8 2" xfId="24340"/>
    <cellStyle name="Normal 3 2 2 8 2 2" xfId="24341"/>
    <cellStyle name="Normal 3 2 2 8 2 3" xfId="24342"/>
    <cellStyle name="Normal 3 2 2 8 3" xfId="24343"/>
    <cellStyle name="Normal 3 2 2 8 3 2" xfId="24344"/>
    <cellStyle name="Normal 3 2 2 8 3 3" xfId="24345"/>
    <cellStyle name="Normal 3 2 2 8 4" xfId="24346"/>
    <cellStyle name="Normal 3 2 2 8 5" xfId="24347"/>
    <cellStyle name="Normal 3 2 2 9" xfId="24348"/>
    <cellStyle name="Normal 3 2 2 9 2" xfId="24349"/>
    <cellStyle name="Normal 3 2 2_Tabell 4.5-4.7" xfId="24060"/>
    <cellStyle name="Normal 3 2 3" xfId="1378"/>
    <cellStyle name="Normal 3 2 3 10" xfId="24351"/>
    <cellStyle name="Normal 3 2 3 10 2" xfId="24352"/>
    <cellStyle name="Normal 3 2 3 11" xfId="24353"/>
    <cellStyle name="Normal 3 2 3 12" xfId="24354"/>
    <cellStyle name="Normal 3 2 3 13" xfId="24355"/>
    <cellStyle name="Normal 3 2 3 2" xfId="1379"/>
    <cellStyle name="Normal 3 2 3 2 10" xfId="24357"/>
    <cellStyle name="Normal 3 2 3 2 11" xfId="24358"/>
    <cellStyle name="Normal 3 2 3 2 12" xfId="24359"/>
    <cellStyle name="Normal 3 2 3 2 2" xfId="1380"/>
    <cellStyle name="Normal 3 2 3 2 2 10" xfId="24361"/>
    <cellStyle name="Normal 3 2 3 2 2 11" xfId="24362"/>
    <cellStyle name="Normal 3 2 3 2 2 2" xfId="1381"/>
    <cellStyle name="Normal 3 2 3 2 2 2 10" xfId="24364"/>
    <cellStyle name="Normal 3 2 3 2 2 2 2" xfId="1382"/>
    <cellStyle name="Normal 3 2 3 2 2 2 2 2" xfId="24366"/>
    <cellStyle name="Normal 3 2 3 2 2 2 2 2 2" xfId="24367"/>
    <cellStyle name="Normal 3 2 3 2 2 2 2 2 3" xfId="24368"/>
    <cellStyle name="Normal 3 2 3 2 2 2 2 3" xfId="24369"/>
    <cellStyle name="Normal 3 2 3 2 2 2 2 3 2" xfId="24370"/>
    <cellStyle name="Normal 3 2 3 2 2 2 2 3 3" xfId="24371"/>
    <cellStyle name="Normal 3 2 3 2 2 2 2 4" xfId="24372"/>
    <cellStyle name="Normal 3 2 3 2 2 2 2 5" xfId="24373"/>
    <cellStyle name="Normal 3 2 3 2 2 2 2_Tabell 4.5-4.7" xfId="24365"/>
    <cellStyle name="Normal 3 2 3 2 2 2 3" xfId="24374"/>
    <cellStyle name="Normal 3 2 3 2 2 2 3 2" xfId="24375"/>
    <cellStyle name="Normal 3 2 3 2 2 2 3 2 2" xfId="24376"/>
    <cellStyle name="Normal 3 2 3 2 2 2 3 2 3" xfId="24377"/>
    <cellStyle name="Normal 3 2 3 2 2 2 3 3" xfId="24378"/>
    <cellStyle name="Normal 3 2 3 2 2 2 3 3 2" xfId="24379"/>
    <cellStyle name="Normal 3 2 3 2 2 2 3 3 3" xfId="24380"/>
    <cellStyle name="Normal 3 2 3 2 2 2 3 4" xfId="24381"/>
    <cellStyle name="Normal 3 2 3 2 2 2 3 5" xfId="24382"/>
    <cellStyle name="Normal 3 2 3 2 2 2 4" xfId="24383"/>
    <cellStyle name="Normal 3 2 3 2 2 2 4 2" xfId="24384"/>
    <cellStyle name="Normal 3 2 3 2 2 2 4 3" xfId="24385"/>
    <cellStyle name="Normal 3 2 3 2 2 2 5" xfId="24386"/>
    <cellStyle name="Normal 3 2 3 2 2 2 5 2" xfId="24387"/>
    <cellStyle name="Normal 3 2 3 2 2 2 5 3" xfId="24388"/>
    <cellStyle name="Normal 3 2 3 2 2 2 6" xfId="24389"/>
    <cellStyle name="Normal 3 2 3 2 2 2 6 2" xfId="24390"/>
    <cellStyle name="Normal 3 2 3 2 2 2 7" xfId="24391"/>
    <cellStyle name="Normal 3 2 3 2 2 2 7 2" xfId="24392"/>
    <cellStyle name="Normal 3 2 3 2 2 2 8" xfId="24393"/>
    <cellStyle name="Normal 3 2 3 2 2 2 9" xfId="24394"/>
    <cellStyle name="Normal 3 2 3 2 2 2_Tabell 4.5-4.7" xfId="24363"/>
    <cellStyle name="Normal 3 2 3 2 2 3" xfId="1383"/>
    <cellStyle name="Normal 3 2 3 2 2 3 2" xfId="24396"/>
    <cellStyle name="Normal 3 2 3 2 2 3 2 2" xfId="24397"/>
    <cellStyle name="Normal 3 2 3 2 2 3 2 3" xfId="24398"/>
    <cellStyle name="Normal 3 2 3 2 2 3 3" xfId="24399"/>
    <cellStyle name="Normal 3 2 3 2 2 3 3 2" xfId="24400"/>
    <cellStyle name="Normal 3 2 3 2 2 3 3 3" xfId="24401"/>
    <cellStyle name="Normal 3 2 3 2 2 3 4" xfId="24402"/>
    <cellStyle name="Normal 3 2 3 2 2 3 5" xfId="24403"/>
    <cellStyle name="Normal 3 2 3 2 2 3_Tabell 4.5-4.7" xfId="24395"/>
    <cellStyle name="Normal 3 2 3 2 2 4" xfId="24404"/>
    <cellStyle name="Normal 3 2 3 2 2 4 2" xfId="24405"/>
    <cellStyle name="Normal 3 2 3 2 2 4 2 2" xfId="24406"/>
    <cellStyle name="Normal 3 2 3 2 2 4 2 3" xfId="24407"/>
    <cellStyle name="Normal 3 2 3 2 2 4 3" xfId="24408"/>
    <cellStyle name="Normal 3 2 3 2 2 4 3 2" xfId="24409"/>
    <cellStyle name="Normal 3 2 3 2 2 4 3 3" xfId="24410"/>
    <cellStyle name="Normal 3 2 3 2 2 4 4" xfId="24411"/>
    <cellStyle name="Normal 3 2 3 2 2 4 5" xfId="24412"/>
    <cellStyle name="Normal 3 2 3 2 2 5" xfId="24413"/>
    <cellStyle name="Normal 3 2 3 2 2 5 2" xfId="24414"/>
    <cellStyle name="Normal 3 2 3 2 2 5 3" xfId="24415"/>
    <cellStyle name="Normal 3 2 3 2 2 6" xfId="24416"/>
    <cellStyle name="Normal 3 2 3 2 2 6 2" xfId="24417"/>
    <cellStyle name="Normal 3 2 3 2 2 6 3" xfId="24418"/>
    <cellStyle name="Normal 3 2 3 2 2 7" xfId="24419"/>
    <cellStyle name="Normal 3 2 3 2 2 7 2" xfId="24420"/>
    <cellStyle name="Normal 3 2 3 2 2 8" xfId="24421"/>
    <cellStyle name="Normal 3 2 3 2 2 8 2" xfId="24422"/>
    <cellStyle name="Normal 3 2 3 2 2 9" xfId="24423"/>
    <cellStyle name="Normal 3 2 3 2 2_Tabell 4.5-4.7" xfId="24360"/>
    <cellStyle name="Normal 3 2 3 2 3" xfId="1384"/>
    <cellStyle name="Normal 3 2 3 2 3 10" xfId="24425"/>
    <cellStyle name="Normal 3 2 3 2 3 2" xfId="1385"/>
    <cellStyle name="Normal 3 2 3 2 3 2 2" xfId="24427"/>
    <cellStyle name="Normal 3 2 3 2 3 2 2 2" xfId="24428"/>
    <cellStyle name="Normal 3 2 3 2 3 2 2 3" xfId="24429"/>
    <cellStyle name="Normal 3 2 3 2 3 2 3" xfId="24430"/>
    <cellStyle name="Normal 3 2 3 2 3 2 3 2" xfId="24431"/>
    <cellStyle name="Normal 3 2 3 2 3 2 3 3" xfId="24432"/>
    <cellStyle name="Normal 3 2 3 2 3 2 4" xfId="24433"/>
    <cellStyle name="Normal 3 2 3 2 3 2 5" xfId="24434"/>
    <cellStyle name="Normal 3 2 3 2 3 2_Tabell 4.5-4.7" xfId="24426"/>
    <cellStyle name="Normal 3 2 3 2 3 3" xfId="24435"/>
    <cellStyle name="Normal 3 2 3 2 3 3 2" xfId="24436"/>
    <cellStyle name="Normal 3 2 3 2 3 3 2 2" xfId="24437"/>
    <cellStyle name="Normal 3 2 3 2 3 3 2 3" xfId="24438"/>
    <cellStyle name="Normal 3 2 3 2 3 3 3" xfId="24439"/>
    <cellStyle name="Normal 3 2 3 2 3 3 3 2" xfId="24440"/>
    <cellStyle name="Normal 3 2 3 2 3 3 3 3" xfId="24441"/>
    <cellStyle name="Normal 3 2 3 2 3 3 4" xfId="24442"/>
    <cellStyle name="Normal 3 2 3 2 3 3 5" xfId="24443"/>
    <cellStyle name="Normal 3 2 3 2 3 4" xfId="24444"/>
    <cellStyle name="Normal 3 2 3 2 3 4 2" xfId="24445"/>
    <cellStyle name="Normal 3 2 3 2 3 4 3" xfId="24446"/>
    <cellStyle name="Normal 3 2 3 2 3 5" xfId="24447"/>
    <cellStyle name="Normal 3 2 3 2 3 5 2" xfId="24448"/>
    <cellStyle name="Normal 3 2 3 2 3 5 3" xfId="24449"/>
    <cellStyle name="Normal 3 2 3 2 3 6" xfId="24450"/>
    <cellStyle name="Normal 3 2 3 2 3 6 2" xfId="24451"/>
    <cellStyle name="Normal 3 2 3 2 3 7" xfId="24452"/>
    <cellStyle name="Normal 3 2 3 2 3 7 2" xfId="24453"/>
    <cellStyle name="Normal 3 2 3 2 3 8" xfId="24454"/>
    <cellStyle name="Normal 3 2 3 2 3 9" xfId="24455"/>
    <cellStyle name="Normal 3 2 3 2 3_Tabell 4.5-4.7" xfId="24424"/>
    <cellStyle name="Normal 3 2 3 2 4" xfId="1386"/>
    <cellStyle name="Normal 3 2 3 2 4 2" xfId="24457"/>
    <cellStyle name="Normal 3 2 3 2 4 2 2" xfId="24458"/>
    <cellStyle name="Normal 3 2 3 2 4 2 3" xfId="24459"/>
    <cellStyle name="Normal 3 2 3 2 4 3" xfId="24460"/>
    <cellStyle name="Normal 3 2 3 2 4 3 2" xfId="24461"/>
    <cellStyle name="Normal 3 2 3 2 4 3 3" xfId="24462"/>
    <cellStyle name="Normal 3 2 3 2 4 4" xfId="24463"/>
    <cellStyle name="Normal 3 2 3 2 4 5" xfId="24464"/>
    <cellStyle name="Normal 3 2 3 2 4_Tabell 4.5-4.7" xfId="24456"/>
    <cellStyle name="Normal 3 2 3 2 5" xfId="24465"/>
    <cellStyle name="Normal 3 2 3 2 5 2" xfId="24466"/>
    <cellStyle name="Normal 3 2 3 2 5 2 2" xfId="24467"/>
    <cellStyle name="Normal 3 2 3 2 5 2 3" xfId="24468"/>
    <cellStyle name="Normal 3 2 3 2 5 3" xfId="24469"/>
    <cellStyle name="Normal 3 2 3 2 5 3 2" xfId="24470"/>
    <cellStyle name="Normal 3 2 3 2 5 3 3" xfId="24471"/>
    <cellStyle name="Normal 3 2 3 2 5 4" xfId="24472"/>
    <cellStyle name="Normal 3 2 3 2 5 5" xfId="24473"/>
    <cellStyle name="Normal 3 2 3 2 6" xfId="24474"/>
    <cellStyle name="Normal 3 2 3 2 6 2" xfId="24475"/>
    <cellStyle name="Normal 3 2 3 2 6 3" xfId="24476"/>
    <cellStyle name="Normal 3 2 3 2 7" xfId="24477"/>
    <cellStyle name="Normal 3 2 3 2 7 2" xfId="24478"/>
    <cellStyle name="Normal 3 2 3 2 7 3" xfId="24479"/>
    <cellStyle name="Normal 3 2 3 2 8" xfId="24480"/>
    <cellStyle name="Normal 3 2 3 2 8 2" xfId="24481"/>
    <cellStyle name="Normal 3 2 3 2 9" xfId="24482"/>
    <cellStyle name="Normal 3 2 3 2 9 2" xfId="24483"/>
    <cellStyle name="Normal 3 2 3 2_Tabell 4.5-4.7" xfId="24356"/>
    <cellStyle name="Normal 3 2 3 3" xfId="1387"/>
    <cellStyle name="Normal 3 2 3 3 10" xfId="24485"/>
    <cellStyle name="Normal 3 2 3 3 11" xfId="24486"/>
    <cellStyle name="Normal 3 2 3 3 2" xfId="1388"/>
    <cellStyle name="Normal 3 2 3 3 2 10" xfId="24488"/>
    <cellStyle name="Normal 3 2 3 3 2 2" xfId="1389"/>
    <cellStyle name="Normal 3 2 3 3 2 2 2" xfId="24490"/>
    <cellStyle name="Normal 3 2 3 3 2 2 2 2" xfId="24491"/>
    <cellStyle name="Normal 3 2 3 3 2 2 2 3" xfId="24492"/>
    <cellStyle name="Normal 3 2 3 3 2 2 3" xfId="24493"/>
    <cellStyle name="Normal 3 2 3 3 2 2 3 2" xfId="24494"/>
    <cellStyle name="Normal 3 2 3 3 2 2 3 3" xfId="24495"/>
    <cellStyle name="Normal 3 2 3 3 2 2 4" xfId="24496"/>
    <cellStyle name="Normal 3 2 3 3 2 2 5" xfId="24497"/>
    <cellStyle name="Normal 3 2 3 3 2 2_Tabell 4.5-4.7" xfId="24489"/>
    <cellStyle name="Normal 3 2 3 3 2 3" xfId="24498"/>
    <cellStyle name="Normal 3 2 3 3 2 3 2" xfId="24499"/>
    <cellStyle name="Normal 3 2 3 3 2 3 2 2" xfId="24500"/>
    <cellStyle name="Normal 3 2 3 3 2 3 2 3" xfId="24501"/>
    <cellStyle name="Normal 3 2 3 3 2 3 3" xfId="24502"/>
    <cellStyle name="Normal 3 2 3 3 2 3 3 2" xfId="24503"/>
    <cellStyle name="Normal 3 2 3 3 2 3 3 3" xfId="24504"/>
    <cellStyle name="Normal 3 2 3 3 2 3 4" xfId="24505"/>
    <cellStyle name="Normal 3 2 3 3 2 3 5" xfId="24506"/>
    <cellStyle name="Normal 3 2 3 3 2 4" xfId="24507"/>
    <cellStyle name="Normal 3 2 3 3 2 4 2" xfId="24508"/>
    <cellStyle name="Normal 3 2 3 3 2 4 3" xfId="24509"/>
    <cellStyle name="Normal 3 2 3 3 2 5" xfId="24510"/>
    <cellStyle name="Normal 3 2 3 3 2 5 2" xfId="24511"/>
    <cellStyle name="Normal 3 2 3 3 2 5 3" xfId="24512"/>
    <cellStyle name="Normal 3 2 3 3 2 6" xfId="24513"/>
    <cellStyle name="Normal 3 2 3 3 2 6 2" xfId="24514"/>
    <cellStyle name="Normal 3 2 3 3 2 7" xfId="24515"/>
    <cellStyle name="Normal 3 2 3 3 2 7 2" xfId="24516"/>
    <cellStyle name="Normal 3 2 3 3 2 8" xfId="24517"/>
    <cellStyle name="Normal 3 2 3 3 2 9" xfId="24518"/>
    <cellStyle name="Normal 3 2 3 3 2_Tabell 4.5-4.7" xfId="24487"/>
    <cellStyle name="Normal 3 2 3 3 3" xfId="1390"/>
    <cellStyle name="Normal 3 2 3 3 3 2" xfId="24520"/>
    <cellStyle name="Normal 3 2 3 3 3 2 2" xfId="24521"/>
    <cellStyle name="Normal 3 2 3 3 3 2 3" xfId="24522"/>
    <cellStyle name="Normal 3 2 3 3 3 3" xfId="24523"/>
    <cellStyle name="Normal 3 2 3 3 3 3 2" xfId="24524"/>
    <cellStyle name="Normal 3 2 3 3 3 3 3" xfId="24525"/>
    <cellStyle name="Normal 3 2 3 3 3 4" xfId="24526"/>
    <cellStyle name="Normal 3 2 3 3 3 5" xfId="24527"/>
    <cellStyle name="Normal 3 2 3 3 3_Tabell 4.5-4.7" xfId="24519"/>
    <cellStyle name="Normal 3 2 3 3 4" xfId="24528"/>
    <cellStyle name="Normal 3 2 3 3 4 2" xfId="24529"/>
    <cellStyle name="Normal 3 2 3 3 4 2 2" xfId="24530"/>
    <cellStyle name="Normal 3 2 3 3 4 2 3" xfId="24531"/>
    <cellStyle name="Normal 3 2 3 3 4 3" xfId="24532"/>
    <cellStyle name="Normal 3 2 3 3 4 3 2" xfId="24533"/>
    <cellStyle name="Normal 3 2 3 3 4 3 3" xfId="24534"/>
    <cellStyle name="Normal 3 2 3 3 4 4" xfId="24535"/>
    <cellStyle name="Normal 3 2 3 3 4 5" xfId="24536"/>
    <cellStyle name="Normal 3 2 3 3 5" xfId="24537"/>
    <cellStyle name="Normal 3 2 3 3 5 2" xfId="24538"/>
    <cellStyle name="Normal 3 2 3 3 5 3" xfId="24539"/>
    <cellStyle name="Normal 3 2 3 3 6" xfId="24540"/>
    <cellStyle name="Normal 3 2 3 3 6 2" xfId="24541"/>
    <cellStyle name="Normal 3 2 3 3 6 3" xfId="24542"/>
    <cellStyle name="Normal 3 2 3 3 7" xfId="24543"/>
    <cellStyle name="Normal 3 2 3 3 7 2" xfId="24544"/>
    <cellStyle name="Normal 3 2 3 3 8" xfId="24545"/>
    <cellStyle name="Normal 3 2 3 3 8 2" xfId="24546"/>
    <cellStyle name="Normal 3 2 3 3 9" xfId="24547"/>
    <cellStyle name="Normal 3 2 3 3_Tabell 4.5-4.7" xfId="24484"/>
    <cellStyle name="Normal 3 2 3 4" xfId="1391"/>
    <cellStyle name="Normal 3 2 3 4 10" xfId="24549"/>
    <cellStyle name="Normal 3 2 3 4 2" xfId="1392"/>
    <cellStyle name="Normal 3 2 3 4 2 2" xfId="24551"/>
    <cellStyle name="Normal 3 2 3 4 2 2 2" xfId="24552"/>
    <cellStyle name="Normal 3 2 3 4 2 2 3" xfId="24553"/>
    <cellStyle name="Normal 3 2 3 4 2 3" xfId="24554"/>
    <cellStyle name="Normal 3 2 3 4 2 3 2" xfId="24555"/>
    <cellStyle name="Normal 3 2 3 4 2 3 3" xfId="24556"/>
    <cellStyle name="Normal 3 2 3 4 2 4" xfId="24557"/>
    <cellStyle name="Normal 3 2 3 4 2 5" xfId="24558"/>
    <cellStyle name="Normal 3 2 3 4 2_Tabell 4.5-4.7" xfId="24550"/>
    <cellStyle name="Normal 3 2 3 4 3" xfId="24559"/>
    <cellStyle name="Normal 3 2 3 4 3 2" xfId="24560"/>
    <cellStyle name="Normal 3 2 3 4 3 2 2" xfId="24561"/>
    <cellStyle name="Normal 3 2 3 4 3 2 3" xfId="24562"/>
    <cellStyle name="Normal 3 2 3 4 3 3" xfId="24563"/>
    <cellStyle name="Normal 3 2 3 4 3 3 2" xfId="24564"/>
    <cellStyle name="Normal 3 2 3 4 3 3 3" xfId="24565"/>
    <cellStyle name="Normal 3 2 3 4 3 4" xfId="24566"/>
    <cellStyle name="Normal 3 2 3 4 3 5" xfId="24567"/>
    <cellStyle name="Normal 3 2 3 4 4" xfId="24568"/>
    <cellStyle name="Normal 3 2 3 4 4 2" xfId="24569"/>
    <cellStyle name="Normal 3 2 3 4 4 3" xfId="24570"/>
    <cellStyle name="Normal 3 2 3 4 5" xfId="24571"/>
    <cellStyle name="Normal 3 2 3 4 5 2" xfId="24572"/>
    <cellStyle name="Normal 3 2 3 4 5 3" xfId="24573"/>
    <cellStyle name="Normal 3 2 3 4 6" xfId="24574"/>
    <cellStyle name="Normal 3 2 3 4 6 2" xfId="24575"/>
    <cellStyle name="Normal 3 2 3 4 7" xfId="24576"/>
    <cellStyle name="Normal 3 2 3 4 7 2" xfId="24577"/>
    <cellStyle name="Normal 3 2 3 4 8" xfId="24578"/>
    <cellStyle name="Normal 3 2 3 4 9" xfId="24579"/>
    <cellStyle name="Normal 3 2 3 4_Tabell 4.5-4.7" xfId="24548"/>
    <cellStyle name="Normal 3 2 3 5" xfId="1393"/>
    <cellStyle name="Normal 3 2 3 5 2" xfId="24581"/>
    <cellStyle name="Normal 3 2 3 5 2 2" xfId="24582"/>
    <cellStyle name="Normal 3 2 3 5 2 3" xfId="24583"/>
    <cellStyle name="Normal 3 2 3 5 3" xfId="24584"/>
    <cellStyle name="Normal 3 2 3 5 3 2" xfId="24585"/>
    <cellStyle name="Normal 3 2 3 5 3 3" xfId="24586"/>
    <cellStyle name="Normal 3 2 3 5 4" xfId="24587"/>
    <cellStyle name="Normal 3 2 3 5 5" xfId="24588"/>
    <cellStyle name="Normal 3 2 3 5_Tabell 4.5-4.7" xfId="24580"/>
    <cellStyle name="Normal 3 2 3 6" xfId="24589"/>
    <cellStyle name="Normal 3 2 3 6 2" xfId="24590"/>
    <cellStyle name="Normal 3 2 3 6 2 2" xfId="24591"/>
    <cellStyle name="Normal 3 2 3 6 2 3" xfId="24592"/>
    <cellStyle name="Normal 3 2 3 6 3" xfId="24593"/>
    <cellStyle name="Normal 3 2 3 6 3 2" xfId="24594"/>
    <cellStyle name="Normal 3 2 3 6 3 3" xfId="24595"/>
    <cellStyle name="Normal 3 2 3 6 4" xfId="24596"/>
    <cellStyle name="Normal 3 2 3 6 5" xfId="24597"/>
    <cellStyle name="Normal 3 2 3 7" xfId="24598"/>
    <cellStyle name="Normal 3 2 3 7 2" xfId="24599"/>
    <cellStyle name="Normal 3 2 3 7 3" xfId="24600"/>
    <cellStyle name="Normal 3 2 3 8" xfId="24601"/>
    <cellStyle name="Normal 3 2 3 8 2" xfId="24602"/>
    <cellStyle name="Normal 3 2 3 8 3" xfId="24603"/>
    <cellStyle name="Normal 3 2 3 9" xfId="24604"/>
    <cellStyle name="Normal 3 2 3 9 2" xfId="24605"/>
    <cellStyle name="Normal 3 2 3_Tabell 4.5-4.7" xfId="24350"/>
    <cellStyle name="Normal 3 2 4" xfId="1394"/>
    <cellStyle name="Normal 3 2 4 10" xfId="24607"/>
    <cellStyle name="Normal 3 2 4 10 2" xfId="24608"/>
    <cellStyle name="Normal 3 2 4 11" xfId="24609"/>
    <cellStyle name="Normal 3 2 4 12" xfId="24610"/>
    <cellStyle name="Normal 3 2 4 13" xfId="24611"/>
    <cellStyle name="Normal 3 2 4 2" xfId="1395"/>
    <cellStyle name="Normal 3 2 4 2 10" xfId="24613"/>
    <cellStyle name="Normal 3 2 4 2 11" xfId="24614"/>
    <cellStyle name="Normal 3 2 4 2 12" xfId="24615"/>
    <cellStyle name="Normal 3 2 4 2 2" xfId="1396"/>
    <cellStyle name="Normal 3 2 4 2 2 10" xfId="24617"/>
    <cellStyle name="Normal 3 2 4 2 2 11" xfId="24618"/>
    <cellStyle name="Normal 3 2 4 2 2 2" xfId="1397"/>
    <cellStyle name="Normal 3 2 4 2 2 2 10" xfId="24620"/>
    <cellStyle name="Normal 3 2 4 2 2 2 2" xfId="1398"/>
    <cellStyle name="Normal 3 2 4 2 2 2 2 2" xfId="24622"/>
    <cellStyle name="Normal 3 2 4 2 2 2 2 2 2" xfId="24623"/>
    <cellStyle name="Normal 3 2 4 2 2 2 2 2 3" xfId="24624"/>
    <cellStyle name="Normal 3 2 4 2 2 2 2 3" xfId="24625"/>
    <cellStyle name="Normal 3 2 4 2 2 2 2 3 2" xfId="24626"/>
    <cellStyle name="Normal 3 2 4 2 2 2 2 3 3" xfId="24627"/>
    <cellStyle name="Normal 3 2 4 2 2 2 2 4" xfId="24628"/>
    <cellStyle name="Normal 3 2 4 2 2 2 2 5" xfId="24629"/>
    <cellStyle name="Normal 3 2 4 2 2 2 2_Tabell 4.5-4.7" xfId="24621"/>
    <cellStyle name="Normal 3 2 4 2 2 2 3" xfId="24630"/>
    <cellStyle name="Normal 3 2 4 2 2 2 3 2" xfId="24631"/>
    <cellStyle name="Normal 3 2 4 2 2 2 3 2 2" xfId="24632"/>
    <cellStyle name="Normal 3 2 4 2 2 2 3 2 3" xfId="24633"/>
    <cellStyle name="Normal 3 2 4 2 2 2 3 3" xfId="24634"/>
    <cellStyle name="Normal 3 2 4 2 2 2 3 3 2" xfId="24635"/>
    <cellStyle name="Normal 3 2 4 2 2 2 3 3 3" xfId="24636"/>
    <cellStyle name="Normal 3 2 4 2 2 2 3 4" xfId="24637"/>
    <cellStyle name="Normal 3 2 4 2 2 2 3 5" xfId="24638"/>
    <cellStyle name="Normal 3 2 4 2 2 2 4" xfId="24639"/>
    <cellStyle name="Normal 3 2 4 2 2 2 4 2" xfId="24640"/>
    <cellStyle name="Normal 3 2 4 2 2 2 4 3" xfId="24641"/>
    <cellStyle name="Normal 3 2 4 2 2 2 5" xfId="24642"/>
    <cellStyle name="Normal 3 2 4 2 2 2 5 2" xfId="24643"/>
    <cellStyle name="Normal 3 2 4 2 2 2 5 3" xfId="24644"/>
    <cellStyle name="Normal 3 2 4 2 2 2 6" xfId="24645"/>
    <cellStyle name="Normal 3 2 4 2 2 2 6 2" xfId="24646"/>
    <cellStyle name="Normal 3 2 4 2 2 2 7" xfId="24647"/>
    <cellStyle name="Normal 3 2 4 2 2 2 7 2" xfId="24648"/>
    <cellStyle name="Normal 3 2 4 2 2 2 8" xfId="24649"/>
    <cellStyle name="Normal 3 2 4 2 2 2 9" xfId="24650"/>
    <cellStyle name="Normal 3 2 4 2 2 2_Tabell 4.5-4.7" xfId="24619"/>
    <cellStyle name="Normal 3 2 4 2 2 3" xfId="1399"/>
    <cellStyle name="Normal 3 2 4 2 2 3 2" xfId="24652"/>
    <cellStyle name="Normal 3 2 4 2 2 3 2 2" xfId="24653"/>
    <cellStyle name="Normal 3 2 4 2 2 3 2 3" xfId="24654"/>
    <cellStyle name="Normal 3 2 4 2 2 3 3" xfId="24655"/>
    <cellStyle name="Normal 3 2 4 2 2 3 3 2" xfId="24656"/>
    <cellStyle name="Normal 3 2 4 2 2 3 3 3" xfId="24657"/>
    <cellStyle name="Normal 3 2 4 2 2 3 4" xfId="24658"/>
    <cellStyle name="Normal 3 2 4 2 2 3 5" xfId="24659"/>
    <cellStyle name="Normal 3 2 4 2 2 3_Tabell 4.5-4.7" xfId="24651"/>
    <cellStyle name="Normal 3 2 4 2 2 4" xfId="24660"/>
    <cellStyle name="Normal 3 2 4 2 2 4 2" xfId="24661"/>
    <cellStyle name="Normal 3 2 4 2 2 4 2 2" xfId="24662"/>
    <cellStyle name="Normal 3 2 4 2 2 4 2 3" xfId="24663"/>
    <cellStyle name="Normal 3 2 4 2 2 4 3" xfId="24664"/>
    <cellStyle name="Normal 3 2 4 2 2 4 3 2" xfId="24665"/>
    <cellStyle name="Normal 3 2 4 2 2 4 3 3" xfId="24666"/>
    <cellStyle name="Normal 3 2 4 2 2 4 4" xfId="24667"/>
    <cellStyle name="Normal 3 2 4 2 2 4 5" xfId="24668"/>
    <cellStyle name="Normal 3 2 4 2 2 5" xfId="24669"/>
    <cellStyle name="Normal 3 2 4 2 2 5 2" xfId="24670"/>
    <cellStyle name="Normal 3 2 4 2 2 5 3" xfId="24671"/>
    <cellStyle name="Normal 3 2 4 2 2 6" xfId="24672"/>
    <cellStyle name="Normal 3 2 4 2 2 6 2" xfId="24673"/>
    <cellStyle name="Normal 3 2 4 2 2 6 3" xfId="24674"/>
    <cellStyle name="Normal 3 2 4 2 2 7" xfId="24675"/>
    <cellStyle name="Normal 3 2 4 2 2 7 2" xfId="24676"/>
    <cellStyle name="Normal 3 2 4 2 2 8" xfId="24677"/>
    <cellStyle name="Normal 3 2 4 2 2 8 2" xfId="24678"/>
    <cellStyle name="Normal 3 2 4 2 2 9" xfId="24679"/>
    <cellStyle name="Normal 3 2 4 2 2_Tabell 4.5-4.7" xfId="24616"/>
    <cellStyle name="Normal 3 2 4 2 3" xfId="1400"/>
    <cellStyle name="Normal 3 2 4 2 3 10" xfId="24681"/>
    <cellStyle name="Normal 3 2 4 2 3 2" xfId="1401"/>
    <cellStyle name="Normal 3 2 4 2 3 2 2" xfId="24683"/>
    <cellStyle name="Normal 3 2 4 2 3 2 2 2" xfId="24684"/>
    <cellStyle name="Normal 3 2 4 2 3 2 2 3" xfId="24685"/>
    <cellStyle name="Normal 3 2 4 2 3 2 3" xfId="24686"/>
    <cellStyle name="Normal 3 2 4 2 3 2 3 2" xfId="24687"/>
    <cellStyle name="Normal 3 2 4 2 3 2 3 3" xfId="24688"/>
    <cellStyle name="Normal 3 2 4 2 3 2 4" xfId="24689"/>
    <cellStyle name="Normal 3 2 4 2 3 2 5" xfId="24690"/>
    <cellStyle name="Normal 3 2 4 2 3 2_Tabell 4.5-4.7" xfId="24682"/>
    <cellStyle name="Normal 3 2 4 2 3 3" xfId="24691"/>
    <cellStyle name="Normal 3 2 4 2 3 3 2" xfId="24692"/>
    <cellStyle name="Normal 3 2 4 2 3 3 2 2" xfId="24693"/>
    <cellStyle name="Normal 3 2 4 2 3 3 2 3" xfId="24694"/>
    <cellStyle name="Normal 3 2 4 2 3 3 3" xfId="24695"/>
    <cellStyle name="Normal 3 2 4 2 3 3 3 2" xfId="24696"/>
    <cellStyle name="Normal 3 2 4 2 3 3 3 3" xfId="24697"/>
    <cellStyle name="Normal 3 2 4 2 3 3 4" xfId="24698"/>
    <cellStyle name="Normal 3 2 4 2 3 3 5" xfId="24699"/>
    <cellStyle name="Normal 3 2 4 2 3 4" xfId="24700"/>
    <cellStyle name="Normal 3 2 4 2 3 4 2" xfId="24701"/>
    <cellStyle name="Normal 3 2 4 2 3 4 3" xfId="24702"/>
    <cellStyle name="Normal 3 2 4 2 3 5" xfId="24703"/>
    <cellStyle name="Normal 3 2 4 2 3 5 2" xfId="24704"/>
    <cellStyle name="Normal 3 2 4 2 3 5 3" xfId="24705"/>
    <cellStyle name="Normal 3 2 4 2 3 6" xfId="24706"/>
    <cellStyle name="Normal 3 2 4 2 3 6 2" xfId="24707"/>
    <cellStyle name="Normal 3 2 4 2 3 7" xfId="24708"/>
    <cellStyle name="Normal 3 2 4 2 3 7 2" xfId="24709"/>
    <cellStyle name="Normal 3 2 4 2 3 8" xfId="24710"/>
    <cellStyle name="Normal 3 2 4 2 3 9" xfId="24711"/>
    <cellStyle name="Normal 3 2 4 2 3_Tabell 4.5-4.7" xfId="24680"/>
    <cellStyle name="Normal 3 2 4 2 4" xfId="1402"/>
    <cellStyle name="Normal 3 2 4 2 4 2" xfId="24713"/>
    <cellStyle name="Normal 3 2 4 2 4 2 2" xfId="24714"/>
    <cellStyle name="Normal 3 2 4 2 4 2 3" xfId="24715"/>
    <cellStyle name="Normal 3 2 4 2 4 3" xfId="24716"/>
    <cellStyle name="Normal 3 2 4 2 4 3 2" xfId="24717"/>
    <cellStyle name="Normal 3 2 4 2 4 3 3" xfId="24718"/>
    <cellStyle name="Normal 3 2 4 2 4 4" xfId="24719"/>
    <cellStyle name="Normal 3 2 4 2 4 5" xfId="24720"/>
    <cellStyle name="Normal 3 2 4 2 4_Tabell 4.5-4.7" xfId="24712"/>
    <cellStyle name="Normal 3 2 4 2 5" xfId="24721"/>
    <cellStyle name="Normal 3 2 4 2 5 2" xfId="24722"/>
    <cellStyle name="Normal 3 2 4 2 5 2 2" xfId="24723"/>
    <cellStyle name="Normal 3 2 4 2 5 2 3" xfId="24724"/>
    <cellStyle name="Normal 3 2 4 2 5 3" xfId="24725"/>
    <cellStyle name="Normal 3 2 4 2 5 3 2" xfId="24726"/>
    <cellStyle name="Normal 3 2 4 2 5 3 3" xfId="24727"/>
    <cellStyle name="Normal 3 2 4 2 5 4" xfId="24728"/>
    <cellStyle name="Normal 3 2 4 2 5 5" xfId="24729"/>
    <cellStyle name="Normal 3 2 4 2 6" xfId="24730"/>
    <cellStyle name="Normal 3 2 4 2 6 2" xfId="24731"/>
    <cellStyle name="Normal 3 2 4 2 6 3" xfId="24732"/>
    <cellStyle name="Normal 3 2 4 2 7" xfId="24733"/>
    <cellStyle name="Normal 3 2 4 2 7 2" xfId="24734"/>
    <cellStyle name="Normal 3 2 4 2 7 3" xfId="24735"/>
    <cellStyle name="Normal 3 2 4 2 8" xfId="24736"/>
    <cellStyle name="Normal 3 2 4 2 8 2" xfId="24737"/>
    <cellStyle name="Normal 3 2 4 2 9" xfId="24738"/>
    <cellStyle name="Normal 3 2 4 2 9 2" xfId="24739"/>
    <cellStyle name="Normal 3 2 4 2_Tabell 4.5-4.7" xfId="24612"/>
    <cellStyle name="Normal 3 2 4 3" xfId="1403"/>
    <cellStyle name="Normal 3 2 4 3 10" xfId="24741"/>
    <cellStyle name="Normal 3 2 4 3 11" xfId="24742"/>
    <cellStyle name="Normal 3 2 4 3 2" xfId="1404"/>
    <cellStyle name="Normal 3 2 4 3 2 10" xfId="24744"/>
    <cellStyle name="Normal 3 2 4 3 2 2" xfId="1405"/>
    <cellStyle name="Normal 3 2 4 3 2 2 2" xfId="24746"/>
    <cellStyle name="Normal 3 2 4 3 2 2 2 2" xfId="24747"/>
    <cellStyle name="Normal 3 2 4 3 2 2 2 3" xfId="24748"/>
    <cellStyle name="Normal 3 2 4 3 2 2 3" xfId="24749"/>
    <cellStyle name="Normal 3 2 4 3 2 2 3 2" xfId="24750"/>
    <cellStyle name="Normal 3 2 4 3 2 2 3 3" xfId="24751"/>
    <cellStyle name="Normal 3 2 4 3 2 2 4" xfId="24752"/>
    <cellStyle name="Normal 3 2 4 3 2 2 5" xfId="24753"/>
    <cellStyle name="Normal 3 2 4 3 2 2_Tabell 4.5-4.7" xfId="24745"/>
    <cellStyle name="Normal 3 2 4 3 2 3" xfId="24754"/>
    <cellStyle name="Normal 3 2 4 3 2 3 2" xfId="24755"/>
    <cellStyle name="Normal 3 2 4 3 2 3 2 2" xfId="24756"/>
    <cellStyle name="Normal 3 2 4 3 2 3 2 3" xfId="24757"/>
    <cellStyle name="Normal 3 2 4 3 2 3 3" xfId="24758"/>
    <cellStyle name="Normal 3 2 4 3 2 3 3 2" xfId="24759"/>
    <cellStyle name="Normal 3 2 4 3 2 3 3 3" xfId="24760"/>
    <cellStyle name="Normal 3 2 4 3 2 3 4" xfId="24761"/>
    <cellStyle name="Normal 3 2 4 3 2 3 5" xfId="24762"/>
    <cellStyle name="Normal 3 2 4 3 2 4" xfId="24763"/>
    <cellStyle name="Normal 3 2 4 3 2 4 2" xfId="24764"/>
    <cellStyle name="Normal 3 2 4 3 2 4 3" xfId="24765"/>
    <cellStyle name="Normal 3 2 4 3 2 5" xfId="24766"/>
    <cellStyle name="Normal 3 2 4 3 2 5 2" xfId="24767"/>
    <cellStyle name="Normal 3 2 4 3 2 5 3" xfId="24768"/>
    <cellStyle name="Normal 3 2 4 3 2 6" xfId="24769"/>
    <cellStyle name="Normal 3 2 4 3 2 6 2" xfId="24770"/>
    <cellStyle name="Normal 3 2 4 3 2 7" xfId="24771"/>
    <cellStyle name="Normal 3 2 4 3 2 7 2" xfId="24772"/>
    <cellStyle name="Normal 3 2 4 3 2 8" xfId="24773"/>
    <cellStyle name="Normal 3 2 4 3 2 9" xfId="24774"/>
    <cellStyle name="Normal 3 2 4 3 2_Tabell 4.5-4.7" xfId="24743"/>
    <cellStyle name="Normal 3 2 4 3 3" xfId="1406"/>
    <cellStyle name="Normal 3 2 4 3 3 2" xfId="24776"/>
    <cellStyle name="Normal 3 2 4 3 3 2 2" xfId="24777"/>
    <cellStyle name="Normal 3 2 4 3 3 2 3" xfId="24778"/>
    <cellStyle name="Normal 3 2 4 3 3 3" xfId="24779"/>
    <cellStyle name="Normal 3 2 4 3 3 3 2" xfId="24780"/>
    <cellStyle name="Normal 3 2 4 3 3 3 3" xfId="24781"/>
    <cellStyle name="Normal 3 2 4 3 3 4" xfId="24782"/>
    <cellStyle name="Normal 3 2 4 3 3 5" xfId="24783"/>
    <cellStyle name="Normal 3 2 4 3 3_Tabell 4.5-4.7" xfId="24775"/>
    <cellStyle name="Normal 3 2 4 3 4" xfId="24784"/>
    <cellStyle name="Normal 3 2 4 3 4 2" xfId="24785"/>
    <cellStyle name="Normal 3 2 4 3 4 2 2" xfId="24786"/>
    <cellStyle name="Normal 3 2 4 3 4 2 3" xfId="24787"/>
    <cellStyle name="Normal 3 2 4 3 4 3" xfId="24788"/>
    <cellStyle name="Normal 3 2 4 3 4 3 2" xfId="24789"/>
    <cellStyle name="Normal 3 2 4 3 4 3 3" xfId="24790"/>
    <cellStyle name="Normal 3 2 4 3 4 4" xfId="24791"/>
    <cellStyle name="Normal 3 2 4 3 4 5" xfId="24792"/>
    <cellStyle name="Normal 3 2 4 3 5" xfId="24793"/>
    <cellStyle name="Normal 3 2 4 3 5 2" xfId="24794"/>
    <cellStyle name="Normal 3 2 4 3 5 3" xfId="24795"/>
    <cellStyle name="Normal 3 2 4 3 6" xfId="24796"/>
    <cellStyle name="Normal 3 2 4 3 6 2" xfId="24797"/>
    <cellStyle name="Normal 3 2 4 3 6 3" xfId="24798"/>
    <cellStyle name="Normal 3 2 4 3 7" xfId="24799"/>
    <cellStyle name="Normal 3 2 4 3 7 2" xfId="24800"/>
    <cellStyle name="Normal 3 2 4 3 8" xfId="24801"/>
    <cellStyle name="Normal 3 2 4 3 8 2" xfId="24802"/>
    <cellStyle name="Normal 3 2 4 3 9" xfId="24803"/>
    <cellStyle name="Normal 3 2 4 3_Tabell 4.5-4.7" xfId="24740"/>
    <cellStyle name="Normal 3 2 4 4" xfId="1407"/>
    <cellStyle name="Normal 3 2 4 4 10" xfId="24805"/>
    <cellStyle name="Normal 3 2 4 4 2" xfId="1408"/>
    <cellStyle name="Normal 3 2 4 4 2 2" xfId="24807"/>
    <cellStyle name="Normal 3 2 4 4 2 2 2" xfId="24808"/>
    <cellStyle name="Normal 3 2 4 4 2 2 3" xfId="24809"/>
    <cellStyle name="Normal 3 2 4 4 2 3" xfId="24810"/>
    <cellStyle name="Normal 3 2 4 4 2 3 2" xfId="24811"/>
    <cellStyle name="Normal 3 2 4 4 2 3 3" xfId="24812"/>
    <cellStyle name="Normal 3 2 4 4 2 4" xfId="24813"/>
    <cellStyle name="Normal 3 2 4 4 2 5" xfId="24814"/>
    <cellStyle name="Normal 3 2 4 4 2_Tabell 4.5-4.7" xfId="24806"/>
    <cellStyle name="Normal 3 2 4 4 3" xfId="24815"/>
    <cellStyle name="Normal 3 2 4 4 3 2" xfId="24816"/>
    <cellStyle name="Normal 3 2 4 4 3 2 2" xfId="24817"/>
    <cellStyle name="Normal 3 2 4 4 3 2 3" xfId="24818"/>
    <cellStyle name="Normal 3 2 4 4 3 3" xfId="24819"/>
    <cellStyle name="Normal 3 2 4 4 3 3 2" xfId="24820"/>
    <cellStyle name="Normal 3 2 4 4 3 3 3" xfId="24821"/>
    <cellStyle name="Normal 3 2 4 4 3 4" xfId="24822"/>
    <cellStyle name="Normal 3 2 4 4 3 5" xfId="24823"/>
    <cellStyle name="Normal 3 2 4 4 4" xfId="24824"/>
    <cellStyle name="Normal 3 2 4 4 4 2" xfId="24825"/>
    <cellStyle name="Normal 3 2 4 4 4 3" xfId="24826"/>
    <cellStyle name="Normal 3 2 4 4 5" xfId="24827"/>
    <cellStyle name="Normal 3 2 4 4 5 2" xfId="24828"/>
    <cellStyle name="Normal 3 2 4 4 5 3" xfId="24829"/>
    <cellStyle name="Normal 3 2 4 4 6" xfId="24830"/>
    <cellStyle name="Normal 3 2 4 4 6 2" xfId="24831"/>
    <cellStyle name="Normal 3 2 4 4 7" xfId="24832"/>
    <cellStyle name="Normal 3 2 4 4 7 2" xfId="24833"/>
    <cellStyle name="Normal 3 2 4 4 8" xfId="24834"/>
    <cellStyle name="Normal 3 2 4 4 9" xfId="24835"/>
    <cellStyle name="Normal 3 2 4 4_Tabell 4.5-4.7" xfId="24804"/>
    <cellStyle name="Normal 3 2 4 5" xfId="1409"/>
    <cellStyle name="Normal 3 2 4 5 2" xfId="24837"/>
    <cellStyle name="Normal 3 2 4 5 2 2" xfId="24838"/>
    <cellStyle name="Normal 3 2 4 5 2 3" xfId="24839"/>
    <cellStyle name="Normal 3 2 4 5 3" xfId="24840"/>
    <cellStyle name="Normal 3 2 4 5 3 2" xfId="24841"/>
    <cellStyle name="Normal 3 2 4 5 3 3" xfId="24842"/>
    <cellStyle name="Normal 3 2 4 5 4" xfId="24843"/>
    <cellStyle name="Normal 3 2 4 5 5" xfId="24844"/>
    <cellStyle name="Normal 3 2 4 5_Tabell 4.5-4.7" xfId="24836"/>
    <cellStyle name="Normal 3 2 4 6" xfId="24845"/>
    <cellStyle name="Normal 3 2 4 6 2" xfId="24846"/>
    <cellStyle name="Normal 3 2 4 6 2 2" xfId="24847"/>
    <cellStyle name="Normal 3 2 4 6 2 3" xfId="24848"/>
    <cellStyle name="Normal 3 2 4 6 3" xfId="24849"/>
    <cellStyle name="Normal 3 2 4 6 3 2" xfId="24850"/>
    <cellStyle name="Normal 3 2 4 6 3 3" xfId="24851"/>
    <cellStyle name="Normal 3 2 4 6 4" xfId="24852"/>
    <cellStyle name="Normal 3 2 4 6 5" xfId="24853"/>
    <cellStyle name="Normal 3 2 4 7" xfId="24854"/>
    <cellStyle name="Normal 3 2 4 7 2" xfId="24855"/>
    <cellStyle name="Normal 3 2 4 7 3" xfId="24856"/>
    <cellStyle name="Normal 3 2 4 8" xfId="24857"/>
    <cellStyle name="Normal 3 2 4 8 2" xfId="24858"/>
    <cellStyle name="Normal 3 2 4 8 3" xfId="24859"/>
    <cellStyle name="Normal 3 2 4 9" xfId="24860"/>
    <cellStyle name="Normal 3 2 4 9 2" xfId="24861"/>
    <cellStyle name="Normal 3 2 4_Tabell 4.5-4.7" xfId="24606"/>
    <cellStyle name="Normal 3 2 5" xfId="1410"/>
    <cellStyle name="Normal 3 2 5 10" xfId="24863"/>
    <cellStyle name="Normal 3 2 5 10 2" xfId="24864"/>
    <cellStyle name="Normal 3 2 5 11" xfId="24865"/>
    <cellStyle name="Normal 3 2 5 12" xfId="24866"/>
    <cellStyle name="Normal 3 2 5 13" xfId="24867"/>
    <cellStyle name="Normal 3 2 5 2" xfId="1411"/>
    <cellStyle name="Normal 3 2 5 2 10" xfId="24869"/>
    <cellStyle name="Normal 3 2 5 2 11" xfId="24870"/>
    <cellStyle name="Normal 3 2 5 2 12" xfId="24871"/>
    <cellStyle name="Normal 3 2 5 2 2" xfId="1412"/>
    <cellStyle name="Normal 3 2 5 2 2 10" xfId="24873"/>
    <cellStyle name="Normal 3 2 5 2 2 11" xfId="24874"/>
    <cellStyle name="Normal 3 2 5 2 2 2" xfId="1413"/>
    <cellStyle name="Normal 3 2 5 2 2 2 10" xfId="24876"/>
    <cellStyle name="Normal 3 2 5 2 2 2 2" xfId="1414"/>
    <cellStyle name="Normal 3 2 5 2 2 2 2 2" xfId="24878"/>
    <cellStyle name="Normal 3 2 5 2 2 2 2 2 2" xfId="24879"/>
    <cellStyle name="Normal 3 2 5 2 2 2 2 2 3" xfId="24880"/>
    <cellStyle name="Normal 3 2 5 2 2 2 2 3" xfId="24881"/>
    <cellStyle name="Normal 3 2 5 2 2 2 2 3 2" xfId="24882"/>
    <cellStyle name="Normal 3 2 5 2 2 2 2 3 3" xfId="24883"/>
    <cellStyle name="Normal 3 2 5 2 2 2 2 4" xfId="24884"/>
    <cellStyle name="Normal 3 2 5 2 2 2 2 5" xfId="24885"/>
    <cellStyle name="Normal 3 2 5 2 2 2 2_Tabell 4.5-4.7" xfId="24877"/>
    <cellStyle name="Normal 3 2 5 2 2 2 3" xfId="24886"/>
    <cellStyle name="Normal 3 2 5 2 2 2 3 2" xfId="24887"/>
    <cellStyle name="Normal 3 2 5 2 2 2 3 2 2" xfId="24888"/>
    <cellStyle name="Normal 3 2 5 2 2 2 3 2 3" xfId="24889"/>
    <cellStyle name="Normal 3 2 5 2 2 2 3 3" xfId="24890"/>
    <cellStyle name="Normal 3 2 5 2 2 2 3 3 2" xfId="24891"/>
    <cellStyle name="Normal 3 2 5 2 2 2 3 3 3" xfId="24892"/>
    <cellStyle name="Normal 3 2 5 2 2 2 3 4" xfId="24893"/>
    <cellStyle name="Normal 3 2 5 2 2 2 3 5" xfId="24894"/>
    <cellStyle name="Normal 3 2 5 2 2 2 4" xfId="24895"/>
    <cellStyle name="Normal 3 2 5 2 2 2 4 2" xfId="24896"/>
    <cellStyle name="Normal 3 2 5 2 2 2 4 3" xfId="24897"/>
    <cellStyle name="Normal 3 2 5 2 2 2 5" xfId="24898"/>
    <cellStyle name="Normal 3 2 5 2 2 2 5 2" xfId="24899"/>
    <cellStyle name="Normal 3 2 5 2 2 2 5 3" xfId="24900"/>
    <cellStyle name="Normal 3 2 5 2 2 2 6" xfId="24901"/>
    <cellStyle name="Normal 3 2 5 2 2 2 6 2" xfId="24902"/>
    <cellStyle name="Normal 3 2 5 2 2 2 7" xfId="24903"/>
    <cellStyle name="Normal 3 2 5 2 2 2 7 2" xfId="24904"/>
    <cellStyle name="Normal 3 2 5 2 2 2 8" xfId="24905"/>
    <cellStyle name="Normal 3 2 5 2 2 2 9" xfId="24906"/>
    <cellStyle name="Normal 3 2 5 2 2 2_Tabell 4.5-4.7" xfId="24875"/>
    <cellStyle name="Normal 3 2 5 2 2 3" xfId="1415"/>
    <cellStyle name="Normal 3 2 5 2 2 3 2" xfId="24908"/>
    <cellStyle name="Normal 3 2 5 2 2 3 2 2" xfId="24909"/>
    <cellStyle name="Normal 3 2 5 2 2 3 2 3" xfId="24910"/>
    <cellStyle name="Normal 3 2 5 2 2 3 3" xfId="24911"/>
    <cellStyle name="Normal 3 2 5 2 2 3 3 2" xfId="24912"/>
    <cellStyle name="Normal 3 2 5 2 2 3 3 3" xfId="24913"/>
    <cellStyle name="Normal 3 2 5 2 2 3 4" xfId="24914"/>
    <cellStyle name="Normal 3 2 5 2 2 3 5" xfId="24915"/>
    <cellStyle name="Normal 3 2 5 2 2 3_Tabell 4.5-4.7" xfId="24907"/>
    <cellStyle name="Normal 3 2 5 2 2 4" xfId="24916"/>
    <cellStyle name="Normal 3 2 5 2 2 4 2" xfId="24917"/>
    <cellStyle name="Normal 3 2 5 2 2 4 2 2" xfId="24918"/>
    <cellStyle name="Normal 3 2 5 2 2 4 2 3" xfId="24919"/>
    <cellStyle name="Normal 3 2 5 2 2 4 3" xfId="24920"/>
    <cellStyle name="Normal 3 2 5 2 2 4 3 2" xfId="24921"/>
    <cellStyle name="Normal 3 2 5 2 2 4 3 3" xfId="24922"/>
    <cellStyle name="Normal 3 2 5 2 2 4 4" xfId="24923"/>
    <cellStyle name="Normal 3 2 5 2 2 4 5" xfId="24924"/>
    <cellStyle name="Normal 3 2 5 2 2 5" xfId="24925"/>
    <cellStyle name="Normal 3 2 5 2 2 5 2" xfId="24926"/>
    <cellStyle name="Normal 3 2 5 2 2 5 3" xfId="24927"/>
    <cellStyle name="Normal 3 2 5 2 2 6" xfId="24928"/>
    <cellStyle name="Normal 3 2 5 2 2 6 2" xfId="24929"/>
    <cellStyle name="Normal 3 2 5 2 2 6 3" xfId="24930"/>
    <cellStyle name="Normal 3 2 5 2 2 7" xfId="24931"/>
    <cellStyle name="Normal 3 2 5 2 2 7 2" xfId="24932"/>
    <cellStyle name="Normal 3 2 5 2 2 8" xfId="24933"/>
    <cellStyle name="Normal 3 2 5 2 2 8 2" xfId="24934"/>
    <cellStyle name="Normal 3 2 5 2 2 9" xfId="24935"/>
    <cellStyle name="Normal 3 2 5 2 2_Tabell 4.5-4.7" xfId="24872"/>
    <cellStyle name="Normal 3 2 5 2 3" xfId="1416"/>
    <cellStyle name="Normal 3 2 5 2 3 10" xfId="24937"/>
    <cellStyle name="Normal 3 2 5 2 3 2" xfId="1417"/>
    <cellStyle name="Normal 3 2 5 2 3 2 2" xfId="24939"/>
    <cellStyle name="Normal 3 2 5 2 3 2 2 2" xfId="24940"/>
    <cellStyle name="Normal 3 2 5 2 3 2 2 3" xfId="24941"/>
    <cellStyle name="Normal 3 2 5 2 3 2 3" xfId="24942"/>
    <cellStyle name="Normal 3 2 5 2 3 2 3 2" xfId="24943"/>
    <cellStyle name="Normal 3 2 5 2 3 2 3 3" xfId="24944"/>
    <cellStyle name="Normal 3 2 5 2 3 2 4" xfId="24945"/>
    <cellStyle name="Normal 3 2 5 2 3 2 5" xfId="24946"/>
    <cellStyle name="Normal 3 2 5 2 3 2_Tabell 4.5-4.7" xfId="24938"/>
    <cellStyle name="Normal 3 2 5 2 3 3" xfId="24947"/>
    <cellStyle name="Normal 3 2 5 2 3 3 2" xfId="24948"/>
    <cellStyle name="Normal 3 2 5 2 3 3 2 2" xfId="24949"/>
    <cellStyle name="Normal 3 2 5 2 3 3 2 3" xfId="24950"/>
    <cellStyle name="Normal 3 2 5 2 3 3 3" xfId="24951"/>
    <cellStyle name="Normal 3 2 5 2 3 3 3 2" xfId="24952"/>
    <cellStyle name="Normal 3 2 5 2 3 3 3 3" xfId="24953"/>
    <cellStyle name="Normal 3 2 5 2 3 3 4" xfId="24954"/>
    <cellStyle name="Normal 3 2 5 2 3 3 5" xfId="24955"/>
    <cellStyle name="Normal 3 2 5 2 3 4" xfId="24956"/>
    <cellStyle name="Normal 3 2 5 2 3 4 2" xfId="24957"/>
    <cellStyle name="Normal 3 2 5 2 3 4 3" xfId="24958"/>
    <cellStyle name="Normal 3 2 5 2 3 5" xfId="24959"/>
    <cellStyle name="Normal 3 2 5 2 3 5 2" xfId="24960"/>
    <cellStyle name="Normal 3 2 5 2 3 5 3" xfId="24961"/>
    <cellStyle name="Normal 3 2 5 2 3 6" xfId="24962"/>
    <cellStyle name="Normal 3 2 5 2 3 6 2" xfId="24963"/>
    <cellStyle name="Normal 3 2 5 2 3 7" xfId="24964"/>
    <cellStyle name="Normal 3 2 5 2 3 7 2" xfId="24965"/>
    <cellStyle name="Normal 3 2 5 2 3 8" xfId="24966"/>
    <cellStyle name="Normal 3 2 5 2 3 9" xfId="24967"/>
    <cellStyle name="Normal 3 2 5 2 3_Tabell 4.5-4.7" xfId="24936"/>
    <cellStyle name="Normal 3 2 5 2 4" xfId="1418"/>
    <cellStyle name="Normal 3 2 5 2 4 2" xfId="24969"/>
    <cellStyle name="Normal 3 2 5 2 4 2 2" xfId="24970"/>
    <cellStyle name="Normal 3 2 5 2 4 2 3" xfId="24971"/>
    <cellStyle name="Normal 3 2 5 2 4 3" xfId="24972"/>
    <cellStyle name="Normal 3 2 5 2 4 3 2" xfId="24973"/>
    <cellStyle name="Normal 3 2 5 2 4 3 3" xfId="24974"/>
    <cellStyle name="Normal 3 2 5 2 4 4" xfId="24975"/>
    <cellStyle name="Normal 3 2 5 2 4 5" xfId="24976"/>
    <cellStyle name="Normal 3 2 5 2 4_Tabell 4.5-4.7" xfId="24968"/>
    <cellStyle name="Normal 3 2 5 2 5" xfId="24977"/>
    <cellStyle name="Normal 3 2 5 2 5 2" xfId="24978"/>
    <cellStyle name="Normal 3 2 5 2 5 2 2" xfId="24979"/>
    <cellStyle name="Normal 3 2 5 2 5 2 3" xfId="24980"/>
    <cellStyle name="Normal 3 2 5 2 5 3" xfId="24981"/>
    <cellStyle name="Normal 3 2 5 2 5 3 2" xfId="24982"/>
    <cellStyle name="Normal 3 2 5 2 5 3 3" xfId="24983"/>
    <cellStyle name="Normal 3 2 5 2 5 4" xfId="24984"/>
    <cellStyle name="Normal 3 2 5 2 5 5" xfId="24985"/>
    <cellStyle name="Normal 3 2 5 2 6" xfId="24986"/>
    <cellStyle name="Normal 3 2 5 2 6 2" xfId="24987"/>
    <cellStyle name="Normal 3 2 5 2 6 3" xfId="24988"/>
    <cellStyle name="Normal 3 2 5 2 7" xfId="24989"/>
    <cellStyle name="Normal 3 2 5 2 7 2" xfId="24990"/>
    <cellStyle name="Normal 3 2 5 2 7 3" xfId="24991"/>
    <cellStyle name="Normal 3 2 5 2 8" xfId="24992"/>
    <cellStyle name="Normal 3 2 5 2 8 2" xfId="24993"/>
    <cellStyle name="Normal 3 2 5 2 9" xfId="24994"/>
    <cellStyle name="Normal 3 2 5 2 9 2" xfId="24995"/>
    <cellStyle name="Normal 3 2 5 2_Tabell 4.5-4.7" xfId="24868"/>
    <cellStyle name="Normal 3 2 5 3" xfId="1419"/>
    <cellStyle name="Normal 3 2 5 3 10" xfId="24997"/>
    <cellStyle name="Normal 3 2 5 3 11" xfId="24998"/>
    <cellStyle name="Normal 3 2 5 3 2" xfId="1420"/>
    <cellStyle name="Normal 3 2 5 3 2 10" xfId="25000"/>
    <cellStyle name="Normal 3 2 5 3 2 2" xfId="1421"/>
    <cellStyle name="Normal 3 2 5 3 2 2 2" xfId="25002"/>
    <cellStyle name="Normal 3 2 5 3 2 2 2 2" xfId="25003"/>
    <cellStyle name="Normal 3 2 5 3 2 2 2 3" xfId="25004"/>
    <cellStyle name="Normal 3 2 5 3 2 2 3" xfId="25005"/>
    <cellStyle name="Normal 3 2 5 3 2 2 3 2" xfId="25006"/>
    <cellStyle name="Normal 3 2 5 3 2 2 3 3" xfId="25007"/>
    <cellStyle name="Normal 3 2 5 3 2 2 4" xfId="25008"/>
    <cellStyle name="Normal 3 2 5 3 2 2 5" xfId="25009"/>
    <cellStyle name="Normal 3 2 5 3 2 2_Tabell 4.5-4.7" xfId="25001"/>
    <cellStyle name="Normal 3 2 5 3 2 3" xfId="25010"/>
    <cellStyle name="Normal 3 2 5 3 2 3 2" xfId="25011"/>
    <cellStyle name="Normal 3 2 5 3 2 3 2 2" xfId="25012"/>
    <cellStyle name="Normal 3 2 5 3 2 3 2 3" xfId="25013"/>
    <cellStyle name="Normal 3 2 5 3 2 3 3" xfId="25014"/>
    <cellStyle name="Normal 3 2 5 3 2 3 3 2" xfId="25015"/>
    <cellStyle name="Normal 3 2 5 3 2 3 3 3" xfId="25016"/>
    <cellStyle name="Normal 3 2 5 3 2 3 4" xfId="25017"/>
    <cellStyle name="Normal 3 2 5 3 2 3 5" xfId="25018"/>
    <cellStyle name="Normal 3 2 5 3 2 4" xfId="25019"/>
    <cellStyle name="Normal 3 2 5 3 2 4 2" xfId="25020"/>
    <cellStyle name="Normal 3 2 5 3 2 4 3" xfId="25021"/>
    <cellStyle name="Normal 3 2 5 3 2 5" xfId="25022"/>
    <cellStyle name="Normal 3 2 5 3 2 5 2" xfId="25023"/>
    <cellStyle name="Normal 3 2 5 3 2 5 3" xfId="25024"/>
    <cellStyle name="Normal 3 2 5 3 2 6" xfId="25025"/>
    <cellStyle name="Normal 3 2 5 3 2 6 2" xfId="25026"/>
    <cellStyle name="Normal 3 2 5 3 2 7" xfId="25027"/>
    <cellStyle name="Normal 3 2 5 3 2 7 2" xfId="25028"/>
    <cellStyle name="Normal 3 2 5 3 2 8" xfId="25029"/>
    <cellStyle name="Normal 3 2 5 3 2 9" xfId="25030"/>
    <cellStyle name="Normal 3 2 5 3 2_Tabell 4.5-4.7" xfId="24999"/>
    <cellStyle name="Normal 3 2 5 3 3" xfId="1422"/>
    <cellStyle name="Normal 3 2 5 3 3 2" xfId="25032"/>
    <cellStyle name="Normal 3 2 5 3 3 2 2" xfId="25033"/>
    <cellStyle name="Normal 3 2 5 3 3 2 3" xfId="25034"/>
    <cellStyle name="Normal 3 2 5 3 3 3" xfId="25035"/>
    <cellStyle name="Normal 3 2 5 3 3 3 2" xfId="25036"/>
    <cellStyle name="Normal 3 2 5 3 3 3 3" xfId="25037"/>
    <cellStyle name="Normal 3 2 5 3 3 4" xfId="25038"/>
    <cellStyle name="Normal 3 2 5 3 3 5" xfId="25039"/>
    <cellStyle name="Normal 3 2 5 3 3_Tabell 4.5-4.7" xfId="25031"/>
    <cellStyle name="Normal 3 2 5 3 4" xfId="25040"/>
    <cellStyle name="Normal 3 2 5 3 4 2" xfId="25041"/>
    <cellStyle name="Normal 3 2 5 3 4 2 2" xfId="25042"/>
    <cellStyle name="Normal 3 2 5 3 4 2 3" xfId="25043"/>
    <cellStyle name="Normal 3 2 5 3 4 3" xfId="25044"/>
    <cellStyle name="Normal 3 2 5 3 4 3 2" xfId="25045"/>
    <cellStyle name="Normal 3 2 5 3 4 3 3" xfId="25046"/>
    <cellStyle name="Normal 3 2 5 3 4 4" xfId="25047"/>
    <cellStyle name="Normal 3 2 5 3 4 5" xfId="25048"/>
    <cellStyle name="Normal 3 2 5 3 5" xfId="25049"/>
    <cellStyle name="Normal 3 2 5 3 5 2" xfId="25050"/>
    <cellStyle name="Normal 3 2 5 3 5 3" xfId="25051"/>
    <cellStyle name="Normal 3 2 5 3 6" xfId="25052"/>
    <cellStyle name="Normal 3 2 5 3 6 2" xfId="25053"/>
    <cellStyle name="Normal 3 2 5 3 6 3" xfId="25054"/>
    <cellStyle name="Normal 3 2 5 3 7" xfId="25055"/>
    <cellStyle name="Normal 3 2 5 3 7 2" xfId="25056"/>
    <cellStyle name="Normal 3 2 5 3 8" xfId="25057"/>
    <cellStyle name="Normal 3 2 5 3 8 2" xfId="25058"/>
    <cellStyle name="Normal 3 2 5 3 9" xfId="25059"/>
    <cellStyle name="Normal 3 2 5 3_Tabell 4.5-4.7" xfId="24996"/>
    <cellStyle name="Normal 3 2 5 4" xfId="1423"/>
    <cellStyle name="Normal 3 2 5 4 10" xfId="25061"/>
    <cellStyle name="Normal 3 2 5 4 2" xfId="1424"/>
    <cellStyle name="Normal 3 2 5 4 2 2" xfId="25063"/>
    <cellStyle name="Normal 3 2 5 4 2 2 2" xfId="25064"/>
    <cellStyle name="Normal 3 2 5 4 2 2 3" xfId="25065"/>
    <cellStyle name="Normal 3 2 5 4 2 3" xfId="25066"/>
    <cellStyle name="Normal 3 2 5 4 2 3 2" xfId="25067"/>
    <cellStyle name="Normal 3 2 5 4 2 3 3" xfId="25068"/>
    <cellStyle name="Normal 3 2 5 4 2 4" xfId="25069"/>
    <cellStyle name="Normal 3 2 5 4 2 5" xfId="25070"/>
    <cellStyle name="Normal 3 2 5 4 2_Tabell 4.5-4.7" xfId="25062"/>
    <cellStyle name="Normal 3 2 5 4 3" xfId="25071"/>
    <cellStyle name="Normal 3 2 5 4 3 2" xfId="25072"/>
    <cellStyle name="Normal 3 2 5 4 3 2 2" xfId="25073"/>
    <cellStyle name="Normal 3 2 5 4 3 2 3" xfId="25074"/>
    <cellStyle name="Normal 3 2 5 4 3 3" xfId="25075"/>
    <cellStyle name="Normal 3 2 5 4 3 3 2" xfId="25076"/>
    <cellStyle name="Normal 3 2 5 4 3 3 3" xfId="25077"/>
    <cellStyle name="Normal 3 2 5 4 3 4" xfId="25078"/>
    <cellStyle name="Normal 3 2 5 4 3 5" xfId="25079"/>
    <cellStyle name="Normal 3 2 5 4 4" xfId="25080"/>
    <cellStyle name="Normal 3 2 5 4 4 2" xfId="25081"/>
    <cellStyle name="Normal 3 2 5 4 4 3" xfId="25082"/>
    <cellStyle name="Normal 3 2 5 4 5" xfId="25083"/>
    <cellStyle name="Normal 3 2 5 4 5 2" xfId="25084"/>
    <cellStyle name="Normal 3 2 5 4 5 3" xfId="25085"/>
    <cellStyle name="Normal 3 2 5 4 6" xfId="25086"/>
    <cellStyle name="Normal 3 2 5 4 6 2" xfId="25087"/>
    <cellStyle name="Normal 3 2 5 4 7" xfId="25088"/>
    <cellStyle name="Normal 3 2 5 4 7 2" xfId="25089"/>
    <cellStyle name="Normal 3 2 5 4 8" xfId="25090"/>
    <cellStyle name="Normal 3 2 5 4 9" xfId="25091"/>
    <cellStyle name="Normal 3 2 5 4_Tabell 4.5-4.7" xfId="25060"/>
    <cellStyle name="Normal 3 2 5 5" xfId="1425"/>
    <cellStyle name="Normal 3 2 5 5 2" xfId="25093"/>
    <cellStyle name="Normal 3 2 5 5 2 2" xfId="25094"/>
    <cellStyle name="Normal 3 2 5 5 2 3" xfId="25095"/>
    <cellStyle name="Normal 3 2 5 5 3" xfId="25096"/>
    <cellStyle name="Normal 3 2 5 5 3 2" xfId="25097"/>
    <cellStyle name="Normal 3 2 5 5 3 3" xfId="25098"/>
    <cellStyle name="Normal 3 2 5 5 4" xfId="25099"/>
    <cellStyle name="Normal 3 2 5 5 5" xfId="25100"/>
    <cellStyle name="Normal 3 2 5 5_Tabell 4.5-4.7" xfId="25092"/>
    <cellStyle name="Normal 3 2 5 6" xfId="25101"/>
    <cellStyle name="Normal 3 2 5 6 2" xfId="25102"/>
    <cellStyle name="Normal 3 2 5 6 2 2" xfId="25103"/>
    <cellStyle name="Normal 3 2 5 6 2 3" xfId="25104"/>
    <cellStyle name="Normal 3 2 5 6 3" xfId="25105"/>
    <cellStyle name="Normal 3 2 5 6 3 2" xfId="25106"/>
    <cellStyle name="Normal 3 2 5 6 3 3" xfId="25107"/>
    <cellStyle name="Normal 3 2 5 6 4" xfId="25108"/>
    <cellStyle name="Normal 3 2 5 6 5" xfId="25109"/>
    <cellStyle name="Normal 3 2 5 7" xfId="25110"/>
    <cellStyle name="Normal 3 2 5 7 2" xfId="25111"/>
    <cellStyle name="Normal 3 2 5 7 3" xfId="25112"/>
    <cellStyle name="Normal 3 2 5 8" xfId="25113"/>
    <cellStyle name="Normal 3 2 5 8 2" xfId="25114"/>
    <cellStyle name="Normal 3 2 5 8 3" xfId="25115"/>
    <cellStyle name="Normal 3 2 5 9" xfId="25116"/>
    <cellStyle name="Normal 3 2 5 9 2" xfId="25117"/>
    <cellStyle name="Normal 3 2 5_Tabell 4.5-4.7" xfId="24862"/>
    <cellStyle name="Normal 3 2 6" xfId="1426"/>
    <cellStyle name="Normal 3 2 6 10" xfId="25119"/>
    <cellStyle name="Normal 3 2 6 11" xfId="25120"/>
    <cellStyle name="Normal 3 2 6 12" xfId="25121"/>
    <cellStyle name="Normal 3 2 6 2" xfId="1427"/>
    <cellStyle name="Normal 3 2 6 2 10" xfId="25123"/>
    <cellStyle name="Normal 3 2 6 2 11" xfId="25124"/>
    <cellStyle name="Normal 3 2 6 2 2" xfId="1428"/>
    <cellStyle name="Normal 3 2 6 2 2 10" xfId="25126"/>
    <cellStyle name="Normal 3 2 6 2 2 2" xfId="1429"/>
    <cellStyle name="Normal 3 2 6 2 2 2 2" xfId="25128"/>
    <cellStyle name="Normal 3 2 6 2 2 2 2 2" xfId="25129"/>
    <cellStyle name="Normal 3 2 6 2 2 2 2 3" xfId="25130"/>
    <cellStyle name="Normal 3 2 6 2 2 2 3" xfId="25131"/>
    <cellStyle name="Normal 3 2 6 2 2 2 3 2" xfId="25132"/>
    <cellStyle name="Normal 3 2 6 2 2 2 3 3" xfId="25133"/>
    <cellStyle name="Normal 3 2 6 2 2 2 4" xfId="25134"/>
    <cellStyle name="Normal 3 2 6 2 2 2 5" xfId="25135"/>
    <cellStyle name="Normal 3 2 6 2 2 2_Tabell 4.5-4.7" xfId="25127"/>
    <cellStyle name="Normal 3 2 6 2 2 3" xfId="25136"/>
    <cellStyle name="Normal 3 2 6 2 2 3 2" xfId="25137"/>
    <cellStyle name="Normal 3 2 6 2 2 3 2 2" xfId="25138"/>
    <cellStyle name="Normal 3 2 6 2 2 3 2 3" xfId="25139"/>
    <cellStyle name="Normal 3 2 6 2 2 3 3" xfId="25140"/>
    <cellStyle name="Normal 3 2 6 2 2 3 3 2" xfId="25141"/>
    <cellStyle name="Normal 3 2 6 2 2 3 3 3" xfId="25142"/>
    <cellStyle name="Normal 3 2 6 2 2 3 4" xfId="25143"/>
    <cellStyle name="Normal 3 2 6 2 2 3 5" xfId="25144"/>
    <cellStyle name="Normal 3 2 6 2 2 4" xfId="25145"/>
    <cellStyle name="Normal 3 2 6 2 2 4 2" xfId="25146"/>
    <cellStyle name="Normal 3 2 6 2 2 4 3" xfId="25147"/>
    <cellStyle name="Normal 3 2 6 2 2 5" xfId="25148"/>
    <cellStyle name="Normal 3 2 6 2 2 5 2" xfId="25149"/>
    <cellStyle name="Normal 3 2 6 2 2 5 3" xfId="25150"/>
    <cellStyle name="Normal 3 2 6 2 2 6" xfId="25151"/>
    <cellStyle name="Normal 3 2 6 2 2 6 2" xfId="25152"/>
    <cellStyle name="Normal 3 2 6 2 2 7" xfId="25153"/>
    <cellStyle name="Normal 3 2 6 2 2 7 2" xfId="25154"/>
    <cellStyle name="Normal 3 2 6 2 2 8" xfId="25155"/>
    <cellStyle name="Normal 3 2 6 2 2 9" xfId="25156"/>
    <cellStyle name="Normal 3 2 6 2 2_Tabell 4.5-4.7" xfId="25125"/>
    <cellStyle name="Normal 3 2 6 2 3" xfId="1430"/>
    <cellStyle name="Normal 3 2 6 2 3 2" xfId="25158"/>
    <cellStyle name="Normal 3 2 6 2 3 2 2" xfId="25159"/>
    <cellStyle name="Normal 3 2 6 2 3 2 3" xfId="25160"/>
    <cellStyle name="Normal 3 2 6 2 3 3" xfId="25161"/>
    <cellStyle name="Normal 3 2 6 2 3 3 2" xfId="25162"/>
    <cellStyle name="Normal 3 2 6 2 3 3 3" xfId="25163"/>
    <cellStyle name="Normal 3 2 6 2 3 4" xfId="25164"/>
    <cellStyle name="Normal 3 2 6 2 3 5" xfId="25165"/>
    <cellStyle name="Normal 3 2 6 2 3_Tabell 4.5-4.7" xfId="25157"/>
    <cellStyle name="Normal 3 2 6 2 4" xfId="25166"/>
    <cellStyle name="Normal 3 2 6 2 4 2" xfId="25167"/>
    <cellStyle name="Normal 3 2 6 2 4 2 2" xfId="25168"/>
    <cellStyle name="Normal 3 2 6 2 4 2 3" xfId="25169"/>
    <cellStyle name="Normal 3 2 6 2 4 3" xfId="25170"/>
    <cellStyle name="Normal 3 2 6 2 4 3 2" xfId="25171"/>
    <cellStyle name="Normal 3 2 6 2 4 3 3" xfId="25172"/>
    <cellStyle name="Normal 3 2 6 2 4 4" xfId="25173"/>
    <cellStyle name="Normal 3 2 6 2 4 5" xfId="25174"/>
    <cellStyle name="Normal 3 2 6 2 5" xfId="25175"/>
    <cellStyle name="Normal 3 2 6 2 5 2" xfId="25176"/>
    <cellStyle name="Normal 3 2 6 2 5 3" xfId="25177"/>
    <cellStyle name="Normal 3 2 6 2 6" xfId="25178"/>
    <cellStyle name="Normal 3 2 6 2 6 2" xfId="25179"/>
    <cellStyle name="Normal 3 2 6 2 6 3" xfId="25180"/>
    <cellStyle name="Normal 3 2 6 2 7" xfId="25181"/>
    <cellStyle name="Normal 3 2 6 2 7 2" xfId="25182"/>
    <cellStyle name="Normal 3 2 6 2 8" xfId="25183"/>
    <cellStyle name="Normal 3 2 6 2 8 2" xfId="25184"/>
    <cellStyle name="Normal 3 2 6 2 9" xfId="25185"/>
    <cellStyle name="Normal 3 2 6 2_Tabell 4.5-4.7" xfId="25122"/>
    <cellStyle name="Normal 3 2 6 3" xfId="1431"/>
    <cellStyle name="Normal 3 2 6 3 10" xfId="25187"/>
    <cellStyle name="Normal 3 2 6 3 2" xfId="1432"/>
    <cellStyle name="Normal 3 2 6 3 2 2" xfId="25189"/>
    <cellStyle name="Normal 3 2 6 3 2 2 2" xfId="25190"/>
    <cellStyle name="Normal 3 2 6 3 2 2 3" xfId="25191"/>
    <cellStyle name="Normal 3 2 6 3 2 3" xfId="25192"/>
    <cellStyle name="Normal 3 2 6 3 2 3 2" xfId="25193"/>
    <cellStyle name="Normal 3 2 6 3 2 3 3" xfId="25194"/>
    <cellStyle name="Normal 3 2 6 3 2 4" xfId="25195"/>
    <cellStyle name="Normal 3 2 6 3 2 5" xfId="25196"/>
    <cellStyle name="Normal 3 2 6 3 2_Tabell 4.5-4.7" xfId="25188"/>
    <cellStyle name="Normal 3 2 6 3 3" xfId="25197"/>
    <cellStyle name="Normal 3 2 6 3 3 2" xfId="25198"/>
    <cellStyle name="Normal 3 2 6 3 3 2 2" xfId="25199"/>
    <cellStyle name="Normal 3 2 6 3 3 2 3" xfId="25200"/>
    <cellStyle name="Normal 3 2 6 3 3 3" xfId="25201"/>
    <cellStyle name="Normal 3 2 6 3 3 3 2" xfId="25202"/>
    <cellStyle name="Normal 3 2 6 3 3 3 3" xfId="25203"/>
    <cellStyle name="Normal 3 2 6 3 3 4" xfId="25204"/>
    <cellStyle name="Normal 3 2 6 3 3 5" xfId="25205"/>
    <cellStyle name="Normal 3 2 6 3 4" xfId="25206"/>
    <cellStyle name="Normal 3 2 6 3 4 2" xfId="25207"/>
    <cellStyle name="Normal 3 2 6 3 4 3" xfId="25208"/>
    <cellStyle name="Normal 3 2 6 3 5" xfId="25209"/>
    <cellStyle name="Normal 3 2 6 3 5 2" xfId="25210"/>
    <cellStyle name="Normal 3 2 6 3 5 3" xfId="25211"/>
    <cellStyle name="Normal 3 2 6 3 6" xfId="25212"/>
    <cellStyle name="Normal 3 2 6 3 6 2" xfId="25213"/>
    <cellStyle name="Normal 3 2 6 3 7" xfId="25214"/>
    <cellStyle name="Normal 3 2 6 3 7 2" xfId="25215"/>
    <cellStyle name="Normal 3 2 6 3 8" xfId="25216"/>
    <cellStyle name="Normal 3 2 6 3 9" xfId="25217"/>
    <cellStyle name="Normal 3 2 6 3_Tabell 4.5-4.7" xfId="25186"/>
    <cellStyle name="Normal 3 2 6 4" xfId="1433"/>
    <cellStyle name="Normal 3 2 6 4 2" xfId="25219"/>
    <cellStyle name="Normal 3 2 6 4 2 2" xfId="25220"/>
    <cellStyle name="Normal 3 2 6 4 2 3" xfId="25221"/>
    <cellStyle name="Normal 3 2 6 4 3" xfId="25222"/>
    <cellStyle name="Normal 3 2 6 4 3 2" xfId="25223"/>
    <cellStyle name="Normal 3 2 6 4 3 3" xfId="25224"/>
    <cellStyle name="Normal 3 2 6 4 4" xfId="25225"/>
    <cellStyle name="Normal 3 2 6 4 5" xfId="25226"/>
    <cellStyle name="Normal 3 2 6 4_Tabell 4.5-4.7" xfId="25218"/>
    <cellStyle name="Normal 3 2 6 5" xfId="25227"/>
    <cellStyle name="Normal 3 2 6 5 2" xfId="25228"/>
    <cellStyle name="Normal 3 2 6 5 2 2" xfId="25229"/>
    <cellStyle name="Normal 3 2 6 5 2 3" xfId="25230"/>
    <cellStyle name="Normal 3 2 6 5 3" xfId="25231"/>
    <cellStyle name="Normal 3 2 6 5 3 2" xfId="25232"/>
    <cellStyle name="Normal 3 2 6 5 3 3" xfId="25233"/>
    <cellStyle name="Normal 3 2 6 5 4" xfId="25234"/>
    <cellStyle name="Normal 3 2 6 5 5" xfId="25235"/>
    <cellStyle name="Normal 3 2 6 6" xfId="25236"/>
    <cellStyle name="Normal 3 2 6 6 2" xfId="25237"/>
    <cellStyle name="Normal 3 2 6 6 3" xfId="25238"/>
    <cellStyle name="Normal 3 2 6 7" xfId="25239"/>
    <cellStyle name="Normal 3 2 6 7 2" xfId="25240"/>
    <cellStyle name="Normal 3 2 6 7 3" xfId="25241"/>
    <cellStyle name="Normal 3 2 6 8" xfId="25242"/>
    <cellStyle name="Normal 3 2 6 8 2" xfId="25243"/>
    <cellStyle name="Normal 3 2 6 9" xfId="25244"/>
    <cellStyle name="Normal 3 2 6 9 2" xfId="25245"/>
    <cellStyle name="Normal 3 2 6_Tabell 4.5-4.7" xfId="25118"/>
    <cellStyle name="Normal 3 2 7" xfId="1434"/>
    <cellStyle name="Normal 3 2 7 10" xfId="25247"/>
    <cellStyle name="Normal 3 2 7 11" xfId="25248"/>
    <cellStyle name="Normal 3 2 7 2" xfId="1435"/>
    <cellStyle name="Normal 3 2 7 2 10" xfId="25250"/>
    <cellStyle name="Normal 3 2 7 2 2" xfId="1436"/>
    <cellStyle name="Normal 3 2 7 2 2 2" xfId="25252"/>
    <cellStyle name="Normal 3 2 7 2 2 2 2" xfId="25253"/>
    <cellStyle name="Normal 3 2 7 2 2 2 3" xfId="25254"/>
    <cellStyle name="Normal 3 2 7 2 2 3" xfId="25255"/>
    <cellStyle name="Normal 3 2 7 2 2 3 2" xfId="25256"/>
    <cellStyle name="Normal 3 2 7 2 2 3 3" xfId="25257"/>
    <cellStyle name="Normal 3 2 7 2 2 4" xfId="25258"/>
    <cellStyle name="Normal 3 2 7 2 2 5" xfId="25259"/>
    <cellStyle name="Normal 3 2 7 2 2_Tabell 4.5-4.7" xfId="25251"/>
    <cellStyle name="Normal 3 2 7 2 3" xfId="25260"/>
    <cellStyle name="Normal 3 2 7 2 3 2" xfId="25261"/>
    <cellStyle name="Normal 3 2 7 2 3 2 2" xfId="25262"/>
    <cellStyle name="Normal 3 2 7 2 3 2 3" xfId="25263"/>
    <cellStyle name="Normal 3 2 7 2 3 3" xfId="25264"/>
    <cellStyle name="Normal 3 2 7 2 3 3 2" xfId="25265"/>
    <cellStyle name="Normal 3 2 7 2 3 3 3" xfId="25266"/>
    <cellStyle name="Normal 3 2 7 2 3 4" xfId="25267"/>
    <cellStyle name="Normal 3 2 7 2 3 5" xfId="25268"/>
    <cellStyle name="Normal 3 2 7 2 4" xfId="25269"/>
    <cellStyle name="Normal 3 2 7 2 4 2" xfId="25270"/>
    <cellStyle name="Normal 3 2 7 2 4 3" xfId="25271"/>
    <cellStyle name="Normal 3 2 7 2 5" xfId="25272"/>
    <cellStyle name="Normal 3 2 7 2 5 2" xfId="25273"/>
    <cellStyle name="Normal 3 2 7 2 5 3" xfId="25274"/>
    <cellStyle name="Normal 3 2 7 2 6" xfId="25275"/>
    <cellStyle name="Normal 3 2 7 2 6 2" xfId="25276"/>
    <cellStyle name="Normal 3 2 7 2 7" xfId="25277"/>
    <cellStyle name="Normal 3 2 7 2 7 2" xfId="25278"/>
    <cellStyle name="Normal 3 2 7 2 8" xfId="25279"/>
    <cellStyle name="Normal 3 2 7 2 9" xfId="25280"/>
    <cellStyle name="Normal 3 2 7 2_Tabell 4.5-4.7" xfId="25249"/>
    <cellStyle name="Normal 3 2 7 3" xfId="1437"/>
    <cellStyle name="Normal 3 2 7 3 2" xfId="25282"/>
    <cellStyle name="Normal 3 2 7 3 2 2" xfId="25283"/>
    <cellStyle name="Normal 3 2 7 3 2 3" xfId="25284"/>
    <cellStyle name="Normal 3 2 7 3 3" xfId="25285"/>
    <cellStyle name="Normal 3 2 7 3 3 2" xfId="25286"/>
    <cellStyle name="Normal 3 2 7 3 3 3" xfId="25287"/>
    <cellStyle name="Normal 3 2 7 3 4" xfId="25288"/>
    <cellStyle name="Normal 3 2 7 3 5" xfId="25289"/>
    <cellStyle name="Normal 3 2 7 3_Tabell 4.5-4.7" xfId="25281"/>
    <cellStyle name="Normal 3 2 7 4" xfId="25290"/>
    <cellStyle name="Normal 3 2 7 4 2" xfId="25291"/>
    <cellStyle name="Normal 3 2 7 4 2 2" xfId="25292"/>
    <cellStyle name="Normal 3 2 7 4 2 3" xfId="25293"/>
    <cellStyle name="Normal 3 2 7 4 3" xfId="25294"/>
    <cellStyle name="Normal 3 2 7 4 3 2" xfId="25295"/>
    <cellStyle name="Normal 3 2 7 4 3 3" xfId="25296"/>
    <cellStyle name="Normal 3 2 7 4 4" xfId="25297"/>
    <cellStyle name="Normal 3 2 7 4 5" xfId="25298"/>
    <cellStyle name="Normal 3 2 7 5" xfId="25299"/>
    <cellStyle name="Normal 3 2 7 5 2" xfId="25300"/>
    <cellStyle name="Normal 3 2 7 5 3" xfId="25301"/>
    <cellStyle name="Normal 3 2 7 6" xfId="25302"/>
    <cellStyle name="Normal 3 2 7 6 2" xfId="25303"/>
    <cellStyle name="Normal 3 2 7 6 3" xfId="25304"/>
    <cellStyle name="Normal 3 2 7 7" xfId="25305"/>
    <cellStyle name="Normal 3 2 7 7 2" xfId="25306"/>
    <cellStyle name="Normal 3 2 7 8" xfId="25307"/>
    <cellStyle name="Normal 3 2 7 8 2" xfId="25308"/>
    <cellStyle name="Normal 3 2 7 9" xfId="25309"/>
    <cellStyle name="Normal 3 2 7_Tabell 4.5-4.7" xfId="25246"/>
    <cellStyle name="Normal 3 2 8" xfId="1438"/>
    <cellStyle name="Normal 3 2 8 10" xfId="25311"/>
    <cellStyle name="Normal 3 2 8 11" xfId="25312"/>
    <cellStyle name="Normal 3 2 8 2" xfId="1439"/>
    <cellStyle name="Normal 3 2 8 2 10" xfId="25314"/>
    <cellStyle name="Normal 3 2 8 2 2" xfId="1440"/>
    <cellStyle name="Normal 3 2 8 2 2 2" xfId="25316"/>
    <cellStyle name="Normal 3 2 8 2 2 2 2" xfId="25317"/>
    <cellStyle name="Normal 3 2 8 2 2 2 3" xfId="25318"/>
    <cellStyle name="Normal 3 2 8 2 2 3" xfId="25319"/>
    <cellStyle name="Normal 3 2 8 2 2 3 2" xfId="25320"/>
    <cellStyle name="Normal 3 2 8 2 2 3 3" xfId="25321"/>
    <cellStyle name="Normal 3 2 8 2 2 4" xfId="25322"/>
    <cellStyle name="Normal 3 2 8 2 2 5" xfId="25323"/>
    <cellStyle name="Normal 3 2 8 2 2_Tabell 4.5-4.7" xfId="25315"/>
    <cellStyle name="Normal 3 2 8 2 3" xfId="25324"/>
    <cellStyle name="Normal 3 2 8 2 3 2" xfId="25325"/>
    <cellStyle name="Normal 3 2 8 2 3 2 2" xfId="25326"/>
    <cellStyle name="Normal 3 2 8 2 3 2 3" xfId="25327"/>
    <cellStyle name="Normal 3 2 8 2 3 3" xfId="25328"/>
    <cellStyle name="Normal 3 2 8 2 3 3 2" xfId="25329"/>
    <cellStyle name="Normal 3 2 8 2 3 3 3" xfId="25330"/>
    <cellStyle name="Normal 3 2 8 2 3 4" xfId="25331"/>
    <cellStyle name="Normal 3 2 8 2 3 5" xfId="25332"/>
    <cellStyle name="Normal 3 2 8 2 4" xfId="25333"/>
    <cellStyle name="Normal 3 2 8 2 4 2" xfId="25334"/>
    <cellStyle name="Normal 3 2 8 2 4 3" xfId="25335"/>
    <cellStyle name="Normal 3 2 8 2 5" xfId="25336"/>
    <cellStyle name="Normal 3 2 8 2 5 2" xfId="25337"/>
    <cellStyle name="Normal 3 2 8 2 5 3" xfId="25338"/>
    <cellStyle name="Normal 3 2 8 2 6" xfId="25339"/>
    <cellStyle name="Normal 3 2 8 2 6 2" xfId="25340"/>
    <cellStyle name="Normal 3 2 8 2 7" xfId="25341"/>
    <cellStyle name="Normal 3 2 8 2 7 2" xfId="25342"/>
    <cellStyle name="Normal 3 2 8 2 8" xfId="25343"/>
    <cellStyle name="Normal 3 2 8 2 9" xfId="25344"/>
    <cellStyle name="Normal 3 2 8 2_Tabell 4.5-4.7" xfId="25313"/>
    <cellStyle name="Normal 3 2 8 3" xfId="1441"/>
    <cellStyle name="Normal 3 2 8 3 2" xfId="25346"/>
    <cellStyle name="Normal 3 2 8 3 2 2" xfId="25347"/>
    <cellStyle name="Normal 3 2 8 3 2 3" xfId="25348"/>
    <cellStyle name="Normal 3 2 8 3 3" xfId="25349"/>
    <cellStyle name="Normal 3 2 8 3 3 2" xfId="25350"/>
    <cellStyle name="Normal 3 2 8 3 3 3" xfId="25351"/>
    <cellStyle name="Normal 3 2 8 3 4" xfId="25352"/>
    <cellStyle name="Normal 3 2 8 3 5" xfId="25353"/>
    <cellStyle name="Normal 3 2 8 3_Tabell 4.5-4.7" xfId="25345"/>
    <cellStyle name="Normal 3 2 8 4" xfId="25354"/>
    <cellStyle name="Normal 3 2 8 4 2" xfId="25355"/>
    <cellStyle name="Normal 3 2 8 4 2 2" xfId="25356"/>
    <cellStyle name="Normal 3 2 8 4 2 3" xfId="25357"/>
    <cellStyle name="Normal 3 2 8 4 3" xfId="25358"/>
    <cellStyle name="Normal 3 2 8 4 3 2" xfId="25359"/>
    <cellStyle name="Normal 3 2 8 4 3 3" xfId="25360"/>
    <cellStyle name="Normal 3 2 8 4 4" xfId="25361"/>
    <cellStyle name="Normal 3 2 8 4 5" xfId="25362"/>
    <cellStyle name="Normal 3 2 8 5" xfId="25363"/>
    <cellStyle name="Normal 3 2 8 5 2" xfId="25364"/>
    <cellStyle name="Normal 3 2 8 5 3" xfId="25365"/>
    <cellStyle name="Normal 3 2 8 6" xfId="25366"/>
    <cellStyle name="Normal 3 2 8 6 2" xfId="25367"/>
    <cellStyle name="Normal 3 2 8 6 3" xfId="25368"/>
    <cellStyle name="Normal 3 2 8 7" xfId="25369"/>
    <cellStyle name="Normal 3 2 8 7 2" xfId="25370"/>
    <cellStyle name="Normal 3 2 8 8" xfId="25371"/>
    <cellStyle name="Normal 3 2 8 8 2" xfId="25372"/>
    <cellStyle name="Normal 3 2 8 9" xfId="25373"/>
    <cellStyle name="Normal 3 2 8_Tabell 4.5-4.7" xfId="25310"/>
    <cellStyle name="Normal 3 2 9" xfId="1442"/>
    <cellStyle name="Normal 3 2 9 10" xfId="25375"/>
    <cellStyle name="Normal 3 2 9 2" xfId="1443"/>
    <cellStyle name="Normal 3 2 9 2 2" xfId="25377"/>
    <cellStyle name="Normal 3 2 9 2 2 2" xfId="25378"/>
    <cellStyle name="Normal 3 2 9 2 2 3" xfId="25379"/>
    <cellStyle name="Normal 3 2 9 2 3" xfId="25380"/>
    <cellStyle name="Normal 3 2 9 2 3 2" xfId="25381"/>
    <cellStyle name="Normal 3 2 9 2 3 3" xfId="25382"/>
    <cellStyle name="Normal 3 2 9 2 4" xfId="25383"/>
    <cellStyle name="Normal 3 2 9 2 5" xfId="25384"/>
    <cellStyle name="Normal 3 2 9 2_Tabell 4.5-4.7" xfId="25376"/>
    <cellStyle name="Normal 3 2 9 3" xfId="25385"/>
    <cellStyle name="Normal 3 2 9 3 2" xfId="25386"/>
    <cellStyle name="Normal 3 2 9 3 2 2" xfId="25387"/>
    <cellStyle name="Normal 3 2 9 3 2 3" xfId="25388"/>
    <cellStyle name="Normal 3 2 9 3 3" xfId="25389"/>
    <cellStyle name="Normal 3 2 9 3 3 2" xfId="25390"/>
    <cellStyle name="Normal 3 2 9 3 3 3" xfId="25391"/>
    <cellStyle name="Normal 3 2 9 3 4" xfId="25392"/>
    <cellStyle name="Normal 3 2 9 3 5" xfId="25393"/>
    <cellStyle name="Normal 3 2 9 4" xfId="25394"/>
    <cellStyle name="Normal 3 2 9 4 2" xfId="25395"/>
    <cellStyle name="Normal 3 2 9 4 3" xfId="25396"/>
    <cellStyle name="Normal 3 2 9 5" xfId="25397"/>
    <cellStyle name="Normal 3 2 9 5 2" xfId="25398"/>
    <cellStyle name="Normal 3 2 9 5 3" xfId="25399"/>
    <cellStyle name="Normal 3 2 9 6" xfId="25400"/>
    <cellStyle name="Normal 3 2 9 6 2" xfId="25401"/>
    <cellStyle name="Normal 3 2 9 7" xfId="25402"/>
    <cellStyle name="Normal 3 2 9 7 2" xfId="25403"/>
    <cellStyle name="Normal 3 2 9 8" xfId="25404"/>
    <cellStyle name="Normal 3 2 9 9" xfId="25405"/>
    <cellStyle name="Normal 3 2 9_Tabell 4.5-4.7" xfId="25374"/>
    <cellStyle name="Normal 3 2_Tabell 4.5-4.7" xfId="23993"/>
    <cellStyle name="Normal 3 20" xfId="34337"/>
    <cellStyle name="Normal 3 21" xfId="34339"/>
    <cellStyle name="Normal 3 3" xfId="1444"/>
    <cellStyle name="Normal 3 3 2" xfId="1445"/>
    <cellStyle name="Normal 3 3 2 2" xfId="1446"/>
    <cellStyle name="Normal 3 3 2 2 10" xfId="25409"/>
    <cellStyle name="Normal 3 3 2 2 11" xfId="25410"/>
    <cellStyle name="Normal 3 3 2 2 2" xfId="1447"/>
    <cellStyle name="Normal 3 3 2 2 2 10" xfId="25412"/>
    <cellStyle name="Normal 3 3 2 2 2 2" xfId="1448"/>
    <cellStyle name="Normal 3 3 2 2 2 2 2" xfId="25414"/>
    <cellStyle name="Normal 3 3 2 2 2 2 2 2" xfId="25415"/>
    <cellStyle name="Normal 3 3 2 2 2 2 2 3" xfId="25416"/>
    <cellStyle name="Normal 3 3 2 2 2 2 3" xfId="25417"/>
    <cellStyle name="Normal 3 3 2 2 2 2 3 2" xfId="25418"/>
    <cellStyle name="Normal 3 3 2 2 2 2 3 3" xfId="25419"/>
    <cellStyle name="Normal 3 3 2 2 2 2 4" xfId="25420"/>
    <cellStyle name="Normal 3 3 2 2 2 2 5" xfId="25421"/>
    <cellStyle name="Normal 3 3 2 2 2 2_Tabell 4.5-4.7" xfId="25413"/>
    <cellStyle name="Normal 3 3 2 2 2 3" xfId="25422"/>
    <cellStyle name="Normal 3 3 2 2 2 3 2" xfId="25423"/>
    <cellStyle name="Normal 3 3 2 2 2 3 2 2" xfId="25424"/>
    <cellStyle name="Normal 3 3 2 2 2 3 2 3" xfId="25425"/>
    <cellStyle name="Normal 3 3 2 2 2 3 3" xfId="25426"/>
    <cellStyle name="Normal 3 3 2 2 2 3 3 2" xfId="25427"/>
    <cellStyle name="Normal 3 3 2 2 2 3 3 3" xfId="25428"/>
    <cellStyle name="Normal 3 3 2 2 2 3 4" xfId="25429"/>
    <cellStyle name="Normal 3 3 2 2 2 3 5" xfId="25430"/>
    <cellStyle name="Normal 3 3 2 2 2 4" xfId="25431"/>
    <cellStyle name="Normal 3 3 2 2 2 4 2" xfId="25432"/>
    <cellStyle name="Normal 3 3 2 2 2 4 3" xfId="25433"/>
    <cellStyle name="Normal 3 3 2 2 2 5" xfId="25434"/>
    <cellStyle name="Normal 3 3 2 2 2 5 2" xfId="25435"/>
    <cellStyle name="Normal 3 3 2 2 2 5 3" xfId="25436"/>
    <cellStyle name="Normal 3 3 2 2 2 6" xfId="25437"/>
    <cellStyle name="Normal 3 3 2 2 2 6 2" xfId="25438"/>
    <cellStyle name="Normal 3 3 2 2 2 7" xfId="25439"/>
    <cellStyle name="Normal 3 3 2 2 2 7 2" xfId="25440"/>
    <cellStyle name="Normal 3 3 2 2 2 8" xfId="25441"/>
    <cellStyle name="Normal 3 3 2 2 2 9" xfId="25442"/>
    <cellStyle name="Normal 3 3 2 2 2_Tabell 4.5-4.7" xfId="25411"/>
    <cellStyle name="Normal 3 3 2 2 3" xfId="1449"/>
    <cellStyle name="Normal 3 3 2 2 3 2" xfId="25444"/>
    <cellStyle name="Normal 3 3 2 2 3 2 2" xfId="25445"/>
    <cellStyle name="Normal 3 3 2 2 3 2 3" xfId="25446"/>
    <cellStyle name="Normal 3 3 2 2 3 3" xfId="25447"/>
    <cellStyle name="Normal 3 3 2 2 3 3 2" xfId="25448"/>
    <cellStyle name="Normal 3 3 2 2 3 3 3" xfId="25449"/>
    <cellStyle name="Normal 3 3 2 2 3 4" xfId="25450"/>
    <cellStyle name="Normal 3 3 2 2 3 5" xfId="25451"/>
    <cellStyle name="Normal 3 3 2 2 3_Tabell 4.5-4.7" xfId="25443"/>
    <cellStyle name="Normal 3 3 2 2 4" xfId="25452"/>
    <cellStyle name="Normal 3 3 2 2 4 2" xfId="25453"/>
    <cellStyle name="Normal 3 3 2 2 4 2 2" xfId="25454"/>
    <cellStyle name="Normal 3 3 2 2 4 2 3" xfId="25455"/>
    <cellStyle name="Normal 3 3 2 2 4 3" xfId="25456"/>
    <cellStyle name="Normal 3 3 2 2 4 3 2" xfId="25457"/>
    <cellStyle name="Normal 3 3 2 2 4 3 3" xfId="25458"/>
    <cellStyle name="Normal 3 3 2 2 4 4" xfId="25459"/>
    <cellStyle name="Normal 3 3 2 2 4 5" xfId="25460"/>
    <cellStyle name="Normal 3 3 2 2 5" xfId="25461"/>
    <cellStyle name="Normal 3 3 2 2 5 2" xfId="25462"/>
    <cellStyle name="Normal 3 3 2 2 5 3" xfId="25463"/>
    <cellStyle name="Normal 3 3 2 2 6" xfId="25464"/>
    <cellStyle name="Normal 3 3 2 2 6 2" xfId="25465"/>
    <cellStyle name="Normal 3 3 2 2 6 3" xfId="25466"/>
    <cellStyle name="Normal 3 3 2 2 7" xfId="25467"/>
    <cellStyle name="Normal 3 3 2 2 7 2" xfId="25468"/>
    <cellStyle name="Normal 3 3 2 2 8" xfId="25469"/>
    <cellStyle name="Normal 3 3 2 2 8 2" xfId="25470"/>
    <cellStyle name="Normal 3 3 2 2 9" xfId="25471"/>
    <cellStyle name="Normal 3 3 2 2_Tabell 4.5-4.7" xfId="25408"/>
    <cellStyle name="Normal 3 3 2 3" xfId="1450"/>
    <cellStyle name="Normal 3 3 2 3 10" xfId="25473"/>
    <cellStyle name="Normal 3 3 2 3 11" xfId="25474"/>
    <cellStyle name="Normal 3 3 2 3 2" xfId="1451"/>
    <cellStyle name="Normal 3 3 2 3 2 10" xfId="25476"/>
    <cellStyle name="Normal 3 3 2 3 2 2" xfId="1452"/>
    <cellStyle name="Normal 3 3 2 3 2 2 2" xfId="25478"/>
    <cellStyle name="Normal 3 3 2 3 2 2 2 2" xfId="25479"/>
    <cellStyle name="Normal 3 3 2 3 2 2 2 3" xfId="25480"/>
    <cellStyle name="Normal 3 3 2 3 2 2 3" xfId="25481"/>
    <cellStyle name="Normal 3 3 2 3 2 2 3 2" xfId="25482"/>
    <cellStyle name="Normal 3 3 2 3 2 2 3 3" xfId="25483"/>
    <cellStyle name="Normal 3 3 2 3 2 2 4" xfId="25484"/>
    <cellStyle name="Normal 3 3 2 3 2 2 5" xfId="25485"/>
    <cellStyle name="Normal 3 3 2 3 2 2_Tabell 4.5-4.7" xfId="25477"/>
    <cellStyle name="Normal 3 3 2 3 2 3" xfId="25486"/>
    <cellStyle name="Normal 3 3 2 3 2 3 2" xfId="25487"/>
    <cellStyle name="Normal 3 3 2 3 2 3 2 2" xfId="25488"/>
    <cellStyle name="Normal 3 3 2 3 2 3 2 3" xfId="25489"/>
    <cellStyle name="Normal 3 3 2 3 2 3 3" xfId="25490"/>
    <cellStyle name="Normal 3 3 2 3 2 3 3 2" xfId="25491"/>
    <cellStyle name="Normal 3 3 2 3 2 3 3 3" xfId="25492"/>
    <cellStyle name="Normal 3 3 2 3 2 3 4" xfId="25493"/>
    <cellStyle name="Normal 3 3 2 3 2 3 5" xfId="25494"/>
    <cellStyle name="Normal 3 3 2 3 2 4" xfId="25495"/>
    <cellStyle name="Normal 3 3 2 3 2 4 2" xfId="25496"/>
    <cellStyle name="Normal 3 3 2 3 2 4 3" xfId="25497"/>
    <cellStyle name="Normal 3 3 2 3 2 5" xfId="25498"/>
    <cellStyle name="Normal 3 3 2 3 2 5 2" xfId="25499"/>
    <cellStyle name="Normal 3 3 2 3 2 5 3" xfId="25500"/>
    <cellStyle name="Normal 3 3 2 3 2 6" xfId="25501"/>
    <cellStyle name="Normal 3 3 2 3 2 6 2" xfId="25502"/>
    <cellStyle name="Normal 3 3 2 3 2 7" xfId="25503"/>
    <cellStyle name="Normal 3 3 2 3 2 7 2" xfId="25504"/>
    <cellStyle name="Normal 3 3 2 3 2 8" xfId="25505"/>
    <cellStyle name="Normal 3 3 2 3 2 9" xfId="25506"/>
    <cellStyle name="Normal 3 3 2 3 2_Tabell 4.5-4.7" xfId="25475"/>
    <cellStyle name="Normal 3 3 2 3 3" xfId="1453"/>
    <cellStyle name="Normal 3 3 2 3 3 2" xfId="25508"/>
    <cellStyle name="Normal 3 3 2 3 3 2 2" xfId="25509"/>
    <cellStyle name="Normal 3 3 2 3 3 2 3" xfId="25510"/>
    <cellStyle name="Normal 3 3 2 3 3 3" xfId="25511"/>
    <cellStyle name="Normal 3 3 2 3 3 3 2" xfId="25512"/>
    <cellStyle name="Normal 3 3 2 3 3 3 3" xfId="25513"/>
    <cellStyle name="Normal 3 3 2 3 3 4" xfId="25514"/>
    <cellStyle name="Normal 3 3 2 3 3 5" xfId="25515"/>
    <cellStyle name="Normal 3 3 2 3 3_Tabell 4.5-4.7" xfId="25507"/>
    <cellStyle name="Normal 3 3 2 3 4" xfId="25516"/>
    <cellStyle name="Normal 3 3 2 3 4 2" xfId="25517"/>
    <cellStyle name="Normal 3 3 2 3 4 2 2" xfId="25518"/>
    <cellStyle name="Normal 3 3 2 3 4 2 3" xfId="25519"/>
    <cellStyle name="Normal 3 3 2 3 4 3" xfId="25520"/>
    <cellStyle name="Normal 3 3 2 3 4 3 2" xfId="25521"/>
    <cellStyle name="Normal 3 3 2 3 4 3 3" xfId="25522"/>
    <cellStyle name="Normal 3 3 2 3 4 4" xfId="25523"/>
    <cellStyle name="Normal 3 3 2 3 4 5" xfId="25524"/>
    <cellStyle name="Normal 3 3 2 3 5" xfId="25525"/>
    <cellStyle name="Normal 3 3 2 3 5 2" xfId="25526"/>
    <cellStyle name="Normal 3 3 2 3 5 3" xfId="25527"/>
    <cellStyle name="Normal 3 3 2 3 6" xfId="25528"/>
    <cellStyle name="Normal 3 3 2 3 6 2" xfId="25529"/>
    <cellStyle name="Normal 3 3 2 3 6 3" xfId="25530"/>
    <cellStyle name="Normal 3 3 2 3 7" xfId="25531"/>
    <cellStyle name="Normal 3 3 2 3 7 2" xfId="25532"/>
    <cellStyle name="Normal 3 3 2 3 8" xfId="25533"/>
    <cellStyle name="Normal 3 3 2 3 8 2" xfId="25534"/>
    <cellStyle name="Normal 3 3 2 3 9" xfId="25535"/>
    <cellStyle name="Normal 3 3 2 3_Tabell 4.5-4.7" xfId="25472"/>
    <cellStyle name="Normal 3 3 2 4" xfId="1454"/>
    <cellStyle name="Normal 3 3 2 4 10" xfId="25537"/>
    <cellStyle name="Normal 3 3 2 4 2" xfId="1455"/>
    <cellStyle name="Normal 3 3 2 4 2 2" xfId="25539"/>
    <cellStyle name="Normal 3 3 2 4 2 2 2" xfId="25540"/>
    <cellStyle name="Normal 3 3 2 4 2 2 3" xfId="25541"/>
    <cellStyle name="Normal 3 3 2 4 2 3" xfId="25542"/>
    <cellStyle name="Normal 3 3 2 4 2 3 2" xfId="25543"/>
    <cellStyle name="Normal 3 3 2 4 2 3 3" xfId="25544"/>
    <cellStyle name="Normal 3 3 2 4 2 4" xfId="25545"/>
    <cellStyle name="Normal 3 3 2 4 2 5" xfId="25546"/>
    <cellStyle name="Normal 3 3 2 4 2_Tabell 4.5-4.7" xfId="25538"/>
    <cellStyle name="Normal 3 3 2 4 3" xfId="25547"/>
    <cellStyle name="Normal 3 3 2 4 3 2" xfId="25548"/>
    <cellStyle name="Normal 3 3 2 4 3 2 2" xfId="25549"/>
    <cellStyle name="Normal 3 3 2 4 3 2 3" xfId="25550"/>
    <cellStyle name="Normal 3 3 2 4 3 3" xfId="25551"/>
    <cellStyle name="Normal 3 3 2 4 3 3 2" xfId="25552"/>
    <cellStyle name="Normal 3 3 2 4 3 3 3" xfId="25553"/>
    <cellStyle name="Normal 3 3 2 4 3 4" xfId="25554"/>
    <cellStyle name="Normal 3 3 2 4 3 5" xfId="25555"/>
    <cellStyle name="Normal 3 3 2 4 4" xfId="25556"/>
    <cellStyle name="Normal 3 3 2 4 4 2" xfId="25557"/>
    <cellStyle name="Normal 3 3 2 4 4 3" xfId="25558"/>
    <cellStyle name="Normal 3 3 2 4 5" xfId="25559"/>
    <cellStyle name="Normal 3 3 2 4 5 2" xfId="25560"/>
    <cellStyle name="Normal 3 3 2 4 5 3" xfId="25561"/>
    <cellStyle name="Normal 3 3 2 4 6" xfId="25562"/>
    <cellStyle name="Normal 3 3 2 4 6 2" xfId="25563"/>
    <cellStyle name="Normal 3 3 2 4 7" xfId="25564"/>
    <cellStyle name="Normal 3 3 2 4 7 2" xfId="25565"/>
    <cellStyle name="Normal 3 3 2 4 8" xfId="25566"/>
    <cellStyle name="Normal 3 3 2 4 9" xfId="25567"/>
    <cellStyle name="Normal 3 3 2 4_Tabell 4.5-4.7" xfId="25536"/>
    <cellStyle name="Normal 3 3 2 5" xfId="1456"/>
    <cellStyle name="Normal 3 3 2 5 10" xfId="25569"/>
    <cellStyle name="Normal 3 3 2 5 2" xfId="1457"/>
    <cellStyle name="Normal 3 3 2 5 2 2" xfId="25571"/>
    <cellStyle name="Normal 3 3 2 5 2 2 2" xfId="25572"/>
    <cellStyle name="Normal 3 3 2 5 2 2 3" xfId="25573"/>
    <cellStyle name="Normal 3 3 2 5 2 3" xfId="25574"/>
    <cellStyle name="Normal 3 3 2 5 2 3 2" xfId="25575"/>
    <cellStyle name="Normal 3 3 2 5 2 3 3" xfId="25576"/>
    <cellStyle name="Normal 3 3 2 5 2 4" xfId="25577"/>
    <cellStyle name="Normal 3 3 2 5 2 5" xfId="25578"/>
    <cellStyle name="Normal 3 3 2 5 2_Tabell 4.5-4.7" xfId="25570"/>
    <cellStyle name="Normal 3 3 2 5 3" xfId="25579"/>
    <cellStyle name="Normal 3 3 2 5 3 2" xfId="25580"/>
    <cellStyle name="Normal 3 3 2 5 3 2 2" xfId="25581"/>
    <cellStyle name="Normal 3 3 2 5 3 2 3" xfId="25582"/>
    <cellStyle name="Normal 3 3 2 5 3 3" xfId="25583"/>
    <cellStyle name="Normal 3 3 2 5 3 3 2" xfId="25584"/>
    <cellStyle name="Normal 3 3 2 5 3 3 3" xfId="25585"/>
    <cellStyle name="Normal 3 3 2 5 3 4" xfId="25586"/>
    <cellStyle name="Normal 3 3 2 5 3 5" xfId="25587"/>
    <cellStyle name="Normal 3 3 2 5 4" xfId="25588"/>
    <cellStyle name="Normal 3 3 2 5 4 2" xfId="25589"/>
    <cellStyle name="Normal 3 3 2 5 4 3" xfId="25590"/>
    <cellStyle name="Normal 3 3 2 5 5" xfId="25591"/>
    <cellStyle name="Normal 3 3 2 5 5 2" xfId="25592"/>
    <cellStyle name="Normal 3 3 2 5 5 3" xfId="25593"/>
    <cellStyle name="Normal 3 3 2 5 6" xfId="25594"/>
    <cellStyle name="Normal 3 3 2 5 6 2" xfId="25595"/>
    <cellStyle name="Normal 3 3 2 5 7" xfId="25596"/>
    <cellStyle name="Normal 3 3 2 5 7 2" xfId="25597"/>
    <cellStyle name="Normal 3 3 2 5 8" xfId="25598"/>
    <cellStyle name="Normal 3 3 2 5 9" xfId="25599"/>
    <cellStyle name="Normal 3 3 2 5_Tabell 4.5-4.7" xfId="25568"/>
    <cellStyle name="Normal 3 3 2_Tabell 4.5-4.7" xfId="25407"/>
    <cellStyle name="Normal 3 3 3" xfId="1458"/>
    <cellStyle name="Normal 3 3 3 10" xfId="25601"/>
    <cellStyle name="Normal 3 3 3 11" xfId="25602"/>
    <cellStyle name="Normal 3 3 3 2" xfId="1459"/>
    <cellStyle name="Normal 3 3 3 2 10" xfId="25604"/>
    <cellStyle name="Normal 3 3 3 2 2" xfId="1460"/>
    <cellStyle name="Normal 3 3 3 2 2 2" xfId="25606"/>
    <cellStyle name="Normal 3 3 3 2 2 2 2" xfId="25607"/>
    <cellStyle name="Normal 3 3 3 2 2 2 3" xfId="25608"/>
    <cellStyle name="Normal 3 3 3 2 2 3" xfId="25609"/>
    <cellStyle name="Normal 3 3 3 2 2 3 2" xfId="25610"/>
    <cellStyle name="Normal 3 3 3 2 2 3 3" xfId="25611"/>
    <cellStyle name="Normal 3 3 3 2 2 4" xfId="25612"/>
    <cellStyle name="Normal 3 3 3 2 2 5" xfId="25613"/>
    <cellStyle name="Normal 3 3 3 2 2_Tabell 4.5-4.7" xfId="25605"/>
    <cellStyle name="Normal 3 3 3 2 3" xfId="25614"/>
    <cellStyle name="Normal 3 3 3 2 3 2" xfId="25615"/>
    <cellStyle name="Normal 3 3 3 2 3 2 2" xfId="25616"/>
    <cellStyle name="Normal 3 3 3 2 3 2 3" xfId="25617"/>
    <cellStyle name="Normal 3 3 3 2 3 3" xfId="25618"/>
    <cellStyle name="Normal 3 3 3 2 3 3 2" xfId="25619"/>
    <cellStyle name="Normal 3 3 3 2 3 3 3" xfId="25620"/>
    <cellStyle name="Normal 3 3 3 2 3 4" xfId="25621"/>
    <cellStyle name="Normal 3 3 3 2 3 5" xfId="25622"/>
    <cellStyle name="Normal 3 3 3 2 4" xfId="25623"/>
    <cellStyle name="Normal 3 3 3 2 4 2" xfId="25624"/>
    <cellStyle name="Normal 3 3 3 2 4 3" xfId="25625"/>
    <cellStyle name="Normal 3 3 3 2 5" xfId="25626"/>
    <cellStyle name="Normal 3 3 3 2 5 2" xfId="25627"/>
    <cellStyle name="Normal 3 3 3 2 5 3" xfId="25628"/>
    <cellStyle name="Normal 3 3 3 2 6" xfId="25629"/>
    <cellStyle name="Normal 3 3 3 2 6 2" xfId="25630"/>
    <cellStyle name="Normal 3 3 3 2 7" xfId="25631"/>
    <cellStyle name="Normal 3 3 3 2 7 2" xfId="25632"/>
    <cellStyle name="Normal 3 3 3 2 8" xfId="25633"/>
    <cellStyle name="Normal 3 3 3 2 9" xfId="25634"/>
    <cellStyle name="Normal 3 3 3 2_Tabell 4.5-4.7" xfId="25603"/>
    <cellStyle name="Normal 3 3 3 3" xfId="1461"/>
    <cellStyle name="Normal 3 3 3 3 2" xfId="25636"/>
    <cellStyle name="Normal 3 3 3 3 2 2" xfId="25637"/>
    <cellStyle name="Normal 3 3 3 3 2 3" xfId="25638"/>
    <cellStyle name="Normal 3 3 3 3 3" xfId="25639"/>
    <cellStyle name="Normal 3 3 3 3 3 2" xfId="25640"/>
    <cellStyle name="Normal 3 3 3 3 3 3" xfId="25641"/>
    <cellStyle name="Normal 3 3 3 3 4" xfId="25642"/>
    <cellStyle name="Normal 3 3 3 3 5" xfId="25643"/>
    <cellStyle name="Normal 3 3 3 3_Tabell 4.5-4.7" xfId="25635"/>
    <cellStyle name="Normal 3 3 3 4" xfId="25644"/>
    <cellStyle name="Normal 3 3 3 4 2" xfId="25645"/>
    <cellStyle name="Normal 3 3 3 4 2 2" xfId="25646"/>
    <cellStyle name="Normal 3 3 3 4 2 3" xfId="25647"/>
    <cellStyle name="Normal 3 3 3 4 3" xfId="25648"/>
    <cellStyle name="Normal 3 3 3 4 3 2" xfId="25649"/>
    <cellStyle name="Normal 3 3 3 4 3 3" xfId="25650"/>
    <cellStyle name="Normal 3 3 3 4 4" xfId="25651"/>
    <cellStyle name="Normal 3 3 3 4 5" xfId="25652"/>
    <cellStyle name="Normal 3 3 3 5" xfId="25653"/>
    <cellStyle name="Normal 3 3 3 5 2" xfId="25654"/>
    <cellStyle name="Normal 3 3 3 5 3" xfId="25655"/>
    <cellStyle name="Normal 3 3 3 6" xfId="25656"/>
    <cellStyle name="Normal 3 3 3 6 2" xfId="25657"/>
    <cellStyle name="Normal 3 3 3 6 3" xfId="25658"/>
    <cellStyle name="Normal 3 3 3 7" xfId="25659"/>
    <cellStyle name="Normal 3 3 3 7 2" xfId="25660"/>
    <cellStyle name="Normal 3 3 3 8" xfId="25661"/>
    <cellStyle name="Normal 3 3 3 8 2" xfId="25662"/>
    <cellStyle name="Normal 3 3 3 9" xfId="25663"/>
    <cellStyle name="Normal 3 3 3_Tabell 4.5-4.7" xfId="25600"/>
    <cellStyle name="Normal 3 3 4" xfId="1462"/>
    <cellStyle name="Normal 3 3 4 10" xfId="25665"/>
    <cellStyle name="Normal 3 3 4 11" xfId="25666"/>
    <cellStyle name="Normal 3 3 4 2" xfId="1463"/>
    <cellStyle name="Normal 3 3 4 2 10" xfId="25668"/>
    <cellStyle name="Normal 3 3 4 2 2" xfId="1464"/>
    <cellStyle name="Normal 3 3 4 2 2 2" xfId="25670"/>
    <cellStyle name="Normal 3 3 4 2 2 2 2" xfId="25671"/>
    <cellStyle name="Normal 3 3 4 2 2 2 3" xfId="25672"/>
    <cellStyle name="Normal 3 3 4 2 2 3" xfId="25673"/>
    <cellStyle name="Normal 3 3 4 2 2 3 2" xfId="25674"/>
    <cellStyle name="Normal 3 3 4 2 2 3 3" xfId="25675"/>
    <cellStyle name="Normal 3 3 4 2 2 4" xfId="25676"/>
    <cellStyle name="Normal 3 3 4 2 2 5" xfId="25677"/>
    <cellStyle name="Normal 3 3 4 2 2_Tabell 4.5-4.7" xfId="25669"/>
    <cellStyle name="Normal 3 3 4 2 3" xfId="25678"/>
    <cellStyle name="Normal 3 3 4 2 3 2" xfId="25679"/>
    <cellStyle name="Normal 3 3 4 2 3 2 2" xfId="25680"/>
    <cellStyle name="Normal 3 3 4 2 3 2 3" xfId="25681"/>
    <cellStyle name="Normal 3 3 4 2 3 3" xfId="25682"/>
    <cellStyle name="Normal 3 3 4 2 3 3 2" xfId="25683"/>
    <cellStyle name="Normal 3 3 4 2 3 3 3" xfId="25684"/>
    <cellStyle name="Normal 3 3 4 2 3 4" xfId="25685"/>
    <cellStyle name="Normal 3 3 4 2 3 5" xfId="25686"/>
    <cellStyle name="Normal 3 3 4 2 4" xfId="25687"/>
    <cellStyle name="Normal 3 3 4 2 4 2" xfId="25688"/>
    <cellStyle name="Normal 3 3 4 2 4 3" xfId="25689"/>
    <cellStyle name="Normal 3 3 4 2 5" xfId="25690"/>
    <cellStyle name="Normal 3 3 4 2 5 2" xfId="25691"/>
    <cellStyle name="Normal 3 3 4 2 5 3" xfId="25692"/>
    <cellStyle name="Normal 3 3 4 2 6" xfId="25693"/>
    <cellStyle name="Normal 3 3 4 2 6 2" xfId="25694"/>
    <cellStyle name="Normal 3 3 4 2 7" xfId="25695"/>
    <cellStyle name="Normal 3 3 4 2 7 2" xfId="25696"/>
    <cellStyle name="Normal 3 3 4 2 8" xfId="25697"/>
    <cellStyle name="Normal 3 3 4 2 9" xfId="25698"/>
    <cellStyle name="Normal 3 3 4 2_Tabell 4.5-4.7" xfId="25667"/>
    <cellStyle name="Normal 3 3 4 3" xfId="1465"/>
    <cellStyle name="Normal 3 3 4 3 2" xfId="25700"/>
    <cellStyle name="Normal 3 3 4 3 2 2" xfId="25701"/>
    <cellStyle name="Normal 3 3 4 3 2 3" xfId="25702"/>
    <cellStyle name="Normal 3 3 4 3 3" xfId="25703"/>
    <cellStyle name="Normal 3 3 4 3 3 2" xfId="25704"/>
    <cellStyle name="Normal 3 3 4 3 3 3" xfId="25705"/>
    <cellStyle name="Normal 3 3 4 3 4" xfId="25706"/>
    <cellStyle name="Normal 3 3 4 3 5" xfId="25707"/>
    <cellStyle name="Normal 3 3 4 3_Tabell 4.5-4.7" xfId="25699"/>
    <cellStyle name="Normal 3 3 4 4" xfId="25708"/>
    <cellStyle name="Normal 3 3 4 4 2" xfId="25709"/>
    <cellStyle name="Normal 3 3 4 4 2 2" xfId="25710"/>
    <cellStyle name="Normal 3 3 4 4 2 3" xfId="25711"/>
    <cellStyle name="Normal 3 3 4 4 3" xfId="25712"/>
    <cellStyle name="Normal 3 3 4 4 3 2" xfId="25713"/>
    <cellStyle name="Normal 3 3 4 4 3 3" xfId="25714"/>
    <cellStyle name="Normal 3 3 4 4 4" xfId="25715"/>
    <cellStyle name="Normal 3 3 4 4 5" xfId="25716"/>
    <cellStyle name="Normal 3 3 4 5" xfId="25717"/>
    <cellStyle name="Normal 3 3 4 5 2" xfId="25718"/>
    <cellStyle name="Normal 3 3 4 5 3" xfId="25719"/>
    <cellStyle name="Normal 3 3 4 6" xfId="25720"/>
    <cellStyle name="Normal 3 3 4 6 2" xfId="25721"/>
    <cellStyle name="Normal 3 3 4 6 3" xfId="25722"/>
    <cellStyle name="Normal 3 3 4 7" xfId="25723"/>
    <cellStyle name="Normal 3 3 4 7 2" xfId="25724"/>
    <cellStyle name="Normal 3 3 4 8" xfId="25725"/>
    <cellStyle name="Normal 3 3 4 8 2" xfId="25726"/>
    <cellStyle name="Normal 3 3 4 9" xfId="25727"/>
    <cellStyle name="Normal 3 3 4_Tabell 4.5-4.7" xfId="25664"/>
    <cellStyle name="Normal 3 3 5" xfId="1466"/>
    <cellStyle name="Normal 3 3 5 10" xfId="25729"/>
    <cellStyle name="Normal 3 3 5 11" xfId="25730"/>
    <cellStyle name="Normal 3 3 5 2" xfId="1467"/>
    <cellStyle name="Normal 3 3 5 2 10" xfId="25732"/>
    <cellStyle name="Normal 3 3 5 2 2" xfId="1468"/>
    <cellStyle name="Normal 3 3 5 2 2 2" xfId="25734"/>
    <cellStyle name="Normal 3 3 5 2 2 2 2" xfId="25735"/>
    <cellStyle name="Normal 3 3 5 2 2 2 3" xfId="25736"/>
    <cellStyle name="Normal 3 3 5 2 2 3" xfId="25737"/>
    <cellStyle name="Normal 3 3 5 2 2 3 2" xfId="25738"/>
    <cellStyle name="Normal 3 3 5 2 2 3 3" xfId="25739"/>
    <cellStyle name="Normal 3 3 5 2 2 4" xfId="25740"/>
    <cellStyle name="Normal 3 3 5 2 2 5" xfId="25741"/>
    <cellStyle name="Normal 3 3 5 2 2_Tabell 4.5-4.7" xfId="25733"/>
    <cellStyle name="Normal 3 3 5 2 3" xfId="25742"/>
    <cellStyle name="Normal 3 3 5 2 3 2" xfId="25743"/>
    <cellStyle name="Normal 3 3 5 2 3 2 2" xfId="25744"/>
    <cellStyle name="Normal 3 3 5 2 3 2 3" xfId="25745"/>
    <cellStyle name="Normal 3 3 5 2 3 3" xfId="25746"/>
    <cellStyle name="Normal 3 3 5 2 3 3 2" xfId="25747"/>
    <cellStyle name="Normal 3 3 5 2 3 3 3" xfId="25748"/>
    <cellStyle name="Normal 3 3 5 2 3 4" xfId="25749"/>
    <cellStyle name="Normal 3 3 5 2 3 5" xfId="25750"/>
    <cellStyle name="Normal 3 3 5 2 4" xfId="25751"/>
    <cellStyle name="Normal 3 3 5 2 4 2" xfId="25752"/>
    <cellStyle name="Normal 3 3 5 2 4 3" xfId="25753"/>
    <cellStyle name="Normal 3 3 5 2 5" xfId="25754"/>
    <cellStyle name="Normal 3 3 5 2 5 2" xfId="25755"/>
    <cellStyle name="Normal 3 3 5 2 5 3" xfId="25756"/>
    <cellStyle name="Normal 3 3 5 2 6" xfId="25757"/>
    <cellStyle name="Normal 3 3 5 2 6 2" xfId="25758"/>
    <cellStyle name="Normal 3 3 5 2 7" xfId="25759"/>
    <cellStyle name="Normal 3 3 5 2 7 2" xfId="25760"/>
    <cellStyle name="Normal 3 3 5 2 8" xfId="25761"/>
    <cellStyle name="Normal 3 3 5 2 9" xfId="25762"/>
    <cellStyle name="Normal 3 3 5 2_Tabell 4.5-4.7" xfId="25731"/>
    <cellStyle name="Normal 3 3 5 3" xfId="1469"/>
    <cellStyle name="Normal 3 3 5 3 2" xfId="25764"/>
    <cellStyle name="Normal 3 3 5 3 2 2" xfId="25765"/>
    <cellStyle name="Normal 3 3 5 3 2 3" xfId="25766"/>
    <cellStyle name="Normal 3 3 5 3 3" xfId="25767"/>
    <cellStyle name="Normal 3 3 5 3 3 2" xfId="25768"/>
    <cellStyle name="Normal 3 3 5 3 3 3" xfId="25769"/>
    <cellStyle name="Normal 3 3 5 3 4" xfId="25770"/>
    <cellStyle name="Normal 3 3 5 3 5" xfId="25771"/>
    <cellStyle name="Normal 3 3 5 3_Tabell 4.5-4.7" xfId="25763"/>
    <cellStyle name="Normal 3 3 5 4" xfId="25772"/>
    <cellStyle name="Normal 3 3 5 4 2" xfId="25773"/>
    <cellStyle name="Normal 3 3 5 4 2 2" xfId="25774"/>
    <cellStyle name="Normal 3 3 5 4 2 3" xfId="25775"/>
    <cellStyle name="Normal 3 3 5 4 3" xfId="25776"/>
    <cellStyle name="Normal 3 3 5 4 3 2" xfId="25777"/>
    <cellStyle name="Normal 3 3 5 4 3 3" xfId="25778"/>
    <cellStyle name="Normal 3 3 5 4 4" xfId="25779"/>
    <cellStyle name="Normal 3 3 5 4 5" xfId="25780"/>
    <cellStyle name="Normal 3 3 5 5" xfId="25781"/>
    <cellStyle name="Normal 3 3 5 5 2" xfId="25782"/>
    <cellStyle name="Normal 3 3 5 5 3" xfId="25783"/>
    <cellStyle name="Normal 3 3 5 6" xfId="25784"/>
    <cellStyle name="Normal 3 3 5 6 2" xfId="25785"/>
    <cellStyle name="Normal 3 3 5 6 3" xfId="25786"/>
    <cellStyle name="Normal 3 3 5 7" xfId="25787"/>
    <cellStyle name="Normal 3 3 5 7 2" xfId="25788"/>
    <cellStyle name="Normal 3 3 5 8" xfId="25789"/>
    <cellStyle name="Normal 3 3 5 8 2" xfId="25790"/>
    <cellStyle name="Normal 3 3 5 9" xfId="25791"/>
    <cellStyle name="Normal 3 3 5_Tabell 4.5-4.7" xfId="25728"/>
    <cellStyle name="Normal 3 3 6" xfId="1470"/>
    <cellStyle name="Normal 3 3 6 10" xfId="25793"/>
    <cellStyle name="Normal 3 3 6 2" xfId="1471"/>
    <cellStyle name="Normal 3 3 6 2 2" xfId="25795"/>
    <cellStyle name="Normal 3 3 6 2 2 2" xfId="25796"/>
    <cellStyle name="Normal 3 3 6 2 2 3" xfId="25797"/>
    <cellStyle name="Normal 3 3 6 2 3" xfId="25798"/>
    <cellStyle name="Normal 3 3 6 2 3 2" xfId="25799"/>
    <cellStyle name="Normal 3 3 6 2 3 3" xfId="25800"/>
    <cellStyle name="Normal 3 3 6 2 4" xfId="25801"/>
    <cellStyle name="Normal 3 3 6 2 5" xfId="25802"/>
    <cellStyle name="Normal 3 3 6 2_Tabell 4.5-4.7" xfId="25794"/>
    <cellStyle name="Normal 3 3 6 3" xfId="25803"/>
    <cellStyle name="Normal 3 3 6 3 2" xfId="25804"/>
    <cellStyle name="Normal 3 3 6 3 2 2" xfId="25805"/>
    <cellStyle name="Normal 3 3 6 3 2 3" xfId="25806"/>
    <cellStyle name="Normal 3 3 6 3 3" xfId="25807"/>
    <cellStyle name="Normal 3 3 6 3 3 2" xfId="25808"/>
    <cellStyle name="Normal 3 3 6 3 3 3" xfId="25809"/>
    <cellStyle name="Normal 3 3 6 3 4" xfId="25810"/>
    <cellStyle name="Normal 3 3 6 3 5" xfId="25811"/>
    <cellStyle name="Normal 3 3 6 4" xfId="25812"/>
    <cellStyle name="Normal 3 3 6 4 2" xfId="25813"/>
    <cellStyle name="Normal 3 3 6 4 3" xfId="25814"/>
    <cellStyle name="Normal 3 3 6 5" xfId="25815"/>
    <cellStyle name="Normal 3 3 6 5 2" xfId="25816"/>
    <cellStyle name="Normal 3 3 6 5 3" xfId="25817"/>
    <cellStyle name="Normal 3 3 6 6" xfId="25818"/>
    <cellStyle name="Normal 3 3 6 6 2" xfId="25819"/>
    <cellStyle name="Normal 3 3 6 7" xfId="25820"/>
    <cellStyle name="Normal 3 3 6 7 2" xfId="25821"/>
    <cellStyle name="Normal 3 3 6 8" xfId="25822"/>
    <cellStyle name="Normal 3 3 6 9" xfId="25823"/>
    <cellStyle name="Normal 3 3 6_Tabell 4.5-4.7" xfId="25792"/>
    <cellStyle name="Normal 3 3 7" xfId="1472"/>
    <cellStyle name="Normal 3 3 7 10" xfId="25825"/>
    <cellStyle name="Normal 3 3 7 2" xfId="1473"/>
    <cellStyle name="Normal 3 3 7 2 2" xfId="25827"/>
    <cellStyle name="Normal 3 3 7 2 2 2" xfId="25828"/>
    <cellStyle name="Normal 3 3 7 2 2 3" xfId="25829"/>
    <cellStyle name="Normal 3 3 7 2 3" xfId="25830"/>
    <cellStyle name="Normal 3 3 7 2 3 2" xfId="25831"/>
    <cellStyle name="Normal 3 3 7 2 3 3" xfId="25832"/>
    <cellStyle name="Normal 3 3 7 2 4" xfId="25833"/>
    <cellStyle name="Normal 3 3 7 2 5" xfId="25834"/>
    <cellStyle name="Normal 3 3 7 2_Tabell 4.5-4.7" xfId="25826"/>
    <cellStyle name="Normal 3 3 7 3" xfId="25835"/>
    <cellStyle name="Normal 3 3 7 3 2" xfId="25836"/>
    <cellStyle name="Normal 3 3 7 3 2 2" xfId="25837"/>
    <cellStyle name="Normal 3 3 7 3 2 3" xfId="25838"/>
    <cellStyle name="Normal 3 3 7 3 3" xfId="25839"/>
    <cellStyle name="Normal 3 3 7 3 3 2" xfId="25840"/>
    <cellStyle name="Normal 3 3 7 3 3 3" xfId="25841"/>
    <cellStyle name="Normal 3 3 7 3 4" xfId="25842"/>
    <cellStyle name="Normal 3 3 7 3 5" xfId="25843"/>
    <cellStyle name="Normal 3 3 7 4" xfId="25844"/>
    <cellStyle name="Normal 3 3 7 4 2" xfId="25845"/>
    <cellStyle name="Normal 3 3 7 4 3" xfId="25846"/>
    <cellStyle name="Normal 3 3 7 5" xfId="25847"/>
    <cellStyle name="Normal 3 3 7 5 2" xfId="25848"/>
    <cellStyle name="Normal 3 3 7 5 3" xfId="25849"/>
    <cellStyle name="Normal 3 3 7 6" xfId="25850"/>
    <cellStyle name="Normal 3 3 7 6 2" xfId="25851"/>
    <cellStyle name="Normal 3 3 7 7" xfId="25852"/>
    <cellStyle name="Normal 3 3 7 7 2" xfId="25853"/>
    <cellStyle name="Normal 3 3 7 8" xfId="25854"/>
    <cellStyle name="Normal 3 3 7 9" xfId="25855"/>
    <cellStyle name="Normal 3 3 7_Tabell 4.5-4.7" xfId="25824"/>
    <cellStyle name="Normal 3 3 8" xfId="2008"/>
    <cellStyle name="Normal 3 3_Tabell 4.5-4.7" xfId="25406"/>
    <cellStyle name="Normal 3 4" xfId="1474"/>
    <cellStyle name="Normal 3 4 10" xfId="25857"/>
    <cellStyle name="Normal 3 4 10 2" xfId="25858"/>
    <cellStyle name="Normal 3 4 10 2 2" xfId="25859"/>
    <cellStyle name="Normal 3 4 10 2 3" xfId="25860"/>
    <cellStyle name="Normal 3 4 10 3" xfId="25861"/>
    <cellStyle name="Normal 3 4 10 3 2" xfId="25862"/>
    <cellStyle name="Normal 3 4 10 3 3" xfId="25863"/>
    <cellStyle name="Normal 3 4 10 4" xfId="25864"/>
    <cellStyle name="Normal 3 4 10 5" xfId="25865"/>
    <cellStyle name="Normal 3 4 11" xfId="25866"/>
    <cellStyle name="Normal 3 4 11 2" xfId="25867"/>
    <cellStyle name="Normal 3 4 11 2 2" xfId="25868"/>
    <cellStyle name="Normal 3 4 11 2 3" xfId="25869"/>
    <cellStyle name="Normal 3 4 11 3" xfId="25870"/>
    <cellStyle name="Normal 3 4 11 3 2" xfId="25871"/>
    <cellStyle name="Normal 3 4 11 3 3" xfId="25872"/>
    <cellStyle name="Normal 3 4 11 4" xfId="25873"/>
    <cellStyle name="Normal 3 4 11 5" xfId="25874"/>
    <cellStyle name="Normal 3 4 12" xfId="25875"/>
    <cellStyle name="Normal 3 4 12 2" xfId="25876"/>
    <cellStyle name="Normal 3 4 12 3" xfId="25877"/>
    <cellStyle name="Normal 3 4 13" xfId="25878"/>
    <cellStyle name="Normal 3 4 13 2" xfId="25879"/>
    <cellStyle name="Normal 3 4 13 3" xfId="25880"/>
    <cellStyle name="Normal 3 4 14" xfId="25881"/>
    <cellStyle name="Normal 3 4 14 2" xfId="25882"/>
    <cellStyle name="Normal 3 4 15" xfId="25883"/>
    <cellStyle name="Normal 3 4 15 2" xfId="25884"/>
    <cellStyle name="Normal 3 4 16" xfId="25885"/>
    <cellStyle name="Normal 3 4 17" xfId="25886"/>
    <cellStyle name="Normal 3 4 18" xfId="25887"/>
    <cellStyle name="Normal 3 4 2" xfId="1475"/>
    <cellStyle name="Normal 3 4 2 10" xfId="25889"/>
    <cellStyle name="Normal 3 4 2 10 2" xfId="25890"/>
    <cellStyle name="Normal 3 4 2 10 3" xfId="25891"/>
    <cellStyle name="Normal 3 4 2 11" xfId="25892"/>
    <cellStyle name="Normal 3 4 2 11 2" xfId="25893"/>
    <cellStyle name="Normal 3 4 2 11 3" xfId="25894"/>
    <cellStyle name="Normal 3 4 2 12" xfId="25895"/>
    <cellStyle name="Normal 3 4 2 12 2" xfId="25896"/>
    <cellStyle name="Normal 3 4 2 13" xfId="25897"/>
    <cellStyle name="Normal 3 4 2 13 2" xfId="25898"/>
    <cellStyle name="Normal 3 4 2 14" xfId="25899"/>
    <cellStyle name="Normal 3 4 2 15" xfId="25900"/>
    <cellStyle name="Normal 3 4 2 16" xfId="25901"/>
    <cellStyle name="Normal 3 4 2 2" xfId="1476"/>
    <cellStyle name="Normal 3 4 2 2 10" xfId="25903"/>
    <cellStyle name="Normal 3 4 2 2 10 2" xfId="25904"/>
    <cellStyle name="Normal 3 4 2 2 11" xfId="25905"/>
    <cellStyle name="Normal 3 4 2 2 12" xfId="25906"/>
    <cellStyle name="Normal 3 4 2 2 13" xfId="25907"/>
    <cellStyle name="Normal 3 4 2 2 2" xfId="1477"/>
    <cellStyle name="Normal 3 4 2 2 2 10" xfId="25909"/>
    <cellStyle name="Normal 3 4 2 2 2 2" xfId="1478"/>
    <cellStyle name="Normal 3 4 2 2 2 2 2" xfId="25911"/>
    <cellStyle name="Normal 3 4 2 2 2 2 2 2" xfId="25912"/>
    <cellStyle name="Normal 3 4 2 2 2 2 2 3" xfId="25913"/>
    <cellStyle name="Normal 3 4 2 2 2 2 3" xfId="25914"/>
    <cellStyle name="Normal 3 4 2 2 2 2 3 2" xfId="25915"/>
    <cellStyle name="Normal 3 4 2 2 2 2 3 3" xfId="25916"/>
    <cellStyle name="Normal 3 4 2 2 2 2 4" xfId="25917"/>
    <cellStyle name="Normal 3 4 2 2 2 2 5" xfId="25918"/>
    <cellStyle name="Normal 3 4 2 2 2 2_Tabell 4.5-4.7" xfId="25910"/>
    <cellStyle name="Normal 3 4 2 2 2 3" xfId="25919"/>
    <cellStyle name="Normal 3 4 2 2 2 3 2" xfId="25920"/>
    <cellStyle name="Normal 3 4 2 2 2 3 2 2" xfId="25921"/>
    <cellStyle name="Normal 3 4 2 2 2 3 2 3" xfId="25922"/>
    <cellStyle name="Normal 3 4 2 2 2 3 3" xfId="25923"/>
    <cellStyle name="Normal 3 4 2 2 2 3 3 2" xfId="25924"/>
    <cellStyle name="Normal 3 4 2 2 2 3 3 3" xfId="25925"/>
    <cellStyle name="Normal 3 4 2 2 2 3 4" xfId="25926"/>
    <cellStyle name="Normal 3 4 2 2 2 3 5" xfId="25927"/>
    <cellStyle name="Normal 3 4 2 2 2 4" xfId="25928"/>
    <cellStyle name="Normal 3 4 2 2 2 4 2" xfId="25929"/>
    <cellStyle name="Normal 3 4 2 2 2 4 3" xfId="25930"/>
    <cellStyle name="Normal 3 4 2 2 2 5" xfId="25931"/>
    <cellStyle name="Normal 3 4 2 2 2 5 2" xfId="25932"/>
    <cellStyle name="Normal 3 4 2 2 2 5 3" xfId="25933"/>
    <cellStyle name="Normal 3 4 2 2 2 6" xfId="25934"/>
    <cellStyle name="Normal 3 4 2 2 2 6 2" xfId="25935"/>
    <cellStyle name="Normal 3 4 2 2 2 7" xfId="25936"/>
    <cellStyle name="Normal 3 4 2 2 2 7 2" xfId="25937"/>
    <cellStyle name="Normal 3 4 2 2 2 8" xfId="25938"/>
    <cellStyle name="Normal 3 4 2 2 2 9" xfId="25939"/>
    <cellStyle name="Normal 3 4 2 2 2_Tabell 4.5-4.7" xfId="25908"/>
    <cellStyle name="Normal 3 4 2 2 3" xfId="1479"/>
    <cellStyle name="Normal 3 4 2 2 3 2" xfId="25941"/>
    <cellStyle name="Normal 3 4 2 2 3 2 2" xfId="25942"/>
    <cellStyle name="Normal 3 4 2 2 3 2 3" xfId="25943"/>
    <cellStyle name="Normal 3 4 2 2 3 3" xfId="25944"/>
    <cellStyle name="Normal 3 4 2 2 3 3 2" xfId="25945"/>
    <cellStyle name="Normal 3 4 2 2 3 3 3" xfId="25946"/>
    <cellStyle name="Normal 3 4 2 2 3 4" xfId="25947"/>
    <cellStyle name="Normal 3 4 2 2 3 5" xfId="25948"/>
    <cellStyle name="Normal 3 4 2 2 3_Tabell 4.5-4.7" xfId="25940"/>
    <cellStyle name="Normal 3 4 2 2 4" xfId="25949"/>
    <cellStyle name="Normal 3 4 2 2 4 2" xfId="25950"/>
    <cellStyle name="Normal 3 4 2 2 4 2 2" xfId="25951"/>
    <cellStyle name="Normal 3 4 2 2 4 2 3" xfId="25952"/>
    <cellStyle name="Normal 3 4 2 2 4 3" xfId="25953"/>
    <cellStyle name="Normal 3 4 2 2 4 3 2" xfId="25954"/>
    <cellStyle name="Normal 3 4 2 2 4 3 3" xfId="25955"/>
    <cellStyle name="Normal 3 4 2 2 4 4" xfId="25956"/>
    <cellStyle name="Normal 3 4 2 2 4 5" xfId="25957"/>
    <cellStyle name="Normal 3 4 2 2 5" xfId="25958"/>
    <cellStyle name="Normal 3 4 2 2 5 2" xfId="25959"/>
    <cellStyle name="Normal 3 4 2 2 5 2 2" xfId="25960"/>
    <cellStyle name="Normal 3 4 2 2 5 2 3" xfId="25961"/>
    <cellStyle name="Normal 3 4 2 2 5 3" xfId="25962"/>
    <cellStyle name="Normal 3 4 2 2 5 3 2" xfId="25963"/>
    <cellStyle name="Normal 3 4 2 2 5 3 3" xfId="25964"/>
    <cellStyle name="Normal 3 4 2 2 5 4" xfId="25965"/>
    <cellStyle name="Normal 3 4 2 2 5 5" xfId="25966"/>
    <cellStyle name="Normal 3 4 2 2 6" xfId="25967"/>
    <cellStyle name="Normal 3 4 2 2 6 2" xfId="25968"/>
    <cellStyle name="Normal 3 4 2 2 6 2 2" xfId="25969"/>
    <cellStyle name="Normal 3 4 2 2 6 2 3" xfId="25970"/>
    <cellStyle name="Normal 3 4 2 2 6 3" xfId="25971"/>
    <cellStyle name="Normal 3 4 2 2 6 3 2" xfId="25972"/>
    <cellStyle name="Normal 3 4 2 2 6 3 3" xfId="25973"/>
    <cellStyle name="Normal 3 4 2 2 6 4" xfId="25974"/>
    <cellStyle name="Normal 3 4 2 2 6 5" xfId="25975"/>
    <cellStyle name="Normal 3 4 2 2 7" xfId="25976"/>
    <cellStyle name="Normal 3 4 2 2 7 2" xfId="25977"/>
    <cellStyle name="Normal 3 4 2 2 7 3" xfId="25978"/>
    <cellStyle name="Normal 3 4 2 2 8" xfId="25979"/>
    <cellStyle name="Normal 3 4 2 2 8 2" xfId="25980"/>
    <cellStyle name="Normal 3 4 2 2 8 3" xfId="25981"/>
    <cellStyle name="Normal 3 4 2 2 9" xfId="25982"/>
    <cellStyle name="Normal 3 4 2 2 9 2" xfId="25983"/>
    <cellStyle name="Normal 3 4 2 2_Tabell 4.5-4.7" xfId="25902"/>
    <cellStyle name="Normal 3 4 2 3" xfId="1480"/>
    <cellStyle name="Normal 3 4 2 3 10" xfId="25985"/>
    <cellStyle name="Normal 3 4 2 3 11" xfId="25986"/>
    <cellStyle name="Normal 3 4 2 3 2" xfId="1481"/>
    <cellStyle name="Normal 3 4 2 3 2 10" xfId="25988"/>
    <cellStyle name="Normal 3 4 2 3 2 2" xfId="1482"/>
    <cellStyle name="Normal 3 4 2 3 2 2 2" xfId="25990"/>
    <cellStyle name="Normal 3 4 2 3 2 2 2 2" xfId="25991"/>
    <cellStyle name="Normal 3 4 2 3 2 2 2 3" xfId="25992"/>
    <cellStyle name="Normal 3 4 2 3 2 2 3" xfId="25993"/>
    <cellStyle name="Normal 3 4 2 3 2 2 3 2" xfId="25994"/>
    <cellStyle name="Normal 3 4 2 3 2 2 3 3" xfId="25995"/>
    <cellStyle name="Normal 3 4 2 3 2 2 4" xfId="25996"/>
    <cellStyle name="Normal 3 4 2 3 2 2 5" xfId="25997"/>
    <cellStyle name="Normal 3 4 2 3 2 2_Tabell 4.5-4.7" xfId="25989"/>
    <cellStyle name="Normal 3 4 2 3 2 3" xfId="25998"/>
    <cellStyle name="Normal 3 4 2 3 2 3 2" xfId="25999"/>
    <cellStyle name="Normal 3 4 2 3 2 3 2 2" xfId="26000"/>
    <cellStyle name="Normal 3 4 2 3 2 3 2 3" xfId="26001"/>
    <cellStyle name="Normal 3 4 2 3 2 3 3" xfId="26002"/>
    <cellStyle name="Normal 3 4 2 3 2 3 3 2" xfId="26003"/>
    <cellStyle name="Normal 3 4 2 3 2 3 3 3" xfId="26004"/>
    <cellStyle name="Normal 3 4 2 3 2 3 4" xfId="26005"/>
    <cellStyle name="Normal 3 4 2 3 2 3 5" xfId="26006"/>
    <cellStyle name="Normal 3 4 2 3 2 4" xfId="26007"/>
    <cellStyle name="Normal 3 4 2 3 2 4 2" xfId="26008"/>
    <cellStyle name="Normal 3 4 2 3 2 4 3" xfId="26009"/>
    <cellStyle name="Normal 3 4 2 3 2 5" xfId="26010"/>
    <cellStyle name="Normal 3 4 2 3 2 5 2" xfId="26011"/>
    <cellStyle name="Normal 3 4 2 3 2 5 3" xfId="26012"/>
    <cellStyle name="Normal 3 4 2 3 2 6" xfId="26013"/>
    <cellStyle name="Normal 3 4 2 3 2 6 2" xfId="26014"/>
    <cellStyle name="Normal 3 4 2 3 2 7" xfId="26015"/>
    <cellStyle name="Normal 3 4 2 3 2 7 2" xfId="26016"/>
    <cellStyle name="Normal 3 4 2 3 2 8" xfId="26017"/>
    <cellStyle name="Normal 3 4 2 3 2 9" xfId="26018"/>
    <cellStyle name="Normal 3 4 2 3 2_Tabell 4.5-4.7" xfId="25987"/>
    <cellStyle name="Normal 3 4 2 3 3" xfId="1483"/>
    <cellStyle name="Normal 3 4 2 3 3 2" xfId="26020"/>
    <cellStyle name="Normal 3 4 2 3 3 2 2" xfId="26021"/>
    <cellStyle name="Normal 3 4 2 3 3 2 3" xfId="26022"/>
    <cellStyle name="Normal 3 4 2 3 3 3" xfId="26023"/>
    <cellStyle name="Normal 3 4 2 3 3 3 2" xfId="26024"/>
    <cellStyle name="Normal 3 4 2 3 3 3 3" xfId="26025"/>
    <cellStyle name="Normal 3 4 2 3 3 4" xfId="26026"/>
    <cellStyle name="Normal 3 4 2 3 3 5" xfId="26027"/>
    <cellStyle name="Normal 3 4 2 3 3_Tabell 4.5-4.7" xfId="26019"/>
    <cellStyle name="Normal 3 4 2 3 4" xfId="26028"/>
    <cellStyle name="Normal 3 4 2 3 4 2" xfId="26029"/>
    <cellStyle name="Normal 3 4 2 3 4 2 2" xfId="26030"/>
    <cellStyle name="Normal 3 4 2 3 4 2 3" xfId="26031"/>
    <cellStyle name="Normal 3 4 2 3 4 3" xfId="26032"/>
    <cellStyle name="Normal 3 4 2 3 4 3 2" xfId="26033"/>
    <cellStyle name="Normal 3 4 2 3 4 3 3" xfId="26034"/>
    <cellStyle name="Normal 3 4 2 3 4 4" xfId="26035"/>
    <cellStyle name="Normal 3 4 2 3 4 5" xfId="26036"/>
    <cellStyle name="Normal 3 4 2 3 5" xfId="26037"/>
    <cellStyle name="Normal 3 4 2 3 5 2" xfId="26038"/>
    <cellStyle name="Normal 3 4 2 3 5 3" xfId="26039"/>
    <cellStyle name="Normal 3 4 2 3 6" xfId="26040"/>
    <cellStyle name="Normal 3 4 2 3 6 2" xfId="26041"/>
    <cellStyle name="Normal 3 4 2 3 6 3" xfId="26042"/>
    <cellStyle name="Normal 3 4 2 3 7" xfId="26043"/>
    <cellStyle name="Normal 3 4 2 3 7 2" xfId="26044"/>
    <cellStyle name="Normal 3 4 2 3 8" xfId="26045"/>
    <cellStyle name="Normal 3 4 2 3 8 2" xfId="26046"/>
    <cellStyle name="Normal 3 4 2 3 9" xfId="26047"/>
    <cellStyle name="Normal 3 4 2 3_Tabell 4.5-4.7" xfId="25984"/>
    <cellStyle name="Normal 3 4 2 4" xfId="1484"/>
    <cellStyle name="Normal 3 4 2 4 10" xfId="26049"/>
    <cellStyle name="Normal 3 4 2 4 2" xfId="1485"/>
    <cellStyle name="Normal 3 4 2 4 2 2" xfId="26051"/>
    <cellStyle name="Normal 3 4 2 4 2 2 2" xfId="26052"/>
    <cellStyle name="Normal 3 4 2 4 2 2 3" xfId="26053"/>
    <cellStyle name="Normal 3 4 2 4 2 3" xfId="26054"/>
    <cellStyle name="Normal 3 4 2 4 2 3 2" xfId="26055"/>
    <cellStyle name="Normal 3 4 2 4 2 3 3" xfId="26056"/>
    <cellStyle name="Normal 3 4 2 4 2 4" xfId="26057"/>
    <cellStyle name="Normal 3 4 2 4 2 5" xfId="26058"/>
    <cellStyle name="Normal 3 4 2 4 2_Tabell 4.5-4.7" xfId="26050"/>
    <cellStyle name="Normal 3 4 2 4 3" xfId="26059"/>
    <cellStyle name="Normal 3 4 2 4 3 2" xfId="26060"/>
    <cellStyle name="Normal 3 4 2 4 3 2 2" xfId="26061"/>
    <cellStyle name="Normal 3 4 2 4 3 2 3" xfId="26062"/>
    <cellStyle name="Normal 3 4 2 4 3 3" xfId="26063"/>
    <cellStyle name="Normal 3 4 2 4 3 3 2" xfId="26064"/>
    <cellStyle name="Normal 3 4 2 4 3 3 3" xfId="26065"/>
    <cellStyle name="Normal 3 4 2 4 3 4" xfId="26066"/>
    <cellStyle name="Normal 3 4 2 4 3 5" xfId="26067"/>
    <cellStyle name="Normal 3 4 2 4 4" xfId="26068"/>
    <cellStyle name="Normal 3 4 2 4 4 2" xfId="26069"/>
    <cellStyle name="Normal 3 4 2 4 4 3" xfId="26070"/>
    <cellStyle name="Normal 3 4 2 4 5" xfId="26071"/>
    <cellStyle name="Normal 3 4 2 4 5 2" xfId="26072"/>
    <cellStyle name="Normal 3 4 2 4 5 3" xfId="26073"/>
    <cellStyle name="Normal 3 4 2 4 6" xfId="26074"/>
    <cellStyle name="Normal 3 4 2 4 6 2" xfId="26075"/>
    <cellStyle name="Normal 3 4 2 4 7" xfId="26076"/>
    <cellStyle name="Normal 3 4 2 4 7 2" xfId="26077"/>
    <cellStyle name="Normal 3 4 2 4 8" xfId="26078"/>
    <cellStyle name="Normal 3 4 2 4 9" xfId="26079"/>
    <cellStyle name="Normal 3 4 2 4_Tabell 4.5-4.7" xfId="26048"/>
    <cellStyle name="Normal 3 4 2 5" xfId="1486"/>
    <cellStyle name="Normal 3 4 2 5 10" xfId="26081"/>
    <cellStyle name="Normal 3 4 2 5 2" xfId="1487"/>
    <cellStyle name="Normal 3 4 2 5 2 2" xfId="26083"/>
    <cellStyle name="Normal 3 4 2 5 2 2 2" xfId="26084"/>
    <cellStyle name="Normal 3 4 2 5 2 2 3" xfId="26085"/>
    <cellStyle name="Normal 3 4 2 5 2 3" xfId="26086"/>
    <cellStyle name="Normal 3 4 2 5 2 3 2" xfId="26087"/>
    <cellStyle name="Normal 3 4 2 5 2 3 3" xfId="26088"/>
    <cellStyle name="Normal 3 4 2 5 2 4" xfId="26089"/>
    <cellStyle name="Normal 3 4 2 5 2 5" xfId="26090"/>
    <cellStyle name="Normal 3 4 2 5 2_Tabell 4.5-4.7" xfId="26082"/>
    <cellStyle name="Normal 3 4 2 5 3" xfId="26091"/>
    <cellStyle name="Normal 3 4 2 5 3 2" xfId="26092"/>
    <cellStyle name="Normal 3 4 2 5 3 2 2" xfId="26093"/>
    <cellStyle name="Normal 3 4 2 5 3 2 3" xfId="26094"/>
    <cellStyle name="Normal 3 4 2 5 3 3" xfId="26095"/>
    <cellStyle name="Normal 3 4 2 5 3 3 2" xfId="26096"/>
    <cellStyle name="Normal 3 4 2 5 3 3 3" xfId="26097"/>
    <cellStyle name="Normal 3 4 2 5 3 4" xfId="26098"/>
    <cellStyle name="Normal 3 4 2 5 3 5" xfId="26099"/>
    <cellStyle name="Normal 3 4 2 5 4" xfId="26100"/>
    <cellStyle name="Normal 3 4 2 5 4 2" xfId="26101"/>
    <cellStyle name="Normal 3 4 2 5 4 3" xfId="26102"/>
    <cellStyle name="Normal 3 4 2 5 5" xfId="26103"/>
    <cellStyle name="Normal 3 4 2 5 5 2" xfId="26104"/>
    <cellStyle name="Normal 3 4 2 5 5 3" xfId="26105"/>
    <cellStyle name="Normal 3 4 2 5 6" xfId="26106"/>
    <cellStyle name="Normal 3 4 2 5 6 2" xfId="26107"/>
    <cellStyle name="Normal 3 4 2 5 7" xfId="26108"/>
    <cellStyle name="Normal 3 4 2 5 7 2" xfId="26109"/>
    <cellStyle name="Normal 3 4 2 5 8" xfId="26110"/>
    <cellStyle name="Normal 3 4 2 5 9" xfId="26111"/>
    <cellStyle name="Normal 3 4 2 5_Tabell 4.5-4.7" xfId="26080"/>
    <cellStyle name="Normal 3 4 2 6" xfId="1488"/>
    <cellStyle name="Normal 3 4 2 6 2" xfId="26113"/>
    <cellStyle name="Normal 3 4 2 6 2 2" xfId="26114"/>
    <cellStyle name="Normal 3 4 2 6 2 3" xfId="26115"/>
    <cellStyle name="Normal 3 4 2 6 3" xfId="26116"/>
    <cellStyle name="Normal 3 4 2 6 3 2" xfId="26117"/>
    <cellStyle name="Normal 3 4 2 6 3 3" xfId="26118"/>
    <cellStyle name="Normal 3 4 2 6 4" xfId="26119"/>
    <cellStyle name="Normal 3 4 2 6 5" xfId="26120"/>
    <cellStyle name="Normal 3 4 2 6_Tabell 4.5-4.7" xfId="26112"/>
    <cellStyle name="Normal 3 4 2 7" xfId="26121"/>
    <cellStyle name="Normal 3 4 2 7 2" xfId="26122"/>
    <cellStyle name="Normal 3 4 2 7 2 2" xfId="26123"/>
    <cellStyle name="Normal 3 4 2 7 2 3" xfId="26124"/>
    <cellStyle name="Normal 3 4 2 7 3" xfId="26125"/>
    <cellStyle name="Normal 3 4 2 7 3 2" xfId="26126"/>
    <cellStyle name="Normal 3 4 2 7 3 3" xfId="26127"/>
    <cellStyle name="Normal 3 4 2 7 4" xfId="26128"/>
    <cellStyle name="Normal 3 4 2 7 5" xfId="26129"/>
    <cellStyle name="Normal 3 4 2 8" xfId="26130"/>
    <cellStyle name="Normal 3 4 2 8 2" xfId="26131"/>
    <cellStyle name="Normal 3 4 2 8 2 2" xfId="26132"/>
    <cellStyle name="Normal 3 4 2 8 2 3" xfId="26133"/>
    <cellStyle name="Normal 3 4 2 8 3" xfId="26134"/>
    <cellStyle name="Normal 3 4 2 8 3 2" xfId="26135"/>
    <cellStyle name="Normal 3 4 2 8 3 3" xfId="26136"/>
    <cellStyle name="Normal 3 4 2 8 4" xfId="26137"/>
    <cellStyle name="Normal 3 4 2 8 5" xfId="26138"/>
    <cellStyle name="Normal 3 4 2 9" xfId="26139"/>
    <cellStyle name="Normal 3 4 2 9 2" xfId="26140"/>
    <cellStyle name="Normal 3 4 2 9 2 2" xfId="26141"/>
    <cellStyle name="Normal 3 4 2 9 2 3" xfId="26142"/>
    <cellStyle name="Normal 3 4 2 9 3" xfId="26143"/>
    <cellStyle name="Normal 3 4 2 9 3 2" xfId="26144"/>
    <cellStyle name="Normal 3 4 2 9 3 3" xfId="26145"/>
    <cellStyle name="Normal 3 4 2 9 4" xfId="26146"/>
    <cellStyle name="Normal 3 4 2 9 5" xfId="26147"/>
    <cellStyle name="Normal 3 4 2_Tabell 4.5-4.7" xfId="25888"/>
    <cellStyle name="Normal 3 4 3" xfId="1489"/>
    <cellStyle name="Normal 3 4 3 10" xfId="26149"/>
    <cellStyle name="Normal 3 4 3 10 2" xfId="26150"/>
    <cellStyle name="Normal 3 4 3 11" xfId="26151"/>
    <cellStyle name="Normal 3 4 3 12" xfId="26152"/>
    <cellStyle name="Normal 3 4 3 13" xfId="26153"/>
    <cellStyle name="Normal 3 4 3 2" xfId="1490"/>
    <cellStyle name="Normal 3 4 3 2 10" xfId="26155"/>
    <cellStyle name="Normal 3 4 3 2 2" xfId="1491"/>
    <cellStyle name="Normal 3 4 3 2 2 2" xfId="26157"/>
    <cellStyle name="Normal 3 4 3 2 2 2 2" xfId="26158"/>
    <cellStyle name="Normal 3 4 3 2 2 2 3" xfId="26159"/>
    <cellStyle name="Normal 3 4 3 2 2 3" xfId="26160"/>
    <cellStyle name="Normal 3 4 3 2 2 3 2" xfId="26161"/>
    <cellStyle name="Normal 3 4 3 2 2 3 3" xfId="26162"/>
    <cellStyle name="Normal 3 4 3 2 2 4" xfId="26163"/>
    <cellStyle name="Normal 3 4 3 2 2 5" xfId="26164"/>
    <cellStyle name="Normal 3 4 3 2 2_Tabell 4.5-4.7" xfId="26156"/>
    <cellStyle name="Normal 3 4 3 2 3" xfId="26165"/>
    <cellStyle name="Normal 3 4 3 2 3 2" xfId="26166"/>
    <cellStyle name="Normal 3 4 3 2 3 2 2" xfId="26167"/>
    <cellStyle name="Normal 3 4 3 2 3 2 3" xfId="26168"/>
    <cellStyle name="Normal 3 4 3 2 3 3" xfId="26169"/>
    <cellStyle name="Normal 3 4 3 2 3 3 2" xfId="26170"/>
    <cellStyle name="Normal 3 4 3 2 3 3 3" xfId="26171"/>
    <cellStyle name="Normal 3 4 3 2 3 4" xfId="26172"/>
    <cellStyle name="Normal 3 4 3 2 3 5" xfId="26173"/>
    <cellStyle name="Normal 3 4 3 2 4" xfId="26174"/>
    <cellStyle name="Normal 3 4 3 2 4 2" xfId="26175"/>
    <cellStyle name="Normal 3 4 3 2 4 3" xfId="26176"/>
    <cellStyle name="Normal 3 4 3 2 5" xfId="26177"/>
    <cellStyle name="Normal 3 4 3 2 5 2" xfId="26178"/>
    <cellStyle name="Normal 3 4 3 2 5 3" xfId="26179"/>
    <cellStyle name="Normal 3 4 3 2 6" xfId="26180"/>
    <cellStyle name="Normal 3 4 3 2 6 2" xfId="26181"/>
    <cellStyle name="Normal 3 4 3 2 7" xfId="26182"/>
    <cellStyle name="Normal 3 4 3 2 7 2" xfId="26183"/>
    <cellStyle name="Normal 3 4 3 2 8" xfId="26184"/>
    <cellStyle name="Normal 3 4 3 2 9" xfId="26185"/>
    <cellStyle name="Normal 3 4 3 2_Tabell 4.5-4.7" xfId="26154"/>
    <cellStyle name="Normal 3 4 3 3" xfId="1492"/>
    <cellStyle name="Normal 3 4 3 3 2" xfId="26187"/>
    <cellStyle name="Normal 3 4 3 3 2 2" xfId="26188"/>
    <cellStyle name="Normal 3 4 3 3 2 3" xfId="26189"/>
    <cellStyle name="Normal 3 4 3 3 3" xfId="26190"/>
    <cellStyle name="Normal 3 4 3 3 3 2" xfId="26191"/>
    <cellStyle name="Normal 3 4 3 3 3 3" xfId="26192"/>
    <cellStyle name="Normal 3 4 3 3 4" xfId="26193"/>
    <cellStyle name="Normal 3 4 3 3 5" xfId="26194"/>
    <cellStyle name="Normal 3 4 3 3_Tabell 4.5-4.7" xfId="26186"/>
    <cellStyle name="Normal 3 4 3 4" xfId="26195"/>
    <cellStyle name="Normal 3 4 3 4 2" xfId="26196"/>
    <cellStyle name="Normal 3 4 3 4 2 2" xfId="26197"/>
    <cellStyle name="Normal 3 4 3 4 2 3" xfId="26198"/>
    <cellStyle name="Normal 3 4 3 4 3" xfId="26199"/>
    <cellStyle name="Normal 3 4 3 4 3 2" xfId="26200"/>
    <cellStyle name="Normal 3 4 3 4 3 3" xfId="26201"/>
    <cellStyle name="Normal 3 4 3 4 4" xfId="26202"/>
    <cellStyle name="Normal 3 4 3 4 5" xfId="26203"/>
    <cellStyle name="Normal 3 4 3 5" xfId="26204"/>
    <cellStyle name="Normal 3 4 3 5 2" xfId="26205"/>
    <cellStyle name="Normal 3 4 3 5 2 2" xfId="26206"/>
    <cellStyle name="Normal 3 4 3 5 2 3" xfId="26207"/>
    <cellStyle name="Normal 3 4 3 5 3" xfId="26208"/>
    <cellStyle name="Normal 3 4 3 5 3 2" xfId="26209"/>
    <cellStyle name="Normal 3 4 3 5 3 3" xfId="26210"/>
    <cellStyle name="Normal 3 4 3 5 4" xfId="26211"/>
    <cellStyle name="Normal 3 4 3 5 5" xfId="26212"/>
    <cellStyle name="Normal 3 4 3 6" xfId="26213"/>
    <cellStyle name="Normal 3 4 3 6 2" xfId="26214"/>
    <cellStyle name="Normal 3 4 3 6 2 2" xfId="26215"/>
    <cellStyle name="Normal 3 4 3 6 2 3" xfId="26216"/>
    <cellStyle name="Normal 3 4 3 6 3" xfId="26217"/>
    <cellStyle name="Normal 3 4 3 6 3 2" xfId="26218"/>
    <cellStyle name="Normal 3 4 3 6 3 3" xfId="26219"/>
    <cellStyle name="Normal 3 4 3 6 4" xfId="26220"/>
    <cellStyle name="Normal 3 4 3 6 5" xfId="26221"/>
    <cellStyle name="Normal 3 4 3 7" xfId="26222"/>
    <cellStyle name="Normal 3 4 3 7 2" xfId="26223"/>
    <cellStyle name="Normal 3 4 3 7 3" xfId="26224"/>
    <cellStyle name="Normal 3 4 3 8" xfId="26225"/>
    <cellStyle name="Normal 3 4 3 8 2" xfId="26226"/>
    <cellStyle name="Normal 3 4 3 8 3" xfId="26227"/>
    <cellStyle name="Normal 3 4 3 9" xfId="26228"/>
    <cellStyle name="Normal 3 4 3 9 2" xfId="26229"/>
    <cellStyle name="Normal 3 4 3_Tabell 4.5-4.7" xfId="26148"/>
    <cellStyle name="Normal 3 4 4" xfId="1493"/>
    <cellStyle name="Normal 3 4 4 10" xfId="26231"/>
    <cellStyle name="Normal 3 4 4 11" xfId="26232"/>
    <cellStyle name="Normal 3 4 4 2" xfId="1494"/>
    <cellStyle name="Normal 3 4 4 2 10" xfId="26234"/>
    <cellStyle name="Normal 3 4 4 2 2" xfId="1495"/>
    <cellStyle name="Normal 3 4 4 2 2 2" xfId="26236"/>
    <cellStyle name="Normal 3 4 4 2 2 2 2" xfId="26237"/>
    <cellStyle name="Normal 3 4 4 2 2 2 3" xfId="26238"/>
    <cellStyle name="Normal 3 4 4 2 2 3" xfId="26239"/>
    <cellStyle name="Normal 3 4 4 2 2 3 2" xfId="26240"/>
    <cellStyle name="Normal 3 4 4 2 2 3 3" xfId="26241"/>
    <cellStyle name="Normal 3 4 4 2 2 4" xfId="26242"/>
    <cellStyle name="Normal 3 4 4 2 2 5" xfId="26243"/>
    <cellStyle name="Normal 3 4 4 2 2_Tabell 4.5-4.7" xfId="26235"/>
    <cellStyle name="Normal 3 4 4 2 3" xfId="26244"/>
    <cellStyle name="Normal 3 4 4 2 3 2" xfId="26245"/>
    <cellStyle name="Normal 3 4 4 2 3 2 2" xfId="26246"/>
    <cellStyle name="Normal 3 4 4 2 3 2 3" xfId="26247"/>
    <cellStyle name="Normal 3 4 4 2 3 3" xfId="26248"/>
    <cellStyle name="Normal 3 4 4 2 3 3 2" xfId="26249"/>
    <cellStyle name="Normal 3 4 4 2 3 3 3" xfId="26250"/>
    <cellStyle name="Normal 3 4 4 2 3 4" xfId="26251"/>
    <cellStyle name="Normal 3 4 4 2 3 5" xfId="26252"/>
    <cellStyle name="Normal 3 4 4 2 4" xfId="26253"/>
    <cellStyle name="Normal 3 4 4 2 4 2" xfId="26254"/>
    <cellStyle name="Normal 3 4 4 2 4 3" xfId="26255"/>
    <cellStyle name="Normal 3 4 4 2 5" xfId="26256"/>
    <cellStyle name="Normal 3 4 4 2 5 2" xfId="26257"/>
    <cellStyle name="Normal 3 4 4 2 5 3" xfId="26258"/>
    <cellStyle name="Normal 3 4 4 2 6" xfId="26259"/>
    <cellStyle name="Normal 3 4 4 2 6 2" xfId="26260"/>
    <cellStyle name="Normal 3 4 4 2 7" xfId="26261"/>
    <cellStyle name="Normal 3 4 4 2 7 2" xfId="26262"/>
    <cellStyle name="Normal 3 4 4 2 8" xfId="26263"/>
    <cellStyle name="Normal 3 4 4 2 9" xfId="26264"/>
    <cellStyle name="Normal 3 4 4 2_Tabell 4.5-4.7" xfId="26233"/>
    <cellStyle name="Normal 3 4 4 3" xfId="1496"/>
    <cellStyle name="Normal 3 4 4 3 2" xfId="26266"/>
    <cellStyle name="Normal 3 4 4 3 2 2" xfId="26267"/>
    <cellStyle name="Normal 3 4 4 3 2 3" xfId="26268"/>
    <cellStyle name="Normal 3 4 4 3 3" xfId="26269"/>
    <cellStyle name="Normal 3 4 4 3 3 2" xfId="26270"/>
    <cellStyle name="Normal 3 4 4 3 3 3" xfId="26271"/>
    <cellStyle name="Normal 3 4 4 3 4" xfId="26272"/>
    <cellStyle name="Normal 3 4 4 3 5" xfId="26273"/>
    <cellStyle name="Normal 3 4 4 3_Tabell 4.5-4.7" xfId="26265"/>
    <cellStyle name="Normal 3 4 4 4" xfId="26274"/>
    <cellStyle name="Normal 3 4 4 4 2" xfId="26275"/>
    <cellStyle name="Normal 3 4 4 4 2 2" xfId="26276"/>
    <cellStyle name="Normal 3 4 4 4 2 3" xfId="26277"/>
    <cellStyle name="Normal 3 4 4 4 3" xfId="26278"/>
    <cellStyle name="Normal 3 4 4 4 3 2" xfId="26279"/>
    <cellStyle name="Normal 3 4 4 4 3 3" xfId="26280"/>
    <cellStyle name="Normal 3 4 4 4 4" xfId="26281"/>
    <cellStyle name="Normal 3 4 4 4 5" xfId="26282"/>
    <cellStyle name="Normal 3 4 4 5" xfId="26283"/>
    <cellStyle name="Normal 3 4 4 5 2" xfId="26284"/>
    <cellStyle name="Normal 3 4 4 5 3" xfId="26285"/>
    <cellStyle name="Normal 3 4 4 6" xfId="26286"/>
    <cellStyle name="Normal 3 4 4 6 2" xfId="26287"/>
    <cellStyle name="Normal 3 4 4 6 3" xfId="26288"/>
    <cellStyle name="Normal 3 4 4 7" xfId="26289"/>
    <cellStyle name="Normal 3 4 4 7 2" xfId="26290"/>
    <cellStyle name="Normal 3 4 4 8" xfId="26291"/>
    <cellStyle name="Normal 3 4 4 8 2" xfId="26292"/>
    <cellStyle name="Normal 3 4 4 9" xfId="26293"/>
    <cellStyle name="Normal 3 4 4_Tabell 4.5-4.7" xfId="26230"/>
    <cellStyle name="Normal 3 4 5" xfId="1497"/>
    <cellStyle name="Normal 3 4 5 10" xfId="26295"/>
    <cellStyle name="Normal 3 4 5 11" xfId="26296"/>
    <cellStyle name="Normal 3 4 5 2" xfId="1498"/>
    <cellStyle name="Normal 3 4 5 2 10" xfId="26298"/>
    <cellStyle name="Normal 3 4 5 2 2" xfId="1499"/>
    <cellStyle name="Normal 3 4 5 2 2 2" xfId="26300"/>
    <cellStyle name="Normal 3 4 5 2 2 2 2" xfId="26301"/>
    <cellStyle name="Normal 3 4 5 2 2 2 3" xfId="26302"/>
    <cellStyle name="Normal 3 4 5 2 2 3" xfId="26303"/>
    <cellStyle name="Normal 3 4 5 2 2 3 2" xfId="26304"/>
    <cellStyle name="Normal 3 4 5 2 2 3 3" xfId="26305"/>
    <cellStyle name="Normal 3 4 5 2 2 4" xfId="26306"/>
    <cellStyle name="Normal 3 4 5 2 2 5" xfId="26307"/>
    <cellStyle name="Normal 3 4 5 2 2_Tabell 4.5-4.7" xfId="26299"/>
    <cellStyle name="Normal 3 4 5 2 3" xfId="26308"/>
    <cellStyle name="Normal 3 4 5 2 3 2" xfId="26309"/>
    <cellStyle name="Normal 3 4 5 2 3 2 2" xfId="26310"/>
    <cellStyle name="Normal 3 4 5 2 3 2 3" xfId="26311"/>
    <cellStyle name="Normal 3 4 5 2 3 3" xfId="26312"/>
    <cellStyle name="Normal 3 4 5 2 3 3 2" xfId="26313"/>
    <cellStyle name="Normal 3 4 5 2 3 3 3" xfId="26314"/>
    <cellStyle name="Normal 3 4 5 2 3 4" xfId="26315"/>
    <cellStyle name="Normal 3 4 5 2 3 5" xfId="26316"/>
    <cellStyle name="Normal 3 4 5 2 4" xfId="26317"/>
    <cellStyle name="Normal 3 4 5 2 4 2" xfId="26318"/>
    <cellStyle name="Normal 3 4 5 2 4 3" xfId="26319"/>
    <cellStyle name="Normal 3 4 5 2 5" xfId="26320"/>
    <cellStyle name="Normal 3 4 5 2 5 2" xfId="26321"/>
    <cellStyle name="Normal 3 4 5 2 5 3" xfId="26322"/>
    <cellStyle name="Normal 3 4 5 2 6" xfId="26323"/>
    <cellStyle name="Normal 3 4 5 2 6 2" xfId="26324"/>
    <cellStyle name="Normal 3 4 5 2 7" xfId="26325"/>
    <cellStyle name="Normal 3 4 5 2 7 2" xfId="26326"/>
    <cellStyle name="Normal 3 4 5 2 8" xfId="26327"/>
    <cellStyle name="Normal 3 4 5 2 9" xfId="26328"/>
    <cellStyle name="Normal 3 4 5 2_Tabell 4.5-4.7" xfId="26297"/>
    <cellStyle name="Normal 3 4 5 3" xfId="1500"/>
    <cellStyle name="Normal 3 4 5 3 2" xfId="26330"/>
    <cellStyle name="Normal 3 4 5 3 2 2" xfId="26331"/>
    <cellStyle name="Normal 3 4 5 3 2 3" xfId="26332"/>
    <cellStyle name="Normal 3 4 5 3 3" xfId="26333"/>
    <cellStyle name="Normal 3 4 5 3 3 2" xfId="26334"/>
    <cellStyle name="Normal 3 4 5 3 3 3" xfId="26335"/>
    <cellStyle name="Normal 3 4 5 3 4" xfId="26336"/>
    <cellStyle name="Normal 3 4 5 3 5" xfId="26337"/>
    <cellStyle name="Normal 3 4 5 3_Tabell 4.5-4.7" xfId="26329"/>
    <cellStyle name="Normal 3 4 5 4" xfId="26338"/>
    <cellStyle name="Normal 3 4 5 4 2" xfId="26339"/>
    <cellStyle name="Normal 3 4 5 4 2 2" xfId="26340"/>
    <cellStyle name="Normal 3 4 5 4 2 3" xfId="26341"/>
    <cellStyle name="Normal 3 4 5 4 3" xfId="26342"/>
    <cellStyle name="Normal 3 4 5 4 3 2" xfId="26343"/>
    <cellStyle name="Normal 3 4 5 4 3 3" xfId="26344"/>
    <cellStyle name="Normal 3 4 5 4 4" xfId="26345"/>
    <cellStyle name="Normal 3 4 5 4 5" xfId="26346"/>
    <cellStyle name="Normal 3 4 5 5" xfId="26347"/>
    <cellStyle name="Normal 3 4 5 5 2" xfId="26348"/>
    <cellStyle name="Normal 3 4 5 5 3" xfId="26349"/>
    <cellStyle name="Normal 3 4 5 6" xfId="26350"/>
    <cellStyle name="Normal 3 4 5 6 2" xfId="26351"/>
    <cellStyle name="Normal 3 4 5 6 3" xfId="26352"/>
    <cellStyle name="Normal 3 4 5 7" xfId="26353"/>
    <cellStyle name="Normal 3 4 5 7 2" xfId="26354"/>
    <cellStyle name="Normal 3 4 5 8" xfId="26355"/>
    <cellStyle name="Normal 3 4 5 8 2" xfId="26356"/>
    <cellStyle name="Normal 3 4 5 9" xfId="26357"/>
    <cellStyle name="Normal 3 4 5_Tabell 4.5-4.7" xfId="26294"/>
    <cellStyle name="Normal 3 4 6" xfId="1501"/>
    <cellStyle name="Normal 3 4 6 10" xfId="26359"/>
    <cellStyle name="Normal 3 4 6 2" xfId="1502"/>
    <cellStyle name="Normal 3 4 6 2 2" xfId="26361"/>
    <cellStyle name="Normal 3 4 6 2 2 2" xfId="26362"/>
    <cellStyle name="Normal 3 4 6 2 2 3" xfId="26363"/>
    <cellStyle name="Normal 3 4 6 2 3" xfId="26364"/>
    <cellStyle name="Normal 3 4 6 2 3 2" xfId="26365"/>
    <cellStyle name="Normal 3 4 6 2 3 3" xfId="26366"/>
    <cellStyle name="Normal 3 4 6 2 4" xfId="26367"/>
    <cellStyle name="Normal 3 4 6 2 5" xfId="26368"/>
    <cellStyle name="Normal 3 4 6 2_Tabell 4.5-4.7" xfId="26360"/>
    <cellStyle name="Normal 3 4 6 3" xfId="26369"/>
    <cellStyle name="Normal 3 4 6 3 2" xfId="26370"/>
    <cellStyle name="Normal 3 4 6 3 2 2" xfId="26371"/>
    <cellStyle name="Normal 3 4 6 3 2 3" xfId="26372"/>
    <cellStyle name="Normal 3 4 6 3 3" xfId="26373"/>
    <cellStyle name="Normal 3 4 6 3 3 2" xfId="26374"/>
    <cellStyle name="Normal 3 4 6 3 3 3" xfId="26375"/>
    <cellStyle name="Normal 3 4 6 3 4" xfId="26376"/>
    <cellStyle name="Normal 3 4 6 3 5" xfId="26377"/>
    <cellStyle name="Normal 3 4 6 4" xfId="26378"/>
    <cellStyle name="Normal 3 4 6 4 2" xfId="26379"/>
    <cellStyle name="Normal 3 4 6 4 3" xfId="26380"/>
    <cellStyle name="Normal 3 4 6 5" xfId="26381"/>
    <cellStyle name="Normal 3 4 6 5 2" xfId="26382"/>
    <cellStyle name="Normal 3 4 6 5 3" xfId="26383"/>
    <cellStyle name="Normal 3 4 6 6" xfId="26384"/>
    <cellStyle name="Normal 3 4 6 6 2" xfId="26385"/>
    <cellStyle name="Normal 3 4 6 7" xfId="26386"/>
    <cellStyle name="Normal 3 4 6 7 2" xfId="26387"/>
    <cellStyle name="Normal 3 4 6 8" xfId="26388"/>
    <cellStyle name="Normal 3 4 6 9" xfId="26389"/>
    <cellStyle name="Normal 3 4 6_Tabell 4.5-4.7" xfId="26358"/>
    <cellStyle name="Normal 3 4 7" xfId="1503"/>
    <cellStyle name="Normal 3 4 7 10" xfId="26391"/>
    <cellStyle name="Normal 3 4 7 2" xfId="1504"/>
    <cellStyle name="Normal 3 4 7 2 2" xfId="26393"/>
    <cellStyle name="Normal 3 4 7 2 2 2" xfId="26394"/>
    <cellStyle name="Normal 3 4 7 2 2 3" xfId="26395"/>
    <cellStyle name="Normal 3 4 7 2 3" xfId="26396"/>
    <cellStyle name="Normal 3 4 7 2 3 2" xfId="26397"/>
    <cellStyle name="Normal 3 4 7 2 3 3" xfId="26398"/>
    <cellStyle name="Normal 3 4 7 2 4" xfId="26399"/>
    <cellStyle name="Normal 3 4 7 2 5" xfId="26400"/>
    <cellStyle name="Normal 3 4 7 2_Tabell 4.5-4.7" xfId="26392"/>
    <cellStyle name="Normal 3 4 7 3" xfId="26401"/>
    <cellStyle name="Normal 3 4 7 3 2" xfId="26402"/>
    <cellStyle name="Normal 3 4 7 3 2 2" xfId="26403"/>
    <cellStyle name="Normal 3 4 7 3 2 3" xfId="26404"/>
    <cellStyle name="Normal 3 4 7 3 3" xfId="26405"/>
    <cellStyle name="Normal 3 4 7 3 3 2" xfId="26406"/>
    <cellStyle name="Normal 3 4 7 3 3 3" xfId="26407"/>
    <cellStyle name="Normal 3 4 7 3 4" xfId="26408"/>
    <cellStyle name="Normal 3 4 7 3 5" xfId="26409"/>
    <cellStyle name="Normal 3 4 7 4" xfId="26410"/>
    <cellStyle name="Normal 3 4 7 4 2" xfId="26411"/>
    <cellStyle name="Normal 3 4 7 4 3" xfId="26412"/>
    <cellStyle name="Normal 3 4 7 5" xfId="26413"/>
    <cellStyle name="Normal 3 4 7 5 2" xfId="26414"/>
    <cellStyle name="Normal 3 4 7 5 3" xfId="26415"/>
    <cellStyle name="Normal 3 4 7 6" xfId="26416"/>
    <cellStyle name="Normal 3 4 7 6 2" xfId="26417"/>
    <cellStyle name="Normal 3 4 7 7" xfId="26418"/>
    <cellStyle name="Normal 3 4 7 7 2" xfId="26419"/>
    <cellStyle name="Normal 3 4 7 8" xfId="26420"/>
    <cellStyle name="Normal 3 4 7 9" xfId="26421"/>
    <cellStyle name="Normal 3 4 7_Tabell 4.5-4.7" xfId="26390"/>
    <cellStyle name="Normal 3 4 8" xfId="1505"/>
    <cellStyle name="Normal 3 4 8 2" xfId="26423"/>
    <cellStyle name="Normal 3 4 8 2 2" xfId="26424"/>
    <cellStyle name="Normal 3 4 8 2 3" xfId="26425"/>
    <cellStyle name="Normal 3 4 8 3" xfId="26426"/>
    <cellStyle name="Normal 3 4 8 3 2" xfId="26427"/>
    <cellStyle name="Normal 3 4 8 3 3" xfId="26428"/>
    <cellStyle name="Normal 3 4 8 4" xfId="26429"/>
    <cellStyle name="Normal 3 4 8 5" xfId="26430"/>
    <cellStyle name="Normal 3 4 8_Tabell 4.5-4.7" xfId="26422"/>
    <cellStyle name="Normal 3 4 9" xfId="26431"/>
    <cellStyle name="Normal 3 4 9 2" xfId="26432"/>
    <cellStyle name="Normal 3 4 9 2 2" xfId="26433"/>
    <cellStyle name="Normal 3 4 9 2 3" xfId="26434"/>
    <cellStyle name="Normal 3 4 9 3" xfId="26435"/>
    <cellStyle name="Normal 3 4 9 3 2" xfId="26436"/>
    <cellStyle name="Normal 3 4 9 3 3" xfId="26437"/>
    <cellStyle name="Normal 3 4 9 4" xfId="26438"/>
    <cellStyle name="Normal 3 4 9 5" xfId="26439"/>
    <cellStyle name="Normal 3 4_Tabell 4.5-4.7" xfId="25856"/>
    <cellStyle name="Normal 3 5" xfId="1506"/>
    <cellStyle name="Normal 3 5 10" xfId="26441"/>
    <cellStyle name="Normal 3 5 10 2" xfId="26442"/>
    <cellStyle name="Normal 3 5 10 3" xfId="26443"/>
    <cellStyle name="Normal 3 5 11" xfId="26444"/>
    <cellStyle name="Normal 3 5 11 2" xfId="26445"/>
    <cellStyle name="Normal 3 5 11 3" xfId="26446"/>
    <cellStyle name="Normal 3 5 12" xfId="26447"/>
    <cellStyle name="Normal 3 5 13" xfId="26448"/>
    <cellStyle name="Normal 3 5 2" xfId="1507"/>
    <cellStyle name="Normal 3 5 2 10" xfId="26450"/>
    <cellStyle name="Normal 3 5 2 10 2" xfId="26451"/>
    <cellStyle name="Normal 3 5 2 10 3" xfId="26452"/>
    <cellStyle name="Normal 3 5 2 11" xfId="26453"/>
    <cellStyle name="Normal 3 5 2 11 2" xfId="26454"/>
    <cellStyle name="Normal 3 5 2 12" xfId="26455"/>
    <cellStyle name="Normal 3 5 2 12 2" xfId="26456"/>
    <cellStyle name="Normal 3 5 2 13" xfId="26457"/>
    <cellStyle name="Normal 3 5 2 14" xfId="26458"/>
    <cellStyle name="Normal 3 5 2 15" xfId="26459"/>
    <cellStyle name="Normal 3 5 2 2" xfId="1508"/>
    <cellStyle name="Normal 3 5 2 2 10" xfId="26461"/>
    <cellStyle name="Normal 3 5 2 2 11" xfId="26462"/>
    <cellStyle name="Normal 3 5 2 2 2" xfId="1509"/>
    <cellStyle name="Normal 3 5 2 2 2 10" xfId="26464"/>
    <cellStyle name="Normal 3 5 2 2 2 2" xfId="1510"/>
    <cellStyle name="Normal 3 5 2 2 2 2 2" xfId="26466"/>
    <cellStyle name="Normal 3 5 2 2 2 2 2 2" xfId="26467"/>
    <cellStyle name="Normal 3 5 2 2 2 2 2 3" xfId="26468"/>
    <cellStyle name="Normal 3 5 2 2 2 2 3" xfId="26469"/>
    <cellStyle name="Normal 3 5 2 2 2 2 3 2" xfId="26470"/>
    <cellStyle name="Normal 3 5 2 2 2 2 3 3" xfId="26471"/>
    <cellStyle name="Normal 3 5 2 2 2 2 4" xfId="26472"/>
    <cellStyle name="Normal 3 5 2 2 2 2 5" xfId="26473"/>
    <cellStyle name="Normal 3 5 2 2 2 2_Tabell 4.5-4.7" xfId="26465"/>
    <cellStyle name="Normal 3 5 2 2 2 3" xfId="26474"/>
    <cellStyle name="Normal 3 5 2 2 2 3 2" xfId="26475"/>
    <cellStyle name="Normal 3 5 2 2 2 3 2 2" xfId="26476"/>
    <cellStyle name="Normal 3 5 2 2 2 3 2 3" xfId="26477"/>
    <cellStyle name="Normal 3 5 2 2 2 3 3" xfId="26478"/>
    <cellStyle name="Normal 3 5 2 2 2 3 3 2" xfId="26479"/>
    <cellStyle name="Normal 3 5 2 2 2 3 3 3" xfId="26480"/>
    <cellStyle name="Normal 3 5 2 2 2 3 4" xfId="26481"/>
    <cellStyle name="Normal 3 5 2 2 2 3 5" xfId="26482"/>
    <cellStyle name="Normal 3 5 2 2 2 4" xfId="26483"/>
    <cellStyle name="Normal 3 5 2 2 2 4 2" xfId="26484"/>
    <cellStyle name="Normal 3 5 2 2 2 4 3" xfId="26485"/>
    <cellStyle name="Normal 3 5 2 2 2 5" xfId="26486"/>
    <cellStyle name="Normal 3 5 2 2 2 5 2" xfId="26487"/>
    <cellStyle name="Normal 3 5 2 2 2 5 3" xfId="26488"/>
    <cellStyle name="Normal 3 5 2 2 2 6" xfId="26489"/>
    <cellStyle name="Normal 3 5 2 2 2 6 2" xfId="26490"/>
    <cellStyle name="Normal 3 5 2 2 2 7" xfId="26491"/>
    <cellStyle name="Normal 3 5 2 2 2 7 2" xfId="26492"/>
    <cellStyle name="Normal 3 5 2 2 2 8" xfId="26493"/>
    <cellStyle name="Normal 3 5 2 2 2 9" xfId="26494"/>
    <cellStyle name="Normal 3 5 2 2 2_Tabell 4.5-4.7" xfId="26463"/>
    <cellStyle name="Normal 3 5 2 2 3" xfId="1511"/>
    <cellStyle name="Normal 3 5 2 2 3 2" xfId="26496"/>
    <cellStyle name="Normal 3 5 2 2 3 2 2" xfId="26497"/>
    <cellStyle name="Normal 3 5 2 2 3 2 3" xfId="26498"/>
    <cellStyle name="Normal 3 5 2 2 3 3" xfId="26499"/>
    <cellStyle name="Normal 3 5 2 2 3 3 2" xfId="26500"/>
    <cellStyle name="Normal 3 5 2 2 3 3 3" xfId="26501"/>
    <cellStyle name="Normal 3 5 2 2 3 4" xfId="26502"/>
    <cellStyle name="Normal 3 5 2 2 3 5" xfId="26503"/>
    <cellStyle name="Normal 3 5 2 2 3_Tabell 4.5-4.7" xfId="26495"/>
    <cellStyle name="Normal 3 5 2 2 4" xfId="26504"/>
    <cellStyle name="Normal 3 5 2 2 4 2" xfId="26505"/>
    <cellStyle name="Normal 3 5 2 2 4 2 2" xfId="26506"/>
    <cellStyle name="Normal 3 5 2 2 4 2 3" xfId="26507"/>
    <cellStyle name="Normal 3 5 2 2 4 3" xfId="26508"/>
    <cellStyle name="Normal 3 5 2 2 4 3 2" xfId="26509"/>
    <cellStyle name="Normal 3 5 2 2 4 3 3" xfId="26510"/>
    <cellStyle name="Normal 3 5 2 2 4 4" xfId="26511"/>
    <cellStyle name="Normal 3 5 2 2 4 5" xfId="26512"/>
    <cellStyle name="Normal 3 5 2 2 5" xfId="26513"/>
    <cellStyle name="Normal 3 5 2 2 5 2" xfId="26514"/>
    <cellStyle name="Normal 3 5 2 2 5 3" xfId="26515"/>
    <cellStyle name="Normal 3 5 2 2 6" xfId="26516"/>
    <cellStyle name="Normal 3 5 2 2 6 2" xfId="26517"/>
    <cellStyle name="Normal 3 5 2 2 6 3" xfId="26518"/>
    <cellStyle name="Normal 3 5 2 2 7" xfId="26519"/>
    <cellStyle name="Normal 3 5 2 2 7 2" xfId="26520"/>
    <cellStyle name="Normal 3 5 2 2 8" xfId="26521"/>
    <cellStyle name="Normal 3 5 2 2 8 2" xfId="26522"/>
    <cellStyle name="Normal 3 5 2 2 9" xfId="26523"/>
    <cellStyle name="Normal 3 5 2 2_Tabell 4.5-4.7" xfId="26460"/>
    <cellStyle name="Normal 3 5 2 3" xfId="1512"/>
    <cellStyle name="Normal 3 5 2 3 10" xfId="26525"/>
    <cellStyle name="Normal 3 5 2 3 11" xfId="26526"/>
    <cellStyle name="Normal 3 5 2 3 2" xfId="1513"/>
    <cellStyle name="Normal 3 5 2 3 2 10" xfId="26528"/>
    <cellStyle name="Normal 3 5 2 3 2 2" xfId="1514"/>
    <cellStyle name="Normal 3 5 2 3 2 2 2" xfId="26530"/>
    <cellStyle name="Normal 3 5 2 3 2 2 2 2" xfId="26531"/>
    <cellStyle name="Normal 3 5 2 3 2 2 2 3" xfId="26532"/>
    <cellStyle name="Normal 3 5 2 3 2 2 3" xfId="26533"/>
    <cellStyle name="Normal 3 5 2 3 2 2 3 2" xfId="26534"/>
    <cellStyle name="Normal 3 5 2 3 2 2 3 3" xfId="26535"/>
    <cellStyle name="Normal 3 5 2 3 2 2 4" xfId="26536"/>
    <cellStyle name="Normal 3 5 2 3 2 2 5" xfId="26537"/>
    <cellStyle name="Normal 3 5 2 3 2 2_Tabell 4.5-4.7" xfId="26529"/>
    <cellStyle name="Normal 3 5 2 3 2 3" xfId="26538"/>
    <cellStyle name="Normal 3 5 2 3 2 3 2" xfId="26539"/>
    <cellStyle name="Normal 3 5 2 3 2 3 2 2" xfId="26540"/>
    <cellStyle name="Normal 3 5 2 3 2 3 2 3" xfId="26541"/>
    <cellStyle name="Normal 3 5 2 3 2 3 3" xfId="26542"/>
    <cellStyle name="Normal 3 5 2 3 2 3 3 2" xfId="26543"/>
    <cellStyle name="Normal 3 5 2 3 2 3 3 3" xfId="26544"/>
    <cellStyle name="Normal 3 5 2 3 2 3 4" xfId="26545"/>
    <cellStyle name="Normal 3 5 2 3 2 3 5" xfId="26546"/>
    <cellStyle name="Normal 3 5 2 3 2 4" xfId="26547"/>
    <cellStyle name="Normal 3 5 2 3 2 4 2" xfId="26548"/>
    <cellStyle name="Normal 3 5 2 3 2 4 3" xfId="26549"/>
    <cellStyle name="Normal 3 5 2 3 2 5" xfId="26550"/>
    <cellStyle name="Normal 3 5 2 3 2 5 2" xfId="26551"/>
    <cellStyle name="Normal 3 5 2 3 2 5 3" xfId="26552"/>
    <cellStyle name="Normal 3 5 2 3 2 6" xfId="26553"/>
    <cellStyle name="Normal 3 5 2 3 2 6 2" xfId="26554"/>
    <cellStyle name="Normal 3 5 2 3 2 7" xfId="26555"/>
    <cellStyle name="Normal 3 5 2 3 2 7 2" xfId="26556"/>
    <cellStyle name="Normal 3 5 2 3 2 8" xfId="26557"/>
    <cellStyle name="Normal 3 5 2 3 2 9" xfId="26558"/>
    <cellStyle name="Normal 3 5 2 3 2_Tabell 4.5-4.7" xfId="26527"/>
    <cellStyle name="Normal 3 5 2 3 3" xfId="1515"/>
    <cellStyle name="Normal 3 5 2 3 3 2" xfId="26560"/>
    <cellStyle name="Normal 3 5 2 3 3 2 2" xfId="26561"/>
    <cellStyle name="Normal 3 5 2 3 3 2 3" xfId="26562"/>
    <cellStyle name="Normal 3 5 2 3 3 3" xfId="26563"/>
    <cellStyle name="Normal 3 5 2 3 3 3 2" xfId="26564"/>
    <cellStyle name="Normal 3 5 2 3 3 3 3" xfId="26565"/>
    <cellStyle name="Normal 3 5 2 3 3 4" xfId="26566"/>
    <cellStyle name="Normal 3 5 2 3 3 5" xfId="26567"/>
    <cellStyle name="Normal 3 5 2 3 3_Tabell 4.5-4.7" xfId="26559"/>
    <cellStyle name="Normal 3 5 2 3 4" xfId="26568"/>
    <cellStyle name="Normal 3 5 2 3 4 2" xfId="26569"/>
    <cellStyle name="Normal 3 5 2 3 4 2 2" xfId="26570"/>
    <cellStyle name="Normal 3 5 2 3 4 2 3" xfId="26571"/>
    <cellStyle name="Normal 3 5 2 3 4 3" xfId="26572"/>
    <cellStyle name="Normal 3 5 2 3 4 3 2" xfId="26573"/>
    <cellStyle name="Normal 3 5 2 3 4 3 3" xfId="26574"/>
    <cellStyle name="Normal 3 5 2 3 4 4" xfId="26575"/>
    <cellStyle name="Normal 3 5 2 3 4 5" xfId="26576"/>
    <cellStyle name="Normal 3 5 2 3 5" xfId="26577"/>
    <cellStyle name="Normal 3 5 2 3 5 2" xfId="26578"/>
    <cellStyle name="Normal 3 5 2 3 5 3" xfId="26579"/>
    <cellStyle name="Normal 3 5 2 3 6" xfId="26580"/>
    <cellStyle name="Normal 3 5 2 3 6 2" xfId="26581"/>
    <cellStyle name="Normal 3 5 2 3 6 3" xfId="26582"/>
    <cellStyle name="Normal 3 5 2 3 7" xfId="26583"/>
    <cellStyle name="Normal 3 5 2 3 7 2" xfId="26584"/>
    <cellStyle name="Normal 3 5 2 3 8" xfId="26585"/>
    <cellStyle name="Normal 3 5 2 3 8 2" xfId="26586"/>
    <cellStyle name="Normal 3 5 2 3 9" xfId="26587"/>
    <cellStyle name="Normal 3 5 2 3_Tabell 4.5-4.7" xfId="26524"/>
    <cellStyle name="Normal 3 5 2 4" xfId="1516"/>
    <cellStyle name="Normal 3 5 2 4 10" xfId="26589"/>
    <cellStyle name="Normal 3 5 2 4 2" xfId="1517"/>
    <cellStyle name="Normal 3 5 2 4 2 2" xfId="26591"/>
    <cellStyle name="Normal 3 5 2 4 2 2 2" xfId="26592"/>
    <cellStyle name="Normal 3 5 2 4 2 2 3" xfId="26593"/>
    <cellStyle name="Normal 3 5 2 4 2 3" xfId="26594"/>
    <cellStyle name="Normal 3 5 2 4 2 3 2" xfId="26595"/>
    <cellStyle name="Normal 3 5 2 4 2 3 3" xfId="26596"/>
    <cellStyle name="Normal 3 5 2 4 2 4" xfId="26597"/>
    <cellStyle name="Normal 3 5 2 4 2 5" xfId="26598"/>
    <cellStyle name="Normal 3 5 2 4 2_Tabell 4.5-4.7" xfId="26590"/>
    <cellStyle name="Normal 3 5 2 4 3" xfId="26599"/>
    <cellStyle name="Normal 3 5 2 4 3 2" xfId="26600"/>
    <cellStyle name="Normal 3 5 2 4 3 2 2" xfId="26601"/>
    <cellStyle name="Normal 3 5 2 4 3 2 3" xfId="26602"/>
    <cellStyle name="Normal 3 5 2 4 3 3" xfId="26603"/>
    <cellStyle name="Normal 3 5 2 4 3 3 2" xfId="26604"/>
    <cellStyle name="Normal 3 5 2 4 3 3 3" xfId="26605"/>
    <cellStyle name="Normal 3 5 2 4 3 4" xfId="26606"/>
    <cellStyle name="Normal 3 5 2 4 3 5" xfId="26607"/>
    <cellStyle name="Normal 3 5 2 4 4" xfId="26608"/>
    <cellStyle name="Normal 3 5 2 4 4 2" xfId="26609"/>
    <cellStyle name="Normal 3 5 2 4 4 3" xfId="26610"/>
    <cellStyle name="Normal 3 5 2 4 5" xfId="26611"/>
    <cellStyle name="Normal 3 5 2 4 5 2" xfId="26612"/>
    <cellStyle name="Normal 3 5 2 4 5 3" xfId="26613"/>
    <cellStyle name="Normal 3 5 2 4 6" xfId="26614"/>
    <cellStyle name="Normal 3 5 2 4 6 2" xfId="26615"/>
    <cellStyle name="Normal 3 5 2 4 7" xfId="26616"/>
    <cellStyle name="Normal 3 5 2 4 7 2" xfId="26617"/>
    <cellStyle name="Normal 3 5 2 4 8" xfId="26618"/>
    <cellStyle name="Normal 3 5 2 4 9" xfId="26619"/>
    <cellStyle name="Normal 3 5 2 4_Tabell 4.5-4.7" xfId="26588"/>
    <cellStyle name="Normal 3 5 2 5" xfId="1518"/>
    <cellStyle name="Normal 3 5 2 5 2" xfId="26621"/>
    <cellStyle name="Normal 3 5 2 5 2 2" xfId="26622"/>
    <cellStyle name="Normal 3 5 2 5 2 3" xfId="26623"/>
    <cellStyle name="Normal 3 5 2 5 3" xfId="26624"/>
    <cellStyle name="Normal 3 5 2 5 3 2" xfId="26625"/>
    <cellStyle name="Normal 3 5 2 5 3 3" xfId="26626"/>
    <cellStyle name="Normal 3 5 2 5 4" xfId="26627"/>
    <cellStyle name="Normal 3 5 2 5 5" xfId="26628"/>
    <cellStyle name="Normal 3 5 2 5_Tabell 4.5-4.7" xfId="26620"/>
    <cellStyle name="Normal 3 5 2 6" xfId="26629"/>
    <cellStyle name="Normal 3 5 2 6 2" xfId="26630"/>
    <cellStyle name="Normal 3 5 2 6 2 2" xfId="26631"/>
    <cellStyle name="Normal 3 5 2 6 2 3" xfId="26632"/>
    <cellStyle name="Normal 3 5 2 6 3" xfId="26633"/>
    <cellStyle name="Normal 3 5 2 6 3 2" xfId="26634"/>
    <cellStyle name="Normal 3 5 2 6 3 3" xfId="26635"/>
    <cellStyle name="Normal 3 5 2 6 4" xfId="26636"/>
    <cellStyle name="Normal 3 5 2 6 5" xfId="26637"/>
    <cellStyle name="Normal 3 5 2 7" xfId="26638"/>
    <cellStyle name="Normal 3 5 2 7 2" xfId="26639"/>
    <cellStyle name="Normal 3 5 2 7 2 2" xfId="26640"/>
    <cellStyle name="Normal 3 5 2 7 2 3" xfId="26641"/>
    <cellStyle name="Normal 3 5 2 7 3" xfId="26642"/>
    <cellStyle name="Normal 3 5 2 7 3 2" xfId="26643"/>
    <cellStyle name="Normal 3 5 2 7 3 3" xfId="26644"/>
    <cellStyle name="Normal 3 5 2 7 4" xfId="26645"/>
    <cellStyle name="Normal 3 5 2 7 5" xfId="26646"/>
    <cellStyle name="Normal 3 5 2 8" xfId="26647"/>
    <cellStyle name="Normal 3 5 2 8 2" xfId="26648"/>
    <cellStyle name="Normal 3 5 2 8 2 2" xfId="26649"/>
    <cellStyle name="Normal 3 5 2 8 2 3" xfId="26650"/>
    <cellStyle name="Normal 3 5 2 8 3" xfId="26651"/>
    <cellStyle name="Normal 3 5 2 8 3 2" xfId="26652"/>
    <cellStyle name="Normal 3 5 2 8 3 3" xfId="26653"/>
    <cellStyle name="Normal 3 5 2 8 4" xfId="26654"/>
    <cellStyle name="Normal 3 5 2 8 5" xfId="26655"/>
    <cellStyle name="Normal 3 5 2 9" xfId="26656"/>
    <cellStyle name="Normal 3 5 2 9 2" xfId="26657"/>
    <cellStyle name="Normal 3 5 2 9 3" xfId="26658"/>
    <cellStyle name="Normal 3 5 2_Tabell 4.5-4.7" xfId="26449"/>
    <cellStyle name="Normal 3 5 3" xfId="1519"/>
    <cellStyle name="Normal 3 5 3 10" xfId="26660"/>
    <cellStyle name="Normal 3 5 3 11" xfId="26661"/>
    <cellStyle name="Normal 3 5 3 2" xfId="1520"/>
    <cellStyle name="Normal 3 5 3 2 10" xfId="26663"/>
    <cellStyle name="Normal 3 5 3 2 2" xfId="1521"/>
    <cellStyle name="Normal 3 5 3 2 2 2" xfId="26665"/>
    <cellStyle name="Normal 3 5 3 2 2 2 2" xfId="26666"/>
    <cellStyle name="Normal 3 5 3 2 2 2 3" xfId="26667"/>
    <cellStyle name="Normal 3 5 3 2 2 3" xfId="26668"/>
    <cellStyle name="Normal 3 5 3 2 2 3 2" xfId="26669"/>
    <cellStyle name="Normal 3 5 3 2 2 3 3" xfId="26670"/>
    <cellStyle name="Normal 3 5 3 2 2 4" xfId="26671"/>
    <cellStyle name="Normal 3 5 3 2 2 5" xfId="26672"/>
    <cellStyle name="Normal 3 5 3 2 2_Tabell 4.5-4.7" xfId="26664"/>
    <cellStyle name="Normal 3 5 3 2 3" xfId="26673"/>
    <cellStyle name="Normal 3 5 3 2 3 2" xfId="26674"/>
    <cellStyle name="Normal 3 5 3 2 3 2 2" xfId="26675"/>
    <cellStyle name="Normal 3 5 3 2 3 2 3" xfId="26676"/>
    <cellStyle name="Normal 3 5 3 2 3 3" xfId="26677"/>
    <cellStyle name="Normal 3 5 3 2 3 3 2" xfId="26678"/>
    <cellStyle name="Normal 3 5 3 2 3 3 3" xfId="26679"/>
    <cellStyle name="Normal 3 5 3 2 3 4" xfId="26680"/>
    <cellStyle name="Normal 3 5 3 2 3 5" xfId="26681"/>
    <cellStyle name="Normal 3 5 3 2 4" xfId="26682"/>
    <cellStyle name="Normal 3 5 3 2 4 2" xfId="26683"/>
    <cellStyle name="Normal 3 5 3 2 4 3" xfId="26684"/>
    <cellStyle name="Normal 3 5 3 2 5" xfId="26685"/>
    <cellStyle name="Normal 3 5 3 2 5 2" xfId="26686"/>
    <cellStyle name="Normal 3 5 3 2 5 3" xfId="26687"/>
    <cellStyle name="Normal 3 5 3 2 6" xfId="26688"/>
    <cellStyle name="Normal 3 5 3 2 6 2" xfId="26689"/>
    <cellStyle name="Normal 3 5 3 2 7" xfId="26690"/>
    <cellStyle name="Normal 3 5 3 2 7 2" xfId="26691"/>
    <cellStyle name="Normal 3 5 3 2 8" xfId="26692"/>
    <cellStyle name="Normal 3 5 3 2 9" xfId="26693"/>
    <cellStyle name="Normal 3 5 3 2_Tabell 4.5-4.7" xfId="26662"/>
    <cellStyle name="Normal 3 5 3 3" xfId="1522"/>
    <cellStyle name="Normal 3 5 3 3 2" xfId="26695"/>
    <cellStyle name="Normal 3 5 3 3 2 2" xfId="26696"/>
    <cellStyle name="Normal 3 5 3 3 2 3" xfId="26697"/>
    <cellStyle name="Normal 3 5 3 3 3" xfId="26698"/>
    <cellStyle name="Normal 3 5 3 3 3 2" xfId="26699"/>
    <cellStyle name="Normal 3 5 3 3 3 3" xfId="26700"/>
    <cellStyle name="Normal 3 5 3 3 4" xfId="26701"/>
    <cellStyle name="Normal 3 5 3 3 5" xfId="26702"/>
    <cellStyle name="Normal 3 5 3 3_Tabell 4.5-4.7" xfId="26694"/>
    <cellStyle name="Normal 3 5 3 4" xfId="26703"/>
    <cellStyle name="Normal 3 5 3 4 2" xfId="26704"/>
    <cellStyle name="Normal 3 5 3 4 2 2" xfId="26705"/>
    <cellStyle name="Normal 3 5 3 4 2 3" xfId="26706"/>
    <cellStyle name="Normal 3 5 3 4 3" xfId="26707"/>
    <cellStyle name="Normal 3 5 3 4 3 2" xfId="26708"/>
    <cellStyle name="Normal 3 5 3 4 3 3" xfId="26709"/>
    <cellStyle name="Normal 3 5 3 4 4" xfId="26710"/>
    <cellStyle name="Normal 3 5 3 4 5" xfId="26711"/>
    <cellStyle name="Normal 3 5 3 5" xfId="26712"/>
    <cellStyle name="Normal 3 5 3 5 2" xfId="26713"/>
    <cellStyle name="Normal 3 5 3 5 3" xfId="26714"/>
    <cellStyle name="Normal 3 5 3 6" xfId="26715"/>
    <cellStyle name="Normal 3 5 3 6 2" xfId="26716"/>
    <cellStyle name="Normal 3 5 3 6 3" xfId="26717"/>
    <cellStyle name="Normal 3 5 3 7" xfId="26718"/>
    <cellStyle name="Normal 3 5 3 7 2" xfId="26719"/>
    <cellStyle name="Normal 3 5 3 8" xfId="26720"/>
    <cellStyle name="Normal 3 5 3 8 2" xfId="26721"/>
    <cellStyle name="Normal 3 5 3 9" xfId="26722"/>
    <cellStyle name="Normal 3 5 3_Tabell 4.5-4.7" xfId="26659"/>
    <cellStyle name="Normal 3 5 4" xfId="1523"/>
    <cellStyle name="Normal 3 5 4 10" xfId="26724"/>
    <cellStyle name="Normal 3 5 4 11" xfId="26725"/>
    <cellStyle name="Normal 3 5 4 2" xfId="1524"/>
    <cellStyle name="Normal 3 5 4 2 10" xfId="26727"/>
    <cellStyle name="Normal 3 5 4 2 2" xfId="1525"/>
    <cellStyle name="Normal 3 5 4 2 2 2" xfId="26729"/>
    <cellStyle name="Normal 3 5 4 2 2 2 2" xfId="26730"/>
    <cellStyle name="Normal 3 5 4 2 2 2 3" xfId="26731"/>
    <cellStyle name="Normal 3 5 4 2 2 3" xfId="26732"/>
    <cellStyle name="Normal 3 5 4 2 2 3 2" xfId="26733"/>
    <cellStyle name="Normal 3 5 4 2 2 3 3" xfId="26734"/>
    <cellStyle name="Normal 3 5 4 2 2 4" xfId="26735"/>
    <cellStyle name="Normal 3 5 4 2 2 5" xfId="26736"/>
    <cellStyle name="Normal 3 5 4 2 2_Tabell 4.5-4.7" xfId="26728"/>
    <cellStyle name="Normal 3 5 4 2 3" xfId="26737"/>
    <cellStyle name="Normal 3 5 4 2 3 2" xfId="26738"/>
    <cellStyle name="Normal 3 5 4 2 3 2 2" xfId="26739"/>
    <cellStyle name="Normal 3 5 4 2 3 2 3" xfId="26740"/>
    <cellStyle name="Normal 3 5 4 2 3 3" xfId="26741"/>
    <cellStyle name="Normal 3 5 4 2 3 3 2" xfId="26742"/>
    <cellStyle name="Normal 3 5 4 2 3 3 3" xfId="26743"/>
    <cellStyle name="Normal 3 5 4 2 3 4" xfId="26744"/>
    <cellStyle name="Normal 3 5 4 2 3 5" xfId="26745"/>
    <cellStyle name="Normal 3 5 4 2 4" xfId="26746"/>
    <cellStyle name="Normal 3 5 4 2 4 2" xfId="26747"/>
    <cellStyle name="Normal 3 5 4 2 4 3" xfId="26748"/>
    <cellStyle name="Normal 3 5 4 2 5" xfId="26749"/>
    <cellStyle name="Normal 3 5 4 2 5 2" xfId="26750"/>
    <cellStyle name="Normal 3 5 4 2 5 3" xfId="26751"/>
    <cellStyle name="Normal 3 5 4 2 6" xfId="26752"/>
    <cellStyle name="Normal 3 5 4 2 6 2" xfId="26753"/>
    <cellStyle name="Normal 3 5 4 2 7" xfId="26754"/>
    <cellStyle name="Normal 3 5 4 2 7 2" xfId="26755"/>
    <cellStyle name="Normal 3 5 4 2 8" xfId="26756"/>
    <cellStyle name="Normal 3 5 4 2 9" xfId="26757"/>
    <cellStyle name="Normal 3 5 4 2_Tabell 4.5-4.7" xfId="26726"/>
    <cellStyle name="Normal 3 5 4 3" xfId="1526"/>
    <cellStyle name="Normal 3 5 4 3 2" xfId="26759"/>
    <cellStyle name="Normal 3 5 4 3 2 2" xfId="26760"/>
    <cellStyle name="Normal 3 5 4 3 2 3" xfId="26761"/>
    <cellStyle name="Normal 3 5 4 3 3" xfId="26762"/>
    <cellStyle name="Normal 3 5 4 3 3 2" xfId="26763"/>
    <cellStyle name="Normal 3 5 4 3 3 3" xfId="26764"/>
    <cellStyle name="Normal 3 5 4 3 4" xfId="26765"/>
    <cellStyle name="Normal 3 5 4 3 5" xfId="26766"/>
    <cellStyle name="Normal 3 5 4 3_Tabell 4.5-4.7" xfId="26758"/>
    <cellStyle name="Normal 3 5 4 4" xfId="26767"/>
    <cellStyle name="Normal 3 5 4 4 2" xfId="26768"/>
    <cellStyle name="Normal 3 5 4 4 2 2" xfId="26769"/>
    <cellStyle name="Normal 3 5 4 4 2 3" xfId="26770"/>
    <cellStyle name="Normal 3 5 4 4 3" xfId="26771"/>
    <cellStyle name="Normal 3 5 4 4 3 2" xfId="26772"/>
    <cellStyle name="Normal 3 5 4 4 3 3" xfId="26773"/>
    <cellStyle name="Normal 3 5 4 4 4" xfId="26774"/>
    <cellStyle name="Normal 3 5 4 4 5" xfId="26775"/>
    <cellStyle name="Normal 3 5 4 5" xfId="26776"/>
    <cellStyle name="Normal 3 5 4 5 2" xfId="26777"/>
    <cellStyle name="Normal 3 5 4 5 3" xfId="26778"/>
    <cellStyle name="Normal 3 5 4 6" xfId="26779"/>
    <cellStyle name="Normal 3 5 4 6 2" xfId="26780"/>
    <cellStyle name="Normal 3 5 4 6 3" xfId="26781"/>
    <cellStyle name="Normal 3 5 4 7" xfId="26782"/>
    <cellStyle name="Normal 3 5 4 7 2" xfId="26783"/>
    <cellStyle name="Normal 3 5 4 8" xfId="26784"/>
    <cellStyle name="Normal 3 5 4 8 2" xfId="26785"/>
    <cellStyle name="Normal 3 5 4 9" xfId="26786"/>
    <cellStyle name="Normal 3 5 4_Tabell 4.5-4.7" xfId="26723"/>
    <cellStyle name="Normal 3 5 5" xfId="1527"/>
    <cellStyle name="Normal 3 5 5 10" xfId="26788"/>
    <cellStyle name="Normal 3 5 5 11" xfId="26789"/>
    <cellStyle name="Normal 3 5 5 2" xfId="1528"/>
    <cellStyle name="Normal 3 5 5 2 10" xfId="26791"/>
    <cellStyle name="Normal 3 5 5 2 2" xfId="1529"/>
    <cellStyle name="Normal 3 5 5 2 2 2" xfId="26793"/>
    <cellStyle name="Normal 3 5 5 2 2 2 2" xfId="26794"/>
    <cellStyle name="Normal 3 5 5 2 2 2 3" xfId="26795"/>
    <cellStyle name="Normal 3 5 5 2 2 3" xfId="26796"/>
    <cellStyle name="Normal 3 5 5 2 2 3 2" xfId="26797"/>
    <cellStyle name="Normal 3 5 5 2 2 3 3" xfId="26798"/>
    <cellStyle name="Normal 3 5 5 2 2 4" xfId="26799"/>
    <cellStyle name="Normal 3 5 5 2 2 5" xfId="26800"/>
    <cellStyle name="Normal 3 5 5 2 2_Tabell 4.5-4.7" xfId="26792"/>
    <cellStyle name="Normal 3 5 5 2 3" xfId="26801"/>
    <cellStyle name="Normal 3 5 5 2 3 2" xfId="26802"/>
    <cellStyle name="Normal 3 5 5 2 3 2 2" xfId="26803"/>
    <cellStyle name="Normal 3 5 5 2 3 2 3" xfId="26804"/>
    <cellStyle name="Normal 3 5 5 2 3 3" xfId="26805"/>
    <cellStyle name="Normal 3 5 5 2 3 3 2" xfId="26806"/>
    <cellStyle name="Normal 3 5 5 2 3 3 3" xfId="26807"/>
    <cellStyle name="Normal 3 5 5 2 3 4" xfId="26808"/>
    <cellStyle name="Normal 3 5 5 2 3 5" xfId="26809"/>
    <cellStyle name="Normal 3 5 5 2 4" xfId="26810"/>
    <cellStyle name="Normal 3 5 5 2 4 2" xfId="26811"/>
    <cellStyle name="Normal 3 5 5 2 4 3" xfId="26812"/>
    <cellStyle name="Normal 3 5 5 2 5" xfId="26813"/>
    <cellStyle name="Normal 3 5 5 2 5 2" xfId="26814"/>
    <cellStyle name="Normal 3 5 5 2 5 3" xfId="26815"/>
    <cellStyle name="Normal 3 5 5 2 6" xfId="26816"/>
    <cellStyle name="Normal 3 5 5 2 6 2" xfId="26817"/>
    <cellStyle name="Normal 3 5 5 2 7" xfId="26818"/>
    <cellStyle name="Normal 3 5 5 2 7 2" xfId="26819"/>
    <cellStyle name="Normal 3 5 5 2 8" xfId="26820"/>
    <cellStyle name="Normal 3 5 5 2 9" xfId="26821"/>
    <cellStyle name="Normal 3 5 5 2_Tabell 4.5-4.7" xfId="26790"/>
    <cellStyle name="Normal 3 5 5 3" xfId="1530"/>
    <cellStyle name="Normal 3 5 5 3 2" xfId="26823"/>
    <cellStyle name="Normal 3 5 5 3 2 2" xfId="26824"/>
    <cellStyle name="Normal 3 5 5 3 2 3" xfId="26825"/>
    <cellStyle name="Normal 3 5 5 3 3" xfId="26826"/>
    <cellStyle name="Normal 3 5 5 3 3 2" xfId="26827"/>
    <cellStyle name="Normal 3 5 5 3 3 3" xfId="26828"/>
    <cellStyle name="Normal 3 5 5 3 4" xfId="26829"/>
    <cellStyle name="Normal 3 5 5 3 5" xfId="26830"/>
    <cellStyle name="Normal 3 5 5 3_Tabell 4.5-4.7" xfId="26822"/>
    <cellStyle name="Normal 3 5 5 4" xfId="26831"/>
    <cellStyle name="Normal 3 5 5 4 2" xfId="26832"/>
    <cellStyle name="Normal 3 5 5 4 2 2" xfId="26833"/>
    <cellStyle name="Normal 3 5 5 4 2 3" xfId="26834"/>
    <cellStyle name="Normal 3 5 5 4 3" xfId="26835"/>
    <cellStyle name="Normal 3 5 5 4 3 2" xfId="26836"/>
    <cellStyle name="Normal 3 5 5 4 3 3" xfId="26837"/>
    <cellStyle name="Normal 3 5 5 4 4" xfId="26838"/>
    <cellStyle name="Normal 3 5 5 4 5" xfId="26839"/>
    <cellStyle name="Normal 3 5 5 5" xfId="26840"/>
    <cellStyle name="Normal 3 5 5 5 2" xfId="26841"/>
    <cellStyle name="Normal 3 5 5 5 3" xfId="26842"/>
    <cellStyle name="Normal 3 5 5 6" xfId="26843"/>
    <cellStyle name="Normal 3 5 5 6 2" xfId="26844"/>
    <cellStyle name="Normal 3 5 5 6 3" xfId="26845"/>
    <cellStyle name="Normal 3 5 5 7" xfId="26846"/>
    <cellStyle name="Normal 3 5 5 7 2" xfId="26847"/>
    <cellStyle name="Normal 3 5 5 8" xfId="26848"/>
    <cellStyle name="Normal 3 5 5 8 2" xfId="26849"/>
    <cellStyle name="Normal 3 5 5 9" xfId="26850"/>
    <cellStyle name="Normal 3 5 5_Tabell 4.5-4.7" xfId="26787"/>
    <cellStyle name="Normal 3 5 6" xfId="1531"/>
    <cellStyle name="Normal 3 5 6 10" xfId="26852"/>
    <cellStyle name="Normal 3 5 6 2" xfId="1532"/>
    <cellStyle name="Normal 3 5 6 2 2" xfId="26854"/>
    <cellStyle name="Normal 3 5 6 2 2 2" xfId="26855"/>
    <cellStyle name="Normal 3 5 6 2 2 3" xfId="26856"/>
    <cellStyle name="Normal 3 5 6 2 3" xfId="26857"/>
    <cellStyle name="Normal 3 5 6 2 3 2" xfId="26858"/>
    <cellStyle name="Normal 3 5 6 2 3 3" xfId="26859"/>
    <cellStyle name="Normal 3 5 6 2 4" xfId="26860"/>
    <cellStyle name="Normal 3 5 6 2 5" xfId="26861"/>
    <cellStyle name="Normal 3 5 6 2_Tabell 4.5-4.7" xfId="26853"/>
    <cellStyle name="Normal 3 5 6 3" xfId="26862"/>
    <cellStyle name="Normal 3 5 6 3 2" xfId="26863"/>
    <cellStyle name="Normal 3 5 6 3 2 2" xfId="26864"/>
    <cellStyle name="Normal 3 5 6 3 2 3" xfId="26865"/>
    <cellStyle name="Normal 3 5 6 3 3" xfId="26866"/>
    <cellStyle name="Normal 3 5 6 3 3 2" xfId="26867"/>
    <cellStyle name="Normal 3 5 6 3 3 3" xfId="26868"/>
    <cellStyle name="Normal 3 5 6 3 4" xfId="26869"/>
    <cellStyle name="Normal 3 5 6 3 5" xfId="26870"/>
    <cellStyle name="Normal 3 5 6 4" xfId="26871"/>
    <cellStyle name="Normal 3 5 6 4 2" xfId="26872"/>
    <cellStyle name="Normal 3 5 6 4 3" xfId="26873"/>
    <cellStyle name="Normal 3 5 6 5" xfId="26874"/>
    <cellStyle name="Normal 3 5 6 5 2" xfId="26875"/>
    <cellStyle name="Normal 3 5 6 5 3" xfId="26876"/>
    <cellStyle name="Normal 3 5 6 6" xfId="26877"/>
    <cellStyle name="Normal 3 5 6 6 2" xfId="26878"/>
    <cellStyle name="Normal 3 5 6 7" xfId="26879"/>
    <cellStyle name="Normal 3 5 6 7 2" xfId="26880"/>
    <cellStyle name="Normal 3 5 6 8" xfId="26881"/>
    <cellStyle name="Normal 3 5 6 9" xfId="26882"/>
    <cellStyle name="Normal 3 5 6_Tabell 4.5-4.7" xfId="26851"/>
    <cellStyle name="Normal 3 5 7" xfId="1533"/>
    <cellStyle name="Normal 3 5 7 10" xfId="26884"/>
    <cellStyle name="Normal 3 5 7 2" xfId="1534"/>
    <cellStyle name="Normal 3 5 7 2 2" xfId="26886"/>
    <cellStyle name="Normal 3 5 7 2 2 2" xfId="26887"/>
    <cellStyle name="Normal 3 5 7 2 2 3" xfId="26888"/>
    <cellStyle name="Normal 3 5 7 2 3" xfId="26889"/>
    <cellStyle name="Normal 3 5 7 2 3 2" xfId="26890"/>
    <cellStyle name="Normal 3 5 7 2 3 3" xfId="26891"/>
    <cellStyle name="Normal 3 5 7 2 4" xfId="26892"/>
    <cellStyle name="Normal 3 5 7 2 5" xfId="26893"/>
    <cellStyle name="Normal 3 5 7 2_Tabell 4.5-4.7" xfId="26885"/>
    <cellStyle name="Normal 3 5 7 3" xfId="26894"/>
    <cellStyle name="Normal 3 5 7 3 2" xfId="26895"/>
    <cellStyle name="Normal 3 5 7 3 2 2" xfId="26896"/>
    <cellStyle name="Normal 3 5 7 3 2 3" xfId="26897"/>
    <cellStyle name="Normal 3 5 7 3 3" xfId="26898"/>
    <cellStyle name="Normal 3 5 7 3 3 2" xfId="26899"/>
    <cellStyle name="Normal 3 5 7 3 3 3" xfId="26900"/>
    <cellStyle name="Normal 3 5 7 3 4" xfId="26901"/>
    <cellStyle name="Normal 3 5 7 3 5" xfId="26902"/>
    <cellStyle name="Normal 3 5 7 4" xfId="26903"/>
    <cellStyle name="Normal 3 5 7 4 2" xfId="26904"/>
    <cellStyle name="Normal 3 5 7 4 3" xfId="26905"/>
    <cellStyle name="Normal 3 5 7 5" xfId="26906"/>
    <cellStyle name="Normal 3 5 7 5 2" xfId="26907"/>
    <cellStyle name="Normal 3 5 7 5 3" xfId="26908"/>
    <cellStyle name="Normal 3 5 7 6" xfId="26909"/>
    <cellStyle name="Normal 3 5 7 6 2" xfId="26910"/>
    <cellStyle name="Normal 3 5 7 7" xfId="26911"/>
    <cellStyle name="Normal 3 5 7 7 2" xfId="26912"/>
    <cellStyle name="Normal 3 5 7 8" xfId="26913"/>
    <cellStyle name="Normal 3 5 7 9" xfId="26914"/>
    <cellStyle name="Normal 3 5 7_Tabell 4.5-4.7" xfId="26883"/>
    <cellStyle name="Normal 3 5 8" xfId="26915"/>
    <cellStyle name="Normal 3 5 9" xfId="26916"/>
    <cellStyle name="Normal 3 5 9 2" xfId="26917"/>
    <cellStyle name="Normal 3 5 9 2 2" xfId="26918"/>
    <cellStyle name="Normal 3 5 9 2 3" xfId="26919"/>
    <cellStyle name="Normal 3 5 9 3" xfId="26920"/>
    <cellStyle name="Normal 3 5 9 3 2" xfId="26921"/>
    <cellStyle name="Normal 3 5 9 3 3" xfId="26922"/>
    <cellStyle name="Normal 3 5 9 4" xfId="26923"/>
    <cellStyle name="Normal 3 5 9 5" xfId="26924"/>
    <cellStyle name="Normal 3 5_Tabell 4.5-4.7" xfId="26440"/>
    <cellStyle name="Normal 3 6" xfId="1535"/>
    <cellStyle name="Normal 3 6 10" xfId="26926"/>
    <cellStyle name="Normal 3 6 10 2" xfId="26927"/>
    <cellStyle name="Normal 3 6 10 3" xfId="26928"/>
    <cellStyle name="Normal 3 6 11" xfId="26929"/>
    <cellStyle name="Normal 3 6 11 2" xfId="26930"/>
    <cellStyle name="Normal 3 6 12" xfId="26931"/>
    <cellStyle name="Normal 3 6 12 2" xfId="26932"/>
    <cellStyle name="Normal 3 6 13" xfId="26933"/>
    <cellStyle name="Normal 3 6 14" xfId="26934"/>
    <cellStyle name="Normal 3 6 15" xfId="26935"/>
    <cellStyle name="Normal 3 6 2" xfId="1536"/>
    <cellStyle name="Normal 3 6 2 10" xfId="26937"/>
    <cellStyle name="Normal 3 6 2 10 2" xfId="26938"/>
    <cellStyle name="Normal 3 6 2 11" xfId="26939"/>
    <cellStyle name="Normal 3 6 2 11 2" xfId="26940"/>
    <cellStyle name="Normal 3 6 2 12" xfId="26941"/>
    <cellStyle name="Normal 3 6 2 13" xfId="26942"/>
    <cellStyle name="Normal 3 6 2 14" xfId="26943"/>
    <cellStyle name="Normal 3 6 2 2" xfId="1537"/>
    <cellStyle name="Normal 3 6 2 2 10" xfId="26945"/>
    <cellStyle name="Normal 3 6 2 2 11" xfId="26946"/>
    <cellStyle name="Normal 3 6 2 2 2" xfId="1538"/>
    <cellStyle name="Normal 3 6 2 2 2 10" xfId="26948"/>
    <cellStyle name="Normal 3 6 2 2 2 2" xfId="1539"/>
    <cellStyle name="Normal 3 6 2 2 2 2 2" xfId="26950"/>
    <cellStyle name="Normal 3 6 2 2 2 2 2 2" xfId="26951"/>
    <cellStyle name="Normal 3 6 2 2 2 2 2 3" xfId="26952"/>
    <cellStyle name="Normal 3 6 2 2 2 2 3" xfId="26953"/>
    <cellStyle name="Normal 3 6 2 2 2 2 3 2" xfId="26954"/>
    <cellStyle name="Normal 3 6 2 2 2 2 3 3" xfId="26955"/>
    <cellStyle name="Normal 3 6 2 2 2 2 4" xfId="26956"/>
    <cellStyle name="Normal 3 6 2 2 2 2 5" xfId="26957"/>
    <cellStyle name="Normal 3 6 2 2 2 2_Tabell 4.5-4.7" xfId="26949"/>
    <cellStyle name="Normal 3 6 2 2 2 3" xfId="26958"/>
    <cellStyle name="Normal 3 6 2 2 2 3 2" xfId="26959"/>
    <cellStyle name="Normal 3 6 2 2 2 3 2 2" xfId="26960"/>
    <cellStyle name="Normal 3 6 2 2 2 3 2 3" xfId="26961"/>
    <cellStyle name="Normal 3 6 2 2 2 3 3" xfId="26962"/>
    <cellStyle name="Normal 3 6 2 2 2 3 3 2" xfId="26963"/>
    <cellStyle name="Normal 3 6 2 2 2 3 3 3" xfId="26964"/>
    <cellStyle name="Normal 3 6 2 2 2 3 4" xfId="26965"/>
    <cellStyle name="Normal 3 6 2 2 2 3 5" xfId="26966"/>
    <cellStyle name="Normal 3 6 2 2 2 4" xfId="26967"/>
    <cellStyle name="Normal 3 6 2 2 2 4 2" xfId="26968"/>
    <cellStyle name="Normal 3 6 2 2 2 4 3" xfId="26969"/>
    <cellStyle name="Normal 3 6 2 2 2 5" xfId="26970"/>
    <cellStyle name="Normal 3 6 2 2 2 5 2" xfId="26971"/>
    <cellStyle name="Normal 3 6 2 2 2 5 3" xfId="26972"/>
    <cellStyle name="Normal 3 6 2 2 2 6" xfId="26973"/>
    <cellStyle name="Normal 3 6 2 2 2 6 2" xfId="26974"/>
    <cellStyle name="Normal 3 6 2 2 2 7" xfId="26975"/>
    <cellStyle name="Normal 3 6 2 2 2 7 2" xfId="26976"/>
    <cellStyle name="Normal 3 6 2 2 2 8" xfId="26977"/>
    <cellStyle name="Normal 3 6 2 2 2 9" xfId="26978"/>
    <cellStyle name="Normal 3 6 2 2 2_Tabell 4.5-4.7" xfId="26947"/>
    <cellStyle name="Normal 3 6 2 2 3" xfId="1540"/>
    <cellStyle name="Normal 3 6 2 2 3 2" xfId="26980"/>
    <cellStyle name="Normal 3 6 2 2 3 2 2" xfId="26981"/>
    <cellStyle name="Normal 3 6 2 2 3 2 3" xfId="26982"/>
    <cellStyle name="Normal 3 6 2 2 3 3" xfId="26983"/>
    <cellStyle name="Normal 3 6 2 2 3 3 2" xfId="26984"/>
    <cellStyle name="Normal 3 6 2 2 3 3 3" xfId="26985"/>
    <cellStyle name="Normal 3 6 2 2 3 4" xfId="26986"/>
    <cellStyle name="Normal 3 6 2 2 3 5" xfId="26987"/>
    <cellStyle name="Normal 3 6 2 2 3_Tabell 4.5-4.7" xfId="26979"/>
    <cellStyle name="Normal 3 6 2 2 4" xfId="26988"/>
    <cellStyle name="Normal 3 6 2 2 4 2" xfId="26989"/>
    <cellStyle name="Normal 3 6 2 2 4 2 2" xfId="26990"/>
    <cellStyle name="Normal 3 6 2 2 4 2 3" xfId="26991"/>
    <cellStyle name="Normal 3 6 2 2 4 3" xfId="26992"/>
    <cellStyle name="Normal 3 6 2 2 4 3 2" xfId="26993"/>
    <cellStyle name="Normal 3 6 2 2 4 3 3" xfId="26994"/>
    <cellStyle name="Normal 3 6 2 2 4 4" xfId="26995"/>
    <cellStyle name="Normal 3 6 2 2 4 5" xfId="26996"/>
    <cellStyle name="Normal 3 6 2 2 5" xfId="26997"/>
    <cellStyle name="Normal 3 6 2 2 5 2" xfId="26998"/>
    <cellStyle name="Normal 3 6 2 2 5 3" xfId="26999"/>
    <cellStyle name="Normal 3 6 2 2 6" xfId="27000"/>
    <cellStyle name="Normal 3 6 2 2 6 2" xfId="27001"/>
    <cellStyle name="Normal 3 6 2 2 6 3" xfId="27002"/>
    <cellStyle name="Normal 3 6 2 2 7" xfId="27003"/>
    <cellStyle name="Normal 3 6 2 2 7 2" xfId="27004"/>
    <cellStyle name="Normal 3 6 2 2 8" xfId="27005"/>
    <cellStyle name="Normal 3 6 2 2 8 2" xfId="27006"/>
    <cellStyle name="Normal 3 6 2 2 9" xfId="27007"/>
    <cellStyle name="Normal 3 6 2 2_Tabell 4.5-4.7" xfId="26944"/>
    <cellStyle name="Normal 3 6 2 3" xfId="1541"/>
    <cellStyle name="Normal 3 6 2 3 10" xfId="27009"/>
    <cellStyle name="Normal 3 6 2 3 2" xfId="1542"/>
    <cellStyle name="Normal 3 6 2 3 2 2" xfId="27011"/>
    <cellStyle name="Normal 3 6 2 3 2 2 2" xfId="27012"/>
    <cellStyle name="Normal 3 6 2 3 2 2 3" xfId="27013"/>
    <cellStyle name="Normal 3 6 2 3 2 3" xfId="27014"/>
    <cellStyle name="Normal 3 6 2 3 2 3 2" xfId="27015"/>
    <cellStyle name="Normal 3 6 2 3 2 3 3" xfId="27016"/>
    <cellStyle name="Normal 3 6 2 3 2 4" xfId="27017"/>
    <cellStyle name="Normal 3 6 2 3 2 5" xfId="27018"/>
    <cellStyle name="Normal 3 6 2 3 2_Tabell 4.5-4.7" xfId="27010"/>
    <cellStyle name="Normal 3 6 2 3 3" xfId="27019"/>
    <cellStyle name="Normal 3 6 2 3 3 2" xfId="27020"/>
    <cellStyle name="Normal 3 6 2 3 3 2 2" xfId="27021"/>
    <cellStyle name="Normal 3 6 2 3 3 2 3" xfId="27022"/>
    <cellStyle name="Normal 3 6 2 3 3 3" xfId="27023"/>
    <cellStyle name="Normal 3 6 2 3 3 3 2" xfId="27024"/>
    <cellStyle name="Normal 3 6 2 3 3 3 3" xfId="27025"/>
    <cellStyle name="Normal 3 6 2 3 3 4" xfId="27026"/>
    <cellStyle name="Normal 3 6 2 3 3 5" xfId="27027"/>
    <cellStyle name="Normal 3 6 2 3 4" xfId="27028"/>
    <cellStyle name="Normal 3 6 2 3 4 2" xfId="27029"/>
    <cellStyle name="Normal 3 6 2 3 4 3" xfId="27030"/>
    <cellStyle name="Normal 3 6 2 3 5" xfId="27031"/>
    <cellStyle name="Normal 3 6 2 3 5 2" xfId="27032"/>
    <cellStyle name="Normal 3 6 2 3 5 3" xfId="27033"/>
    <cellStyle name="Normal 3 6 2 3 6" xfId="27034"/>
    <cellStyle name="Normal 3 6 2 3 6 2" xfId="27035"/>
    <cellStyle name="Normal 3 6 2 3 7" xfId="27036"/>
    <cellStyle name="Normal 3 6 2 3 7 2" xfId="27037"/>
    <cellStyle name="Normal 3 6 2 3 8" xfId="27038"/>
    <cellStyle name="Normal 3 6 2 3 9" xfId="27039"/>
    <cellStyle name="Normal 3 6 2 3_Tabell 4.5-4.7" xfId="27008"/>
    <cellStyle name="Normal 3 6 2 4" xfId="1543"/>
    <cellStyle name="Normal 3 6 2 4 2" xfId="27041"/>
    <cellStyle name="Normal 3 6 2 4 2 2" xfId="27042"/>
    <cellStyle name="Normal 3 6 2 4 2 3" xfId="27043"/>
    <cellStyle name="Normal 3 6 2 4 3" xfId="27044"/>
    <cellStyle name="Normal 3 6 2 4 3 2" xfId="27045"/>
    <cellStyle name="Normal 3 6 2 4 3 3" xfId="27046"/>
    <cellStyle name="Normal 3 6 2 4 4" xfId="27047"/>
    <cellStyle name="Normal 3 6 2 4 5" xfId="27048"/>
    <cellStyle name="Normal 3 6 2 4_Tabell 4.5-4.7" xfId="27040"/>
    <cellStyle name="Normal 3 6 2 5" xfId="27049"/>
    <cellStyle name="Normal 3 6 2 5 2" xfId="27050"/>
    <cellStyle name="Normal 3 6 2 5 2 2" xfId="27051"/>
    <cellStyle name="Normal 3 6 2 5 2 3" xfId="27052"/>
    <cellStyle name="Normal 3 6 2 5 3" xfId="27053"/>
    <cellStyle name="Normal 3 6 2 5 3 2" xfId="27054"/>
    <cellStyle name="Normal 3 6 2 5 3 3" xfId="27055"/>
    <cellStyle name="Normal 3 6 2 5 4" xfId="27056"/>
    <cellStyle name="Normal 3 6 2 5 5" xfId="27057"/>
    <cellStyle name="Normal 3 6 2 6" xfId="27058"/>
    <cellStyle name="Normal 3 6 2 6 2" xfId="27059"/>
    <cellStyle name="Normal 3 6 2 6 2 2" xfId="27060"/>
    <cellStyle name="Normal 3 6 2 6 2 3" xfId="27061"/>
    <cellStyle name="Normal 3 6 2 6 3" xfId="27062"/>
    <cellStyle name="Normal 3 6 2 6 3 2" xfId="27063"/>
    <cellStyle name="Normal 3 6 2 6 3 3" xfId="27064"/>
    <cellStyle name="Normal 3 6 2 6 4" xfId="27065"/>
    <cellStyle name="Normal 3 6 2 6 5" xfId="27066"/>
    <cellStyle name="Normal 3 6 2 7" xfId="27067"/>
    <cellStyle name="Normal 3 6 2 7 2" xfId="27068"/>
    <cellStyle name="Normal 3 6 2 7 2 2" xfId="27069"/>
    <cellStyle name="Normal 3 6 2 7 2 3" xfId="27070"/>
    <cellStyle name="Normal 3 6 2 7 3" xfId="27071"/>
    <cellStyle name="Normal 3 6 2 7 3 2" xfId="27072"/>
    <cellStyle name="Normal 3 6 2 7 3 3" xfId="27073"/>
    <cellStyle name="Normal 3 6 2 7 4" xfId="27074"/>
    <cellStyle name="Normal 3 6 2 7 5" xfId="27075"/>
    <cellStyle name="Normal 3 6 2 8" xfId="27076"/>
    <cellStyle name="Normal 3 6 2 8 2" xfId="27077"/>
    <cellStyle name="Normal 3 6 2 8 3" xfId="27078"/>
    <cellStyle name="Normal 3 6 2 9" xfId="27079"/>
    <cellStyle name="Normal 3 6 2 9 2" xfId="27080"/>
    <cellStyle name="Normal 3 6 2 9 3" xfId="27081"/>
    <cellStyle name="Normal 3 6 2_Tabell 4.5-4.7" xfId="26936"/>
    <cellStyle name="Normal 3 6 3" xfId="1544"/>
    <cellStyle name="Normal 3 6 3 10" xfId="27083"/>
    <cellStyle name="Normal 3 6 3 11" xfId="27084"/>
    <cellStyle name="Normal 3 6 3 2" xfId="1545"/>
    <cellStyle name="Normal 3 6 3 2 10" xfId="27086"/>
    <cellStyle name="Normal 3 6 3 2 2" xfId="1546"/>
    <cellStyle name="Normal 3 6 3 2 2 2" xfId="27088"/>
    <cellStyle name="Normal 3 6 3 2 2 2 2" xfId="27089"/>
    <cellStyle name="Normal 3 6 3 2 2 2 3" xfId="27090"/>
    <cellStyle name="Normal 3 6 3 2 2 3" xfId="27091"/>
    <cellStyle name="Normal 3 6 3 2 2 3 2" xfId="27092"/>
    <cellStyle name="Normal 3 6 3 2 2 3 3" xfId="27093"/>
    <cellStyle name="Normal 3 6 3 2 2 4" xfId="27094"/>
    <cellStyle name="Normal 3 6 3 2 2 5" xfId="27095"/>
    <cellStyle name="Normal 3 6 3 2 2_Tabell 4.5-4.7" xfId="27087"/>
    <cellStyle name="Normal 3 6 3 2 3" xfId="27096"/>
    <cellStyle name="Normal 3 6 3 2 3 2" xfId="27097"/>
    <cellStyle name="Normal 3 6 3 2 3 2 2" xfId="27098"/>
    <cellStyle name="Normal 3 6 3 2 3 2 3" xfId="27099"/>
    <cellStyle name="Normal 3 6 3 2 3 3" xfId="27100"/>
    <cellStyle name="Normal 3 6 3 2 3 3 2" xfId="27101"/>
    <cellStyle name="Normal 3 6 3 2 3 3 3" xfId="27102"/>
    <cellStyle name="Normal 3 6 3 2 3 4" xfId="27103"/>
    <cellStyle name="Normal 3 6 3 2 3 5" xfId="27104"/>
    <cellStyle name="Normal 3 6 3 2 4" xfId="27105"/>
    <cellStyle name="Normal 3 6 3 2 4 2" xfId="27106"/>
    <cellStyle name="Normal 3 6 3 2 4 3" xfId="27107"/>
    <cellStyle name="Normal 3 6 3 2 5" xfId="27108"/>
    <cellStyle name="Normal 3 6 3 2 5 2" xfId="27109"/>
    <cellStyle name="Normal 3 6 3 2 5 3" xfId="27110"/>
    <cellStyle name="Normal 3 6 3 2 6" xfId="27111"/>
    <cellStyle name="Normal 3 6 3 2 6 2" xfId="27112"/>
    <cellStyle name="Normal 3 6 3 2 7" xfId="27113"/>
    <cellStyle name="Normal 3 6 3 2 7 2" xfId="27114"/>
    <cellStyle name="Normal 3 6 3 2 8" xfId="27115"/>
    <cellStyle name="Normal 3 6 3 2 9" xfId="27116"/>
    <cellStyle name="Normal 3 6 3 2_Tabell 4.5-4.7" xfId="27085"/>
    <cellStyle name="Normal 3 6 3 3" xfId="1547"/>
    <cellStyle name="Normal 3 6 3 3 2" xfId="27118"/>
    <cellStyle name="Normal 3 6 3 3 2 2" xfId="27119"/>
    <cellStyle name="Normal 3 6 3 3 2 3" xfId="27120"/>
    <cellStyle name="Normal 3 6 3 3 3" xfId="27121"/>
    <cellStyle name="Normal 3 6 3 3 3 2" xfId="27122"/>
    <cellStyle name="Normal 3 6 3 3 3 3" xfId="27123"/>
    <cellStyle name="Normal 3 6 3 3 4" xfId="27124"/>
    <cellStyle name="Normal 3 6 3 3 5" xfId="27125"/>
    <cellStyle name="Normal 3 6 3 3_Tabell 4.5-4.7" xfId="27117"/>
    <cellStyle name="Normal 3 6 3 4" xfId="27126"/>
    <cellStyle name="Normal 3 6 3 4 2" xfId="27127"/>
    <cellStyle name="Normal 3 6 3 4 2 2" xfId="27128"/>
    <cellStyle name="Normal 3 6 3 4 2 3" xfId="27129"/>
    <cellStyle name="Normal 3 6 3 4 3" xfId="27130"/>
    <cellStyle name="Normal 3 6 3 4 3 2" xfId="27131"/>
    <cellStyle name="Normal 3 6 3 4 3 3" xfId="27132"/>
    <cellStyle name="Normal 3 6 3 4 4" xfId="27133"/>
    <cellStyle name="Normal 3 6 3 4 5" xfId="27134"/>
    <cellStyle name="Normal 3 6 3 5" xfId="27135"/>
    <cellStyle name="Normal 3 6 3 5 2" xfId="27136"/>
    <cellStyle name="Normal 3 6 3 5 3" xfId="27137"/>
    <cellStyle name="Normal 3 6 3 6" xfId="27138"/>
    <cellStyle name="Normal 3 6 3 6 2" xfId="27139"/>
    <cellStyle name="Normal 3 6 3 6 3" xfId="27140"/>
    <cellStyle name="Normal 3 6 3 7" xfId="27141"/>
    <cellStyle name="Normal 3 6 3 7 2" xfId="27142"/>
    <cellStyle name="Normal 3 6 3 8" xfId="27143"/>
    <cellStyle name="Normal 3 6 3 8 2" xfId="27144"/>
    <cellStyle name="Normal 3 6 3 9" xfId="27145"/>
    <cellStyle name="Normal 3 6 3_Tabell 4.5-4.7" xfId="27082"/>
    <cellStyle name="Normal 3 6 4" xfId="1548"/>
    <cellStyle name="Normal 3 6 4 10" xfId="27147"/>
    <cellStyle name="Normal 3 6 4 2" xfId="1549"/>
    <cellStyle name="Normal 3 6 4 2 2" xfId="27149"/>
    <cellStyle name="Normal 3 6 4 2 2 2" xfId="27150"/>
    <cellStyle name="Normal 3 6 4 2 2 3" xfId="27151"/>
    <cellStyle name="Normal 3 6 4 2 3" xfId="27152"/>
    <cellStyle name="Normal 3 6 4 2 3 2" xfId="27153"/>
    <cellStyle name="Normal 3 6 4 2 3 3" xfId="27154"/>
    <cellStyle name="Normal 3 6 4 2 4" xfId="27155"/>
    <cellStyle name="Normal 3 6 4 2 5" xfId="27156"/>
    <cellStyle name="Normal 3 6 4 2_Tabell 4.5-4.7" xfId="27148"/>
    <cellStyle name="Normal 3 6 4 3" xfId="27157"/>
    <cellStyle name="Normal 3 6 4 3 2" xfId="27158"/>
    <cellStyle name="Normal 3 6 4 3 2 2" xfId="27159"/>
    <cellStyle name="Normal 3 6 4 3 2 3" xfId="27160"/>
    <cellStyle name="Normal 3 6 4 3 3" xfId="27161"/>
    <cellStyle name="Normal 3 6 4 3 3 2" xfId="27162"/>
    <cellStyle name="Normal 3 6 4 3 3 3" xfId="27163"/>
    <cellStyle name="Normal 3 6 4 3 4" xfId="27164"/>
    <cellStyle name="Normal 3 6 4 3 5" xfId="27165"/>
    <cellStyle name="Normal 3 6 4 4" xfId="27166"/>
    <cellStyle name="Normal 3 6 4 4 2" xfId="27167"/>
    <cellStyle name="Normal 3 6 4 4 3" xfId="27168"/>
    <cellStyle name="Normal 3 6 4 5" xfId="27169"/>
    <cellStyle name="Normal 3 6 4 5 2" xfId="27170"/>
    <cellStyle name="Normal 3 6 4 5 3" xfId="27171"/>
    <cellStyle name="Normal 3 6 4 6" xfId="27172"/>
    <cellStyle name="Normal 3 6 4 6 2" xfId="27173"/>
    <cellStyle name="Normal 3 6 4 7" xfId="27174"/>
    <cellStyle name="Normal 3 6 4 7 2" xfId="27175"/>
    <cellStyle name="Normal 3 6 4 8" xfId="27176"/>
    <cellStyle name="Normal 3 6 4 9" xfId="27177"/>
    <cellStyle name="Normal 3 6 4_Tabell 4.5-4.7" xfId="27146"/>
    <cellStyle name="Normal 3 6 5" xfId="1550"/>
    <cellStyle name="Normal 3 6 5 2" xfId="27179"/>
    <cellStyle name="Normal 3 6 5 2 2" xfId="27180"/>
    <cellStyle name="Normal 3 6 5 2 3" xfId="27181"/>
    <cellStyle name="Normal 3 6 5 3" xfId="27182"/>
    <cellStyle name="Normal 3 6 5 3 2" xfId="27183"/>
    <cellStyle name="Normal 3 6 5 3 3" xfId="27184"/>
    <cellStyle name="Normal 3 6 5 4" xfId="27185"/>
    <cellStyle name="Normal 3 6 5 5" xfId="27186"/>
    <cellStyle name="Normal 3 6 5_Tabell 4.5-4.7" xfId="27178"/>
    <cellStyle name="Normal 3 6 6" xfId="27187"/>
    <cellStyle name="Normal 3 6 6 2" xfId="27188"/>
    <cellStyle name="Normal 3 6 6 2 2" xfId="27189"/>
    <cellStyle name="Normal 3 6 6 2 3" xfId="27190"/>
    <cellStyle name="Normal 3 6 6 3" xfId="27191"/>
    <cellStyle name="Normal 3 6 6 3 2" xfId="27192"/>
    <cellStyle name="Normal 3 6 6 3 3" xfId="27193"/>
    <cellStyle name="Normal 3 6 6 4" xfId="27194"/>
    <cellStyle name="Normal 3 6 6 5" xfId="27195"/>
    <cellStyle name="Normal 3 6 7" xfId="27196"/>
    <cellStyle name="Normal 3 6 7 2" xfId="27197"/>
    <cellStyle name="Normal 3 6 7 2 2" xfId="27198"/>
    <cellStyle name="Normal 3 6 7 2 3" xfId="27199"/>
    <cellStyle name="Normal 3 6 7 3" xfId="27200"/>
    <cellStyle name="Normal 3 6 7 3 2" xfId="27201"/>
    <cellStyle name="Normal 3 6 7 3 3" xfId="27202"/>
    <cellStyle name="Normal 3 6 7 4" xfId="27203"/>
    <cellStyle name="Normal 3 6 7 5" xfId="27204"/>
    <cellStyle name="Normal 3 6 8" xfId="27205"/>
    <cellStyle name="Normal 3 6 8 2" xfId="27206"/>
    <cellStyle name="Normal 3 6 8 2 2" xfId="27207"/>
    <cellStyle name="Normal 3 6 8 2 3" xfId="27208"/>
    <cellStyle name="Normal 3 6 8 3" xfId="27209"/>
    <cellStyle name="Normal 3 6 8 3 2" xfId="27210"/>
    <cellStyle name="Normal 3 6 8 3 3" xfId="27211"/>
    <cellStyle name="Normal 3 6 8 4" xfId="27212"/>
    <cellStyle name="Normal 3 6 8 5" xfId="27213"/>
    <cellStyle name="Normal 3 6 9" xfId="27214"/>
    <cellStyle name="Normal 3 6 9 2" xfId="27215"/>
    <cellStyle name="Normal 3 6 9 3" xfId="27216"/>
    <cellStyle name="Normal 3 6_Tabell 4.5-4.7" xfId="26925"/>
    <cellStyle name="Normal 3 7" xfId="1551"/>
    <cellStyle name="Normal 3 7 10" xfId="27218"/>
    <cellStyle name="Normal 3 7 10 2" xfId="27219"/>
    <cellStyle name="Normal 3 7 10 3" xfId="27220"/>
    <cellStyle name="Normal 3 7 11" xfId="27221"/>
    <cellStyle name="Normal 3 7 11 2" xfId="27222"/>
    <cellStyle name="Normal 3 7 12" xfId="27223"/>
    <cellStyle name="Normal 3 7 12 2" xfId="27224"/>
    <cellStyle name="Normal 3 7 13" xfId="27225"/>
    <cellStyle name="Normal 3 7 14" xfId="27226"/>
    <cellStyle name="Normal 3 7 15" xfId="27227"/>
    <cellStyle name="Normal 3 7 2" xfId="1552"/>
    <cellStyle name="Normal 3 7 2 10" xfId="27229"/>
    <cellStyle name="Normal 3 7 2 11" xfId="27230"/>
    <cellStyle name="Normal 3 7 2 2" xfId="1553"/>
    <cellStyle name="Normal 3 7 2 2 10" xfId="27232"/>
    <cellStyle name="Normal 3 7 2 2 2" xfId="1554"/>
    <cellStyle name="Normal 3 7 2 2 2 2" xfId="27234"/>
    <cellStyle name="Normal 3 7 2 2 2 2 2" xfId="27235"/>
    <cellStyle name="Normal 3 7 2 2 2 2 3" xfId="27236"/>
    <cellStyle name="Normal 3 7 2 2 2 3" xfId="27237"/>
    <cellStyle name="Normal 3 7 2 2 2 3 2" xfId="27238"/>
    <cellStyle name="Normal 3 7 2 2 2 3 3" xfId="27239"/>
    <cellStyle name="Normal 3 7 2 2 2 4" xfId="27240"/>
    <cellStyle name="Normal 3 7 2 2 2 5" xfId="27241"/>
    <cellStyle name="Normal 3 7 2 2 2_Tabell 4.5-4.7" xfId="27233"/>
    <cellStyle name="Normal 3 7 2 2 3" xfId="27242"/>
    <cellStyle name="Normal 3 7 2 2 3 2" xfId="27243"/>
    <cellStyle name="Normal 3 7 2 2 3 2 2" xfId="27244"/>
    <cellStyle name="Normal 3 7 2 2 3 2 3" xfId="27245"/>
    <cellStyle name="Normal 3 7 2 2 3 3" xfId="27246"/>
    <cellStyle name="Normal 3 7 2 2 3 3 2" xfId="27247"/>
    <cellStyle name="Normal 3 7 2 2 3 3 3" xfId="27248"/>
    <cellStyle name="Normal 3 7 2 2 3 4" xfId="27249"/>
    <cellStyle name="Normal 3 7 2 2 3 5" xfId="27250"/>
    <cellStyle name="Normal 3 7 2 2 4" xfId="27251"/>
    <cellStyle name="Normal 3 7 2 2 4 2" xfId="27252"/>
    <cellStyle name="Normal 3 7 2 2 4 3" xfId="27253"/>
    <cellStyle name="Normal 3 7 2 2 5" xfId="27254"/>
    <cellStyle name="Normal 3 7 2 2 5 2" xfId="27255"/>
    <cellStyle name="Normal 3 7 2 2 5 3" xfId="27256"/>
    <cellStyle name="Normal 3 7 2 2 6" xfId="27257"/>
    <cellStyle name="Normal 3 7 2 2 6 2" xfId="27258"/>
    <cellStyle name="Normal 3 7 2 2 7" xfId="27259"/>
    <cellStyle name="Normal 3 7 2 2 7 2" xfId="27260"/>
    <cellStyle name="Normal 3 7 2 2 8" xfId="27261"/>
    <cellStyle name="Normal 3 7 2 2 9" xfId="27262"/>
    <cellStyle name="Normal 3 7 2 2_Tabell 4.5-4.7" xfId="27231"/>
    <cellStyle name="Normal 3 7 2 3" xfId="1555"/>
    <cellStyle name="Normal 3 7 2 3 2" xfId="27264"/>
    <cellStyle name="Normal 3 7 2 3 2 2" xfId="27265"/>
    <cellStyle name="Normal 3 7 2 3 2 3" xfId="27266"/>
    <cellStyle name="Normal 3 7 2 3 3" xfId="27267"/>
    <cellStyle name="Normal 3 7 2 3 3 2" xfId="27268"/>
    <cellStyle name="Normal 3 7 2 3 3 3" xfId="27269"/>
    <cellStyle name="Normal 3 7 2 3 4" xfId="27270"/>
    <cellStyle name="Normal 3 7 2 3 5" xfId="27271"/>
    <cellStyle name="Normal 3 7 2 3_Tabell 4.5-4.7" xfId="27263"/>
    <cellStyle name="Normal 3 7 2 4" xfId="27272"/>
    <cellStyle name="Normal 3 7 2 4 2" xfId="27273"/>
    <cellStyle name="Normal 3 7 2 4 2 2" xfId="27274"/>
    <cellStyle name="Normal 3 7 2 4 2 3" xfId="27275"/>
    <cellStyle name="Normal 3 7 2 4 3" xfId="27276"/>
    <cellStyle name="Normal 3 7 2 4 3 2" xfId="27277"/>
    <cellStyle name="Normal 3 7 2 4 3 3" xfId="27278"/>
    <cellStyle name="Normal 3 7 2 4 4" xfId="27279"/>
    <cellStyle name="Normal 3 7 2 4 5" xfId="27280"/>
    <cellStyle name="Normal 3 7 2 5" xfId="27281"/>
    <cellStyle name="Normal 3 7 2 5 2" xfId="27282"/>
    <cellStyle name="Normal 3 7 2 5 3" xfId="27283"/>
    <cellStyle name="Normal 3 7 2 6" xfId="27284"/>
    <cellStyle name="Normal 3 7 2 6 2" xfId="27285"/>
    <cellStyle name="Normal 3 7 2 6 3" xfId="27286"/>
    <cellStyle name="Normal 3 7 2 7" xfId="27287"/>
    <cellStyle name="Normal 3 7 2 7 2" xfId="27288"/>
    <cellStyle name="Normal 3 7 2 8" xfId="27289"/>
    <cellStyle name="Normal 3 7 2 8 2" xfId="27290"/>
    <cellStyle name="Normal 3 7 2 9" xfId="27291"/>
    <cellStyle name="Normal 3 7 2_Tabell 4.5-4.7" xfId="27228"/>
    <cellStyle name="Normal 3 7 3" xfId="1556"/>
    <cellStyle name="Normal 3 7 3 10" xfId="27293"/>
    <cellStyle name="Normal 3 7 3 11" xfId="27294"/>
    <cellStyle name="Normal 3 7 3 2" xfId="1557"/>
    <cellStyle name="Normal 3 7 3 2 10" xfId="27296"/>
    <cellStyle name="Normal 3 7 3 2 2" xfId="1558"/>
    <cellStyle name="Normal 3 7 3 2 2 2" xfId="27298"/>
    <cellStyle name="Normal 3 7 3 2 2 2 2" xfId="27299"/>
    <cellStyle name="Normal 3 7 3 2 2 2 3" xfId="27300"/>
    <cellStyle name="Normal 3 7 3 2 2 3" xfId="27301"/>
    <cellStyle name="Normal 3 7 3 2 2 3 2" xfId="27302"/>
    <cellStyle name="Normal 3 7 3 2 2 3 3" xfId="27303"/>
    <cellStyle name="Normal 3 7 3 2 2 4" xfId="27304"/>
    <cellStyle name="Normal 3 7 3 2 2 5" xfId="27305"/>
    <cellStyle name="Normal 3 7 3 2 2_Tabell 4.5-4.7" xfId="27297"/>
    <cellStyle name="Normal 3 7 3 2 3" xfId="27306"/>
    <cellStyle name="Normal 3 7 3 2 3 2" xfId="27307"/>
    <cellStyle name="Normal 3 7 3 2 3 2 2" xfId="27308"/>
    <cellStyle name="Normal 3 7 3 2 3 2 3" xfId="27309"/>
    <cellStyle name="Normal 3 7 3 2 3 3" xfId="27310"/>
    <cellStyle name="Normal 3 7 3 2 3 3 2" xfId="27311"/>
    <cellStyle name="Normal 3 7 3 2 3 3 3" xfId="27312"/>
    <cellStyle name="Normal 3 7 3 2 3 4" xfId="27313"/>
    <cellStyle name="Normal 3 7 3 2 3 5" xfId="27314"/>
    <cellStyle name="Normal 3 7 3 2 4" xfId="27315"/>
    <cellStyle name="Normal 3 7 3 2 4 2" xfId="27316"/>
    <cellStyle name="Normal 3 7 3 2 4 3" xfId="27317"/>
    <cellStyle name="Normal 3 7 3 2 5" xfId="27318"/>
    <cellStyle name="Normal 3 7 3 2 5 2" xfId="27319"/>
    <cellStyle name="Normal 3 7 3 2 5 3" xfId="27320"/>
    <cellStyle name="Normal 3 7 3 2 6" xfId="27321"/>
    <cellStyle name="Normal 3 7 3 2 6 2" xfId="27322"/>
    <cellStyle name="Normal 3 7 3 2 7" xfId="27323"/>
    <cellStyle name="Normal 3 7 3 2 7 2" xfId="27324"/>
    <cellStyle name="Normal 3 7 3 2 8" xfId="27325"/>
    <cellStyle name="Normal 3 7 3 2 9" xfId="27326"/>
    <cellStyle name="Normal 3 7 3 2_Tabell 4.5-4.7" xfId="27295"/>
    <cellStyle name="Normal 3 7 3 3" xfId="1559"/>
    <cellStyle name="Normal 3 7 3 3 2" xfId="27328"/>
    <cellStyle name="Normal 3 7 3 3 2 2" xfId="27329"/>
    <cellStyle name="Normal 3 7 3 3 2 3" xfId="27330"/>
    <cellStyle name="Normal 3 7 3 3 3" xfId="27331"/>
    <cellStyle name="Normal 3 7 3 3 3 2" xfId="27332"/>
    <cellStyle name="Normal 3 7 3 3 3 3" xfId="27333"/>
    <cellStyle name="Normal 3 7 3 3 4" xfId="27334"/>
    <cellStyle name="Normal 3 7 3 3 5" xfId="27335"/>
    <cellStyle name="Normal 3 7 3 3_Tabell 4.5-4.7" xfId="27327"/>
    <cellStyle name="Normal 3 7 3 4" xfId="27336"/>
    <cellStyle name="Normal 3 7 3 4 2" xfId="27337"/>
    <cellStyle name="Normal 3 7 3 4 2 2" xfId="27338"/>
    <cellStyle name="Normal 3 7 3 4 2 3" xfId="27339"/>
    <cellStyle name="Normal 3 7 3 4 3" xfId="27340"/>
    <cellStyle name="Normal 3 7 3 4 3 2" xfId="27341"/>
    <cellStyle name="Normal 3 7 3 4 3 3" xfId="27342"/>
    <cellStyle name="Normal 3 7 3 4 4" xfId="27343"/>
    <cellStyle name="Normal 3 7 3 4 5" xfId="27344"/>
    <cellStyle name="Normal 3 7 3 5" xfId="27345"/>
    <cellStyle name="Normal 3 7 3 5 2" xfId="27346"/>
    <cellStyle name="Normal 3 7 3 5 3" xfId="27347"/>
    <cellStyle name="Normal 3 7 3 6" xfId="27348"/>
    <cellStyle name="Normal 3 7 3 6 2" xfId="27349"/>
    <cellStyle name="Normal 3 7 3 6 3" xfId="27350"/>
    <cellStyle name="Normal 3 7 3 7" xfId="27351"/>
    <cellStyle name="Normal 3 7 3 7 2" xfId="27352"/>
    <cellStyle name="Normal 3 7 3 8" xfId="27353"/>
    <cellStyle name="Normal 3 7 3 8 2" xfId="27354"/>
    <cellStyle name="Normal 3 7 3 9" xfId="27355"/>
    <cellStyle name="Normal 3 7 3_Tabell 4.5-4.7" xfId="27292"/>
    <cellStyle name="Normal 3 7 4" xfId="1560"/>
    <cellStyle name="Normal 3 7 4 10" xfId="27357"/>
    <cellStyle name="Normal 3 7 4 2" xfId="1561"/>
    <cellStyle name="Normal 3 7 4 2 2" xfId="27359"/>
    <cellStyle name="Normal 3 7 4 2 2 2" xfId="27360"/>
    <cellStyle name="Normal 3 7 4 2 2 3" xfId="27361"/>
    <cellStyle name="Normal 3 7 4 2 3" xfId="27362"/>
    <cellStyle name="Normal 3 7 4 2 3 2" xfId="27363"/>
    <cellStyle name="Normal 3 7 4 2 3 3" xfId="27364"/>
    <cellStyle name="Normal 3 7 4 2 4" xfId="27365"/>
    <cellStyle name="Normal 3 7 4 2 5" xfId="27366"/>
    <cellStyle name="Normal 3 7 4 2_Tabell 4.5-4.7" xfId="27358"/>
    <cellStyle name="Normal 3 7 4 3" xfId="27367"/>
    <cellStyle name="Normal 3 7 4 3 2" xfId="27368"/>
    <cellStyle name="Normal 3 7 4 3 2 2" xfId="27369"/>
    <cellStyle name="Normal 3 7 4 3 2 3" xfId="27370"/>
    <cellStyle name="Normal 3 7 4 3 3" xfId="27371"/>
    <cellStyle name="Normal 3 7 4 3 3 2" xfId="27372"/>
    <cellStyle name="Normal 3 7 4 3 3 3" xfId="27373"/>
    <cellStyle name="Normal 3 7 4 3 4" xfId="27374"/>
    <cellStyle name="Normal 3 7 4 3 5" xfId="27375"/>
    <cellStyle name="Normal 3 7 4 4" xfId="27376"/>
    <cellStyle name="Normal 3 7 4 4 2" xfId="27377"/>
    <cellStyle name="Normal 3 7 4 4 3" xfId="27378"/>
    <cellStyle name="Normal 3 7 4 5" xfId="27379"/>
    <cellStyle name="Normal 3 7 4 5 2" xfId="27380"/>
    <cellStyle name="Normal 3 7 4 5 3" xfId="27381"/>
    <cellStyle name="Normal 3 7 4 6" xfId="27382"/>
    <cellStyle name="Normal 3 7 4 6 2" xfId="27383"/>
    <cellStyle name="Normal 3 7 4 7" xfId="27384"/>
    <cellStyle name="Normal 3 7 4 7 2" xfId="27385"/>
    <cellStyle name="Normal 3 7 4 8" xfId="27386"/>
    <cellStyle name="Normal 3 7 4 9" xfId="27387"/>
    <cellStyle name="Normal 3 7 4_Tabell 4.5-4.7" xfId="27356"/>
    <cellStyle name="Normal 3 7 5" xfId="1562"/>
    <cellStyle name="Normal 3 7 5 2" xfId="27389"/>
    <cellStyle name="Normal 3 7 5 2 2" xfId="27390"/>
    <cellStyle name="Normal 3 7 5 2 3" xfId="27391"/>
    <cellStyle name="Normal 3 7 5 3" xfId="27392"/>
    <cellStyle name="Normal 3 7 5 3 2" xfId="27393"/>
    <cellStyle name="Normal 3 7 5 3 3" xfId="27394"/>
    <cellStyle name="Normal 3 7 5 4" xfId="27395"/>
    <cellStyle name="Normal 3 7 5 5" xfId="27396"/>
    <cellStyle name="Normal 3 7 5_Tabell 4.5-4.7" xfId="27388"/>
    <cellStyle name="Normal 3 7 6" xfId="27397"/>
    <cellStyle name="Normal 3 7 6 2" xfId="27398"/>
    <cellStyle name="Normal 3 7 6 2 2" xfId="27399"/>
    <cellStyle name="Normal 3 7 6 2 3" xfId="27400"/>
    <cellStyle name="Normal 3 7 6 3" xfId="27401"/>
    <cellStyle name="Normal 3 7 6 3 2" xfId="27402"/>
    <cellStyle name="Normal 3 7 6 3 3" xfId="27403"/>
    <cellStyle name="Normal 3 7 6 4" xfId="27404"/>
    <cellStyle name="Normal 3 7 6 5" xfId="27405"/>
    <cellStyle name="Normal 3 7 7" xfId="27406"/>
    <cellStyle name="Normal 3 7 7 2" xfId="27407"/>
    <cellStyle name="Normal 3 7 7 2 2" xfId="27408"/>
    <cellStyle name="Normal 3 7 7 2 3" xfId="27409"/>
    <cellStyle name="Normal 3 7 7 3" xfId="27410"/>
    <cellStyle name="Normal 3 7 7 3 2" xfId="27411"/>
    <cellStyle name="Normal 3 7 7 3 3" xfId="27412"/>
    <cellStyle name="Normal 3 7 7 4" xfId="27413"/>
    <cellStyle name="Normal 3 7 7 5" xfId="27414"/>
    <cellStyle name="Normal 3 7 8" xfId="27415"/>
    <cellStyle name="Normal 3 7 8 2" xfId="27416"/>
    <cellStyle name="Normal 3 7 8 2 2" xfId="27417"/>
    <cellStyle name="Normal 3 7 8 2 3" xfId="27418"/>
    <cellStyle name="Normal 3 7 8 3" xfId="27419"/>
    <cellStyle name="Normal 3 7 8 3 2" xfId="27420"/>
    <cellStyle name="Normal 3 7 8 3 3" xfId="27421"/>
    <cellStyle name="Normal 3 7 8 4" xfId="27422"/>
    <cellStyle name="Normal 3 7 8 5" xfId="27423"/>
    <cellStyle name="Normal 3 7 9" xfId="27424"/>
    <cellStyle name="Normal 3 7 9 2" xfId="27425"/>
    <cellStyle name="Normal 3 7 9 3" xfId="27426"/>
    <cellStyle name="Normal 3 7_Tabell 4.5-4.7" xfId="27217"/>
    <cellStyle name="Normal 3 8" xfId="1563"/>
    <cellStyle name="Normal 3 8 10" xfId="27428"/>
    <cellStyle name="Normal 3 8 11" xfId="27429"/>
    <cellStyle name="Normal 3 8 2" xfId="1564"/>
    <cellStyle name="Normal 3 8 2 10" xfId="27431"/>
    <cellStyle name="Normal 3 8 2 2" xfId="1565"/>
    <cellStyle name="Normal 3 8 2 2 2" xfId="27433"/>
    <cellStyle name="Normal 3 8 2 2 2 2" xfId="27434"/>
    <cellStyle name="Normal 3 8 2 2 2 3" xfId="27435"/>
    <cellStyle name="Normal 3 8 2 2 3" xfId="27436"/>
    <cellStyle name="Normal 3 8 2 2 3 2" xfId="27437"/>
    <cellStyle name="Normal 3 8 2 2 3 3" xfId="27438"/>
    <cellStyle name="Normal 3 8 2 2 4" xfId="27439"/>
    <cellStyle name="Normal 3 8 2 2 5" xfId="27440"/>
    <cellStyle name="Normal 3 8 2 2_Tabell 4.5-4.7" xfId="27432"/>
    <cellStyle name="Normal 3 8 2 3" xfId="27441"/>
    <cellStyle name="Normal 3 8 2 3 2" xfId="27442"/>
    <cellStyle name="Normal 3 8 2 3 2 2" xfId="27443"/>
    <cellStyle name="Normal 3 8 2 3 2 3" xfId="27444"/>
    <cellStyle name="Normal 3 8 2 3 3" xfId="27445"/>
    <cellStyle name="Normal 3 8 2 3 3 2" xfId="27446"/>
    <cellStyle name="Normal 3 8 2 3 3 3" xfId="27447"/>
    <cellStyle name="Normal 3 8 2 3 4" xfId="27448"/>
    <cellStyle name="Normal 3 8 2 3 5" xfId="27449"/>
    <cellStyle name="Normal 3 8 2 4" xfId="27450"/>
    <cellStyle name="Normal 3 8 2 4 2" xfId="27451"/>
    <cellStyle name="Normal 3 8 2 4 3" xfId="27452"/>
    <cellStyle name="Normal 3 8 2 5" xfId="27453"/>
    <cellStyle name="Normal 3 8 2 5 2" xfId="27454"/>
    <cellStyle name="Normal 3 8 2 5 3" xfId="27455"/>
    <cellStyle name="Normal 3 8 2 6" xfId="27456"/>
    <cellStyle name="Normal 3 8 2 6 2" xfId="27457"/>
    <cellStyle name="Normal 3 8 2 7" xfId="27458"/>
    <cellStyle name="Normal 3 8 2 7 2" xfId="27459"/>
    <cellStyle name="Normal 3 8 2 8" xfId="27460"/>
    <cellStyle name="Normal 3 8 2 9" xfId="27461"/>
    <cellStyle name="Normal 3 8 2_Tabell 4.5-4.7" xfId="27430"/>
    <cellStyle name="Normal 3 8 3" xfId="1566"/>
    <cellStyle name="Normal 3 8 3 2" xfId="27463"/>
    <cellStyle name="Normal 3 8 3 2 2" xfId="27464"/>
    <cellStyle name="Normal 3 8 3 2 3" xfId="27465"/>
    <cellStyle name="Normal 3 8 3 3" xfId="27466"/>
    <cellStyle name="Normal 3 8 3 3 2" xfId="27467"/>
    <cellStyle name="Normal 3 8 3 3 3" xfId="27468"/>
    <cellStyle name="Normal 3 8 3 4" xfId="27469"/>
    <cellStyle name="Normal 3 8 3 5" xfId="27470"/>
    <cellStyle name="Normal 3 8 3_Tabell 4.5-4.7" xfId="27462"/>
    <cellStyle name="Normal 3 8 4" xfId="27471"/>
    <cellStyle name="Normal 3 8 4 2" xfId="27472"/>
    <cellStyle name="Normal 3 8 4 2 2" xfId="27473"/>
    <cellStyle name="Normal 3 8 4 2 3" xfId="27474"/>
    <cellStyle name="Normal 3 8 4 3" xfId="27475"/>
    <cellStyle name="Normal 3 8 4 3 2" xfId="27476"/>
    <cellStyle name="Normal 3 8 4 3 3" xfId="27477"/>
    <cellStyle name="Normal 3 8 4 4" xfId="27478"/>
    <cellStyle name="Normal 3 8 4 5" xfId="27479"/>
    <cellStyle name="Normal 3 8 5" xfId="27480"/>
    <cellStyle name="Normal 3 8 5 2" xfId="27481"/>
    <cellStyle name="Normal 3 8 5 3" xfId="27482"/>
    <cellStyle name="Normal 3 8 6" xfId="27483"/>
    <cellStyle name="Normal 3 8 6 2" xfId="27484"/>
    <cellStyle name="Normal 3 8 6 3" xfId="27485"/>
    <cellStyle name="Normal 3 8 7" xfId="27486"/>
    <cellStyle name="Normal 3 8 7 2" xfId="27487"/>
    <cellStyle name="Normal 3 8 8" xfId="27488"/>
    <cellStyle name="Normal 3 8 8 2" xfId="27489"/>
    <cellStyle name="Normal 3 8 9" xfId="27490"/>
    <cellStyle name="Normal 3 8_Tabell 4.5-4.7" xfId="27427"/>
    <cellStyle name="Normal 3 9" xfId="1567"/>
    <cellStyle name="Normal 3 9 10" xfId="27492"/>
    <cellStyle name="Normal 3 9 11" xfId="27493"/>
    <cellStyle name="Normal 3 9 2" xfId="1568"/>
    <cellStyle name="Normal 3 9 2 10" xfId="27495"/>
    <cellStyle name="Normal 3 9 2 2" xfId="1569"/>
    <cellStyle name="Normal 3 9 2 2 2" xfId="27497"/>
    <cellStyle name="Normal 3 9 2 2 2 2" xfId="27498"/>
    <cellStyle name="Normal 3 9 2 2 2 3" xfId="27499"/>
    <cellStyle name="Normal 3 9 2 2 3" xfId="27500"/>
    <cellStyle name="Normal 3 9 2 2 3 2" xfId="27501"/>
    <cellStyle name="Normal 3 9 2 2 3 3" xfId="27502"/>
    <cellStyle name="Normal 3 9 2 2 4" xfId="27503"/>
    <cellStyle name="Normal 3 9 2 2 5" xfId="27504"/>
    <cellStyle name="Normal 3 9 2 2_Tabell 4.5-4.7" xfId="27496"/>
    <cellStyle name="Normal 3 9 2 3" xfId="27505"/>
    <cellStyle name="Normal 3 9 2 3 2" xfId="27506"/>
    <cellStyle name="Normal 3 9 2 3 2 2" xfId="27507"/>
    <cellStyle name="Normal 3 9 2 3 2 3" xfId="27508"/>
    <cellStyle name="Normal 3 9 2 3 3" xfId="27509"/>
    <cellStyle name="Normal 3 9 2 3 3 2" xfId="27510"/>
    <cellStyle name="Normal 3 9 2 3 3 3" xfId="27511"/>
    <cellStyle name="Normal 3 9 2 3 4" xfId="27512"/>
    <cellStyle name="Normal 3 9 2 3 5" xfId="27513"/>
    <cellStyle name="Normal 3 9 2 4" xfId="27514"/>
    <cellStyle name="Normal 3 9 2 4 2" xfId="27515"/>
    <cellStyle name="Normal 3 9 2 4 3" xfId="27516"/>
    <cellStyle name="Normal 3 9 2 5" xfId="27517"/>
    <cellStyle name="Normal 3 9 2 5 2" xfId="27518"/>
    <cellStyle name="Normal 3 9 2 5 3" xfId="27519"/>
    <cellStyle name="Normal 3 9 2 6" xfId="27520"/>
    <cellStyle name="Normal 3 9 2 6 2" xfId="27521"/>
    <cellStyle name="Normal 3 9 2 7" xfId="27522"/>
    <cellStyle name="Normal 3 9 2 7 2" xfId="27523"/>
    <cellStyle name="Normal 3 9 2 8" xfId="27524"/>
    <cellStyle name="Normal 3 9 2 9" xfId="27525"/>
    <cellStyle name="Normal 3 9 2_Tabell 4.5-4.7" xfId="27494"/>
    <cellStyle name="Normal 3 9 3" xfId="1570"/>
    <cellStyle name="Normal 3 9 3 2" xfId="27527"/>
    <cellStyle name="Normal 3 9 3 2 2" xfId="27528"/>
    <cellStyle name="Normal 3 9 3 2 3" xfId="27529"/>
    <cellStyle name="Normal 3 9 3 3" xfId="27530"/>
    <cellStyle name="Normal 3 9 3 3 2" xfId="27531"/>
    <cellStyle name="Normal 3 9 3 3 3" xfId="27532"/>
    <cellStyle name="Normal 3 9 3 4" xfId="27533"/>
    <cellStyle name="Normal 3 9 3 5" xfId="27534"/>
    <cellStyle name="Normal 3 9 3_Tabell 4.5-4.7" xfId="27526"/>
    <cellStyle name="Normal 3 9 4" xfId="27535"/>
    <cellStyle name="Normal 3 9 4 2" xfId="27536"/>
    <cellStyle name="Normal 3 9 4 2 2" xfId="27537"/>
    <cellStyle name="Normal 3 9 4 2 3" xfId="27538"/>
    <cellStyle name="Normal 3 9 4 3" xfId="27539"/>
    <cellStyle name="Normal 3 9 4 3 2" xfId="27540"/>
    <cellStyle name="Normal 3 9 4 3 3" xfId="27541"/>
    <cellStyle name="Normal 3 9 4 4" xfId="27542"/>
    <cellStyle name="Normal 3 9 4 5" xfId="27543"/>
    <cellStyle name="Normal 3 9 5" xfId="27544"/>
    <cellStyle name="Normal 3 9 5 2" xfId="27545"/>
    <cellStyle name="Normal 3 9 5 3" xfId="27546"/>
    <cellStyle name="Normal 3 9 6" xfId="27547"/>
    <cellStyle name="Normal 3 9 6 2" xfId="27548"/>
    <cellStyle name="Normal 3 9 6 3" xfId="27549"/>
    <cellStyle name="Normal 3 9 7" xfId="27550"/>
    <cellStyle name="Normal 3 9 7 2" xfId="27551"/>
    <cellStyle name="Normal 3 9 8" xfId="27552"/>
    <cellStyle name="Normal 3 9 8 2" xfId="27553"/>
    <cellStyle name="Normal 3 9 9" xfId="27554"/>
    <cellStyle name="Normal 3 9_Tabell 4.5-4.7" xfId="27491"/>
    <cellStyle name="Normal 3_Tabell 4.5-4.7" xfId="23780"/>
    <cellStyle name="Normal 4" xfId="8"/>
    <cellStyle name="Normal 4 10" xfId="27556"/>
    <cellStyle name="Normal 4 2" xfId="2015"/>
    <cellStyle name="Normal 4 2 2" xfId="27558"/>
    <cellStyle name="Normal 4 2 2 2" xfId="27559"/>
    <cellStyle name="Normal 4 2 2 2 2" xfId="27560"/>
    <cellStyle name="Normal 4 2 2 2 2 2" xfId="27561"/>
    <cellStyle name="Normal 4 2 2 2 2 3" xfId="27562"/>
    <cellStyle name="Normal 4 2 2 2 3" xfId="27563"/>
    <cellStyle name="Normal 4 2 2 2 3 2" xfId="27564"/>
    <cellStyle name="Normal 4 2 2 2 3 3" xfId="27565"/>
    <cellStyle name="Normal 4 2 2 2 4" xfId="27566"/>
    <cellStyle name="Normal 4 2 2 2 5" xfId="27567"/>
    <cellStyle name="Normal 4 2 2 3" xfId="27568"/>
    <cellStyle name="Normal 4 2 2 3 2" xfId="27569"/>
    <cellStyle name="Normal 4 2 2 3 3" xfId="27570"/>
    <cellStyle name="Normal 4 2 2 4" xfId="27571"/>
    <cellStyle name="Normal 4 2 2 4 2" xfId="27572"/>
    <cellStyle name="Normal 4 2 2 4 3" xfId="27573"/>
    <cellStyle name="Normal 4 2 2 5" xfId="27574"/>
    <cellStyle name="Normal 4 2 2 6" xfId="27575"/>
    <cellStyle name="Normal 4 2 3" xfId="27576"/>
    <cellStyle name="Normal 4 2 3 2" xfId="27577"/>
    <cellStyle name="Normal 4 2 3 2 2" xfId="27578"/>
    <cellStyle name="Normal 4 2 3 2 3" xfId="27579"/>
    <cellStyle name="Normal 4 2 3 3" xfId="27580"/>
    <cellStyle name="Normal 4 2 3 3 2" xfId="27581"/>
    <cellStyle name="Normal 4 2 3 3 3" xfId="27582"/>
    <cellStyle name="Normal 4 2 3 4" xfId="27583"/>
    <cellStyle name="Normal 4 2 3 5" xfId="27584"/>
    <cellStyle name="Normal 4 2 4" xfId="27585"/>
    <cellStyle name="Normal 4 2 4 2" xfId="27586"/>
    <cellStyle name="Normal 4 2 4 3" xfId="27587"/>
    <cellStyle name="Normal 4 2 5" xfId="27588"/>
    <cellStyle name="Normal 4 2 5 2" xfId="27589"/>
    <cellStyle name="Normal 4 2 5 3" xfId="27590"/>
    <cellStyle name="Normal 4 2 6" xfId="27591"/>
    <cellStyle name="Normal 4 2 7" xfId="27592"/>
    <cellStyle name="Normal 4 2 8" xfId="27593"/>
    <cellStyle name="Normal 4 2_Tabell 4.5-4.7" xfId="27557"/>
    <cellStyle name="Normal 4 3" xfId="2030"/>
    <cellStyle name="Normal 4 3 2" xfId="27595"/>
    <cellStyle name="Normal 4 3 2 2" xfId="27596"/>
    <cellStyle name="Normal 4 3 2 2 2" xfId="27597"/>
    <cellStyle name="Normal 4 3 2 2 3" xfId="27598"/>
    <cellStyle name="Normal 4 3 2 3" xfId="27599"/>
    <cellStyle name="Normal 4 3 2 3 2" xfId="27600"/>
    <cellStyle name="Normal 4 3 2 3 3" xfId="27601"/>
    <cellStyle name="Normal 4 3 2 4" xfId="27602"/>
    <cellStyle name="Normal 4 3 2 5" xfId="27603"/>
    <cellStyle name="Normal 4 3 3" xfId="27604"/>
    <cellStyle name="Normal 4 3 3 2" xfId="27605"/>
    <cellStyle name="Normal 4 3 3 3" xfId="27606"/>
    <cellStyle name="Normal 4 3 4" xfId="27607"/>
    <cellStyle name="Normal 4 3 4 2" xfId="27608"/>
    <cellStyle name="Normal 4 3 4 3" xfId="27609"/>
    <cellStyle name="Normal 4 3 5" xfId="27610"/>
    <cellStyle name="Normal 4 3 6" xfId="27611"/>
    <cellStyle name="Normal 4 3 7" xfId="27612"/>
    <cellStyle name="Normal 4 3_Tabell 4.5-4.7" xfId="27594"/>
    <cellStyle name="Normal 4 4" xfId="2022"/>
    <cellStyle name="Normal 4 4 2" xfId="27614"/>
    <cellStyle name="Normal 4 4_Tabell 4.5-4.7" xfId="27613"/>
    <cellStyle name="Normal 4 5" xfId="27615"/>
    <cellStyle name="Normal 4 5 2" xfId="27616"/>
    <cellStyle name="Normal 4 5 2 2" xfId="27617"/>
    <cellStyle name="Normal 4 5 2 3" xfId="27618"/>
    <cellStyle name="Normal 4 5 3" xfId="27619"/>
    <cellStyle name="Normal 4 5 3 2" xfId="27620"/>
    <cellStyle name="Normal 4 5 3 3" xfId="27621"/>
    <cellStyle name="Normal 4 5 4" xfId="27622"/>
    <cellStyle name="Normal 4 5 5" xfId="27623"/>
    <cellStyle name="Normal 4 6" xfId="27624"/>
    <cellStyle name="Normal 4 6 2" xfId="27625"/>
    <cellStyle name="Normal 4 6 3" xfId="27626"/>
    <cellStyle name="Normal 4 7" xfId="27627"/>
    <cellStyle name="Normal 4 7 2" xfId="27628"/>
    <cellStyle name="Normal 4 7 3" xfId="27629"/>
    <cellStyle name="Normal 4 8" xfId="27630"/>
    <cellStyle name="Normal 4 9" xfId="27631"/>
    <cellStyle name="Normal 4_Tabell 4.5-4.7" xfId="27555"/>
    <cellStyle name="Normal 5" xfId="9"/>
    <cellStyle name="Normal 5 10" xfId="1571"/>
    <cellStyle name="Normal 5 10 10" xfId="27634"/>
    <cellStyle name="Normal 5 10 2" xfId="1572"/>
    <cellStyle name="Normal 5 10 2 2" xfId="27636"/>
    <cellStyle name="Normal 5 10 2 2 2" xfId="27637"/>
    <cellStyle name="Normal 5 10 2 2 3" xfId="27638"/>
    <cellStyle name="Normal 5 10 2 3" xfId="27639"/>
    <cellStyle name="Normal 5 10 2 3 2" xfId="27640"/>
    <cellStyle name="Normal 5 10 2 3 3" xfId="27641"/>
    <cellStyle name="Normal 5 10 2 4" xfId="27642"/>
    <cellStyle name="Normal 5 10 2 5" xfId="27643"/>
    <cellStyle name="Normal 5 10 2_Tabell 4.5-4.7" xfId="27635"/>
    <cellStyle name="Normal 5 10 3" xfId="27644"/>
    <cellStyle name="Normal 5 10 3 2" xfId="27645"/>
    <cellStyle name="Normal 5 10 3 2 2" xfId="27646"/>
    <cellStyle name="Normal 5 10 3 2 3" xfId="27647"/>
    <cellStyle name="Normal 5 10 3 3" xfId="27648"/>
    <cellStyle name="Normal 5 10 3 3 2" xfId="27649"/>
    <cellStyle name="Normal 5 10 3 3 3" xfId="27650"/>
    <cellStyle name="Normal 5 10 3 4" xfId="27651"/>
    <cellStyle name="Normal 5 10 3 5" xfId="27652"/>
    <cellStyle name="Normal 5 10 4" xfId="27653"/>
    <cellStyle name="Normal 5 10 4 2" xfId="27654"/>
    <cellStyle name="Normal 5 10 4 3" xfId="27655"/>
    <cellStyle name="Normal 5 10 5" xfId="27656"/>
    <cellStyle name="Normal 5 10 5 2" xfId="27657"/>
    <cellStyle name="Normal 5 10 5 3" xfId="27658"/>
    <cellStyle name="Normal 5 10 6" xfId="27659"/>
    <cellStyle name="Normal 5 10 6 2" xfId="27660"/>
    <cellStyle name="Normal 5 10 7" xfId="27661"/>
    <cellStyle name="Normal 5 10 7 2" xfId="27662"/>
    <cellStyle name="Normal 5 10 8" xfId="27663"/>
    <cellStyle name="Normal 5 10 9" xfId="27664"/>
    <cellStyle name="Normal 5 10_Tabell 4.5-4.7" xfId="27633"/>
    <cellStyle name="Normal 5 11" xfId="1573"/>
    <cellStyle name="Normal 5 11 2" xfId="27666"/>
    <cellStyle name="Normal 5 11 2 2" xfId="27667"/>
    <cellStyle name="Normal 5 11 2 3" xfId="27668"/>
    <cellStyle name="Normal 5 11 3" xfId="27669"/>
    <cellStyle name="Normal 5 11 3 2" xfId="27670"/>
    <cellStyle name="Normal 5 11 3 3" xfId="27671"/>
    <cellStyle name="Normal 5 11 4" xfId="27672"/>
    <cellStyle name="Normal 5 11 5" xfId="27673"/>
    <cellStyle name="Normal 5 11_Tabell 4.5-4.7" xfId="27665"/>
    <cellStyle name="Normal 5 12" xfId="27674"/>
    <cellStyle name="Normal 5 12 2" xfId="27675"/>
    <cellStyle name="Normal 5 12 2 2" xfId="27676"/>
    <cellStyle name="Normal 5 12 2 3" xfId="27677"/>
    <cellStyle name="Normal 5 12 3" xfId="27678"/>
    <cellStyle name="Normal 5 12 3 2" xfId="27679"/>
    <cellStyle name="Normal 5 12 3 3" xfId="27680"/>
    <cellStyle name="Normal 5 12 4" xfId="27681"/>
    <cellStyle name="Normal 5 12 5" xfId="27682"/>
    <cellStyle name="Normal 5 13" xfId="27683"/>
    <cellStyle name="Normal 5 13 2" xfId="27684"/>
    <cellStyle name="Normal 5 13 2 2" xfId="27685"/>
    <cellStyle name="Normal 5 13 2 3" xfId="27686"/>
    <cellStyle name="Normal 5 13 3" xfId="27687"/>
    <cellStyle name="Normal 5 13 3 2" xfId="27688"/>
    <cellStyle name="Normal 5 13 3 3" xfId="27689"/>
    <cellStyle name="Normal 5 13 4" xfId="27690"/>
    <cellStyle name="Normal 5 13 5" xfId="27691"/>
    <cellStyle name="Normal 5 14" xfId="27692"/>
    <cellStyle name="Normal 5 14 2" xfId="27693"/>
    <cellStyle name="Normal 5 15" xfId="27694"/>
    <cellStyle name="Normal 5 15 2" xfId="27695"/>
    <cellStyle name="Normal 5 16" xfId="27696"/>
    <cellStyle name="Normal 5 16 2" xfId="27697"/>
    <cellStyle name="Normal 5 17" xfId="27698"/>
    <cellStyle name="Normal 5 2" xfId="1574"/>
    <cellStyle name="Normal 5 2 10" xfId="27700"/>
    <cellStyle name="Normal 5 2 10 2" xfId="27701"/>
    <cellStyle name="Normal 5 2 10 3" xfId="27702"/>
    <cellStyle name="Normal 5 2 11" xfId="27703"/>
    <cellStyle name="Normal 5 2 11 2" xfId="27704"/>
    <cellStyle name="Normal 5 2 12" xfId="27705"/>
    <cellStyle name="Normal 5 2 12 2" xfId="27706"/>
    <cellStyle name="Normal 5 2 13" xfId="27707"/>
    <cellStyle name="Normal 5 2 14" xfId="27708"/>
    <cellStyle name="Normal 5 2 15" xfId="27709"/>
    <cellStyle name="Normal 5 2 2" xfId="1575"/>
    <cellStyle name="Normal 5 2 2 10" xfId="27711"/>
    <cellStyle name="Normal 5 2 2 11" xfId="27712"/>
    <cellStyle name="Normal 5 2 2 12" xfId="27713"/>
    <cellStyle name="Normal 5 2 2 2" xfId="1576"/>
    <cellStyle name="Normal 5 2 2 2 10" xfId="27715"/>
    <cellStyle name="Normal 5 2 2 2 11" xfId="27716"/>
    <cellStyle name="Normal 5 2 2 2 2" xfId="1577"/>
    <cellStyle name="Normal 5 2 2 2 2 10" xfId="27718"/>
    <cellStyle name="Normal 5 2 2 2 2 2" xfId="1578"/>
    <cellStyle name="Normal 5 2 2 2 2 2 2" xfId="27720"/>
    <cellStyle name="Normal 5 2 2 2 2 2 2 2" xfId="27721"/>
    <cellStyle name="Normal 5 2 2 2 2 2 2 3" xfId="27722"/>
    <cellStyle name="Normal 5 2 2 2 2 2 3" xfId="27723"/>
    <cellStyle name="Normal 5 2 2 2 2 2 3 2" xfId="27724"/>
    <cellStyle name="Normal 5 2 2 2 2 2 3 3" xfId="27725"/>
    <cellStyle name="Normal 5 2 2 2 2 2 4" xfId="27726"/>
    <cellStyle name="Normal 5 2 2 2 2 2 5" xfId="27727"/>
    <cellStyle name="Normal 5 2 2 2 2 2_Tabell 4.5-4.7" xfId="27719"/>
    <cellStyle name="Normal 5 2 2 2 2 3" xfId="27728"/>
    <cellStyle name="Normal 5 2 2 2 2 3 2" xfId="27729"/>
    <cellStyle name="Normal 5 2 2 2 2 3 2 2" xfId="27730"/>
    <cellStyle name="Normal 5 2 2 2 2 3 2 3" xfId="27731"/>
    <cellStyle name="Normal 5 2 2 2 2 3 3" xfId="27732"/>
    <cellStyle name="Normal 5 2 2 2 2 3 3 2" xfId="27733"/>
    <cellStyle name="Normal 5 2 2 2 2 3 3 3" xfId="27734"/>
    <cellStyle name="Normal 5 2 2 2 2 3 4" xfId="27735"/>
    <cellStyle name="Normal 5 2 2 2 2 3 5" xfId="27736"/>
    <cellStyle name="Normal 5 2 2 2 2 4" xfId="27737"/>
    <cellStyle name="Normal 5 2 2 2 2 4 2" xfId="27738"/>
    <cellStyle name="Normal 5 2 2 2 2 4 3" xfId="27739"/>
    <cellStyle name="Normal 5 2 2 2 2 5" xfId="27740"/>
    <cellStyle name="Normal 5 2 2 2 2 5 2" xfId="27741"/>
    <cellStyle name="Normal 5 2 2 2 2 5 3" xfId="27742"/>
    <cellStyle name="Normal 5 2 2 2 2 6" xfId="27743"/>
    <cellStyle name="Normal 5 2 2 2 2 6 2" xfId="27744"/>
    <cellStyle name="Normal 5 2 2 2 2 7" xfId="27745"/>
    <cellStyle name="Normal 5 2 2 2 2 7 2" xfId="27746"/>
    <cellStyle name="Normal 5 2 2 2 2 8" xfId="27747"/>
    <cellStyle name="Normal 5 2 2 2 2 9" xfId="27748"/>
    <cellStyle name="Normal 5 2 2 2 2_Tabell 4.5-4.7" xfId="27717"/>
    <cellStyle name="Normal 5 2 2 2 3" xfId="1579"/>
    <cellStyle name="Normal 5 2 2 2 3 2" xfId="27750"/>
    <cellStyle name="Normal 5 2 2 2 3 2 2" xfId="27751"/>
    <cellStyle name="Normal 5 2 2 2 3 2 3" xfId="27752"/>
    <cellStyle name="Normal 5 2 2 2 3 3" xfId="27753"/>
    <cellStyle name="Normal 5 2 2 2 3 3 2" xfId="27754"/>
    <cellStyle name="Normal 5 2 2 2 3 3 3" xfId="27755"/>
    <cellStyle name="Normal 5 2 2 2 3 4" xfId="27756"/>
    <cellStyle name="Normal 5 2 2 2 3 5" xfId="27757"/>
    <cellStyle name="Normal 5 2 2 2 3_Tabell 4.5-4.7" xfId="27749"/>
    <cellStyle name="Normal 5 2 2 2 4" xfId="27758"/>
    <cellStyle name="Normal 5 2 2 2 4 2" xfId="27759"/>
    <cellStyle name="Normal 5 2 2 2 4 2 2" xfId="27760"/>
    <cellStyle name="Normal 5 2 2 2 4 2 3" xfId="27761"/>
    <cellStyle name="Normal 5 2 2 2 4 3" xfId="27762"/>
    <cellStyle name="Normal 5 2 2 2 4 3 2" xfId="27763"/>
    <cellStyle name="Normal 5 2 2 2 4 3 3" xfId="27764"/>
    <cellStyle name="Normal 5 2 2 2 4 4" xfId="27765"/>
    <cellStyle name="Normal 5 2 2 2 4 5" xfId="27766"/>
    <cellStyle name="Normal 5 2 2 2 5" xfId="27767"/>
    <cellStyle name="Normal 5 2 2 2 5 2" xfId="27768"/>
    <cellStyle name="Normal 5 2 2 2 5 3" xfId="27769"/>
    <cellStyle name="Normal 5 2 2 2 6" xfId="27770"/>
    <cellStyle name="Normal 5 2 2 2 6 2" xfId="27771"/>
    <cellStyle name="Normal 5 2 2 2 6 3" xfId="27772"/>
    <cellStyle name="Normal 5 2 2 2 7" xfId="27773"/>
    <cellStyle name="Normal 5 2 2 2 7 2" xfId="27774"/>
    <cellStyle name="Normal 5 2 2 2 8" xfId="27775"/>
    <cellStyle name="Normal 5 2 2 2 8 2" xfId="27776"/>
    <cellStyle name="Normal 5 2 2 2 9" xfId="27777"/>
    <cellStyle name="Normal 5 2 2 2_Tabell 4.5-4.7" xfId="27714"/>
    <cellStyle name="Normal 5 2 2 3" xfId="1580"/>
    <cellStyle name="Normal 5 2 2 3 10" xfId="27779"/>
    <cellStyle name="Normal 5 2 2 3 2" xfId="1581"/>
    <cellStyle name="Normal 5 2 2 3 2 2" xfId="27781"/>
    <cellStyle name="Normal 5 2 2 3 2 2 2" xfId="27782"/>
    <cellStyle name="Normal 5 2 2 3 2 2 3" xfId="27783"/>
    <cellStyle name="Normal 5 2 2 3 2 3" xfId="27784"/>
    <cellStyle name="Normal 5 2 2 3 2 3 2" xfId="27785"/>
    <cellStyle name="Normal 5 2 2 3 2 3 3" xfId="27786"/>
    <cellStyle name="Normal 5 2 2 3 2 4" xfId="27787"/>
    <cellStyle name="Normal 5 2 2 3 2 5" xfId="27788"/>
    <cellStyle name="Normal 5 2 2 3 2_Tabell 4.5-4.7" xfId="27780"/>
    <cellStyle name="Normal 5 2 2 3 3" xfId="27789"/>
    <cellStyle name="Normal 5 2 2 3 3 2" xfId="27790"/>
    <cellStyle name="Normal 5 2 2 3 3 2 2" xfId="27791"/>
    <cellStyle name="Normal 5 2 2 3 3 2 3" xfId="27792"/>
    <cellStyle name="Normal 5 2 2 3 3 3" xfId="27793"/>
    <cellStyle name="Normal 5 2 2 3 3 3 2" xfId="27794"/>
    <cellStyle name="Normal 5 2 2 3 3 3 3" xfId="27795"/>
    <cellStyle name="Normal 5 2 2 3 3 4" xfId="27796"/>
    <cellStyle name="Normal 5 2 2 3 3 5" xfId="27797"/>
    <cellStyle name="Normal 5 2 2 3 4" xfId="27798"/>
    <cellStyle name="Normal 5 2 2 3 4 2" xfId="27799"/>
    <cellStyle name="Normal 5 2 2 3 4 3" xfId="27800"/>
    <cellStyle name="Normal 5 2 2 3 5" xfId="27801"/>
    <cellStyle name="Normal 5 2 2 3 5 2" xfId="27802"/>
    <cellStyle name="Normal 5 2 2 3 5 3" xfId="27803"/>
    <cellStyle name="Normal 5 2 2 3 6" xfId="27804"/>
    <cellStyle name="Normal 5 2 2 3 6 2" xfId="27805"/>
    <cellStyle name="Normal 5 2 2 3 7" xfId="27806"/>
    <cellStyle name="Normal 5 2 2 3 7 2" xfId="27807"/>
    <cellStyle name="Normal 5 2 2 3 8" xfId="27808"/>
    <cellStyle name="Normal 5 2 2 3 9" xfId="27809"/>
    <cellStyle name="Normal 5 2 2 3_Tabell 4.5-4.7" xfId="27778"/>
    <cellStyle name="Normal 5 2 2 4" xfId="1582"/>
    <cellStyle name="Normal 5 2 2 4 2" xfId="27811"/>
    <cellStyle name="Normal 5 2 2 4 2 2" xfId="27812"/>
    <cellStyle name="Normal 5 2 2 4 2 3" xfId="27813"/>
    <cellStyle name="Normal 5 2 2 4 3" xfId="27814"/>
    <cellStyle name="Normal 5 2 2 4 3 2" xfId="27815"/>
    <cellStyle name="Normal 5 2 2 4 3 3" xfId="27816"/>
    <cellStyle name="Normal 5 2 2 4 4" xfId="27817"/>
    <cellStyle name="Normal 5 2 2 4 5" xfId="27818"/>
    <cellStyle name="Normal 5 2 2 4_Tabell 4.5-4.7" xfId="27810"/>
    <cellStyle name="Normal 5 2 2 5" xfId="27819"/>
    <cellStyle name="Normal 5 2 2 5 2" xfId="27820"/>
    <cellStyle name="Normal 5 2 2 5 2 2" xfId="27821"/>
    <cellStyle name="Normal 5 2 2 5 2 3" xfId="27822"/>
    <cellStyle name="Normal 5 2 2 5 3" xfId="27823"/>
    <cellStyle name="Normal 5 2 2 5 3 2" xfId="27824"/>
    <cellStyle name="Normal 5 2 2 5 3 3" xfId="27825"/>
    <cellStyle name="Normal 5 2 2 5 4" xfId="27826"/>
    <cellStyle name="Normal 5 2 2 5 5" xfId="27827"/>
    <cellStyle name="Normal 5 2 2 6" xfId="27828"/>
    <cellStyle name="Normal 5 2 2 6 2" xfId="27829"/>
    <cellStyle name="Normal 5 2 2 6 3" xfId="27830"/>
    <cellStyle name="Normal 5 2 2 7" xfId="27831"/>
    <cellStyle name="Normal 5 2 2 7 2" xfId="27832"/>
    <cellStyle name="Normal 5 2 2 7 3" xfId="27833"/>
    <cellStyle name="Normal 5 2 2 8" xfId="27834"/>
    <cellStyle name="Normal 5 2 2 8 2" xfId="27835"/>
    <cellStyle name="Normal 5 2 2 9" xfId="27836"/>
    <cellStyle name="Normal 5 2 2 9 2" xfId="27837"/>
    <cellStyle name="Normal 5 2 2_Tabell 4.5-4.7" xfId="27710"/>
    <cellStyle name="Normal 5 2 3" xfId="1583"/>
    <cellStyle name="Normal 5 2 4" xfId="1584"/>
    <cellStyle name="Normal 5 2 4 10" xfId="27839"/>
    <cellStyle name="Normal 5 2 4 11" xfId="27840"/>
    <cellStyle name="Normal 5 2 4 2" xfId="1585"/>
    <cellStyle name="Normal 5 2 4 2 10" xfId="27842"/>
    <cellStyle name="Normal 5 2 4 2 2" xfId="1586"/>
    <cellStyle name="Normal 5 2 4 2 2 2" xfId="27844"/>
    <cellStyle name="Normal 5 2 4 2 2 2 2" xfId="27845"/>
    <cellStyle name="Normal 5 2 4 2 2 2 3" xfId="27846"/>
    <cellStyle name="Normal 5 2 4 2 2 3" xfId="27847"/>
    <cellStyle name="Normal 5 2 4 2 2 3 2" xfId="27848"/>
    <cellStyle name="Normal 5 2 4 2 2 3 3" xfId="27849"/>
    <cellStyle name="Normal 5 2 4 2 2 4" xfId="27850"/>
    <cellStyle name="Normal 5 2 4 2 2 5" xfId="27851"/>
    <cellStyle name="Normal 5 2 4 2 2_Tabell 4.5-4.7" xfId="27843"/>
    <cellStyle name="Normal 5 2 4 2 3" xfId="27852"/>
    <cellStyle name="Normal 5 2 4 2 3 2" xfId="27853"/>
    <cellStyle name="Normal 5 2 4 2 3 2 2" xfId="27854"/>
    <cellStyle name="Normal 5 2 4 2 3 2 3" xfId="27855"/>
    <cellStyle name="Normal 5 2 4 2 3 3" xfId="27856"/>
    <cellStyle name="Normal 5 2 4 2 3 3 2" xfId="27857"/>
    <cellStyle name="Normal 5 2 4 2 3 3 3" xfId="27858"/>
    <cellStyle name="Normal 5 2 4 2 3 4" xfId="27859"/>
    <cellStyle name="Normal 5 2 4 2 3 5" xfId="27860"/>
    <cellStyle name="Normal 5 2 4 2 4" xfId="27861"/>
    <cellStyle name="Normal 5 2 4 2 4 2" xfId="27862"/>
    <cellStyle name="Normal 5 2 4 2 4 3" xfId="27863"/>
    <cellStyle name="Normal 5 2 4 2 5" xfId="27864"/>
    <cellStyle name="Normal 5 2 4 2 5 2" xfId="27865"/>
    <cellStyle name="Normal 5 2 4 2 5 3" xfId="27866"/>
    <cellStyle name="Normal 5 2 4 2 6" xfId="27867"/>
    <cellStyle name="Normal 5 2 4 2 6 2" xfId="27868"/>
    <cellStyle name="Normal 5 2 4 2 7" xfId="27869"/>
    <cellStyle name="Normal 5 2 4 2 7 2" xfId="27870"/>
    <cellStyle name="Normal 5 2 4 2 8" xfId="27871"/>
    <cellStyle name="Normal 5 2 4 2 9" xfId="27872"/>
    <cellStyle name="Normal 5 2 4 2_Tabell 4.5-4.7" xfId="27841"/>
    <cellStyle name="Normal 5 2 4 3" xfId="1587"/>
    <cellStyle name="Normal 5 2 4 3 2" xfId="27874"/>
    <cellStyle name="Normal 5 2 4 3 2 2" xfId="27875"/>
    <cellStyle name="Normal 5 2 4 3 2 3" xfId="27876"/>
    <cellStyle name="Normal 5 2 4 3 3" xfId="27877"/>
    <cellStyle name="Normal 5 2 4 3 3 2" xfId="27878"/>
    <cellStyle name="Normal 5 2 4 3 3 3" xfId="27879"/>
    <cellStyle name="Normal 5 2 4 3 4" xfId="27880"/>
    <cellStyle name="Normal 5 2 4 3 5" xfId="27881"/>
    <cellStyle name="Normal 5 2 4 3_Tabell 4.5-4.7" xfId="27873"/>
    <cellStyle name="Normal 5 2 4 4" xfId="27882"/>
    <cellStyle name="Normal 5 2 4 4 2" xfId="27883"/>
    <cellStyle name="Normal 5 2 4 4 2 2" xfId="27884"/>
    <cellStyle name="Normal 5 2 4 4 2 3" xfId="27885"/>
    <cellStyle name="Normal 5 2 4 4 3" xfId="27886"/>
    <cellStyle name="Normal 5 2 4 4 3 2" xfId="27887"/>
    <cellStyle name="Normal 5 2 4 4 3 3" xfId="27888"/>
    <cellStyle name="Normal 5 2 4 4 4" xfId="27889"/>
    <cellStyle name="Normal 5 2 4 4 5" xfId="27890"/>
    <cellStyle name="Normal 5 2 4 5" xfId="27891"/>
    <cellStyle name="Normal 5 2 4 5 2" xfId="27892"/>
    <cellStyle name="Normal 5 2 4 5 3" xfId="27893"/>
    <cellStyle name="Normal 5 2 4 6" xfId="27894"/>
    <cellStyle name="Normal 5 2 4 6 2" xfId="27895"/>
    <cellStyle name="Normal 5 2 4 6 3" xfId="27896"/>
    <cellStyle name="Normal 5 2 4 7" xfId="27897"/>
    <cellStyle name="Normal 5 2 4 7 2" xfId="27898"/>
    <cellStyle name="Normal 5 2 4 8" xfId="27899"/>
    <cellStyle name="Normal 5 2 4 8 2" xfId="27900"/>
    <cellStyle name="Normal 5 2 4 9" xfId="27901"/>
    <cellStyle name="Normal 5 2 4_Tabell 4.5-4.7" xfId="27838"/>
    <cellStyle name="Normal 5 2 5" xfId="1588"/>
    <cellStyle name="Normal 5 2 5 10" xfId="27903"/>
    <cellStyle name="Normal 5 2 5 2" xfId="1589"/>
    <cellStyle name="Normal 5 2 5 2 2" xfId="27905"/>
    <cellStyle name="Normal 5 2 5 2 2 2" xfId="27906"/>
    <cellStyle name="Normal 5 2 5 2 2 3" xfId="27907"/>
    <cellStyle name="Normal 5 2 5 2 3" xfId="27908"/>
    <cellStyle name="Normal 5 2 5 2 3 2" xfId="27909"/>
    <cellStyle name="Normal 5 2 5 2 3 3" xfId="27910"/>
    <cellStyle name="Normal 5 2 5 2 4" xfId="27911"/>
    <cellStyle name="Normal 5 2 5 2 5" xfId="27912"/>
    <cellStyle name="Normal 5 2 5 2_Tabell 4.5-4.7" xfId="27904"/>
    <cellStyle name="Normal 5 2 5 3" xfId="27913"/>
    <cellStyle name="Normal 5 2 5 3 2" xfId="27914"/>
    <cellStyle name="Normal 5 2 5 3 2 2" xfId="27915"/>
    <cellStyle name="Normal 5 2 5 3 2 3" xfId="27916"/>
    <cellStyle name="Normal 5 2 5 3 3" xfId="27917"/>
    <cellStyle name="Normal 5 2 5 3 3 2" xfId="27918"/>
    <cellStyle name="Normal 5 2 5 3 3 3" xfId="27919"/>
    <cellStyle name="Normal 5 2 5 3 4" xfId="27920"/>
    <cellStyle name="Normal 5 2 5 3 5" xfId="27921"/>
    <cellStyle name="Normal 5 2 5 4" xfId="27922"/>
    <cellStyle name="Normal 5 2 5 4 2" xfId="27923"/>
    <cellStyle name="Normal 5 2 5 4 3" xfId="27924"/>
    <cellStyle name="Normal 5 2 5 5" xfId="27925"/>
    <cellStyle name="Normal 5 2 5 5 2" xfId="27926"/>
    <cellStyle name="Normal 5 2 5 5 3" xfId="27927"/>
    <cellStyle name="Normal 5 2 5 6" xfId="27928"/>
    <cellStyle name="Normal 5 2 5 6 2" xfId="27929"/>
    <cellStyle name="Normal 5 2 5 7" xfId="27930"/>
    <cellStyle name="Normal 5 2 5 7 2" xfId="27931"/>
    <cellStyle name="Normal 5 2 5 8" xfId="27932"/>
    <cellStyle name="Normal 5 2 5 9" xfId="27933"/>
    <cellStyle name="Normal 5 2 5_Tabell 4.5-4.7" xfId="27902"/>
    <cellStyle name="Normal 5 2 6" xfId="1590"/>
    <cellStyle name="Normal 5 2 6 10" xfId="27935"/>
    <cellStyle name="Normal 5 2 6 2" xfId="1591"/>
    <cellStyle name="Normal 5 2 6 2 2" xfId="27937"/>
    <cellStyle name="Normal 5 2 6 2 2 2" xfId="27938"/>
    <cellStyle name="Normal 5 2 6 2 2 3" xfId="27939"/>
    <cellStyle name="Normal 5 2 6 2 3" xfId="27940"/>
    <cellStyle name="Normal 5 2 6 2 3 2" xfId="27941"/>
    <cellStyle name="Normal 5 2 6 2 3 3" xfId="27942"/>
    <cellStyle name="Normal 5 2 6 2 4" xfId="27943"/>
    <cellStyle name="Normal 5 2 6 2 5" xfId="27944"/>
    <cellStyle name="Normal 5 2 6 2_Tabell 4.5-4.7" xfId="27936"/>
    <cellStyle name="Normal 5 2 6 3" xfId="27945"/>
    <cellStyle name="Normal 5 2 6 3 2" xfId="27946"/>
    <cellStyle name="Normal 5 2 6 3 2 2" xfId="27947"/>
    <cellStyle name="Normal 5 2 6 3 2 3" xfId="27948"/>
    <cellStyle name="Normal 5 2 6 3 3" xfId="27949"/>
    <cellStyle name="Normal 5 2 6 3 3 2" xfId="27950"/>
    <cellStyle name="Normal 5 2 6 3 3 3" xfId="27951"/>
    <cellStyle name="Normal 5 2 6 3 4" xfId="27952"/>
    <cellStyle name="Normal 5 2 6 3 5" xfId="27953"/>
    <cellStyle name="Normal 5 2 6 4" xfId="27954"/>
    <cellStyle name="Normal 5 2 6 4 2" xfId="27955"/>
    <cellStyle name="Normal 5 2 6 4 3" xfId="27956"/>
    <cellStyle name="Normal 5 2 6 5" xfId="27957"/>
    <cellStyle name="Normal 5 2 6 5 2" xfId="27958"/>
    <cellStyle name="Normal 5 2 6 5 3" xfId="27959"/>
    <cellStyle name="Normal 5 2 6 6" xfId="27960"/>
    <cellStyle name="Normal 5 2 6 6 2" xfId="27961"/>
    <cellStyle name="Normal 5 2 6 7" xfId="27962"/>
    <cellStyle name="Normal 5 2 6 7 2" xfId="27963"/>
    <cellStyle name="Normal 5 2 6 8" xfId="27964"/>
    <cellStyle name="Normal 5 2 6 9" xfId="27965"/>
    <cellStyle name="Normal 5 2 6_Tabell 4.5-4.7" xfId="27934"/>
    <cellStyle name="Normal 5 2 7" xfId="1592"/>
    <cellStyle name="Normal 5 2 7 2" xfId="27967"/>
    <cellStyle name="Normal 5 2 7 2 2" xfId="27968"/>
    <cellStyle name="Normal 5 2 7 2 3" xfId="27969"/>
    <cellStyle name="Normal 5 2 7 3" xfId="27970"/>
    <cellStyle name="Normal 5 2 7 3 2" xfId="27971"/>
    <cellStyle name="Normal 5 2 7 3 3" xfId="27972"/>
    <cellStyle name="Normal 5 2 7 4" xfId="27973"/>
    <cellStyle name="Normal 5 2 7 5" xfId="27974"/>
    <cellStyle name="Normal 5 2 7_Tabell 4.5-4.7" xfId="27966"/>
    <cellStyle name="Normal 5 2 8" xfId="27975"/>
    <cellStyle name="Normal 5 2 8 2" xfId="27976"/>
    <cellStyle name="Normal 5 2 8 2 2" xfId="27977"/>
    <cellStyle name="Normal 5 2 8 2 3" xfId="27978"/>
    <cellStyle name="Normal 5 2 8 3" xfId="27979"/>
    <cellStyle name="Normal 5 2 8 3 2" xfId="27980"/>
    <cellStyle name="Normal 5 2 8 3 3" xfId="27981"/>
    <cellStyle name="Normal 5 2 8 4" xfId="27982"/>
    <cellStyle name="Normal 5 2 8 5" xfId="27983"/>
    <cellStyle name="Normal 5 2 9" xfId="27984"/>
    <cellStyle name="Normal 5 2 9 2" xfId="27985"/>
    <cellStyle name="Normal 5 2 9 3" xfId="27986"/>
    <cellStyle name="Normal 5 2_Tabell 4.5-4.7" xfId="27699"/>
    <cellStyle name="Normal 5 3" xfId="1593"/>
    <cellStyle name="Normal 5 3 10" xfId="27988"/>
    <cellStyle name="Normal 5 3 10 2" xfId="27989"/>
    <cellStyle name="Normal 5 3 11" xfId="27990"/>
    <cellStyle name="Normal 5 3 12" xfId="27991"/>
    <cellStyle name="Normal 5 3 13" xfId="27992"/>
    <cellStyle name="Normal 5 3 2" xfId="1594"/>
    <cellStyle name="Normal 5 3 2 10" xfId="27994"/>
    <cellStyle name="Normal 5 3 2 11" xfId="27995"/>
    <cellStyle name="Normal 5 3 2 12" xfId="27996"/>
    <cellStyle name="Normal 5 3 2 2" xfId="1595"/>
    <cellStyle name="Normal 5 3 2 2 10" xfId="27998"/>
    <cellStyle name="Normal 5 3 2 2 11" xfId="27999"/>
    <cellStyle name="Normal 5 3 2 2 2" xfId="1596"/>
    <cellStyle name="Normal 5 3 2 2 2 10" xfId="28001"/>
    <cellStyle name="Normal 5 3 2 2 2 2" xfId="1597"/>
    <cellStyle name="Normal 5 3 2 2 2 2 2" xfId="28003"/>
    <cellStyle name="Normal 5 3 2 2 2 2 2 2" xfId="28004"/>
    <cellStyle name="Normal 5 3 2 2 2 2 2 3" xfId="28005"/>
    <cellStyle name="Normal 5 3 2 2 2 2 3" xfId="28006"/>
    <cellStyle name="Normal 5 3 2 2 2 2 3 2" xfId="28007"/>
    <cellStyle name="Normal 5 3 2 2 2 2 3 3" xfId="28008"/>
    <cellStyle name="Normal 5 3 2 2 2 2 4" xfId="28009"/>
    <cellStyle name="Normal 5 3 2 2 2 2 5" xfId="28010"/>
    <cellStyle name="Normal 5 3 2 2 2 2_Tabell 4.5-4.7" xfId="28002"/>
    <cellStyle name="Normal 5 3 2 2 2 3" xfId="28011"/>
    <cellStyle name="Normal 5 3 2 2 2 3 2" xfId="28012"/>
    <cellStyle name="Normal 5 3 2 2 2 3 2 2" xfId="28013"/>
    <cellStyle name="Normal 5 3 2 2 2 3 2 3" xfId="28014"/>
    <cellStyle name="Normal 5 3 2 2 2 3 3" xfId="28015"/>
    <cellStyle name="Normal 5 3 2 2 2 3 3 2" xfId="28016"/>
    <cellStyle name="Normal 5 3 2 2 2 3 3 3" xfId="28017"/>
    <cellStyle name="Normal 5 3 2 2 2 3 4" xfId="28018"/>
    <cellStyle name="Normal 5 3 2 2 2 3 5" xfId="28019"/>
    <cellStyle name="Normal 5 3 2 2 2 4" xfId="28020"/>
    <cellStyle name="Normal 5 3 2 2 2 4 2" xfId="28021"/>
    <cellStyle name="Normal 5 3 2 2 2 4 3" xfId="28022"/>
    <cellStyle name="Normal 5 3 2 2 2 5" xfId="28023"/>
    <cellStyle name="Normal 5 3 2 2 2 5 2" xfId="28024"/>
    <cellStyle name="Normal 5 3 2 2 2 5 3" xfId="28025"/>
    <cellStyle name="Normal 5 3 2 2 2 6" xfId="28026"/>
    <cellStyle name="Normal 5 3 2 2 2 6 2" xfId="28027"/>
    <cellStyle name="Normal 5 3 2 2 2 7" xfId="28028"/>
    <cellStyle name="Normal 5 3 2 2 2 7 2" xfId="28029"/>
    <cellStyle name="Normal 5 3 2 2 2 8" xfId="28030"/>
    <cellStyle name="Normal 5 3 2 2 2 9" xfId="28031"/>
    <cellStyle name="Normal 5 3 2 2 2_Tabell 4.5-4.7" xfId="28000"/>
    <cellStyle name="Normal 5 3 2 2 3" xfId="1598"/>
    <cellStyle name="Normal 5 3 2 2 3 2" xfId="28033"/>
    <cellStyle name="Normal 5 3 2 2 3 2 2" xfId="28034"/>
    <cellStyle name="Normal 5 3 2 2 3 2 3" xfId="28035"/>
    <cellStyle name="Normal 5 3 2 2 3 3" xfId="28036"/>
    <cellStyle name="Normal 5 3 2 2 3 3 2" xfId="28037"/>
    <cellStyle name="Normal 5 3 2 2 3 3 3" xfId="28038"/>
    <cellStyle name="Normal 5 3 2 2 3 4" xfId="28039"/>
    <cellStyle name="Normal 5 3 2 2 3 5" xfId="28040"/>
    <cellStyle name="Normal 5 3 2 2 3_Tabell 4.5-4.7" xfId="28032"/>
    <cellStyle name="Normal 5 3 2 2 4" xfId="28041"/>
    <cellStyle name="Normal 5 3 2 2 4 2" xfId="28042"/>
    <cellStyle name="Normal 5 3 2 2 4 2 2" xfId="28043"/>
    <cellStyle name="Normal 5 3 2 2 4 2 3" xfId="28044"/>
    <cellStyle name="Normal 5 3 2 2 4 3" xfId="28045"/>
    <cellStyle name="Normal 5 3 2 2 4 3 2" xfId="28046"/>
    <cellStyle name="Normal 5 3 2 2 4 3 3" xfId="28047"/>
    <cellStyle name="Normal 5 3 2 2 4 4" xfId="28048"/>
    <cellStyle name="Normal 5 3 2 2 4 5" xfId="28049"/>
    <cellStyle name="Normal 5 3 2 2 5" xfId="28050"/>
    <cellStyle name="Normal 5 3 2 2 5 2" xfId="28051"/>
    <cellStyle name="Normal 5 3 2 2 5 3" xfId="28052"/>
    <cellStyle name="Normal 5 3 2 2 6" xfId="28053"/>
    <cellStyle name="Normal 5 3 2 2 6 2" xfId="28054"/>
    <cellStyle name="Normal 5 3 2 2 6 3" xfId="28055"/>
    <cellStyle name="Normal 5 3 2 2 7" xfId="28056"/>
    <cellStyle name="Normal 5 3 2 2 7 2" xfId="28057"/>
    <cellStyle name="Normal 5 3 2 2 8" xfId="28058"/>
    <cellStyle name="Normal 5 3 2 2 8 2" xfId="28059"/>
    <cellStyle name="Normal 5 3 2 2 9" xfId="28060"/>
    <cellStyle name="Normal 5 3 2 2_Tabell 4.5-4.7" xfId="27997"/>
    <cellStyle name="Normal 5 3 2 3" xfId="1599"/>
    <cellStyle name="Normal 5 3 2 3 10" xfId="28062"/>
    <cellStyle name="Normal 5 3 2 3 2" xfId="1600"/>
    <cellStyle name="Normal 5 3 2 3 2 2" xfId="28064"/>
    <cellStyle name="Normal 5 3 2 3 2 2 2" xfId="28065"/>
    <cellStyle name="Normal 5 3 2 3 2 2 3" xfId="28066"/>
    <cellStyle name="Normal 5 3 2 3 2 3" xfId="28067"/>
    <cellStyle name="Normal 5 3 2 3 2 3 2" xfId="28068"/>
    <cellStyle name="Normal 5 3 2 3 2 3 3" xfId="28069"/>
    <cellStyle name="Normal 5 3 2 3 2 4" xfId="28070"/>
    <cellStyle name="Normal 5 3 2 3 2 5" xfId="28071"/>
    <cellStyle name="Normal 5 3 2 3 2_Tabell 4.5-4.7" xfId="28063"/>
    <cellStyle name="Normal 5 3 2 3 3" xfId="28072"/>
    <cellStyle name="Normal 5 3 2 3 3 2" xfId="28073"/>
    <cellStyle name="Normal 5 3 2 3 3 2 2" xfId="28074"/>
    <cellStyle name="Normal 5 3 2 3 3 2 3" xfId="28075"/>
    <cellStyle name="Normal 5 3 2 3 3 3" xfId="28076"/>
    <cellStyle name="Normal 5 3 2 3 3 3 2" xfId="28077"/>
    <cellStyle name="Normal 5 3 2 3 3 3 3" xfId="28078"/>
    <cellStyle name="Normal 5 3 2 3 3 4" xfId="28079"/>
    <cellStyle name="Normal 5 3 2 3 3 5" xfId="28080"/>
    <cellStyle name="Normal 5 3 2 3 4" xfId="28081"/>
    <cellStyle name="Normal 5 3 2 3 4 2" xfId="28082"/>
    <cellStyle name="Normal 5 3 2 3 4 3" xfId="28083"/>
    <cellStyle name="Normal 5 3 2 3 5" xfId="28084"/>
    <cellStyle name="Normal 5 3 2 3 5 2" xfId="28085"/>
    <cellStyle name="Normal 5 3 2 3 5 3" xfId="28086"/>
    <cellStyle name="Normal 5 3 2 3 6" xfId="28087"/>
    <cellStyle name="Normal 5 3 2 3 6 2" xfId="28088"/>
    <cellStyle name="Normal 5 3 2 3 7" xfId="28089"/>
    <cellStyle name="Normal 5 3 2 3 7 2" xfId="28090"/>
    <cellStyle name="Normal 5 3 2 3 8" xfId="28091"/>
    <cellStyle name="Normal 5 3 2 3 9" xfId="28092"/>
    <cellStyle name="Normal 5 3 2 3_Tabell 4.5-4.7" xfId="28061"/>
    <cellStyle name="Normal 5 3 2 4" xfId="1601"/>
    <cellStyle name="Normal 5 3 2 4 2" xfId="28094"/>
    <cellStyle name="Normal 5 3 2 4 2 2" xfId="28095"/>
    <cellStyle name="Normal 5 3 2 4 2 3" xfId="28096"/>
    <cellStyle name="Normal 5 3 2 4 3" xfId="28097"/>
    <cellStyle name="Normal 5 3 2 4 3 2" xfId="28098"/>
    <cellStyle name="Normal 5 3 2 4 3 3" xfId="28099"/>
    <cellStyle name="Normal 5 3 2 4 4" xfId="28100"/>
    <cellStyle name="Normal 5 3 2 4 5" xfId="28101"/>
    <cellStyle name="Normal 5 3 2 4_Tabell 4.5-4.7" xfId="28093"/>
    <cellStyle name="Normal 5 3 2 5" xfId="28102"/>
    <cellStyle name="Normal 5 3 2 5 2" xfId="28103"/>
    <cellStyle name="Normal 5 3 2 5 2 2" xfId="28104"/>
    <cellStyle name="Normal 5 3 2 5 2 3" xfId="28105"/>
    <cellStyle name="Normal 5 3 2 5 3" xfId="28106"/>
    <cellStyle name="Normal 5 3 2 5 3 2" xfId="28107"/>
    <cellStyle name="Normal 5 3 2 5 3 3" xfId="28108"/>
    <cellStyle name="Normal 5 3 2 5 4" xfId="28109"/>
    <cellStyle name="Normal 5 3 2 5 5" xfId="28110"/>
    <cellStyle name="Normal 5 3 2 6" xfId="28111"/>
    <cellStyle name="Normal 5 3 2 6 2" xfId="28112"/>
    <cellStyle name="Normal 5 3 2 6 3" xfId="28113"/>
    <cellStyle name="Normal 5 3 2 7" xfId="28114"/>
    <cellStyle name="Normal 5 3 2 7 2" xfId="28115"/>
    <cellStyle name="Normal 5 3 2 7 3" xfId="28116"/>
    <cellStyle name="Normal 5 3 2 8" xfId="28117"/>
    <cellStyle name="Normal 5 3 2 8 2" xfId="28118"/>
    <cellStyle name="Normal 5 3 2 9" xfId="28119"/>
    <cellStyle name="Normal 5 3 2 9 2" xfId="28120"/>
    <cellStyle name="Normal 5 3 2_Tabell 4.5-4.7" xfId="27993"/>
    <cellStyle name="Normal 5 3 3" xfId="1602"/>
    <cellStyle name="Normal 5 3 3 10" xfId="28122"/>
    <cellStyle name="Normal 5 3 3 11" xfId="28123"/>
    <cellStyle name="Normal 5 3 3 2" xfId="1603"/>
    <cellStyle name="Normal 5 3 3 2 10" xfId="28125"/>
    <cellStyle name="Normal 5 3 3 2 2" xfId="1604"/>
    <cellStyle name="Normal 5 3 3 2 2 2" xfId="28127"/>
    <cellStyle name="Normal 5 3 3 2 2 2 2" xfId="28128"/>
    <cellStyle name="Normal 5 3 3 2 2 2 3" xfId="28129"/>
    <cellStyle name="Normal 5 3 3 2 2 3" xfId="28130"/>
    <cellStyle name="Normal 5 3 3 2 2 3 2" xfId="28131"/>
    <cellStyle name="Normal 5 3 3 2 2 3 3" xfId="28132"/>
    <cellStyle name="Normal 5 3 3 2 2 4" xfId="28133"/>
    <cellStyle name="Normal 5 3 3 2 2 5" xfId="28134"/>
    <cellStyle name="Normal 5 3 3 2 2_Tabell 4.5-4.7" xfId="28126"/>
    <cellStyle name="Normal 5 3 3 2 3" xfId="28135"/>
    <cellStyle name="Normal 5 3 3 2 3 2" xfId="28136"/>
    <cellStyle name="Normal 5 3 3 2 3 2 2" xfId="28137"/>
    <cellStyle name="Normal 5 3 3 2 3 2 3" xfId="28138"/>
    <cellStyle name="Normal 5 3 3 2 3 3" xfId="28139"/>
    <cellStyle name="Normal 5 3 3 2 3 3 2" xfId="28140"/>
    <cellStyle name="Normal 5 3 3 2 3 3 3" xfId="28141"/>
    <cellStyle name="Normal 5 3 3 2 3 4" xfId="28142"/>
    <cellStyle name="Normal 5 3 3 2 3 5" xfId="28143"/>
    <cellStyle name="Normal 5 3 3 2 4" xfId="28144"/>
    <cellStyle name="Normal 5 3 3 2 4 2" xfId="28145"/>
    <cellStyle name="Normal 5 3 3 2 4 3" xfId="28146"/>
    <cellStyle name="Normal 5 3 3 2 5" xfId="28147"/>
    <cellStyle name="Normal 5 3 3 2 5 2" xfId="28148"/>
    <cellStyle name="Normal 5 3 3 2 5 3" xfId="28149"/>
    <cellStyle name="Normal 5 3 3 2 6" xfId="28150"/>
    <cellStyle name="Normal 5 3 3 2 6 2" xfId="28151"/>
    <cellStyle name="Normal 5 3 3 2 7" xfId="28152"/>
    <cellStyle name="Normal 5 3 3 2 7 2" xfId="28153"/>
    <cellStyle name="Normal 5 3 3 2 8" xfId="28154"/>
    <cellStyle name="Normal 5 3 3 2 9" xfId="28155"/>
    <cellStyle name="Normal 5 3 3 2_Tabell 4.5-4.7" xfId="28124"/>
    <cellStyle name="Normal 5 3 3 3" xfId="1605"/>
    <cellStyle name="Normal 5 3 3 3 2" xfId="28157"/>
    <cellStyle name="Normal 5 3 3 3 2 2" xfId="28158"/>
    <cellStyle name="Normal 5 3 3 3 2 3" xfId="28159"/>
    <cellStyle name="Normal 5 3 3 3 3" xfId="28160"/>
    <cellStyle name="Normal 5 3 3 3 3 2" xfId="28161"/>
    <cellStyle name="Normal 5 3 3 3 3 3" xfId="28162"/>
    <cellStyle name="Normal 5 3 3 3 4" xfId="28163"/>
    <cellStyle name="Normal 5 3 3 3 5" xfId="28164"/>
    <cellStyle name="Normal 5 3 3 3_Tabell 4.5-4.7" xfId="28156"/>
    <cellStyle name="Normal 5 3 3 4" xfId="28165"/>
    <cellStyle name="Normal 5 3 3 4 2" xfId="28166"/>
    <cellStyle name="Normal 5 3 3 4 2 2" xfId="28167"/>
    <cellStyle name="Normal 5 3 3 4 2 3" xfId="28168"/>
    <cellStyle name="Normal 5 3 3 4 3" xfId="28169"/>
    <cellStyle name="Normal 5 3 3 4 3 2" xfId="28170"/>
    <cellStyle name="Normal 5 3 3 4 3 3" xfId="28171"/>
    <cellStyle name="Normal 5 3 3 4 4" xfId="28172"/>
    <cellStyle name="Normal 5 3 3 4 5" xfId="28173"/>
    <cellStyle name="Normal 5 3 3 5" xfId="28174"/>
    <cellStyle name="Normal 5 3 3 5 2" xfId="28175"/>
    <cellStyle name="Normal 5 3 3 5 3" xfId="28176"/>
    <cellStyle name="Normal 5 3 3 6" xfId="28177"/>
    <cellStyle name="Normal 5 3 3 6 2" xfId="28178"/>
    <cellStyle name="Normal 5 3 3 6 3" xfId="28179"/>
    <cellStyle name="Normal 5 3 3 7" xfId="28180"/>
    <cellStyle name="Normal 5 3 3 7 2" xfId="28181"/>
    <cellStyle name="Normal 5 3 3 8" xfId="28182"/>
    <cellStyle name="Normal 5 3 3 8 2" xfId="28183"/>
    <cellStyle name="Normal 5 3 3 9" xfId="28184"/>
    <cellStyle name="Normal 5 3 3_Tabell 4.5-4.7" xfId="28121"/>
    <cellStyle name="Normal 5 3 4" xfId="1606"/>
    <cellStyle name="Normal 5 3 4 10" xfId="28186"/>
    <cellStyle name="Normal 5 3 4 2" xfId="1607"/>
    <cellStyle name="Normal 5 3 4 2 2" xfId="28188"/>
    <cellStyle name="Normal 5 3 4 2 2 2" xfId="28189"/>
    <cellStyle name="Normal 5 3 4 2 2 3" xfId="28190"/>
    <cellStyle name="Normal 5 3 4 2 3" xfId="28191"/>
    <cellStyle name="Normal 5 3 4 2 3 2" xfId="28192"/>
    <cellStyle name="Normal 5 3 4 2 3 3" xfId="28193"/>
    <cellStyle name="Normal 5 3 4 2 4" xfId="28194"/>
    <cellStyle name="Normal 5 3 4 2 5" xfId="28195"/>
    <cellStyle name="Normal 5 3 4 2_Tabell 4.5-4.7" xfId="28187"/>
    <cellStyle name="Normal 5 3 4 3" xfId="28196"/>
    <cellStyle name="Normal 5 3 4 3 2" xfId="28197"/>
    <cellStyle name="Normal 5 3 4 3 2 2" xfId="28198"/>
    <cellStyle name="Normal 5 3 4 3 2 3" xfId="28199"/>
    <cellStyle name="Normal 5 3 4 3 3" xfId="28200"/>
    <cellStyle name="Normal 5 3 4 3 3 2" xfId="28201"/>
    <cellStyle name="Normal 5 3 4 3 3 3" xfId="28202"/>
    <cellStyle name="Normal 5 3 4 3 4" xfId="28203"/>
    <cellStyle name="Normal 5 3 4 3 5" xfId="28204"/>
    <cellStyle name="Normal 5 3 4 4" xfId="28205"/>
    <cellStyle name="Normal 5 3 4 4 2" xfId="28206"/>
    <cellStyle name="Normal 5 3 4 4 3" xfId="28207"/>
    <cellStyle name="Normal 5 3 4 5" xfId="28208"/>
    <cellStyle name="Normal 5 3 4 5 2" xfId="28209"/>
    <cellStyle name="Normal 5 3 4 5 3" xfId="28210"/>
    <cellStyle name="Normal 5 3 4 6" xfId="28211"/>
    <cellStyle name="Normal 5 3 4 6 2" xfId="28212"/>
    <cellStyle name="Normal 5 3 4 7" xfId="28213"/>
    <cellStyle name="Normal 5 3 4 7 2" xfId="28214"/>
    <cellStyle name="Normal 5 3 4 8" xfId="28215"/>
    <cellStyle name="Normal 5 3 4 9" xfId="28216"/>
    <cellStyle name="Normal 5 3 4_Tabell 4.5-4.7" xfId="28185"/>
    <cellStyle name="Normal 5 3 5" xfId="1608"/>
    <cellStyle name="Normal 5 3 5 2" xfId="28218"/>
    <cellStyle name="Normal 5 3 5 2 2" xfId="28219"/>
    <cellStyle name="Normal 5 3 5 2 3" xfId="28220"/>
    <cellStyle name="Normal 5 3 5 3" xfId="28221"/>
    <cellStyle name="Normal 5 3 5 3 2" xfId="28222"/>
    <cellStyle name="Normal 5 3 5 3 3" xfId="28223"/>
    <cellStyle name="Normal 5 3 5 4" xfId="28224"/>
    <cellStyle name="Normal 5 3 5 5" xfId="28225"/>
    <cellStyle name="Normal 5 3 5_Tabell 4.5-4.7" xfId="28217"/>
    <cellStyle name="Normal 5 3 6" xfId="28226"/>
    <cellStyle name="Normal 5 3 6 2" xfId="28227"/>
    <cellStyle name="Normal 5 3 6 2 2" xfId="28228"/>
    <cellStyle name="Normal 5 3 6 2 3" xfId="28229"/>
    <cellStyle name="Normal 5 3 6 3" xfId="28230"/>
    <cellStyle name="Normal 5 3 6 3 2" xfId="28231"/>
    <cellStyle name="Normal 5 3 6 3 3" xfId="28232"/>
    <cellStyle name="Normal 5 3 6 4" xfId="28233"/>
    <cellStyle name="Normal 5 3 6 5" xfId="28234"/>
    <cellStyle name="Normal 5 3 7" xfId="28235"/>
    <cellStyle name="Normal 5 3 7 2" xfId="28236"/>
    <cellStyle name="Normal 5 3 7 3" xfId="28237"/>
    <cellStyle name="Normal 5 3 8" xfId="28238"/>
    <cellStyle name="Normal 5 3 8 2" xfId="28239"/>
    <cellStyle name="Normal 5 3 8 3" xfId="28240"/>
    <cellStyle name="Normal 5 3 9" xfId="28241"/>
    <cellStyle name="Normal 5 3 9 2" xfId="28242"/>
    <cellStyle name="Normal 5 3_Tabell 4.5-4.7" xfId="27987"/>
    <cellStyle name="Normal 5 4" xfId="1609"/>
    <cellStyle name="Normal 5 4 10" xfId="28244"/>
    <cellStyle name="Normal 5 4 10 2" xfId="28245"/>
    <cellStyle name="Normal 5 4 11" xfId="28246"/>
    <cellStyle name="Normal 5 4 12" xfId="28247"/>
    <cellStyle name="Normal 5 4 13" xfId="28248"/>
    <cellStyle name="Normal 5 4 2" xfId="1610"/>
    <cellStyle name="Normal 5 4 2 10" xfId="28250"/>
    <cellStyle name="Normal 5 4 2 11" xfId="28251"/>
    <cellStyle name="Normal 5 4 2 12" xfId="28252"/>
    <cellStyle name="Normal 5 4 2 2" xfId="1611"/>
    <cellStyle name="Normal 5 4 2 2 10" xfId="28254"/>
    <cellStyle name="Normal 5 4 2 2 11" xfId="28255"/>
    <cellStyle name="Normal 5 4 2 2 2" xfId="1612"/>
    <cellStyle name="Normal 5 4 2 2 2 10" xfId="28257"/>
    <cellStyle name="Normal 5 4 2 2 2 2" xfId="1613"/>
    <cellStyle name="Normal 5 4 2 2 2 2 2" xfId="28259"/>
    <cellStyle name="Normal 5 4 2 2 2 2 2 2" xfId="28260"/>
    <cellStyle name="Normal 5 4 2 2 2 2 2 3" xfId="28261"/>
    <cellStyle name="Normal 5 4 2 2 2 2 3" xfId="28262"/>
    <cellStyle name="Normal 5 4 2 2 2 2 3 2" xfId="28263"/>
    <cellStyle name="Normal 5 4 2 2 2 2 3 3" xfId="28264"/>
    <cellStyle name="Normal 5 4 2 2 2 2 4" xfId="28265"/>
    <cellStyle name="Normal 5 4 2 2 2 2 5" xfId="28266"/>
    <cellStyle name="Normal 5 4 2 2 2 2_Tabell 4.5-4.7" xfId="28258"/>
    <cellStyle name="Normal 5 4 2 2 2 3" xfId="28267"/>
    <cellStyle name="Normal 5 4 2 2 2 3 2" xfId="28268"/>
    <cellStyle name="Normal 5 4 2 2 2 3 2 2" xfId="28269"/>
    <cellStyle name="Normal 5 4 2 2 2 3 2 3" xfId="28270"/>
    <cellStyle name="Normal 5 4 2 2 2 3 3" xfId="28271"/>
    <cellStyle name="Normal 5 4 2 2 2 3 3 2" xfId="28272"/>
    <cellStyle name="Normal 5 4 2 2 2 3 3 3" xfId="28273"/>
    <cellStyle name="Normal 5 4 2 2 2 3 4" xfId="28274"/>
    <cellStyle name="Normal 5 4 2 2 2 3 5" xfId="28275"/>
    <cellStyle name="Normal 5 4 2 2 2 4" xfId="28276"/>
    <cellStyle name="Normal 5 4 2 2 2 4 2" xfId="28277"/>
    <cellStyle name="Normal 5 4 2 2 2 4 3" xfId="28278"/>
    <cellStyle name="Normal 5 4 2 2 2 5" xfId="28279"/>
    <cellStyle name="Normal 5 4 2 2 2 5 2" xfId="28280"/>
    <cellStyle name="Normal 5 4 2 2 2 5 3" xfId="28281"/>
    <cellStyle name="Normal 5 4 2 2 2 6" xfId="28282"/>
    <cellStyle name="Normal 5 4 2 2 2 6 2" xfId="28283"/>
    <cellStyle name="Normal 5 4 2 2 2 7" xfId="28284"/>
    <cellStyle name="Normal 5 4 2 2 2 7 2" xfId="28285"/>
    <cellStyle name="Normal 5 4 2 2 2 8" xfId="28286"/>
    <cellStyle name="Normal 5 4 2 2 2 9" xfId="28287"/>
    <cellStyle name="Normal 5 4 2 2 2_Tabell 4.5-4.7" xfId="28256"/>
    <cellStyle name="Normal 5 4 2 2 3" xfId="1614"/>
    <cellStyle name="Normal 5 4 2 2 3 2" xfId="28289"/>
    <cellStyle name="Normal 5 4 2 2 3 2 2" xfId="28290"/>
    <cellStyle name="Normal 5 4 2 2 3 2 3" xfId="28291"/>
    <cellStyle name="Normal 5 4 2 2 3 3" xfId="28292"/>
    <cellStyle name="Normal 5 4 2 2 3 3 2" xfId="28293"/>
    <cellStyle name="Normal 5 4 2 2 3 3 3" xfId="28294"/>
    <cellStyle name="Normal 5 4 2 2 3 4" xfId="28295"/>
    <cellStyle name="Normal 5 4 2 2 3 5" xfId="28296"/>
    <cellStyle name="Normal 5 4 2 2 3_Tabell 4.5-4.7" xfId="28288"/>
    <cellStyle name="Normal 5 4 2 2 4" xfId="28297"/>
    <cellStyle name="Normal 5 4 2 2 4 2" xfId="28298"/>
    <cellStyle name="Normal 5 4 2 2 4 2 2" xfId="28299"/>
    <cellStyle name="Normal 5 4 2 2 4 2 3" xfId="28300"/>
    <cellStyle name="Normal 5 4 2 2 4 3" xfId="28301"/>
    <cellStyle name="Normal 5 4 2 2 4 3 2" xfId="28302"/>
    <cellStyle name="Normal 5 4 2 2 4 3 3" xfId="28303"/>
    <cellStyle name="Normal 5 4 2 2 4 4" xfId="28304"/>
    <cellStyle name="Normal 5 4 2 2 4 5" xfId="28305"/>
    <cellStyle name="Normal 5 4 2 2 5" xfId="28306"/>
    <cellStyle name="Normal 5 4 2 2 5 2" xfId="28307"/>
    <cellStyle name="Normal 5 4 2 2 5 3" xfId="28308"/>
    <cellStyle name="Normal 5 4 2 2 6" xfId="28309"/>
    <cellStyle name="Normal 5 4 2 2 6 2" xfId="28310"/>
    <cellStyle name="Normal 5 4 2 2 6 3" xfId="28311"/>
    <cellStyle name="Normal 5 4 2 2 7" xfId="28312"/>
    <cellStyle name="Normal 5 4 2 2 7 2" xfId="28313"/>
    <cellStyle name="Normal 5 4 2 2 8" xfId="28314"/>
    <cellStyle name="Normal 5 4 2 2 8 2" xfId="28315"/>
    <cellStyle name="Normal 5 4 2 2 9" xfId="28316"/>
    <cellStyle name="Normal 5 4 2 2_Tabell 4.5-4.7" xfId="28253"/>
    <cellStyle name="Normal 5 4 2 3" xfId="1615"/>
    <cellStyle name="Normal 5 4 2 3 10" xfId="28318"/>
    <cellStyle name="Normal 5 4 2 3 2" xfId="1616"/>
    <cellStyle name="Normal 5 4 2 3 2 2" xfId="28320"/>
    <cellStyle name="Normal 5 4 2 3 2 2 2" xfId="28321"/>
    <cellStyle name="Normal 5 4 2 3 2 2 3" xfId="28322"/>
    <cellStyle name="Normal 5 4 2 3 2 3" xfId="28323"/>
    <cellStyle name="Normal 5 4 2 3 2 3 2" xfId="28324"/>
    <cellStyle name="Normal 5 4 2 3 2 3 3" xfId="28325"/>
    <cellStyle name="Normal 5 4 2 3 2 4" xfId="28326"/>
    <cellStyle name="Normal 5 4 2 3 2 5" xfId="28327"/>
    <cellStyle name="Normal 5 4 2 3 2_Tabell 4.5-4.7" xfId="28319"/>
    <cellStyle name="Normal 5 4 2 3 3" xfId="28328"/>
    <cellStyle name="Normal 5 4 2 3 3 2" xfId="28329"/>
    <cellStyle name="Normal 5 4 2 3 3 2 2" xfId="28330"/>
    <cellStyle name="Normal 5 4 2 3 3 2 3" xfId="28331"/>
    <cellStyle name="Normal 5 4 2 3 3 3" xfId="28332"/>
    <cellStyle name="Normal 5 4 2 3 3 3 2" xfId="28333"/>
    <cellStyle name="Normal 5 4 2 3 3 3 3" xfId="28334"/>
    <cellStyle name="Normal 5 4 2 3 3 4" xfId="28335"/>
    <cellStyle name="Normal 5 4 2 3 3 5" xfId="28336"/>
    <cellStyle name="Normal 5 4 2 3 4" xfId="28337"/>
    <cellStyle name="Normal 5 4 2 3 4 2" xfId="28338"/>
    <cellStyle name="Normal 5 4 2 3 4 3" xfId="28339"/>
    <cellStyle name="Normal 5 4 2 3 5" xfId="28340"/>
    <cellStyle name="Normal 5 4 2 3 5 2" xfId="28341"/>
    <cellStyle name="Normal 5 4 2 3 5 3" xfId="28342"/>
    <cellStyle name="Normal 5 4 2 3 6" xfId="28343"/>
    <cellStyle name="Normal 5 4 2 3 6 2" xfId="28344"/>
    <cellStyle name="Normal 5 4 2 3 7" xfId="28345"/>
    <cellStyle name="Normal 5 4 2 3 7 2" xfId="28346"/>
    <cellStyle name="Normal 5 4 2 3 8" xfId="28347"/>
    <cellStyle name="Normal 5 4 2 3 9" xfId="28348"/>
    <cellStyle name="Normal 5 4 2 3_Tabell 4.5-4.7" xfId="28317"/>
    <cellStyle name="Normal 5 4 2 4" xfId="1617"/>
    <cellStyle name="Normal 5 4 2 4 2" xfId="28350"/>
    <cellStyle name="Normal 5 4 2 4 2 2" xfId="28351"/>
    <cellStyle name="Normal 5 4 2 4 2 3" xfId="28352"/>
    <cellStyle name="Normal 5 4 2 4 3" xfId="28353"/>
    <cellStyle name="Normal 5 4 2 4 3 2" xfId="28354"/>
    <cellStyle name="Normal 5 4 2 4 3 3" xfId="28355"/>
    <cellStyle name="Normal 5 4 2 4 4" xfId="28356"/>
    <cellStyle name="Normal 5 4 2 4 5" xfId="28357"/>
    <cellStyle name="Normal 5 4 2 4_Tabell 4.5-4.7" xfId="28349"/>
    <cellStyle name="Normal 5 4 2 5" xfId="28358"/>
    <cellStyle name="Normal 5 4 2 5 2" xfId="28359"/>
    <cellStyle name="Normal 5 4 2 5 2 2" xfId="28360"/>
    <cellStyle name="Normal 5 4 2 5 2 3" xfId="28361"/>
    <cellStyle name="Normal 5 4 2 5 3" xfId="28362"/>
    <cellStyle name="Normal 5 4 2 5 3 2" xfId="28363"/>
    <cellStyle name="Normal 5 4 2 5 3 3" xfId="28364"/>
    <cellStyle name="Normal 5 4 2 5 4" xfId="28365"/>
    <cellStyle name="Normal 5 4 2 5 5" xfId="28366"/>
    <cellStyle name="Normal 5 4 2 6" xfId="28367"/>
    <cellStyle name="Normal 5 4 2 6 2" xfId="28368"/>
    <cellStyle name="Normal 5 4 2 6 3" xfId="28369"/>
    <cellStyle name="Normal 5 4 2 7" xfId="28370"/>
    <cellStyle name="Normal 5 4 2 7 2" xfId="28371"/>
    <cellStyle name="Normal 5 4 2 7 3" xfId="28372"/>
    <cellStyle name="Normal 5 4 2 8" xfId="28373"/>
    <cellStyle name="Normal 5 4 2 8 2" xfId="28374"/>
    <cellStyle name="Normal 5 4 2 9" xfId="28375"/>
    <cellStyle name="Normal 5 4 2 9 2" xfId="28376"/>
    <cellStyle name="Normal 5 4 2_Tabell 4.5-4.7" xfId="28249"/>
    <cellStyle name="Normal 5 4 3" xfId="1618"/>
    <cellStyle name="Normal 5 4 3 10" xfId="28378"/>
    <cellStyle name="Normal 5 4 3 11" xfId="28379"/>
    <cellStyle name="Normal 5 4 3 2" xfId="1619"/>
    <cellStyle name="Normal 5 4 3 2 10" xfId="28381"/>
    <cellStyle name="Normal 5 4 3 2 2" xfId="1620"/>
    <cellStyle name="Normal 5 4 3 2 2 2" xfId="28383"/>
    <cellStyle name="Normal 5 4 3 2 2 2 2" xfId="28384"/>
    <cellStyle name="Normal 5 4 3 2 2 2 3" xfId="28385"/>
    <cellStyle name="Normal 5 4 3 2 2 3" xfId="28386"/>
    <cellStyle name="Normal 5 4 3 2 2 3 2" xfId="28387"/>
    <cellStyle name="Normal 5 4 3 2 2 3 3" xfId="28388"/>
    <cellStyle name="Normal 5 4 3 2 2 4" xfId="28389"/>
    <cellStyle name="Normal 5 4 3 2 2 5" xfId="28390"/>
    <cellStyle name="Normal 5 4 3 2 2_Tabell 4.5-4.7" xfId="28382"/>
    <cellStyle name="Normal 5 4 3 2 3" xfId="28391"/>
    <cellStyle name="Normal 5 4 3 2 3 2" xfId="28392"/>
    <cellStyle name="Normal 5 4 3 2 3 2 2" xfId="28393"/>
    <cellStyle name="Normal 5 4 3 2 3 2 3" xfId="28394"/>
    <cellStyle name="Normal 5 4 3 2 3 3" xfId="28395"/>
    <cellStyle name="Normal 5 4 3 2 3 3 2" xfId="28396"/>
    <cellStyle name="Normal 5 4 3 2 3 3 3" xfId="28397"/>
    <cellStyle name="Normal 5 4 3 2 3 4" xfId="28398"/>
    <cellStyle name="Normal 5 4 3 2 3 5" xfId="28399"/>
    <cellStyle name="Normal 5 4 3 2 4" xfId="28400"/>
    <cellStyle name="Normal 5 4 3 2 4 2" xfId="28401"/>
    <cellStyle name="Normal 5 4 3 2 4 3" xfId="28402"/>
    <cellStyle name="Normal 5 4 3 2 5" xfId="28403"/>
    <cellStyle name="Normal 5 4 3 2 5 2" xfId="28404"/>
    <cellStyle name="Normal 5 4 3 2 5 3" xfId="28405"/>
    <cellStyle name="Normal 5 4 3 2 6" xfId="28406"/>
    <cellStyle name="Normal 5 4 3 2 6 2" xfId="28407"/>
    <cellStyle name="Normal 5 4 3 2 7" xfId="28408"/>
    <cellStyle name="Normal 5 4 3 2 7 2" xfId="28409"/>
    <cellStyle name="Normal 5 4 3 2 8" xfId="28410"/>
    <cellStyle name="Normal 5 4 3 2 9" xfId="28411"/>
    <cellStyle name="Normal 5 4 3 2_Tabell 4.5-4.7" xfId="28380"/>
    <cellStyle name="Normal 5 4 3 3" xfId="1621"/>
    <cellStyle name="Normal 5 4 3 3 2" xfId="28413"/>
    <cellStyle name="Normal 5 4 3 3 2 2" xfId="28414"/>
    <cellStyle name="Normal 5 4 3 3 2 3" xfId="28415"/>
    <cellStyle name="Normal 5 4 3 3 3" xfId="28416"/>
    <cellStyle name="Normal 5 4 3 3 3 2" xfId="28417"/>
    <cellStyle name="Normal 5 4 3 3 3 3" xfId="28418"/>
    <cellStyle name="Normal 5 4 3 3 4" xfId="28419"/>
    <cellStyle name="Normal 5 4 3 3 5" xfId="28420"/>
    <cellStyle name="Normal 5 4 3 3_Tabell 4.5-4.7" xfId="28412"/>
    <cellStyle name="Normal 5 4 3 4" xfId="28421"/>
    <cellStyle name="Normal 5 4 3 4 2" xfId="28422"/>
    <cellStyle name="Normal 5 4 3 4 2 2" xfId="28423"/>
    <cellStyle name="Normal 5 4 3 4 2 3" xfId="28424"/>
    <cellStyle name="Normal 5 4 3 4 3" xfId="28425"/>
    <cellStyle name="Normal 5 4 3 4 3 2" xfId="28426"/>
    <cellStyle name="Normal 5 4 3 4 3 3" xfId="28427"/>
    <cellStyle name="Normal 5 4 3 4 4" xfId="28428"/>
    <cellStyle name="Normal 5 4 3 4 5" xfId="28429"/>
    <cellStyle name="Normal 5 4 3 5" xfId="28430"/>
    <cellStyle name="Normal 5 4 3 5 2" xfId="28431"/>
    <cellStyle name="Normal 5 4 3 5 3" xfId="28432"/>
    <cellStyle name="Normal 5 4 3 6" xfId="28433"/>
    <cellStyle name="Normal 5 4 3 6 2" xfId="28434"/>
    <cellStyle name="Normal 5 4 3 6 3" xfId="28435"/>
    <cellStyle name="Normal 5 4 3 7" xfId="28436"/>
    <cellStyle name="Normal 5 4 3 7 2" xfId="28437"/>
    <cellStyle name="Normal 5 4 3 8" xfId="28438"/>
    <cellStyle name="Normal 5 4 3 8 2" xfId="28439"/>
    <cellStyle name="Normal 5 4 3 9" xfId="28440"/>
    <cellStyle name="Normal 5 4 3_Tabell 4.5-4.7" xfId="28377"/>
    <cellStyle name="Normal 5 4 4" xfId="1622"/>
    <cellStyle name="Normal 5 4 4 10" xfId="28442"/>
    <cellStyle name="Normal 5 4 4 2" xfId="1623"/>
    <cellStyle name="Normal 5 4 4 2 2" xfId="28444"/>
    <cellStyle name="Normal 5 4 4 2 2 2" xfId="28445"/>
    <cellStyle name="Normal 5 4 4 2 2 3" xfId="28446"/>
    <cellStyle name="Normal 5 4 4 2 3" xfId="28447"/>
    <cellStyle name="Normal 5 4 4 2 3 2" xfId="28448"/>
    <cellStyle name="Normal 5 4 4 2 3 3" xfId="28449"/>
    <cellStyle name="Normal 5 4 4 2 4" xfId="28450"/>
    <cellStyle name="Normal 5 4 4 2 5" xfId="28451"/>
    <cellStyle name="Normal 5 4 4 2_Tabell 4.5-4.7" xfId="28443"/>
    <cellStyle name="Normal 5 4 4 3" xfId="28452"/>
    <cellStyle name="Normal 5 4 4 3 2" xfId="28453"/>
    <cellStyle name="Normal 5 4 4 3 2 2" xfId="28454"/>
    <cellStyle name="Normal 5 4 4 3 2 3" xfId="28455"/>
    <cellStyle name="Normal 5 4 4 3 3" xfId="28456"/>
    <cellStyle name="Normal 5 4 4 3 3 2" xfId="28457"/>
    <cellStyle name="Normal 5 4 4 3 3 3" xfId="28458"/>
    <cellStyle name="Normal 5 4 4 3 4" xfId="28459"/>
    <cellStyle name="Normal 5 4 4 3 5" xfId="28460"/>
    <cellStyle name="Normal 5 4 4 4" xfId="28461"/>
    <cellStyle name="Normal 5 4 4 4 2" xfId="28462"/>
    <cellStyle name="Normal 5 4 4 4 3" xfId="28463"/>
    <cellStyle name="Normal 5 4 4 5" xfId="28464"/>
    <cellStyle name="Normal 5 4 4 5 2" xfId="28465"/>
    <cellStyle name="Normal 5 4 4 5 3" xfId="28466"/>
    <cellStyle name="Normal 5 4 4 6" xfId="28467"/>
    <cellStyle name="Normal 5 4 4 6 2" xfId="28468"/>
    <cellStyle name="Normal 5 4 4 7" xfId="28469"/>
    <cellStyle name="Normal 5 4 4 7 2" xfId="28470"/>
    <cellStyle name="Normal 5 4 4 8" xfId="28471"/>
    <cellStyle name="Normal 5 4 4 9" xfId="28472"/>
    <cellStyle name="Normal 5 4 4_Tabell 4.5-4.7" xfId="28441"/>
    <cellStyle name="Normal 5 4 5" xfId="1624"/>
    <cellStyle name="Normal 5 4 5 2" xfId="28474"/>
    <cellStyle name="Normal 5 4 5 2 2" xfId="28475"/>
    <cellStyle name="Normal 5 4 5 2 3" xfId="28476"/>
    <cellStyle name="Normal 5 4 5 3" xfId="28477"/>
    <cellStyle name="Normal 5 4 5 3 2" xfId="28478"/>
    <cellStyle name="Normal 5 4 5 3 3" xfId="28479"/>
    <cellStyle name="Normal 5 4 5 4" xfId="28480"/>
    <cellStyle name="Normal 5 4 5 5" xfId="28481"/>
    <cellStyle name="Normal 5 4 5_Tabell 4.5-4.7" xfId="28473"/>
    <cellStyle name="Normal 5 4 6" xfId="28482"/>
    <cellStyle name="Normal 5 4 6 2" xfId="28483"/>
    <cellStyle name="Normal 5 4 6 2 2" xfId="28484"/>
    <cellStyle name="Normal 5 4 6 2 3" xfId="28485"/>
    <cellStyle name="Normal 5 4 6 3" xfId="28486"/>
    <cellStyle name="Normal 5 4 6 3 2" xfId="28487"/>
    <cellStyle name="Normal 5 4 6 3 3" xfId="28488"/>
    <cellStyle name="Normal 5 4 6 4" xfId="28489"/>
    <cellStyle name="Normal 5 4 6 5" xfId="28490"/>
    <cellStyle name="Normal 5 4 7" xfId="28491"/>
    <cellStyle name="Normal 5 4 7 2" xfId="28492"/>
    <cellStyle name="Normal 5 4 7 3" xfId="28493"/>
    <cellStyle name="Normal 5 4 8" xfId="28494"/>
    <cellStyle name="Normal 5 4 8 2" xfId="28495"/>
    <cellStyle name="Normal 5 4 8 3" xfId="28496"/>
    <cellStyle name="Normal 5 4 9" xfId="28497"/>
    <cellStyle name="Normal 5 4 9 2" xfId="28498"/>
    <cellStyle name="Normal 5 4_Tabell 4.5-4.7" xfId="28243"/>
    <cellStyle name="Normal 5 5" xfId="1625"/>
    <cellStyle name="Normal 5 5 10" xfId="28500"/>
    <cellStyle name="Normal 5 5 10 2" xfId="28501"/>
    <cellStyle name="Normal 5 5 11" xfId="28502"/>
    <cellStyle name="Normal 5 5 12" xfId="28503"/>
    <cellStyle name="Normal 5 5 13" xfId="28504"/>
    <cellStyle name="Normal 5 5 2" xfId="1626"/>
    <cellStyle name="Normal 5 5 2 10" xfId="28506"/>
    <cellStyle name="Normal 5 5 2 11" xfId="28507"/>
    <cellStyle name="Normal 5 5 2 12" xfId="28508"/>
    <cellStyle name="Normal 5 5 2 2" xfId="1627"/>
    <cellStyle name="Normal 5 5 2 2 10" xfId="28510"/>
    <cellStyle name="Normal 5 5 2 2 11" xfId="28511"/>
    <cellStyle name="Normal 5 5 2 2 2" xfId="1628"/>
    <cellStyle name="Normal 5 5 2 2 2 10" xfId="28513"/>
    <cellStyle name="Normal 5 5 2 2 2 2" xfId="1629"/>
    <cellStyle name="Normal 5 5 2 2 2 2 2" xfId="28515"/>
    <cellStyle name="Normal 5 5 2 2 2 2 2 2" xfId="28516"/>
    <cellStyle name="Normal 5 5 2 2 2 2 2 3" xfId="28517"/>
    <cellStyle name="Normal 5 5 2 2 2 2 3" xfId="28518"/>
    <cellStyle name="Normal 5 5 2 2 2 2 3 2" xfId="28519"/>
    <cellStyle name="Normal 5 5 2 2 2 2 3 3" xfId="28520"/>
    <cellStyle name="Normal 5 5 2 2 2 2 4" xfId="28521"/>
    <cellStyle name="Normal 5 5 2 2 2 2 5" xfId="28522"/>
    <cellStyle name="Normal 5 5 2 2 2 2_Tabell 4.5-4.7" xfId="28514"/>
    <cellStyle name="Normal 5 5 2 2 2 3" xfId="28523"/>
    <cellStyle name="Normal 5 5 2 2 2 3 2" xfId="28524"/>
    <cellStyle name="Normal 5 5 2 2 2 3 2 2" xfId="28525"/>
    <cellStyle name="Normal 5 5 2 2 2 3 2 3" xfId="28526"/>
    <cellStyle name="Normal 5 5 2 2 2 3 3" xfId="28527"/>
    <cellStyle name="Normal 5 5 2 2 2 3 3 2" xfId="28528"/>
    <cellStyle name="Normal 5 5 2 2 2 3 3 3" xfId="28529"/>
    <cellStyle name="Normal 5 5 2 2 2 3 4" xfId="28530"/>
    <cellStyle name="Normal 5 5 2 2 2 3 5" xfId="28531"/>
    <cellStyle name="Normal 5 5 2 2 2 4" xfId="28532"/>
    <cellStyle name="Normal 5 5 2 2 2 4 2" xfId="28533"/>
    <cellStyle name="Normal 5 5 2 2 2 4 3" xfId="28534"/>
    <cellStyle name="Normal 5 5 2 2 2 5" xfId="28535"/>
    <cellStyle name="Normal 5 5 2 2 2 5 2" xfId="28536"/>
    <cellStyle name="Normal 5 5 2 2 2 5 3" xfId="28537"/>
    <cellStyle name="Normal 5 5 2 2 2 6" xfId="28538"/>
    <cellStyle name="Normal 5 5 2 2 2 6 2" xfId="28539"/>
    <cellStyle name="Normal 5 5 2 2 2 7" xfId="28540"/>
    <cellStyle name="Normal 5 5 2 2 2 7 2" xfId="28541"/>
    <cellStyle name="Normal 5 5 2 2 2 8" xfId="28542"/>
    <cellStyle name="Normal 5 5 2 2 2 9" xfId="28543"/>
    <cellStyle name="Normal 5 5 2 2 2_Tabell 4.5-4.7" xfId="28512"/>
    <cellStyle name="Normal 5 5 2 2 3" xfId="1630"/>
    <cellStyle name="Normal 5 5 2 2 3 2" xfId="28545"/>
    <cellStyle name="Normal 5 5 2 2 3 2 2" xfId="28546"/>
    <cellStyle name="Normal 5 5 2 2 3 2 3" xfId="28547"/>
    <cellStyle name="Normal 5 5 2 2 3 3" xfId="28548"/>
    <cellStyle name="Normal 5 5 2 2 3 3 2" xfId="28549"/>
    <cellStyle name="Normal 5 5 2 2 3 3 3" xfId="28550"/>
    <cellStyle name="Normal 5 5 2 2 3 4" xfId="28551"/>
    <cellStyle name="Normal 5 5 2 2 3 5" xfId="28552"/>
    <cellStyle name="Normal 5 5 2 2 3_Tabell 4.5-4.7" xfId="28544"/>
    <cellStyle name="Normal 5 5 2 2 4" xfId="28553"/>
    <cellStyle name="Normal 5 5 2 2 4 2" xfId="28554"/>
    <cellStyle name="Normal 5 5 2 2 4 2 2" xfId="28555"/>
    <cellStyle name="Normal 5 5 2 2 4 2 3" xfId="28556"/>
    <cellStyle name="Normal 5 5 2 2 4 3" xfId="28557"/>
    <cellStyle name="Normal 5 5 2 2 4 3 2" xfId="28558"/>
    <cellStyle name="Normal 5 5 2 2 4 3 3" xfId="28559"/>
    <cellStyle name="Normal 5 5 2 2 4 4" xfId="28560"/>
    <cellStyle name="Normal 5 5 2 2 4 5" xfId="28561"/>
    <cellStyle name="Normal 5 5 2 2 5" xfId="28562"/>
    <cellStyle name="Normal 5 5 2 2 5 2" xfId="28563"/>
    <cellStyle name="Normal 5 5 2 2 5 3" xfId="28564"/>
    <cellStyle name="Normal 5 5 2 2 6" xfId="28565"/>
    <cellStyle name="Normal 5 5 2 2 6 2" xfId="28566"/>
    <cellStyle name="Normal 5 5 2 2 6 3" xfId="28567"/>
    <cellStyle name="Normal 5 5 2 2 7" xfId="28568"/>
    <cellStyle name="Normal 5 5 2 2 7 2" xfId="28569"/>
    <cellStyle name="Normal 5 5 2 2 8" xfId="28570"/>
    <cellStyle name="Normal 5 5 2 2 8 2" xfId="28571"/>
    <cellStyle name="Normal 5 5 2 2 9" xfId="28572"/>
    <cellStyle name="Normal 5 5 2 2_Tabell 4.5-4.7" xfId="28509"/>
    <cellStyle name="Normal 5 5 2 3" xfId="1631"/>
    <cellStyle name="Normal 5 5 2 3 10" xfId="28574"/>
    <cellStyle name="Normal 5 5 2 3 2" xfId="1632"/>
    <cellStyle name="Normal 5 5 2 3 2 2" xfId="28576"/>
    <cellStyle name="Normal 5 5 2 3 2 2 2" xfId="28577"/>
    <cellStyle name="Normal 5 5 2 3 2 2 3" xfId="28578"/>
    <cellStyle name="Normal 5 5 2 3 2 3" xfId="28579"/>
    <cellStyle name="Normal 5 5 2 3 2 3 2" xfId="28580"/>
    <cellStyle name="Normal 5 5 2 3 2 3 3" xfId="28581"/>
    <cellStyle name="Normal 5 5 2 3 2 4" xfId="28582"/>
    <cellStyle name="Normal 5 5 2 3 2 5" xfId="28583"/>
    <cellStyle name="Normal 5 5 2 3 2_Tabell 4.5-4.7" xfId="28575"/>
    <cellStyle name="Normal 5 5 2 3 3" xfId="28584"/>
    <cellStyle name="Normal 5 5 2 3 3 2" xfId="28585"/>
    <cellStyle name="Normal 5 5 2 3 3 2 2" xfId="28586"/>
    <cellStyle name="Normal 5 5 2 3 3 2 3" xfId="28587"/>
    <cellStyle name="Normal 5 5 2 3 3 3" xfId="28588"/>
    <cellStyle name="Normal 5 5 2 3 3 3 2" xfId="28589"/>
    <cellStyle name="Normal 5 5 2 3 3 3 3" xfId="28590"/>
    <cellStyle name="Normal 5 5 2 3 3 4" xfId="28591"/>
    <cellStyle name="Normal 5 5 2 3 3 5" xfId="28592"/>
    <cellStyle name="Normal 5 5 2 3 4" xfId="28593"/>
    <cellStyle name="Normal 5 5 2 3 4 2" xfId="28594"/>
    <cellStyle name="Normal 5 5 2 3 4 3" xfId="28595"/>
    <cellStyle name="Normal 5 5 2 3 5" xfId="28596"/>
    <cellStyle name="Normal 5 5 2 3 5 2" xfId="28597"/>
    <cellStyle name="Normal 5 5 2 3 5 3" xfId="28598"/>
    <cellStyle name="Normal 5 5 2 3 6" xfId="28599"/>
    <cellStyle name="Normal 5 5 2 3 6 2" xfId="28600"/>
    <cellStyle name="Normal 5 5 2 3 7" xfId="28601"/>
    <cellStyle name="Normal 5 5 2 3 7 2" xfId="28602"/>
    <cellStyle name="Normal 5 5 2 3 8" xfId="28603"/>
    <cellStyle name="Normal 5 5 2 3 9" xfId="28604"/>
    <cellStyle name="Normal 5 5 2 3_Tabell 4.5-4.7" xfId="28573"/>
    <cellStyle name="Normal 5 5 2 4" xfId="1633"/>
    <cellStyle name="Normal 5 5 2 4 2" xfId="28606"/>
    <cellStyle name="Normal 5 5 2 4 2 2" xfId="28607"/>
    <cellStyle name="Normal 5 5 2 4 2 3" xfId="28608"/>
    <cellStyle name="Normal 5 5 2 4 3" xfId="28609"/>
    <cellStyle name="Normal 5 5 2 4 3 2" xfId="28610"/>
    <cellStyle name="Normal 5 5 2 4 3 3" xfId="28611"/>
    <cellStyle name="Normal 5 5 2 4 4" xfId="28612"/>
    <cellStyle name="Normal 5 5 2 4 5" xfId="28613"/>
    <cellStyle name="Normal 5 5 2 4_Tabell 4.5-4.7" xfId="28605"/>
    <cellStyle name="Normal 5 5 2 5" xfId="28614"/>
    <cellStyle name="Normal 5 5 2 5 2" xfId="28615"/>
    <cellStyle name="Normal 5 5 2 5 2 2" xfId="28616"/>
    <cellStyle name="Normal 5 5 2 5 2 3" xfId="28617"/>
    <cellStyle name="Normal 5 5 2 5 3" xfId="28618"/>
    <cellStyle name="Normal 5 5 2 5 3 2" xfId="28619"/>
    <cellStyle name="Normal 5 5 2 5 3 3" xfId="28620"/>
    <cellStyle name="Normal 5 5 2 5 4" xfId="28621"/>
    <cellStyle name="Normal 5 5 2 5 5" xfId="28622"/>
    <cellStyle name="Normal 5 5 2 6" xfId="28623"/>
    <cellStyle name="Normal 5 5 2 6 2" xfId="28624"/>
    <cellStyle name="Normal 5 5 2 6 3" xfId="28625"/>
    <cellStyle name="Normal 5 5 2 7" xfId="28626"/>
    <cellStyle name="Normal 5 5 2 7 2" xfId="28627"/>
    <cellStyle name="Normal 5 5 2 7 3" xfId="28628"/>
    <cellStyle name="Normal 5 5 2 8" xfId="28629"/>
    <cellStyle name="Normal 5 5 2 8 2" xfId="28630"/>
    <cellStyle name="Normal 5 5 2 9" xfId="28631"/>
    <cellStyle name="Normal 5 5 2 9 2" xfId="28632"/>
    <cellStyle name="Normal 5 5 2_Tabell 4.5-4.7" xfId="28505"/>
    <cellStyle name="Normal 5 5 3" xfId="1634"/>
    <cellStyle name="Normal 5 5 3 10" xfId="28634"/>
    <cellStyle name="Normal 5 5 3 11" xfId="28635"/>
    <cellStyle name="Normal 5 5 3 2" xfId="1635"/>
    <cellStyle name="Normal 5 5 3 2 10" xfId="28637"/>
    <cellStyle name="Normal 5 5 3 2 2" xfId="1636"/>
    <cellStyle name="Normal 5 5 3 2 2 2" xfId="28639"/>
    <cellStyle name="Normal 5 5 3 2 2 2 2" xfId="28640"/>
    <cellStyle name="Normal 5 5 3 2 2 2 3" xfId="28641"/>
    <cellStyle name="Normal 5 5 3 2 2 3" xfId="28642"/>
    <cellStyle name="Normal 5 5 3 2 2 3 2" xfId="28643"/>
    <cellStyle name="Normal 5 5 3 2 2 3 3" xfId="28644"/>
    <cellStyle name="Normal 5 5 3 2 2 4" xfId="28645"/>
    <cellStyle name="Normal 5 5 3 2 2 5" xfId="28646"/>
    <cellStyle name="Normal 5 5 3 2 2_Tabell 4.5-4.7" xfId="28638"/>
    <cellStyle name="Normal 5 5 3 2 3" xfId="28647"/>
    <cellStyle name="Normal 5 5 3 2 3 2" xfId="28648"/>
    <cellStyle name="Normal 5 5 3 2 3 2 2" xfId="28649"/>
    <cellStyle name="Normal 5 5 3 2 3 2 3" xfId="28650"/>
    <cellStyle name="Normal 5 5 3 2 3 3" xfId="28651"/>
    <cellStyle name="Normal 5 5 3 2 3 3 2" xfId="28652"/>
    <cellStyle name="Normal 5 5 3 2 3 3 3" xfId="28653"/>
    <cellStyle name="Normal 5 5 3 2 3 4" xfId="28654"/>
    <cellStyle name="Normal 5 5 3 2 3 5" xfId="28655"/>
    <cellStyle name="Normal 5 5 3 2 4" xfId="28656"/>
    <cellStyle name="Normal 5 5 3 2 4 2" xfId="28657"/>
    <cellStyle name="Normal 5 5 3 2 4 3" xfId="28658"/>
    <cellStyle name="Normal 5 5 3 2 5" xfId="28659"/>
    <cellStyle name="Normal 5 5 3 2 5 2" xfId="28660"/>
    <cellStyle name="Normal 5 5 3 2 5 3" xfId="28661"/>
    <cellStyle name="Normal 5 5 3 2 6" xfId="28662"/>
    <cellStyle name="Normal 5 5 3 2 6 2" xfId="28663"/>
    <cellStyle name="Normal 5 5 3 2 7" xfId="28664"/>
    <cellStyle name="Normal 5 5 3 2 7 2" xfId="28665"/>
    <cellStyle name="Normal 5 5 3 2 8" xfId="28666"/>
    <cellStyle name="Normal 5 5 3 2 9" xfId="28667"/>
    <cellStyle name="Normal 5 5 3 2_Tabell 4.5-4.7" xfId="28636"/>
    <cellStyle name="Normal 5 5 3 3" xfId="1637"/>
    <cellStyle name="Normal 5 5 3 3 2" xfId="28669"/>
    <cellStyle name="Normal 5 5 3 3 2 2" xfId="28670"/>
    <cellStyle name="Normal 5 5 3 3 2 3" xfId="28671"/>
    <cellStyle name="Normal 5 5 3 3 3" xfId="28672"/>
    <cellStyle name="Normal 5 5 3 3 3 2" xfId="28673"/>
    <cellStyle name="Normal 5 5 3 3 3 3" xfId="28674"/>
    <cellStyle name="Normal 5 5 3 3 4" xfId="28675"/>
    <cellStyle name="Normal 5 5 3 3 5" xfId="28676"/>
    <cellStyle name="Normal 5 5 3 3_Tabell 4.5-4.7" xfId="28668"/>
    <cellStyle name="Normal 5 5 3 4" xfId="28677"/>
    <cellStyle name="Normal 5 5 3 4 2" xfId="28678"/>
    <cellStyle name="Normal 5 5 3 4 2 2" xfId="28679"/>
    <cellStyle name="Normal 5 5 3 4 2 3" xfId="28680"/>
    <cellStyle name="Normal 5 5 3 4 3" xfId="28681"/>
    <cellStyle name="Normal 5 5 3 4 3 2" xfId="28682"/>
    <cellStyle name="Normal 5 5 3 4 3 3" xfId="28683"/>
    <cellStyle name="Normal 5 5 3 4 4" xfId="28684"/>
    <cellStyle name="Normal 5 5 3 4 5" xfId="28685"/>
    <cellStyle name="Normal 5 5 3 5" xfId="28686"/>
    <cellStyle name="Normal 5 5 3 5 2" xfId="28687"/>
    <cellStyle name="Normal 5 5 3 5 3" xfId="28688"/>
    <cellStyle name="Normal 5 5 3 6" xfId="28689"/>
    <cellStyle name="Normal 5 5 3 6 2" xfId="28690"/>
    <cellStyle name="Normal 5 5 3 6 3" xfId="28691"/>
    <cellStyle name="Normal 5 5 3 7" xfId="28692"/>
    <cellStyle name="Normal 5 5 3 7 2" xfId="28693"/>
    <cellStyle name="Normal 5 5 3 8" xfId="28694"/>
    <cellStyle name="Normal 5 5 3 8 2" xfId="28695"/>
    <cellStyle name="Normal 5 5 3 9" xfId="28696"/>
    <cellStyle name="Normal 5 5 3_Tabell 4.5-4.7" xfId="28633"/>
    <cellStyle name="Normal 5 5 4" xfId="1638"/>
    <cellStyle name="Normal 5 5 4 10" xfId="28698"/>
    <cellStyle name="Normal 5 5 4 2" xfId="1639"/>
    <cellStyle name="Normal 5 5 4 2 2" xfId="28700"/>
    <cellStyle name="Normal 5 5 4 2 2 2" xfId="28701"/>
    <cellStyle name="Normal 5 5 4 2 2 3" xfId="28702"/>
    <cellStyle name="Normal 5 5 4 2 3" xfId="28703"/>
    <cellStyle name="Normal 5 5 4 2 3 2" xfId="28704"/>
    <cellStyle name="Normal 5 5 4 2 3 3" xfId="28705"/>
    <cellStyle name="Normal 5 5 4 2 4" xfId="28706"/>
    <cellStyle name="Normal 5 5 4 2 5" xfId="28707"/>
    <cellStyle name="Normal 5 5 4 2_Tabell 4.5-4.7" xfId="28699"/>
    <cellStyle name="Normal 5 5 4 3" xfId="28708"/>
    <cellStyle name="Normal 5 5 4 3 2" xfId="28709"/>
    <cellStyle name="Normal 5 5 4 3 2 2" xfId="28710"/>
    <cellStyle name="Normal 5 5 4 3 2 3" xfId="28711"/>
    <cellStyle name="Normal 5 5 4 3 3" xfId="28712"/>
    <cellStyle name="Normal 5 5 4 3 3 2" xfId="28713"/>
    <cellStyle name="Normal 5 5 4 3 3 3" xfId="28714"/>
    <cellStyle name="Normal 5 5 4 3 4" xfId="28715"/>
    <cellStyle name="Normal 5 5 4 3 5" xfId="28716"/>
    <cellStyle name="Normal 5 5 4 4" xfId="28717"/>
    <cellStyle name="Normal 5 5 4 4 2" xfId="28718"/>
    <cellStyle name="Normal 5 5 4 4 3" xfId="28719"/>
    <cellStyle name="Normal 5 5 4 5" xfId="28720"/>
    <cellStyle name="Normal 5 5 4 5 2" xfId="28721"/>
    <cellStyle name="Normal 5 5 4 5 3" xfId="28722"/>
    <cellStyle name="Normal 5 5 4 6" xfId="28723"/>
    <cellStyle name="Normal 5 5 4 6 2" xfId="28724"/>
    <cellStyle name="Normal 5 5 4 7" xfId="28725"/>
    <cellStyle name="Normal 5 5 4 7 2" xfId="28726"/>
    <cellStyle name="Normal 5 5 4 8" xfId="28727"/>
    <cellStyle name="Normal 5 5 4 9" xfId="28728"/>
    <cellStyle name="Normal 5 5 4_Tabell 4.5-4.7" xfId="28697"/>
    <cellStyle name="Normal 5 5 5" xfId="1640"/>
    <cellStyle name="Normal 5 5 5 2" xfId="28730"/>
    <cellStyle name="Normal 5 5 5 2 2" xfId="28731"/>
    <cellStyle name="Normal 5 5 5 2 3" xfId="28732"/>
    <cellStyle name="Normal 5 5 5 3" xfId="28733"/>
    <cellStyle name="Normal 5 5 5 3 2" xfId="28734"/>
    <cellStyle name="Normal 5 5 5 3 3" xfId="28735"/>
    <cellStyle name="Normal 5 5 5 4" xfId="28736"/>
    <cellStyle name="Normal 5 5 5 5" xfId="28737"/>
    <cellStyle name="Normal 5 5 5_Tabell 4.5-4.7" xfId="28729"/>
    <cellStyle name="Normal 5 5 6" xfId="28738"/>
    <cellStyle name="Normal 5 5 6 2" xfId="28739"/>
    <cellStyle name="Normal 5 5 6 2 2" xfId="28740"/>
    <cellStyle name="Normal 5 5 6 2 3" xfId="28741"/>
    <cellStyle name="Normal 5 5 6 3" xfId="28742"/>
    <cellStyle name="Normal 5 5 6 3 2" xfId="28743"/>
    <cellStyle name="Normal 5 5 6 3 3" xfId="28744"/>
    <cellStyle name="Normal 5 5 6 4" xfId="28745"/>
    <cellStyle name="Normal 5 5 6 5" xfId="28746"/>
    <cellStyle name="Normal 5 5 7" xfId="28747"/>
    <cellStyle name="Normal 5 5 7 2" xfId="28748"/>
    <cellStyle name="Normal 5 5 7 3" xfId="28749"/>
    <cellStyle name="Normal 5 5 8" xfId="28750"/>
    <cellStyle name="Normal 5 5 8 2" xfId="28751"/>
    <cellStyle name="Normal 5 5 8 3" xfId="28752"/>
    <cellStyle name="Normal 5 5 9" xfId="28753"/>
    <cellStyle name="Normal 5 5 9 2" xfId="28754"/>
    <cellStyle name="Normal 5 5_Tabell 4.5-4.7" xfId="28499"/>
    <cellStyle name="Normal 5 6" xfId="1641"/>
    <cellStyle name="Normal 5 6 10" xfId="28756"/>
    <cellStyle name="Normal 5 6 11" xfId="28757"/>
    <cellStyle name="Normal 5 6 12" xfId="28758"/>
    <cellStyle name="Normal 5 6 2" xfId="1642"/>
    <cellStyle name="Normal 5 6 2 10" xfId="28760"/>
    <cellStyle name="Normal 5 6 2 11" xfId="28761"/>
    <cellStyle name="Normal 5 6 2 2" xfId="1643"/>
    <cellStyle name="Normal 5 6 2 2 10" xfId="28763"/>
    <cellStyle name="Normal 5 6 2 2 2" xfId="1644"/>
    <cellStyle name="Normal 5 6 2 2 2 2" xfId="28765"/>
    <cellStyle name="Normal 5 6 2 2 2 2 2" xfId="28766"/>
    <cellStyle name="Normal 5 6 2 2 2 2 3" xfId="28767"/>
    <cellStyle name="Normal 5 6 2 2 2 3" xfId="28768"/>
    <cellStyle name="Normal 5 6 2 2 2 3 2" xfId="28769"/>
    <cellStyle name="Normal 5 6 2 2 2 3 3" xfId="28770"/>
    <cellStyle name="Normal 5 6 2 2 2 4" xfId="28771"/>
    <cellStyle name="Normal 5 6 2 2 2 5" xfId="28772"/>
    <cellStyle name="Normal 5 6 2 2 2_Tabell 4.5-4.7" xfId="28764"/>
    <cellStyle name="Normal 5 6 2 2 3" xfId="28773"/>
    <cellStyle name="Normal 5 6 2 2 3 2" xfId="28774"/>
    <cellStyle name="Normal 5 6 2 2 3 2 2" xfId="28775"/>
    <cellStyle name="Normal 5 6 2 2 3 2 3" xfId="28776"/>
    <cellStyle name="Normal 5 6 2 2 3 3" xfId="28777"/>
    <cellStyle name="Normal 5 6 2 2 3 3 2" xfId="28778"/>
    <cellStyle name="Normal 5 6 2 2 3 3 3" xfId="28779"/>
    <cellStyle name="Normal 5 6 2 2 3 4" xfId="28780"/>
    <cellStyle name="Normal 5 6 2 2 3 5" xfId="28781"/>
    <cellStyle name="Normal 5 6 2 2 4" xfId="28782"/>
    <cellStyle name="Normal 5 6 2 2 4 2" xfId="28783"/>
    <cellStyle name="Normal 5 6 2 2 4 3" xfId="28784"/>
    <cellStyle name="Normal 5 6 2 2 5" xfId="28785"/>
    <cellStyle name="Normal 5 6 2 2 5 2" xfId="28786"/>
    <cellStyle name="Normal 5 6 2 2 5 3" xfId="28787"/>
    <cellStyle name="Normal 5 6 2 2 6" xfId="28788"/>
    <cellStyle name="Normal 5 6 2 2 6 2" xfId="28789"/>
    <cellStyle name="Normal 5 6 2 2 7" xfId="28790"/>
    <cellStyle name="Normal 5 6 2 2 7 2" xfId="28791"/>
    <cellStyle name="Normal 5 6 2 2 8" xfId="28792"/>
    <cellStyle name="Normal 5 6 2 2 9" xfId="28793"/>
    <cellStyle name="Normal 5 6 2 2_Tabell 4.5-4.7" xfId="28762"/>
    <cellStyle name="Normal 5 6 2 3" xfId="1645"/>
    <cellStyle name="Normal 5 6 2 3 2" xfId="28795"/>
    <cellStyle name="Normal 5 6 2 3 2 2" xfId="28796"/>
    <cellStyle name="Normal 5 6 2 3 2 3" xfId="28797"/>
    <cellStyle name="Normal 5 6 2 3 3" xfId="28798"/>
    <cellStyle name="Normal 5 6 2 3 3 2" xfId="28799"/>
    <cellStyle name="Normal 5 6 2 3 3 3" xfId="28800"/>
    <cellStyle name="Normal 5 6 2 3 4" xfId="28801"/>
    <cellStyle name="Normal 5 6 2 3 5" xfId="28802"/>
    <cellStyle name="Normal 5 6 2 3_Tabell 4.5-4.7" xfId="28794"/>
    <cellStyle name="Normal 5 6 2 4" xfId="28803"/>
    <cellStyle name="Normal 5 6 2 4 2" xfId="28804"/>
    <cellStyle name="Normal 5 6 2 4 2 2" xfId="28805"/>
    <cellStyle name="Normal 5 6 2 4 2 3" xfId="28806"/>
    <cellStyle name="Normal 5 6 2 4 3" xfId="28807"/>
    <cellStyle name="Normal 5 6 2 4 3 2" xfId="28808"/>
    <cellStyle name="Normal 5 6 2 4 3 3" xfId="28809"/>
    <cellStyle name="Normal 5 6 2 4 4" xfId="28810"/>
    <cellStyle name="Normal 5 6 2 4 5" xfId="28811"/>
    <cellStyle name="Normal 5 6 2 5" xfId="28812"/>
    <cellStyle name="Normal 5 6 2 5 2" xfId="28813"/>
    <cellStyle name="Normal 5 6 2 5 3" xfId="28814"/>
    <cellStyle name="Normal 5 6 2 6" xfId="28815"/>
    <cellStyle name="Normal 5 6 2 6 2" xfId="28816"/>
    <cellStyle name="Normal 5 6 2 6 3" xfId="28817"/>
    <cellStyle name="Normal 5 6 2 7" xfId="28818"/>
    <cellStyle name="Normal 5 6 2 7 2" xfId="28819"/>
    <cellStyle name="Normal 5 6 2 8" xfId="28820"/>
    <cellStyle name="Normal 5 6 2 8 2" xfId="28821"/>
    <cellStyle name="Normal 5 6 2 9" xfId="28822"/>
    <cellStyle name="Normal 5 6 2_Tabell 4.5-4.7" xfId="28759"/>
    <cellStyle name="Normal 5 6 3" xfId="1646"/>
    <cellStyle name="Normal 5 6 3 10" xfId="28824"/>
    <cellStyle name="Normal 5 6 3 2" xfId="1647"/>
    <cellStyle name="Normal 5 6 3 2 2" xfId="28826"/>
    <cellStyle name="Normal 5 6 3 2 2 2" xfId="28827"/>
    <cellStyle name="Normal 5 6 3 2 2 3" xfId="28828"/>
    <cellStyle name="Normal 5 6 3 2 3" xfId="28829"/>
    <cellStyle name="Normal 5 6 3 2 3 2" xfId="28830"/>
    <cellStyle name="Normal 5 6 3 2 3 3" xfId="28831"/>
    <cellStyle name="Normal 5 6 3 2 4" xfId="28832"/>
    <cellStyle name="Normal 5 6 3 2 5" xfId="28833"/>
    <cellStyle name="Normal 5 6 3 2_Tabell 4.5-4.7" xfId="28825"/>
    <cellStyle name="Normal 5 6 3 3" xfId="28834"/>
    <cellStyle name="Normal 5 6 3 3 2" xfId="28835"/>
    <cellStyle name="Normal 5 6 3 3 2 2" xfId="28836"/>
    <cellStyle name="Normal 5 6 3 3 2 3" xfId="28837"/>
    <cellStyle name="Normal 5 6 3 3 3" xfId="28838"/>
    <cellStyle name="Normal 5 6 3 3 3 2" xfId="28839"/>
    <cellStyle name="Normal 5 6 3 3 3 3" xfId="28840"/>
    <cellStyle name="Normal 5 6 3 3 4" xfId="28841"/>
    <cellStyle name="Normal 5 6 3 3 5" xfId="28842"/>
    <cellStyle name="Normal 5 6 3 4" xfId="28843"/>
    <cellStyle name="Normal 5 6 3 4 2" xfId="28844"/>
    <cellStyle name="Normal 5 6 3 4 3" xfId="28845"/>
    <cellStyle name="Normal 5 6 3 5" xfId="28846"/>
    <cellStyle name="Normal 5 6 3 5 2" xfId="28847"/>
    <cellStyle name="Normal 5 6 3 5 3" xfId="28848"/>
    <cellStyle name="Normal 5 6 3 6" xfId="28849"/>
    <cellStyle name="Normal 5 6 3 6 2" xfId="28850"/>
    <cellStyle name="Normal 5 6 3 7" xfId="28851"/>
    <cellStyle name="Normal 5 6 3 7 2" xfId="28852"/>
    <cellStyle name="Normal 5 6 3 8" xfId="28853"/>
    <cellStyle name="Normal 5 6 3 9" xfId="28854"/>
    <cellStyle name="Normal 5 6 3_Tabell 4.5-4.7" xfId="28823"/>
    <cellStyle name="Normal 5 6 4" xfId="1648"/>
    <cellStyle name="Normal 5 6 4 2" xfId="28856"/>
    <cellStyle name="Normal 5 6 4 2 2" xfId="28857"/>
    <cellStyle name="Normal 5 6 4 2 3" xfId="28858"/>
    <cellStyle name="Normal 5 6 4 3" xfId="28859"/>
    <cellStyle name="Normal 5 6 4 3 2" xfId="28860"/>
    <cellStyle name="Normal 5 6 4 3 3" xfId="28861"/>
    <cellStyle name="Normal 5 6 4 4" xfId="28862"/>
    <cellStyle name="Normal 5 6 4 5" xfId="28863"/>
    <cellStyle name="Normal 5 6 4_Tabell 4.5-4.7" xfId="28855"/>
    <cellStyle name="Normal 5 6 5" xfId="28864"/>
    <cellStyle name="Normal 5 6 5 2" xfId="28865"/>
    <cellStyle name="Normal 5 6 5 2 2" xfId="28866"/>
    <cellStyle name="Normal 5 6 5 2 3" xfId="28867"/>
    <cellStyle name="Normal 5 6 5 3" xfId="28868"/>
    <cellStyle name="Normal 5 6 5 3 2" xfId="28869"/>
    <cellStyle name="Normal 5 6 5 3 3" xfId="28870"/>
    <cellStyle name="Normal 5 6 5 4" xfId="28871"/>
    <cellStyle name="Normal 5 6 5 5" xfId="28872"/>
    <cellStyle name="Normal 5 6 6" xfId="28873"/>
    <cellStyle name="Normal 5 6 6 2" xfId="28874"/>
    <cellStyle name="Normal 5 6 6 3" xfId="28875"/>
    <cellStyle name="Normal 5 6 7" xfId="28876"/>
    <cellStyle name="Normal 5 6 7 2" xfId="28877"/>
    <cellStyle name="Normal 5 6 7 3" xfId="28878"/>
    <cellStyle name="Normal 5 6 8" xfId="28879"/>
    <cellStyle name="Normal 5 6 8 2" xfId="28880"/>
    <cellStyle name="Normal 5 6 9" xfId="28881"/>
    <cellStyle name="Normal 5 6 9 2" xfId="28882"/>
    <cellStyle name="Normal 5 6_Tabell 4.5-4.7" xfId="28755"/>
    <cellStyle name="Normal 5 7" xfId="1649"/>
    <cellStyle name="Normal 5 7 10" xfId="28884"/>
    <cellStyle name="Normal 5 7 11" xfId="28885"/>
    <cellStyle name="Normal 5 7 2" xfId="1650"/>
    <cellStyle name="Normal 5 7 2 10" xfId="28887"/>
    <cellStyle name="Normal 5 7 2 2" xfId="1651"/>
    <cellStyle name="Normal 5 7 2 2 2" xfId="28889"/>
    <cellStyle name="Normal 5 7 2 2 2 2" xfId="28890"/>
    <cellStyle name="Normal 5 7 2 2 2 3" xfId="28891"/>
    <cellStyle name="Normal 5 7 2 2 3" xfId="28892"/>
    <cellStyle name="Normal 5 7 2 2 3 2" xfId="28893"/>
    <cellStyle name="Normal 5 7 2 2 3 3" xfId="28894"/>
    <cellStyle name="Normal 5 7 2 2 4" xfId="28895"/>
    <cellStyle name="Normal 5 7 2 2 5" xfId="28896"/>
    <cellStyle name="Normal 5 7 2 2_Tabell 4.5-4.7" xfId="28888"/>
    <cellStyle name="Normal 5 7 2 3" xfId="28897"/>
    <cellStyle name="Normal 5 7 2 3 2" xfId="28898"/>
    <cellStyle name="Normal 5 7 2 3 2 2" xfId="28899"/>
    <cellStyle name="Normal 5 7 2 3 2 3" xfId="28900"/>
    <cellStyle name="Normal 5 7 2 3 3" xfId="28901"/>
    <cellStyle name="Normal 5 7 2 3 3 2" xfId="28902"/>
    <cellStyle name="Normal 5 7 2 3 3 3" xfId="28903"/>
    <cellStyle name="Normal 5 7 2 3 4" xfId="28904"/>
    <cellStyle name="Normal 5 7 2 3 5" xfId="28905"/>
    <cellStyle name="Normal 5 7 2 4" xfId="28906"/>
    <cellStyle name="Normal 5 7 2 4 2" xfId="28907"/>
    <cellStyle name="Normal 5 7 2 4 3" xfId="28908"/>
    <cellStyle name="Normal 5 7 2 5" xfId="28909"/>
    <cellStyle name="Normal 5 7 2 5 2" xfId="28910"/>
    <cellStyle name="Normal 5 7 2 5 3" xfId="28911"/>
    <cellStyle name="Normal 5 7 2 6" xfId="28912"/>
    <cellStyle name="Normal 5 7 2 6 2" xfId="28913"/>
    <cellStyle name="Normal 5 7 2 7" xfId="28914"/>
    <cellStyle name="Normal 5 7 2 7 2" xfId="28915"/>
    <cellStyle name="Normal 5 7 2 8" xfId="28916"/>
    <cellStyle name="Normal 5 7 2 9" xfId="28917"/>
    <cellStyle name="Normal 5 7 2_Tabell 4.5-4.7" xfId="28886"/>
    <cellStyle name="Normal 5 7 3" xfId="1652"/>
    <cellStyle name="Normal 5 7 3 2" xfId="28919"/>
    <cellStyle name="Normal 5 7 3 2 2" xfId="28920"/>
    <cellStyle name="Normal 5 7 3 2 3" xfId="28921"/>
    <cellStyle name="Normal 5 7 3 3" xfId="28922"/>
    <cellStyle name="Normal 5 7 3 3 2" xfId="28923"/>
    <cellStyle name="Normal 5 7 3 3 3" xfId="28924"/>
    <cellStyle name="Normal 5 7 3 4" xfId="28925"/>
    <cellStyle name="Normal 5 7 3 5" xfId="28926"/>
    <cellStyle name="Normal 5 7 3_Tabell 4.5-4.7" xfId="28918"/>
    <cellStyle name="Normal 5 7 4" xfId="28927"/>
    <cellStyle name="Normal 5 7 4 2" xfId="28928"/>
    <cellStyle name="Normal 5 7 4 2 2" xfId="28929"/>
    <cellStyle name="Normal 5 7 4 2 3" xfId="28930"/>
    <cellStyle name="Normal 5 7 4 3" xfId="28931"/>
    <cellStyle name="Normal 5 7 4 3 2" xfId="28932"/>
    <cellStyle name="Normal 5 7 4 3 3" xfId="28933"/>
    <cellStyle name="Normal 5 7 4 4" xfId="28934"/>
    <cellStyle name="Normal 5 7 4 5" xfId="28935"/>
    <cellStyle name="Normal 5 7 5" xfId="28936"/>
    <cellStyle name="Normal 5 7 5 2" xfId="28937"/>
    <cellStyle name="Normal 5 7 5 3" xfId="28938"/>
    <cellStyle name="Normal 5 7 6" xfId="28939"/>
    <cellStyle name="Normal 5 7 6 2" xfId="28940"/>
    <cellStyle name="Normal 5 7 6 3" xfId="28941"/>
    <cellStyle name="Normal 5 7 7" xfId="28942"/>
    <cellStyle name="Normal 5 7 7 2" xfId="28943"/>
    <cellStyle name="Normal 5 7 8" xfId="28944"/>
    <cellStyle name="Normal 5 7 8 2" xfId="28945"/>
    <cellStyle name="Normal 5 7 9" xfId="28946"/>
    <cellStyle name="Normal 5 7_Tabell 4.5-4.7" xfId="28883"/>
    <cellStyle name="Normal 5 8" xfId="1653"/>
    <cellStyle name="Normal 5 8 10" xfId="28948"/>
    <cellStyle name="Normal 5 8 11" xfId="28949"/>
    <cellStyle name="Normal 5 8 2" xfId="1654"/>
    <cellStyle name="Normal 5 8 2 10" xfId="28951"/>
    <cellStyle name="Normal 5 8 2 2" xfId="1655"/>
    <cellStyle name="Normal 5 8 2 2 2" xfId="28953"/>
    <cellStyle name="Normal 5 8 2 2 2 2" xfId="28954"/>
    <cellStyle name="Normal 5 8 2 2 2 3" xfId="28955"/>
    <cellStyle name="Normal 5 8 2 2 3" xfId="28956"/>
    <cellStyle name="Normal 5 8 2 2 3 2" xfId="28957"/>
    <cellStyle name="Normal 5 8 2 2 3 3" xfId="28958"/>
    <cellStyle name="Normal 5 8 2 2 4" xfId="28959"/>
    <cellStyle name="Normal 5 8 2 2 5" xfId="28960"/>
    <cellStyle name="Normal 5 8 2 2_Tabell 4.5-4.7" xfId="28952"/>
    <cellStyle name="Normal 5 8 2 3" xfId="28961"/>
    <cellStyle name="Normal 5 8 2 3 2" xfId="28962"/>
    <cellStyle name="Normal 5 8 2 3 2 2" xfId="28963"/>
    <cellStyle name="Normal 5 8 2 3 2 3" xfId="28964"/>
    <cellStyle name="Normal 5 8 2 3 3" xfId="28965"/>
    <cellStyle name="Normal 5 8 2 3 3 2" xfId="28966"/>
    <cellStyle name="Normal 5 8 2 3 3 3" xfId="28967"/>
    <cellStyle name="Normal 5 8 2 3 4" xfId="28968"/>
    <cellStyle name="Normal 5 8 2 3 5" xfId="28969"/>
    <cellStyle name="Normal 5 8 2 4" xfId="28970"/>
    <cellStyle name="Normal 5 8 2 4 2" xfId="28971"/>
    <cellStyle name="Normal 5 8 2 4 3" xfId="28972"/>
    <cellStyle name="Normal 5 8 2 5" xfId="28973"/>
    <cellStyle name="Normal 5 8 2 5 2" xfId="28974"/>
    <cellStyle name="Normal 5 8 2 5 3" xfId="28975"/>
    <cellStyle name="Normal 5 8 2 6" xfId="28976"/>
    <cellStyle name="Normal 5 8 2 6 2" xfId="28977"/>
    <cellStyle name="Normal 5 8 2 7" xfId="28978"/>
    <cellStyle name="Normal 5 8 2 7 2" xfId="28979"/>
    <cellStyle name="Normal 5 8 2 8" xfId="28980"/>
    <cellStyle name="Normal 5 8 2 9" xfId="28981"/>
    <cellStyle name="Normal 5 8 2_Tabell 4.5-4.7" xfId="28950"/>
    <cellStyle name="Normal 5 8 3" xfId="1656"/>
    <cellStyle name="Normal 5 8 3 2" xfId="28983"/>
    <cellStyle name="Normal 5 8 3 2 2" xfId="28984"/>
    <cellStyle name="Normal 5 8 3 2 3" xfId="28985"/>
    <cellStyle name="Normal 5 8 3 3" xfId="28986"/>
    <cellStyle name="Normal 5 8 3 3 2" xfId="28987"/>
    <cellStyle name="Normal 5 8 3 3 3" xfId="28988"/>
    <cellStyle name="Normal 5 8 3 4" xfId="28989"/>
    <cellStyle name="Normal 5 8 3 5" xfId="28990"/>
    <cellStyle name="Normal 5 8 3_Tabell 4.5-4.7" xfId="28982"/>
    <cellStyle name="Normal 5 8 4" xfId="28991"/>
    <cellStyle name="Normal 5 8 4 2" xfId="28992"/>
    <cellStyle name="Normal 5 8 4 2 2" xfId="28993"/>
    <cellStyle name="Normal 5 8 4 2 3" xfId="28994"/>
    <cellStyle name="Normal 5 8 4 3" xfId="28995"/>
    <cellStyle name="Normal 5 8 4 3 2" xfId="28996"/>
    <cellStyle name="Normal 5 8 4 3 3" xfId="28997"/>
    <cellStyle name="Normal 5 8 4 4" xfId="28998"/>
    <cellStyle name="Normal 5 8 4 5" xfId="28999"/>
    <cellStyle name="Normal 5 8 5" xfId="29000"/>
    <cellStyle name="Normal 5 8 5 2" xfId="29001"/>
    <cellStyle name="Normal 5 8 5 3" xfId="29002"/>
    <cellStyle name="Normal 5 8 6" xfId="29003"/>
    <cellStyle name="Normal 5 8 6 2" xfId="29004"/>
    <cellStyle name="Normal 5 8 6 3" xfId="29005"/>
    <cellStyle name="Normal 5 8 7" xfId="29006"/>
    <cellStyle name="Normal 5 8 7 2" xfId="29007"/>
    <cellStyle name="Normal 5 8 8" xfId="29008"/>
    <cellStyle name="Normal 5 8 8 2" xfId="29009"/>
    <cellStyle name="Normal 5 8 9" xfId="29010"/>
    <cellStyle name="Normal 5 8_Tabell 4.5-4.7" xfId="28947"/>
    <cellStyle name="Normal 5 9" xfId="1657"/>
    <cellStyle name="Normal 5 9 10" xfId="29012"/>
    <cellStyle name="Normal 5 9 2" xfId="1658"/>
    <cellStyle name="Normal 5 9 2 2" xfId="29014"/>
    <cellStyle name="Normal 5 9 2 2 2" xfId="29015"/>
    <cellStyle name="Normal 5 9 2 2 3" xfId="29016"/>
    <cellStyle name="Normal 5 9 2 3" xfId="29017"/>
    <cellStyle name="Normal 5 9 2 3 2" xfId="29018"/>
    <cellStyle name="Normal 5 9 2 3 3" xfId="29019"/>
    <cellStyle name="Normal 5 9 2 4" xfId="29020"/>
    <cellStyle name="Normal 5 9 2 5" xfId="29021"/>
    <cellStyle name="Normal 5 9 2_Tabell 4.5-4.7" xfId="29013"/>
    <cellStyle name="Normal 5 9 3" xfId="29022"/>
    <cellStyle name="Normal 5 9 3 2" xfId="29023"/>
    <cellStyle name="Normal 5 9 3 2 2" xfId="29024"/>
    <cellStyle name="Normal 5 9 3 2 3" xfId="29025"/>
    <cellStyle name="Normal 5 9 3 3" xfId="29026"/>
    <cellStyle name="Normal 5 9 3 3 2" xfId="29027"/>
    <cellStyle name="Normal 5 9 3 3 3" xfId="29028"/>
    <cellStyle name="Normal 5 9 3 4" xfId="29029"/>
    <cellStyle name="Normal 5 9 3 5" xfId="29030"/>
    <cellStyle name="Normal 5 9 4" xfId="29031"/>
    <cellStyle name="Normal 5 9 4 2" xfId="29032"/>
    <cellStyle name="Normal 5 9 4 3" xfId="29033"/>
    <cellStyle name="Normal 5 9 5" xfId="29034"/>
    <cellStyle name="Normal 5 9 5 2" xfId="29035"/>
    <cellStyle name="Normal 5 9 5 3" xfId="29036"/>
    <cellStyle name="Normal 5 9 6" xfId="29037"/>
    <cellStyle name="Normal 5 9 6 2" xfId="29038"/>
    <cellStyle name="Normal 5 9 7" xfId="29039"/>
    <cellStyle name="Normal 5 9 7 2" xfId="29040"/>
    <cellStyle name="Normal 5 9 8" xfId="29041"/>
    <cellStyle name="Normal 5 9 9" xfId="29042"/>
    <cellStyle name="Normal 5 9_Tabell 4.5-4.7" xfId="29011"/>
    <cellStyle name="Normal 5_Tabell 4.5-4.7" xfId="27632"/>
    <cellStyle name="Normal 6" xfId="1659"/>
    <cellStyle name="Normal 6 2" xfId="1660"/>
    <cellStyle name="Normal 6 2 10" xfId="29045"/>
    <cellStyle name="Normal 6 2 11" xfId="29046"/>
    <cellStyle name="Normal 6 2 2" xfId="1661"/>
    <cellStyle name="Normal 6 2 2 10" xfId="29048"/>
    <cellStyle name="Normal 6 2 2 2" xfId="1662"/>
    <cellStyle name="Normal 6 2 2 2 2" xfId="29050"/>
    <cellStyle name="Normal 6 2 2 2 2 2" xfId="29051"/>
    <cellStyle name="Normal 6 2 2 2 2 3" xfId="29052"/>
    <cellStyle name="Normal 6 2 2 2 3" xfId="29053"/>
    <cellStyle name="Normal 6 2 2 2 3 2" xfId="29054"/>
    <cellStyle name="Normal 6 2 2 2 3 3" xfId="29055"/>
    <cellStyle name="Normal 6 2 2 2 4" xfId="29056"/>
    <cellStyle name="Normal 6 2 2 2 5" xfId="29057"/>
    <cellStyle name="Normal 6 2 2 2_Tabell 4.5-4.7" xfId="29049"/>
    <cellStyle name="Normal 6 2 2 3" xfId="29058"/>
    <cellStyle name="Normal 6 2 2 3 2" xfId="29059"/>
    <cellStyle name="Normal 6 2 2 3 2 2" xfId="29060"/>
    <cellStyle name="Normal 6 2 2 3 2 3" xfId="29061"/>
    <cellStyle name="Normal 6 2 2 3 3" xfId="29062"/>
    <cellStyle name="Normal 6 2 2 3 3 2" xfId="29063"/>
    <cellStyle name="Normal 6 2 2 3 3 3" xfId="29064"/>
    <cellStyle name="Normal 6 2 2 3 4" xfId="29065"/>
    <cellStyle name="Normal 6 2 2 3 5" xfId="29066"/>
    <cellStyle name="Normal 6 2 2 4" xfId="29067"/>
    <cellStyle name="Normal 6 2 2 4 2" xfId="29068"/>
    <cellStyle name="Normal 6 2 2 4 3" xfId="29069"/>
    <cellStyle name="Normal 6 2 2 5" xfId="29070"/>
    <cellStyle name="Normal 6 2 2 5 2" xfId="29071"/>
    <cellStyle name="Normal 6 2 2 5 3" xfId="29072"/>
    <cellStyle name="Normal 6 2 2 6" xfId="29073"/>
    <cellStyle name="Normal 6 2 2 6 2" xfId="29074"/>
    <cellStyle name="Normal 6 2 2 7" xfId="29075"/>
    <cellStyle name="Normal 6 2 2 7 2" xfId="29076"/>
    <cellStyle name="Normal 6 2 2 8" xfId="29077"/>
    <cellStyle name="Normal 6 2 2 9" xfId="29078"/>
    <cellStyle name="Normal 6 2 2_Tabell 4.5-4.7" xfId="29047"/>
    <cellStyle name="Normal 6 2 3" xfId="1663"/>
    <cellStyle name="Normal 6 2 3 2" xfId="29080"/>
    <cellStyle name="Normal 6 2 3 2 2" xfId="29081"/>
    <cellStyle name="Normal 6 2 3 2 3" xfId="29082"/>
    <cellStyle name="Normal 6 2 3 3" xfId="29083"/>
    <cellStyle name="Normal 6 2 3 3 2" xfId="29084"/>
    <cellStyle name="Normal 6 2 3 3 3" xfId="29085"/>
    <cellStyle name="Normal 6 2 3 4" xfId="29086"/>
    <cellStyle name="Normal 6 2 3 5" xfId="29087"/>
    <cellStyle name="Normal 6 2 3_Tabell 4.5-4.7" xfId="29079"/>
    <cellStyle name="Normal 6 2 4" xfId="29088"/>
    <cellStyle name="Normal 6 2 4 2" xfId="29089"/>
    <cellStyle name="Normal 6 2 4 2 2" xfId="29090"/>
    <cellStyle name="Normal 6 2 4 2 3" xfId="29091"/>
    <cellStyle name="Normal 6 2 4 3" xfId="29092"/>
    <cellStyle name="Normal 6 2 4 3 2" xfId="29093"/>
    <cellStyle name="Normal 6 2 4 3 3" xfId="29094"/>
    <cellStyle name="Normal 6 2 4 4" xfId="29095"/>
    <cellStyle name="Normal 6 2 4 5" xfId="29096"/>
    <cellStyle name="Normal 6 2 5" xfId="29097"/>
    <cellStyle name="Normal 6 2 5 2" xfId="29098"/>
    <cellStyle name="Normal 6 2 5 3" xfId="29099"/>
    <cellStyle name="Normal 6 2 6" xfId="29100"/>
    <cellStyle name="Normal 6 2 6 2" xfId="29101"/>
    <cellStyle name="Normal 6 2 6 3" xfId="29102"/>
    <cellStyle name="Normal 6 2 7" xfId="29103"/>
    <cellStyle name="Normal 6 2 7 2" xfId="29104"/>
    <cellStyle name="Normal 6 2 8" xfId="29105"/>
    <cellStyle name="Normal 6 2 8 2" xfId="29106"/>
    <cellStyle name="Normal 6 2 9" xfId="29107"/>
    <cellStyle name="Normal 6 2_Tabell 4.5-4.7" xfId="29044"/>
    <cellStyle name="Normal 6 3" xfId="1664"/>
    <cellStyle name="Normal 6 3 10" xfId="29109"/>
    <cellStyle name="Normal 6 3 11" xfId="29110"/>
    <cellStyle name="Normal 6 3 2" xfId="1665"/>
    <cellStyle name="Normal 6 3 2 10" xfId="29112"/>
    <cellStyle name="Normal 6 3 2 2" xfId="1666"/>
    <cellStyle name="Normal 6 3 2 2 2" xfId="29114"/>
    <cellStyle name="Normal 6 3 2 2 2 2" xfId="29115"/>
    <cellStyle name="Normal 6 3 2 2 2 3" xfId="29116"/>
    <cellStyle name="Normal 6 3 2 2 3" xfId="29117"/>
    <cellStyle name="Normal 6 3 2 2 3 2" xfId="29118"/>
    <cellStyle name="Normal 6 3 2 2 3 3" xfId="29119"/>
    <cellStyle name="Normal 6 3 2 2 4" xfId="29120"/>
    <cellStyle name="Normal 6 3 2 2 5" xfId="29121"/>
    <cellStyle name="Normal 6 3 2 2_Tabell 4.5-4.7" xfId="29113"/>
    <cellStyle name="Normal 6 3 2 3" xfId="29122"/>
    <cellStyle name="Normal 6 3 2 3 2" xfId="29123"/>
    <cellStyle name="Normal 6 3 2 3 2 2" xfId="29124"/>
    <cellStyle name="Normal 6 3 2 3 2 3" xfId="29125"/>
    <cellStyle name="Normal 6 3 2 3 3" xfId="29126"/>
    <cellStyle name="Normal 6 3 2 3 3 2" xfId="29127"/>
    <cellStyle name="Normal 6 3 2 3 3 3" xfId="29128"/>
    <cellStyle name="Normal 6 3 2 3 4" xfId="29129"/>
    <cellStyle name="Normal 6 3 2 3 5" xfId="29130"/>
    <cellStyle name="Normal 6 3 2 4" xfId="29131"/>
    <cellStyle name="Normal 6 3 2 4 2" xfId="29132"/>
    <cellStyle name="Normal 6 3 2 4 3" xfId="29133"/>
    <cellStyle name="Normal 6 3 2 5" xfId="29134"/>
    <cellStyle name="Normal 6 3 2 5 2" xfId="29135"/>
    <cellStyle name="Normal 6 3 2 5 3" xfId="29136"/>
    <cellStyle name="Normal 6 3 2 6" xfId="29137"/>
    <cellStyle name="Normal 6 3 2 6 2" xfId="29138"/>
    <cellStyle name="Normal 6 3 2 7" xfId="29139"/>
    <cellStyle name="Normal 6 3 2 7 2" xfId="29140"/>
    <cellStyle name="Normal 6 3 2 8" xfId="29141"/>
    <cellStyle name="Normal 6 3 2 9" xfId="29142"/>
    <cellStyle name="Normal 6 3 2_Tabell 4.5-4.7" xfId="29111"/>
    <cellStyle name="Normal 6 3 3" xfId="1667"/>
    <cellStyle name="Normal 6 3 3 2" xfId="29144"/>
    <cellStyle name="Normal 6 3 3 2 2" xfId="29145"/>
    <cellStyle name="Normal 6 3 3 2 3" xfId="29146"/>
    <cellStyle name="Normal 6 3 3 3" xfId="29147"/>
    <cellStyle name="Normal 6 3 3 3 2" xfId="29148"/>
    <cellStyle name="Normal 6 3 3 3 3" xfId="29149"/>
    <cellStyle name="Normal 6 3 3 4" xfId="29150"/>
    <cellStyle name="Normal 6 3 3 5" xfId="29151"/>
    <cellStyle name="Normal 6 3 3_Tabell 4.5-4.7" xfId="29143"/>
    <cellStyle name="Normal 6 3 4" xfId="29152"/>
    <cellStyle name="Normal 6 3 4 2" xfId="29153"/>
    <cellStyle name="Normal 6 3 4 2 2" xfId="29154"/>
    <cellStyle name="Normal 6 3 4 2 3" xfId="29155"/>
    <cellStyle name="Normal 6 3 4 3" xfId="29156"/>
    <cellStyle name="Normal 6 3 4 3 2" xfId="29157"/>
    <cellStyle name="Normal 6 3 4 3 3" xfId="29158"/>
    <cellStyle name="Normal 6 3 4 4" xfId="29159"/>
    <cellStyle name="Normal 6 3 4 5" xfId="29160"/>
    <cellStyle name="Normal 6 3 5" xfId="29161"/>
    <cellStyle name="Normal 6 3 5 2" xfId="29162"/>
    <cellStyle name="Normal 6 3 5 3" xfId="29163"/>
    <cellStyle name="Normal 6 3 6" xfId="29164"/>
    <cellStyle name="Normal 6 3 6 2" xfId="29165"/>
    <cellStyle name="Normal 6 3 6 3" xfId="29166"/>
    <cellStyle name="Normal 6 3 7" xfId="29167"/>
    <cellStyle name="Normal 6 3 7 2" xfId="29168"/>
    <cellStyle name="Normal 6 3 8" xfId="29169"/>
    <cellStyle name="Normal 6 3 8 2" xfId="29170"/>
    <cellStyle name="Normal 6 3 9" xfId="29171"/>
    <cellStyle name="Normal 6 3_Tabell 4.5-4.7" xfId="29108"/>
    <cellStyle name="Normal 6 4" xfId="29172"/>
    <cellStyle name="Normal 6 5" xfId="29173"/>
    <cellStyle name="Normal 6 5 2" xfId="29174"/>
    <cellStyle name="Normal 6 5 2 2" xfId="29175"/>
    <cellStyle name="Normal 6 5 2 3" xfId="29176"/>
    <cellStyle name="Normal 6 5 3" xfId="29177"/>
    <cellStyle name="Normal 6 5 3 2" xfId="29178"/>
    <cellStyle name="Normal 6 5 3 3" xfId="29179"/>
    <cellStyle name="Normal 6 5 4" xfId="29180"/>
    <cellStyle name="Normal 6 5 5" xfId="29181"/>
    <cellStyle name="Normal 6 6" xfId="29182"/>
    <cellStyle name="Normal 6 6 2" xfId="29183"/>
    <cellStyle name="Normal 6 6 3" xfId="29184"/>
    <cellStyle name="Normal 6 7" xfId="29185"/>
    <cellStyle name="Normal 6 7 2" xfId="29186"/>
    <cellStyle name="Normal 6 7 3" xfId="29187"/>
    <cellStyle name="Normal 6 8" xfId="29188"/>
    <cellStyle name="Normal 6 9" xfId="29189"/>
    <cellStyle name="Normal 6_Tabell 4.5-4.7" xfId="29043"/>
    <cellStyle name="Normal 7" xfId="1668"/>
    <cellStyle name="Normal 7 2" xfId="1669"/>
    <cellStyle name="Normal 7 3" xfId="1670"/>
    <cellStyle name="Normal 7 3 2" xfId="1671"/>
    <cellStyle name="Normal 7 3_Tabell 4.5-4.7" xfId="29191"/>
    <cellStyle name="Normal 7 4" xfId="1672"/>
    <cellStyle name="Normal 7 5" xfId="1673"/>
    <cellStyle name="Normal 7 6" xfId="1674"/>
    <cellStyle name="Normal 7 6 10" xfId="29193"/>
    <cellStyle name="Normal 7 6 2" xfId="1675"/>
    <cellStyle name="Normal 7 6 2 2" xfId="29195"/>
    <cellStyle name="Normal 7 6 2 2 2" xfId="29196"/>
    <cellStyle name="Normal 7 6 2 2 3" xfId="29197"/>
    <cellStyle name="Normal 7 6 2 3" xfId="29198"/>
    <cellStyle name="Normal 7 6 2 3 2" xfId="29199"/>
    <cellStyle name="Normal 7 6 2 3 3" xfId="29200"/>
    <cellStyle name="Normal 7 6 2 4" xfId="29201"/>
    <cellStyle name="Normal 7 6 2 5" xfId="29202"/>
    <cellStyle name="Normal 7 6 2_Tabell 4.5-4.7" xfId="29194"/>
    <cellStyle name="Normal 7 6 3" xfId="29203"/>
    <cellStyle name="Normal 7 6 3 2" xfId="29204"/>
    <cellStyle name="Normal 7 6 3 2 2" xfId="29205"/>
    <cellStyle name="Normal 7 6 3 2 3" xfId="29206"/>
    <cellStyle name="Normal 7 6 3 3" xfId="29207"/>
    <cellStyle name="Normal 7 6 3 3 2" xfId="29208"/>
    <cellStyle name="Normal 7 6 3 3 3" xfId="29209"/>
    <cellStyle name="Normal 7 6 3 4" xfId="29210"/>
    <cellStyle name="Normal 7 6 3 5" xfId="29211"/>
    <cellStyle name="Normal 7 6 4" xfId="29212"/>
    <cellStyle name="Normal 7 6 4 2" xfId="29213"/>
    <cellStyle name="Normal 7 6 4 3" xfId="29214"/>
    <cellStyle name="Normal 7 6 5" xfId="29215"/>
    <cellStyle name="Normal 7 6 5 2" xfId="29216"/>
    <cellStyle name="Normal 7 6 5 3" xfId="29217"/>
    <cellStyle name="Normal 7 6 6" xfId="29218"/>
    <cellStyle name="Normal 7 6 6 2" xfId="29219"/>
    <cellStyle name="Normal 7 6 7" xfId="29220"/>
    <cellStyle name="Normal 7 6 7 2" xfId="29221"/>
    <cellStyle name="Normal 7 6 8" xfId="29222"/>
    <cellStyle name="Normal 7 6 9" xfId="29223"/>
    <cellStyle name="Normal 7 6_Tabell 4.5-4.7" xfId="29192"/>
    <cellStyle name="Normal 7_Tabell 4.5-4.7" xfId="29190"/>
    <cellStyle name="Normal 8" xfId="1676"/>
    <cellStyle name="Normal 8 10" xfId="1677"/>
    <cellStyle name="Normal 8 10 10" xfId="29226"/>
    <cellStyle name="Normal 8 10 2" xfId="1678"/>
    <cellStyle name="Normal 8 10 2 2" xfId="29228"/>
    <cellStyle name="Normal 8 10 2 2 2" xfId="29229"/>
    <cellStyle name="Normal 8 10 2 2 3" xfId="29230"/>
    <cellStyle name="Normal 8 10 2 3" xfId="29231"/>
    <cellStyle name="Normal 8 10 2 3 2" xfId="29232"/>
    <cellStyle name="Normal 8 10 2 3 3" xfId="29233"/>
    <cellStyle name="Normal 8 10 2 4" xfId="29234"/>
    <cellStyle name="Normal 8 10 2 5" xfId="29235"/>
    <cellStyle name="Normal 8 10 2_Tabell 4.5-4.7" xfId="29227"/>
    <cellStyle name="Normal 8 10 3" xfId="29236"/>
    <cellStyle name="Normal 8 10 3 2" xfId="29237"/>
    <cellStyle name="Normal 8 10 3 2 2" xfId="29238"/>
    <cellStyle name="Normal 8 10 3 2 3" xfId="29239"/>
    <cellStyle name="Normal 8 10 3 3" xfId="29240"/>
    <cellStyle name="Normal 8 10 3 3 2" xfId="29241"/>
    <cellStyle name="Normal 8 10 3 3 3" xfId="29242"/>
    <cellStyle name="Normal 8 10 3 4" xfId="29243"/>
    <cellStyle name="Normal 8 10 3 5" xfId="29244"/>
    <cellStyle name="Normal 8 10 4" xfId="29245"/>
    <cellStyle name="Normal 8 10 4 2" xfId="29246"/>
    <cellStyle name="Normal 8 10 4 3" xfId="29247"/>
    <cellStyle name="Normal 8 10 5" xfId="29248"/>
    <cellStyle name="Normal 8 10 5 2" xfId="29249"/>
    <cellStyle name="Normal 8 10 5 3" xfId="29250"/>
    <cellStyle name="Normal 8 10 6" xfId="29251"/>
    <cellStyle name="Normal 8 10 6 2" xfId="29252"/>
    <cellStyle name="Normal 8 10 7" xfId="29253"/>
    <cellStyle name="Normal 8 10 7 2" xfId="29254"/>
    <cellStyle name="Normal 8 10 8" xfId="29255"/>
    <cellStyle name="Normal 8 10 9" xfId="29256"/>
    <cellStyle name="Normal 8 10_Tabell 4.5-4.7" xfId="29225"/>
    <cellStyle name="Normal 8 11" xfId="1679"/>
    <cellStyle name="Normal 8 11 2" xfId="29258"/>
    <cellStyle name="Normal 8 11 2 2" xfId="29259"/>
    <cellStyle name="Normal 8 11 2 3" xfId="29260"/>
    <cellStyle name="Normal 8 11 3" xfId="29261"/>
    <cellStyle name="Normal 8 11 3 2" xfId="29262"/>
    <cellStyle name="Normal 8 11 3 3" xfId="29263"/>
    <cellStyle name="Normal 8 11 4" xfId="29264"/>
    <cellStyle name="Normal 8 11 5" xfId="29265"/>
    <cellStyle name="Normal 8 11_Tabell 4.5-4.7" xfId="29257"/>
    <cellStyle name="Normal 8 12" xfId="2016"/>
    <cellStyle name="Normal 8 12 2" xfId="29267"/>
    <cellStyle name="Normal 8 12 2 2" xfId="29268"/>
    <cellStyle name="Normal 8 12 2 3" xfId="29269"/>
    <cellStyle name="Normal 8 12 3" xfId="29270"/>
    <cellStyle name="Normal 8 12 3 2" xfId="29271"/>
    <cellStyle name="Normal 8 12 3 3" xfId="29272"/>
    <cellStyle name="Normal 8 12 4" xfId="29273"/>
    <cellStyle name="Normal 8 12 5" xfId="29274"/>
    <cellStyle name="Normal 8 12 6" xfId="29275"/>
    <cellStyle name="Normal 8 12_Tabell 4.5-4.7" xfId="29266"/>
    <cellStyle name="Normal 8 13" xfId="29276"/>
    <cellStyle name="Normal 8 13 2" xfId="29277"/>
    <cellStyle name="Normal 8 13 3" xfId="29278"/>
    <cellStyle name="Normal 8 14" xfId="29279"/>
    <cellStyle name="Normal 8 14 2" xfId="29280"/>
    <cellStyle name="Normal 8 14 3" xfId="29281"/>
    <cellStyle name="Normal 8 15" xfId="29282"/>
    <cellStyle name="Normal 8 15 2" xfId="29283"/>
    <cellStyle name="Normal 8 16" xfId="29284"/>
    <cellStyle name="Normal 8 16 2" xfId="29285"/>
    <cellStyle name="Normal 8 17" xfId="29286"/>
    <cellStyle name="Normal 8 18" xfId="29287"/>
    <cellStyle name="Normal 8 19" xfId="29288"/>
    <cellStyle name="Normal 8 2" xfId="1680"/>
    <cellStyle name="Normal 8 2 10" xfId="29290"/>
    <cellStyle name="Normal 8 2 10 2" xfId="29291"/>
    <cellStyle name="Normal 8 2 11" xfId="29292"/>
    <cellStyle name="Normal 8 2 11 2" xfId="29293"/>
    <cellStyle name="Normal 8 2 12" xfId="29294"/>
    <cellStyle name="Normal 8 2 13" xfId="29295"/>
    <cellStyle name="Normal 8 2 14" xfId="29296"/>
    <cellStyle name="Normal 8 2 2" xfId="1681"/>
    <cellStyle name="Normal 8 2 2 10" xfId="29298"/>
    <cellStyle name="Normal 8 2 2 11" xfId="29299"/>
    <cellStyle name="Normal 8 2 2 12" xfId="29300"/>
    <cellStyle name="Normal 8 2 2 2" xfId="1682"/>
    <cellStyle name="Normal 8 2 2 2 10" xfId="29302"/>
    <cellStyle name="Normal 8 2 2 2 11" xfId="29303"/>
    <cellStyle name="Normal 8 2 2 2 2" xfId="1683"/>
    <cellStyle name="Normal 8 2 2 2 2 10" xfId="29305"/>
    <cellStyle name="Normal 8 2 2 2 2 2" xfId="1684"/>
    <cellStyle name="Normal 8 2 2 2 2 2 2" xfId="29307"/>
    <cellStyle name="Normal 8 2 2 2 2 2 2 2" xfId="29308"/>
    <cellStyle name="Normal 8 2 2 2 2 2 2 3" xfId="29309"/>
    <cellStyle name="Normal 8 2 2 2 2 2 3" xfId="29310"/>
    <cellStyle name="Normal 8 2 2 2 2 2 3 2" xfId="29311"/>
    <cellStyle name="Normal 8 2 2 2 2 2 3 3" xfId="29312"/>
    <cellStyle name="Normal 8 2 2 2 2 2 4" xfId="29313"/>
    <cellStyle name="Normal 8 2 2 2 2 2 5" xfId="29314"/>
    <cellStyle name="Normal 8 2 2 2 2 2_Tabell 4.5-4.7" xfId="29306"/>
    <cellStyle name="Normal 8 2 2 2 2 3" xfId="29315"/>
    <cellStyle name="Normal 8 2 2 2 2 3 2" xfId="29316"/>
    <cellStyle name="Normal 8 2 2 2 2 3 2 2" xfId="29317"/>
    <cellStyle name="Normal 8 2 2 2 2 3 2 3" xfId="29318"/>
    <cellStyle name="Normal 8 2 2 2 2 3 3" xfId="29319"/>
    <cellStyle name="Normal 8 2 2 2 2 3 3 2" xfId="29320"/>
    <cellStyle name="Normal 8 2 2 2 2 3 3 3" xfId="29321"/>
    <cellStyle name="Normal 8 2 2 2 2 3 4" xfId="29322"/>
    <cellStyle name="Normal 8 2 2 2 2 3 5" xfId="29323"/>
    <cellStyle name="Normal 8 2 2 2 2 4" xfId="29324"/>
    <cellStyle name="Normal 8 2 2 2 2 4 2" xfId="29325"/>
    <cellStyle name="Normal 8 2 2 2 2 4 3" xfId="29326"/>
    <cellStyle name="Normal 8 2 2 2 2 5" xfId="29327"/>
    <cellStyle name="Normal 8 2 2 2 2 5 2" xfId="29328"/>
    <cellStyle name="Normal 8 2 2 2 2 5 3" xfId="29329"/>
    <cellStyle name="Normal 8 2 2 2 2 6" xfId="29330"/>
    <cellStyle name="Normal 8 2 2 2 2 6 2" xfId="29331"/>
    <cellStyle name="Normal 8 2 2 2 2 7" xfId="29332"/>
    <cellStyle name="Normal 8 2 2 2 2 7 2" xfId="29333"/>
    <cellStyle name="Normal 8 2 2 2 2 8" xfId="29334"/>
    <cellStyle name="Normal 8 2 2 2 2 9" xfId="29335"/>
    <cellStyle name="Normal 8 2 2 2 2_Tabell 4.5-4.7" xfId="29304"/>
    <cellStyle name="Normal 8 2 2 2 3" xfId="1685"/>
    <cellStyle name="Normal 8 2 2 2 3 2" xfId="29337"/>
    <cellStyle name="Normal 8 2 2 2 3 2 2" xfId="29338"/>
    <cellStyle name="Normal 8 2 2 2 3 2 3" xfId="29339"/>
    <cellStyle name="Normal 8 2 2 2 3 3" xfId="29340"/>
    <cellStyle name="Normal 8 2 2 2 3 3 2" xfId="29341"/>
    <cellStyle name="Normal 8 2 2 2 3 3 3" xfId="29342"/>
    <cellStyle name="Normal 8 2 2 2 3 4" xfId="29343"/>
    <cellStyle name="Normal 8 2 2 2 3 5" xfId="29344"/>
    <cellStyle name="Normal 8 2 2 2 3_Tabell 4.5-4.7" xfId="29336"/>
    <cellStyle name="Normal 8 2 2 2 4" xfId="29345"/>
    <cellStyle name="Normal 8 2 2 2 4 2" xfId="29346"/>
    <cellStyle name="Normal 8 2 2 2 4 2 2" xfId="29347"/>
    <cellStyle name="Normal 8 2 2 2 4 2 3" xfId="29348"/>
    <cellStyle name="Normal 8 2 2 2 4 3" xfId="29349"/>
    <cellStyle name="Normal 8 2 2 2 4 3 2" xfId="29350"/>
    <cellStyle name="Normal 8 2 2 2 4 3 3" xfId="29351"/>
    <cellStyle name="Normal 8 2 2 2 4 4" xfId="29352"/>
    <cellStyle name="Normal 8 2 2 2 4 5" xfId="29353"/>
    <cellStyle name="Normal 8 2 2 2 5" xfId="29354"/>
    <cellStyle name="Normal 8 2 2 2 5 2" xfId="29355"/>
    <cellStyle name="Normal 8 2 2 2 5 3" xfId="29356"/>
    <cellStyle name="Normal 8 2 2 2 6" xfId="29357"/>
    <cellStyle name="Normal 8 2 2 2 6 2" xfId="29358"/>
    <cellStyle name="Normal 8 2 2 2 6 3" xfId="29359"/>
    <cellStyle name="Normal 8 2 2 2 7" xfId="29360"/>
    <cellStyle name="Normal 8 2 2 2 7 2" xfId="29361"/>
    <cellStyle name="Normal 8 2 2 2 8" xfId="29362"/>
    <cellStyle name="Normal 8 2 2 2 8 2" xfId="29363"/>
    <cellStyle name="Normal 8 2 2 2 9" xfId="29364"/>
    <cellStyle name="Normal 8 2 2 2_Tabell 4.5-4.7" xfId="29301"/>
    <cellStyle name="Normal 8 2 2 3" xfId="1686"/>
    <cellStyle name="Normal 8 2 2 3 10" xfId="29366"/>
    <cellStyle name="Normal 8 2 2 3 2" xfId="1687"/>
    <cellStyle name="Normal 8 2 2 3 2 2" xfId="29368"/>
    <cellStyle name="Normal 8 2 2 3 2 2 2" xfId="29369"/>
    <cellStyle name="Normal 8 2 2 3 2 2 3" xfId="29370"/>
    <cellStyle name="Normal 8 2 2 3 2 3" xfId="29371"/>
    <cellStyle name="Normal 8 2 2 3 2 3 2" xfId="29372"/>
    <cellStyle name="Normal 8 2 2 3 2 3 3" xfId="29373"/>
    <cellStyle name="Normal 8 2 2 3 2 4" xfId="29374"/>
    <cellStyle name="Normal 8 2 2 3 2 5" xfId="29375"/>
    <cellStyle name="Normal 8 2 2 3 2_Tabell 4.5-4.7" xfId="29367"/>
    <cellStyle name="Normal 8 2 2 3 3" xfId="29376"/>
    <cellStyle name="Normal 8 2 2 3 3 2" xfId="29377"/>
    <cellStyle name="Normal 8 2 2 3 3 2 2" xfId="29378"/>
    <cellStyle name="Normal 8 2 2 3 3 2 3" xfId="29379"/>
    <cellStyle name="Normal 8 2 2 3 3 3" xfId="29380"/>
    <cellStyle name="Normal 8 2 2 3 3 3 2" xfId="29381"/>
    <cellStyle name="Normal 8 2 2 3 3 3 3" xfId="29382"/>
    <cellStyle name="Normal 8 2 2 3 3 4" xfId="29383"/>
    <cellStyle name="Normal 8 2 2 3 3 5" xfId="29384"/>
    <cellStyle name="Normal 8 2 2 3 4" xfId="29385"/>
    <cellStyle name="Normal 8 2 2 3 4 2" xfId="29386"/>
    <cellStyle name="Normal 8 2 2 3 4 3" xfId="29387"/>
    <cellStyle name="Normal 8 2 2 3 5" xfId="29388"/>
    <cellStyle name="Normal 8 2 2 3 5 2" xfId="29389"/>
    <cellStyle name="Normal 8 2 2 3 5 3" xfId="29390"/>
    <cellStyle name="Normal 8 2 2 3 6" xfId="29391"/>
    <cellStyle name="Normal 8 2 2 3 6 2" xfId="29392"/>
    <cellStyle name="Normal 8 2 2 3 7" xfId="29393"/>
    <cellStyle name="Normal 8 2 2 3 7 2" xfId="29394"/>
    <cellStyle name="Normal 8 2 2 3 8" xfId="29395"/>
    <cellStyle name="Normal 8 2 2 3 9" xfId="29396"/>
    <cellStyle name="Normal 8 2 2 3_Tabell 4.5-4.7" xfId="29365"/>
    <cellStyle name="Normal 8 2 2 4" xfId="1688"/>
    <cellStyle name="Normal 8 2 2 4 2" xfId="29398"/>
    <cellStyle name="Normal 8 2 2 4 2 2" xfId="29399"/>
    <cellStyle name="Normal 8 2 2 4 2 3" xfId="29400"/>
    <cellStyle name="Normal 8 2 2 4 3" xfId="29401"/>
    <cellStyle name="Normal 8 2 2 4 3 2" xfId="29402"/>
    <cellStyle name="Normal 8 2 2 4 3 3" xfId="29403"/>
    <cellStyle name="Normal 8 2 2 4 4" xfId="29404"/>
    <cellStyle name="Normal 8 2 2 4 5" xfId="29405"/>
    <cellStyle name="Normal 8 2 2 4_Tabell 4.5-4.7" xfId="29397"/>
    <cellStyle name="Normal 8 2 2 5" xfId="29406"/>
    <cellStyle name="Normal 8 2 2 5 2" xfId="29407"/>
    <cellStyle name="Normal 8 2 2 5 2 2" xfId="29408"/>
    <cellStyle name="Normal 8 2 2 5 2 3" xfId="29409"/>
    <cellStyle name="Normal 8 2 2 5 3" xfId="29410"/>
    <cellStyle name="Normal 8 2 2 5 3 2" xfId="29411"/>
    <cellStyle name="Normal 8 2 2 5 3 3" xfId="29412"/>
    <cellStyle name="Normal 8 2 2 5 4" xfId="29413"/>
    <cellStyle name="Normal 8 2 2 5 5" xfId="29414"/>
    <cellStyle name="Normal 8 2 2 6" xfId="29415"/>
    <cellStyle name="Normal 8 2 2 6 2" xfId="29416"/>
    <cellStyle name="Normal 8 2 2 6 3" xfId="29417"/>
    <cellStyle name="Normal 8 2 2 7" xfId="29418"/>
    <cellStyle name="Normal 8 2 2 7 2" xfId="29419"/>
    <cellStyle name="Normal 8 2 2 7 3" xfId="29420"/>
    <cellStyle name="Normal 8 2 2 8" xfId="29421"/>
    <cellStyle name="Normal 8 2 2 8 2" xfId="29422"/>
    <cellStyle name="Normal 8 2 2 9" xfId="29423"/>
    <cellStyle name="Normal 8 2 2 9 2" xfId="29424"/>
    <cellStyle name="Normal 8 2 2_Tabell 4.5-4.7" xfId="29297"/>
    <cellStyle name="Normal 8 2 3" xfId="1689"/>
    <cellStyle name="Normal 8 2 3 10" xfId="29426"/>
    <cellStyle name="Normal 8 2 3 11" xfId="29427"/>
    <cellStyle name="Normal 8 2 3 2" xfId="1690"/>
    <cellStyle name="Normal 8 2 3 2 10" xfId="29429"/>
    <cellStyle name="Normal 8 2 3 2 2" xfId="1691"/>
    <cellStyle name="Normal 8 2 3 2 2 2" xfId="29431"/>
    <cellStyle name="Normal 8 2 3 2 2 2 2" xfId="29432"/>
    <cellStyle name="Normal 8 2 3 2 2 2 3" xfId="29433"/>
    <cellStyle name="Normal 8 2 3 2 2 3" xfId="29434"/>
    <cellStyle name="Normal 8 2 3 2 2 3 2" xfId="29435"/>
    <cellStyle name="Normal 8 2 3 2 2 3 3" xfId="29436"/>
    <cellStyle name="Normal 8 2 3 2 2 4" xfId="29437"/>
    <cellStyle name="Normal 8 2 3 2 2 5" xfId="29438"/>
    <cellStyle name="Normal 8 2 3 2 2_Tabell 4.5-4.7" xfId="29430"/>
    <cellStyle name="Normal 8 2 3 2 3" xfId="29439"/>
    <cellStyle name="Normal 8 2 3 2 3 2" xfId="29440"/>
    <cellStyle name="Normal 8 2 3 2 3 2 2" xfId="29441"/>
    <cellStyle name="Normal 8 2 3 2 3 2 3" xfId="29442"/>
    <cellStyle name="Normal 8 2 3 2 3 3" xfId="29443"/>
    <cellStyle name="Normal 8 2 3 2 3 3 2" xfId="29444"/>
    <cellStyle name="Normal 8 2 3 2 3 3 3" xfId="29445"/>
    <cellStyle name="Normal 8 2 3 2 3 4" xfId="29446"/>
    <cellStyle name="Normal 8 2 3 2 3 5" xfId="29447"/>
    <cellStyle name="Normal 8 2 3 2 4" xfId="29448"/>
    <cellStyle name="Normal 8 2 3 2 4 2" xfId="29449"/>
    <cellStyle name="Normal 8 2 3 2 4 3" xfId="29450"/>
    <cellStyle name="Normal 8 2 3 2 5" xfId="29451"/>
    <cellStyle name="Normal 8 2 3 2 5 2" xfId="29452"/>
    <cellStyle name="Normal 8 2 3 2 5 3" xfId="29453"/>
    <cellStyle name="Normal 8 2 3 2 6" xfId="29454"/>
    <cellStyle name="Normal 8 2 3 2 6 2" xfId="29455"/>
    <cellStyle name="Normal 8 2 3 2 7" xfId="29456"/>
    <cellStyle name="Normal 8 2 3 2 7 2" xfId="29457"/>
    <cellStyle name="Normal 8 2 3 2 8" xfId="29458"/>
    <cellStyle name="Normal 8 2 3 2 9" xfId="29459"/>
    <cellStyle name="Normal 8 2 3 2_Tabell 4.5-4.7" xfId="29428"/>
    <cellStyle name="Normal 8 2 3 3" xfId="1692"/>
    <cellStyle name="Normal 8 2 3 3 2" xfId="29461"/>
    <cellStyle name="Normal 8 2 3 3 2 2" xfId="29462"/>
    <cellStyle name="Normal 8 2 3 3 2 3" xfId="29463"/>
    <cellStyle name="Normal 8 2 3 3 3" xfId="29464"/>
    <cellStyle name="Normal 8 2 3 3 3 2" xfId="29465"/>
    <cellStyle name="Normal 8 2 3 3 3 3" xfId="29466"/>
    <cellStyle name="Normal 8 2 3 3 4" xfId="29467"/>
    <cellStyle name="Normal 8 2 3 3 5" xfId="29468"/>
    <cellStyle name="Normal 8 2 3 3_Tabell 4.5-4.7" xfId="29460"/>
    <cellStyle name="Normal 8 2 3 4" xfId="29469"/>
    <cellStyle name="Normal 8 2 3 4 2" xfId="29470"/>
    <cellStyle name="Normal 8 2 3 4 2 2" xfId="29471"/>
    <cellStyle name="Normal 8 2 3 4 2 3" xfId="29472"/>
    <cellStyle name="Normal 8 2 3 4 3" xfId="29473"/>
    <cellStyle name="Normal 8 2 3 4 3 2" xfId="29474"/>
    <cellStyle name="Normal 8 2 3 4 3 3" xfId="29475"/>
    <cellStyle name="Normal 8 2 3 4 4" xfId="29476"/>
    <cellStyle name="Normal 8 2 3 4 5" xfId="29477"/>
    <cellStyle name="Normal 8 2 3 5" xfId="29478"/>
    <cellStyle name="Normal 8 2 3 5 2" xfId="29479"/>
    <cellStyle name="Normal 8 2 3 5 3" xfId="29480"/>
    <cellStyle name="Normal 8 2 3 6" xfId="29481"/>
    <cellStyle name="Normal 8 2 3 6 2" xfId="29482"/>
    <cellStyle name="Normal 8 2 3 6 3" xfId="29483"/>
    <cellStyle name="Normal 8 2 3 7" xfId="29484"/>
    <cellStyle name="Normal 8 2 3 7 2" xfId="29485"/>
    <cellStyle name="Normal 8 2 3 8" xfId="29486"/>
    <cellStyle name="Normal 8 2 3 8 2" xfId="29487"/>
    <cellStyle name="Normal 8 2 3 9" xfId="29488"/>
    <cellStyle name="Normal 8 2 3_Tabell 4.5-4.7" xfId="29425"/>
    <cellStyle name="Normal 8 2 4" xfId="1693"/>
    <cellStyle name="Normal 8 2 4 10" xfId="29490"/>
    <cellStyle name="Normal 8 2 4 2" xfId="1694"/>
    <cellStyle name="Normal 8 2 4 2 2" xfId="29492"/>
    <cellStyle name="Normal 8 2 4 2 2 2" xfId="29493"/>
    <cellStyle name="Normal 8 2 4 2 2 3" xfId="29494"/>
    <cellStyle name="Normal 8 2 4 2 3" xfId="29495"/>
    <cellStyle name="Normal 8 2 4 2 3 2" xfId="29496"/>
    <cellStyle name="Normal 8 2 4 2 3 3" xfId="29497"/>
    <cellStyle name="Normal 8 2 4 2 4" xfId="29498"/>
    <cellStyle name="Normal 8 2 4 2 5" xfId="29499"/>
    <cellStyle name="Normal 8 2 4 2_Tabell 4.5-4.7" xfId="29491"/>
    <cellStyle name="Normal 8 2 4 3" xfId="29500"/>
    <cellStyle name="Normal 8 2 4 3 2" xfId="29501"/>
    <cellStyle name="Normal 8 2 4 3 2 2" xfId="29502"/>
    <cellStyle name="Normal 8 2 4 3 2 3" xfId="29503"/>
    <cellStyle name="Normal 8 2 4 3 3" xfId="29504"/>
    <cellStyle name="Normal 8 2 4 3 3 2" xfId="29505"/>
    <cellStyle name="Normal 8 2 4 3 3 3" xfId="29506"/>
    <cellStyle name="Normal 8 2 4 3 4" xfId="29507"/>
    <cellStyle name="Normal 8 2 4 3 5" xfId="29508"/>
    <cellStyle name="Normal 8 2 4 4" xfId="29509"/>
    <cellStyle name="Normal 8 2 4 4 2" xfId="29510"/>
    <cellStyle name="Normal 8 2 4 4 3" xfId="29511"/>
    <cellStyle name="Normal 8 2 4 5" xfId="29512"/>
    <cellStyle name="Normal 8 2 4 5 2" xfId="29513"/>
    <cellStyle name="Normal 8 2 4 5 3" xfId="29514"/>
    <cellStyle name="Normal 8 2 4 6" xfId="29515"/>
    <cellStyle name="Normal 8 2 4 6 2" xfId="29516"/>
    <cellStyle name="Normal 8 2 4 7" xfId="29517"/>
    <cellStyle name="Normal 8 2 4 7 2" xfId="29518"/>
    <cellStyle name="Normal 8 2 4 8" xfId="29519"/>
    <cellStyle name="Normal 8 2 4 9" xfId="29520"/>
    <cellStyle name="Normal 8 2 4_Tabell 4.5-4.7" xfId="29489"/>
    <cellStyle name="Normal 8 2 5" xfId="1695"/>
    <cellStyle name="Normal 8 2 5 10" xfId="29522"/>
    <cellStyle name="Normal 8 2 5 2" xfId="1696"/>
    <cellStyle name="Normal 8 2 5 2 2" xfId="29524"/>
    <cellStyle name="Normal 8 2 5 2 2 2" xfId="29525"/>
    <cellStyle name="Normal 8 2 5 2 2 3" xfId="29526"/>
    <cellStyle name="Normal 8 2 5 2 3" xfId="29527"/>
    <cellStyle name="Normal 8 2 5 2 3 2" xfId="29528"/>
    <cellStyle name="Normal 8 2 5 2 3 3" xfId="29529"/>
    <cellStyle name="Normal 8 2 5 2 4" xfId="29530"/>
    <cellStyle name="Normal 8 2 5 2 5" xfId="29531"/>
    <cellStyle name="Normal 8 2 5 2_Tabell 4.5-4.7" xfId="29523"/>
    <cellStyle name="Normal 8 2 5 3" xfId="29532"/>
    <cellStyle name="Normal 8 2 5 3 2" xfId="29533"/>
    <cellStyle name="Normal 8 2 5 3 2 2" xfId="29534"/>
    <cellStyle name="Normal 8 2 5 3 2 3" xfId="29535"/>
    <cellStyle name="Normal 8 2 5 3 3" xfId="29536"/>
    <cellStyle name="Normal 8 2 5 3 3 2" xfId="29537"/>
    <cellStyle name="Normal 8 2 5 3 3 3" xfId="29538"/>
    <cellStyle name="Normal 8 2 5 3 4" xfId="29539"/>
    <cellStyle name="Normal 8 2 5 3 5" xfId="29540"/>
    <cellStyle name="Normal 8 2 5 4" xfId="29541"/>
    <cellStyle name="Normal 8 2 5 4 2" xfId="29542"/>
    <cellStyle name="Normal 8 2 5 4 3" xfId="29543"/>
    <cellStyle name="Normal 8 2 5 5" xfId="29544"/>
    <cellStyle name="Normal 8 2 5 5 2" xfId="29545"/>
    <cellStyle name="Normal 8 2 5 5 3" xfId="29546"/>
    <cellStyle name="Normal 8 2 5 6" xfId="29547"/>
    <cellStyle name="Normal 8 2 5 6 2" xfId="29548"/>
    <cellStyle name="Normal 8 2 5 7" xfId="29549"/>
    <cellStyle name="Normal 8 2 5 7 2" xfId="29550"/>
    <cellStyle name="Normal 8 2 5 8" xfId="29551"/>
    <cellStyle name="Normal 8 2 5 9" xfId="29552"/>
    <cellStyle name="Normal 8 2 5_Tabell 4.5-4.7" xfId="29521"/>
    <cellStyle name="Normal 8 2 6" xfId="1697"/>
    <cellStyle name="Normal 8 2 6 2" xfId="29554"/>
    <cellStyle name="Normal 8 2 6 2 2" xfId="29555"/>
    <cellStyle name="Normal 8 2 6 2 3" xfId="29556"/>
    <cellStyle name="Normal 8 2 6 3" xfId="29557"/>
    <cellStyle name="Normal 8 2 6 3 2" xfId="29558"/>
    <cellStyle name="Normal 8 2 6 3 3" xfId="29559"/>
    <cellStyle name="Normal 8 2 6 4" xfId="29560"/>
    <cellStyle name="Normal 8 2 6 5" xfId="29561"/>
    <cellStyle name="Normal 8 2 6_Tabell 4.5-4.7" xfId="29553"/>
    <cellStyle name="Normal 8 2 7" xfId="29562"/>
    <cellStyle name="Normal 8 2 7 2" xfId="29563"/>
    <cellStyle name="Normal 8 2 7 2 2" xfId="29564"/>
    <cellStyle name="Normal 8 2 7 2 3" xfId="29565"/>
    <cellStyle name="Normal 8 2 7 3" xfId="29566"/>
    <cellStyle name="Normal 8 2 7 3 2" xfId="29567"/>
    <cellStyle name="Normal 8 2 7 3 3" xfId="29568"/>
    <cellStyle name="Normal 8 2 7 4" xfId="29569"/>
    <cellStyle name="Normal 8 2 7 5" xfId="29570"/>
    <cellStyle name="Normal 8 2 8" xfId="29571"/>
    <cellStyle name="Normal 8 2 8 2" xfId="29572"/>
    <cellStyle name="Normal 8 2 8 3" xfId="29573"/>
    <cellStyle name="Normal 8 2 9" xfId="29574"/>
    <cellStyle name="Normal 8 2 9 2" xfId="29575"/>
    <cellStyle name="Normal 8 2 9 3" xfId="29576"/>
    <cellStyle name="Normal 8 2_Tabell 4.5-4.7" xfId="29289"/>
    <cellStyle name="Normal 8 3" xfId="1698"/>
    <cellStyle name="Normal 8 3 10" xfId="29578"/>
    <cellStyle name="Normal 8 3 10 2" xfId="29579"/>
    <cellStyle name="Normal 8 3 11" xfId="29580"/>
    <cellStyle name="Normal 8 3 12" xfId="29581"/>
    <cellStyle name="Normal 8 3 13" xfId="29582"/>
    <cellStyle name="Normal 8 3 2" xfId="1699"/>
    <cellStyle name="Normal 8 3 2 10" xfId="29584"/>
    <cellStyle name="Normal 8 3 2 11" xfId="29585"/>
    <cellStyle name="Normal 8 3 2 12" xfId="29586"/>
    <cellStyle name="Normal 8 3 2 2" xfId="1700"/>
    <cellStyle name="Normal 8 3 2 2 10" xfId="29588"/>
    <cellStyle name="Normal 8 3 2 2 11" xfId="29589"/>
    <cellStyle name="Normal 8 3 2 2 2" xfId="1701"/>
    <cellStyle name="Normal 8 3 2 2 2 10" xfId="29591"/>
    <cellStyle name="Normal 8 3 2 2 2 2" xfId="1702"/>
    <cellStyle name="Normal 8 3 2 2 2 2 2" xfId="29593"/>
    <cellStyle name="Normal 8 3 2 2 2 2 2 2" xfId="29594"/>
    <cellStyle name="Normal 8 3 2 2 2 2 2 3" xfId="29595"/>
    <cellStyle name="Normal 8 3 2 2 2 2 3" xfId="29596"/>
    <cellStyle name="Normal 8 3 2 2 2 2 3 2" xfId="29597"/>
    <cellStyle name="Normal 8 3 2 2 2 2 3 3" xfId="29598"/>
    <cellStyle name="Normal 8 3 2 2 2 2 4" xfId="29599"/>
    <cellStyle name="Normal 8 3 2 2 2 2 5" xfId="29600"/>
    <cellStyle name="Normal 8 3 2 2 2 2_Tabell 4.5-4.7" xfId="29592"/>
    <cellStyle name="Normal 8 3 2 2 2 3" xfId="29601"/>
    <cellStyle name="Normal 8 3 2 2 2 3 2" xfId="29602"/>
    <cellStyle name="Normal 8 3 2 2 2 3 2 2" xfId="29603"/>
    <cellStyle name="Normal 8 3 2 2 2 3 2 3" xfId="29604"/>
    <cellStyle name="Normal 8 3 2 2 2 3 3" xfId="29605"/>
    <cellStyle name="Normal 8 3 2 2 2 3 3 2" xfId="29606"/>
    <cellStyle name="Normal 8 3 2 2 2 3 3 3" xfId="29607"/>
    <cellStyle name="Normal 8 3 2 2 2 3 4" xfId="29608"/>
    <cellStyle name="Normal 8 3 2 2 2 3 5" xfId="29609"/>
    <cellStyle name="Normal 8 3 2 2 2 4" xfId="29610"/>
    <cellStyle name="Normal 8 3 2 2 2 4 2" xfId="29611"/>
    <cellStyle name="Normal 8 3 2 2 2 4 3" xfId="29612"/>
    <cellStyle name="Normal 8 3 2 2 2 5" xfId="29613"/>
    <cellStyle name="Normal 8 3 2 2 2 5 2" xfId="29614"/>
    <cellStyle name="Normal 8 3 2 2 2 5 3" xfId="29615"/>
    <cellStyle name="Normal 8 3 2 2 2 6" xfId="29616"/>
    <cellStyle name="Normal 8 3 2 2 2 6 2" xfId="29617"/>
    <cellStyle name="Normal 8 3 2 2 2 7" xfId="29618"/>
    <cellStyle name="Normal 8 3 2 2 2 7 2" xfId="29619"/>
    <cellStyle name="Normal 8 3 2 2 2 8" xfId="29620"/>
    <cellStyle name="Normal 8 3 2 2 2 9" xfId="29621"/>
    <cellStyle name="Normal 8 3 2 2 2_Tabell 4.5-4.7" xfId="29590"/>
    <cellStyle name="Normal 8 3 2 2 3" xfId="1703"/>
    <cellStyle name="Normal 8 3 2 2 3 2" xfId="29623"/>
    <cellStyle name="Normal 8 3 2 2 3 2 2" xfId="29624"/>
    <cellStyle name="Normal 8 3 2 2 3 2 3" xfId="29625"/>
    <cellStyle name="Normal 8 3 2 2 3 3" xfId="29626"/>
    <cellStyle name="Normal 8 3 2 2 3 3 2" xfId="29627"/>
    <cellStyle name="Normal 8 3 2 2 3 3 3" xfId="29628"/>
    <cellStyle name="Normal 8 3 2 2 3 4" xfId="29629"/>
    <cellStyle name="Normal 8 3 2 2 3 5" xfId="29630"/>
    <cellStyle name="Normal 8 3 2 2 3_Tabell 4.5-4.7" xfId="29622"/>
    <cellStyle name="Normal 8 3 2 2 4" xfId="29631"/>
    <cellStyle name="Normal 8 3 2 2 4 2" xfId="29632"/>
    <cellStyle name="Normal 8 3 2 2 4 2 2" xfId="29633"/>
    <cellStyle name="Normal 8 3 2 2 4 2 3" xfId="29634"/>
    <cellStyle name="Normal 8 3 2 2 4 3" xfId="29635"/>
    <cellStyle name="Normal 8 3 2 2 4 3 2" xfId="29636"/>
    <cellStyle name="Normal 8 3 2 2 4 3 3" xfId="29637"/>
    <cellStyle name="Normal 8 3 2 2 4 4" xfId="29638"/>
    <cellStyle name="Normal 8 3 2 2 4 5" xfId="29639"/>
    <cellStyle name="Normal 8 3 2 2 5" xfId="29640"/>
    <cellStyle name="Normal 8 3 2 2 5 2" xfId="29641"/>
    <cellStyle name="Normal 8 3 2 2 5 3" xfId="29642"/>
    <cellStyle name="Normal 8 3 2 2 6" xfId="29643"/>
    <cellStyle name="Normal 8 3 2 2 6 2" xfId="29644"/>
    <cellStyle name="Normal 8 3 2 2 6 3" xfId="29645"/>
    <cellStyle name="Normal 8 3 2 2 7" xfId="29646"/>
    <cellStyle name="Normal 8 3 2 2 7 2" xfId="29647"/>
    <cellStyle name="Normal 8 3 2 2 8" xfId="29648"/>
    <cellStyle name="Normal 8 3 2 2 8 2" xfId="29649"/>
    <cellStyle name="Normal 8 3 2 2 9" xfId="29650"/>
    <cellStyle name="Normal 8 3 2 2_Tabell 4.5-4.7" xfId="29587"/>
    <cellStyle name="Normal 8 3 2 3" xfId="1704"/>
    <cellStyle name="Normal 8 3 2 3 10" xfId="29652"/>
    <cellStyle name="Normal 8 3 2 3 2" xfId="1705"/>
    <cellStyle name="Normal 8 3 2 3 2 2" xfId="29654"/>
    <cellStyle name="Normal 8 3 2 3 2 2 2" xfId="29655"/>
    <cellStyle name="Normal 8 3 2 3 2 2 3" xfId="29656"/>
    <cellStyle name="Normal 8 3 2 3 2 3" xfId="29657"/>
    <cellStyle name="Normal 8 3 2 3 2 3 2" xfId="29658"/>
    <cellStyle name="Normal 8 3 2 3 2 3 3" xfId="29659"/>
    <cellStyle name="Normal 8 3 2 3 2 4" xfId="29660"/>
    <cellStyle name="Normal 8 3 2 3 2 5" xfId="29661"/>
    <cellStyle name="Normal 8 3 2 3 2_Tabell 4.5-4.7" xfId="29653"/>
    <cellStyle name="Normal 8 3 2 3 3" xfId="29662"/>
    <cellStyle name="Normal 8 3 2 3 3 2" xfId="29663"/>
    <cellStyle name="Normal 8 3 2 3 3 2 2" xfId="29664"/>
    <cellStyle name="Normal 8 3 2 3 3 2 3" xfId="29665"/>
    <cellStyle name="Normal 8 3 2 3 3 3" xfId="29666"/>
    <cellStyle name="Normal 8 3 2 3 3 3 2" xfId="29667"/>
    <cellStyle name="Normal 8 3 2 3 3 3 3" xfId="29668"/>
    <cellStyle name="Normal 8 3 2 3 3 4" xfId="29669"/>
    <cellStyle name="Normal 8 3 2 3 3 5" xfId="29670"/>
    <cellStyle name="Normal 8 3 2 3 4" xfId="29671"/>
    <cellStyle name="Normal 8 3 2 3 4 2" xfId="29672"/>
    <cellStyle name="Normal 8 3 2 3 4 3" xfId="29673"/>
    <cellStyle name="Normal 8 3 2 3 5" xfId="29674"/>
    <cellStyle name="Normal 8 3 2 3 5 2" xfId="29675"/>
    <cellStyle name="Normal 8 3 2 3 5 3" xfId="29676"/>
    <cellStyle name="Normal 8 3 2 3 6" xfId="29677"/>
    <cellStyle name="Normal 8 3 2 3 6 2" xfId="29678"/>
    <cellStyle name="Normal 8 3 2 3 7" xfId="29679"/>
    <cellStyle name="Normal 8 3 2 3 7 2" xfId="29680"/>
    <cellStyle name="Normal 8 3 2 3 8" xfId="29681"/>
    <cellStyle name="Normal 8 3 2 3 9" xfId="29682"/>
    <cellStyle name="Normal 8 3 2 3_Tabell 4.5-4.7" xfId="29651"/>
    <cellStyle name="Normal 8 3 2 4" xfId="1706"/>
    <cellStyle name="Normal 8 3 2 4 2" xfId="29684"/>
    <cellStyle name="Normal 8 3 2 4 2 2" xfId="29685"/>
    <cellStyle name="Normal 8 3 2 4 2 3" xfId="29686"/>
    <cellStyle name="Normal 8 3 2 4 3" xfId="29687"/>
    <cellStyle name="Normal 8 3 2 4 3 2" xfId="29688"/>
    <cellStyle name="Normal 8 3 2 4 3 3" xfId="29689"/>
    <cellStyle name="Normal 8 3 2 4 4" xfId="29690"/>
    <cellStyle name="Normal 8 3 2 4 5" xfId="29691"/>
    <cellStyle name="Normal 8 3 2 4_Tabell 4.5-4.7" xfId="29683"/>
    <cellStyle name="Normal 8 3 2 5" xfId="29692"/>
    <cellStyle name="Normal 8 3 2 5 2" xfId="29693"/>
    <cellStyle name="Normal 8 3 2 5 2 2" xfId="29694"/>
    <cellStyle name="Normal 8 3 2 5 2 3" xfId="29695"/>
    <cellStyle name="Normal 8 3 2 5 3" xfId="29696"/>
    <cellStyle name="Normal 8 3 2 5 3 2" xfId="29697"/>
    <cellStyle name="Normal 8 3 2 5 3 3" xfId="29698"/>
    <cellStyle name="Normal 8 3 2 5 4" xfId="29699"/>
    <cellStyle name="Normal 8 3 2 5 5" xfId="29700"/>
    <cellStyle name="Normal 8 3 2 6" xfId="29701"/>
    <cellStyle name="Normal 8 3 2 6 2" xfId="29702"/>
    <cellStyle name="Normal 8 3 2 6 3" xfId="29703"/>
    <cellStyle name="Normal 8 3 2 7" xfId="29704"/>
    <cellStyle name="Normal 8 3 2 7 2" xfId="29705"/>
    <cellStyle name="Normal 8 3 2 7 3" xfId="29706"/>
    <cellStyle name="Normal 8 3 2 8" xfId="29707"/>
    <cellStyle name="Normal 8 3 2 8 2" xfId="29708"/>
    <cellStyle name="Normal 8 3 2 9" xfId="29709"/>
    <cellStyle name="Normal 8 3 2 9 2" xfId="29710"/>
    <cellStyle name="Normal 8 3 2_Tabell 4.5-4.7" xfId="29583"/>
    <cellStyle name="Normal 8 3 3" xfId="1707"/>
    <cellStyle name="Normal 8 3 3 10" xfId="29712"/>
    <cellStyle name="Normal 8 3 3 11" xfId="29713"/>
    <cellStyle name="Normal 8 3 3 2" xfId="1708"/>
    <cellStyle name="Normal 8 3 3 2 10" xfId="29715"/>
    <cellStyle name="Normal 8 3 3 2 2" xfId="1709"/>
    <cellStyle name="Normal 8 3 3 2 2 2" xfId="29717"/>
    <cellStyle name="Normal 8 3 3 2 2 2 2" xfId="29718"/>
    <cellStyle name="Normal 8 3 3 2 2 2 3" xfId="29719"/>
    <cellStyle name="Normal 8 3 3 2 2 3" xfId="29720"/>
    <cellStyle name="Normal 8 3 3 2 2 3 2" xfId="29721"/>
    <cellStyle name="Normal 8 3 3 2 2 3 3" xfId="29722"/>
    <cellStyle name="Normal 8 3 3 2 2 4" xfId="29723"/>
    <cellStyle name="Normal 8 3 3 2 2 5" xfId="29724"/>
    <cellStyle name="Normal 8 3 3 2 2_Tabell 4.5-4.7" xfId="29716"/>
    <cellStyle name="Normal 8 3 3 2 3" xfId="29725"/>
    <cellStyle name="Normal 8 3 3 2 3 2" xfId="29726"/>
    <cellStyle name="Normal 8 3 3 2 3 2 2" xfId="29727"/>
    <cellStyle name="Normal 8 3 3 2 3 2 3" xfId="29728"/>
    <cellStyle name="Normal 8 3 3 2 3 3" xfId="29729"/>
    <cellStyle name="Normal 8 3 3 2 3 3 2" xfId="29730"/>
    <cellStyle name="Normal 8 3 3 2 3 3 3" xfId="29731"/>
    <cellStyle name="Normal 8 3 3 2 3 4" xfId="29732"/>
    <cellStyle name="Normal 8 3 3 2 3 5" xfId="29733"/>
    <cellStyle name="Normal 8 3 3 2 4" xfId="29734"/>
    <cellStyle name="Normal 8 3 3 2 4 2" xfId="29735"/>
    <cellStyle name="Normal 8 3 3 2 4 3" xfId="29736"/>
    <cellStyle name="Normal 8 3 3 2 5" xfId="29737"/>
    <cellStyle name="Normal 8 3 3 2 5 2" xfId="29738"/>
    <cellStyle name="Normal 8 3 3 2 5 3" xfId="29739"/>
    <cellStyle name="Normal 8 3 3 2 6" xfId="29740"/>
    <cellStyle name="Normal 8 3 3 2 6 2" xfId="29741"/>
    <cellStyle name="Normal 8 3 3 2 7" xfId="29742"/>
    <cellStyle name="Normal 8 3 3 2 7 2" xfId="29743"/>
    <cellStyle name="Normal 8 3 3 2 8" xfId="29744"/>
    <cellStyle name="Normal 8 3 3 2 9" xfId="29745"/>
    <cellStyle name="Normal 8 3 3 2_Tabell 4.5-4.7" xfId="29714"/>
    <cellStyle name="Normal 8 3 3 3" xfId="1710"/>
    <cellStyle name="Normal 8 3 3 3 2" xfId="29747"/>
    <cellStyle name="Normal 8 3 3 3 2 2" xfId="29748"/>
    <cellStyle name="Normal 8 3 3 3 2 3" xfId="29749"/>
    <cellStyle name="Normal 8 3 3 3 3" xfId="29750"/>
    <cellStyle name="Normal 8 3 3 3 3 2" xfId="29751"/>
    <cellStyle name="Normal 8 3 3 3 3 3" xfId="29752"/>
    <cellStyle name="Normal 8 3 3 3 4" xfId="29753"/>
    <cellStyle name="Normal 8 3 3 3 5" xfId="29754"/>
    <cellStyle name="Normal 8 3 3 3_Tabell 4.5-4.7" xfId="29746"/>
    <cellStyle name="Normal 8 3 3 4" xfId="29755"/>
    <cellStyle name="Normal 8 3 3 4 2" xfId="29756"/>
    <cellStyle name="Normal 8 3 3 4 2 2" xfId="29757"/>
    <cellStyle name="Normal 8 3 3 4 2 3" xfId="29758"/>
    <cellStyle name="Normal 8 3 3 4 3" xfId="29759"/>
    <cellStyle name="Normal 8 3 3 4 3 2" xfId="29760"/>
    <cellStyle name="Normal 8 3 3 4 3 3" xfId="29761"/>
    <cellStyle name="Normal 8 3 3 4 4" xfId="29762"/>
    <cellStyle name="Normal 8 3 3 4 5" xfId="29763"/>
    <cellStyle name="Normal 8 3 3 5" xfId="29764"/>
    <cellStyle name="Normal 8 3 3 5 2" xfId="29765"/>
    <cellStyle name="Normal 8 3 3 5 3" xfId="29766"/>
    <cellStyle name="Normal 8 3 3 6" xfId="29767"/>
    <cellStyle name="Normal 8 3 3 6 2" xfId="29768"/>
    <cellStyle name="Normal 8 3 3 6 3" xfId="29769"/>
    <cellStyle name="Normal 8 3 3 7" xfId="29770"/>
    <cellStyle name="Normal 8 3 3 7 2" xfId="29771"/>
    <cellStyle name="Normal 8 3 3 8" xfId="29772"/>
    <cellStyle name="Normal 8 3 3 8 2" xfId="29773"/>
    <cellStyle name="Normal 8 3 3 9" xfId="29774"/>
    <cellStyle name="Normal 8 3 3_Tabell 4.5-4.7" xfId="29711"/>
    <cellStyle name="Normal 8 3 4" xfId="1711"/>
    <cellStyle name="Normal 8 3 4 10" xfId="29776"/>
    <cellStyle name="Normal 8 3 4 2" xfId="1712"/>
    <cellStyle name="Normal 8 3 4 2 2" xfId="29778"/>
    <cellStyle name="Normal 8 3 4 2 2 2" xfId="29779"/>
    <cellStyle name="Normal 8 3 4 2 2 3" xfId="29780"/>
    <cellStyle name="Normal 8 3 4 2 3" xfId="29781"/>
    <cellStyle name="Normal 8 3 4 2 3 2" xfId="29782"/>
    <cellStyle name="Normal 8 3 4 2 3 3" xfId="29783"/>
    <cellStyle name="Normal 8 3 4 2 4" xfId="29784"/>
    <cellStyle name="Normal 8 3 4 2 5" xfId="29785"/>
    <cellStyle name="Normal 8 3 4 2_Tabell 4.5-4.7" xfId="29777"/>
    <cellStyle name="Normal 8 3 4 3" xfId="29786"/>
    <cellStyle name="Normal 8 3 4 3 2" xfId="29787"/>
    <cellStyle name="Normal 8 3 4 3 2 2" xfId="29788"/>
    <cellStyle name="Normal 8 3 4 3 2 3" xfId="29789"/>
    <cellStyle name="Normal 8 3 4 3 3" xfId="29790"/>
    <cellStyle name="Normal 8 3 4 3 3 2" xfId="29791"/>
    <cellStyle name="Normal 8 3 4 3 3 3" xfId="29792"/>
    <cellStyle name="Normal 8 3 4 3 4" xfId="29793"/>
    <cellStyle name="Normal 8 3 4 3 5" xfId="29794"/>
    <cellStyle name="Normal 8 3 4 4" xfId="29795"/>
    <cellStyle name="Normal 8 3 4 4 2" xfId="29796"/>
    <cellStyle name="Normal 8 3 4 4 3" xfId="29797"/>
    <cellStyle name="Normal 8 3 4 5" xfId="29798"/>
    <cellStyle name="Normal 8 3 4 5 2" xfId="29799"/>
    <cellStyle name="Normal 8 3 4 5 3" xfId="29800"/>
    <cellStyle name="Normal 8 3 4 6" xfId="29801"/>
    <cellStyle name="Normal 8 3 4 6 2" xfId="29802"/>
    <cellStyle name="Normal 8 3 4 7" xfId="29803"/>
    <cellStyle name="Normal 8 3 4 7 2" xfId="29804"/>
    <cellStyle name="Normal 8 3 4 8" xfId="29805"/>
    <cellStyle name="Normal 8 3 4 9" xfId="29806"/>
    <cellStyle name="Normal 8 3 4_Tabell 4.5-4.7" xfId="29775"/>
    <cellStyle name="Normal 8 3 5" xfId="1713"/>
    <cellStyle name="Normal 8 3 5 2" xfId="29808"/>
    <cellStyle name="Normal 8 3 5 2 2" xfId="29809"/>
    <cellStyle name="Normal 8 3 5 2 3" xfId="29810"/>
    <cellStyle name="Normal 8 3 5 3" xfId="29811"/>
    <cellStyle name="Normal 8 3 5 3 2" xfId="29812"/>
    <cellStyle name="Normal 8 3 5 3 3" xfId="29813"/>
    <cellStyle name="Normal 8 3 5 4" xfId="29814"/>
    <cellStyle name="Normal 8 3 5 5" xfId="29815"/>
    <cellStyle name="Normal 8 3 5_Tabell 4.5-4.7" xfId="29807"/>
    <cellStyle name="Normal 8 3 6" xfId="29816"/>
    <cellStyle name="Normal 8 3 6 2" xfId="29817"/>
    <cellStyle name="Normal 8 3 6 2 2" xfId="29818"/>
    <cellStyle name="Normal 8 3 6 2 3" xfId="29819"/>
    <cellStyle name="Normal 8 3 6 3" xfId="29820"/>
    <cellStyle name="Normal 8 3 6 3 2" xfId="29821"/>
    <cellStyle name="Normal 8 3 6 3 3" xfId="29822"/>
    <cellStyle name="Normal 8 3 6 4" xfId="29823"/>
    <cellStyle name="Normal 8 3 6 5" xfId="29824"/>
    <cellStyle name="Normal 8 3 7" xfId="29825"/>
    <cellStyle name="Normal 8 3 7 2" xfId="29826"/>
    <cellStyle name="Normal 8 3 7 3" xfId="29827"/>
    <cellStyle name="Normal 8 3 8" xfId="29828"/>
    <cellStyle name="Normal 8 3 8 2" xfId="29829"/>
    <cellStyle name="Normal 8 3 8 3" xfId="29830"/>
    <cellStyle name="Normal 8 3 9" xfId="29831"/>
    <cellStyle name="Normal 8 3 9 2" xfId="29832"/>
    <cellStyle name="Normal 8 3_Tabell 4.5-4.7" xfId="29577"/>
    <cellStyle name="Normal 8 4" xfId="1714"/>
    <cellStyle name="Normal 8 4 10" xfId="29834"/>
    <cellStyle name="Normal 8 4 10 2" xfId="29835"/>
    <cellStyle name="Normal 8 4 11" xfId="29836"/>
    <cellStyle name="Normal 8 4 12" xfId="29837"/>
    <cellStyle name="Normal 8 4 13" xfId="29838"/>
    <cellStyle name="Normal 8 4 2" xfId="1715"/>
    <cellStyle name="Normal 8 4 2 10" xfId="29840"/>
    <cellStyle name="Normal 8 4 2 11" xfId="29841"/>
    <cellStyle name="Normal 8 4 2 12" xfId="29842"/>
    <cellStyle name="Normal 8 4 2 2" xfId="1716"/>
    <cellStyle name="Normal 8 4 2 2 10" xfId="29844"/>
    <cellStyle name="Normal 8 4 2 2 11" xfId="29845"/>
    <cellStyle name="Normal 8 4 2 2 2" xfId="1717"/>
    <cellStyle name="Normal 8 4 2 2 2 10" xfId="29847"/>
    <cellStyle name="Normal 8 4 2 2 2 2" xfId="1718"/>
    <cellStyle name="Normal 8 4 2 2 2 2 2" xfId="29849"/>
    <cellStyle name="Normal 8 4 2 2 2 2 2 2" xfId="29850"/>
    <cellStyle name="Normal 8 4 2 2 2 2 2 3" xfId="29851"/>
    <cellStyle name="Normal 8 4 2 2 2 2 3" xfId="29852"/>
    <cellStyle name="Normal 8 4 2 2 2 2 3 2" xfId="29853"/>
    <cellStyle name="Normal 8 4 2 2 2 2 3 3" xfId="29854"/>
    <cellStyle name="Normal 8 4 2 2 2 2 4" xfId="29855"/>
    <cellStyle name="Normal 8 4 2 2 2 2 5" xfId="29856"/>
    <cellStyle name="Normal 8 4 2 2 2 2_Tabell 4.5-4.7" xfId="29848"/>
    <cellStyle name="Normal 8 4 2 2 2 3" xfId="29857"/>
    <cellStyle name="Normal 8 4 2 2 2 3 2" xfId="29858"/>
    <cellStyle name="Normal 8 4 2 2 2 3 2 2" xfId="29859"/>
    <cellStyle name="Normal 8 4 2 2 2 3 2 3" xfId="29860"/>
    <cellStyle name="Normal 8 4 2 2 2 3 3" xfId="29861"/>
    <cellStyle name="Normal 8 4 2 2 2 3 3 2" xfId="29862"/>
    <cellStyle name="Normal 8 4 2 2 2 3 3 3" xfId="29863"/>
    <cellStyle name="Normal 8 4 2 2 2 3 4" xfId="29864"/>
    <cellStyle name="Normal 8 4 2 2 2 3 5" xfId="29865"/>
    <cellStyle name="Normal 8 4 2 2 2 4" xfId="29866"/>
    <cellStyle name="Normal 8 4 2 2 2 4 2" xfId="29867"/>
    <cellStyle name="Normal 8 4 2 2 2 4 3" xfId="29868"/>
    <cellStyle name="Normal 8 4 2 2 2 5" xfId="29869"/>
    <cellStyle name="Normal 8 4 2 2 2 5 2" xfId="29870"/>
    <cellStyle name="Normal 8 4 2 2 2 5 3" xfId="29871"/>
    <cellStyle name="Normal 8 4 2 2 2 6" xfId="29872"/>
    <cellStyle name="Normal 8 4 2 2 2 6 2" xfId="29873"/>
    <cellStyle name="Normal 8 4 2 2 2 7" xfId="29874"/>
    <cellStyle name="Normal 8 4 2 2 2 7 2" xfId="29875"/>
    <cellStyle name="Normal 8 4 2 2 2 8" xfId="29876"/>
    <cellStyle name="Normal 8 4 2 2 2 9" xfId="29877"/>
    <cellStyle name="Normal 8 4 2 2 2_Tabell 4.5-4.7" xfId="29846"/>
    <cellStyle name="Normal 8 4 2 2 3" xfId="1719"/>
    <cellStyle name="Normal 8 4 2 2 3 2" xfId="29879"/>
    <cellStyle name="Normal 8 4 2 2 3 2 2" xfId="29880"/>
    <cellStyle name="Normal 8 4 2 2 3 2 3" xfId="29881"/>
    <cellStyle name="Normal 8 4 2 2 3 3" xfId="29882"/>
    <cellStyle name="Normal 8 4 2 2 3 3 2" xfId="29883"/>
    <cellStyle name="Normal 8 4 2 2 3 3 3" xfId="29884"/>
    <cellStyle name="Normal 8 4 2 2 3 4" xfId="29885"/>
    <cellStyle name="Normal 8 4 2 2 3 5" xfId="29886"/>
    <cellStyle name="Normal 8 4 2 2 3_Tabell 4.5-4.7" xfId="29878"/>
    <cellStyle name="Normal 8 4 2 2 4" xfId="29887"/>
    <cellStyle name="Normal 8 4 2 2 4 2" xfId="29888"/>
    <cellStyle name="Normal 8 4 2 2 4 2 2" xfId="29889"/>
    <cellStyle name="Normal 8 4 2 2 4 2 3" xfId="29890"/>
    <cellStyle name="Normal 8 4 2 2 4 3" xfId="29891"/>
    <cellStyle name="Normal 8 4 2 2 4 3 2" xfId="29892"/>
    <cellStyle name="Normal 8 4 2 2 4 3 3" xfId="29893"/>
    <cellStyle name="Normal 8 4 2 2 4 4" xfId="29894"/>
    <cellStyle name="Normal 8 4 2 2 4 5" xfId="29895"/>
    <cellStyle name="Normal 8 4 2 2 5" xfId="29896"/>
    <cellStyle name="Normal 8 4 2 2 5 2" xfId="29897"/>
    <cellStyle name="Normal 8 4 2 2 5 3" xfId="29898"/>
    <cellStyle name="Normal 8 4 2 2 6" xfId="29899"/>
    <cellStyle name="Normal 8 4 2 2 6 2" xfId="29900"/>
    <cellStyle name="Normal 8 4 2 2 6 3" xfId="29901"/>
    <cellStyle name="Normal 8 4 2 2 7" xfId="29902"/>
    <cellStyle name="Normal 8 4 2 2 7 2" xfId="29903"/>
    <cellStyle name="Normal 8 4 2 2 8" xfId="29904"/>
    <cellStyle name="Normal 8 4 2 2 8 2" xfId="29905"/>
    <cellStyle name="Normal 8 4 2 2 9" xfId="29906"/>
    <cellStyle name="Normal 8 4 2 2_Tabell 4.5-4.7" xfId="29843"/>
    <cellStyle name="Normal 8 4 2 3" xfId="1720"/>
    <cellStyle name="Normal 8 4 2 3 10" xfId="29908"/>
    <cellStyle name="Normal 8 4 2 3 2" xfId="1721"/>
    <cellStyle name="Normal 8 4 2 3 2 2" xfId="29910"/>
    <cellStyle name="Normal 8 4 2 3 2 2 2" xfId="29911"/>
    <cellStyle name="Normal 8 4 2 3 2 2 3" xfId="29912"/>
    <cellStyle name="Normal 8 4 2 3 2 3" xfId="29913"/>
    <cellStyle name="Normal 8 4 2 3 2 3 2" xfId="29914"/>
    <cellStyle name="Normal 8 4 2 3 2 3 3" xfId="29915"/>
    <cellStyle name="Normal 8 4 2 3 2 4" xfId="29916"/>
    <cellStyle name="Normal 8 4 2 3 2 5" xfId="29917"/>
    <cellStyle name="Normal 8 4 2 3 2_Tabell 4.5-4.7" xfId="29909"/>
    <cellStyle name="Normal 8 4 2 3 3" xfId="29918"/>
    <cellStyle name="Normal 8 4 2 3 3 2" xfId="29919"/>
    <cellStyle name="Normal 8 4 2 3 3 2 2" xfId="29920"/>
    <cellStyle name="Normal 8 4 2 3 3 2 3" xfId="29921"/>
    <cellStyle name="Normal 8 4 2 3 3 3" xfId="29922"/>
    <cellStyle name="Normal 8 4 2 3 3 3 2" xfId="29923"/>
    <cellStyle name="Normal 8 4 2 3 3 3 3" xfId="29924"/>
    <cellStyle name="Normal 8 4 2 3 3 4" xfId="29925"/>
    <cellStyle name="Normal 8 4 2 3 3 5" xfId="29926"/>
    <cellStyle name="Normal 8 4 2 3 4" xfId="29927"/>
    <cellStyle name="Normal 8 4 2 3 4 2" xfId="29928"/>
    <cellStyle name="Normal 8 4 2 3 4 3" xfId="29929"/>
    <cellStyle name="Normal 8 4 2 3 5" xfId="29930"/>
    <cellStyle name="Normal 8 4 2 3 5 2" xfId="29931"/>
    <cellStyle name="Normal 8 4 2 3 5 3" xfId="29932"/>
    <cellStyle name="Normal 8 4 2 3 6" xfId="29933"/>
    <cellStyle name="Normal 8 4 2 3 6 2" xfId="29934"/>
    <cellStyle name="Normal 8 4 2 3 7" xfId="29935"/>
    <cellStyle name="Normal 8 4 2 3 7 2" xfId="29936"/>
    <cellStyle name="Normal 8 4 2 3 8" xfId="29937"/>
    <cellStyle name="Normal 8 4 2 3 9" xfId="29938"/>
    <cellStyle name="Normal 8 4 2 3_Tabell 4.5-4.7" xfId="29907"/>
    <cellStyle name="Normal 8 4 2 4" xfId="1722"/>
    <cellStyle name="Normal 8 4 2 4 2" xfId="29940"/>
    <cellStyle name="Normal 8 4 2 4 2 2" xfId="29941"/>
    <cellStyle name="Normal 8 4 2 4 2 3" xfId="29942"/>
    <cellStyle name="Normal 8 4 2 4 3" xfId="29943"/>
    <cellStyle name="Normal 8 4 2 4 3 2" xfId="29944"/>
    <cellStyle name="Normal 8 4 2 4 3 3" xfId="29945"/>
    <cellStyle name="Normal 8 4 2 4 4" xfId="29946"/>
    <cellStyle name="Normal 8 4 2 4 5" xfId="29947"/>
    <cellStyle name="Normal 8 4 2 4_Tabell 4.5-4.7" xfId="29939"/>
    <cellStyle name="Normal 8 4 2 5" xfId="29948"/>
    <cellStyle name="Normal 8 4 2 5 2" xfId="29949"/>
    <cellStyle name="Normal 8 4 2 5 2 2" xfId="29950"/>
    <cellStyle name="Normal 8 4 2 5 2 3" xfId="29951"/>
    <cellStyle name="Normal 8 4 2 5 3" xfId="29952"/>
    <cellStyle name="Normal 8 4 2 5 3 2" xfId="29953"/>
    <cellStyle name="Normal 8 4 2 5 3 3" xfId="29954"/>
    <cellStyle name="Normal 8 4 2 5 4" xfId="29955"/>
    <cellStyle name="Normal 8 4 2 5 5" xfId="29956"/>
    <cellStyle name="Normal 8 4 2 6" xfId="29957"/>
    <cellStyle name="Normal 8 4 2 6 2" xfId="29958"/>
    <cellStyle name="Normal 8 4 2 6 3" xfId="29959"/>
    <cellStyle name="Normal 8 4 2 7" xfId="29960"/>
    <cellStyle name="Normal 8 4 2 7 2" xfId="29961"/>
    <cellStyle name="Normal 8 4 2 7 3" xfId="29962"/>
    <cellStyle name="Normal 8 4 2 8" xfId="29963"/>
    <cellStyle name="Normal 8 4 2 8 2" xfId="29964"/>
    <cellStyle name="Normal 8 4 2 9" xfId="29965"/>
    <cellStyle name="Normal 8 4 2 9 2" xfId="29966"/>
    <cellStyle name="Normal 8 4 2_Tabell 4.5-4.7" xfId="29839"/>
    <cellStyle name="Normal 8 4 3" xfId="1723"/>
    <cellStyle name="Normal 8 4 3 10" xfId="29968"/>
    <cellStyle name="Normal 8 4 3 11" xfId="29969"/>
    <cellStyle name="Normal 8 4 3 2" xfId="1724"/>
    <cellStyle name="Normal 8 4 3 2 10" xfId="29971"/>
    <cellStyle name="Normal 8 4 3 2 2" xfId="1725"/>
    <cellStyle name="Normal 8 4 3 2 2 2" xfId="29973"/>
    <cellStyle name="Normal 8 4 3 2 2 2 2" xfId="29974"/>
    <cellStyle name="Normal 8 4 3 2 2 2 3" xfId="29975"/>
    <cellStyle name="Normal 8 4 3 2 2 3" xfId="29976"/>
    <cellStyle name="Normal 8 4 3 2 2 3 2" xfId="29977"/>
    <cellStyle name="Normal 8 4 3 2 2 3 3" xfId="29978"/>
    <cellStyle name="Normal 8 4 3 2 2 4" xfId="29979"/>
    <cellStyle name="Normal 8 4 3 2 2 5" xfId="29980"/>
    <cellStyle name="Normal 8 4 3 2 2_Tabell 4.5-4.7" xfId="29972"/>
    <cellStyle name="Normal 8 4 3 2 3" xfId="29981"/>
    <cellStyle name="Normal 8 4 3 2 3 2" xfId="29982"/>
    <cellStyle name="Normal 8 4 3 2 3 2 2" xfId="29983"/>
    <cellStyle name="Normal 8 4 3 2 3 2 3" xfId="29984"/>
    <cellStyle name="Normal 8 4 3 2 3 3" xfId="29985"/>
    <cellStyle name="Normal 8 4 3 2 3 3 2" xfId="29986"/>
    <cellStyle name="Normal 8 4 3 2 3 3 3" xfId="29987"/>
    <cellStyle name="Normal 8 4 3 2 3 4" xfId="29988"/>
    <cellStyle name="Normal 8 4 3 2 3 5" xfId="29989"/>
    <cellStyle name="Normal 8 4 3 2 4" xfId="29990"/>
    <cellStyle name="Normal 8 4 3 2 4 2" xfId="29991"/>
    <cellStyle name="Normal 8 4 3 2 4 3" xfId="29992"/>
    <cellStyle name="Normal 8 4 3 2 5" xfId="29993"/>
    <cellStyle name="Normal 8 4 3 2 5 2" xfId="29994"/>
    <cellStyle name="Normal 8 4 3 2 5 3" xfId="29995"/>
    <cellStyle name="Normal 8 4 3 2 6" xfId="29996"/>
    <cellStyle name="Normal 8 4 3 2 6 2" xfId="29997"/>
    <cellStyle name="Normal 8 4 3 2 7" xfId="29998"/>
    <cellStyle name="Normal 8 4 3 2 7 2" xfId="29999"/>
    <cellStyle name="Normal 8 4 3 2 8" xfId="30000"/>
    <cellStyle name="Normal 8 4 3 2 9" xfId="30001"/>
    <cellStyle name="Normal 8 4 3 2_Tabell 4.5-4.7" xfId="29970"/>
    <cellStyle name="Normal 8 4 3 3" xfId="1726"/>
    <cellStyle name="Normal 8 4 3 3 2" xfId="30003"/>
    <cellStyle name="Normal 8 4 3 3 2 2" xfId="30004"/>
    <cellStyle name="Normal 8 4 3 3 2 3" xfId="30005"/>
    <cellStyle name="Normal 8 4 3 3 3" xfId="30006"/>
    <cellStyle name="Normal 8 4 3 3 3 2" xfId="30007"/>
    <cellStyle name="Normal 8 4 3 3 3 3" xfId="30008"/>
    <cellStyle name="Normal 8 4 3 3 4" xfId="30009"/>
    <cellStyle name="Normal 8 4 3 3 5" xfId="30010"/>
    <cellStyle name="Normal 8 4 3 3_Tabell 4.5-4.7" xfId="30002"/>
    <cellStyle name="Normal 8 4 3 4" xfId="30011"/>
    <cellStyle name="Normal 8 4 3 4 2" xfId="30012"/>
    <cellStyle name="Normal 8 4 3 4 2 2" xfId="30013"/>
    <cellStyle name="Normal 8 4 3 4 2 3" xfId="30014"/>
    <cellStyle name="Normal 8 4 3 4 3" xfId="30015"/>
    <cellStyle name="Normal 8 4 3 4 3 2" xfId="30016"/>
    <cellStyle name="Normal 8 4 3 4 3 3" xfId="30017"/>
    <cellStyle name="Normal 8 4 3 4 4" xfId="30018"/>
    <cellStyle name="Normal 8 4 3 4 5" xfId="30019"/>
    <cellStyle name="Normal 8 4 3 5" xfId="30020"/>
    <cellStyle name="Normal 8 4 3 5 2" xfId="30021"/>
    <cellStyle name="Normal 8 4 3 5 3" xfId="30022"/>
    <cellStyle name="Normal 8 4 3 6" xfId="30023"/>
    <cellStyle name="Normal 8 4 3 6 2" xfId="30024"/>
    <cellStyle name="Normal 8 4 3 6 3" xfId="30025"/>
    <cellStyle name="Normal 8 4 3 7" xfId="30026"/>
    <cellStyle name="Normal 8 4 3 7 2" xfId="30027"/>
    <cellStyle name="Normal 8 4 3 8" xfId="30028"/>
    <cellStyle name="Normal 8 4 3 8 2" xfId="30029"/>
    <cellStyle name="Normal 8 4 3 9" xfId="30030"/>
    <cellStyle name="Normal 8 4 3_Tabell 4.5-4.7" xfId="29967"/>
    <cellStyle name="Normal 8 4 4" xfId="1727"/>
    <cellStyle name="Normal 8 4 4 10" xfId="30032"/>
    <cellStyle name="Normal 8 4 4 2" xfId="1728"/>
    <cellStyle name="Normal 8 4 4 2 2" xfId="30034"/>
    <cellStyle name="Normal 8 4 4 2 2 2" xfId="30035"/>
    <cellStyle name="Normal 8 4 4 2 2 3" xfId="30036"/>
    <cellStyle name="Normal 8 4 4 2 3" xfId="30037"/>
    <cellStyle name="Normal 8 4 4 2 3 2" xfId="30038"/>
    <cellStyle name="Normal 8 4 4 2 3 3" xfId="30039"/>
    <cellStyle name="Normal 8 4 4 2 4" xfId="30040"/>
    <cellStyle name="Normal 8 4 4 2 5" xfId="30041"/>
    <cellStyle name="Normal 8 4 4 2_Tabell 4.5-4.7" xfId="30033"/>
    <cellStyle name="Normal 8 4 4 3" xfId="30042"/>
    <cellStyle name="Normal 8 4 4 3 2" xfId="30043"/>
    <cellStyle name="Normal 8 4 4 3 2 2" xfId="30044"/>
    <cellStyle name="Normal 8 4 4 3 2 3" xfId="30045"/>
    <cellStyle name="Normal 8 4 4 3 3" xfId="30046"/>
    <cellStyle name="Normal 8 4 4 3 3 2" xfId="30047"/>
    <cellStyle name="Normal 8 4 4 3 3 3" xfId="30048"/>
    <cellStyle name="Normal 8 4 4 3 4" xfId="30049"/>
    <cellStyle name="Normal 8 4 4 3 5" xfId="30050"/>
    <cellStyle name="Normal 8 4 4 4" xfId="30051"/>
    <cellStyle name="Normal 8 4 4 4 2" xfId="30052"/>
    <cellStyle name="Normal 8 4 4 4 3" xfId="30053"/>
    <cellStyle name="Normal 8 4 4 5" xfId="30054"/>
    <cellStyle name="Normal 8 4 4 5 2" xfId="30055"/>
    <cellStyle name="Normal 8 4 4 5 3" xfId="30056"/>
    <cellStyle name="Normal 8 4 4 6" xfId="30057"/>
    <cellStyle name="Normal 8 4 4 6 2" xfId="30058"/>
    <cellStyle name="Normal 8 4 4 7" xfId="30059"/>
    <cellStyle name="Normal 8 4 4 7 2" xfId="30060"/>
    <cellStyle name="Normal 8 4 4 8" xfId="30061"/>
    <cellStyle name="Normal 8 4 4 9" xfId="30062"/>
    <cellStyle name="Normal 8 4 4_Tabell 4.5-4.7" xfId="30031"/>
    <cellStyle name="Normal 8 4 5" xfId="1729"/>
    <cellStyle name="Normal 8 4 5 2" xfId="30064"/>
    <cellStyle name="Normal 8 4 5 2 2" xfId="30065"/>
    <cellStyle name="Normal 8 4 5 2 3" xfId="30066"/>
    <cellStyle name="Normal 8 4 5 3" xfId="30067"/>
    <cellStyle name="Normal 8 4 5 3 2" xfId="30068"/>
    <cellStyle name="Normal 8 4 5 3 3" xfId="30069"/>
    <cellStyle name="Normal 8 4 5 4" xfId="30070"/>
    <cellStyle name="Normal 8 4 5 5" xfId="30071"/>
    <cellStyle name="Normal 8 4 5_Tabell 4.5-4.7" xfId="30063"/>
    <cellStyle name="Normal 8 4 6" xfId="30072"/>
    <cellStyle name="Normal 8 4 6 2" xfId="30073"/>
    <cellStyle name="Normal 8 4 6 2 2" xfId="30074"/>
    <cellStyle name="Normal 8 4 6 2 3" xfId="30075"/>
    <cellStyle name="Normal 8 4 6 3" xfId="30076"/>
    <cellStyle name="Normal 8 4 6 3 2" xfId="30077"/>
    <cellStyle name="Normal 8 4 6 3 3" xfId="30078"/>
    <cellStyle name="Normal 8 4 6 4" xfId="30079"/>
    <cellStyle name="Normal 8 4 6 5" xfId="30080"/>
    <cellStyle name="Normal 8 4 7" xfId="30081"/>
    <cellStyle name="Normal 8 4 7 2" xfId="30082"/>
    <cellStyle name="Normal 8 4 7 3" xfId="30083"/>
    <cellStyle name="Normal 8 4 8" xfId="30084"/>
    <cellStyle name="Normal 8 4 8 2" xfId="30085"/>
    <cellStyle name="Normal 8 4 8 3" xfId="30086"/>
    <cellStyle name="Normal 8 4 9" xfId="30087"/>
    <cellStyle name="Normal 8 4 9 2" xfId="30088"/>
    <cellStyle name="Normal 8 4_Tabell 4.5-4.7" xfId="29833"/>
    <cellStyle name="Normal 8 5" xfId="1730"/>
    <cellStyle name="Normal 8 5 10" xfId="30090"/>
    <cellStyle name="Normal 8 5 10 2" xfId="30091"/>
    <cellStyle name="Normal 8 5 11" xfId="30092"/>
    <cellStyle name="Normal 8 5 12" xfId="30093"/>
    <cellStyle name="Normal 8 5 13" xfId="30094"/>
    <cellStyle name="Normal 8 5 2" xfId="1731"/>
    <cellStyle name="Normal 8 5 2 10" xfId="30096"/>
    <cellStyle name="Normal 8 5 2 11" xfId="30097"/>
    <cellStyle name="Normal 8 5 2 12" xfId="30098"/>
    <cellStyle name="Normal 8 5 2 2" xfId="1732"/>
    <cellStyle name="Normal 8 5 2 2 10" xfId="30100"/>
    <cellStyle name="Normal 8 5 2 2 11" xfId="30101"/>
    <cellStyle name="Normal 8 5 2 2 2" xfId="1733"/>
    <cellStyle name="Normal 8 5 2 2 2 10" xfId="30103"/>
    <cellStyle name="Normal 8 5 2 2 2 2" xfId="1734"/>
    <cellStyle name="Normal 8 5 2 2 2 2 2" xfId="30105"/>
    <cellStyle name="Normal 8 5 2 2 2 2 2 2" xfId="30106"/>
    <cellStyle name="Normal 8 5 2 2 2 2 2 3" xfId="30107"/>
    <cellStyle name="Normal 8 5 2 2 2 2 3" xfId="30108"/>
    <cellStyle name="Normal 8 5 2 2 2 2 3 2" xfId="30109"/>
    <cellStyle name="Normal 8 5 2 2 2 2 3 3" xfId="30110"/>
    <cellStyle name="Normal 8 5 2 2 2 2 4" xfId="30111"/>
    <cellStyle name="Normal 8 5 2 2 2 2 5" xfId="30112"/>
    <cellStyle name="Normal 8 5 2 2 2 2_Tabell 4.5-4.7" xfId="30104"/>
    <cellStyle name="Normal 8 5 2 2 2 3" xfId="30113"/>
    <cellStyle name="Normal 8 5 2 2 2 3 2" xfId="30114"/>
    <cellStyle name="Normal 8 5 2 2 2 3 2 2" xfId="30115"/>
    <cellStyle name="Normal 8 5 2 2 2 3 2 3" xfId="30116"/>
    <cellStyle name="Normal 8 5 2 2 2 3 3" xfId="30117"/>
    <cellStyle name="Normal 8 5 2 2 2 3 3 2" xfId="30118"/>
    <cellStyle name="Normal 8 5 2 2 2 3 3 3" xfId="30119"/>
    <cellStyle name="Normal 8 5 2 2 2 3 4" xfId="30120"/>
    <cellStyle name="Normal 8 5 2 2 2 3 5" xfId="30121"/>
    <cellStyle name="Normal 8 5 2 2 2 4" xfId="30122"/>
    <cellStyle name="Normal 8 5 2 2 2 4 2" xfId="30123"/>
    <cellStyle name="Normal 8 5 2 2 2 4 3" xfId="30124"/>
    <cellStyle name="Normal 8 5 2 2 2 5" xfId="30125"/>
    <cellStyle name="Normal 8 5 2 2 2 5 2" xfId="30126"/>
    <cellStyle name="Normal 8 5 2 2 2 5 3" xfId="30127"/>
    <cellStyle name="Normal 8 5 2 2 2 6" xfId="30128"/>
    <cellStyle name="Normal 8 5 2 2 2 6 2" xfId="30129"/>
    <cellStyle name="Normal 8 5 2 2 2 7" xfId="30130"/>
    <cellStyle name="Normal 8 5 2 2 2 7 2" xfId="30131"/>
    <cellStyle name="Normal 8 5 2 2 2 8" xfId="30132"/>
    <cellStyle name="Normal 8 5 2 2 2 9" xfId="30133"/>
    <cellStyle name="Normal 8 5 2 2 2_Tabell 4.5-4.7" xfId="30102"/>
    <cellStyle name="Normal 8 5 2 2 3" xfId="1735"/>
    <cellStyle name="Normal 8 5 2 2 3 2" xfId="30135"/>
    <cellStyle name="Normal 8 5 2 2 3 2 2" xfId="30136"/>
    <cellStyle name="Normal 8 5 2 2 3 2 3" xfId="30137"/>
    <cellStyle name="Normal 8 5 2 2 3 3" xfId="30138"/>
    <cellStyle name="Normal 8 5 2 2 3 3 2" xfId="30139"/>
    <cellStyle name="Normal 8 5 2 2 3 3 3" xfId="30140"/>
    <cellStyle name="Normal 8 5 2 2 3 4" xfId="30141"/>
    <cellStyle name="Normal 8 5 2 2 3 5" xfId="30142"/>
    <cellStyle name="Normal 8 5 2 2 3_Tabell 4.5-4.7" xfId="30134"/>
    <cellStyle name="Normal 8 5 2 2 4" xfId="30143"/>
    <cellStyle name="Normal 8 5 2 2 4 2" xfId="30144"/>
    <cellStyle name="Normal 8 5 2 2 4 2 2" xfId="30145"/>
    <cellStyle name="Normal 8 5 2 2 4 2 3" xfId="30146"/>
    <cellStyle name="Normal 8 5 2 2 4 3" xfId="30147"/>
    <cellStyle name="Normal 8 5 2 2 4 3 2" xfId="30148"/>
    <cellStyle name="Normal 8 5 2 2 4 3 3" xfId="30149"/>
    <cellStyle name="Normal 8 5 2 2 4 4" xfId="30150"/>
    <cellStyle name="Normal 8 5 2 2 4 5" xfId="30151"/>
    <cellStyle name="Normal 8 5 2 2 5" xfId="30152"/>
    <cellStyle name="Normal 8 5 2 2 5 2" xfId="30153"/>
    <cellStyle name="Normal 8 5 2 2 5 3" xfId="30154"/>
    <cellStyle name="Normal 8 5 2 2 6" xfId="30155"/>
    <cellStyle name="Normal 8 5 2 2 6 2" xfId="30156"/>
    <cellStyle name="Normal 8 5 2 2 6 3" xfId="30157"/>
    <cellStyle name="Normal 8 5 2 2 7" xfId="30158"/>
    <cellStyle name="Normal 8 5 2 2 7 2" xfId="30159"/>
    <cellStyle name="Normal 8 5 2 2 8" xfId="30160"/>
    <cellStyle name="Normal 8 5 2 2 8 2" xfId="30161"/>
    <cellStyle name="Normal 8 5 2 2 9" xfId="30162"/>
    <cellStyle name="Normal 8 5 2 2_Tabell 4.5-4.7" xfId="30099"/>
    <cellStyle name="Normal 8 5 2 3" xfId="1736"/>
    <cellStyle name="Normal 8 5 2 3 10" xfId="30164"/>
    <cellStyle name="Normal 8 5 2 3 2" xfId="1737"/>
    <cellStyle name="Normal 8 5 2 3 2 2" xfId="30166"/>
    <cellStyle name="Normal 8 5 2 3 2 2 2" xfId="30167"/>
    <cellStyle name="Normal 8 5 2 3 2 2 3" xfId="30168"/>
    <cellStyle name="Normal 8 5 2 3 2 3" xfId="30169"/>
    <cellStyle name="Normal 8 5 2 3 2 3 2" xfId="30170"/>
    <cellStyle name="Normal 8 5 2 3 2 3 3" xfId="30171"/>
    <cellStyle name="Normal 8 5 2 3 2 4" xfId="30172"/>
    <cellStyle name="Normal 8 5 2 3 2 5" xfId="30173"/>
    <cellStyle name="Normal 8 5 2 3 2_Tabell 4.5-4.7" xfId="30165"/>
    <cellStyle name="Normal 8 5 2 3 3" xfId="30174"/>
    <cellStyle name="Normal 8 5 2 3 3 2" xfId="30175"/>
    <cellStyle name="Normal 8 5 2 3 3 2 2" xfId="30176"/>
    <cellStyle name="Normal 8 5 2 3 3 2 3" xfId="30177"/>
    <cellStyle name="Normal 8 5 2 3 3 3" xfId="30178"/>
    <cellStyle name="Normal 8 5 2 3 3 3 2" xfId="30179"/>
    <cellStyle name="Normal 8 5 2 3 3 3 3" xfId="30180"/>
    <cellStyle name="Normal 8 5 2 3 3 4" xfId="30181"/>
    <cellStyle name="Normal 8 5 2 3 3 5" xfId="30182"/>
    <cellStyle name="Normal 8 5 2 3 4" xfId="30183"/>
    <cellStyle name="Normal 8 5 2 3 4 2" xfId="30184"/>
    <cellStyle name="Normal 8 5 2 3 4 3" xfId="30185"/>
    <cellStyle name="Normal 8 5 2 3 5" xfId="30186"/>
    <cellStyle name="Normal 8 5 2 3 5 2" xfId="30187"/>
    <cellStyle name="Normal 8 5 2 3 5 3" xfId="30188"/>
    <cellStyle name="Normal 8 5 2 3 6" xfId="30189"/>
    <cellStyle name="Normal 8 5 2 3 6 2" xfId="30190"/>
    <cellStyle name="Normal 8 5 2 3 7" xfId="30191"/>
    <cellStyle name="Normal 8 5 2 3 7 2" xfId="30192"/>
    <cellStyle name="Normal 8 5 2 3 8" xfId="30193"/>
    <cellStyle name="Normal 8 5 2 3 9" xfId="30194"/>
    <cellStyle name="Normal 8 5 2 3_Tabell 4.5-4.7" xfId="30163"/>
    <cellStyle name="Normal 8 5 2 4" xfId="1738"/>
    <cellStyle name="Normal 8 5 2 4 2" xfId="30196"/>
    <cellStyle name="Normal 8 5 2 4 2 2" xfId="30197"/>
    <cellStyle name="Normal 8 5 2 4 2 3" xfId="30198"/>
    <cellStyle name="Normal 8 5 2 4 3" xfId="30199"/>
    <cellStyle name="Normal 8 5 2 4 3 2" xfId="30200"/>
    <cellStyle name="Normal 8 5 2 4 3 3" xfId="30201"/>
    <cellStyle name="Normal 8 5 2 4 4" xfId="30202"/>
    <cellStyle name="Normal 8 5 2 4 5" xfId="30203"/>
    <cellStyle name="Normal 8 5 2 4_Tabell 4.5-4.7" xfId="30195"/>
    <cellStyle name="Normal 8 5 2 5" xfId="30204"/>
    <cellStyle name="Normal 8 5 2 5 2" xfId="30205"/>
    <cellStyle name="Normal 8 5 2 5 2 2" xfId="30206"/>
    <cellStyle name="Normal 8 5 2 5 2 3" xfId="30207"/>
    <cellStyle name="Normal 8 5 2 5 3" xfId="30208"/>
    <cellStyle name="Normal 8 5 2 5 3 2" xfId="30209"/>
    <cellStyle name="Normal 8 5 2 5 3 3" xfId="30210"/>
    <cellStyle name="Normal 8 5 2 5 4" xfId="30211"/>
    <cellStyle name="Normal 8 5 2 5 5" xfId="30212"/>
    <cellStyle name="Normal 8 5 2 6" xfId="30213"/>
    <cellStyle name="Normal 8 5 2 6 2" xfId="30214"/>
    <cellStyle name="Normal 8 5 2 6 3" xfId="30215"/>
    <cellStyle name="Normal 8 5 2 7" xfId="30216"/>
    <cellStyle name="Normal 8 5 2 7 2" xfId="30217"/>
    <cellStyle name="Normal 8 5 2 7 3" xfId="30218"/>
    <cellStyle name="Normal 8 5 2 8" xfId="30219"/>
    <cellStyle name="Normal 8 5 2 8 2" xfId="30220"/>
    <cellStyle name="Normal 8 5 2 9" xfId="30221"/>
    <cellStyle name="Normal 8 5 2 9 2" xfId="30222"/>
    <cellStyle name="Normal 8 5 2_Tabell 4.5-4.7" xfId="30095"/>
    <cellStyle name="Normal 8 5 3" xfId="1739"/>
    <cellStyle name="Normal 8 5 3 10" xfId="30224"/>
    <cellStyle name="Normal 8 5 3 11" xfId="30225"/>
    <cellStyle name="Normal 8 5 3 2" xfId="1740"/>
    <cellStyle name="Normal 8 5 3 2 10" xfId="30227"/>
    <cellStyle name="Normal 8 5 3 2 2" xfId="1741"/>
    <cellStyle name="Normal 8 5 3 2 2 2" xfId="30229"/>
    <cellStyle name="Normal 8 5 3 2 2 2 2" xfId="30230"/>
    <cellStyle name="Normal 8 5 3 2 2 2 3" xfId="30231"/>
    <cellStyle name="Normal 8 5 3 2 2 3" xfId="30232"/>
    <cellStyle name="Normal 8 5 3 2 2 3 2" xfId="30233"/>
    <cellStyle name="Normal 8 5 3 2 2 3 3" xfId="30234"/>
    <cellStyle name="Normal 8 5 3 2 2 4" xfId="30235"/>
    <cellStyle name="Normal 8 5 3 2 2 5" xfId="30236"/>
    <cellStyle name="Normal 8 5 3 2 2_Tabell 4.5-4.7" xfId="30228"/>
    <cellStyle name="Normal 8 5 3 2 3" xfId="30237"/>
    <cellStyle name="Normal 8 5 3 2 3 2" xfId="30238"/>
    <cellStyle name="Normal 8 5 3 2 3 2 2" xfId="30239"/>
    <cellStyle name="Normal 8 5 3 2 3 2 3" xfId="30240"/>
    <cellStyle name="Normal 8 5 3 2 3 3" xfId="30241"/>
    <cellStyle name="Normal 8 5 3 2 3 3 2" xfId="30242"/>
    <cellStyle name="Normal 8 5 3 2 3 3 3" xfId="30243"/>
    <cellStyle name="Normal 8 5 3 2 3 4" xfId="30244"/>
    <cellStyle name="Normal 8 5 3 2 3 5" xfId="30245"/>
    <cellStyle name="Normal 8 5 3 2 4" xfId="30246"/>
    <cellStyle name="Normal 8 5 3 2 4 2" xfId="30247"/>
    <cellStyle name="Normal 8 5 3 2 4 3" xfId="30248"/>
    <cellStyle name="Normal 8 5 3 2 5" xfId="30249"/>
    <cellStyle name="Normal 8 5 3 2 5 2" xfId="30250"/>
    <cellStyle name="Normal 8 5 3 2 5 3" xfId="30251"/>
    <cellStyle name="Normal 8 5 3 2 6" xfId="30252"/>
    <cellStyle name="Normal 8 5 3 2 6 2" xfId="30253"/>
    <cellStyle name="Normal 8 5 3 2 7" xfId="30254"/>
    <cellStyle name="Normal 8 5 3 2 7 2" xfId="30255"/>
    <cellStyle name="Normal 8 5 3 2 8" xfId="30256"/>
    <cellStyle name="Normal 8 5 3 2 9" xfId="30257"/>
    <cellStyle name="Normal 8 5 3 2_Tabell 4.5-4.7" xfId="30226"/>
    <cellStyle name="Normal 8 5 3 3" xfId="1742"/>
    <cellStyle name="Normal 8 5 3 3 2" xfId="30259"/>
    <cellStyle name="Normal 8 5 3 3 2 2" xfId="30260"/>
    <cellStyle name="Normal 8 5 3 3 2 3" xfId="30261"/>
    <cellStyle name="Normal 8 5 3 3 3" xfId="30262"/>
    <cellStyle name="Normal 8 5 3 3 3 2" xfId="30263"/>
    <cellStyle name="Normal 8 5 3 3 3 3" xfId="30264"/>
    <cellStyle name="Normal 8 5 3 3 4" xfId="30265"/>
    <cellStyle name="Normal 8 5 3 3 5" xfId="30266"/>
    <cellStyle name="Normal 8 5 3 3_Tabell 4.5-4.7" xfId="30258"/>
    <cellStyle name="Normal 8 5 3 4" xfId="30267"/>
    <cellStyle name="Normal 8 5 3 4 2" xfId="30268"/>
    <cellStyle name="Normal 8 5 3 4 2 2" xfId="30269"/>
    <cellStyle name="Normal 8 5 3 4 2 3" xfId="30270"/>
    <cellStyle name="Normal 8 5 3 4 3" xfId="30271"/>
    <cellStyle name="Normal 8 5 3 4 3 2" xfId="30272"/>
    <cellStyle name="Normal 8 5 3 4 3 3" xfId="30273"/>
    <cellStyle name="Normal 8 5 3 4 4" xfId="30274"/>
    <cellStyle name="Normal 8 5 3 4 5" xfId="30275"/>
    <cellStyle name="Normal 8 5 3 5" xfId="30276"/>
    <cellStyle name="Normal 8 5 3 5 2" xfId="30277"/>
    <cellStyle name="Normal 8 5 3 5 3" xfId="30278"/>
    <cellStyle name="Normal 8 5 3 6" xfId="30279"/>
    <cellStyle name="Normal 8 5 3 6 2" xfId="30280"/>
    <cellStyle name="Normal 8 5 3 6 3" xfId="30281"/>
    <cellStyle name="Normal 8 5 3 7" xfId="30282"/>
    <cellStyle name="Normal 8 5 3 7 2" xfId="30283"/>
    <cellStyle name="Normal 8 5 3 8" xfId="30284"/>
    <cellStyle name="Normal 8 5 3 8 2" xfId="30285"/>
    <cellStyle name="Normal 8 5 3 9" xfId="30286"/>
    <cellStyle name="Normal 8 5 3_Tabell 4.5-4.7" xfId="30223"/>
    <cellStyle name="Normal 8 5 4" xfId="1743"/>
    <cellStyle name="Normal 8 5 4 10" xfId="30288"/>
    <cellStyle name="Normal 8 5 4 2" xfId="1744"/>
    <cellStyle name="Normal 8 5 4 2 2" xfId="30290"/>
    <cellStyle name="Normal 8 5 4 2 2 2" xfId="30291"/>
    <cellStyle name="Normal 8 5 4 2 2 3" xfId="30292"/>
    <cellStyle name="Normal 8 5 4 2 3" xfId="30293"/>
    <cellStyle name="Normal 8 5 4 2 3 2" xfId="30294"/>
    <cellStyle name="Normal 8 5 4 2 3 3" xfId="30295"/>
    <cellStyle name="Normal 8 5 4 2 4" xfId="30296"/>
    <cellStyle name="Normal 8 5 4 2 5" xfId="30297"/>
    <cellStyle name="Normal 8 5 4 2_Tabell 4.5-4.7" xfId="30289"/>
    <cellStyle name="Normal 8 5 4 3" xfId="30298"/>
    <cellStyle name="Normal 8 5 4 3 2" xfId="30299"/>
    <cellStyle name="Normal 8 5 4 3 2 2" xfId="30300"/>
    <cellStyle name="Normal 8 5 4 3 2 3" xfId="30301"/>
    <cellStyle name="Normal 8 5 4 3 3" xfId="30302"/>
    <cellStyle name="Normal 8 5 4 3 3 2" xfId="30303"/>
    <cellStyle name="Normal 8 5 4 3 3 3" xfId="30304"/>
    <cellStyle name="Normal 8 5 4 3 4" xfId="30305"/>
    <cellStyle name="Normal 8 5 4 3 5" xfId="30306"/>
    <cellStyle name="Normal 8 5 4 4" xfId="30307"/>
    <cellStyle name="Normal 8 5 4 4 2" xfId="30308"/>
    <cellStyle name="Normal 8 5 4 4 3" xfId="30309"/>
    <cellStyle name="Normal 8 5 4 5" xfId="30310"/>
    <cellStyle name="Normal 8 5 4 5 2" xfId="30311"/>
    <cellStyle name="Normal 8 5 4 5 3" xfId="30312"/>
    <cellStyle name="Normal 8 5 4 6" xfId="30313"/>
    <cellStyle name="Normal 8 5 4 6 2" xfId="30314"/>
    <cellStyle name="Normal 8 5 4 7" xfId="30315"/>
    <cellStyle name="Normal 8 5 4 7 2" xfId="30316"/>
    <cellStyle name="Normal 8 5 4 8" xfId="30317"/>
    <cellStyle name="Normal 8 5 4 9" xfId="30318"/>
    <cellStyle name="Normal 8 5 4_Tabell 4.5-4.7" xfId="30287"/>
    <cellStyle name="Normal 8 5 5" xfId="1745"/>
    <cellStyle name="Normal 8 5 5 2" xfId="30320"/>
    <cellStyle name="Normal 8 5 5 2 2" xfId="30321"/>
    <cellStyle name="Normal 8 5 5 2 3" xfId="30322"/>
    <cellStyle name="Normal 8 5 5 3" xfId="30323"/>
    <cellStyle name="Normal 8 5 5 3 2" xfId="30324"/>
    <cellStyle name="Normal 8 5 5 3 3" xfId="30325"/>
    <cellStyle name="Normal 8 5 5 4" xfId="30326"/>
    <cellStyle name="Normal 8 5 5 5" xfId="30327"/>
    <cellStyle name="Normal 8 5 5_Tabell 4.5-4.7" xfId="30319"/>
    <cellStyle name="Normal 8 5 6" xfId="30328"/>
    <cellStyle name="Normal 8 5 6 2" xfId="30329"/>
    <cellStyle name="Normal 8 5 6 2 2" xfId="30330"/>
    <cellStyle name="Normal 8 5 6 2 3" xfId="30331"/>
    <cellStyle name="Normal 8 5 6 3" xfId="30332"/>
    <cellStyle name="Normal 8 5 6 3 2" xfId="30333"/>
    <cellStyle name="Normal 8 5 6 3 3" xfId="30334"/>
    <cellStyle name="Normal 8 5 6 4" xfId="30335"/>
    <cellStyle name="Normal 8 5 6 5" xfId="30336"/>
    <cellStyle name="Normal 8 5 7" xfId="30337"/>
    <cellStyle name="Normal 8 5 7 2" xfId="30338"/>
    <cellStyle name="Normal 8 5 7 3" xfId="30339"/>
    <cellStyle name="Normal 8 5 8" xfId="30340"/>
    <cellStyle name="Normal 8 5 8 2" xfId="30341"/>
    <cellStyle name="Normal 8 5 8 3" xfId="30342"/>
    <cellStyle name="Normal 8 5 9" xfId="30343"/>
    <cellStyle name="Normal 8 5 9 2" xfId="30344"/>
    <cellStyle name="Normal 8 5_Tabell 4.5-4.7" xfId="30089"/>
    <cellStyle name="Normal 8 6" xfId="1746"/>
    <cellStyle name="Normal 8 6 10" xfId="30346"/>
    <cellStyle name="Normal 8 6 11" xfId="30347"/>
    <cellStyle name="Normal 8 6 12" xfId="30348"/>
    <cellStyle name="Normal 8 6 2" xfId="1747"/>
    <cellStyle name="Normal 8 6 2 10" xfId="30350"/>
    <cellStyle name="Normal 8 6 2 11" xfId="30351"/>
    <cellStyle name="Normal 8 6 2 2" xfId="1748"/>
    <cellStyle name="Normal 8 6 2 2 10" xfId="30353"/>
    <cellStyle name="Normal 8 6 2 2 2" xfId="1749"/>
    <cellStyle name="Normal 8 6 2 2 2 2" xfId="30355"/>
    <cellStyle name="Normal 8 6 2 2 2 2 2" xfId="30356"/>
    <cellStyle name="Normal 8 6 2 2 2 2 3" xfId="30357"/>
    <cellStyle name="Normal 8 6 2 2 2 3" xfId="30358"/>
    <cellStyle name="Normal 8 6 2 2 2 3 2" xfId="30359"/>
    <cellStyle name="Normal 8 6 2 2 2 3 3" xfId="30360"/>
    <cellStyle name="Normal 8 6 2 2 2 4" xfId="30361"/>
    <cellStyle name="Normal 8 6 2 2 2 5" xfId="30362"/>
    <cellStyle name="Normal 8 6 2 2 2_Tabell 4.5-4.7" xfId="30354"/>
    <cellStyle name="Normal 8 6 2 2 3" xfId="30363"/>
    <cellStyle name="Normal 8 6 2 2 3 2" xfId="30364"/>
    <cellStyle name="Normal 8 6 2 2 3 2 2" xfId="30365"/>
    <cellStyle name="Normal 8 6 2 2 3 2 3" xfId="30366"/>
    <cellStyle name="Normal 8 6 2 2 3 3" xfId="30367"/>
    <cellStyle name="Normal 8 6 2 2 3 3 2" xfId="30368"/>
    <cellStyle name="Normal 8 6 2 2 3 3 3" xfId="30369"/>
    <cellStyle name="Normal 8 6 2 2 3 4" xfId="30370"/>
    <cellStyle name="Normal 8 6 2 2 3 5" xfId="30371"/>
    <cellStyle name="Normal 8 6 2 2 4" xfId="30372"/>
    <cellStyle name="Normal 8 6 2 2 4 2" xfId="30373"/>
    <cellStyle name="Normal 8 6 2 2 4 3" xfId="30374"/>
    <cellStyle name="Normal 8 6 2 2 5" xfId="30375"/>
    <cellStyle name="Normal 8 6 2 2 5 2" xfId="30376"/>
    <cellStyle name="Normal 8 6 2 2 5 3" xfId="30377"/>
    <cellStyle name="Normal 8 6 2 2 6" xfId="30378"/>
    <cellStyle name="Normal 8 6 2 2 6 2" xfId="30379"/>
    <cellStyle name="Normal 8 6 2 2 7" xfId="30380"/>
    <cellStyle name="Normal 8 6 2 2 7 2" xfId="30381"/>
    <cellStyle name="Normal 8 6 2 2 8" xfId="30382"/>
    <cellStyle name="Normal 8 6 2 2 9" xfId="30383"/>
    <cellStyle name="Normal 8 6 2 2_Tabell 4.5-4.7" xfId="30352"/>
    <cellStyle name="Normal 8 6 2 3" xfId="1750"/>
    <cellStyle name="Normal 8 6 2 3 2" xfId="30385"/>
    <cellStyle name="Normal 8 6 2 3 2 2" xfId="30386"/>
    <cellStyle name="Normal 8 6 2 3 2 3" xfId="30387"/>
    <cellStyle name="Normal 8 6 2 3 3" xfId="30388"/>
    <cellStyle name="Normal 8 6 2 3 3 2" xfId="30389"/>
    <cellStyle name="Normal 8 6 2 3 3 3" xfId="30390"/>
    <cellStyle name="Normal 8 6 2 3 4" xfId="30391"/>
    <cellStyle name="Normal 8 6 2 3 5" xfId="30392"/>
    <cellStyle name="Normal 8 6 2 3_Tabell 4.5-4.7" xfId="30384"/>
    <cellStyle name="Normal 8 6 2 4" xfId="30393"/>
    <cellStyle name="Normal 8 6 2 4 2" xfId="30394"/>
    <cellStyle name="Normal 8 6 2 4 2 2" xfId="30395"/>
    <cellStyle name="Normal 8 6 2 4 2 3" xfId="30396"/>
    <cellStyle name="Normal 8 6 2 4 3" xfId="30397"/>
    <cellStyle name="Normal 8 6 2 4 3 2" xfId="30398"/>
    <cellStyle name="Normal 8 6 2 4 3 3" xfId="30399"/>
    <cellStyle name="Normal 8 6 2 4 4" xfId="30400"/>
    <cellStyle name="Normal 8 6 2 4 5" xfId="30401"/>
    <cellStyle name="Normal 8 6 2 5" xfId="30402"/>
    <cellStyle name="Normal 8 6 2 5 2" xfId="30403"/>
    <cellStyle name="Normal 8 6 2 5 3" xfId="30404"/>
    <cellStyle name="Normal 8 6 2 6" xfId="30405"/>
    <cellStyle name="Normal 8 6 2 6 2" xfId="30406"/>
    <cellStyle name="Normal 8 6 2 6 3" xfId="30407"/>
    <cellStyle name="Normal 8 6 2 7" xfId="30408"/>
    <cellStyle name="Normal 8 6 2 7 2" xfId="30409"/>
    <cellStyle name="Normal 8 6 2 8" xfId="30410"/>
    <cellStyle name="Normal 8 6 2 8 2" xfId="30411"/>
    <cellStyle name="Normal 8 6 2 9" xfId="30412"/>
    <cellStyle name="Normal 8 6 2_Tabell 4.5-4.7" xfId="30349"/>
    <cellStyle name="Normal 8 6 3" xfId="1751"/>
    <cellStyle name="Normal 8 6 3 10" xfId="30414"/>
    <cellStyle name="Normal 8 6 3 2" xfId="1752"/>
    <cellStyle name="Normal 8 6 3 2 2" xfId="30416"/>
    <cellStyle name="Normal 8 6 3 2 2 2" xfId="30417"/>
    <cellStyle name="Normal 8 6 3 2 2 3" xfId="30418"/>
    <cellStyle name="Normal 8 6 3 2 3" xfId="30419"/>
    <cellStyle name="Normal 8 6 3 2 3 2" xfId="30420"/>
    <cellStyle name="Normal 8 6 3 2 3 3" xfId="30421"/>
    <cellStyle name="Normal 8 6 3 2 4" xfId="30422"/>
    <cellStyle name="Normal 8 6 3 2 5" xfId="30423"/>
    <cellStyle name="Normal 8 6 3 2_Tabell 4.5-4.7" xfId="30415"/>
    <cellStyle name="Normal 8 6 3 3" xfId="30424"/>
    <cellStyle name="Normal 8 6 3 3 2" xfId="30425"/>
    <cellStyle name="Normal 8 6 3 3 2 2" xfId="30426"/>
    <cellStyle name="Normal 8 6 3 3 2 3" xfId="30427"/>
    <cellStyle name="Normal 8 6 3 3 3" xfId="30428"/>
    <cellStyle name="Normal 8 6 3 3 3 2" xfId="30429"/>
    <cellStyle name="Normal 8 6 3 3 3 3" xfId="30430"/>
    <cellStyle name="Normal 8 6 3 3 4" xfId="30431"/>
    <cellStyle name="Normal 8 6 3 3 5" xfId="30432"/>
    <cellStyle name="Normal 8 6 3 4" xfId="30433"/>
    <cellStyle name="Normal 8 6 3 4 2" xfId="30434"/>
    <cellStyle name="Normal 8 6 3 4 3" xfId="30435"/>
    <cellStyle name="Normal 8 6 3 5" xfId="30436"/>
    <cellStyle name="Normal 8 6 3 5 2" xfId="30437"/>
    <cellStyle name="Normal 8 6 3 5 3" xfId="30438"/>
    <cellStyle name="Normal 8 6 3 6" xfId="30439"/>
    <cellStyle name="Normal 8 6 3 6 2" xfId="30440"/>
    <cellStyle name="Normal 8 6 3 7" xfId="30441"/>
    <cellStyle name="Normal 8 6 3 7 2" xfId="30442"/>
    <cellStyle name="Normal 8 6 3 8" xfId="30443"/>
    <cellStyle name="Normal 8 6 3 9" xfId="30444"/>
    <cellStyle name="Normal 8 6 3_Tabell 4.5-4.7" xfId="30413"/>
    <cellStyle name="Normal 8 6 4" xfId="1753"/>
    <cellStyle name="Normal 8 6 4 2" xfId="30446"/>
    <cellStyle name="Normal 8 6 4 2 2" xfId="30447"/>
    <cellStyle name="Normal 8 6 4 2 3" xfId="30448"/>
    <cellStyle name="Normal 8 6 4 3" xfId="30449"/>
    <cellStyle name="Normal 8 6 4 3 2" xfId="30450"/>
    <cellStyle name="Normal 8 6 4 3 3" xfId="30451"/>
    <cellStyle name="Normal 8 6 4 4" xfId="30452"/>
    <cellStyle name="Normal 8 6 4 5" xfId="30453"/>
    <cellStyle name="Normal 8 6 4_Tabell 4.5-4.7" xfId="30445"/>
    <cellStyle name="Normal 8 6 5" xfId="30454"/>
    <cellStyle name="Normal 8 6 5 2" xfId="30455"/>
    <cellStyle name="Normal 8 6 5 2 2" xfId="30456"/>
    <cellStyle name="Normal 8 6 5 2 3" xfId="30457"/>
    <cellStyle name="Normal 8 6 5 3" xfId="30458"/>
    <cellStyle name="Normal 8 6 5 3 2" xfId="30459"/>
    <cellStyle name="Normal 8 6 5 3 3" xfId="30460"/>
    <cellStyle name="Normal 8 6 5 4" xfId="30461"/>
    <cellStyle name="Normal 8 6 5 5" xfId="30462"/>
    <cellStyle name="Normal 8 6 6" xfId="30463"/>
    <cellStyle name="Normal 8 6 6 2" xfId="30464"/>
    <cellStyle name="Normal 8 6 6 3" xfId="30465"/>
    <cellStyle name="Normal 8 6 7" xfId="30466"/>
    <cellStyle name="Normal 8 6 7 2" xfId="30467"/>
    <cellStyle name="Normal 8 6 7 3" xfId="30468"/>
    <cellStyle name="Normal 8 6 8" xfId="30469"/>
    <cellStyle name="Normal 8 6 8 2" xfId="30470"/>
    <cellStyle name="Normal 8 6 9" xfId="30471"/>
    <cellStyle name="Normal 8 6 9 2" xfId="30472"/>
    <cellStyle name="Normal 8 6_Tabell 4.5-4.7" xfId="30345"/>
    <cellStyle name="Normal 8 7" xfId="1754"/>
    <cellStyle name="Normal 8 7 10" xfId="30474"/>
    <cellStyle name="Normal 8 7 11" xfId="30475"/>
    <cellStyle name="Normal 8 7 2" xfId="1755"/>
    <cellStyle name="Normal 8 7 2 10" xfId="30477"/>
    <cellStyle name="Normal 8 7 2 2" xfId="1756"/>
    <cellStyle name="Normal 8 7 2 2 2" xfId="30479"/>
    <cellStyle name="Normal 8 7 2 2 2 2" xfId="30480"/>
    <cellStyle name="Normal 8 7 2 2 2 3" xfId="30481"/>
    <cellStyle name="Normal 8 7 2 2 3" xfId="30482"/>
    <cellStyle name="Normal 8 7 2 2 3 2" xfId="30483"/>
    <cellStyle name="Normal 8 7 2 2 3 3" xfId="30484"/>
    <cellStyle name="Normal 8 7 2 2 4" xfId="30485"/>
    <cellStyle name="Normal 8 7 2 2 5" xfId="30486"/>
    <cellStyle name="Normal 8 7 2 2_Tabell 4.5-4.7" xfId="30478"/>
    <cellStyle name="Normal 8 7 2 3" xfId="30487"/>
    <cellStyle name="Normal 8 7 2 3 2" xfId="30488"/>
    <cellStyle name="Normal 8 7 2 3 2 2" xfId="30489"/>
    <cellStyle name="Normal 8 7 2 3 2 3" xfId="30490"/>
    <cellStyle name="Normal 8 7 2 3 3" xfId="30491"/>
    <cellStyle name="Normal 8 7 2 3 3 2" xfId="30492"/>
    <cellStyle name="Normal 8 7 2 3 3 3" xfId="30493"/>
    <cellStyle name="Normal 8 7 2 3 4" xfId="30494"/>
    <cellStyle name="Normal 8 7 2 3 5" xfId="30495"/>
    <cellStyle name="Normal 8 7 2 4" xfId="30496"/>
    <cellStyle name="Normal 8 7 2 4 2" xfId="30497"/>
    <cellStyle name="Normal 8 7 2 4 3" xfId="30498"/>
    <cellStyle name="Normal 8 7 2 5" xfId="30499"/>
    <cellStyle name="Normal 8 7 2 5 2" xfId="30500"/>
    <cellStyle name="Normal 8 7 2 5 3" xfId="30501"/>
    <cellStyle name="Normal 8 7 2 6" xfId="30502"/>
    <cellStyle name="Normal 8 7 2 6 2" xfId="30503"/>
    <cellStyle name="Normal 8 7 2 7" xfId="30504"/>
    <cellStyle name="Normal 8 7 2 7 2" xfId="30505"/>
    <cellStyle name="Normal 8 7 2 8" xfId="30506"/>
    <cellStyle name="Normal 8 7 2 9" xfId="30507"/>
    <cellStyle name="Normal 8 7 2_Tabell 4.5-4.7" xfId="30476"/>
    <cellStyle name="Normal 8 7 3" xfId="1757"/>
    <cellStyle name="Normal 8 7 3 2" xfId="30509"/>
    <cellStyle name="Normal 8 7 3 2 2" xfId="30510"/>
    <cellStyle name="Normal 8 7 3 2 3" xfId="30511"/>
    <cellStyle name="Normal 8 7 3 3" xfId="30512"/>
    <cellStyle name="Normal 8 7 3 3 2" xfId="30513"/>
    <cellStyle name="Normal 8 7 3 3 3" xfId="30514"/>
    <cellStyle name="Normal 8 7 3 4" xfId="30515"/>
    <cellStyle name="Normal 8 7 3 5" xfId="30516"/>
    <cellStyle name="Normal 8 7 3_Tabell 4.5-4.7" xfId="30508"/>
    <cellStyle name="Normal 8 7 4" xfId="30517"/>
    <cellStyle name="Normal 8 7 4 2" xfId="30518"/>
    <cellStyle name="Normal 8 7 4 2 2" xfId="30519"/>
    <cellStyle name="Normal 8 7 4 2 3" xfId="30520"/>
    <cellStyle name="Normal 8 7 4 3" xfId="30521"/>
    <cellStyle name="Normal 8 7 4 3 2" xfId="30522"/>
    <cellStyle name="Normal 8 7 4 3 3" xfId="30523"/>
    <cellStyle name="Normal 8 7 4 4" xfId="30524"/>
    <cellStyle name="Normal 8 7 4 5" xfId="30525"/>
    <cellStyle name="Normal 8 7 5" xfId="30526"/>
    <cellStyle name="Normal 8 7 5 2" xfId="30527"/>
    <cellStyle name="Normal 8 7 5 3" xfId="30528"/>
    <cellStyle name="Normal 8 7 6" xfId="30529"/>
    <cellStyle name="Normal 8 7 6 2" xfId="30530"/>
    <cellStyle name="Normal 8 7 6 3" xfId="30531"/>
    <cellStyle name="Normal 8 7 7" xfId="30532"/>
    <cellStyle name="Normal 8 7 7 2" xfId="30533"/>
    <cellStyle name="Normal 8 7 8" xfId="30534"/>
    <cellStyle name="Normal 8 7 8 2" xfId="30535"/>
    <cellStyle name="Normal 8 7 9" xfId="30536"/>
    <cellStyle name="Normal 8 7_Tabell 4.5-4.7" xfId="30473"/>
    <cellStyle name="Normal 8 8" xfId="1758"/>
    <cellStyle name="Normal 8 8 10" xfId="30538"/>
    <cellStyle name="Normal 8 8 11" xfId="30539"/>
    <cellStyle name="Normal 8 8 2" xfId="1759"/>
    <cellStyle name="Normal 8 8 2 10" xfId="30541"/>
    <cellStyle name="Normal 8 8 2 2" xfId="1760"/>
    <cellStyle name="Normal 8 8 2 2 2" xfId="30543"/>
    <cellStyle name="Normal 8 8 2 2 2 2" xfId="30544"/>
    <cellStyle name="Normal 8 8 2 2 2 3" xfId="30545"/>
    <cellStyle name="Normal 8 8 2 2 3" xfId="30546"/>
    <cellStyle name="Normal 8 8 2 2 3 2" xfId="30547"/>
    <cellStyle name="Normal 8 8 2 2 3 3" xfId="30548"/>
    <cellStyle name="Normal 8 8 2 2 4" xfId="30549"/>
    <cellStyle name="Normal 8 8 2 2 5" xfId="30550"/>
    <cellStyle name="Normal 8 8 2 2_Tabell 4.5-4.7" xfId="30542"/>
    <cellStyle name="Normal 8 8 2 3" xfId="30551"/>
    <cellStyle name="Normal 8 8 2 3 2" xfId="30552"/>
    <cellStyle name="Normal 8 8 2 3 2 2" xfId="30553"/>
    <cellStyle name="Normal 8 8 2 3 2 3" xfId="30554"/>
    <cellStyle name="Normal 8 8 2 3 3" xfId="30555"/>
    <cellStyle name="Normal 8 8 2 3 3 2" xfId="30556"/>
    <cellStyle name="Normal 8 8 2 3 3 3" xfId="30557"/>
    <cellStyle name="Normal 8 8 2 3 4" xfId="30558"/>
    <cellStyle name="Normal 8 8 2 3 5" xfId="30559"/>
    <cellStyle name="Normal 8 8 2 4" xfId="30560"/>
    <cellStyle name="Normal 8 8 2 4 2" xfId="30561"/>
    <cellStyle name="Normal 8 8 2 4 3" xfId="30562"/>
    <cellStyle name="Normal 8 8 2 5" xfId="30563"/>
    <cellStyle name="Normal 8 8 2 5 2" xfId="30564"/>
    <cellStyle name="Normal 8 8 2 5 3" xfId="30565"/>
    <cellStyle name="Normal 8 8 2 6" xfId="30566"/>
    <cellStyle name="Normal 8 8 2 6 2" xfId="30567"/>
    <cellStyle name="Normal 8 8 2 7" xfId="30568"/>
    <cellStyle name="Normal 8 8 2 7 2" xfId="30569"/>
    <cellStyle name="Normal 8 8 2 8" xfId="30570"/>
    <cellStyle name="Normal 8 8 2 9" xfId="30571"/>
    <cellStyle name="Normal 8 8 2_Tabell 4.5-4.7" xfId="30540"/>
    <cellStyle name="Normal 8 8 3" xfId="1761"/>
    <cellStyle name="Normal 8 8 3 2" xfId="30573"/>
    <cellStyle name="Normal 8 8 3 2 2" xfId="30574"/>
    <cellStyle name="Normal 8 8 3 2 3" xfId="30575"/>
    <cellStyle name="Normal 8 8 3 3" xfId="30576"/>
    <cellStyle name="Normal 8 8 3 3 2" xfId="30577"/>
    <cellStyle name="Normal 8 8 3 3 3" xfId="30578"/>
    <cellStyle name="Normal 8 8 3 4" xfId="30579"/>
    <cellStyle name="Normal 8 8 3 5" xfId="30580"/>
    <cellStyle name="Normal 8 8 3_Tabell 4.5-4.7" xfId="30572"/>
    <cellStyle name="Normal 8 8 4" xfId="30581"/>
    <cellStyle name="Normal 8 8 4 2" xfId="30582"/>
    <cellStyle name="Normal 8 8 4 2 2" xfId="30583"/>
    <cellStyle name="Normal 8 8 4 2 3" xfId="30584"/>
    <cellStyle name="Normal 8 8 4 3" xfId="30585"/>
    <cellStyle name="Normal 8 8 4 3 2" xfId="30586"/>
    <cellStyle name="Normal 8 8 4 3 3" xfId="30587"/>
    <cellStyle name="Normal 8 8 4 4" xfId="30588"/>
    <cellStyle name="Normal 8 8 4 5" xfId="30589"/>
    <cellStyle name="Normal 8 8 5" xfId="30590"/>
    <cellStyle name="Normal 8 8 5 2" xfId="30591"/>
    <cellStyle name="Normal 8 8 5 3" xfId="30592"/>
    <cellStyle name="Normal 8 8 6" xfId="30593"/>
    <cellStyle name="Normal 8 8 6 2" xfId="30594"/>
    <cellStyle name="Normal 8 8 6 3" xfId="30595"/>
    <cellStyle name="Normal 8 8 7" xfId="30596"/>
    <cellStyle name="Normal 8 8 7 2" xfId="30597"/>
    <cellStyle name="Normal 8 8 8" xfId="30598"/>
    <cellStyle name="Normal 8 8 8 2" xfId="30599"/>
    <cellStyle name="Normal 8 8 9" xfId="30600"/>
    <cellStyle name="Normal 8 8_Tabell 4.5-4.7" xfId="30537"/>
    <cellStyle name="Normal 8 9" xfId="1762"/>
    <cellStyle name="Normal 8 9 10" xfId="30602"/>
    <cellStyle name="Normal 8 9 2" xfId="1763"/>
    <cellStyle name="Normal 8 9 2 2" xfId="30604"/>
    <cellStyle name="Normal 8 9 2 2 2" xfId="30605"/>
    <cellStyle name="Normal 8 9 2 2 3" xfId="30606"/>
    <cellStyle name="Normal 8 9 2 3" xfId="30607"/>
    <cellStyle name="Normal 8 9 2 3 2" xfId="30608"/>
    <cellStyle name="Normal 8 9 2 3 3" xfId="30609"/>
    <cellStyle name="Normal 8 9 2 4" xfId="30610"/>
    <cellStyle name="Normal 8 9 2 5" xfId="30611"/>
    <cellStyle name="Normal 8 9 2_Tabell 4.5-4.7" xfId="30603"/>
    <cellStyle name="Normal 8 9 3" xfId="30612"/>
    <cellStyle name="Normal 8 9 3 2" xfId="30613"/>
    <cellStyle name="Normal 8 9 3 2 2" xfId="30614"/>
    <cellStyle name="Normal 8 9 3 2 3" xfId="30615"/>
    <cellStyle name="Normal 8 9 3 3" xfId="30616"/>
    <cellStyle name="Normal 8 9 3 3 2" xfId="30617"/>
    <cellStyle name="Normal 8 9 3 3 3" xfId="30618"/>
    <cellStyle name="Normal 8 9 3 4" xfId="30619"/>
    <cellStyle name="Normal 8 9 3 5" xfId="30620"/>
    <cellStyle name="Normal 8 9 4" xfId="30621"/>
    <cellStyle name="Normal 8 9 4 2" xfId="30622"/>
    <cellStyle name="Normal 8 9 4 3" xfId="30623"/>
    <cellStyle name="Normal 8 9 5" xfId="30624"/>
    <cellStyle name="Normal 8 9 5 2" xfId="30625"/>
    <cellStyle name="Normal 8 9 5 3" xfId="30626"/>
    <cellStyle name="Normal 8 9 6" xfId="30627"/>
    <cellStyle name="Normal 8 9 6 2" xfId="30628"/>
    <cellStyle name="Normal 8 9 7" xfId="30629"/>
    <cellStyle name="Normal 8 9 7 2" xfId="30630"/>
    <cellStyle name="Normal 8 9 8" xfId="30631"/>
    <cellStyle name="Normal 8 9 9" xfId="30632"/>
    <cellStyle name="Normal 8 9_Tabell 4.5-4.7" xfId="30601"/>
    <cellStyle name="Normal 8_Tabell 4.5-4.7" xfId="29224"/>
    <cellStyle name="Normal 9" xfId="1764"/>
    <cellStyle name="Normal 9 10" xfId="30634"/>
    <cellStyle name="Normal 9 11" xfId="30635"/>
    <cellStyle name="Normal 9 12" xfId="30636"/>
    <cellStyle name="Normal 9 2" xfId="1765"/>
    <cellStyle name="Normal 9 2 10" xfId="30638"/>
    <cellStyle name="Normal 9 2 2" xfId="1766"/>
    <cellStyle name="Normal 9 2 2 2" xfId="30640"/>
    <cellStyle name="Normal 9 2 2 2 2" xfId="30641"/>
    <cellStyle name="Normal 9 2 2 2 3" xfId="30642"/>
    <cellStyle name="Normal 9 2 2 3" xfId="30643"/>
    <cellStyle name="Normal 9 2 2 3 2" xfId="30644"/>
    <cellStyle name="Normal 9 2 2 3 3" xfId="30645"/>
    <cellStyle name="Normal 9 2 2 4" xfId="30646"/>
    <cellStyle name="Normal 9 2 2 5" xfId="30647"/>
    <cellStyle name="Normal 9 2 2_Tabell 4.5-4.7" xfId="30639"/>
    <cellStyle name="Normal 9 2 3" xfId="30648"/>
    <cellStyle name="Normal 9 2 3 2" xfId="30649"/>
    <cellStyle name="Normal 9 2 3 2 2" xfId="30650"/>
    <cellStyle name="Normal 9 2 3 2 3" xfId="30651"/>
    <cellStyle name="Normal 9 2 3 3" xfId="30652"/>
    <cellStyle name="Normal 9 2 3 3 2" xfId="30653"/>
    <cellStyle name="Normal 9 2 3 3 3" xfId="30654"/>
    <cellStyle name="Normal 9 2 3 4" xfId="30655"/>
    <cellStyle name="Normal 9 2 3 5" xfId="30656"/>
    <cellStyle name="Normal 9 2 4" xfId="30657"/>
    <cellStyle name="Normal 9 2 4 2" xfId="30658"/>
    <cellStyle name="Normal 9 2 4 3" xfId="30659"/>
    <cellStyle name="Normal 9 2 5" xfId="30660"/>
    <cellStyle name="Normal 9 2 5 2" xfId="30661"/>
    <cellStyle name="Normal 9 2 5 3" xfId="30662"/>
    <cellStyle name="Normal 9 2 6" xfId="30663"/>
    <cellStyle name="Normal 9 2 6 2" xfId="30664"/>
    <cellStyle name="Normal 9 2 7" xfId="30665"/>
    <cellStyle name="Normal 9 2 7 2" xfId="30666"/>
    <cellStyle name="Normal 9 2 8" xfId="30667"/>
    <cellStyle name="Normal 9 2 9" xfId="30668"/>
    <cellStyle name="Normal 9 2_Tabell 4.5-4.7" xfId="30637"/>
    <cellStyle name="Normal 9 3" xfId="1767"/>
    <cellStyle name="Normal 9 3 10" xfId="30670"/>
    <cellStyle name="Normal 9 3 2" xfId="1768"/>
    <cellStyle name="Normal 9 3 2 2" xfId="30672"/>
    <cellStyle name="Normal 9 3 2 2 2" xfId="30673"/>
    <cellStyle name="Normal 9 3 2 2 3" xfId="30674"/>
    <cellStyle name="Normal 9 3 2 3" xfId="30675"/>
    <cellStyle name="Normal 9 3 2 3 2" xfId="30676"/>
    <cellStyle name="Normal 9 3 2 3 3" xfId="30677"/>
    <cellStyle name="Normal 9 3 2 4" xfId="30678"/>
    <cellStyle name="Normal 9 3 2 5" xfId="30679"/>
    <cellStyle name="Normal 9 3 2_Tabell 4.5-4.7" xfId="30671"/>
    <cellStyle name="Normal 9 3 3" xfId="30680"/>
    <cellStyle name="Normal 9 3 3 2" xfId="30681"/>
    <cellStyle name="Normal 9 3 3 2 2" xfId="30682"/>
    <cellStyle name="Normal 9 3 3 2 3" xfId="30683"/>
    <cellStyle name="Normal 9 3 3 3" xfId="30684"/>
    <cellStyle name="Normal 9 3 3 3 2" xfId="30685"/>
    <cellStyle name="Normal 9 3 3 3 3" xfId="30686"/>
    <cellStyle name="Normal 9 3 3 4" xfId="30687"/>
    <cellStyle name="Normal 9 3 3 5" xfId="30688"/>
    <cellStyle name="Normal 9 3 4" xfId="30689"/>
    <cellStyle name="Normal 9 3 4 2" xfId="30690"/>
    <cellStyle name="Normal 9 3 4 3" xfId="30691"/>
    <cellStyle name="Normal 9 3 5" xfId="30692"/>
    <cellStyle name="Normal 9 3 5 2" xfId="30693"/>
    <cellStyle name="Normal 9 3 5 3" xfId="30694"/>
    <cellStyle name="Normal 9 3 6" xfId="30695"/>
    <cellStyle name="Normal 9 3 6 2" xfId="30696"/>
    <cellStyle name="Normal 9 3 7" xfId="30697"/>
    <cellStyle name="Normal 9 3 7 2" xfId="30698"/>
    <cellStyle name="Normal 9 3 8" xfId="30699"/>
    <cellStyle name="Normal 9 3 9" xfId="30700"/>
    <cellStyle name="Normal 9 3_Tabell 4.5-4.7" xfId="30669"/>
    <cellStyle name="Normal 9 4" xfId="1769"/>
    <cellStyle name="Normal 9 4 2" xfId="30702"/>
    <cellStyle name="Normal 9 4 2 2" xfId="30703"/>
    <cellStyle name="Normal 9 4 2 3" xfId="30704"/>
    <cellStyle name="Normal 9 4 3" xfId="30705"/>
    <cellStyle name="Normal 9 4 3 2" xfId="30706"/>
    <cellStyle name="Normal 9 4 3 3" xfId="30707"/>
    <cellStyle name="Normal 9 4 4" xfId="30708"/>
    <cellStyle name="Normal 9 4 5" xfId="30709"/>
    <cellStyle name="Normal 9 4_Tabell 4.5-4.7" xfId="30701"/>
    <cellStyle name="Normal 9 5" xfId="2017"/>
    <cellStyle name="Normal 9 5 2" xfId="30711"/>
    <cellStyle name="Normal 9 5 2 2" xfId="30712"/>
    <cellStyle name="Normal 9 5 2 3" xfId="30713"/>
    <cellStyle name="Normal 9 5 3" xfId="30714"/>
    <cellStyle name="Normal 9 5 3 2" xfId="30715"/>
    <cellStyle name="Normal 9 5 3 3" xfId="30716"/>
    <cellStyle name="Normal 9 5 4" xfId="30717"/>
    <cellStyle name="Normal 9 5 5" xfId="30718"/>
    <cellStyle name="Normal 9 5 6" xfId="30719"/>
    <cellStyle name="Normal 9 5_Tabell 4.5-4.7" xfId="30710"/>
    <cellStyle name="Normal 9 6" xfId="30720"/>
    <cellStyle name="Normal 9 6 2" xfId="30721"/>
    <cellStyle name="Normal 9 6 3" xfId="30722"/>
    <cellStyle name="Normal 9 7" xfId="30723"/>
    <cellStyle name="Normal 9 7 2" xfId="30724"/>
    <cellStyle name="Normal 9 7 3" xfId="30725"/>
    <cellStyle name="Normal 9 8" xfId="30726"/>
    <cellStyle name="Normal 9 8 2" xfId="30727"/>
    <cellStyle name="Normal 9 9" xfId="30728"/>
    <cellStyle name="Normal 9 9 2" xfId="30729"/>
    <cellStyle name="Normal 9_Tabell 4.5-4.7" xfId="30633"/>
    <cellStyle name="Normal_Familiebarnehager" xfId="34326"/>
    <cellStyle name="Normal_IN9813" xfId="2003"/>
    <cellStyle name="Percent" xfId="30730"/>
    <cellStyle name="Prosent 2" xfId="5"/>
    <cellStyle name="Prosent 2 10" xfId="1770"/>
    <cellStyle name="Prosent 2 10 2" xfId="30733"/>
    <cellStyle name="Prosent 2 10 2 2" xfId="30734"/>
    <cellStyle name="Prosent 2 10 2 3" xfId="30735"/>
    <cellStyle name="Prosent 2 10 3" xfId="30736"/>
    <cellStyle name="Prosent 2 10 3 2" xfId="30737"/>
    <cellStyle name="Prosent 2 10 3 3" xfId="30738"/>
    <cellStyle name="Prosent 2 10 4" xfId="30739"/>
    <cellStyle name="Prosent 2 10 5" xfId="30740"/>
    <cellStyle name="Prosent 2 10_Tabell 4.5-4.7" xfId="30732"/>
    <cellStyle name="Prosent 2 11" xfId="2029"/>
    <cellStyle name="Prosent 2 11 2" xfId="30742"/>
    <cellStyle name="Prosent 2 11 2 2" xfId="30743"/>
    <cellStyle name="Prosent 2 11 2 3" xfId="30744"/>
    <cellStyle name="Prosent 2 11 3" xfId="30745"/>
    <cellStyle name="Prosent 2 11 3 2" xfId="30746"/>
    <cellStyle name="Prosent 2 11 3 3" xfId="30747"/>
    <cellStyle name="Prosent 2 11 4" xfId="30748"/>
    <cellStyle name="Prosent 2 11 5" xfId="30749"/>
    <cellStyle name="Prosent 2 11 6" xfId="30750"/>
    <cellStyle name="Prosent 2 11_Tabell 4.5-4.7" xfId="30741"/>
    <cellStyle name="Prosent 2 12" xfId="2036"/>
    <cellStyle name="Prosent 2 12 2" xfId="30752"/>
    <cellStyle name="Prosent 2 12 2 2" xfId="30753"/>
    <cellStyle name="Prosent 2 12 2 3" xfId="30754"/>
    <cellStyle name="Prosent 2 12 3" xfId="30755"/>
    <cellStyle name="Prosent 2 12 3 2" xfId="30756"/>
    <cellStyle name="Prosent 2 12 3 3" xfId="30757"/>
    <cellStyle name="Prosent 2 12 4" xfId="30758"/>
    <cellStyle name="Prosent 2 12 5" xfId="30759"/>
    <cellStyle name="Prosent 2 12 6" xfId="30760"/>
    <cellStyle name="Prosent 2 12_Tabell 4.5-4.7" xfId="30751"/>
    <cellStyle name="Prosent 2 13" xfId="2041"/>
    <cellStyle name="Prosent 2 13 2" xfId="30762"/>
    <cellStyle name="Prosent 2 13 3" xfId="30763"/>
    <cellStyle name="Prosent 2 13_Tabell 4.5-4.7" xfId="30761"/>
    <cellStyle name="Prosent 2 14" xfId="2038"/>
    <cellStyle name="Prosent 2 14 2" xfId="4049"/>
    <cellStyle name="Prosent 2 14 3" xfId="30765"/>
    <cellStyle name="Prosent 2 14_Tabell 4.5-4.7" xfId="30764"/>
    <cellStyle name="Prosent 2 15" xfId="30766"/>
    <cellStyle name="Prosent 2 16" xfId="34298"/>
    <cellStyle name="Prosent 2 17" xfId="34301"/>
    <cellStyle name="Prosent 2 18" xfId="34304"/>
    <cellStyle name="Prosent 2 19" xfId="34307"/>
    <cellStyle name="Prosent 2 2" xfId="1771"/>
    <cellStyle name="Prosent 2 2 10" xfId="30768"/>
    <cellStyle name="Prosent 2 2 11" xfId="30769"/>
    <cellStyle name="Prosent 2 2 12" xfId="30770"/>
    <cellStyle name="Prosent 2 2 2" xfId="1772"/>
    <cellStyle name="Prosent 2 2 2 10" xfId="30772"/>
    <cellStyle name="Prosent 2 2 2 11" xfId="30773"/>
    <cellStyle name="Prosent 2 2 2 2" xfId="1773"/>
    <cellStyle name="Prosent 2 2 2 2 10" xfId="30775"/>
    <cellStyle name="Prosent 2 2 2 2 2" xfId="1774"/>
    <cellStyle name="Prosent 2 2 2 2 2 2" xfId="30777"/>
    <cellStyle name="Prosent 2 2 2 2 2 2 2" xfId="30778"/>
    <cellStyle name="Prosent 2 2 2 2 2 2 3" xfId="30779"/>
    <cellStyle name="Prosent 2 2 2 2 2 3" xfId="30780"/>
    <cellStyle name="Prosent 2 2 2 2 2 3 2" xfId="30781"/>
    <cellStyle name="Prosent 2 2 2 2 2 3 3" xfId="30782"/>
    <cellStyle name="Prosent 2 2 2 2 2 4" xfId="30783"/>
    <cellStyle name="Prosent 2 2 2 2 2 5" xfId="30784"/>
    <cellStyle name="Prosent 2 2 2 2 2_Tabell 4.5-4.7" xfId="30776"/>
    <cellStyle name="Prosent 2 2 2 2 3" xfId="30785"/>
    <cellStyle name="Prosent 2 2 2 2 3 2" xfId="30786"/>
    <cellStyle name="Prosent 2 2 2 2 3 2 2" xfId="30787"/>
    <cellStyle name="Prosent 2 2 2 2 3 2 3" xfId="30788"/>
    <cellStyle name="Prosent 2 2 2 2 3 3" xfId="30789"/>
    <cellStyle name="Prosent 2 2 2 2 3 3 2" xfId="30790"/>
    <cellStyle name="Prosent 2 2 2 2 3 3 3" xfId="30791"/>
    <cellStyle name="Prosent 2 2 2 2 3 4" xfId="30792"/>
    <cellStyle name="Prosent 2 2 2 2 3 5" xfId="30793"/>
    <cellStyle name="Prosent 2 2 2 2 4" xfId="30794"/>
    <cellStyle name="Prosent 2 2 2 2 4 2" xfId="30795"/>
    <cellStyle name="Prosent 2 2 2 2 4 3" xfId="30796"/>
    <cellStyle name="Prosent 2 2 2 2 5" xfId="30797"/>
    <cellStyle name="Prosent 2 2 2 2 5 2" xfId="30798"/>
    <cellStyle name="Prosent 2 2 2 2 5 3" xfId="30799"/>
    <cellStyle name="Prosent 2 2 2 2 6" xfId="30800"/>
    <cellStyle name="Prosent 2 2 2 2 6 2" xfId="30801"/>
    <cellStyle name="Prosent 2 2 2 2 7" xfId="30802"/>
    <cellStyle name="Prosent 2 2 2 2 7 2" xfId="30803"/>
    <cellStyle name="Prosent 2 2 2 2 8" xfId="30804"/>
    <cellStyle name="Prosent 2 2 2 2 9" xfId="30805"/>
    <cellStyle name="Prosent 2 2 2 2_Tabell 4.5-4.7" xfId="30774"/>
    <cellStyle name="Prosent 2 2 2 3" xfId="1775"/>
    <cellStyle name="Prosent 2 2 2 3 2" xfId="30807"/>
    <cellStyle name="Prosent 2 2 2 3 2 2" xfId="30808"/>
    <cellStyle name="Prosent 2 2 2 3 2 3" xfId="30809"/>
    <cellStyle name="Prosent 2 2 2 3 3" xfId="30810"/>
    <cellStyle name="Prosent 2 2 2 3 3 2" xfId="30811"/>
    <cellStyle name="Prosent 2 2 2 3 3 3" xfId="30812"/>
    <cellStyle name="Prosent 2 2 2 3 4" xfId="30813"/>
    <cellStyle name="Prosent 2 2 2 3 5" xfId="30814"/>
    <cellStyle name="Prosent 2 2 2 3_Tabell 4.5-4.7" xfId="30806"/>
    <cellStyle name="Prosent 2 2 2 4" xfId="30815"/>
    <cellStyle name="Prosent 2 2 2 4 2" xfId="30816"/>
    <cellStyle name="Prosent 2 2 2 4 2 2" xfId="30817"/>
    <cellStyle name="Prosent 2 2 2 4 2 3" xfId="30818"/>
    <cellStyle name="Prosent 2 2 2 4 3" xfId="30819"/>
    <cellStyle name="Prosent 2 2 2 4 3 2" xfId="30820"/>
    <cellStyle name="Prosent 2 2 2 4 3 3" xfId="30821"/>
    <cellStyle name="Prosent 2 2 2 4 4" xfId="30822"/>
    <cellStyle name="Prosent 2 2 2 4 5" xfId="30823"/>
    <cellStyle name="Prosent 2 2 2 5" xfId="30824"/>
    <cellStyle name="Prosent 2 2 2 5 2" xfId="30825"/>
    <cellStyle name="Prosent 2 2 2 5 3" xfId="30826"/>
    <cellStyle name="Prosent 2 2 2 6" xfId="30827"/>
    <cellStyle name="Prosent 2 2 2 6 2" xfId="30828"/>
    <cellStyle name="Prosent 2 2 2 6 3" xfId="30829"/>
    <cellStyle name="Prosent 2 2 2 7" xfId="30830"/>
    <cellStyle name="Prosent 2 2 2 7 2" xfId="30831"/>
    <cellStyle name="Prosent 2 2 2 8" xfId="30832"/>
    <cellStyle name="Prosent 2 2 2 8 2" xfId="30833"/>
    <cellStyle name="Prosent 2 2 2 9" xfId="30834"/>
    <cellStyle name="Prosent 2 2 2_Tabell 4.5-4.7" xfId="30771"/>
    <cellStyle name="Prosent 2 2 3" xfId="1776"/>
    <cellStyle name="Prosent 2 2 3 10" xfId="30836"/>
    <cellStyle name="Prosent 2 2 3 2" xfId="1777"/>
    <cellStyle name="Prosent 2 2 3 2 2" xfId="30838"/>
    <cellStyle name="Prosent 2 2 3 2 2 2" xfId="30839"/>
    <cellStyle name="Prosent 2 2 3 2 2 3" xfId="30840"/>
    <cellStyle name="Prosent 2 2 3 2 3" xfId="30841"/>
    <cellStyle name="Prosent 2 2 3 2 3 2" xfId="30842"/>
    <cellStyle name="Prosent 2 2 3 2 3 3" xfId="30843"/>
    <cellStyle name="Prosent 2 2 3 2 4" xfId="30844"/>
    <cellStyle name="Prosent 2 2 3 2 5" xfId="30845"/>
    <cellStyle name="Prosent 2 2 3 2_Tabell 4.5-4.7" xfId="30837"/>
    <cellStyle name="Prosent 2 2 3 3" xfId="30846"/>
    <cellStyle name="Prosent 2 2 3 3 2" xfId="30847"/>
    <cellStyle name="Prosent 2 2 3 3 2 2" xfId="30848"/>
    <cellStyle name="Prosent 2 2 3 3 2 3" xfId="30849"/>
    <cellStyle name="Prosent 2 2 3 3 3" xfId="30850"/>
    <cellStyle name="Prosent 2 2 3 3 3 2" xfId="30851"/>
    <cellStyle name="Prosent 2 2 3 3 3 3" xfId="30852"/>
    <cellStyle name="Prosent 2 2 3 3 4" xfId="30853"/>
    <cellStyle name="Prosent 2 2 3 3 5" xfId="30854"/>
    <cellStyle name="Prosent 2 2 3 4" xfId="30855"/>
    <cellStyle name="Prosent 2 2 3 4 2" xfId="30856"/>
    <cellStyle name="Prosent 2 2 3 4 3" xfId="30857"/>
    <cellStyle name="Prosent 2 2 3 5" xfId="30858"/>
    <cellStyle name="Prosent 2 2 3 5 2" xfId="30859"/>
    <cellStyle name="Prosent 2 2 3 5 3" xfId="30860"/>
    <cellStyle name="Prosent 2 2 3 6" xfId="30861"/>
    <cellStyle name="Prosent 2 2 3 6 2" xfId="30862"/>
    <cellStyle name="Prosent 2 2 3 7" xfId="30863"/>
    <cellStyle name="Prosent 2 2 3 7 2" xfId="30864"/>
    <cellStyle name="Prosent 2 2 3 8" xfId="30865"/>
    <cellStyle name="Prosent 2 2 3 9" xfId="30866"/>
    <cellStyle name="Prosent 2 2 3_Tabell 4.5-4.7" xfId="30835"/>
    <cellStyle name="Prosent 2 2 4" xfId="1778"/>
    <cellStyle name="Prosent 2 2 4 2" xfId="30868"/>
    <cellStyle name="Prosent 2 2 4 2 2" xfId="30869"/>
    <cellStyle name="Prosent 2 2 4 2 3" xfId="30870"/>
    <cellStyle name="Prosent 2 2 4 3" xfId="30871"/>
    <cellStyle name="Prosent 2 2 4 3 2" xfId="30872"/>
    <cellStyle name="Prosent 2 2 4 3 3" xfId="30873"/>
    <cellStyle name="Prosent 2 2 4 4" xfId="30874"/>
    <cellStyle name="Prosent 2 2 4 5" xfId="30875"/>
    <cellStyle name="Prosent 2 2 4_Tabell 4.5-4.7" xfId="30867"/>
    <cellStyle name="Prosent 2 2 5" xfId="30876"/>
    <cellStyle name="Prosent 2 2 5 2" xfId="30877"/>
    <cellStyle name="Prosent 2 2 5 2 2" xfId="30878"/>
    <cellStyle name="Prosent 2 2 5 2 3" xfId="30879"/>
    <cellStyle name="Prosent 2 2 5 3" xfId="30880"/>
    <cellStyle name="Prosent 2 2 5 3 2" xfId="30881"/>
    <cellStyle name="Prosent 2 2 5 3 3" xfId="30882"/>
    <cellStyle name="Prosent 2 2 5 4" xfId="30883"/>
    <cellStyle name="Prosent 2 2 5 5" xfId="30884"/>
    <cellStyle name="Prosent 2 2 6" xfId="30885"/>
    <cellStyle name="Prosent 2 2 6 2" xfId="30886"/>
    <cellStyle name="Prosent 2 2 6 3" xfId="30887"/>
    <cellStyle name="Prosent 2 2 7" xfId="30888"/>
    <cellStyle name="Prosent 2 2 7 2" xfId="30889"/>
    <cellStyle name="Prosent 2 2 7 3" xfId="30890"/>
    <cellStyle name="Prosent 2 2 8" xfId="30891"/>
    <cellStyle name="Prosent 2 2 8 2" xfId="30892"/>
    <cellStyle name="Prosent 2 2 9" xfId="30893"/>
    <cellStyle name="Prosent 2 2 9 2" xfId="30894"/>
    <cellStyle name="Prosent 2 2_Tabell 4.5-4.7" xfId="30767"/>
    <cellStyle name="Prosent 2 20" xfId="34310"/>
    <cellStyle name="Prosent 2 21" xfId="34312"/>
    <cellStyle name="Prosent 2 22" xfId="34314"/>
    <cellStyle name="Prosent 2 23" xfId="34316"/>
    <cellStyle name="Prosent 2 24" xfId="34318"/>
    <cellStyle name="Prosent 2 25" xfId="34320"/>
    <cellStyle name="Prosent 2 26" xfId="34322"/>
    <cellStyle name="Prosent 2 27" xfId="34324"/>
    <cellStyle name="Prosent 2 28" xfId="34325"/>
    <cellStyle name="Prosent 2 3" xfId="1779"/>
    <cellStyle name="Prosent 2 3 10" xfId="30896"/>
    <cellStyle name="Prosent 2 3 11" xfId="30897"/>
    <cellStyle name="Prosent 2 3 12" xfId="30898"/>
    <cellStyle name="Prosent 2 3 2" xfId="1780"/>
    <cellStyle name="Prosent 2 3 2 10" xfId="30900"/>
    <cellStyle name="Prosent 2 3 2 11" xfId="30901"/>
    <cellStyle name="Prosent 2 3 2 2" xfId="1781"/>
    <cellStyle name="Prosent 2 3 2 2 10" xfId="30903"/>
    <cellStyle name="Prosent 2 3 2 2 2" xfId="1782"/>
    <cellStyle name="Prosent 2 3 2 2 2 2" xfId="30905"/>
    <cellStyle name="Prosent 2 3 2 2 2 2 2" xfId="30906"/>
    <cellStyle name="Prosent 2 3 2 2 2 2 3" xfId="30907"/>
    <cellStyle name="Prosent 2 3 2 2 2 3" xfId="30908"/>
    <cellStyle name="Prosent 2 3 2 2 2 3 2" xfId="30909"/>
    <cellStyle name="Prosent 2 3 2 2 2 3 3" xfId="30910"/>
    <cellStyle name="Prosent 2 3 2 2 2 4" xfId="30911"/>
    <cellStyle name="Prosent 2 3 2 2 2 5" xfId="30912"/>
    <cellStyle name="Prosent 2 3 2 2 2_Tabell 4.5-4.7" xfId="30904"/>
    <cellStyle name="Prosent 2 3 2 2 3" xfId="30913"/>
    <cellStyle name="Prosent 2 3 2 2 3 2" xfId="30914"/>
    <cellStyle name="Prosent 2 3 2 2 3 2 2" xfId="30915"/>
    <cellStyle name="Prosent 2 3 2 2 3 2 3" xfId="30916"/>
    <cellStyle name="Prosent 2 3 2 2 3 3" xfId="30917"/>
    <cellStyle name="Prosent 2 3 2 2 3 3 2" xfId="30918"/>
    <cellStyle name="Prosent 2 3 2 2 3 3 3" xfId="30919"/>
    <cellStyle name="Prosent 2 3 2 2 3 4" xfId="30920"/>
    <cellStyle name="Prosent 2 3 2 2 3 5" xfId="30921"/>
    <cellStyle name="Prosent 2 3 2 2 4" xfId="30922"/>
    <cellStyle name="Prosent 2 3 2 2 4 2" xfId="30923"/>
    <cellStyle name="Prosent 2 3 2 2 4 3" xfId="30924"/>
    <cellStyle name="Prosent 2 3 2 2 5" xfId="30925"/>
    <cellStyle name="Prosent 2 3 2 2 5 2" xfId="30926"/>
    <cellStyle name="Prosent 2 3 2 2 5 3" xfId="30927"/>
    <cellStyle name="Prosent 2 3 2 2 6" xfId="30928"/>
    <cellStyle name="Prosent 2 3 2 2 6 2" xfId="30929"/>
    <cellStyle name="Prosent 2 3 2 2 7" xfId="30930"/>
    <cellStyle name="Prosent 2 3 2 2 7 2" xfId="30931"/>
    <cellStyle name="Prosent 2 3 2 2 8" xfId="30932"/>
    <cellStyle name="Prosent 2 3 2 2 9" xfId="30933"/>
    <cellStyle name="Prosent 2 3 2 2_Tabell 4.5-4.7" xfId="30902"/>
    <cellStyle name="Prosent 2 3 2 3" xfId="1783"/>
    <cellStyle name="Prosent 2 3 2 3 2" xfId="30935"/>
    <cellStyle name="Prosent 2 3 2 3 2 2" xfId="30936"/>
    <cellStyle name="Prosent 2 3 2 3 2 3" xfId="30937"/>
    <cellStyle name="Prosent 2 3 2 3 3" xfId="30938"/>
    <cellStyle name="Prosent 2 3 2 3 3 2" xfId="30939"/>
    <cellStyle name="Prosent 2 3 2 3 3 3" xfId="30940"/>
    <cellStyle name="Prosent 2 3 2 3 4" xfId="30941"/>
    <cellStyle name="Prosent 2 3 2 3 5" xfId="30942"/>
    <cellStyle name="Prosent 2 3 2 3_Tabell 4.5-4.7" xfId="30934"/>
    <cellStyle name="Prosent 2 3 2 4" xfId="30943"/>
    <cellStyle name="Prosent 2 3 2 4 2" xfId="30944"/>
    <cellStyle name="Prosent 2 3 2 4 2 2" xfId="30945"/>
    <cellStyle name="Prosent 2 3 2 4 2 3" xfId="30946"/>
    <cellStyle name="Prosent 2 3 2 4 3" xfId="30947"/>
    <cellStyle name="Prosent 2 3 2 4 3 2" xfId="30948"/>
    <cellStyle name="Prosent 2 3 2 4 3 3" xfId="30949"/>
    <cellStyle name="Prosent 2 3 2 4 4" xfId="30950"/>
    <cellStyle name="Prosent 2 3 2 4 5" xfId="30951"/>
    <cellStyle name="Prosent 2 3 2 5" xfId="30952"/>
    <cellStyle name="Prosent 2 3 2 5 2" xfId="30953"/>
    <cellStyle name="Prosent 2 3 2 5 3" xfId="30954"/>
    <cellStyle name="Prosent 2 3 2 6" xfId="30955"/>
    <cellStyle name="Prosent 2 3 2 6 2" xfId="30956"/>
    <cellStyle name="Prosent 2 3 2 6 3" xfId="30957"/>
    <cellStyle name="Prosent 2 3 2 7" xfId="30958"/>
    <cellStyle name="Prosent 2 3 2 7 2" xfId="30959"/>
    <cellStyle name="Prosent 2 3 2 8" xfId="30960"/>
    <cellStyle name="Prosent 2 3 2 8 2" xfId="30961"/>
    <cellStyle name="Prosent 2 3 2 9" xfId="30962"/>
    <cellStyle name="Prosent 2 3 2_Tabell 4.5-4.7" xfId="30899"/>
    <cellStyle name="Prosent 2 3 3" xfId="1784"/>
    <cellStyle name="Prosent 2 3 3 10" xfId="30964"/>
    <cellStyle name="Prosent 2 3 3 2" xfId="1785"/>
    <cellStyle name="Prosent 2 3 3 2 2" xfId="30966"/>
    <cellStyle name="Prosent 2 3 3 2 2 2" xfId="30967"/>
    <cellStyle name="Prosent 2 3 3 2 2 3" xfId="30968"/>
    <cellStyle name="Prosent 2 3 3 2 3" xfId="30969"/>
    <cellStyle name="Prosent 2 3 3 2 3 2" xfId="30970"/>
    <cellStyle name="Prosent 2 3 3 2 3 3" xfId="30971"/>
    <cellStyle name="Prosent 2 3 3 2 4" xfId="30972"/>
    <cellStyle name="Prosent 2 3 3 2 5" xfId="30973"/>
    <cellStyle name="Prosent 2 3 3 2_Tabell 4.5-4.7" xfId="30965"/>
    <cellStyle name="Prosent 2 3 3 3" xfId="30974"/>
    <cellStyle name="Prosent 2 3 3 3 2" xfId="30975"/>
    <cellStyle name="Prosent 2 3 3 3 2 2" xfId="30976"/>
    <cellStyle name="Prosent 2 3 3 3 2 3" xfId="30977"/>
    <cellStyle name="Prosent 2 3 3 3 3" xfId="30978"/>
    <cellStyle name="Prosent 2 3 3 3 3 2" xfId="30979"/>
    <cellStyle name="Prosent 2 3 3 3 3 3" xfId="30980"/>
    <cellStyle name="Prosent 2 3 3 3 4" xfId="30981"/>
    <cellStyle name="Prosent 2 3 3 3 5" xfId="30982"/>
    <cellStyle name="Prosent 2 3 3 4" xfId="30983"/>
    <cellStyle name="Prosent 2 3 3 4 2" xfId="30984"/>
    <cellStyle name="Prosent 2 3 3 4 3" xfId="30985"/>
    <cellStyle name="Prosent 2 3 3 5" xfId="30986"/>
    <cellStyle name="Prosent 2 3 3 5 2" xfId="30987"/>
    <cellStyle name="Prosent 2 3 3 5 3" xfId="30988"/>
    <cellStyle name="Prosent 2 3 3 6" xfId="30989"/>
    <cellStyle name="Prosent 2 3 3 6 2" xfId="30990"/>
    <cellStyle name="Prosent 2 3 3 7" xfId="30991"/>
    <cellStyle name="Prosent 2 3 3 7 2" xfId="30992"/>
    <cellStyle name="Prosent 2 3 3 8" xfId="30993"/>
    <cellStyle name="Prosent 2 3 3 9" xfId="30994"/>
    <cellStyle name="Prosent 2 3 3_Tabell 4.5-4.7" xfId="30963"/>
    <cellStyle name="Prosent 2 3 4" xfId="1786"/>
    <cellStyle name="Prosent 2 3 4 2" xfId="30996"/>
    <cellStyle name="Prosent 2 3 4 2 2" xfId="30997"/>
    <cellStyle name="Prosent 2 3 4 2 3" xfId="30998"/>
    <cellStyle name="Prosent 2 3 4 3" xfId="30999"/>
    <cellStyle name="Prosent 2 3 4 3 2" xfId="31000"/>
    <cellStyle name="Prosent 2 3 4 3 3" xfId="31001"/>
    <cellStyle name="Prosent 2 3 4 4" xfId="31002"/>
    <cellStyle name="Prosent 2 3 4 5" xfId="31003"/>
    <cellStyle name="Prosent 2 3 4_Tabell 4.5-4.7" xfId="30995"/>
    <cellStyle name="Prosent 2 3 5" xfId="31004"/>
    <cellStyle name="Prosent 2 3 5 2" xfId="31005"/>
    <cellStyle name="Prosent 2 3 5 2 2" xfId="31006"/>
    <cellStyle name="Prosent 2 3 5 2 3" xfId="31007"/>
    <cellStyle name="Prosent 2 3 5 3" xfId="31008"/>
    <cellStyle name="Prosent 2 3 5 3 2" xfId="31009"/>
    <cellStyle name="Prosent 2 3 5 3 3" xfId="31010"/>
    <cellStyle name="Prosent 2 3 5 4" xfId="31011"/>
    <cellStyle name="Prosent 2 3 5 5" xfId="31012"/>
    <cellStyle name="Prosent 2 3 6" xfId="31013"/>
    <cellStyle name="Prosent 2 3 6 2" xfId="31014"/>
    <cellStyle name="Prosent 2 3 6 3" xfId="31015"/>
    <cellStyle name="Prosent 2 3 7" xfId="31016"/>
    <cellStyle name="Prosent 2 3 7 2" xfId="31017"/>
    <cellStyle name="Prosent 2 3 7 3" xfId="31018"/>
    <cellStyle name="Prosent 2 3 8" xfId="31019"/>
    <cellStyle name="Prosent 2 3 8 2" xfId="31020"/>
    <cellStyle name="Prosent 2 3 9" xfId="31021"/>
    <cellStyle name="Prosent 2 3 9 2" xfId="31022"/>
    <cellStyle name="Prosent 2 3_Tabell 4.5-4.7" xfId="30895"/>
    <cellStyle name="Prosent 2 4" xfId="1787"/>
    <cellStyle name="Prosent 2 4 10" xfId="31024"/>
    <cellStyle name="Prosent 2 4 11" xfId="31025"/>
    <cellStyle name="Prosent 2 4 12" xfId="31026"/>
    <cellStyle name="Prosent 2 4 2" xfId="1788"/>
    <cellStyle name="Prosent 2 4 2 10" xfId="31028"/>
    <cellStyle name="Prosent 2 4 2 11" xfId="31029"/>
    <cellStyle name="Prosent 2 4 2 2" xfId="1789"/>
    <cellStyle name="Prosent 2 4 2 2 10" xfId="31031"/>
    <cellStyle name="Prosent 2 4 2 2 2" xfId="1790"/>
    <cellStyle name="Prosent 2 4 2 2 2 2" xfId="31033"/>
    <cellStyle name="Prosent 2 4 2 2 2 2 2" xfId="31034"/>
    <cellStyle name="Prosent 2 4 2 2 2 2 3" xfId="31035"/>
    <cellStyle name="Prosent 2 4 2 2 2 3" xfId="31036"/>
    <cellStyle name="Prosent 2 4 2 2 2 3 2" xfId="31037"/>
    <cellStyle name="Prosent 2 4 2 2 2 3 3" xfId="31038"/>
    <cellStyle name="Prosent 2 4 2 2 2 4" xfId="31039"/>
    <cellStyle name="Prosent 2 4 2 2 2 5" xfId="31040"/>
    <cellStyle name="Prosent 2 4 2 2 2_Tabell 4.5-4.7" xfId="31032"/>
    <cellStyle name="Prosent 2 4 2 2 3" xfId="31041"/>
    <cellStyle name="Prosent 2 4 2 2 3 2" xfId="31042"/>
    <cellStyle name="Prosent 2 4 2 2 3 2 2" xfId="31043"/>
    <cellStyle name="Prosent 2 4 2 2 3 2 3" xfId="31044"/>
    <cellStyle name="Prosent 2 4 2 2 3 3" xfId="31045"/>
    <cellStyle name="Prosent 2 4 2 2 3 3 2" xfId="31046"/>
    <cellStyle name="Prosent 2 4 2 2 3 3 3" xfId="31047"/>
    <cellStyle name="Prosent 2 4 2 2 3 4" xfId="31048"/>
    <cellStyle name="Prosent 2 4 2 2 3 5" xfId="31049"/>
    <cellStyle name="Prosent 2 4 2 2 4" xfId="31050"/>
    <cellStyle name="Prosent 2 4 2 2 4 2" xfId="31051"/>
    <cellStyle name="Prosent 2 4 2 2 4 3" xfId="31052"/>
    <cellStyle name="Prosent 2 4 2 2 5" xfId="31053"/>
    <cellStyle name="Prosent 2 4 2 2 5 2" xfId="31054"/>
    <cellStyle name="Prosent 2 4 2 2 5 3" xfId="31055"/>
    <cellStyle name="Prosent 2 4 2 2 6" xfId="31056"/>
    <cellStyle name="Prosent 2 4 2 2 6 2" xfId="31057"/>
    <cellStyle name="Prosent 2 4 2 2 7" xfId="31058"/>
    <cellStyle name="Prosent 2 4 2 2 7 2" xfId="31059"/>
    <cellStyle name="Prosent 2 4 2 2 8" xfId="31060"/>
    <cellStyle name="Prosent 2 4 2 2 9" xfId="31061"/>
    <cellStyle name="Prosent 2 4 2 2_Tabell 4.5-4.7" xfId="31030"/>
    <cellStyle name="Prosent 2 4 2 3" xfId="1791"/>
    <cellStyle name="Prosent 2 4 2 3 2" xfId="31063"/>
    <cellStyle name="Prosent 2 4 2 3 2 2" xfId="31064"/>
    <cellStyle name="Prosent 2 4 2 3 2 3" xfId="31065"/>
    <cellStyle name="Prosent 2 4 2 3 3" xfId="31066"/>
    <cellStyle name="Prosent 2 4 2 3 3 2" xfId="31067"/>
    <cellStyle name="Prosent 2 4 2 3 3 3" xfId="31068"/>
    <cellStyle name="Prosent 2 4 2 3 4" xfId="31069"/>
    <cellStyle name="Prosent 2 4 2 3 5" xfId="31070"/>
    <cellStyle name="Prosent 2 4 2 3_Tabell 4.5-4.7" xfId="31062"/>
    <cellStyle name="Prosent 2 4 2 4" xfId="31071"/>
    <cellStyle name="Prosent 2 4 2 4 2" xfId="31072"/>
    <cellStyle name="Prosent 2 4 2 4 2 2" xfId="31073"/>
    <cellStyle name="Prosent 2 4 2 4 2 3" xfId="31074"/>
    <cellStyle name="Prosent 2 4 2 4 3" xfId="31075"/>
    <cellStyle name="Prosent 2 4 2 4 3 2" xfId="31076"/>
    <cellStyle name="Prosent 2 4 2 4 3 3" xfId="31077"/>
    <cellStyle name="Prosent 2 4 2 4 4" xfId="31078"/>
    <cellStyle name="Prosent 2 4 2 4 5" xfId="31079"/>
    <cellStyle name="Prosent 2 4 2 5" xfId="31080"/>
    <cellStyle name="Prosent 2 4 2 5 2" xfId="31081"/>
    <cellStyle name="Prosent 2 4 2 5 3" xfId="31082"/>
    <cellStyle name="Prosent 2 4 2 6" xfId="31083"/>
    <cellStyle name="Prosent 2 4 2 6 2" xfId="31084"/>
    <cellStyle name="Prosent 2 4 2 6 3" xfId="31085"/>
    <cellStyle name="Prosent 2 4 2 7" xfId="31086"/>
    <cellStyle name="Prosent 2 4 2 7 2" xfId="31087"/>
    <cellStyle name="Prosent 2 4 2 8" xfId="31088"/>
    <cellStyle name="Prosent 2 4 2 8 2" xfId="31089"/>
    <cellStyle name="Prosent 2 4 2 9" xfId="31090"/>
    <cellStyle name="Prosent 2 4 2_Tabell 4.5-4.7" xfId="31027"/>
    <cellStyle name="Prosent 2 4 3" xfId="1792"/>
    <cellStyle name="Prosent 2 4 3 10" xfId="31092"/>
    <cellStyle name="Prosent 2 4 3 2" xfId="1793"/>
    <cellStyle name="Prosent 2 4 3 2 2" xfId="31094"/>
    <cellStyle name="Prosent 2 4 3 2 2 2" xfId="31095"/>
    <cellStyle name="Prosent 2 4 3 2 2 3" xfId="31096"/>
    <cellStyle name="Prosent 2 4 3 2 3" xfId="31097"/>
    <cellStyle name="Prosent 2 4 3 2 3 2" xfId="31098"/>
    <cellStyle name="Prosent 2 4 3 2 3 3" xfId="31099"/>
    <cellStyle name="Prosent 2 4 3 2 4" xfId="31100"/>
    <cellStyle name="Prosent 2 4 3 2 5" xfId="31101"/>
    <cellStyle name="Prosent 2 4 3 2_Tabell 4.5-4.7" xfId="31093"/>
    <cellStyle name="Prosent 2 4 3 3" xfId="31102"/>
    <cellStyle name="Prosent 2 4 3 3 2" xfId="31103"/>
    <cellStyle name="Prosent 2 4 3 3 2 2" xfId="31104"/>
    <cellStyle name="Prosent 2 4 3 3 2 3" xfId="31105"/>
    <cellStyle name="Prosent 2 4 3 3 3" xfId="31106"/>
    <cellStyle name="Prosent 2 4 3 3 3 2" xfId="31107"/>
    <cellStyle name="Prosent 2 4 3 3 3 3" xfId="31108"/>
    <cellStyle name="Prosent 2 4 3 3 4" xfId="31109"/>
    <cellStyle name="Prosent 2 4 3 3 5" xfId="31110"/>
    <cellStyle name="Prosent 2 4 3 4" xfId="31111"/>
    <cellStyle name="Prosent 2 4 3 4 2" xfId="31112"/>
    <cellStyle name="Prosent 2 4 3 4 3" xfId="31113"/>
    <cellStyle name="Prosent 2 4 3 5" xfId="31114"/>
    <cellStyle name="Prosent 2 4 3 5 2" xfId="31115"/>
    <cellStyle name="Prosent 2 4 3 5 3" xfId="31116"/>
    <cellStyle name="Prosent 2 4 3 6" xfId="31117"/>
    <cellStyle name="Prosent 2 4 3 6 2" xfId="31118"/>
    <cellStyle name="Prosent 2 4 3 7" xfId="31119"/>
    <cellStyle name="Prosent 2 4 3 7 2" xfId="31120"/>
    <cellStyle name="Prosent 2 4 3 8" xfId="31121"/>
    <cellStyle name="Prosent 2 4 3 9" xfId="31122"/>
    <cellStyle name="Prosent 2 4 3_Tabell 4.5-4.7" xfId="31091"/>
    <cellStyle name="Prosent 2 4 4" xfId="1794"/>
    <cellStyle name="Prosent 2 4 4 2" xfId="31124"/>
    <cellStyle name="Prosent 2 4 4 2 2" xfId="31125"/>
    <cellStyle name="Prosent 2 4 4 2 3" xfId="31126"/>
    <cellStyle name="Prosent 2 4 4 3" xfId="31127"/>
    <cellStyle name="Prosent 2 4 4 3 2" xfId="31128"/>
    <cellStyle name="Prosent 2 4 4 3 3" xfId="31129"/>
    <cellStyle name="Prosent 2 4 4 4" xfId="31130"/>
    <cellStyle name="Prosent 2 4 4 5" xfId="31131"/>
    <cellStyle name="Prosent 2 4 4_Tabell 4.5-4.7" xfId="31123"/>
    <cellStyle name="Prosent 2 4 5" xfId="31132"/>
    <cellStyle name="Prosent 2 4 5 2" xfId="31133"/>
    <cellStyle name="Prosent 2 4 5 2 2" xfId="31134"/>
    <cellStyle name="Prosent 2 4 5 2 3" xfId="31135"/>
    <cellStyle name="Prosent 2 4 5 3" xfId="31136"/>
    <cellStyle name="Prosent 2 4 5 3 2" xfId="31137"/>
    <cellStyle name="Prosent 2 4 5 3 3" xfId="31138"/>
    <cellStyle name="Prosent 2 4 5 4" xfId="31139"/>
    <cellStyle name="Prosent 2 4 5 5" xfId="31140"/>
    <cellStyle name="Prosent 2 4 6" xfId="31141"/>
    <cellStyle name="Prosent 2 4 6 2" xfId="31142"/>
    <cellStyle name="Prosent 2 4 6 3" xfId="31143"/>
    <cellStyle name="Prosent 2 4 7" xfId="31144"/>
    <cellStyle name="Prosent 2 4 7 2" xfId="31145"/>
    <cellStyle name="Prosent 2 4 7 3" xfId="31146"/>
    <cellStyle name="Prosent 2 4 8" xfId="31147"/>
    <cellStyle name="Prosent 2 4 8 2" xfId="31148"/>
    <cellStyle name="Prosent 2 4 9" xfId="31149"/>
    <cellStyle name="Prosent 2 4 9 2" xfId="31150"/>
    <cellStyle name="Prosent 2 4_Tabell 4.5-4.7" xfId="31023"/>
    <cellStyle name="Prosent 2 5" xfId="1795"/>
    <cellStyle name="Prosent 2 5 10" xfId="31152"/>
    <cellStyle name="Prosent 2 5 11" xfId="31153"/>
    <cellStyle name="Prosent 2 5 12" xfId="31154"/>
    <cellStyle name="Prosent 2 5 2" xfId="1796"/>
    <cellStyle name="Prosent 2 5 2 10" xfId="31156"/>
    <cellStyle name="Prosent 2 5 2 11" xfId="31157"/>
    <cellStyle name="Prosent 2 5 2 2" xfId="1797"/>
    <cellStyle name="Prosent 2 5 2 2 10" xfId="31159"/>
    <cellStyle name="Prosent 2 5 2 2 2" xfId="1798"/>
    <cellStyle name="Prosent 2 5 2 2 2 2" xfId="31161"/>
    <cellStyle name="Prosent 2 5 2 2 2 2 2" xfId="31162"/>
    <cellStyle name="Prosent 2 5 2 2 2 2 3" xfId="31163"/>
    <cellStyle name="Prosent 2 5 2 2 2 3" xfId="31164"/>
    <cellStyle name="Prosent 2 5 2 2 2 3 2" xfId="31165"/>
    <cellStyle name="Prosent 2 5 2 2 2 3 3" xfId="31166"/>
    <cellStyle name="Prosent 2 5 2 2 2 4" xfId="31167"/>
    <cellStyle name="Prosent 2 5 2 2 2 5" xfId="31168"/>
    <cellStyle name="Prosent 2 5 2 2 2_Tabell 4.5-4.7" xfId="31160"/>
    <cellStyle name="Prosent 2 5 2 2 3" xfId="31169"/>
    <cellStyle name="Prosent 2 5 2 2 3 2" xfId="31170"/>
    <cellStyle name="Prosent 2 5 2 2 3 2 2" xfId="31171"/>
    <cellStyle name="Prosent 2 5 2 2 3 2 3" xfId="31172"/>
    <cellStyle name="Prosent 2 5 2 2 3 3" xfId="31173"/>
    <cellStyle name="Prosent 2 5 2 2 3 3 2" xfId="31174"/>
    <cellStyle name="Prosent 2 5 2 2 3 3 3" xfId="31175"/>
    <cellStyle name="Prosent 2 5 2 2 3 4" xfId="31176"/>
    <cellStyle name="Prosent 2 5 2 2 3 5" xfId="31177"/>
    <cellStyle name="Prosent 2 5 2 2 4" xfId="31178"/>
    <cellStyle name="Prosent 2 5 2 2 4 2" xfId="31179"/>
    <cellStyle name="Prosent 2 5 2 2 4 3" xfId="31180"/>
    <cellStyle name="Prosent 2 5 2 2 5" xfId="31181"/>
    <cellStyle name="Prosent 2 5 2 2 5 2" xfId="31182"/>
    <cellStyle name="Prosent 2 5 2 2 5 3" xfId="31183"/>
    <cellStyle name="Prosent 2 5 2 2 6" xfId="31184"/>
    <cellStyle name="Prosent 2 5 2 2 6 2" xfId="31185"/>
    <cellStyle name="Prosent 2 5 2 2 7" xfId="31186"/>
    <cellStyle name="Prosent 2 5 2 2 7 2" xfId="31187"/>
    <cellStyle name="Prosent 2 5 2 2 8" xfId="31188"/>
    <cellStyle name="Prosent 2 5 2 2 9" xfId="31189"/>
    <cellStyle name="Prosent 2 5 2 2_Tabell 4.5-4.7" xfId="31158"/>
    <cellStyle name="Prosent 2 5 2 3" xfId="1799"/>
    <cellStyle name="Prosent 2 5 2 3 2" xfId="31191"/>
    <cellStyle name="Prosent 2 5 2 3 2 2" xfId="31192"/>
    <cellStyle name="Prosent 2 5 2 3 2 3" xfId="31193"/>
    <cellStyle name="Prosent 2 5 2 3 3" xfId="31194"/>
    <cellStyle name="Prosent 2 5 2 3 3 2" xfId="31195"/>
    <cellStyle name="Prosent 2 5 2 3 3 3" xfId="31196"/>
    <cellStyle name="Prosent 2 5 2 3 4" xfId="31197"/>
    <cellStyle name="Prosent 2 5 2 3 5" xfId="31198"/>
    <cellStyle name="Prosent 2 5 2 3_Tabell 4.5-4.7" xfId="31190"/>
    <cellStyle name="Prosent 2 5 2 4" xfId="31199"/>
    <cellStyle name="Prosent 2 5 2 4 2" xfId="31200"/>
    <cellStyle name="Prosent 2 5 2 4 2 2" xfId="31201"/>
    <cellStyle name="Prosent 2 5 2 4 2 3" xfId="31202"/>
    <cellStyle name="Prosent 2 5 2 4 3" xfId="31203"/>
    <cellStyle name="Prosent 2 5 2 4 3 2" xfId="31204"/>
    <cellStyle name="Prosent 2 5 2 4 3 3" xfId="31205"/>
    <cellStyle name="Prosent 2 5 2 4 4" xfId="31206"/>
    <cellStyle name="Prosent 2 5 2 4 5" xfId="31207"/>
    <cellStyle name="Prosent 2 5 2 5" xfId="31208"/>
    <cellStyle name="Prosent 2 5 2 5 2" xfId="31209"/>
    <cellStyle name="Prosent 2 5 2 5 3" xfId="31210"/>
    <cellStyle name="Prosent 2 5 2 6" xfId="31211"/>
    <cellStyle name="Prosent 2 5 2 6 2" xfId="31212"/>
    <cellStyle name="Prosent 2 5 2 6 3" xfId="31213"/>
    <cellStyle name="Prosent 2 5 2 7" xfId="31214"/>
    <cellStyle name="Prosent 2 5 2 7 2" xfId="31215"/>
    <cellStyle name="Prosent 2 5 2 8" xfId="31216"/>
    <cellStyle name="Prosent 2 5 2 8 2" xfId="31217"/>
    <cellStyle name="Prosent 2 5 2 9" xfId="31218"/>
    <cellStyle name="Prosent 2 5 2_Tabell 4.5-4.7" xfId="31155"/>
    <cellStyle name="Prosent 2 5 3" xfId="1800"/>
    <cellStyle name="Prosent 2 5 3 10" xfId="31220"/>
    <cellStyle name="Prosent 2 5 3 2" xfId="1801"/>
    <cellStyle name="Prosent 2 5 3 2 2" xfId="31222"/>
    <cellStyle name="Prosent 2 5 3 2 2 2" xfId="31223"/>
    <cellStyle name="Prosent 2 5 3 2 2 3" xfId="31224"/>
    <cellStyle name="Prosent 2 5 3 2 3" xfId="31225"/>
    <cellStyle name="Prosent 2 5 3 2 3 2" xfId="31226"/>
    <cellStyle name="Prosent 2 5 3 2 3 3" xfId="31227"/>
    <cellStyle name="Prosent 2 5 3 2 4" xfId="31228"/>
    <cellStyle name="Prosent 2 5 3 2 5" xfId="31229"/>
    <cellStyle name="Prosent 2 5 3 2_Tabell 4.5-4.7" xfId="31221"/>
    <cellStyle name="Prosent 2 5 3 3" xfId="31230"/>
    <cellStyle name="Prosent 2 5 3 3 2" xfId="31231"/>
    <cellStyle name="Prosent 2 5 3 3 2 2" xfId="31232"/>
    <cellStyle name="Prosent 2 5 3 3 2 3" xfId="31233"/>
    <cellStyle name="Prosent 2 5 3 3 3" xfId="31234"/>
    <cellStyle name="Prosent 2 5 3 3 3 2" xfId="31235"/>
    <cellStyle name="Prosent 2 5 3 3 3 3" xfId="31236"/>
    <cellStyle name="Prosent 2 5 3 3 4" xfId="31237"/>
    <cellStyle name="Prosent 2 5 3 3 5" xfId="31238"/>
    <cellStyle name="Prosent 2 5 3 4" xfId="31239"/>
    <cellStyle name="Prosent 2 5 3 4 2" xfId="31240"/>
    <cellStyle name="Prosent 2 5 3 4 3" xfId="31241"/>
    <cellStyle name="Prosent 2 5 3 5" xfId="31242"/>
    <cellStyle name="Prosent 2 5 3 5 2" xfId="31243"/>
    <cellStyle name="Prosent 2 5 3 5 3" xfId="31244"/>
    <cellStyle name="Prosent 2 5 3 6" xfId="31245"/>
    <cellStyle name="Prosent 2 5 3 6 2" xfId="31246"/>
    <cellStyle name="Prosent 2 5 3 7" xfId="31247"/>
    <cellStyle name="Prosent 2 5 3 7 2" xfId="31248"/>
    <cellStyle name="Prosent 2 5 3 8" xfId="31249"/>
    <cellStyle name="Prosent 2 5 3 9" xfId="31250"/>
    <cellStyle name="Prosent 2 5 3_Tabell 4.5-4.7" xfId="31219"/>
    <cellStyle name="Prosent 2 5 4" xfId="1802"/>
    <cellStyle name="Prosent 2 5 4 2" xfId="31252"/>
    <cellStyle name="Prosent 2 5 4 2 2" xfId="31253"/>
    <cellStyle name="Prosent 2 5 4 2 3" xfId="31254"/>
    <cellStyle name="Prosent 2 5 4 3" xfId="31255"/>
    <cellStyle name="Prosent 2 5 4 3 2" xfId="31256"/>
    <cellStyle name="Prosent 2 5 4 3 3" xfId="31257"/>
    <cellStyle name="Prosent 2 5 4 4" xfId="31258"/>
    <cellStyle name="Prosent 2 5 4 5" xfId="31259"/>
    <cellStyle name="Prosent 2 5 4_Tabell 4.5-4.7" xfId="31251"/>
    <cellStyle name="Prosent 2 5 5" xfId="31260"/>
    <cellStyle name="Prosent 2 5 5 2" xfId="31261"/>
    <cellStyle name="Prosent 2 5 5 2 2" xfId="31262"/>
    <cellStyle name="Prosent 2 5 5 2 3" xfId="31263"/>
    <cellStyle name="Prosent 2 5 5 3" xfId="31264"/>
    <cellStyle name="Prosent 2 5 5 3 2" xfId="31265"/>
    <cellStyle name="Prosent 2 5 5 3 3" xfId="31266"/>
    <cellStyle name="Prosent 2 5 5 4" xfId="31267"/>
    <cellStyle name="Prosent 2 5 5 5" xfId="31268"/>
    <cellStyle name="Prosent 2 5 6" xfId="31269"/>
    <cellStyle name="Prosent 2 5 6 2" xfId="31270"/>
    <cellStyle name="Prosent 2 5 6 3" xfId="31271"/>
    <cellStyle name="Prosent 2 5 7" xfId="31272"/>
    <cellStyle name="Prosent 2 5 7 2" xfId="31273"/>
    <cellStyle name="Prosent 2 5 7 3" xfId="31274"/>
    <cellStyle name="Prosent 2 5 8" xfId="31275"/>
    <cellStyle name="Prosent 2 5 8 2" xfId="31276"/>
    <cellStyle name="Prosent 2 5 9" xfId="31277"/>
    <cellStyle name="Prosent 2 5 9 2" xfId="31278"/>
    <cellStyle name="Prosent 2 5_Tabell 4.5-4.7" xfId="31151"/>
    <cellStyle name="Prosent 2 6" xfId="1803"/>
    <cellStyle name="Prosent 2 6 10" xfId="31280"/>
    <cellStyle name="Prosent 2 6 11" xfId="31281"/>
    <cellStyle name="Prosent 2 6 12" xfId="31282"/>
    <cellStyle name="Prosent 2 6 2" xfId="1804"/>
    <cellStyle name="Prosent 2 6 2 10" xfId="31284"/>
    <cellStyle name="Prosent 2 6 2 11" xfId="31285"/>
    <cellStyle name="Prosent 2 6 2 2" xfId="1805"/>
    <cellStyle name="Prosent 2 6 2 2 10" xfId="31287"/>
    <cellStyle name="Prosent 2 6 2 2 2" xfId="1806"/>
    <cellStyle name="Prosent 2 6 2 2 2 2" xfId="31289"/>
    <cellStyle name="Prosent 2 6 2 2 2 2 2" xfId="31290"/>
    <cellStyle name="Prosent 2 6 2 2 2 2 3" xfId="31291"/>
    <cellStyle name="Prosent 2 6 2 2 2 3" xfId="31292"/>
    <cellStyle name="Prosent 2 6 2 2 2 3 2" xfId="31293"/>
    <cellStyle name="Prosent 2 6 2 2 2 3 3" xfId="31294"/>
    <cellStyle name="Prosent 2 6 2 2 2 4" xfId="31295"/>
    <cellStyle name="Prosent 2 6 2 2 2 5" xfId="31296"/>
    <cellStyle name="Prosent 2 6 2 2 2_Tabell 4.5-4.7" xfId="31288"/>
    <cellStyle name="Prosent 2 6 2 2 3" xfId="31297"/>
    <cellStyle name="Prosent 2 6 2 2 3 2" xfId="31298"/>
    <cellStyle name="Prosent 2 6 2 2 3 2 2" xfId="31299"/>
    <cellStyle name="Prosent 2 6 2 2 3 2 3" xfId="31300"/>
    <cellStyle name="Prosent 2 6 2 2 3 3" xfId="31301"/>
    <cellStyle name="Prosent 2 6 2 2 3 3 2" xfId="31302"/>
    <cellStyle name="Prosent 2 6 2 2 3 3 3" xfId="31303"/>
    <cellStyle name="Prosent 2 6 2 2 3 4" xfId="31304"/>
    <cellStyle name="Prosent 2 6 2 2 3 5" xfId="31305"/>
    <cellStyle name="Prosent 2 6 2 2 4" xfId="31306"/>
    <cellStyle name="Prosent 2 6 2 2 4 2" xfId="31307"/>
    <cellStyle name="Prosent 2 6 2 2 4 3" xfId="31308"/>
    <cellStyle name="Prosent 2 6 2 2 5" xfId="31309"/>
    <cellStyle name="Prosent 2 6 2 2 5 2" xfId="31310"/>
    <cellStyle name="Prosent 2 6 2 2 5 3" xfId="31311"/>
    <cellStyle name="Prosent 2 6 2 2 6" xfId="31312"/>
    <cellStyle name="Prosent 2 6 2 2 6 2" xfId="31313"/>
    <cellStyle name="Prosent 2 6 2 2 7" xfId="31314"/>
    <cellStyle name="Prosent 2 6 2 2 7 2" xfId="31315"/>
    <cellStyle name="Prosent 2 6 2 2 8" xfId="31316"/>
    <cellStyle name="Prosent 2 6 2 2 9" xfId="31317"/>
    <cellStyle name="Prosent 2 6 2 2_Tabell 4.5-4.7" xfId="31286"/>
    <cellStyle name="Prosent 2 6 2 3" xfId="1807"/>
    <cellStyle name="Prosent 2 6 2 3 2" xfId="31319"/>
    <cellStyle name="Prosent 2 6 2 3 2 2" xfId="31320"/>
    <cellStyle name="Prosent 2 6 2 3 2 3" xfId="31321"/>
    <cellStyle name="Prosent 2 6 2 3 3" xfId="31322"/>
    <cellStyle name="Prosent 2 6 2 3 3 2" xfId="31323"/>
    <cellStyle name="Prosent 2 6 2 3 3 3" xfId="31324"/>
    <cellStyle name="Prosent 2 6 2 3 4" xfId="31325"/>
    <cellStyle name="Prosent 2 6 2 3 5" xfId="31326"/>
    <cellStyle name="Prosent 2 6 2 3_Tabell 4.5-4.7" xfId="31318"/>
    <cellStyle name="Prosent 2 6 2 4" xfId="31327"/>
    <cellStyle name="Prosent 2 6 2 4 2" xfId="31328"/>
    <cellStyle name="Prosent 2 6 2 4 2 2" xfId="31329"/>
    <cellStyle name="Prosent 2 6 2 4 2 3" xfId="31330"/>
    <cellStyle name="Prosent 2 6 2 4 3" xfId="31331"/>
    <cellStyle name="Prosent 2 6 2 4 3 2" xfId="31332"/>
    <cellStyle name="Prosent 2 6 2 4 3 3" xfId="31333"/>
    <cellStyle name="Prosent 2 6 2 4 4" xfId="31334"/>
    <cellStyle name="Prosent 2 6 2 4 5" xfId="31335"/>
    <cellStyle name="Prosent 2 6 2 5" xfId="31336"/>
    <cellStyle name="Prosent 2 6 2 5 2" xfId="31337"/>
    <cellStyle name="Prosent 2 6 2 5 3" xfId="31338"/>
    <cellStyle name="Prosent 2 6 2 6" xfId="31339"/>
    <cellStyle name="Prosent 2 6 2 6 2" xfId="31340"/>
    <cellStyle name="Prosent 2 6 2 6 3" xfId="31341"/>
    <cellStyle name="Prosent 2 6 2 7" xfId="31342"/>
    <cellStyle name="Prosent 2 6 2 7 2" xfId="31343"/>
    <cellStyle name="Prosent 2 6 2 8" xfId="31344"/>
    <cellStyle name="Prosent 2 6 2 8 2" xfId="31345"/>
    <cellStyle name="Prosent 2 6 2 9" xfId="31346"/>
    <cellStyle name="Prosent 2 6 2_Tabell 4.5-4.7" xfId="31283"/>
    <cellStyle name="Prosent 2 6 3" xfId="1808"/>
    <cellStyle name="Prosent 2 6 3 10" xfId="31348"/>
    <cellStyle name="Prosent 2 6 3 2" xfId="1809"/>
    <cellStyle name="Prosent 2 6 3 2 2" xfId="31350"/>
    <cellStyle name="Prosent 2 6 3 2 2 2" xfId="31351"/>
    <cellStyle name="Prosent 2 6 3 2 2 3" xfId="31352"/>
    <cellStyle name="Prosent 2 6 3 2 3" xfId="31353"/>
    <cellStyle name="Prosent 2 6 3 2 3 2" xfId="31354"/>
    <cellStyle name="Prosent 2 6 3 2 3 3" xfId="31355"/>
    <cellStyle name="Prosent 2 6 3 2 4" xfId="31356"/>
    <cellStyle name="Prosent 2 6 3 2 5" xfId="31357"/>
    <cellStyle name="Prosent 2 6 3 2_Tabell 4.5-4.7" xfId="31349"/>
    <cellStyle name="Prosent 2 6 3 3" xfId="31358"/>
    <cellStyle name="Prosent 2 6 3 3 2" xfId="31359"/>
    <cellStyle name="Prosent 2 6 3 3 2 2" xfId="31360"/>
    <cellStyle name="Prosent 2 6 3 3 2 3" xfId="31361"/>
    <cellStyle name="Prosent 2 6 3 3 3" xfId="31362"/>
    <cellStyle name="Prosent 2 6 3 3 3 2" xfId="31363"/>
    <cellStyle name="Prosent 2 6 3 3 3 3" xfId="31364"/>
    <cellStyle name="Prosent 2 6 3 3 4" xfId="31365"/>
    <cellStyle name="Prosent 2 6 3 3 5" xfId="31366"/>
    <cellStyle name="Prosent 2 6 3 4" xfId="31367"/>
    <cellStyle name="Prosent 2 6 3 4 2" xfId="31368"/>
    <cellStyle name="Prosent 2 6 3 4 3" xfId="31369"/>
    <cellStyle name="Prosent 2 6 3 5" xfId="31370"/>
    <cellStyle name="Prosent 2 6 3 5 2" xfId="31371"/>
    <cellStyle name="Prosent 2 6 3 5 3" xfId="31372"/>
    <cellStyle name="Prosent 2 6 3 6" xfId="31373"/>
    <cellStyle name="Prosent 2 6 3 6 2" xfId="31374"/>
    <cellStyle name="Prosent 2 6 3 7" xfId="31375"/>
    <cellStyle name="Prosent 2 6 3 7 2" xfId="31376"/>
    <cellStyle name="Prosent 2 6 3 8" xfId="31377"/>
    <cellStyle name="Prosent 2 6 3 9" xfId="31378"/>
    <cellStyle name="Prosent 2 6 3_Tabell 4.5-4.7" xfId="31347"/>
    <cellStyle name="Prosent 2 6 4" xfId="1810"/>
    <cellStyle name="Prosent 2 6 4 2" xfId="31380"/>
    <cellStyle name="Prosent 2 6 4 2 2" xfId="31381"/>
    <cellStyle name="Prosent 2 6 4 2 3" xfId="31382"/>
    <cellStyle name="Prosent 2 6 4 3" xfId="31383"/>
    <cellStyle name="Prosent 2 6 4 3 2" xfId="31384"/>
    <cellStyle name="Prosent 2 6 4 3 3" xfId="31385"/>
    <cellStyle name="Prosent 2 6 4 4" xfId="31386"/>
    <cellStyle name="Prosent 2 6 4 5" xfId="31387"/>
    <cellStyle name="Prosent 2 6 4_Tabell 4.5-4.7" xfId="31379"/>
    <cellStyle name="Prosent 2 6 5" xfId="31388"/>
    <cellStyle name="Prosent 2 6 5 2" xfId="31389"/>
    <cellStyle name="Prosent 2 6 5 2 2" xfId="31390"/>
    <cellStyle name="Prosent 2 6 5 2 3" xfId="31391"/>
    <cellStyle name="Prosent 2 6 5 3" xfId="31392"/>
    <cellStyle name="Prosent 2 6 5 3 2" xfId="31393"/>
    <cellStyle name="Prosent 2 6 5 3 3" xfId="31394"/>
    <cellStyle name="Prosent 2 6 5 4" xfId="31395"/>
    <cellStyle name="Prosent 2 6 5 5" xfId="31396"/>
    <cellStyle name="Prosent 2 6 6" xfId="31397"/>
    <cellStyle name="Prosent 2 6 6 2" xfId="31398"/>
    <cellStyle name="Prosent 2 6 6 3" xfId="31399"/>
    <cellStyle name="Prosent 2 6 7" xfId="31400"/>
    <cellStyle name="Prosent 2 6 7 2" xfId="31401"/>
    <cellStyle name="Prosent 2 6 7 3" xfId="31402"/>
    <cellStyle name="Prosent 2 6 8" xfId="31403"/>
    <cellStyle name="Prosent 2 6 8 2" xfId="31404"/>
    <cellStyle name="Prosent 2 6 9" xfId="31405"/>
    <cellStyle name="Prosent 2 6 9 2" xfId="31406"/>
    <cellStyle name="Prosent 2 6_Tabell 4.5-4.7" xfId="31279"/>
    <cellStyle name="Prosent 2 7" xfId="1811"/>
    <cellStyle name="Prosent 2 7 10" xfId="31408"/>
    <cellStyle name="Prosent 2 7 11" xfId="31409"/>
    <cellStyle name="Prosent 2 7 2" xfId="1812"/>
    <cellStyle name="Prosent 2 7 2 10" xfId="31411"/>
    <cellStyle name="Prosent 2 7 2 2" xfId="1813"/>
    <cellStyle name="Prosent 2 7 2 2 2" xfId="31413"/>
    <cellStyle name="Prosent 2 7 2 2 2 2" xfId="31414"/>
    <cellStyle name="Prosent 2 7 2 2 2 3" xfId="31415"/>
    <cellStyle name="Prosent 2 7 2 2 3" xfId="31416"/>
    <cellStyle name="Prosent 2 7 2 2 3 2" xfId="31417"/>
    <cellStyle name="Prosent 2 7 2 2 3 3" xfId="31418"/>
    <cellStyle name="Prosent 2 7 2 2 4" xfId="31419"/>
    <cellStyle name="Prosent 2 7 2 2 5" xfId="31420"/>
    <cellStyle name="Prosent 2 7 2 2_Tabell 4.5-4.7" xfId="31412"/>
    <cellStyle name="Prosent 2 7 2 3" xfId="31421"/>
    <cellStyle name="Prosent 2 7 2 3 2" xfId="31422"/>
    <cellStyle name="Prosent 2 7 2 3 2 2" xfId="31423"/>
    <cellStyle name="Prosent 2 7 2 3 2 3" xfId="31424"/>
    <cellStyle name="Prosent 2 7 2 3 3" xfId="31425"/>
    <cellStyle name="Prosent 2 7 2 3 3 2" xfId="31426"/>
    <cellStyle name="Prosent 2 7 2 3 3 3" xfId="31427"/>
    <cellStyle name="Prosent 2 7 2 3 4" xfId="31428"/>
    <cellStyle name="Prosent 2 7 2 3 5" xfId="31429"/>
    <cellStyle name="Prosent 2 7 2 4" xfId="31430"/>
    <cellStyle name="Prosent 2 7 2 4 2" xfId="31431"/>
    <cellStyle name="Prosent 2 7 2 4 3" xfId="31432"/>
    <cellStyle name="Prosent 2 7 2 5" xfId="31433"/>
    <cellStyle name="Prosent 2 7 2 5 2" xfId="31434"/>
    <cellStyle name="Prosent 2 7 2 5 3" xfId="31435"/>
    <cellStyle name="Prosent 2 7 2 6" xfId="31436"/>
    <cellStyle name="Prosent 2 7 2 6 2" xfId="31437"/>
    <cellStyle name="Prosent 2 7 2 7" xfId="31438"/>
    <cellStyle name="Prosent 2 7 2 7 2" xfId="31439"/>
    <cellStyle name="Prosent 2 7 2 8" xfId="31440"/>
    <cellStyle name="Prosent 2 7 2 9" xfId="31441"/>
    <cellStyle name="Prosent 2 7 2_Tabell 4.5-4.7" xfId="31410"/>
    <cellStyle name="Prosent 2 7 3" xfId="1814"/>
    <cellStyle name="Prosent 2 7 3 2" xfId="31443"/>
    <cellStyle name="Prosent 2 7 3 2 2" xfId="31444"/>
    <cellStyle name="Prosent 2 7 3 2 3" xfId="31445"/>
    <cellStyle name="Prosent 2 7 3 3" xfId="31446"/>
    <cellStyle name="Prosent 2 7 3 3 2" xfId="31447"/>
    <cellStyle name="Prosent 2 7 3 3 3" xfId="31448"/>
    <cellStyle name="Prosent 2 7 3 4" xfId="31449"/>
    <cellStyle name="Prosent 2 7 3 5" xfId="31450"/>
    <cellStyle name="Prosent 2 7 3_Tabell 4.5-4.7" xfId="31442"/>
    <cellStyle name="Prosent 2 7 4" xfId="31451"/>
    <cellStyle name="Prosent 2 7 4 2" xfId="31452"/>
    <cellStyle name="Prosent 2 7 4 2 2" xfId="31453"/>
    <cellStyle name="Prosent 2 7 4 2 3" xfId="31454"/>
    <cellStyle name="Prosent 2 7 4 3" xfId="31455"/>
    <cellStyle name="Prosent 2 7 4 3 2" xfId="31456"/>
    <cellStyle name="Prosent 2 7 4 3 3" xfId="31457"/>
    <cellStyle name="Prosent 2 7 4 4" xfId="31458"/>
    <cellStyle name="Prosent 2 7 4 5" xfId="31459"/>
    <cellStyle name="Prosent 2 7 5" xfId="31460"/>
    <cellStyle name="Prosent 2 7 5 2" xfId="31461"/>
    <cellStyle name="Prosent 2 7 5 3" xfId="31462"/>
    <cellStyle name="Prosent 2 7 6" xfId="31463"/>
    <cellStyle name="Prosent 2 7 6 2" xfId="31464"/>
    <cellStyle name="Prosent 2 7 6 3" xfId="31465"/>
    <cellStyle name="Prosent 2 7 7" xfId="31466"/>
    <cellStyle name="Prosent 2 7 7 2" xfId="31467"/>
    <cellStyle name="Prosent 2 7 8" xfId="31468"/>
    <cellStyle name="Prosent 2 7 8 2" xfId="31469"/>
    <cellStyle name="Prosent 2 7 9" xfId="31470"/>
    <cellStyle name="Prosent 2 7_Tabell 4.5-4.7" xfId="31407"/>
    <cellStyle name="Prosent 2 8" xfId="1815"/>
    <cellStyle name="Prosent 2 8 10" xfId="31472"/>
    <cellStyle name="Prosent 2 8 11" xfId="31473"/>
    <cellStyle name="Prosent 2 8 2" xfId="1816"/>
    <cellStyle name="Prosent 2 8 2 10" xfId="31475"/>
    <cellStyle name="Prosent 2 8 2 2" xfId="1817"/>
    <cellStyle name="Prosent 2 8 2 2 2" xfId="31477"/>
    <cellStyle name="Prosent 2 8 2 2 2 2" xfId="31478"/>
    <cellStyle name="Prosent 2 8 2 2 2 3" xfId="31479"/>
    <cellStyle name="Prosent 2 8 2 2 3" xfId="31480"/>
    <cellStyle name="Prosent 2 8 2 2 3 2" xfId="31481"/>
    <cellStyle name="Prosent 2 8 2 2 3 3" xfId="31482"/>
    <cellStyle name="Prosent 2 8 2 2 4" xfId="31483"/>
    <cellStyle name="Prosent 2 8 2 2 5" xfId="31484"/>
    <cellStyle name="Prosent 2 8 2 2_Tabell 4.5-4.7" xfId="31476"/>
    <cellStyle name="Prosent 2 8 2 3" xfId="31485"/>
    <cellStyle name="Prosent 2 8 2 3 2" xfId="31486"/>
    <cellStyle name="Prosent 2 8 2 3 2 2" xfId="31487"/>
    <cellStyle name="Prosent 2 8 2 3 2 3" xfId="31488"/>
    <cellStyle name="Prosent 2 8 2 3 3" xfId="31489"/>
    <cellStyle name="Prosent 2 8 2 3 3 2" xfId="31490"/>
    <cellStyle name="Prosent 2 8 2 3 3 3" xfId="31491"/>
    <cellStyle name="Prosent 2 8 2 3 4" xfId="31492"/>
    <cellStyle name="Prosent 2 8 2 3 5" xfId="31493"/>
    <cellStyle name="Prosent 2 8 2 4" xfId="31494"/>
    <cellStyle name="Prosent 2 8 2 4 2" xfId="31495"/>
    <cellStyle name="Prosent 2 8 2 4 3" xfId="31496"/>
    <cellStyle name="Prosent 2 8 2 5" xfId="31497"/>
    <cellStyle name="Prosent 2 8 2 5 2" xfId="31498"/>
    <cellStyle name="Prosent 2 8 2 5 3" xfId="31499"/>
    <cellStyle name="Prosent 2 8 2 6" xfId="31500"/>
    <cellStyle name="Prosent 2 8 2 6 2" xfId="31501"/>
    <cellStyle name="Prosent 2 8 2 7" xfId="31502"/>
    <cellStyle name="Prosent 2 8 2 7 2" xfId="31503"/>
    <cellStyle name="Prosent 2 8 2 8" xfId="31504"/>
    <cellStyle name="Prosent 2 8 2 9" xfId="31505"/>
    <cellStyle name="Prosent 2 8 2_Tabell 4.5-4.7" xfId="31474"/>
    <cellStyle name="Prosent 2 8 3" xfId="1818"/>
    <cellStyle name="Prosent 2 8 3 2" xfId="31507"/>
    <cellStyle name="Prosent 2 8 3 2 2" xfId="31508"/>
    <cellStyle name="Prosent 2 8 3 2 3" xfId="31509"/>
    <cellStyle name="Prosent 2 8 3 3" xfId="31510"/>
    <cellStyle name="Prosent 2 8 3 3 2" xfId="31511"/>
    <cellStyle name="Prosent 2 8 3 3 3" xfId="31512"/>
    <cellStyle name="Prosent 2 8 3 4" xfId="31513"/>
    <cellStyle name="Prosent 2 8 3 5" xfId="31514"/>
    <cellStyle name="Prosent 2 8 3_Tabell 4.5-4.7" xfId="31506"/>
    <cellStyle name="Prosent 2 8 4" xfId="31515"/>
    <cellStyle name="Prosent 2 8 4 2" xfId="31516"/>
    <cellStyle name="Prosent 2 8 4 2 2" xfId="31517"/>
    <cellStyle name="Prosent 2 8 4 2 3" xfId="31518"/>
    <cellStyle name="Prosent 2 8 4 3" xfId="31519"/>
    <cellStyle name="Prosent 2 8 4 3 2" xfId="31520"/>
    <cellStyle name="Prosent 2 8 4 3 3" xfId="31521"/>
    <cellStyle name="Prosent 2 8 4 4" xfId="31522"/>
    <cellStyle name="Prosent 2 8 4 5" xfId="31523"/>
    <cellStyle name="Prosent 2 8 5" xfId="31524"/>
    <cellStyle name="Prosent 2 8 5 2" xfId="31525"/>
    <cellStyle name="Prosent 2 8 5 3" xfId="31526"/>
    <cellStyle name="Prosent 2 8 6" xfId="31527"/>
    <cellStyle name="Prosent 2 8 6 2" xfId="31528"/>
    <cellStyle name="Prosent 2 8 6 3" xfId="31529"/>
    <cellStyle name="Prosent 2 8 7" xfId="31530"/>
    <cellStyle name="Prosent 2 8 7 2" xfId="31531"/>
    <cellStyle name="Prosent 2 8 8" xfId="31532"/>
    <cellStyle name="Prosent 2 8 8 2" xfId="31533"/>
    <cellStyle name="Prosent 2 8 9" xfId="31534"/>
    <cellStyle name="Prosent 2 8_Tabell 4.5-4.7" xfId="31471"/>
    <cellStyle name="Prosent 2 9" xfId="1819"/>
    <cellStyle name="Prosent 2_Tabell 4.5-4.7" xfId="30731"/>
    <cellStyle name="Prosent 3" xfId="10"/>
    <cellStyle name="Prosent 3 10" xfId="1820"/>
    <cellStyle name="Prosent 3 10 2" xfId="31537"/>
    <cellStyle name="Prosent 3 10 2 2" xfId="31538"/>
    <cellStyle name="Prosent 3 10 2 3" xfId="31539"/>
    <cellStyle name="Prosent 3 10 3" xfId="31540"/>
    <cellStyle name="Prosent 3 10 3 2" xfId="31541"/>
    <cellStyle name="Prosent 3 10 3 3" xfId="31542"/>
    <cellStyle name="Prosent 3 10 4" xfId="31543"/>
    <cellStyle name="Prosent 3 10 5" xfId="31544"/>
    <cellStyle name="Prosent 3 10_Tabell 4.5-4.7" xfId="31536"/>
    <cellStyle name="Prosent 3 11" xfId="2031"/>
    <cellStyle name="Prosent 3 11 2" xfId="31546"/>
    <cellStyle name="Prosent 3 11 2 2" xfId="31547"/>
    <cellStyle name="Prosent 3 11 2 3" xfId="31548"/>
    <cellStyle name="Prosent 3 11 3" xfId="31549"/>
    <cellStyle name="Prosent 3 11 3 2" xfId="31550"/>
    <cellStyle name="Prosent 3 11 3 3" xfId="31551"/>
    <cellStyle name="Prosent 3 11 4" xfId="31552"/>
    <cellStyle name="Prosent 3 11 5" xfId="31553"/>
    <cellStyle name="Prosent 3 11 6" xfId="31554"/>
    <cellStyle name="Prosent 3 11_Tabell 4.5-4.7" xfId="31545"/>
    <cellStyle name="Prosent 3 12" xfId="2025"/>
    <cellStyle name="Prosent 3 12 2" xfId="31556"/>
    <cellStyle name="Prosent 3 12 3" xfId="31557"/>
    <cellStyle name="Prosent 3 12 4" xfId="31558"/>
    <cellStyle name="Prosent 3 12_Tabell 4.5-4.7" xfId="31555"/>
    <cellStyle name="Prosent 3 13" xfId="31559"/>
    <cellStyle name="Prosent 3 13 2" xfId="31560"/>
    <cellStyle name="Prosent 3 13 3" xfId="31561"/>
    <cellStyle name="Prosent 3 14" xfId="31562"/>
    <cellStyle name="Prosent 3 14 2" xfId="31563"/>
    <cellStyle name="Prosent 3 15" xfId="31564"/>
    <cellStyle name="Prosent 3 15 2" xfId="31565"/>
    <cellStyle name="Prosent 3 16" xfId="31566"/>
    <cellStyle name="Prosent 3 17" xfId="31567"/>
    <cellStyle name="Prosent 3 18" xfId="31568"/>
    <cellStyle name="Prosent 3 2" xfId="11"/>
    <cellStyle name="Prosent 3 2 10" xfId="31570"/>
    <cellStyle name="Prosent 3 2 10 2" xfId="31571"/>
    <cellStyle name="Prosent 3 2 11" xfId="31572"/>
    <cellStyle name="Prosent 3 2 12" xfId="31573"/>
    <cellStyle name="Prosent 3 2 13" xfId="31574"/>
    <cellStyle name="Prosent 3 2 2" xfId="1821"/>
    <cellStyle name="Prosent 3 2 2 10" xfId="31576"/>
    <cellStyle name="Prosent 3 2 2 11" xfId="31577"/>
    <cellStyle name="Prosent 3 2 2 12" xfId="31578"/>
    <cellStyle name="Prosent 3 2 2 2" xfId="1822"/>
    <cellStyle name="Prosent 3 2 2 2 10" xfId="31580"/>
    <cellStyle name="Prosent 3 2 2 2 11" xfId="31581"/>
    <cellStyle name="Prosent 3 2 2 2 2" xfId="1823"/>
    <cellStyle name="Prosent 3 2 2 2 2 10" xfId="31583"/>
    <cellStyle name="Prosent 3 2 2 2 2 2" xfId="1824"/>
    <cellStyle name="Prosent 3 2 2 2 2 2 2" xfId="31585"/>
    <cellStyle name="Prosent 3 2 2 2 2 2 2 2" xfId="31586"/>
    <cellStyle name="Prosent 3 2 2 2 2 2 2 3" xfId="31587"/>
    <cellStyle name="Prosent 3 2 2 2 2 2 3" xfId="31588"/>
    <cellStyle name="Prosent 3 2 2 2 2 2 3 2" xfId="31589"/>
    <cellStyle name="Prosent 3 2 2 2 2 2 3 3" xfId="31590"/>
    <cellStyle name="Prosent 3 2 2 2 2 2 4" xfId="31591"/>
    <cellStyle name="Prosent 3 2 2 2 2 2 5" xfId="31592"/>
    <cellStyle name="Prosent 3 2 2 2 2 2_Tabell 4.5-4.7" xfId="31584"/>
    <cellStyle name="Prosent 3 2 2 2 2 3" xfId="31593"/>
    <cellStyle name="Prosent 3 2 2 2 2 3 2" xfId="31594"/>
    <cellStyle name="Prosent 3 2 2 2 2 3 2 2" xfId="31595"/>
    <cellStyle name="Prosent 3 2 2 2 2 3 2 3" xfId="31596"/>
    <cellStyle name="Prosent 3 2 2 2 2 3 3" xfId="31597"/>
    <cellStyle name="Prosent 3 2 2 2 2 3 3 2" xfId="31598"/>
    <cellStyle name="Prosent 3 2 2 2 2 3 3 3" xfId="31599"/>
    <cellStyle name="Prosent 3 2 2 2 2 3 4" xfId="31600"/>
    <cellStyle name="Prosent 3 2 2 2 2 3 5" xfId="31601"/>
    <cellStyle name="Prosent 3 2 2 2 2 4" xfId="31602"/>
    <cellStyle name="Prosent 3 2 2 2 2 4 2" xfId="31603"/>
    <cellStyle name="Prosent 3 2 2 2 2 4 3" xfId="31604"/>
    <cellStyle name="Prosent 3 2 2 2 2 5" xfId="31605"/>
    <cellStyle name="Prosent 3 2 2 2 2 5 2" xfId="31606"/>
    <cellStyle name="Prosent 3 2 2 2 2 5 3" xfId="31607"/>
    <cellStyle name="Prosent 3 2 2 2 2 6" xfId="31608"/>
    <cellStyle name="Prosent 3 2 2 2 2 6 2" xfId="31609"/>
    <cellStyle name="Prosent 3 2 2 2 2 7" xfId="31610"/>
    <cellStyle name="Prosent 3 2 2 2 2 7 2" xfId="31611"/>
    <cellStyle name="Prosent 3 2 2 2 2 8" xfId="31612"/>
    <cellStyle name="Prosent 3 2 2 2 2 9" xfId="31613"/>
    <cellStyle name="Prosent 3 2 2 2 2_Tabell 4.5-4.7" xfId="31582"/>
    <cellStyle name="Prosent 3 2 2 2 3" xfId="1825"/>
    <cellStyle name="Prosent 3 2 2 2 3 2" xfId="31615"/>
    <cellStyle name="Prosent 3 2 2 2 3 2 2" xfId="31616"/>
    <cellStyle name="Prosent 3 2 2 2 3 2 3" xfId="31617"/>
    <cellStyle name="Prosent 3 2 2 2 3 3" xfId="31618"/>
    <cellStyle name="Prosent 3 2 2 2 3 3 2" xfId="31619"/>
    <cellStyle name="Prosent 3 2 2 2 3 3 3" xfId="31620"/>
    <cellStyle name="Prosent 3 2 2 2 3 4" xfId="31621"/>
    <cellStyle name="Prosent 3 2 2 2 3 5" xfId="31622"/>
    <cellStyle name="Prosent 3 2 2 2 3_Tabell 4.5-4.7" xfId="31614"/>
    <cellStyle name="Prosent 3 2 2 2 4" xfId="31623"/>
    <cellStyle name="Prosent 3 2 2 2 4 2" xfId="31624"/>
    <cellStyle name="Prosent 3 2 2 2 4 2 2" xfId="31625"/>
    <cellStyle name="Prosent 3 2 2 2 4 2 3" xfId="31626"/>
    <cellStyle name="Prosent 3 2 2 2 4 3" xfId="31627"/>
    <cellStyle name="Prosent 3 2 2 2 4 3 2" xfId="31628"/>
    <cellStyle name="Prosent 3 2 2 2 4 3 3" xfId="31629"/>
    <cellStyle name="Prosent 3 2 2 2 4 4" xfId="31630"/>
    <cellStyle name="Prosent 3 2 2 2 4 5" xfId="31631"/>
    <cellStyle name="Prosent 3 2 2 2 5" xfId="31632"/>
    <cellStyle name="Prosent 3 2 2 2 5 2" xfId="31633"/>
    <cellStyle name="Prosent 3 2 2 2 5 3" xfId="31634"/>
    <cellStyle name="Prosent 3 2 2 2 6" xfId="31635"/>
    <cellStyle name="Prosent 3 2 2 2 6 2" xfId="31636"/>
    <cellStyle name="Prosent 3 2 2 2 6 3" xfId="31637"/>
    <cellStyle name="Prosent 3 2 2 2 7" xfId="31638"/>
    <cellStyle name="Prosent 3 2 2 2 7 2" xfId="31639"/>
    <cellStyle name="Prosent 3 2 2 2 8" xfId="31640"/>
    <cellStyle name="Prosent 3 2 2 2 8 2" xfId="31641"/>
    <cellStyle name="Prosent 3 2 2 2 9" xfId="31642"/>
    <cellStyle name="Prosent 3 2 2 2_Tabell 4.5-4.7" xfId="31579"/>
    <cellStyle name="Prosent 3 2 2 3" xfId="1826"/>
    <cellStyle name="Prosent 3 2 2 3 10" xfId="31644"/>
    <cellStyle name="Prosent 3 2 2 3 2" xfId="1827"/>
    <cellStyle name="Prosent 3 2 2 3 2 2" xfId="31646"/>
    <cellStyle name="Prosent 3 2 2 3 2 2 2" xfId="31647"/>
    <cellStyle name="Prosent 3 2 2 3 2 2 3" xfId="31648"/>
    <cellStyle name="Prosent 3 2 2 3 2 3" xfId="31649"/>
    <cellStyle name="Prosent 3 2 2 3 2 3 2" xfId="31650"/>
    <cellStyle name="Prosent 3 2 2 3 2 3 3" xfId="31651"/>
    <cellStyle name="Prosent 3 2 2 3 2 4" xfId="31652"/>
    <cellStyle name="Prosent 3 2 2 3 2 5" xfId="31653"/>
    <cellStyle name="Prosent 3 2 2 3 2_Tabell 4.5-4.7" xfId="31645"/>
    <cellStyle name="Prosent 3 2 2 3 3" xfId="31654"/>
    <cellStyle name="Prosent 3 2 2 3 3 2" xfId="31655"/>
    <cellStyle name="Prosent 3 2 2 3 3 2 2" xfId="31656"/>
    <cellStyle name="Prosent 3 2 2 3 3 2 3" xfId="31657"/>
    <cellStyle name="Prosent 3 2 2 3 3 3" xfId="31658"/>
    <cellStyle name="Prosent 3 2 2 3 3 3 2" xfId="31659"/>
    <cellStyle name="Prosent 3 2 2 3 3 3 3" xfId="31660"/>
    <cellStyle name="Prosent 3 2 2 3 3 4" xfId="31661"/>
    <cellStyle name="Prosent 3 2 2 3 3 5" xfId="31662"/>
    <cellStyle name="Prosent 3 2 2 3 4" xfId="31663"/>
    <cellStyle name="Prosent 3 2 2 3 4 2" xfId="31664"/>
    <cellStyle name="Prosent 3 2 2 3 4 3" xfId="31665"/>
    <cellStyle name="Prosent 3 2 2 3 5" xfId="31666"/>
    <cellStyle name="Prosent 3 2 2 3 5 2" xfId="31667"/>
    <cellStyle name="Prosent 3 2 2 3 5 3" xfId="31668"/>
    <cellStyle name="Prosent 3 2 2 3 6" xfId="31669"/>
    <cellStyle name="Prosent 3 2 2 3 6 2" xfId="31670"/>
    <cellStyle name="Prosent 3 2 2 3 7" xfId="31671"/>
    <cellStyle name="Prosent 3 2 2 3 7 2" xfId="31672"/>
    <cellStyle name="Prosent 3 2 2 3 8" xfId="31673"/>
    <cellStyle name="Prosent 3 2 2 3 9" xfId="31674"/>
    <cellStyle name="Prosent 3 2 2 3_Tabell 4.5-4.7" xfId="31643"/>
    <cellStyle name="Prosent 3 2 2 4" xfId="1828"/>
    <cellStyle name="Prosent 3 2 2 4 2" xfId="31676"/>
    <cellStyle name="Prosent 3 2 2 4 2 2" xfId="31677"/>
    <cellStyle name="Prosent 3 2 2 4 2 3" xfId="31678"/>
    <cellStyle name="Prosent 3 2 2 4 3" xfId="31679"/>
    <cellStyle name="Prosent 3 2 2 4 3 2" xfId="31680"/>
    <cellStyle name="Prosent 3 2 2 4 3 3" xfId="31681"/>
    <cellStyle name="Prosent 3 2 2 4 4" xfId="31682"/>
    <cellStyle name="Prosent 3 2 2 4 5" xfId="31683"/>
    <cellStyle name="Prosent 3 2 2 4_Tabell 4.5-4.7" xfId="31675"/>
    <cellStyle name="Prosent 3 2 2 5" xfId="31684"/>
    <cellStyle name="Prosent 3 2 2 5 2" xfId="31685"/>
    <cellStyle name="Prosent 3 2 2 5 2 2" xfId="31686"/>
    <cellStyle name="Prosent 3 2 2 5 2 3" xfId="31687"/>
    <cellStyle name="Prosent 3 2 2 5 3" xfId="31688"/>
    <cellStyle name="Prosent 3 2 2 5 3 2" xfId="31689"/>
    <cellStyle name="Prosent 3 2 2 5 3 3" xfId="31690"/>
    <cellStyle name="Prosent 3 2 2 5 4" xfId="31691"/>
    <cellStyle name="Prosent 3 2 2 5 5" xfId="31692"/>
    <cellStyle name="Prosent 3 2 2 6" xfId="31693"/>
    <cellStyle name="Prosent 3 2 2 6 2" xfId="31694"/>
    <cellStyle name="Prosent 3 2 2 6 3" xfId="31695"/>
    <cellStyle name="Prosent 3 2 2 7" xfId="31696"/>
    <cellStyle name="Prosent 3 2 2 7 2" xfId="31697"/>
    <cellStyle name="Prosent 3 2 2 7 3" xfId="31698"/>
    <cellStyle name="Prosent 3 2 2 8" xfId="31699"/>
    <cellStyle name="Prosent 3 2 2 8 2" xfId="31700"/>
    <cellStyle name="Prosent 3 2 2 9" xfId="31701"/>
    <cellStyle name="Prosent 3 2 2 9 2" xfId="31702"/>
    <cellStyle name="Prosent 3 2 2_Tabell 4.5-4.7" xfId="31575"/>
    <cellStyle name="Prosent 3 2 3" xfId="1829"/>
    <cellStyle name="Prosent 3 2 3 10" xfId="31704"/>
    <cellStyle name="Prosent 3 2 3 11" xfId="31705"/>
    <cellStyle name="Prosent 3 2 3 2" xfId="1830"/>
    <cellStyle name="Prosent 3 2 3 2 10" xfId="31707"/>
    <cellStyle name="Prosent 3 2 3 2 2" xfId="1831"/>
    <cellStyle name="Prosent 3 2 3 2 2 2" xfId="31709"/>
    <cellStyle name="Prosent 3 2 3 2 2 2 2" xfId="31710"/>
    <cellStyle name="Prosent 3 2 3 2 2 2 3" xfId="31711"/>
    <cellStyle name="Prosent 3 2 3 2 2 3" xfId="31712"/>
    <cellStyle name="Prosent 3 2 3 2 2 3 2" xfId="31713"/>
    <cellStyle name="Prosent 3 2 3 2 2 3 3" xfId="31714"/>
    <cellStyle name="Prosent 3 2 3 2 2 4" xfId="31715"/>
    <cellStyle name="Prosent 3 2 3 2 2 5" xfId="31716"/>
    <cellStyle name="Prosent 3 2 3 2 2_Tabell 4.5-4.7" xfId="31708"/>
    <cellStyle name="Prosent 3 2 3 2 3" xfId="31717"/>
    <cellStyle name="Prosent 3 2 3 2 3 2" xfId="31718"/>
    <cellStyle name="Prosent 3 2 3 2 3 2 2" xfId="31719"/>
    <cellStyle name="Prosent 3 2 3 2 3 2 3" xfId="31720"/>
    <cellStyle name="Prosent 3 2 3 2 3 3" xfId="31721"/>
    <cellStyle name="Prosent 3 2 3 2 3 3 2" xfId="31722"/>
    <cellStyle name="Prosent 3 2 3 2 3 3 3" xfId="31723"/>
    <cellStyle name="Prosent 3 2 3 2 3 4" xfId="31724"/>
    <cellStyle name="Prosent 3 2 3 2 3 5" xfId="31725"/>
    <cellStyle name="Prosent 3 2 3 2 4" xfId="31726"/>
    <cellStyle name="Prosent 3 2 3 2 4 2" xfId="31727"/>
    <cellStyle name="Prosent 3 2 3 2 4 3" xfId="31728"/>
    <cellStyle name="Prosent 3 2 3 2 5" xfId="31729"/>
    <cellStyle name="Prosent 3 2 3 2 5 2" xfId="31730"/>
    <cellStyle name="Prosent 3 2 3 2 5 3" xfId="31731"/>
    <cellStyle name="Prosent 3 2 3 2 6" xfId="31732"/>
    <cellStyle name="Prosent 3 2 3 2 6 2" xfId="31733"/>
    <cellStyle name="Prosent 3 2 3 2 7" xfId="31734"/>
    <cellStyle name="Prosent 3 2 3 2 7 2" xfId="31735"/>
    <cellStyle name="Prosent 3 2 3 2 8" xfId="31736"/>
    <cellStyle name="Prosent 3 2 3 2 9" xfId="31737"/>
    <cellStyle name="Prosent 3 2 3 2_Tabell 4.5-4.7" xfId="31706"/>
    <cellStyle name="Prosent 3 2 3 3" xfId="1832"/>
    <cellStyle name="Prosent 3 2 3 3 2" xfId="31739"/>
    <cellStyle name="Prosent 3 2 3 3 2 2" xfId="31740"/>
    <cellStyle name="Prosent 3 2 3 3 2 3" xfId="31741"/>
    <cellStyle name="Prosent 3 2 3 3 3" xfId="31742"/>
    <cellStyle name="Prosent 3 2 3 3 3 2" xfId="31743"/>
    <cellStyle name="Prosent 3 2 3 3 3 3" xfId="31744"/>
    <cellStyle name="Prosent 3 2 3 3 4" xfId="31745"/>
    <cellStyle name="Prosent 3 2 3 3 5" xfId="31746"/>
    <cellStyle name="Prosent 3 2 3 3_Tabell 4.5-4.7" xfId="31738"/>
    <cellStyle name="Prosent 3 2 3 4" xfId="31747"/>
    <cellStyle name="Prosent 3 2 3 4 2" xfId="31748"/>
    <cellStyle name="Prosent 3 2 3 4 2 2" xfId="31749"/>
    <cellStyle name="Prosent 3 2 3 4 2 3" xfId="31750"/>
    <cellStyle name="Prosent 3 2 3 4 3" xfId="31751"/>
    <cellStyle name="Prosent 3 2 3 4 3 2" xfId="31752"/>
    <cellStyle name="Prosent 3 2 3 4 3 3" xfId="31753"/>
    <cellStyle name="Prosent 3 2 3 4 4" xfId="31754"/>
    <cellStyle name="Prosent 3 2 3 4 5" xfId="31755"/>
    <cellStyle name="Prosent 3 2 3 5" xfId="31756"/>
    <cellStyle name="Prosent 3 2 3 5 2" xfId="31757"/>
    <cellStyle name="Prosent 3 2 3 5 3" xfId="31758"/>
    <cellStyle name="Prosent 3 2 3 6" xfId="31759"/>
    <cellStyle name="Prosent 3 2 3 6 2" xfId="31760"/>
    <cellStyle name="Prosent 3 2 3 6 3" xfId="31761"/>
    <cellStyle name="Prosent 3 2 3 7" xfId="31762"/>
    <cellStyle name="Prosent 3 2 3 7 2" xfId="31763"/>
    <cellStyle name="Prosent 3 2 3 8" xfId="31764"/>
    <cellStyle name="Prosent 3 2 3 8 2" xfId="31765"/>
    <cellStyle name="Prosent 3 2 3 9" xfId="31766"/>
    <cellStyle name="Prosent 3 2 3_Tabell 4.5-4.7" xfId="31703"/>
    <cellStyle name="Prosent 3 2 4" xfId="1833"/>
    <cellStyle name="Prosent 3 2 4 10" xfId="31768"/>
    <cellStyle name="Prosent 3 2 4 2" xfId="1834"/>
    <cellStyle name="Prosent 3 2 4 2 2" xfId="31770"/>
    <cellStyle name="Prosent 3 2 4 2 2 2" xfId="31771"/>
    <cellStyle name="Prosent 3 2 4 2 2 3" xfId="31772"/>
    <cellStyle name="Prosent 3 2 4 2 3" xfId="31773"/>
    <cellStyle name="Prosent 3 2 4 2 3 2" xfId="31774"/>
    <cellStyle name="Prosent 3 2 4 2 3 3" xfId="31775"/>
    <cellStyle name="Prosent 3 2 4 2 4" xfId="31776"/>
    <cellStyle name="Prosent 3 2 4 2 5" xfId="31777"/>
    <cellStyle name="Prosent 3 2 4 2_Tabell 4.5-4.7" xfId="31769"/>
    <cellStyle name="Prosent 3 2 4 3" xfId="31778"/>
    <cellStyle name="Prosent 3 2 4 3 2" xfId="31779"/>
    <cellStyle name="Prosent 3 2 4 3 2 2" xfId="31780"/>
    <cellStyle name="Prosent 3 2 4 3 2 3" xfId="31781"/>
    <cellStyle name="Prosent 3 2 4 3 3" xfId="31782"/>
    <cellStyle name="Prosent 3 2 4 3 3 2" xfId="31783"/>
    <cellStyle name="Prosent 3 2 4 3 3 3" xfId="31784"/>
    <cellStyle name="Prosent 3 2 4 3 4" xfId="31785"/>
    <cellStyle name="Prosent 3 2 4 3 5" xfId="31786"/>
    <cellStyle name="Prosent 3 2 4 4" xfId="31787"/>
    <cellStyle name="Prosent 3 2 4 4 2" xfId="31788"/>
    <cellStyle name="Prosent 3 2 4 4 3" xfId="31789"/>
    <cellStyle name="Prosent 3 2 4 5" xfId="31790"/>
    <cellStyle name="Prosent 3 2 4 5 2" xfId="31791"/>
    <cellStyle name="Prosent 3 2 4 5 3" xfId="31792"/>
    <cellStyle name="Prosent 3 2 4 6" xfId="31793"/>
    <cellStyle name="Prosent 3 2 4 6 2" xfId="31794"/>
    <cellStyle name="Prosent 3 2 4 7" xfId="31795"/>
    <cellStyle name="Prosent 3 2 4 7 2" xfId="31796"/>
    <cellStyle name="Prosent 3 2 4 8" xfId="31797"/>
    <cellStyle name="Prosent 3 2 4 9" xfId="31798"/>
    <cellStyle name="Prosent 3 2 4_Tabell 4.5-4.7" xfId="31767"/>
    <cellStyle name="Prosent 3 2 5" xfId="1835"/>
    <cellStyle name="Prosent 3 2 5 2" xfId="31800"/>
    <cellStyle name="Prosent 3 2 5 2 2" xfId="31801"/>
    <cellStyle name="Prosent 3 2 5 2 3" xfId="31802"/>
    <cellStyle name="Prosent 3 2 5 3" xfId="31803"/>
    <cellStyle name="Prosent 3 2 5 3 2" xfId="31804"/>
    <cellStyle name="Prosent 3 2 5 3 3" xfId="31805"/>
    <cellStyle name="Prosent 3 2 5 4" xfId="31806"/>
    <cellStyle name="Prosent 3 2 5 5" xfId="31807"/>
    <cellStyle name="Prosent 3 2 5_Tabell 4.5-4.7" xfId="31799"/>
    <cellStyle name="Prosent 3 2 6" xfId="31808"/>
    <cellStyle name="Prosent 3 2 6 2" xfId="31809"/>
    <cellStyle name="Prosent 3 2 6 2 2" xfId="31810"/>
    <cellStyle name="Prosent 3 2 6 2 3" xfId="31811"/>
    <cellStyle name="Prosent 3 2 6 3" xfId="31812"/>
    <cellStyle name="Prosent 3 2 6 3 2" xfId="31813"/>
    <cellStyle name="Prosent 3 2 6 3 3" xfId="31814"/>
    <cellStyle name="Prosent 3 2 6 4" xfId="31815"/>
    <cellStyle name="Prosent 3 2 6 5" xfId="31816"/>
    <cellStyle name="Prosent 3 2 7" xfId="31817"/>
    <cellStyle name="Prosent 3 2 7 2" xfId="31818"/>
    <cellStyle name="Prosent 3 2 7 3" xfId="31819"/>
    <cellStyle name="Prosent 3 2 8" xfId="31820"/>
    <cellStyle name="Prosent 3 2 8 2" xfId="31821"/>
    <cellStyle name="Prosent 3 2 8 3" xfId="31822"/>
    <cellStyle name="Prosent 3 2 9" xfId="31823"/>
    <cellStyle name="Prosent 3 2 9 2" xfId="31824"/>
    <cellStyle name="Prosent 3 2_Tabell 4.5-4.7" xfId="31569"/>
    <cellStyle name="Prosent 3 3" xfId="1836"/>
    <cellStyle name="Prosent 3 3 10" xfId="31826"/>
    <cellStyle name="Prosent 3 3 10 2" xfId="31827"/>
    <cellStyle name="Prosent 3 3 11" xfId="31828"/>
    <cellStyle name="Prosent 3 3 12" xfId="31829"/>
    <cellStyle name="Prosent 3 3 13" xfId="31830"/>
    <cellStyle name="Prosent 3 3 2" xfId="1837"/>
    <cellStyle name="Prosent 3 3 2 10" xfId="31832"/>
    <cellStyle name="Prosent 3 3 2 11" xfId="31833"/>
    <cellStyle name="Prosent 3 3 2 12" xfId="31834"/>
    <cellStyle name="Prosent 3 3 2 2" xfId="1838"/>
    <cellStyle name="Prosent 3 3 2 2 10" xfId="31836"/>
    <cellStyle name="Prosent 3 3 2 2 11" xfId="31837"/>
    <cellStyle name="Prosent 3 3 2 2 2" xfId="1839"/>
    <cellStyle name="Prosent 3 3 2 2 2 10" xfId="31839"/>
    <cellStyle name="Prosent 3 3 2 2 2 2" xfId="1840"/>
    <cellStyle name="Prosent 3 3 2 2 2 2 2" xfId="31841"/>
    <cellStyle name="Prosent 3 3 2 2 2 2 2 2" xfId="31842"/>
    <cellStyle name="Prosent 3 3 2 2 2 2 2 3" xfId="31843"/>
    <cellStyle name="Prosent 3 3 2 2 2 2 3" xfId="31844"/>
    <cellStyle name="Prosent 3 3 2 2 2 2 3 2" xfId="31845"/>
    <cellStyle name="Prosent 3 3 2 2 2 2 3 3" xfId="31846"/>
    <cellStyle name="Prosent 3 3 2 2 2 2 4" xfId="31847"/>
    <cellStyle name="Prosent 3 3 2 2 2 2 5" xfId="31848"/>
    <cellStyle name="Prosent 3 3 2 2 2 2_Tabell 4.5-4.7" xfId="31840"/>
    <cellStyle name="Prosent 3 3 2 2 2 3" xfId="31849"/>
    <cellStyle name="Prosent 3 3 2 2 2 3 2" xfId="31850"/>
    <cellStyle name="Prosent 3 3 2 2 2 3 2 2" xfId="31851"/>
    <cellStyle name="Prosent 3 3 2 2 2 3 2 3" xfId="31852"/>
    <cellStyle name="Prosent 3 3 2 2 2 3 3" xfId="31853"/>
    <cellStyle name="Prosent 3 3 2 2 2 3 3 2" xfId="31854"/>
    <cellStyle name="Prosent 3 3 2 2 2 3 3 3" xfId="31855"/>
    <cellStyle name="Prosent 3 3 2 2 2 3 4" xfId="31856"/>
    <cellStyle name="Prosent 3 3 2 2 2 3 5" xfId="31857"/>
    <cellStyle name="Prosent 3 3 2 2 2 4" xfId="31858"/>
    <cellStyle name="Prosent 3 3 2 2 2 4 2" xfId="31859"/>
    <cellStyle name="Prosent 3 3 2 2 2 4 3" xfId="31860"/>
    <cellStyle name="Prosent 3 3 2 2 2 5" xfId="31861"/>
    <cellStyle name="Prosent 3 3 2 2 2 5 2" xfId="31862"/>
    <cellStyle name="Prosent 3 3 2 2 2 5 3" xfId="31863"/>
    <cellStyle name="Prosent 3 3 2 2 2 6" xfId="31864"/>
    <cellStyle name="Prosent 3 3 2 2 2 6 2" xfId="31865"/>
    <cellStyle name="Prosent 3 3 2 2 2 7" xfId="31866"/>
    <cellStyle name="Prosent 3 3 2 2 2 7 2" xfId="31867"/>
    <cellStyle name="Prosent 3 3 2 2 2 8" xfId="31868"/>
    <cellStyle name="Prosent 3 3 2 2 2 9" xfId="31869"/>
    <cellStyle name="Prosent 3 3 2 2 2_Tabell 4.5-4.7" xfId="31838"/>
    <cellStyle name="Prosent 3 3 2 2 3" xfId="1841"/>
    <cellStyle name="Prosent 3 3 2 2 3 2" xfId="31871"/>
    <cellStyle name="Prosent 3 3 2 2 3 2 2" xfId="31872"/>
    <cellStyle name="Prosent 3 3 2 2 3 2 3" xfId="31873"/>
    <cellStyle name="Prosent 3 3 2 2 3 3" xfId="31874"/>
    <cellStyle name="Prosent 3 3 2 2 3 3 2" xfId="31875"/>
    <cellStyle name="Prosent 3 3 2 2 3 3 3" xfId="31876"/>
    <cellStyle name="Prosent 3 3 2 2 3 4" xfId="31877"/>
    <cellStyle name="Prosent 3 3 2 2 3 5" xfId="31878"/>
    <cellStyle name="Prosent 3 3 2 2 3_Tabell 4.5-4.7" xfId="31870"/>
    <cellStyle name="Prosent 3 3 2 2 4" xfId="31879"/>
    <cellStyle name="Prosent 3 3 2 2 4 2" xfId="31880"/>
    <cellStyle name="Prosent 3 3 2 2 4 2 2" xfId="31881"/>
    <cellStyle name="Prosent 3 3 2 2 4 2 3" xfId="31882"/>
    <cellStyle name="Prosent 3 3 2 2 4 3" xfId="31883"/>
    <cellStyle name="Prosent 3 3 2 2 4 3 2" xfId="31884"/>
    <cellStyle name="Prosent 3 3 2 2 4 3 3" xfId="31885"/>
    <cellStyle name="Prosent 3 3 2 2 4 4" xfId="31886"/>
    <cellStyle name="Prosent 3 3 2 2 4 5" xfId="31887"/>
    <cellStyle name="Prosent 3 3 2 2 5" xfId="31888"/>
    <cellStyle name="Prosent 3 3 2 2 5 2" xfId="31889"/>
    <cellStyle name="Prosent 3 3 2 2 5 3" xfId="31890"/>
    <cellStyle name="Prosent 3 3 2 2 6" xfId="31891"/>
    <cellStyle name="Prosent 3 3 2 2 6 2" xfId="31892"/>
    <cellStyle name="Prosent 3 3 2 2 6 3" xfId="31893"/>
    <cellStyle name="Prosent 3 3 2 2 7" xfId="31894"/>
    <cellStyle name="Prosent 3 3 2 2 7 2" xfId="31895"/>
    <cellStyle name="Prosent 3 3 2 2 8" xfId="31896"/>
    <cellStyle name="Prosent 3 3 2 2 8 2" xfId="31897"/>
    <cellStyle name="Prosent 3 3 2 2 9" xfId="31898"/>
    <cellStyle name="Prosent 3 3 2 2_Tabell 4.5-4.7" xfId="31835"/>
    <cellStyle name="Prosent 3 3 2 3" xfId="1842"/>
    <cellStyle name="Prosent 3 3 2 3 10" xfId="31900"/>
    <cellStyle name="Prosent 3 3 2 3 2" xfId="1843"/>
    <cellStyle name="Prosent 3 3 2 3 2 2" xfId="31902"/>
    <cellStyle name="Prosent 3 3 2 3 2 2 2" xfId="31903"/>
    <cellStyle name="Prosent 3 3 2 3 2 2 3" xfId="31904"/>
    <cellStyle name="Prosent 3 3 2 3 2 3" xfId="31905"/>
    <cellStyle name="Prosent 3 3 2 3 2 3 2" xfId="31906"/>
    <cellStyle name="Prosent 3 3 2 3 2 3 3" xfId="31907"/>
    <cellStyle name="Prosent 3 3 2 3 2 4" xfId="31908"/>
    <cellStyle name="Prosent 3 3 2 3 2 5" xfId="31909"/>
    <cellStyle name="Prosent 3 3 2 3 2_Tabell 4.5-4.7" xfId="31901"/>
    <cellStyle name="Prosent 3 3 2 3 3" xfId="31910"/>
    <cellStyle name="Prosent 3 3 2 3 3 2" xfId="31911"/>
    <cellStyle name="Prosent 3 3 2 3 3 2 2" xfId="31912"/>
    <cellStyle name="Prosent 3 3 2 3 3 2 3" xfId="31913"/>
    <cellStyle name="Prosent 3 3 2 3 3 3" xfId="31914"/>
    <cellStyle name="Prosent 3 3 2 3 3 3 2" xfId="31915"/>
    <cellStyle name="Prosent 3 3 2 3 3 3 3" xfId="31916"/>
    <cellStyle name="Prosent 3 3 2 3 3 4" xfId="31917"/>
    <cellStyle name="Prosent 3 3 2 3 3 5" xfId="31918"/>
    <cellStyle name="Prosent 3 3 2 3 4" xfId="31919"/>
    <cellStyle name="Prosent 3 3 2 3 4 2" xfId="31920"/>
    <cellStyle name="Prosent 3 3 2 3 4 3" xfId="31921"/>
    <cellStyle name="Prosent 3 3 2 3 5" xfId="31922"/>
    <cellStyle name="Prosent 3 3 2 3 5 2" xfId="31923"/>
    <cellStyle name="Prosent 3 3 2 3 5 3" xfId="31924"/>
    <cellStyle name="Prosent 3 3 2 3 6" xfId="31925"/>
    <cellStyle name="Prosent 3 3 2 3 6 2" xfId="31926"/>
    <cellStyle name="Prosent 3 3 2 3 7" xfId="31927"/>
    <cellStyle name="Prosent 3 3 2 3 7 2" xfId="31928"/>
    <cellStyle name="Prosent 3 3 2 3 8" xfId="31929"/>
    <cellStyle name="Prosent 3 3 2 3 9" xfId="31930"/>
    <cellStyle name="Prosent 3 3 2 3_Tabell 4.5-4.7" xfId="31899"/>
    <cellStyle name="Prosent 3 3 2 4" xfId="1844"/>
    <cellStyle name="Prosent 3 3 2 4 2" xfId="31932"/>
    <cellStyle name="Prosent 3 3 2 4 2 2" xfId="31933"/>
    <cellStyle name="Prosent 3 3 2 4 2 3" xfId="31934"/>
    <cellStyle name="Prosent 3 3 2 4 3" xfId="31935"/>
    <cellStyle name="Prosent 3 3 2 4 3 2" xfId="31936"/>
    <cellStyle name="Prosent 3 3 2 4 3 3" xfId="31937"/>
    <cellStyle name="Prosent 3 3 2 4 4" xfId="31938"/>
    <cellStyle name="Prosent 3 3 2 4 5" xfId="31939"/>
    <cellStyle name="Prosent 3 3 2 4_Tabell 4.5-4.7" xfId="31931"/>
    <cellStyle name="Prosent 3 3 2 5" xfId="31940"/>
    <cellStyle name="Prosent 3 3 2 5 2" xfId="31941"/>
    <cellStyle name="Prosent 3 3 2 5 2 2" xfId="31942"/>
    <cellStyle name="Prosent 3 3 2 5 2 3" xfId="31943"/>
    <cellStyle name="Prosent 3 3 2 5 3" xfId="31944"/>
    <cellStyle name="Prosent 3 3 2 5 3 2" xfId="31945"/>
    <cellStyle name="Prosent 3 3 2 5 3 3" xfId="31946"/>
    <cellStyle name="Prosent 3 3 2 5 4" xfId="31947"/>
    <cellStyle name="Prosent 3 3 2 5 5" xfId="31948"/>
    <cellStyle name="Prosent 3 3 2 6" xfId="31949"/>
    <cellStyle name="Prosent 3 3 2 6 2" xfId="31950"/>
    <cellStyle name="Prosent 3 3 2 6 3" xfId="31951"/>
    <cellStyle name="Prosent 3 3 2 7" xfId="31952"/>
    <cellStyle name="Prosent 3 3 2 7 2" xfId="31953"/>
    <cellStyle name="Prosent 3 3 2 7 3" xfId="31954"/>
    <cellStyle name="Prosent 3 3 2 8" xfId="31955"/>
    <cellStyle name="Prosent 3 3 2 8 2" xfId="31956"/>
    <cellStyle name="Prosent 3 3 2 9" xfId="31957"/>
    <cellStyle name="Prosent 3 3 2 9 2" xfId="31958"/>
    <cellStyle name="Prosent 3 3 2_Tabell 4.5-4.7" xfId="31831"/>
    <cellStyle name="Prosent 3 3 3" xfId="1845"/>
    <cellStyle name="Prosent 3 3 3 10" xfId="31960"/>
    <cellStyle name="Prosent 3 3 3 11" xfId="31961"/>
    <cellStyle name="Prosent 3 3 3 2" xfId="1846"/>
    <cellStyle name="Prosent 3 3 3 2 10" xfId="31963"/>
    <cellStyle name="Prosent 3 3 3 2 2" xfId="1847"/>
    <cellStyle name="Prosent 3 3 3 2 2 2" xfId="31965"/>
    <cellStyle name="Prosent 3 3 3 2 2 2 2" xfId="31966"/>
    <cellStyle name="Prosent 3 3 3 2 2 2 3" xfId="31967"/>
    <cellStyle name="Prosent 3 3 3 2 2 3" xfId="31968"/>
    <cellStyle name="Prosent 3 3 3 2 2 3 2" xfId="31969"/>
    <cellStyle name="Prosent 3 3 3 2 2 3 3" xfId="31970"/>
    <cellStyle name="Prosent 3 3 3 2 2 4" xfId="31971"/>
    <cellStyle name="Prosent 3 3 3 2 2 5" xfId="31972"/>
    <cellStyle name="Prosent 3 3 3 2 2_Tabell 4.5-4.7" xfId="31964"/>
    <cellStyle name="Prosent 3 3 3 2 3" xfId="31973"/>
    <cellStyle name="Prosent 3 3 3 2 3 2" xfId="31974"/>
    <cellStyle name="Prosent 3 3 3 2 3 2 2" xfId="31975"/>
    <cellStyle name="Prosent 3 3 3 2 3 2 3" xfId="31976"/>
    <cellStyle name="Prosent 3 3 3 2 3 3" xfId="31977"/>
    <cellStyle name="Prosent 3 3 3 2 3 3 2" xfId="31978"/>
    <cellStyle name="Prosent 3 3 3 2 3 3 3" xfId="31979"/>
    <cellStyle name="Prosent 3 3 3 2 3 4" xfId="31980"/>
    <cellStyle name="Prosent 3 3 3 2 3 5" xfId="31981"/>
    <cellStyle name="Prosent 3 3 3 2 4" xfId="31982"/>
    <cellStyle name="Prosent 3 3 3 2 4 2" xfId="31983"/>
    <cellStyle name="Prosent 3 3 3 2 4 3" xfId="31984"/>
    <cellStyle name="Prosent 3 3 3 2 5" xfId="31985"/>
    <cellStyle name="Prosent 3 3 3 2 5 2" xfId="31986"/>
    <cellStyle name="Prosent 3 3 3 2 5 3" xfId="31987"/>
    <cellStyle name="Prosent 3 3 3 2 6" xfId="31988"/>
    <cellStyle name="Prosent 3 3 3 2 6 2" xfId="31989"/>
    <cellStyle name="Prosent 3 3 3 2 7" xfId="31990"/>
    <cellStyle name="Prosent 3 3 3 2 7 2" xfId="31991"/>
    <cellStyle name="Prosent 3 3 3 2 8" xfId="31992"/>
    <cellStyle name="Prosent 3 3 3 2 9" xfId="31993"/>
    <cellStyle name="Prosent 3 3 3 2_Tabell 4.5-4.7" xfId="31962"/>
    <cellStyle name="Prosent 3 3 3 3" xfId="1848"/>
    <cellStyle name="Prosent 3 3 3 3 2" xfId="31995"/>
    <cellStyle name="Prosent 3 3 3 3 2 2" xfId="31996"/>
    <cellStyle name="Prosent 3 3 3 3 2 3" xfId="31997"/>
    <cellStyle name="Prosent 3 3 3 3 3" xfId="31998"/>
    <cellStyle name="Prosent 3 3 3 3 3 2" xfId="31999"/>
    <cellStyle name="Prosent 3 3 3 3 3 3" xfId="32000"/>
    <cellStyle name="Prosent 3 3 3 3 4" xfId="32001"/>
    <cellStyle name="Prosent 3 3 3 3 5" xfId="32002"/>
    <cellStyle name="Prosent 3 3 3 3_Tabell 4.5-4.7" xfId="31994"/>
    <cellStyle name="Prosent 3 3 3 4" xfId="32003"/>
    <cellStyle name="Prosent 3 3 3 4 2" xfId="32004"/>
    <cellStyle name="Prosent 3 3 3 4 2 2" xfId="32005"/>
    <cellStyle name="Prosent 3 3 3 4 2 3" xfId="32006"/>
    <cellStyle name="Prosent 3 3 3 4 3" xfId="32007"/>
    <cellStyle name="Prosent 3 3 3 4 3 2" xfId="32008"/>
    <cellStyle name="Prosent 3 3 3 4 3 3" xfId="32009"/>
    <cellStyle name="Prosent 3 3 3 4 4" xfId="32010"/>
    <cellStyle name="Prosent 3 3 3 4 5" xfId="32011"/>
    <cellStyle name="Prosent 3 3 3 5" xfId="32012"/>
    <cellStyle name="Prosent 3 3 3 5 2" xfId="32013"/>
    <cellStyle name="Prosent 3 3 3 5 3" xfId="32014"/>
    <cellStyle name="Prosent 3 3 3 6" xfId="32015"/>
    <cellStyle name="Prosent 3 3 3 6 2" xfId="32016"/>
    <cellStyle name="Prosent 3 3 3 6 3" xfId="32017"/>
    <cellStyle name="Prosent 3 3 3 7" xfId="32018"/>
    <cellStyle name="Prosent 3 3 3 7 2" xfId="32019"/>
    <cellStyle name="Prosent 3 3 3 8" xfId="32020"/>
    <cellStyle name="Prosent 3 3 3 8 2" xfId="32021"/>
    <cellStyle name="Prosent 3 3 3 9" xfId="32022"/>
    <cellStyle name="Prosent 3 3 3_Tabell 4.5-4.7" xfId="31959"/>
    <cellStyle name="Prosent 3 3 4" xfId="1849"/>
    <cellStyle name="Prosent 3 3 4 10" xfId="32024"/>
    <cellStyle name="Prosent 3 3 4 2" xfId="1850"/>
    <cellStyle name="Prosent 3 3 4 2 2" xfId="32026"/>
    <cellStyle name="Prosent 3 3 4 2 2 2" xfId="32027"/>
    <cellStyle name="Prosent 3 3 4 2 2 3" xfId="32028"/>
    <cellStyle name="Prosent 3 3 4 2 3" xfId="32029"/>
    <cellStyle name="Prosent 3 3 4 2 3 2" xfId="32030"/>
    <cellStyle name="Prosent 3 3 4 2 3 3" xfId="32031"/>
    <cellStyle name="Prosent 3 3 4 2 4" xfId="32032"/>
    <cellStyle name="Prosent 3 3 4 2 5" xfId="32033"/>
    <cellStyle name="Prosent 3 3 4 2_Tabell 4.5-4.7" xfId="32025"/>
    <cellStyle name="Prosent 3 3 4 3" xfId="32034"/>
    <cellStyle name="Prosent 3 3 4 3 2" xfId="32035"/>
    <cellStyle name="Prosent 3 3 4 3 2 2" xfId="32036"/>
    <cellStyle name="Prosent 3 3 4 3 2 3" xfId="32037"/>
    <cellStyle name="Prosent 3 3 4 3 3" xfId="32038"/>
    <cellStyle name="Prosent 3 3 4 3 3 2" xfId="32039"/>
    <cellStyle name="Prosent 3 3 4 3 3 3" xfId="32040"/>
    <cellStyle name="Prosent 3 3 4 3 4" xfId="32041"/>
    <cellStyle name="Prosent 3 3 4 3 5" xfId="32042"/>
    <cellStyle name="Prosent 3 3 4 4" xfId="32043"/>
    <cellStyle name="Prosent 3 3 4 4 2" xfId="32044"/>
    <cellStyle name="Prosent 3 3 4 4 3" xfId="32045"/>
    <cellStyle name="Prosent 3 3 4 5" xfId="32046"/>
    <cellStyle name="Prosent 3 3 4 5 2" xfId="32047"/>
    <cellStyle name="Prosent 3 3 4 5 3" xfId="32048"/>
    <cellStyle name="Prosent 3 3 4 6" xfId="32049"/>
    <cellStyle name="Prosent 3 3 4 6 2" xfId="32050"/>
    <cellStyle name="Prosent 3 3 4 7" xfId="32051"/>
    <cellStyle name="Prosent 3 3 4 7 2" xfId="32052"/>
    <cellStyle name="Prosent 3 3 4 8" xfId="32053"/>
    <cellStyle name="Prosent 3 3 4 9" xfId="32054"/>
    <cellStyle name="Prosent 3 3 4_Tabell 4.5-4.7" xfId="32023"/>
    <cellStyle name="Prosent 3 3 5" xfId="1851"/>
    <cellStyle name="Prosent 3 3 5 2" xfId="32056"/>
    <cellStyle name="Prosent 3 3 5 2 2" xfId="32057"/>
    <cellStyle name="Prosent 3 3 5 2 3" xfId="32058"/>
    <cellStyle name="Prosent 3 3 5 3" xfId="32059"/>
    <cellStyle name="Prosent 3 3 5 3 2" xfId="32060"/>
    <cellStyle name="Prosent 3 3 5 3 3" xfId="32061"/>
    <cellStyle name="Prosent 3 3 5 4" xfId="32062"/>
    <cellStyle name="Prosent 3 3 5 5" xfId="32063"/>
    <cellStyle name="Prosent 3 3 5_Tabell 4.5-4.7" xfId="32055"/>
    <cellStyle name="Prosent 3 3 6" xfId="32064"/>
    <cellStyle name="Prosent 3 3 6 2" xfId="32065"/>
    <cellStyle name="Prosent 3 3 6 2 2" xfId="32066"/>
    <cellStyle name="Prosent 3 3 6 2 3" xfId="32067"/>
    <cellStyle name="Prosent 3 3 6 3" xfId="32068"/>
    <cellStyle name="Prosent 3 3 6 3 2" xfId="32069"/>
    <cellStyle name="Prosent 3 3 6 3 3" xfId="32070"/>
    <cellStyle name="Prosent 3 3 6 4" xfId="32071"/>
    <cellStyle name="Prosent 3 3 6 5" xfId="32072"/>
    <cellStyle name="Prosent 3 3 7" xfId="32073"/>
    <cellStyle name="Prosent 3 3 7 2" xfId="32074"/>
    <cellStyle name="Prosent 3 3 7 3" xfId="32075"/>
    <cellStyle name="Prosent 3 3 8" xfId="32076"/>
    <cellStyle name="Prosent 3 3 8 2" xfId="32077"/>
    <cellStyle name="Prosent 3 3 8 3" xfId="32078"/>
    <cellStyle name="Prosent 3 3 9" xfId="32079"/>
    <cellStyle name="Prosent 3 3 9 2" xfId="32080"/>
    <cellStyle name="Prosent 3 3_Tabell 4.5-4.7" xfId="31825"/>
    <cellStyle name="Prosent 3 4" xfId="1852"/>
    <cellStyle name="Prosent 3 4 10" xfId="32082"/>
    <cellStyle name="Prosent 3 4 10 2" xfId="32083"/>
    <cellStyle name="Prosent 3 4 11" xfId="32084"/>
    <cellStyle name="Prosent 3 4 12" xfId="32085"/>
    <cellStyle name="Prosent 3 4 13" xfId="32086"/>
    <cellStyle name="Prosent 3 4 2" xfId="1853"/>
    <cellStyle name="Prosent 3 4 2 10" xfId="32088"/>
    <cellStyle name="Prosent 3 4 2 11" xfId="32089"/>
    <cellStyle name="Prosent 3 4 2 12" xfId="32090"/>
    <cellStyle name="Prosent 3 4 2 2" xfId="1854"/>
    <cellStyle name="Prosent 3 4 2 2 10" xfId="32092"/>
    <cellStyle name="Prosent 3 4 2 2 11" xfId="32093"/>
    <cellStyle name="Prosent 3 4 2 2 2" xfId="1855"/>
    <cellStyle name="Prosent 3 4 2 2 2 10" xfId="32095"/>
    <cellStyle name="Prosent 3 4 2 2 2 2" xfId="1856"/>
    <cellStyle name="Prosent 3 4 2 2 2 2 2" xfId="32097"/>
    <cellStyle name="Prosent 3 4 2 2 2 2 2 2" xfId="32098"/>
    <cellStyle name="Prosent 3 4 2 2 2 2 2 3" xfId="32099"/>
    <cellStyle name="Prosent 3 4 2 2 2 2 3" xfId="32100"/>
    <cellStyle name="Prosent 3 4 2 2 2 2 3 2" xfId="32101"/>
    <cellStyle name="Prosent 3 4 2 2 2 2 3 3" xfId="32102"/>
    <cellStyle name="Prosent 3 4 2 2 2 2 4" xfId="32103"/>
    <cellStyle name="Prosent 3 4 2 2 2 2 5" xfId="32104"/>
    <cellStyle name="Prosent 3 4 2 2 2 2_Tabell 4.5-4.7" xfId="32096"/>
    <cellStyle name="Prosent 3 4 2 2 2 3" xfId="32105"/>
    <cellStyle name="Prosent 3 4 2 2 2 3 2" xfId="32106"/>
    <cellStyle name="Prosent 3 4 2 2 2 3 2 2" xfId="32107"/>
    <cellStyle name="Prosent 3 4 2 2 2 3 2 3" xfId="32108"/>
    <cellStyle name="Prosent 3 4 2 2 2 3 3" xfId="32109"/>
    <cellStyle name="Prosent 3 4 2 2 2 3 3 2" xfId="32110"/>
    <cellStyle name="Prosent 3 4 2 2 2 3 3 3" xfId="32111"/>
    <cellStyle name="Prosent 3 4 2 2 2 3 4" xfId="32112"/>
    <cellStyle name="Prosent 3 4 2 2 2 3 5" xfId="32113"/>
    <cellStyle name="Prosent 3 4 2 2 2 4" xfId="32114"/>
    <cellStyle name="Prosent 3 4 2 2 2 4 2" xfId="32115"/>
    <cellStyle name="Prosent 3 4 2 2 2 4 3" xfId="32116"/>
    <cellStyle name="Prosent 3 4 2 2 2 5" xfId="32117"/>
    <cellStyle name="Prosent 3 4 2 2 2 5 2" xfId="32118"/>
    <cellStyle name="Prosent 3 4 2 2 2 5 3" xfId="32119"/>
    <cellStyle name="Prosent 3 4 2 2 2 6" xfId="32120"/>
    <cellStyle name="Prosent 3 4 2 2 2 6 2" xfId="32121"/>
    <cellStyle name="Prosent 3 4 2 2 2 7" xfId="32122"/>
    <cellStyle name="Prosent 3 4 2 2 2 7 2" xfId="32123"/>
    <cellStyle name="Prosent 3 4 2 2 2 8" xfId="32124"/>
    <cellStyle name="Prosent 3 4 2 2 2 9" xfId="32125"/>
    <cellStyle name="Prosent 3 4 2 2 2_Tabell 4.5-4.7" xfId="32094"/>
    <cellStyle name="Prosent 3 4 2 2 3" xfId="1857"/>
    <cellStyle name="Prosent 3 4 2 2 3 2" xfId="32127"/>
    <cellStyle name="Prosent 3 4 2 2 3 2 2" xfId="32128"/>
    <cellStyle name="Prosent 3 4 2 2 3 2 3" xfId="32129"/>
    <cellStyle name="Prosent 3 4 2 2 3 3" xfId="32130"/>
    <cellStyle name="Prosent 3 4 2 2 3 3 2" xfId="32131"/>
    <cellStyle name="Prosent 3 4 2 2 3 3 3" xfId="32132"/>
    <cellStyle name="Prosent 3 4 2 2 3 4" xfId="32133"/>
    <cellStyle name="Prosent 3 4 2 2 3 5" xfId="32134"/>
    <cellStyle name="Prosent 3 4 2 2 3_Tabell 4.5-4.7" xfId="32126"/>
    <cellStyle name="Prosent 3 4 2 2 4" xfId="32135"/>
    <cellStyle name="Prosent 3 4 2 2 4 2" xfId="32136"/>
    <cellStyle name="Prosent 3 4 2 2 4 2 2" xfId="32137"/>
    <cellStyle name="Prosent 3 4 2 2 4 2 3" xfId="32138"/>
    <cellStyle name="Prosent 3 4 2 2 4 3" xfId="32139"/>
    <cellStyle name="Prosent 3 4 2 2 4 3 2" xfId="32140"/>
    <cellStyle name="Prosent 3 4 2 2 4 3 3" xfId="32141"/>
    <cellStyle name="Prosent 3 4 2 2 4 4" xfId="32142"/>
    <cellStyle name="Prosent 3 4 2 2 4 5" xfId="32143"/>
    <cellStyle name="Prosent 3 4 2 2 5" xfId="32144"/>
    <cellStyle name="Prosent 3 4 2 2 5 2" xfId="32145"/>
    <cellStyle name="Prosent 3 4 2 2 5 3" xfId="32146"/>
    <cellStyle name="Prosent 3 4 2 2 6" xfId="32147"/>
    <cellStyle name="Prosent 3 4 2 2 6 2" xfId="32148"/>
    <cellStyle name="Prosent 3 4 2 2 6 3" xfId="32149"/>
    <cellStyle name="Prosent 3 4 2 2 7" xfId="32150"/>
    <cellStyle name="Prosent 3 4 2 2 7 2" xfId="32151"/>
    <cellStyle name="Prosent 3 4 2 2 8" xfId="32152"/>
    <cellStyle name="Prosent 3 4 2 2 8 2" xfId="32153"/>
    <cellStyle name="Prosent 3 4 2 2 9" xfId="32154"/>
    <cellStyle name="Prosent 3 4 2 2_Tabell 4.5-4.7" xfId="32091"/>
    <cellStyle name="Prosent 3 4 2 3" xfId="1858"/>
    <cellStyle name="Prosent 3 4 2 3 10" xfId="32156"/>
    <cellStyle name="Prosent 3 4 2 3 2" xfId="1859"/>
    <cellStyle name="Prosent 3 4 2 3 2 2" xfId="32158"/>
    <cellStyle name="Prosent 3 4 2 3 2 2 2" xfId="32159"/>
    <cellStyle name="Prosent 3 4 2 3 2 2 3" xfId="32160"/>
    <cellStyle name="Prosent 3 4 2 3 2 3" xfId="32161"/>
    <cellStyle name="Prosent 3 4 2 3 2 3 2" xfId="32162"/>
    <cellStyle name="Prosent 3 4 2 3 2 3 3" xfId="32163"/>
    <cellStyle name="Prosent 3 4 2 3 2 4" xfId="32164"/>
    <cellStyle name="Prosent 3 4 2 3 2 5" xfId="32165"/>
    <cellStyle name="Prosent 3 4 2 3 2_Tabell 4.5-4.7" xfId="32157"/>
    <cellStyle name="Prosent 3 4 2 3 3" xfId="32166"/>
    <cellStyle name="Prosent 3 4 2 3 3 2" xfId="32167"/>
    <cellStyle name="Prosent 3 4 2 3 3 2 2" xfId="32168"/>
    <cellStyle name="Prosent 3 4 2 3 3 2 3" xfId="32169"/>
    <cellStyle name="Prosent 3 4 2 3 3 3" xfId="32170"/>
    <cellStyle name="Prosent 3 4 2 3 3 3 2" xfId="32171"/>
    <cellStyle name="Prosent 3 4 2 3 3 3 3" xfId="32172"/>
    <cellStyle name="Prosent 3 4 2 3 3 4" xfId="32173"/>
    <cellStyle name="Prosent 3 4 2 3 3 5" xfId="32174"/>
    <cellStyle name="Prosent 3 4 2 3 4" xfId="32175"/>
    <cellStyle name="Prosent 3 4 2 3 4 2" xfId="32176"/>
    <cellStyle name="Prosent 3 4 2 3 4 3" xfId="32177"/>
    <cellStyle name="Prosent 3 4 2 3 5" xfId="32178"/>
    <cellStyle name="Prosent 3 4 2 3 5 2" xfId="32179"/>
    <cellStyle name="Prosent 3 4 2 3 5 3" xfId="32180"/>
    <cellStyle name="Prosent 3 4 2 3 6" xfId="32181"/>
    <cellStyle name="Prosent 3 4 2 3 6 2" xfId="32182"/>
    <cellStyle name="Prosent 3 4 2 3 7" xfId="32183"/>
    <cellStyle name="Prosent 3 4 2 3 7 2" xfId="32184"/>
    <cellStyle name="Prosent 3 4 2 3 8" xfId="32185"/>
    <cellStyle name="Prosent 3 4 2 3 9" xfId="32186"/>
    <cellStyle name="Prosent 3 4 2 3_Tabell 4.5-4.7" xfId="32155"/>
    <cellStyle name="Prosent 3 4 2 4" xfId="1860"/>
    <cellStyle name="Prosent 3 4 2 4 2" xfId="32188"/>
    <cellStyle name="Prosent 3 4 2 4 2 2" xfId="32189"/>
    <cellStyle name="Prosent 3 4 2 4 2 3" xfId="32190"/>
    <cellStyle name="Prosent 3 4 2 4 3" xfId="32191"/>
    <cellStyle name="Prosent 3 4 2 4 3 2" xfId="32192"/>
    <cellStyle name="Prosent 3 4 2 4 3 3" xfId="32193"/>
    <cellStyle name="Prosent 3 4 2 4 4" xfId="32194"/>
    <cellStyle name="Prosent 3 4 2 4 5" xfId="32195"/>
    <cellStyle name="Prosent 3 4 2 4_Tabell 4.5-4.7" xfId="32187"/>
    <cellStyle name="Prosent 3 4 2 5" xfId="32196"/>
    <cellStyle name="Prosent 3 4 2 5 2" xfId="32197"/>
    <cellStyle name="Prosent 3 4 2 5 2 2" xfId="32198"/>
    <cellStyle name="Prosent 3 4 2 5 2 3" xfId="32199"/>
    <cellStyle name="Prosent 3 4 2 5 3" xfId="32200"/>
    <cellStyle name="Prosent 3 4 2 5 3 2" xfId="32201"/>
    <cellStyle name="Prosent 3 4 2 5 3 3" xfId="32202"/>
    <cellStyle name="Prosent 3 4 2 5 4" xfId="32203"/>
    <cellStyle name="Prosent 3 4 2 5 5" xfId="32204"/>
    <cellStyle name="Prosent 3 4 2 6" xfId="32205"/>
    <cellStyle name="Prosent 3 4 2 6 2" xfId="32206"/>
    <cellStyle name="Prosent 3 4 2 6 3" xfId="32207"/>
    <cellStyle name="Prosent 3 4 2 7" xfId="32208"/>
    <cellStyle name="Prosent 3 4 2 7 2" xfId="32209"/>
    <cellStyle name="Prosent 3 4 2 7 3" xfId="32210"/>
    <cellStyle name="Prosent 3 4 2 8" xfId="32211"/>
    <cellStyle name="Prosent 3 4 2 8 2" xfId="32212"/>
    <cellStyle name="Prosent 3 4 2 9" xfId="32213"/>
    <cellStyle name="Prosent 3 4 2 9 2" xfId="32214"/>
    <cellStyle name="Prosent 3 4 2_Tabell 4.5-4.7" xfId="32087"/>
    <cellStyle name="Prosent 3 4 3" xfId="1861"/>
    <cellStyle name="Prosent 3 4 3 10" xfId="32216"/>
    <cellStyle name="Prosent 3 4 3 11" xfId="32217"/>
    <cellStyle name="Prosent 3 4 3 2" xfId="1862"/>
    <cellStyle name="Prosent 3 4 3 2 10" xfId="32219"/>
    <cellStyle name="Prosent 3 4 3 2 2" xfId="1863"/>
    <cellStyle name="Prosent 3 4 3 2 2 2" xfId="32221"/>
    <cellStyle name="Prosent 3 4 3 2 2 2 2" xfId="32222"/>
    <cellStyle name="Prosent 3 4 3 2 2 2 3" xfId="32223"/>
    <cellStyle name="Prosent 3 4 3 2 2 3" xfId="32224"/>
    <cellStyle name="Prosent 3 4 3 2 2 3 2" xfId="32225"/>
    <cellStyle name="Prosent 3 4 3 2 2 3 3" xfId="32226"/>
    <cellStyle name="Prosent 3 4 3 2 2 4" xfId="32227"/>
    <cellStyle name="Prosent 3 4 3 2 2 5" xfId="32228"/>
    <cellStyle name="Prosent 3 4 3 2 2_Tabell 4.5-4.7" xfId="32220"/>
    <cellStyle name="Prosent 3 4 3 2 3" xfId="32229"/>
    <cellStyle name="Prosent 3 4 3 2 3 2" xfId="32230"/>
    <cellStyle name="Prosent 3 4 3 2 3 2 2" xfId="32231"/>
    <cellStyle name="Prosent 3 4 3 2 3 2 3" xfId="32232"/>
    <cellStyle name="Prosent 3 4 3 2 3 3" xfId="32233"/>
    <cellStyle name="Prosent 3 4 3 2 3 3 2" xfId="32234"/>
    <cellStyle name="Prosent 3 4 3 2 3 3 3" xfId="32235"/>
    <cellStyle name="Prosent 3 4 3 2 3 4" xfId="32236"/>
    <cellStyle name="Prosent 3 4 3 2 3 5" xfId="32237"/>
    <cellStyle name="Prosent 3 4 3 2 4" xfId="32238"/>
    <cellStyle name="Prosent 3 4 3 2 4 2" xfId="32239"/>
    <cellStyle name="Prosent 3 4 3 2 4 3" xfId="32240"/>
    <cellStyle name="Prosent 3 4 3 2 5" xfId="32241"/>
    <cellStyle name="Prosent 3 4 3 2 5 2" xfId="32242"/>
    <cellStyle name="Prosent 3 4 3 2 5 3" xfId="32243"/>
    <cellStyle name="Prosent 3 4 3 2 6" xfId="32244"/>
    <cellStyle name="Prosent 3 4 3 2 6 2" xfId="32245"/>
    <cellStyle name="Prosent 3 4 3 2 7" xfId="32246"/>
    <cellStyle name="Prosent 3 4 3 2 7 2" xfId="32247"/>
    <cellStyle name="Prosent 3 4 3 2 8" xfId="32248"/>
    <cellStyle name="Prosent 3 4 3 2 9" xfId="32249"/>
    <cellStyle name="Prosent 3 4 3 2_Tabell 4.5-4.7" xfId="32218"/>
    <cellStyle name="Prosent 3 4 3 3" xfId="1864"/>
    <cellStyle name="Prosent 3 4 3 3 2" xfId="32251"/>
    <cellStyle name="Prosent 3 4 3 3 2 2" xfId="32252"/>
    <cellStyle name="Prosent 3 4 3 3 2 3" xfId="32253"/>
    <cellStyle name="Prosent 3 4 3 3 3" xfId="32254"/>
    <cellStyle name="Prosent 3 4 3 3 3 2" xfId="32255"/>
    <cellStyle name="Prosent 3 4 3 3 3 3" xfId="32256"/>
    <cellStyle name="Prosent 3 4 3 3 4" xfId="32257"/>
    <cellStyle name="Prosent 3 4 3 3 5" xfId="32258"/>
    <cellStyle name="Prosent 3 4 3 3_Tabell 4.5-4.7" xfId="32250"/>
    <cellStyle name="Prosent 3 4 3 4" xfId="32259"/>
    <cellStyle name="Prosent 3 4 3 4 2" xfId="32260"/>
    <cellStyle name="Prosent 3 4 3 4 2 2" xfId="32261"/>
    <cellStyle name="Prosent 3 4 3 4 2 3" xfId="32262"/>
    <cellStyle name="Prosent 3 4 3 4 3" xfId="32263"/>
    <cellStyle name="Prosent 3 4 3 4 3 2" xfId="32264"/>
    <cellStyle name="Prosent 3 4 3 4 3 3" xfId="32265"/>
    <cellStyle name="Prosent 3 4 3 4 4" xfId="32266"/>
    <cellStyle name="Prosent 3 4 3 4 5" xfId="32267"/>
    <cellStyle name="Prosent 3 4 3 5" xfId="32268"/>
    <cellStyle name="Prosent 3 4 3 5 2" xfId="32269"/>
    <cellStyle name="Prosent 3 4 3 5 3" xfId="32270"/>
    <cellStyle name="Prosent 3 4 3 6" xfId="32271"/>
    <cellStyle name="Prosent 3 4 3 6 2" xfId="32272"/>
    <cellStyle name="Prosent 3 4 3 6 3" xfId="32273"/>
    <cellStyle name="Prosent 3 4 3 7" xfId="32274"/>
    <cellStyle name="Prosent 3 4 3 7 2" xfId="32275"/>
    <cellStyle name="Prosent 3 4 3 8" xfId="32276"/>
    <cellStyle name="Prosent 3 4 3 8 2" xfId="32277"/>
    <cellStyle name="Prosent 3 4 3 9" xfId="32278"/>
    <cellStyle name="Prosent 3 4 3_Tabell 4.5-4.7" xfId="32215"/>
    <cellStyle name="Prosent 3 4 4" xfId="1865"/>
    <cellStyle name="Prosent 3 4 4 10" xfId="32280"/>
    <cellStyle name="Prosent 3 4 4 2" xfId="1866"/>
    <cellStyle name="Prosent 3 4 4 2 2" xfId="32282"/>
    <cellStyle name="Prosent 3 4 4 2 2 2" xfId="32283"/>
    <cellStyle name="Prosent 3 4 4 2 2 3" xfId="32284"/>
    <cellStyle name="Prosent 3 4 4 2 3" xfId="32285"/>
    <cellStyle name="Prosent 3 4 4 2 3 2" xfId="32286"/>
    <cellStyle name="Prosent 3 4 4 2 3 3" xfId="32287"/>
    <cellStyle name="Prosent 3 4 4 2 4" xfId="32288"/>
    <cellStyle name="Prosent 3 4 4 2 5" xfId="32289"/>
    <cellStyle name="Prosent 3 4 4 2_Tabell 4.5-4.7" xfId="32281"/>
    <cellStyle name="Prosent 3 4 4 3" xfId="32290"/>
    <cellStyle name="Prosent 3 4 4 3 2" xfId="32291"/>
    <cellStyle name="Prosent 3 4 4 3 2 2" xfId="32292"/>
    <cellStyle name="Prosent 3 4 4 3 2 3" xfId="32293"/>
    <cellStyle name="Prosent 3 4 4 3 3" xfId="32294"/>
    <cellStyle name="Prosent 3 4 4 3 3 2" xfId="32295"/>
    <cellStyle name="Prosent 3 4 4 3 3 3" xfId="32296"/>
    <cellStyle name="Prosent 3 4 4 3 4" xfId="32297"/>
    <cellStyle name="Prosent 3 4 4 3 5" xfId="32298"/>
    <cellStyle name="Prosent 3 4 4 4" xfId="32299"/>
    <cellStyle name="Prosent 3 4 4 4 2" xfId="32300"/>
    <cellStyle name="Prosent 3 4 4 4 3" xfId="32301"/>
    <cellStyle name="Prosent 3 4 4 5" xfId="32302"/>
    <cellStyle name="Prosent 3 4 4 5 2" xfId="32303"/>
    <cellStyle name="Prosent 3 4 4 5 3" xfId="32304"/>
    <cellStyle name="Prosent 3 4 4 6" xfId="32305"/>
    <cellStyle name="Prosent 3 4 4 6 2" xfId="32306"/>
    <cellStyle name="Prosent 3 4 4 7" xfId="32307"/>
    <cellStyle name="Prosent 3 4 4 7 2" xfId="32308"/>
    <cellStyle name="Prosent 3 4 4 8" xfId="32309"/>
    <cellStyle name="Prosent 3 4 4 9" xfId="32310"/>
    <cellStyle name="Prosent 3 4 4_Tabell 4.5-4.7" xfId="32279"/>
    <cellStyle name="Prosent 3 4 5" xfId="1867"/>
    <cellStyle name="Prosent 3 4 5 2" xfId="32312"/>
    <cellStyle name="Prosent 3 4 5 2 2" xfId="32313"/>
    <cellStyle name="Prosent 3 4 5 2 3" xfId="32314"/>
    <cellStyle name="Prosent 3 4 5 3" xfId="32315"/>
    <cellStyle name="Prosent 3 4 5 3 2" xfId="32316"/>
    <cellStyle name="Prosent 3 4 5 3 3" xfId="32317"/>
    <cellStyle name="Prosent 3 4 5 4" xfId="32318"/>
    <cellStyle name="Prosent 3 4 5 5" xfId="32319"/>
    <cellStyle name="Prosent 3 4 5_Tabell 4.5-4.7" xfId="32311"/>
    <cellStyle name="Prosent 3 4 6" xfId="32320"/>
    <cellStyle name="Prosent 3 4 6 2" xfId="32321"/>
    <cellStyle name="Prosent 3 4 6 2 2" xfId="32322"/>
    <cellStyle name="Prosent 3 4 6 2 3" xfId="32323"/>
    <cellStyle name="Prosent 3 4 6 3" xfId="32324"/>
    <cellStyle name="Prosent 3 4 6 3 2" xfId="32325"/>
    <cellStyle name="Prosent 3 4 6 3 3" xfId="32326"/>
    <cellStyle name="Prosent 3 4 6 4" xfId="32327"/>
    <cellStyle name="Prosent 3 4 6 5" xfId="32328"/>
    <cellStyle name="Prosent 3 4 7" xfId="32329"/>
    <cellStyle name="Prosent 3 4 7 2" xfId="32330"/>
    <cellStyle name="Prosent 3 4 7 3" xfId="32331"/>
    <cellStyle name="Prosent 3 4 8" xfId="32332"/>
    <cellStyle name="Prosent 3 4 8 2" xfId="32333"/>
    <cellStyle name="Prosent 3 4 8 3" xfId="32334"/>
    <cellStyle name="Prosent 3 4 9" xfId="32335"/>
    <cellStyle name="Prosent 3 4 9 2" xfId="32336"/>
    <cellStyle name="Prosent 3 4_Tabell 4.5-4.7" xfId="32081"/>
    <cellStyle name="Prosent 3 5" xfId="1868"/>
    <cellStyle name="Prosent 3 5 10" xfId="32338"/>
    <cellStyle name="Prosent 3 5 10 2" xfId="32339"/>
    <cellStyle name="Prosent 3 5 11" xfId="32340"/>
    <cellStyle name="Prosent 3 5 12" xfId="32341"/>
    <cellStyle name="Prosent 3 5 13" xfId="32342"/>
    <cellStyle name="Prosent 3 5 2" xfId="1869"/>
    <cellStyle name="Prosent 3 5 2 10" xfId="32344"/>
    <cellStyle name="Prosent 3 5 2 11" xfId="32345"/>
    <cellStyle name="Prosent 3 5 2 12" xfId="32346"/>
    <cellStyle name="Prosent 3 5 2 2" xfId="1870"/>
    <cellStyle name="Prosent 3 5 2 2 10" xfId="32348"/>
    <cellStyle name="Prosent 3 5 2 2 11" xfId="32349"/>
    <cellStyle name="Prosent 3 5 2 2 2" xfId="1871"/>
    <cellStyle name="Prosent 3 5 2 2 2 10" xfId="32351"/>
    <cellStyle name="Prosent 3 5 2 2 2 2" xfId="1872"/>
    <cellStyle name="Prosent 3 5 2 2 2 2 2" xfId="32353"/>
    <cellStyle name="Prosent 3 5 2 2 2 2 2 2" xfId="32354"/>
    <cellStyle name="Prosent 3 5 2 2 2 2 2 3" xfId="32355"/>
    <cellStyle name="Prosent 3 5 2 2 2 2 3" xfId="32356"/>
    <cellStyle name="Prosent 3 5 2 2 2 2 3 2" xfId="32357"/>
    <cellStyle name="Prosent 3 5 2 2 2 2 3 3" xfId="32358"/>
    <cellStyle name="Prosent 3 5 2 2 2 2 4" xfId="32359"/>
    <cellStyle name="Prosent 3 5 2 2 2 2 5" xfId="32360"/>
    <cellStyle name="Prosent 3 5 2 2 2 2_Tabell 4.5-4.7" xfId="32352"/>
    <cellStyle name="Prosent 3 5 2 2 2 3" xfId="32361"/>
    <cellStyle name="Prosent 3 5 2 2 2 3 2" xfId="32362"/>
    <cellStyle name="Prosent 3 5 2 2 2 3 2 2" xfId="32363"/>
    <cellStyle name="Prosent 3 5 2 2 2 3 2 3" xfId="32364"/>
    <cellStyle name="Prosent 3 5 2 2 2 3 3" xfId="32365"/>
    <cellStyle name="Prosent 3 5 2 2 2 3 3 2" xfId="32366"/>
    <cellStyle name="Prosent 3 5 2 2 2 3 3 3" xfId="32367"/>
    <cellStyle name="Prosent 3 5 2 2 2 3 4" xfId="32368"/>
    <cellStyle name="Prosent 3 5 2 2 2 3 5" xfId="32369"/>
    <cellStyle name="Prosent 3 5 2 2 2 4" xfId="32370"/>
    <cellStyle name="Prosent 3 5 2 2 2 4 2" xfId="32371"/>
    <cellStyle name="Prosent 3 5 2 2 2 4 3" xfId="32372"/>
    <cellStyle name="Prosent 3 5 2 2 2 5" xfId="32373"/>
    <cellStyle name="Prosent 3 5 2 2 2 5 2" xfId="32374"/>
    <cellStyle name="Prosent 3 5 2 2 2 5 3" xfId="32375"/>
    <cellStyle name="Prosent 3 5 2 2 2 6" xfId="32376"/>
    <cellStyle name="Prosent 3 5 2 2 2 6 2" xfId="32377"/>
    <cellStyle name="Prosent 3 5 2 2 2 7" xfId="32378"/>
    <cellStyle name="Prosent 3 5 2 2 2 7 2" xfId="32379"/>
    <cellStyle name="Prosent 3 5 2 2 2 8" xfId="32380"/>
    <cellStyle name="Prosent 3 5 2 2 2 9" xfId="32381"/>
    <cellStyle name="Prosent 3 5 2 2 2_Tabell 4.5-4.7" xfId="32350"/>
    <cellStyle name="Prosent 3 5 2 2 3" xfId="1873"/>
    <cellStyle name="Prosent 3 5 2 2 3 2" xfId="32383"/>
    <cellStyle name="Prosent 3 5 2 2 3 2 2" xfId="32384"/>
    <cellStyle name="Prosent 3 5 2 2 3 2 3" xfId="32385"/>
    <cellStyle name="Prosent 3 5 2 2 3 3" xfId="32386"/>
    <cellStyle name="Prosent 3 5 2 2 3 3 2" xfId="32387"/>
    <cellStyle name="Prosent 3 5 2 2 3 3 3" xfId="32388"/>
    <cellStyle name="Prosent 3 5 2 2 3 4" xfId="32389"/>
    <cellStyle name="Prosent 3 5 2 2 3 5" xfId="32390"/>
    <cellStyle name="Prosent 3 5 2 2 3_Tabell 4.5-4.7" xfId="32382"/>
    <cellStyle name="Prosent 3 5 2 2 4" xfId="32391"/>
    <cellStyle name="Prosent 3 5 2 2 4 2" xfId="32392"/>
    <cellStyle name="Prosent 3 5 2 2 4 2 2" xfId="32393"/>
    <cellStyle name="Prosent 3 5 2 2 4 2 3" xfId="32394"/>
    <cellStyle name="Prosent 3 5 2 2 4 3" xfId="32395"/>
    <cellStyle name="Prosent 3 5 2 2 4 3 2" xfId="32396"/>
    <cellStyle name="Prosent 3 5 2 2 4 3 3" xfId="32397"/>
    <cellStyle name="Prosent 3 5 2 2 4 4" xfId="32398"/>
    <cellStyle name="Prosent 3 5 2 2 4 5" xfId="32399"/>
    <cellStyle name="Prosent 3 5 2 2 5" xfId="32400"/>
    <cellStyle name="Prosent 3 5 2 2 5 2" xfId="32401"/>
    <cellStyle name="Prosent 3 5 2 2 5 3" xfId="32402"/>
    <cellStyle name="Prosent 3 5 2 2 6" xfId="32403"/>
    <cellStyle name="Prosent 3 5 2 2 6 2" xfId="32404"/>
    <cellStyle name="Prosent 3 5 2 2 6 3" xfId="32405"/>
    <cellStyle name="Prosent 3 5 2 2 7" xfId="32406"/>
    <cellStyle name="Prosent 3 5 2 2 7 2" xfId="32407"/>
    <cellStyle name="Prosent 3 5 2 2 8" xfId="32408"/>
    <cellStyle name="Prosent 3 5 2 2 8 2" xfId="32409"/>
    <cellStyle name="Prosent 3 5 2 2 9" xfId="32410"/>
    <cellStyle name="Prosent 3 5 2 2_Tabell 4.5-4.7" xfId="32347"/>
    <cellStyle name="Prosent 3 5 2 3" xfId="1874"/>
    <cellStyle name="Prosent 3 5 2 3 10" xfId="32412"/>
    <cellStyle name="Prosent 3 5 2 3 2" xfId="1875"/>
    <cellStyle name="Prosent 3 5 2 3 2 2" xfId="32414"/>
    <cellStyle name="Prosent 3 5 2 3 2 2 2" xfId="32415"/>
    <cellStyle name="Prosent 3 5 2 3 2 2 3" xfId="32416"/>
    <cellStyle name="Prosent 3 5 2 3 2 3" xfId="32417"/>
    <cellStyle name="Prosent 3 5 2 3 2 3 2" xfId="32418"/>
    <cellStyle name="Prosent 3 5 2 3 2 3 3" xfId="32419"/>
    <cellStyle name="Prosent 3 5 2 3 2 4" xfId="32420"/>
    <cellStyle name="Prosent 3 5 2 3 2 5" xfId="32421"/>
    <cellStyle name="Prosent 3 5 2 3 2_Tabell 4.5-4.7" xfId="32413"/>
    <cellStyle name="Prosent 3 5 2 3 3" xfId="32422"/>
    <cellStyle name="Prosent 3 5 2 3 3 2" xfId="32423"/>
    <cellStyle name="Prosent 3 5 2 3 3 2 2" xfId="32424"/>
    <cellStyle name="Prosent 3 5 2 3 3 2 3" xfId="32425"/>
    <cellStyle name="Prosent 3 5 2 3 3 3" xfId="32426"/>
    <cellStyle name="Prosent 3 5 2 3 3 3 2" xfId="32427"/>
    <cellStyle name="Prosent 3 5 2 3 3 3 3" xfId="32428"/>
    <cellStyle name="Prosent 3 5 2 3 3 4" xfId="32429"/>
    <cellStyle name="Prosent 3 5 2 3 3 5" xfId="32430"/>
    <cellStyle name="Prosent 3 5 2 3 4" xfId="32431"/>
    <cellStyle name="Prosent 3 5 2 3 4 2" xfId="32432"/>
    <cellStyle name="Prosent 3 5 2 3 4 3" xfId="32433"/>
    <cellStyle name="Prosent 3 5 2 3 5" xfId="32434"/>
    <cellStyle name="Prosent 3 5 2 3 5 2" xfId="32435"/>
    <cellStyle name="Prosent 3 5 2 3 5 3" xfId="32436"/>
    <cellStyle name="Prosent 3 5 2 3 6" xfId="32437"/>
    <cellStyle name="Prosent 3 5 2 3 6 2" xfId="32438"/>
    <cellStyle name="Prosent 3 5 2 3 7" xfId="32439"/>
    <cellStyle name="Prosent 3 5 2 3 7 2" xfId="32440"/>
    <cellStyle name="Prosent 3 5 2 3 8" xfId="32441"/>
    <cellStyle name="Prosent 3 5 2 3 9" xfId="32442"/>
    <cellStyle name="Prosent 3 5 2 3_Tabell 4.5-4.7" xfId="32411"/>
    <cellStyle name="Prosent 3 5 2 4" xfId="1876"/>
    <cellStyle name="Prosent 3 5 2 4 2" xfId="32444"/>
    <cellStyle name="Prosent 3 5 2 4 2 2" xfId="32445"/>
    <cellStyle name="Prosent 3 5 2 4 2 3" xfId="32446"/>
    <cellStyle name="Prosent 3 5 2 4 3" xfId="32447"/>
    <cellStyle name="Prosent 3 5 2 4 3 2" xfId="32448"/>
    <cellStyle name="Prosent 3 5 2 4 3 3" xfId="32449"/>
    <cellStyle name="Prosent 3 5 2 4 4" xfId="32450"/>
    <cellStyle name="Prosent 3 5 2 4 5" xfId="32451"/>
    <cellStyle name="Prosent 3 5 2 4_Tabell 4.5-4.7" xfId="32443"/>
    <cellStyle name="Prosent 3 5 2 5" xfId="32452"/>
    <cellStyle name="Prosent 3 5 2 5 2" xfId="32453"/>
    <cellStyle name="Prosent 3 5 2 5 2 2" xfId="32454"/>
    <cellStyle name="Prosent 3 5 2 5 2 3" xfId="32455"/>
    <cellStyle name="Prosent 3 5 2 5 3" xfId="32456"/>
    <cellStyle name="Prosent 3 5 2 5 3 2" xfId="32457"/>
    <cellStyle name="Prosent 3 5 2 5 3 3" xfId="32458"/>
    <cellStyle name="Prosent 3 5 2 5 4" xfId="32459"/>
    <cellStyle name="Prosent 3 5 2 5 5" xfId="32460"/>
    <cellStyle name="Prosent 3 5 2 6" xfId="32461"/>
    <cellStyle name="Prosent 3 5 2 6 2" xfId="32462"/>
    <cellStyle name="Prosent 3 5 2 6 3" xfId="32463"/>
    <cellStyle name="Prosent 3 5 2 7" xfId="32464"/>
    <cellStyle name="Prosent 3 5 2 7 2" xfId="32465"/>
    <cellStyle name="Prosent 3 5 2 7 3" xfId="32466"/>
    <cellStyle name="Prosent 3 5 2 8" xfId="32467"/>
    <cellStyle name="Prosent 3 5 2 8 2" xfId="32468"/>
    <cellStyle name="Prosent 3 5 2 9" xfId="32469"/>
    <cellStyle name="Prosent 3 5 2 9 2" xfId="32470"/>
    <cellStyle name="Prosent 3 5 2_Tabell 4.5-4.7" xfId="32343"/>
    <cellStyle name="Prosent 3 5 3" xfId="1877"/>
    <cellStyle name="Prosent 3 5 3 10" xfId="32472"/>
    <cellStyle name="Prosent 3 5 3 11" xfId="32473"/>
    <cellStyle name="Prosent 3 5 3 2" xfId="1878"/>
    <cellStyle name="Prosent 3 5 3 2 10" xfId="32475"/>
    <cellStyle name="Prosent 3 5 3 2 2" xfId="1879"/>
    <cellStyle name="Prosent 3 5 3 2 2 2" xfId="32477"/>
    <cellStyle name="Prosent 3 5 3 2 2 2 2" xfId="32478"/>
    <cellStyle name="Prosent 3 5 3 2 2 2 3" xfId="32479"/>
    <cellStyle name="Prosent 3 5 3 2 2 3" xfId="32480"/>
    <cellStyle name="Prosent 3 5 3 2 2 3 2" xfId="32481"/>
    <cellStyle name="Prosent 3 5 3 2 2 3 3" xfId="32482"/>
    <cellStyle name="Prosent 3 5 3 2 2 4" xfId="32483"/>
    <cellStyle name="Prosent 3 5 3 2 2 5" xfId="32484"/>
    <cellStyle name="Prosent 3 5 3 2 2_Tabell 4.5-4.7" xfId="32476"/>
    <cellStyle name="Prosent 3 5 3 2 3" xfId="32485"/>
    <cellStyle name="Prosent 3 5 3 2 3 2" xfId="32486"/>
    <cellStyle name="Prosent 3 5 3 2 3 2 2" xfId="32487"/>
    <cellStyle name="Prosent 3 5 3 2 3 2 3" xfId="32488"/>
    <cellStyle name="Prosent 3 5 3 2 3 3" xfId="32489"/>
    <cellStyle name="Prosent 3 5 3 2 3 3 2" xfId="32490"/>
    <cellStyle name="Prosent 3 5 3 2 3 3 3" xfId="32491"/>
    <cellStyle name="Prosent 3 5 3 2 3 4" xfId="32492"/>
    <cellStyle name="Prosent 3 5 3 2 3 5" xfId="32493"/>
    <cellStyle name="Prosent 3 5 3 2 4" xfId="32494"/>
    <cellStyle name="Prosent 3 5 3 2 4 2" xfId="32495"/>
    <cellStyle name="Prosent 3 5 3 2 4 3" xfId="32496"/>
    <cellStyle name="Prosent 3 5 3 2 5" xfId="32497"/>
    <cellStyle name="Prosent 3 5 3 2 5 2" xfId="32498"/>
    <cellStyle name="Prosent 3 5 3 2 5 3" xfId="32499"/>
    <cellStyle name="Prosent 3 5 3 2 6" xfId="32500"/>
    <cellStyle name="Prosent 3 5 3 2 6 2" xfId="32501"/>
    <cellStyle name="Prosent 3 5 3 2 7" xfId="32502"/>
    <cellStyle name="Prosent 3 5 3 2 7 2" xfId="32503"/>
    <cellStyle name="Prosent 3 5 3 2 8" xfId="32504"/>
    <cellStyle name="Prosent 3 5 3 2 9" xfId="32505"/>
    <cellStyle name="Prosent 3 5 3 2_Tabell 4.5-4.7" xfId="32474"/>
    <cellStyle name="Prosent 3 5 3 3" xfId="1880"/>
    <cellStyle name="Prosent 3 5 3 3 2" xfId="32507"/>
    <cellStyle name="Prosent 3 5 3 3 2 2" xfId="32508"/>
    <cellStyle name="Prosent 3 5 3 3 2 3" xfId="32509"/>
    <cellStyle name="Prosent 3 5 3 3 3" xfId="32510"/>
    <cellStyle name="Prosent 3 5 3 3 3 2" xfId="32511"/>
    <cellStyle name="Prosent 3 5 3 3 3 3" xfId="32512"/>
    <cellStyle name="Prosent 3 5 3 3 4" xfId="32513"/>
    <cellStyle name="Prosent 3 5 3 3 5" xfId="32514"/>
    <cellStyle name="Prosent 3 5 3 3_Tabell 4.5-4.7" xfId="32506"/>
    <cellStyle name="Prosent 3 5 3 4" xfId="32515"/>
    <cellStyle name="Prosent 3 5 3 4 2" xfId="32516"/>
    <cellStyle name="Prosent 3 5 3 4 2 2" xfId="32517"/>
    <cellStyle name="Prosent 3 5 3 4 2 3" xfId="32518"/>
    <cellStyle name="Prosent 3 5 3 4 3" xfId="32519"/>
    <cellStyle name="Prosent 3 5 3 4 3 2" xfId="32520"/>
    <cellStyle name="Prosent 3 5 3 4 3 3" xfId="32521"/>
    <cellStyle name="Prosent 3 5 3 4 4" xfId="32522"/>
    <cellStyle name="Prosent 3 5 3 4 5" xfId="32523"/>
    <cellStyle name="Prosent 3 5 3 5" xfId="32524"/>
    <cellStyle name="Prosent 3 5 3 5 2" xfId="32525"/>
    <cellStyle name="Prosent 3 5 3 5 3" xfId="32526"/>
    <cellStyle name="Prosent 3 5 3 6" xfId="32527"/>
    <cellStyle name="Prosent 3 5 3 6 2" xfId="32528"/>
    <cellStyle name="Prosent 3 5 3 6 3" xfId="32529"/>
    <cellStyle name="Prosent 3 5 3 7" xfId="32530"/>
    <cellStyle name="Prosent 3 5 3 7 2" xfId="32531"/>
    <cellStyle name="Prosent 3 5 3 8" xfId="32532"/>
    <cellStyle name="Prosent 3 5 3 8 2" xfId="32533"/>
    <cellStyle name="Prosent 3 5 3 9" xfId="32534"/>
    <cellStyle name="Prosent 3 5 3_Tabell 4.5-4.7" xfId="32471"/>
    <cellStyle name="Prosent 3 5 4" xfId="1881"/>
    <cellStyle name="Prosent 3 5 4 10" xfId="32536"/>
    <cellStyle name="Prosent 3 5 4 2" xfId="1882"/>
    <cellStyle name="Prosent 3 5 4 2 2" xfId="32538"/>
    <cellStyle name="Prosent 3 5 4 2 2 2" xfId="32539"/>
    <cellStyle name="Prosent 3 5 4 2 2 3" xfId="32540"/>
    <cellStyle name="Prosent 3 5 4 2 3" xfId="32541"/>
    <cellStyle name="Prosent 3 5 4 2 3 2" xfId="32542"/>
    <cellStyle name="Prosent 3 5 4 2 3 3" xfId="32543"/>
    <cellStyle name="Prosent 3 5 4 2 4" xfId="32544"/>
    <cellStyle name="Prosent 3 5 4 2 5" xfId="32545"/>
    <cellStyle name="Prosent 3 5 4 2_Tabell 4.5-4.7" xfId="32537"/>
    <cellStyle name="Prosent 3 5 4 3" xfId="32546"/>
    <cellStyle name="Prosent 3 5 4 3 2" xfId="32547"/>
    <cellStyle name="Prosent 3 5 4 3 2 2" xfId="32548"/>
    <cellStyle name="Prosent 3 5 4 3 2 3" xfId="32549"/>
    <cellStyle name="Prosent 3 5 4 3 3" xfId="32550"/>
    <cellStyle name="Prosent 3 5 4 3 3 2" xfId="32551"/>
    <cellStyle name="Prosent 3 5 4 3 3 3" xfId="32552"/>
    <cellStyle name="Prosent 3 5 4 3 4" xfId="32553"/>
    <cellStyle name="Prosent 3 5 4 3 5" xfId="32554"/>
    <cellStyle name="Prosent 3 5 4 4" xfId="32555"/>
    <cellStyle name="Prosent 3 5 4 4 2" xfId="32556"/>
    <cellStyle name="Prosent 3 5 4 4 3" xfId="32557"/>
    <cellStyle name="Prosent 3 5 4 5" xfId="32558"/>
    <cellStyle name="Prosent 3 5 4 5 2" xfId="32559"/>
    <cellStyle name="Prosent 3 5 4 5 3" xfId="32560"/>
    <cellStyle name="Prosent 3 5 4 6" xfId="32561"/>
    <cellStyle name="Prosent 3 5 4 6 2" xfId="32562"/>
    <cellStyle name="Prosent 3 5 4 7" xfId="32563"/>
    <cellStyle name="Prosent 3 5 4 7 2" xfId="32564"/>
    <cellStyle name="Prosent 3 5 4 8" xfId="32565"/>
    <cellStyle name="Prosent 3 5 4 9" xfId="32566"/>
    <cellStyle name="Prosent 3 5 4_Tabell 4.5-4.7" xfId="32535"/>
    <cellStyle name="Prosent 3 5 5" xfId="1883"/>
    <cellStyle name="Prosent 3 5 5 2" xfId="32568"/>
    <cellStyle name="Prosent 3 5 5 2 2" xfId="32569"/>
    <cellStyle name="Prosent 3 5 5 2 3" xfId="32570"/>
    <cellStyle name="Prosent 3 5 5 3" xfId="32571"/>
    <cellStyle name="Prosent 3 5 5 3 2" xfId="32572"/>
    <cellStyle name="Prosent 3 5 5 3 3" xfId="32573"/>
    <cellStyle name="Prosent 3 5 5 4" xfId="32574"/>
    <cellStyle name="Prosent 3 5 5 5" xfId="32575"/>
    <cellStyle name="Prosent 3 5 5_Tabell 4.5-4.7" xfId="32567"/>
    <cellStyle name="Prosent 3 5 6" xfId="32576"/>
    <cellStyle name="Prosent 3 5 6 2" xfId="32577"/>
    <cellStyle name="Prosent 3 5 6 2 2" xfId="32578"/>
    <cellStyle name="Prosent 3 5 6 2 3" xfId="32579"/>
    <cellStyle name="Prosent 3 5 6 3" xfId="32580"/>
    <cellStyle name="Prosent 3 5 6 3 2" xfId="32581"/>
    <cellStyle name="Prosent 3 5 6 3 3" xfId="32582"/>
    <cellStyle name="Prosent 3 5 6 4" xfId="32583"/>
    <cellStyle name="Prosent 3 5 6 5" xfId="32584"/>
    <cellStyle name="Prosent 3 5 7" xfId="32585"/>
    <cellStyle name="Prosent 3 5 7 2" xfId="32586"/>
    <cellStyle name="Prosent 3 5 7 3" xfId="32587"/>
    <cellStyle name="Prosent 3 5 8" xfId="32588"/>
    <cellStyle name="Prosent 3 5 8 2" xfId="32589"/>
    <cellStyle name="Prosent 3 5 8 3" xfId="32590"/>
    <cellStyle name="Prosent 3 5 9" xfId="32591"/>
    <cellStyle name="Prosent 3 5 9 2" xfId="32592"/>
    <cellStyle name="Prosent 3 5_Tabell 4.5-4.7" xfId="32337"/>
    <cellStyle name="Prosent 3 6" xfId="1884"/>
    <cellStyle name="Prosent 3 6 10" xfId="32594"/>
    <cellStyle name="Prosent 3 6 11" xfId="32595"/>
    <cellStyle name="Prosent 3 6 12" xfId="32596"/>
    <cellStyle name="Prosent 3 6 2" xfId="1885"/>
    <cellStyle name="Prosent 3 6 2 10" xfId="32598"/>
    <cellStyle name="Prosent 3 6 2 11" xfId="32599"/>
    <cellStyle name="Prosent 3 6 2 2" xfId="1886"/>
    <cellStyle name="Prosent 3 6 2 2 10" xfId="32601"/>
    <cellStyle name="Prosent 3 6 2 2 2" xfId="1887"/>
    <cellStyle name="Prosent 3 6 2 2 2 2" xfId="32603"/>
    <cellStyle name="Prosent 3 6 2 2 2 2 2" xfId="32604"/>
    <cellStyle name="Prosent 3 6 2 2 2 2 3" xfId="32605"/>
    <cellStyle name="Prosent 3 6 2 2 2 3" xfId="32606"/>
    <cellStyle name="Prosent 3 6 2 2 2 3 2" xfId="32607"/>
    <cellStyle name="Prosent 3 6 2 2 2 3 3" xfId="32608"/>
    <cellStyle name="Prosent 3 6 2 2 2 4" xfId="32609"/>
    <cellStyle name="Prosent 3 6 2 2 2 5" xfId="32610"/>
    <cellStyle name="Prosent 3 6 2 2 2_Tabell 4.5-4.7" xfId="32602"/>
    <cellStyle name="Prosent 3 6 2 2 3" xfId="32611"/>
    <cellStyle name="Prosent 3 6 2 2 3 2" xfId="32612"/>
    <cellStyle name="Prosent 3 6 2 2 3 2 2" xfId="32613"/>
    <cellStyle name="Prosent 3 6 2 2 3 2 3" xfId="32614"/>
    <cellStyle name="Prosent 3 6 2 2 3 3" xfId="32615"/>
    <cellStyle name="Prosent 3 6 2 2 3 3 2" xfId="32616"/>
    <cellStyle name="Prosent 3 6 2 2 3 3 3" xfId="32617"/>
    <cellStyle name="Prosent 3 6 2 2 3 4" xfId="32618"/>
    <cellStyle name="Prosent 3 6 2 2 3 5" xfId="32619"/>
    <cellStyle name="Prosent 3 6 2 2 4" xfId="32620"/>
    <cellStyle name="Prosent 3 6 2 2 4 2" xfId="32621"/>
    <cellStyle name="Prosent 3 6 2 2 4 3" xfId="32622"/>
    <cellStyle name="Prosent 3 6 2 2 5" xfId="32623"/>
    <cellStyle name="Prosent 3 6 2 2 5 2" xfId="32624"/>
    <cellStyle name="Prosent 3 6 2 2 5 3" xfId="32625"/>
    <cellStyle name="Prosent 3 6 2 2 6" xfId="32626"/>
    <cellStyle name="Prosent 3 6 2 2 6 2" xfId="32627"/>
    <cellStyle name="Prosent 3 6 2 2 7" xfId="32628"/>
    <cellStyle name="Prosent 3 6 2 2 7 2" xfId="32629"/>
    <cellStyle name="Prosent 3 6 2 2 8" xfId="32630"/>
    <cellStyle name="Prosent 3 6 2 2 9" xfId="32631"/>
    <cellStyle name="Prosent 3 6 2 2_Tabell 4.5-4.7" xfId="32600"/>
    <cellStyle name="Prosent 3 6 2 3" xfId="1888"/>
    <cellStyle name="Prosent 3 6 2 3 2" xfId="32633"/>
    <cellStyle name="Prosent 3 6 2 3 2 2" xfId="32634"/>
    <cellStyle name="Prosent 3 6 2 3 2 3" xfId="32635"/>
    <cellStyle name="Prosent 3 6 2 3 3" xfId="32636"/>
    <cellStyle name="Prosent 3 6 2 3 3 2" xfId="32637"/>
    <cellStyle name="Prosent 3 6 2 3 3 3" xfId="32638"/>
    <cellStyle name="Prosent 3 6 2 3 4" xfId="32639"/>
    <cellStyle name="Prosent 3 6 2 3 5" xfId="32640"/>
    <cellStyle name="Prosent 3 6 2 3_Tabell 4.5-4.7" xfId="32632"/>
    <cellStyle name="Prosent 3 6 2 4" xfId="32641"/>
    <cellStyle name="Prosent 3 6 2 4 2" xfId="32642"/>
    <cellStyle name="Prosent 3 6 2 4 2 2" xfId="32643"/>
    <cellStyle name="Prosent 3 6 2 4 2 3" xfId="32644"/>
    <cellStyle name="Prosent 3 6 2 4 3" xfId="32645"/>
    <cellStyle name="Prosent 3 6 2 4 3 2" xfId="32646"/>
    <cellStyle name="Prosent 3 6 2 4 3 3" xfId="32647"/>
    <cellStyle name="Prosent 3 6 2 4 4" xfId="32648"/>
    <cellStyle name="Prosent 3 6 2 4 5" xfId="32649"/>
    <cellStyle name="Prosent 3 6 2 5" xfId="32650"/>
    <cellStyle name="Prosent 3 6 2 5 2" xfId="32651"/>
    <cellStyle name="Prosent 3 6 2 5 3" xfId="32652"/>
    <cellStyle name="Prosent 3 6 2 6" xfId="32653"/>
    <cellStyle name="Prosent 3 6 2 6 2" xfId="32654"/>
    <cellStyle name="Prosent 3 6 2 6 3" xfId="32655"/>
    <cellStyle name="Prosent 3 6 2 7" xfId="32656"/>
    <cellStyle name="Prosent 3 6 2 7 2" xfId="32657"/>
    <cellStyle name="Prosent 3 6 2 8" xfId="32658"/>
    <cellStyle name="Prosent 3 6 2 8 2" xfId="32659"/>
    <cellStyle name="Prosent 3 6 2 9" xfId="32660"/>
    <cellStyle name="Prosent 3 6 2_Tabell 4.5-4.7" xfId="32597"/>
    <cellStyle name="Prosent 3 6 3" xfId="1889"/>
    <cellStyle name="Prosent 3 6 3 10" xfId="32662"/>
    <cellStyle name="Prosent 3 6 3 2" xfId="1890"/>
    <cellStyle name="Prosent 3 6 3 2 2" xfId="32664"/>
    <cellStyle name="Prosent 3 6 3 2 2 2" xfId="32665"/>
    <cellStyle name="Prosent 3 6 3 2 2 3" xfId="32666"/>
    <cellStyle name="Prosent 3 6 3 2 3" xfId="32667"/>
    <cellStyle name="Prosent 3 6 3 2 3 2" xfId="32668"/>
    <cellStyle name="Prosent 3 6 3 2 3 3" xfId="32669"/>
    <cellStyle name="Prosent 3 6 3 2 4" xfId="32670"/>
    <cellStyle name="Prosent 3 6 3 2 5" xfId="32671"/>
    <cellStyle name="Prosent 3 6 3 2_Tabell 4.5-4.7" xfId="32663"/>
    <cellStyle name="Prosent 3 6 3 3" xfId="32672"/>
    <cellStyle name="Prosent 3 6 3 3 2" xfId="32673"/>
    <cellStyle name="Prosent 3 6 3 3 2 2" xfId="32674"/>
    <cellStyle name="Prosent 3 6 3 3 2 3" xfId="32675"/>
    <cellStyle name="Prosent 3 6 3 3 3" xfId="32676"/>
    <cellStyle name="Prosent 3 6 3 3 3 2" xfId="32677"/>
    <cellStyle name="Prosent 3 6 3 3 3 3" xfId="32678"/>
    <cellStyle name="Prosent 3 6 3 3 4" xfId="32679"/>
    <cellStyle name="Prosent 3 6 3 3 5" xfId="32680"/>
    <cellStyle name="Prosent 3 6 3 4" xfId="32681"/>
    <cellStyle name="Prosent 3 6 3 4 2" xfId="32682"/>
    <cellStyle name="Prosent 3 6 3 4 3" xfId="32683"/>
    <cellStyle name="Prosent 3 6 3 5" xfId="32684"/>
    <cellStyle name="Prosent 3 6 3 5 2" xfId="32685"/>
    <cellStyle name="Prosent 3 6 3 5 3" xfId="32686"/>
    <cellStyle name="Prosent 3 6 3 6" xfId="32687"/>
    <cellStyle name="Prosent 3 6 3 6 2" xfId="32688"/>
    <cellStyle name="Prosent 3 6 3 7" xfId="32689"/>
    <cellStyle name="Prosent 3 6 3 7 2" xfId="32690"/>
    <cellStyle name="Prosent 3 6 3 8" xfId="32691"/>
    <cellStyle name="Prosent 3 6 3 9" xfId="32692"/>
    <cellStyle name="Prosent 3 6 3_Tabell 4.5-4.7" xfId="32661"/>
    <cellStyle name="Prosent 3 6 4" xfId="1891"/>
    <cellStyle name="Prosent 3 6 4 2" xfId="32694"/>
    <cellStyle name="Prosent 3 6 4 2 2" xfId="32695"/>
    <cellStyle name="Prosent 3 6 4 2 3" xfId="32696"/>
    <cellStyle name="Prosent 3 6 4 3" xfId="32697"/>
    <cellStyle name="Prosent 3 6 4 3 2" xfId="32698"/>
    <cellStyle name="Prosent 3 6 4 3 3" xfId="32699"/>
    <cellStyle name="Prosent 3 6 4 4" xfId="32700"/>
    <cellStyle name="Prosent 3 6 4 5" xfId="32701"/>
    <cellStyle name="Prosent 3 6 4_Tabell 4.5-4.7" xfId="32693"/>
    <cellStyle name="Prosent 3 6 5" xfId="32702"/>
    <cellStyle name="Prosent 3 6 5 2" xfId="32703"/>
    <cellStyle name="Prosent 3 6 5 2 2" xfId="32704"/>
    <cellStyle name="Prosent 3 6 5 2 3" xfId="32705"/>
    <cellStyle name="Prosent 3 6 5 3" xfId="32706"/>
    <cellStyle name="Prosent 3 6 5 3 2" xfId="32707"/>
    <cellStyle name="Prosent 3 6 5 3 3" xfId="32708"/>
    <cellStyle name="Prosent 3 6 5 4" xfId="32709"/>
    <cellStyle name="Prosent 3 6 5 5" xfId="32710"/>
    <cellStyle name="Prosent 3 6 6" xfId="32711"/>
    <cellStyle name="Prosent 3 6 6 2" xfId="32712"/>
    <cellStyle name="Prosent 3 6 6 3" xfId="32713"/>
    <cellStyle name="Prosent 3 6 7" xfId="32714"/>
    <cellStyle name="Prosent 3 6 7 2" xfId="32715"/>
    <cellStyle name="Prosent 3 6 7 3" xfId="32716"/>
    <cellStyle name="Prosent 3 6 8" xfId="32717"/>
    <cellStyle name="Prosent 3 6 8 2" xfId="32718"/>
    <cellStyle name="Prosent 3 6 9" xfId="32719"/>
    <cellStyle name="Prosent 3 6 9 2" xfId="32720"/>
    <cellStyle name="Prosent 3 6_Tabell 4.5-4.7" xfId="32593"/>
    <cellStyle name="Prosent 3 7" xfId="1892"/>
    <cellStyle name="Prosent 3 7 10" xfId="32722"/>
    <cellStyle name="Prosent 3 7 11" xfId="32723"/>
    <cellStyle name="Prosent 3 7 2" xfId="1893"/>
    <cellStyle name="Prosent 3 7 2 10" xfId="32725"/>
    <cellStyle name="Prosent 3 7 2 2" xfId="1894"/>
    <cellStyle name="Prosent 3 7 2 2 2" xfId="32727"/>
    <cellStyle name="Prosent 3 7 2 2 2 2" xfId="32728"/>
    <cellStyle name="Prosent 3 7 2 2 2 3" xfId="32729"/>
    <cellStyle name="Prosent 3 7 2 2 3" xfId="32730"/>
    <cellStyle name="Prosent 3 7 2 2 3 2" xfId="32731"/>
    <cellStyle name="Prosent 3 7 2 2 3 3" xfId="32732"/>
    <cellStyle name="Prosent 3 7 2 2 4" xfId="32733"/>
    <cellStyle name="Prosent 3 7 2 2 5" xfId="32734"/>
    <cellStyle name="Prosent 3 7 2 2_Tabell 4.5-4.7" xfId="32726"/>
    <cellStyle name="Prosent 3 7 2 3" xfId="32735"/>
    <cellStyle name="Prosent 3 7 2 3 2" xfId="32736"/>
    <cellStyle name="Prosent 3 7 2 3 2 2" xfId="32737"/>
    <cellStyle name="Prosent 3 7 2 3 2 3" xfId="32738"/>
    <cellStyle name="Prosent 3 7 2 3 3" xfId="32739"/>
    <cellStyle name="Prosent 3 7 2 3 3 2" xfId="32740"/>
    <cellStyle name="Prosent 3 7 2 3 3 3" xfId="32741"/>
    <cellStyle name="Prosent 3 7 2 3 4" xfId="32742"/>
    <cellStyle name="Prosent 3 7 2 3 5" xfId="32743"/>
    <cellStyle name="Prosent 3 7 2 4" xfId="32744"/>
    <cellStyle name="Prosent 3 7 2 4 2" xfId="32745"/>
    <cellStyle name="Prosent 3 7 2 4 3" xfId="32746"/>
    <cellStyle name="Prosent 3 7 2 5" xfId="32747"/>
    <cellStyle name="Prosent 3 7 2 5 2" xfId="32748"/>
    <cellStyle name="Prosent 3 7 2 5 3" xfId="32749"/>
    <cellStyle name="Prosent 3 7 2 6" xfId="32750"/>
    <cellStyle name="Prosent 3 7 2 6 2" xfId="32751"/>
    <cellStyle name="Prosent 3 7 2 7" xfId="32752"/>
    <cellStyle name="Prosent 3 7 2 7 2" xfId="32753"/>
    <cellStyle name="Prosent 3 7 2 8" xfId="32754"/>
    <cellStyle name="Prosent 3 7 2 9" xfId="32755"/>
    <cellStyle name="Prosent 3 7 2_Tabell 4.5-4.7" xfId="32724"/>
    <cellStyle name="Prosent 3 7 3" xfId="1895"/>
    <cellStyle name="Prosent 3 7 3 2" xfId="32757"/>
    <cellStyle name="Prosent 3 7 3 2 2" xfId="32758"/>
    <cellStyle name="Prosent 3 7 3 2 3" xfId="32759"/>
    <cellStyle name="Prosent 3 7 3 3" xfId="32760"/>
    <cellStyle name="Prosent 3 7 3 3 2" xfId="32761"/>
    <cellStyle name="Prosent 3 7 3 3 3" xfId="32762"/>
    <cellStyle name="Prosent 3 7 3 4" xfId="32763"/>
    <cellStyle name="Prosent 3 7 3 5" xfId="32764"/>
    <cellStyle name="Prosent 3 7 3_Tabell 4.5-4.7" xfId="32756"/>
    <cellStyle name="Prosent 3 7 4" xfId="32765"/>
    <cellStyle name="Prosent 3 7 4 2" xfId="32766"/>
    <cellStyle name="Prosent 3 7 4 2 2" xfId="32767"/>
    <cellStyle name="Prosent 3 7 4 2 3" xfId="32768"/>
    <cellStyle name="Prosent 3 7 4 3" xfId="32769"/>
    <cellStyle name="Prosent 3 7 4 3 2" xfId="32770"/>
    <cellStyle name="Prosent 3 7 4 3 3" xfId="32771"/>
    <cellStyle name="Prosent 3 7 4 4" xfId="32772"/>
    <cellStyle name="Prosent 3 7 4 5" xfId="32773"/>
    <cellStyle name="Prosent 3 7 5" xfId="32774"/>
    <cellStyle name="Prosent 3 7 5 2" xfId="32775"/>
    <cellStyle name="Prosent 3 7 5 3" xfId="32776"/>
    <cellStyle name="Prosent 3 7 6" xfId="32777"/>
    <cellStyle name="Prosent 3 7 6 2" xfId="32778"/>
    <cellStyle name="Prosent 3 7 6 3" xfId="32779"/>
    <cellStyle name="Prosent 3 7 7" xfId="32780"/>
    <cellStyle name="Prosent 3 7 7 2" xfId="32781"/>
    <cellStyle name="Prosent 3 7 8" xfId="32782"/>
    <cellStyle name="Prosent 3 7 8 2" xfId="32783"/>
    <cellStyle name="Prosent 3 7 9" xfId="32784"/>
    <cellStyle name="Prosent 3 7_Tabell 4.5-4.7" xfId="32721"/>
    <cellStyle name="Prosent 3 8" xfId="1896"/>
    <cellStyle name="Prosent 3 8 10" xfId="32786"/>
    <cellStyle name="Prosent 3 8 11" xfId="32787"/>
    <cellStyle name="Prosent 3 8 2" xfId="1897"/>
    <cellStyle name="Prosent 3 8 2 10" xfId="32789"/>
    <cellStyle name="Prosent 3 8 2 2" xfId="1898"/>
    <cellStyle name="Prosent 3 8 2 2 2" xfId="32791"/>
    <cellStyle name="Prosent 3 8 2 2 2 2" xfId="32792"/>
    <cellStyle name="Prosent 3 8 2 2 2 3" xfId="32793"/>
    <cellStyle name="Prosent 3 8 2 2 3" xfId="32794"/>
    <cellStyle name="Prosent 3 8 2 2 3 2" xfId="32795"/>
    <cellStyle name="Prosent 3 8 2 2 3 3" xfId="32796"/>
    <cellStyle name="Prosent 3 8 2 2 4" xfId="32797"/>
    <cellStyle name="Prosent 3 8 2 2 5" xfId="32798"/>
    <cellStyle name="Prosent 3 8 2 2_Tabell 4.5-4.7" xfId="32790"/>
    <cellStyle name="Prosent 3 8 2 3" xfId="32799"/>
    <cellStyle name="Prosent 3 8 2 3 2" xfId="32800"/>
    <cellStyle name="Prosent 3 8 2 3 2 2" xfId="32801"/>
    <cellStyle name="Prosent 3 8 2 3 2 3" xfId="32802"/>
    <cellStyle name="Prosent 3 8 2 3 3" xfId="32803"/>
    <cellStyle name="Prosent 3 8 2 3 3 2" xfId="32804"/>
    <cellStyle name="Prosent 3 8 2 3 3 3" xfId="32805"/>
    <cellStyle name="Prosent 3 8 2 3 4" xfId="32806"/>
    <cellStyle name="Prosent 3 8 2 3 5" xfId="32807"/>
    <cellStyle name="Prosent 3 8 2 4" xfId="32808"/>
    <cellStyle name="Prosent 3 8 2 4 2" xfId="32809"/>
    <cellStyle name="Prosent 3 8 2 4 3" xfId="32810"/>
    <cellStyle name="Prosent 3 8 2 5" xfId="32811"/>
    <cellStyle name="Prosent 3 8 2 5 2" xfId="32812"/>
    <cellStyle name="Prosent 3 8 2 5 3" xfId="32813"/>
    <cellStyle name="Prosent 3 8 2 6" xfId="32814"/>
    <cellStyle name="Prosent 3 8 2 6 2" xfId="32815"/>
    <cellStyle name="Prosent 3 8 2 7" xfId="32816"/>
    <cellStyle name="Prosent 3 8 2 7 2" xfId="32817"/>
    <cellStyle name="Prosent 3 8 2 8" xfId="32818"/>
    <cellStyle name="Prosent 3 8 2 9" xfId="32819"/>
    <cellStyle name="Prosent 3 8 2_Tabell 4.5-4.7" xfId="32788"/>
    <cellStyle name="Prosent 3 8 3" xfId="1899"/>
    <cellStyle name="Prosent 3 8 3 2" xfId="32821"/>
    <cellStyle name="Prosent 3 8 3 2 2" xfId="32822"/>
    <cellStyle name="Prosent 3 8 3 2 3" xfId="32823"/>
    <cellStyle name="Prosent 3 8 3 3" xfId="32824"/>
    <cellStyle name="Prosent 3 8 3 3 2" xfId="32825"/>
    <cellStyle name="Prosent 3 8 3 3 3" xfId="32826"/>
    <cellStyle name="Prosent 3 8 3 4" xfId="32827"/>
    <cellStyle name="Prosent 3 8 3 5" xfId="32828"/>
    <cellStyle name="Prosent 3 8 3_Tabell 4.5-4.7" xfId="32820"/>
    <cellStyle name="Prosent 3 8 4" xfId="32829"/>
    <cellStyle name="Prosent 3 8 4 2" xfId="32830"/>
    <cellStyle name="Prosent 3 8 4 2 2" xfId="32831"/>
    <cellStyle name="Prosent 3 8 4 2 3" xfId="32832"/>
    <cellStyle name="Prosent 3 8 4 3" xfId="32833"/>
    <cellStyle name="Prosent 3 8 4 3 2" xfId="32834"/>
    <cellStyle name="Prosent 3 8 4 3 3" xfId="32835"/>
    <cellStyle name="Prosent 3 8 4 4" xfId="32836"/>
    <cellStyle name="Prosent 3 8 4 5" xfId="32837"/>
    <cellStyle name="Prosent 3 8 5" xfId="32838"/>
    <cellStyle name="Prosent 3 8 5 2" xfId="32839"/>
    <cellStyle name="Prosent 3 8 5 3" xfId="32840"/>
    <cellStyle name="Prosent 3 8 6" xfId="32841"/>
    <cellStyle name="Prosent 3 8 6 2" xfId="32842"/>
    <cellStyle name="Prosent 3 8 6 3" xfId="32843"/>
    <cellStyle name="Prosent 3 8 7" xfId="32844"/>
    <cellStyle name="Prosent 3 8 7 2" xfId="32845"/>
    <cellStyle name="Prosent 3 8 8" xfId="32846"/>
    <cellStyle name="Prosent 3 8 8 2" xfId="32847"/>
    <cellStyle name="Prosent 3 8 9" xfId="32848"/>
    <cellStyle name="Prosent 3 8_Tabell 4.5-4.7" xfId="32785"/>
    <cellStyle name="Prosent 3 9" xfId="1900"/>
    <cellStyle name="Prosent 3 9 10" xfId="32850"/>
    <cellStyle name="Prosent 3 9 2" xfId="1901"/>
    <cellStyle name="Prosent 3 9 2 2" xfId="32852"/>
    <cellStyle name="Prosent 3 9 2 2 2" xfId="32853"/>
    <cellStyle name="Prosent 3 9 2 2 3" xfId="32854"/>
    <cellStyle name="Prosent 3 9 2 3" xfId="32855"/>
    <cellStyle name="Prosent 3 9 2 3 2" xfId="32856"/>
    <cellStyle name="Prosent 3 9 2 3 3" xfId="32857"/>
    <cellStyle name="Prosent 3 9 2 4" xfId="32858"/>
    <cellStyle name="Prosent 3 9 2 5" xfId="32859"/>
    <cellStyle name="Prosent 3 9 2_Tabell 4.5-4.7" xfId="32851"/>
    <cellStyle name="Prosent 3 9 3" xfId="32860"/>
    <cellStyle name="Prosent 3 9 3 2" xfId="32861"/>
    <cellStyle name="Prosent 3 9 3 2 2" xfId="32862"/>
    <cellStyle name="Prosent 3 9 3 2 3" xfId="32863"/>
    <cellStyle name="Prosent 3 9 3 3" xfId="32864"/>
    <cellStyle name="Prosent 3 9 3 3 2" xfId="32865"/>
    <cellStyle name="Prosent 3 9 3 3 3" xfId="32866"/>
    <cellStyle name="Prosent 3 9 3 4" xfId="32867"/>
    <cellStyle name="Prosent 3 9 3 5" xfId="32868"/>
    <cellStyle name="Prosent 3 9 4" xfId="32869"/>
    <cellStyle name="Prosent 3 9 4 2" xfId="32870"/>
    <cellStyle name="Prosent 3 9 4 3" xfId="32871"/>
    <cellStyle name="Prosent 3 9 5" xfId="32872"/>
    <cellStyle name="Prosent 3 9 5 2" xfId="32873"/>
    <cellStyle name="Prosent 3 9 5 3" xfId="32874"/>
    <cellStyle name="Prosent 3 9 6" xfId="32875"/>
    <cellStyle name="Prosent 3 9 6 2" xfId="32876"/>
    <cellStyle name="Prosent 3 9 7" xfId="32877"/>
    <cellStyle name="Prosent 3 9 7 2" xfId="32878"/>
    <cellStyle name="Prosent 3 9 8" xfId="32879"/>
    <cellStyle name="Prosent 3 9 9" xfId="32880"/>
    <cellStyle name="Prosent 3 9_Tabell 4.5-4.7" xfId="32849"/>
    <cellStyle name="Prosent 3_Tabell 4.5-4.7" xfId="31535"/>
    <cellStyle name="Prosent 4" xfId="12"/>
    <cellStyle name="Prosent 4 2" xfId="32882"/>
    <cellStyle name="Prosent 4_Tabell 4.5-4.7" xfId="32881"/>
    <cellStyle name="Prosent 5" xfId="2002"/>
    <cellStyle name="Prosent 6" xfId="2007"/>
    <cellStyle name="Prosent 7" xfId="34330"/>
    <cellStyle name="Prosent 8" xfId="34335"/>
    <cellStyle name="Prosent 9" xfId="34338"/>
    <cellStyle name="Svein" xfId="4"/>
    <cellStyle name="Tusen[0]" xfId="1902"/>
    <cellStyle name="Tusenskille [0] 2" xfId="1903"/>
    <cellStyle name="Tusenskille [0] 3" xfId="1904"/>
    <cellStyle name="Tusenskille [0] 3 2" xfId="1905"/>
    <cellStyle name="Tusenskille [0] 3 3" xfId="1906"/>
    <cellStyle name="Tusenskille [0] 3_Tabell 4.5-4.7" xfId="32883"/>
    <cellStyle name="Tusenskille [0] 4" xfId="1907"/>
    <cellStyle name="Tusenskille [0] 4 10" xfId="1908"/>
    <cellStyle name="Tusenskille [0] 4 10 2" xfId="32886"/>
    <cellStyle name="Tusenskille [0] 4 10 2 2" xfId="32887"/>
    <cellStyle name="Tusenskille [0] 4 10 2 3" xfId="32888"/>
    <cellStyle name="Tusenskille [0] 4 10 3" xfId="32889"/>
    <cellStyle name="Tusenskille [0] 4 10 3 2" xfId="32890"/>
    <cellStyle name="Tusenskille [0] 4 10 3 3" xfId="32891"/>
    <cellStyle name="Tusenskille [0] 4 10 4" xfId="32892"/>
    <cellStyle name="Tusenskille [0] 4 10 5" xfId="32893"/>
    <cellStyle name="Tusenskille [0] 4 10_Tabell 4.5-4.7" xfId="32885"/>
    <cellStyle name="Tusenskille [0] 4 11" xfId="32894"/>
    <cellStyle name="Tusenskille [0] 4 11 2" xfId="32895"/>
    <cellStyle name="Tusenskille [0] 4 11 2 2" xfId="32896"/>
    <cellStyle name="Tusenskille [0] 4 11 2 3" xfId="32897"/>
    <cellStyle name="Tusenskille [0] 4 11 3" xfId="32898"/>
    <cellStyle name="Tusenskille [0] 4 11 3 2" xfId="32899"/>
    <cellStyle name="Tusenskille [0] 4 11 3 3" xfId="32900"/>
    <cellStyle name="Tusenskille [0] 4 11 4" xfId="32901"/>
    <cellStyle name="Tusenskille [0] 4 11 5" xfId="32902"/>
    <cellStyle name="Tusenskille [0] 4 12" xfId="32903"/>
    <cellStyle name="Tusenskille [0] 4 12 2" xfId="32904"/>
    <cellStyle name="Tusenskille [0] 4 12 3" xfId="32905"/>
    <cellStyle name="Tusenskille [0] 4 13" xfId="32906"/>
    <cellStyle name="Tusenskille [0] 4 13 2" xfId="32907"/>
    <cellStyle name="Tusenskille [0] 4 13 3" xfId="32908"/>
    <cellStyle name="Tusenskille [0] 4 14" xfId="32909"/>
    <cellStyle name="Tusenskille [0] 4 14 2" xfId="32910"/>
    <cellStyle name="Tusenskille [0] 4 15" xfId="32911"/>
    <cellStyle name="Tusenskille [0] 4 15 2" xfId="32912"/>
    <cellStyle name="Tusenskille [0] 4 16" xfId="32913"/>
    <cellStyle name="Tusenskille [0] 4 17" xfId="32914"/>
    <cellStyle name="Tusenskille [0] 4 18" xfId="32915"/>
    <cellStyle name="Tusenskille [0] 4 2" xfId="1909"/>
    <cellStyle name="Tusenskille [0] 4 2 10" xfId="32917"/>
    <cellStyle name="Tusenskille [0] 4 2 10 2" xfId="32918"/>
    <cellStyle name="Tusenskille [0] 4 2 11" xfId="32919"/>
    <cellStyle name="Tusenskille [0] 4 2 12" xfId="32920"/>
    <cellStyle name="Tusenskille [0] 4 2 13" xfId="32921"/>
    <cellStyle name="Tusenskille [0] 4 2 2" xfId="1910"/>
    <cellStyle name="Tusenskille [0] 4 2 2 10" xfId="32923"/>
    <cellStyle name="Tusenskille [0] 4 2 2 11" xfId="32924"/>
    <cellStyle name="Tusenskille [0] 4 2 2 12" xfId="32925"/>
    <cellStyle name="Tusenskille [0] 4 2 2 2" xfId="1911"/>
    <cellStyle name="Tusenskille [0] 4 2 2 2 10" xfId="32927"/>
    <cellStyle name="Tusenskille [0] 4 2 2 2 11" xfId="32928"/>
    <cellStyle name="Tusenskille [0] 4 2 2 2 2" xfId="1912"/>
    <cellStyle name="Tusenskille [0] 4 2 2 2 2 10" xfId="32930"/>
    <cellStyle name="Tusenskille [0] 4 2 2 2 2 2" xfId="1913"/>
    <cellStyle name="Tusenskille [0] 4 2 2 2 2 2 2" xfId="32932"/>
    <cellStyle name="Tusenskille [0] 4 2 2 2 2 2 2 2" xfId="32933"/>
    <cellStyle name="Tusenskille [0] 4 2 2 2 2 2 2 3" xfId="32934"/>
    <cellStyle name="Tusenskille [0] 4 2 2 2 2 2 3" xfId="32935"/>
    <cellStyle name="Tusenskille [0] 4 2 2 2 2 2 3 2" xfId="32936"/>
    <cellStyle name="Tusenskille [0] 4 2 2 2 2 2 3 3" xfId="32937"/>
    <cellStyle name="Tusenskille [0] 4 2 2 2 2 2 4" xfId="32938"/>
    <cellStyle name="Tusenskille [0] 4 2 2 2 2 2 5" xfId="32939"/>
    <cellStyle name="Tusenskille [0] 4 2 2 2 2 2_Tabell 4.5-4.7" xfId="32931"/>
    <cellStyle name="Tusenskille [0] 4 2 2 2 2 3" xfId="32940"/>
    <cellStyle name="Tusenskille [0] 4 2 2 2 2 3 2" xfId="32941"/>
    <cellStyle name="Tusenskille [0] 4 2 2 2 2 3 2 2" xfId="32942"/>
    <cellStyle name="Tusenskille [0] 4 2 2 2 2 3 2 3" xfId="32943"/>
    <cellStyle name="Tusenskille [0] 4 2 2 2 2 3 3" xfId="32944"/>
    <cellStyle name="Tusenskille [0] 4 2 2 2 2 3 3 2" xfId="32945"/>
    <cellStyle name="Tusenskille [0] 4 2 2 2 2 3 3 3" xfId="32946"/>
    <cellStyle name="Tusenskille [0] 4 2 2 2 2 3 4" xfId="32947"/>
    <cellStyle name="Tusenskille [0] 4 2 2 2 2 3 5" xfId="32948"/>
    <cellStyle name="Tusenskille [0] 4 2 2 2 2 4" xfId="32949"/>
    <cellStyle name="Tusenskille [0] 4 2 2 2 2 4 2" xfId="32950"/>
    <cellStyle name="Tusenskille [0] 4 2 2 2 2 4 3" xfId="32951"/>
    <cellStyle name="Tusenskille [0] 4 2 2 2 2 5" xfId="32952"/>
    <cellStyle name="Tusenskille [0] 4 2 2 2 2 5 2" xfId="32953"/>
    <cellStyle name="Tusenskille [0] 4 2 2 2 2 5 3" xfId="32954"/>
    <cellStyle name="Tusenskille [0] 4 2 2 2 2 6" xfId="32955"/>
    <cellStyle name="Tusenskille [0] 4 2 2 2 2 6 2" xfId="32956"/>
    <cellStyle name="Tusenskille [0] 4 2 2 2 2 7" xfId="32957"/>
    <cellStyle name="Tusenskille [0] 4 2 2 2 2 7 2" xfId="32958"/>
    <cellStyle name="Tusenskille [0] 4 2 2 2 2 8" xfId="32959"/>
    <cellStyle name="Tusenskille [0] 4 2 2 2 2 9" xfId="32960"/>
    <cellStyle name="Tusenskille [0] 4 2 2 2 2_Tabell 4.5-4.7" xfId="32929"/>
    <cellStyle name="Tusenskille [0] 4 2 2 2 3" xfId="1914"/>
    <cellStyle name="Tusenskille [0] 4 2 2 2 3 2" xfId="32962"/>
    <cellStyle name="Tusenskille [0] 4 2 2 2 3 2 2" xfId="32963"/>
    <cellStyle name="Tusenskille [0] 4 2 2 2 3 2 3" xfId="32964"/>
    <cellStyle name="Tusenskille [0] 4 2 2 2 3 3" xfId="32965"/>
    <cellStyle name="Tusenskille [0] 4 2 2 2 3 3 2" xfId="32966"/>
    <cellStyle name="Tusenskille [0] 4 2 2 2 3 3 3" xfId="32967"/>
    <cellStyle name="Tusenskille [0] 4 2 2 2 3 4" xfId="32968"/>
    <cellStyle name="Tusenskille [0] 4 2 2 2 3 5" xfId="32969"/>
    <cellStyle name="Tusenskille [0] 4 2 2 2 3_Tabell 4.5-4.7" xfId="32961"/>
    <cellStyle name="Tusenskille [0] 4 2 2 2 4" xfId="32970"/>
    <cellStyle name="Tusenskille [0] 4 2 2 2 4 2" xfId="32971"/>
    <cellStyle name="Tusenskille [0] 4 2 2 2 4 2 2" xfId="32972"/>
    <cellStyle name="Tusenskille [0] 4 2 2 2 4 2 3" xfId="32973"/>
    <cellStyle name="Tusenskille [0] 4 2 2 2 4 3" xfId="32974"/>
    <cellStyle name="Tusenskille [0] 4 2 2 2 4 3 2" xfId="32975"/>
    <cellStyle name="Tusenskille [0] 4 2 2 2 4 3 3" xfId="32976"/>
    <cellStyle name="Tusenskille [0] 4 2 2 2 4 4" xfId="32977"/>
    <cellStyle name="Tusenskille [0] 4 2 2 2 4 5" xfId="32978"/>
    <cellStyle name="Tusenskille [0] 4 2 2 2 5" xfId="32979"/>
    <cellStyle name="Tusenskille [0] 4 2 2 2 5 2" xfId="32980"/>
    <cellStyle name="Tusenskille [0] 4 2 2 2 5 3" xfId="32981"/>
    <cellStyle name="Tusenskille [0] 4 2 2 2 6" xfId="32982"/>
    <cellStyle name="Tusenskille [0] 4 2 2 2 6 2" xfId="32983"/>
    <cellStyle name="Tusenskille [0] 4 2 2 2 6 3" xfId="32984"/>
    <cellStyle name="Tusenskille [0] 4 2 2 2 7" xfId="32985"/>
    <cellStyle name="Tusenskille [0] 4 2 2 2 7 2" xfId="32986"/>
    <cellStyle name="Tusenskille [0] 4 2 2 2 8" xfId="32987"/>
    <cellStyle name="Tusenskille [0] 4 2 2 2 8 2" xfId="32988"/>
    <cellStyle name="Tusenskille [0] 4 2 2 2 9" xfId="32989"/>
    <cellStyle name="Tusenskille [0] 4 2 2 2_Tabell 4.5-4.7" xfId="32926"/>
    <cellStyle name="Tusenskille [0] 4 2 2 3" xfId="1915"/>
    <cellStyle name="Tusenskille [0] 4 2 2 3 10" xfId="32991"/>
    <cellStyle name="Tusenskille [0] 4 2 2 3 2" xfId="1916"/>
    <cellStyle name="Tusenskille [0] 4 2 2 3 2 2" xfId="32993"/>
    <cellStyle name="Tusenskille [0] 4 2 2 3 2 2 2" xfId="32994"/>
    <cellStyle name="Tusenskille [0] 4 2 2 3 2 2 3" xfId="32995"/>
    <cellStyle name="Tusenskille [0] 4 2 2 3 2 3" xfId="32996"/>
    <cellStyle name="Tusenskille [0] 4 2 2 3 2 3 2" xfId="32997"/>
    <cellStyle name="Tusenskille [0] 4 2 2 3 2 3 3" xfId="32998"/>
    <cellStyle name="Tusenskille [0] 4 2 2 3 2 4" xfId="32999"/>
    <cellStyle name="Tusenskille [0] 4 2 2 3 2 5" xfId="33000"/>
    <cellStyle name="Tusenskille [0] 4 2 2 3 2_Tabell 4.5-4.7" xfId="32992"/>
    <cellStyle name="Tusenskille [0] 4 2 2 3 3" xfId="33001"/>
    <cellStyle name="Tusenskille [0] 4 2 2 3 3 2" xfId="33002"/>
    <cellStyle name="Tusenskille [0] 4 2 2 3 3 2 2" xfId="33003"/>
    <cellStyle name="Tusenskille [0] 4 2 2 3 3 2 3" xfId="33004"/>
    <cellStyle name="Tusenskille [0] 4 2 2 3 3 3" xfId="33005"/>
    <cellStyle name="Tusenskille [0] 4 2 2 3 3 3 2" xfId="33006"/>
    <cellStyle name="Tusenskille [0] 4 2 2 3 3 3 3" xfId="33007"/>
    <cellStyle name="Tusenskille [0] 4 2 2 3 3 4" xfId="33008"/>
    <cellStyle name="Tusenskille [0] 4 2 2 3 3 5" xfId="33009"/>
    <cellStyle name="Tusenskille [0] 4 2 2 3 4" xfId="33010"/>
    <cellStyle name="Tusenskille [0] 4 2 2 3 4 2" xfId="33011"/>
    <cellStyle name="Tusenskille [0] 4 2 2 3 4 3" xfId="33012"/>
    <cellStyle name="Tusenskille [0] 4 2 2 3 5" xfId="33013"/>
    <cellStyle name="Tusenskille [0] 4 2 2 3 5 2" xfId="33014"/>
    <cellStyle name="Tusenskille [0] 4 2 2 3 5 3" xfId="33015"/>
    <cellStyle name="Tusenskille [0] 4 2 2 3 6" xfId="33016"/>
    <cellStyle name="Tusenskille [0] 4 2 2 3 6 2" xfId="33017"/>
    <cellStyle name="Tusenskille [0] 4 2 2 3 7" xfId="33018"/>
    <cellStyle name="Tusenskille [0] 4 2 2 3 7 2" xfId="33019"/>
    <cellStyle name="Tusenskille [0] 4 2 2 3 8" xfId="33020"/>
    <cellStyle name="Tusenskille [0] 4 2 2 3 9" xfId="33021"/>
    <cellStyle name="Tusenskille [0] 4 2 2 3_Tabell 4.5-4.7" xfId="32990"/>
    <cellStyle name="Tusenskille [0] 4 2 2 4" xfId="1917"/>
    <cellStyle name="Tusenskille [0] 4 2 2 4 2" xfId="33023"/>
    <cellStyle name="Tusenskille [0] 4 2 2 4 2 2" xfId="33024"/>
    <cellStyle name="Tusenskille [0] 4 2 2 4 2 3" xfId="33025"/>
    <cellStyle name="Tusenskille [0] 4 2 2 4 3" xfId="33026"/>
    <cellStyle name="Tusenskille [0] 4 2 2 4 3 2" xfId="33027"/>
    <cellStyle name="Tusenskille [0] 4 2 2 4 3 3" xfId="33028"/>
    <cellStyle name="Tusenskille [0] 4 2 2 4 4" xfId="33029"/>
    <cellStyle name="Tusenskille [0] 4 2 2 4 5" xfId="33030"/>
    <cellStyle name="Tusenskille [0] 4 2 2 4_Tabell 4.5-4.7" xfId="33022"/>
    <cellStyle name="Tusenskille [0] 4 2 2 5" xfId="33031"/>
    <cellStyle name="Tusenskille [0] 4 2 2 5 2" xfId="33032"/>
    <cellStyle name="Tusenskille [0] 4 2 2 5 2 2" xfId="33033"/>
    <cellStyle name="Tusenskille [0] 4 2 2 5 2 3" xfId="33034"/>
    <cellStyle name="Tusenskille [0] 4 2 2 5 3" xfId="33035"/>
    <cellStyle name="Tusenskille [0] 4 2 2 5 3 2" xfId="33036"/>
    <cellStyle name="Tusenskille [0] 4 2 2 5 3 3" xfId="33037"/>
    <cellStyle name="Tusenskille [0] 4 2 2 5 4" xfId="33038"/>
    <cellStyle name="Tusenskille [0] 4 2 2 5 5" xfId="33039"/>
    <cellStyle name="Tusenskille [0] 4 2 2 6" xfId="33040"/>
    <cellStyle name="Tusenskille [0] 4 2 2 6 2" xfId="33041"/>
    <cellStyle name="Tusenskille [0] 4 2 2 6 3" xfId="33042"/>
    <cellStyle name="Tusenskille [0] 4 2 2 7" xfId="33043"/>
    <cellStyle name="Tusenskille [0] 4 2 2 7 2" xfId="33044"/>
    <cellStyle name="Tusenskille [0] 4 2 2 7 3" xfId="33045"/>
    <cellStyle name="Tusenskille [0] 4 2 2 8" xfId="33046"/>
    <cellStyle name="Tusenskille [0] 4 2 2 8 2" xfId="33047"/>
    <cellStyle name="Tusenskille [0] 4 2 2 9" xfId="33048"/>
    <cellStyle name="Tusenskille [0] 4 2 2 9 2" xfId="33049"/>
    <cellStyle name="Tusenskille [0] 4 2 2_Tabell 4.5-4.7" xfId="32922"/>
    <cellStyle name="Tusenskille [0] 4 2 3" xfId="1918"/>
    <cellStyle name="Tusenskille [0] 4 2 3 10" xfId="33051"/>
    <cellStyle name="Tusenskille [0] 4 2 3 11" xfId="33052"/>
    <cellStyle name="Tusenskille [0] 4 2 3 2" xfId="1919"/>
    <cellStyle name="Tusenskille [0] 4 2 3 2 10" xfId="33054"/>
    <cellStyle name="Tusenskille [0] 4 2 3 2 2" xfId="1920"/>
    <cellStyle name="Tusenskille [0] 4 2 3 2 2 2" xfId="33056"/>
    <cellStyle name="Tusenskille [0] 4 2 3 2 2 2 2" xfId="33057"/>
    <cellStyle name="Tusenskille [0] 4 2 3 2 2 2 3" xfId="33058"/>
    <cellStyle name="Tusenskille [0] 4 2 3 2 2 3" xfId="33059"/>
    <cellStyle name="Tusenskille [0] 4 2 3 2 2 3 2" xfId="33060"/>
    <cellStyle name="Tusenskille [0] 4 2 3 2 2 3 3" xfId="33061"/>
    <cellStyle name="Tusenskille [0] 4 2 3 2 2 4" xfId="33062"/>
    <cellStyle name="Tusenskille [0] 4 2 3 2 2 5" xfId="33063"/>
    <cellStyle name="Tusenskille [0] 4 2 3 2 2_Tabell 4.5-4.7" xfId="33055"/>
    <cellStyle name="Tusenskille [0] 4 2 3 2 3" xfId="33064"/>
    <cellStyle name="Tusenskille [0] 4 2 3 2 3 2" xfId="33065"/>
    <cellStyle name="Tusenskille [0] 4 2 3 2 3 2 2" xfId="33066"/>
    <cellStyle name="Tusenskille [0] 4 2 3 2 3 2 3" xfId="33067"/>
    <cellStyle name="Tusenskille [0] 4 2 3 2 3 3" xfId="33068"/>
    <cellStyle name="Tusenskille [0] 4 2 3 2 3 3 2" xfId="33069"/>
    <cellStyle name="Tusenskille [0] 4 2 3 2 3 3 3" xfId="33070"/>
    <cellStyle name="Tusenskille [0] 4 2 3 2 3 4" xfId="33071"/>
    <cellStyle name="Tusenskille [0] 4 2 3 2 3 5" xfId="33072"/>
    <cellStyle name="Tusenskille [0] 4 2 3 2 4" xfId="33073"/>
    <cellStyle name="Tusenskille [0] 4 2 3 2 4 2" xfId="33074"/>
    <cellStyle name="Tusenskille [0] 4 2 3 2 4 3" xfId="33075"/>
    <cellStyle name="Tusenskille [0] 4 2 3 2 5" xfId="33076"/>
    <cellStyle name="Tusenskille [0] 4 2 3 2 5 2" xfId="33077"/>
    <cellStyle name="Tusenskille [0] 4 2 3 2 5 3" xfId="33078"/>
    <cellStyle name="Tusenskille [0] 4 2 3 2 6" xfId="33079"/>
    <cellStyle name="Tusenskille [0] 4 2 3 2 6 2" xfId="33080"/>
    <cellStyle name="Tusenskille [0] 4 2 3 2 7" xfId="33081"/>
    <cellStyle name="Tusenskille [0] 4 2 3 2 7 2" xfId="33082"/>
    <cellStyle name="Tusenskille [0] 4 2 3 2 8" xfId="33083"/>
    <cellStyle name="Tusenskille [0] 4 2 3 2 9" xfId="33084"/>
    <cellStyle name="Tusenskille [0] 4 2 3 2_Tabell 4.5-4.7" xfId="33053"/>
    <cellStyle name="Tusenskille [0] 4 2 3 3" xfId="1921"/>
    <cellStyle name="Tusenskille [0] 4 2 3 3 2" xfId="33086"/>
    <cellStyle name="Tusenskille [0] 4 2 3 3 2 2" xfId="33087"/>
    <cellStyle name="Tusenskille [0] 4 2 3 3 2 3" xfId="33088"/>
    <cellStyle name="Tusenskille [0] 4 2 3 3 3" xfId="33089"/>
    <cellStyle name="Tusenskille [0] 4 2 3 3 3 2" xfId="33090"/>
    <cellStyle name="Tusenskille [0] 4 2 3 3 3 3" xfId="33091"/>
    <cellStyle name="Tusenskille [0] 4 2 3 3 4" xfId="33092"/>
    <cellStyle name="Tusenskille [0] 4 2 3 3 5" xfId="33093"/>
    <cellStyle name="Tusenskille [0] 4 2 3 3_Tabell 4.5-4.7" xfId="33085"/>
    <cellStyle name="Tusenskille [0] 4 2 3 4" xfId="33094"/>
    <cellStyle name="Tusenskille [0] 4 2 3 4 2" xfId="33095"/>
    <cellStyle name="Tusenskille [0] 4 2 3 4 2 2" xfId="33096"/>
    <cellStyle name="Tusenskille [0] 4 2 3 4 2 3" xfId="33097"/>
    <cellStyle name="Tusenskille [0] 4 2 3 4 3" xfId="33098"/>
    <cellStyle name="Tusenskille [0] 4 2 3 4 3 2" xfId="33099"/>
    <cellStyle name="Tusenskille [0] 4 2 3 4 3 3" xfId="33100"/>
    <cellStyle name="Tusenskille [0] 4 2 3 4 4" xfId="33101"/>
    <cellStyle name="Tusenskille [0] 4 2 3 4 5" xfId="33102"/>
    <cellStyle name="Tusenskille [0] 4 2 3 5" xfId="33103"/>
    <cellStyle name="Tusenskille [0] 4 2 3 5 2" xfId="33104"/>
    <cellStyle name="Tusenskille [0] 4 2 3 5 3" xfId="33105"/>
    <cellStyle name="Tusenskille [0] 4 2 3 6" xfId="33106"/>
    <cellStyle name="Tusenskille [0] 4 2 3 6 2" xfId="33107"/>
    <cellStyle name="Tusenskille [0] 4 2 3 6 3" xfId="33108"/>
    <cellStyle name="Tusenskille [0] 4 2 3 7" xfId="33109"/>
    <cellStyle name="Tusenskille [0] 4 2 3 7 2" xfId="33110"/>
    <cellStyle name="Tusenskille [0] 4 2 3 8" xfId="33111"/>
    <cellStyle name="Tusenskille [0] 4 2 3 8 2" xfId="33112"/>
    <cellStyle name="Tusenskille [0] 4 2 3 9" xfId="33113"/>
    <cellStyle name="Tusenskille [0] 4 2 3_Tabell 4.5-4.7" xfId="33050"/>
    <cellStyle name="Tusenskille [0] 4 2 4" xfId="1922"/>
    <cellStyle name="Tusenskille [0] 4 2 4 10" xfId="33115"/>
    <cellStyle name="Tusenskille [0] 4 2 4 2" xfId="1923"/>
    <cellStyle name="Tusenskille [0] 4 2 4 2 2" xfId="33117"/>
    <cellStyle name="Tusenskille [0] 4 2 4 2 2 2" xfId="33118"/>
    <cellStyle name="Tusenskille [0] 4 2 4 2 2 3" xfId="33119"/>
    <cellStyle name="Tusenskille [0] 4 2 4 2 3" xfId="33120"/>
    <cellStyle name="Tusenskille [0] 4 2 4 2 3 2" xfId="33121"/>
    <cellStyle name="Tusenskille [0] 4 2 4 2 3 3" xfId="33122"/>
    <cellStyle name="Tusenskille [0] 4 2 4 2 4" xfId="33123"/>
    <cellStyle name="Tusenskille [0] 4 2 4 2 5" xfId="33124"/>
    <cellStyle name="Tusenskille [0] 4 2 4 2_Tabell 4.5-4.7" xfId="33116"/>
    <cellStyle name="Tusenskille [0] 4 2 4 3" xfId="33125"/>
    <cellStyle name="Tusenskille [0] 4 2 4 3 2" xfId="33126"/>
    <cellStyle name="Tusenskille [0] 4 2 4 3 2 2" xfId="33127"/>
    <cellStyle name="Tusenskille [0] 4 2 4 3 2 3" xfId="33128"/>
    <cellStyle name="Tusenskille [0] 4 2 4 3 3" xfId="33129"/>
    <cellStyle name="Tusenskille [0] 4 2 4 3 3 2" xfId="33130"/>
    <cellStyle name="Tusenskille [0] 4 2 4 3 3 3" xfId="33131"/>
    <cellStyle name="Tusenskille [0] 4 2 4 3 4" xfId="33132"/>
    <cellStyle name="Tusenskille [0] 4 2 4 3 5" xfId="33133"/>
    <cellStyle name="Tusenskille [0] 4 2 4 4" xfId="33134"/>
    <cellStyle name="Tusenskille [0] 4 2 4 4 2" xfId="33135"/>
    <cellStyle name="Tusenskille [0] 4 2 4 4 3" xfId="33136"/>
    <cellStyle name="Tusenskille [0] 4 2 4 5" xfId="33137"/>
    <cellStyle name="Tusenskille [0] 4 2 4 5 2" xfId="33138"/>
    <cellStyle name="Tusenskille [0] 4 2 4 5 3" xfId="33139"/>
    <cellStyle name="Tusenskille [0] 4 2 4 6" xfId="33140"/>
    <cellStyle name="Tusenskille [0] 4 2 4 6 2" xfId="33141"/>
    <cellStyle name="Tusenskille [0] 4 2 4 7" xfId="33142"/>
    <cellStyle name="Tusenskille [0] 4 2 4 7 2" xfId="33143"/>
    <cellStyle name="Tusenskille [0] 4 2 4 8" xfId="33144"/>
    <cellStyle name="Tusenskille [0] 4 2 4 9" xfId="33145"/>
    <cellStyle name="Tusenskille [0] 4 2 4_Tabell 4.5-4.7" xfId="33114"/>
    <cellStyle name="Tusenskille [0] 4 2 5" xfId="1924"/>
    <cellStyle name="Tusenskille [0] 4 2 5 2" xfId="33147"/>
    <cellStyle name="Tusenskille [0] 4 2 5 2 2" xfId="33148"/>
    <cellStyle name="Tusenskille [0] 4 2 5 2 3" xfId="33149"/>
    <cellStyle name="Tusenskille [0] 4 2 5 3" xfId="33150"/>
    <cellStyle name="Tusenskille [0] 4 2 5 3 2" xfId="33151"/>
    <cellStyle name="Tusenskille [0] 4 2 5 3 3" xfId="33152"/>
    <cellStyle name="Tusenskille [0] 4 2 5 4" xfId="33153"/>
    <cellStyle name="Tusenskille [0] 4 2 5 5" xfId="33154"/>
    <cellStyle name="Tusenskille [0] 4 2 5_Tabell 4.5-4.7" xfId="33146"/>
    <cellStyle name="Tusenskille [0] 4 2 6" xfId="33155"/>
    <cellStyle name="Tusenskille [0] 4 2 6 2" xfId="33156"/>
    <cellStyle name="Tusenskille [0] 4 2 6 2 2" xfId="33157"/>
    <cellStyle name="Tusenskille [0] 4 2 6 2 3" xfId="33158"/>
    <cellStyle name="Tusenskille [0] 4 2 6 3" xfId="33159"/>
    <cellStyle name="Tusenskille [0] 4 2 6 3 2" xfId="33160"/>
    <cellStyle name="Tusenskille [0] 4 2 6 3 3" xfId="33161"/>
    <cellStyle name="Tusenskille [0] 4 2 6 4" xfId="33162"/>
    <cellStyle name="Tusenskille [0] 4 2 6 5" xfId="33163"/>
    <cellStyle name="Tusenskille [0] 4 2 7" xfId="33164"/>
    <cellStyle name="Tusenskille [0] 4 2 7 2" xfId="33165"/>
    <cellStyle name="Tusenskille [0] 4 2 7 3" xfId="33166"/>
    <cellStyle name="Tusenskille [0] 4 2 8" xfId="33167"/>
    <cellStyle name="Tusenskille [0] 4 2 8 2" xfId="33168"/>
    <cellStyle name="Tusenskille [0] 4 2 8 3" xfId="33169"/>
    <cellStyle name="Tusenskille [0] 4 2 9" xfId="33170"/>
    <cellStyle name="Tusenskille [0] 4 2 9 2" xfId="33171"/>
    <cellStyle name="Tusenskille [0] 4 2_Tabell 4.5-4.7" xfId="32916"/>
    <cellStyle name="Tusenskille [0] 4 3" xfId="1925"/>
    <cellStyle name="Tusenskille [0] 4 3 10" xfId="33173"/>
    <cellStyle name="Tusenskille [0] 4 3 10 2" xfId="33174"/>
    <cellStyle name="Tusenskille [0] 4 3 11" xfId="33175"/>
    <cellStyle name="Tusenskille [0] 4 3 12" xfId="33176"/>
    <cellStyle name="Tusenskille [0] 4 3 13" xfId="33177"/>
    <cellStyle name="Tusenskille [0] 4 3 2" xfId="1926"/>
    <cellStyle name="Tusenskille [0] 4 3 2 10" xfId="33179"/>
    <cellStyle name="Tusenskille [0] 4 3 2 11" xfId="33180"/>
    <cellStyle name="Tusenskille [0] 4 3 2 12" xfId="33181"/>
    <cellStyle name="Tusenskille [0] 4 3 2 2" xfId="1927"/>
    <cellStyle name="Tusenskille [0] 4 3 2 2 10" xfId="33183"/>
    <cellStyle name="Tusenskille [0] 4 3 2 2 11" xfId="33184"/>
    <cellStyle name="Tusenskille [0] 4 3 2 2 2" xfId="1928"/>
    <cellStyle name="Tusenskille [0] 4 3 2 2 2 10" xfId="33186"/>
    <cellStyle name="Tusenskille [0] 4 3 2 2 2 2" xfId="1929"/>
    <cellStyle name="Tusenskille [0] 4 3 2 2 2 2 2" xfId="33188"/>
    <cellStyle name="Tusenskille [0] 4 3 2 2 2 2 2 2" xfId="33189"/>
    <cellStyle name="Tusenskille [0] 4 3 2 2 2 2 2 3" xfId="33190"/>
    <cellStyle name="Tusenskille [0] 4 3 2 2 2 2 3" xfId="33191"/>
    <cellStyle name="Tusenskille [0] 4 3 2 2 2 2 3 2" xfId="33192"/>
    <cellStyle name="Tusenskille [0] 4 3 2 2 2 2 3 3" xfId="33193"/>
    <cellStyle name="Tusenskille [0] 4 3 2 2 2 2 4" xfId="33194"/>
    <cellStyle name="Tusenskille [0] 4 3 2 2 2 2 5" xfId="33195"/>
    <cellStyle name="Tusenskille [0] 4 3 2 2 2 2_Tabell 4.5-4.7" xfId="33187"/>
    <cellStyle name="Tusenskille [0] 4 3 2 2 2 3" xfId="33196"/>
    <cellStyle name="Tusenskille [0] 4 3 2 2 2 3 2" xfId="33197"/>
    <cellStyle name="Tusenskille [0] 4 3 2 2 2 3 2 2" xfId="33198"/>
    <cellStyle name="Tusenskille [0] 4 3 2 2 2 3 2 3" xfId="33199"/>
    <cellStyle name="Tusenskille [0] 4 3 2 2 2 3 3" xfId="33200"/>
    <cellStyle name="Tusenskille [0] 4 3 2 2 2 3 3 2" xfId="33201"/>
    <cellStyle name="Tusenskille [0] 4 3 2 2 2 3 3 3" xfId="33202"/>
    <cellStyle name="Tusenskille [0] 4 3 2 2 2 3 4" xfId="33203"/>
    <cellStyle name="Tusenskille [0] 4 3 2 2 2 3 5" xfId="33204"/>
    <cellStyle name="Tusenskille [0] 4 3 2 2 2 4" xfId="33205"/>
    <cellStyle name="Tusenskille [0] 4 3 2 2 2 4 2" xfId="33206"/>
    <cellStyle name="Tusenskille [0] 4 3 2 2 2 4 3" xfId="33207"/>
    <cellStyle name="Tusenskille [0] 4 3 2 2 2 5" xfId="33208"/>
    <cellStyle name="Tusenskille [0] 4 3 2 2 2 5 2" xfId="33209"/>
    <cellStyle name="Tusenskille [0] 4 3 2 2 2 5 3" xfId="33210"/>
    <cellStyle name="Tusenskille [0] 4 3 2 2 2 6" xfId="33211"/>
    <cellStyle name="Tusenskille [0] 4 3 2 2 2 6 2" xfId="33212"/>
    <cellStyle name="Tusenskille [0] 4 3 2 2 2 7" xfId="33213"/>
    <cellStyle name="Tusenskille [0] 4 3 2 2 2 7 2" xfId="33214"/>
    <cellStyle name="Tusenskille [0] 4 3 2 2 2 8" xfId="33215"/>
    <cellStyle name="Tusenskille [0] 4 3 2 2 2 9" xfId="33216"/>
    <cellStyle name="Tusenskille [0] 4 3 2 2 2_Tabell 4.5-4.7" xfId="33185"/>
    <cellStyle name="Tusenskille [0] 4 3 2 2 3" xfId="1930"/>
    <cellStyle name="Tusenskille [0] 4 3 2 2 3 2" xfId="33218"/>
    <cellStyle name="Tusenskille [0] 4 3 2 2 3 2 2" xfId="33219"/>
    <cellStyle name="Tusenskille [0] 4 3 2 2 3 2 3" xfId="33220"/>
    <cellStyle name="Tusenskille [0] 4 3 2 2 3 3" xfId="33221"/>
    <cellStyle name="Tusenskille [0] 4 3 2 2 3 3 2" xfId="33222"/>
    <cellStyle name="Tusenskille [0] 4 3 2 2 3 3 3" xfId="33223"/>
    <cellStyle name="Tusenskille [0] 4 3 2 2 3 4" xfId="33224"/>
    <cellStyle name="Tusenskille [0] 4 3 2 2 3 5" xfId="33225"/>
    <cellStyle name="Tusenskille [0] 4 3 2 2 3_Tabell 4.5-4.7" xfId="33217"/>
    <cellStyle name="Tusenskille [0] 4 3 2 2 4" xfId="33226"/>
    <cellStyle name="Tusenskille [0] 4 3 2 2 4 2" xfId="33227"/>
    <cellStyle name="Tusenskille [0] 4 3 2 2 4 2 2" xfId="33228"/>
    <cellStyle name="Tusenskille [0] 4 3 2 2 4 2 3" xfId="33229"/>
    <cellStyle name="Tusenskille [0] 4 3 2 2 4 3" xfId="33230"/>
    <cellStyle name="Tusenskille [0] 4 3 2 2 4 3 2" xfId="33231"/>
    <cellStyle name="Tusenskille [0] 4 3 2 2 4 3 3" xfId="33232"/>
    <cellStyle name="Tusenskille [0] 4 3 2 2 4 4" xfId="33233"/>
    <cellStyle name="Tusenskille [0] 4 3 2 2 4 5" xfId="33234"/>
    <cellStyle name="Tusenskille [0] 4 3 2 2 5" xfId="33235"/>
    <cellStyle name="Tusenskille [0] 4 3 2 2 5 2" xfId="33236"/>
    <cellStyle name="Tusenskille [0] 4 3 2 2 5 3" xfId="33237"/>
    <cellStyle name="Tusenskille [0] 4 3 2 2 6" xfId="33238"/>
    <cellStyle name="Tusenskille [0] 4 3 2 2 6 2" xfId="33239"/>
    <cellStyle name="Tusenskille [0] 4 3 2 2 6 3" xfId="33240"/>
    <cellStyle name="Tusenskille [0] 4 3 2 2 7" xfId="33241"/>
    <cellStyle name="Tusenskille [0] 4 3 2 2 7 2" xfId="33242"/>
    <cellStyle name="Tusenskille [0] 4 3 2 2 8" xfId="33243"/>
    <cellStyle name="Tusenskille [0] 4 3 2 2 8 2" xfId="33244"/>
    <cellStyle name="Tusenskille [0] 4 3 2 2 9" xfId="33245"/>
    <cellStyle name="Tusenskille [0] 4 3 2 2_Tabell 4.5-4.7" xfId="33182"/>
    <cellStyle name="Tusenskille [0] 4 3 2 3" xfId="1931"/>
    <cellStyle name="Tusenskille [0] 4 3 2 3 10" xfId="33247"/>
    <cellStyle name="Tusenskille [0] 4 3 2 3 2" xfId="1932"/>
    <cellStyle name="Tusenskille [0] 4 3 2 3 2 2" xfId="33249"/>
    <cellStyle name="Tusenskille [0] 4 3 2 3 2 2 2" xfId="33250"/>
    <cellStyle name="Tusenskille [0] 4 3 2 3 2 2 3" xfId="33251"/>
    <cellStyle name="Tusenskille [0] 4 3 2 3 2 3" xfId="33252"/>
    <cellStyle name="Tusenskille [0] 4 3 2 3 2 3 2" xfId="33253"/>
    <cellStyle name="Tusenskille [0] 4 3 2 3 2 3 3" xfId="33254"/>
    <cellStyle name="Tusenskille [0] 4 3 2 3 2 4" xfId="33255"/>
    <cellStyle name="Tusenskille [0] 4 3 2 3 2 5" xfId="33256"/>
    <cellStyle name="Tusenskille [0] 4 3 2 3 2_Tabell 4.5-4.7" xfId="33248"/>
    <cellStyle name="Tusenskille [0] 4 3 2 3 3" xfId="33257"/>
    <cellStyle name="Tusenskille [0] 4 3 2 3 3 2" xfId="33258"/>
    <cellStyle name="Tusenskille [0] 4 3 2 3 3 2 2" xfId="33259"/>
    <cellStyle name="Tusenskille [0] 4 3 2 3 3 2 3" xfId="33260"/>
    <cellStyle name="Tusenskille [0] 4 3 2 3 3 3" xfId="33261"/>
    <cellStyle name="Tusenskille [0] 4 3 2 3 3 3 2" xfId="33262"/>
    <cellStyle name="Tusenskille [0] 4 3 2 3 3 3 3" xfId="33263"/>
    <cellStyle name="Tusenskille [0] 4 3 2 3 3 4" xfId="33264"/>
    <cellStyle name="Tusenskille [0] 4 3 2 3 3 5" xfId="33265"/>
    <cellStyle name="Tusenskille [0] 4 3 2 3 4" xfId="33266"/>
    <cellStyle name="Tusenskille [0] 4 3 2 3 4 2" xfId="33267"/>
    <cellStyle name="Tusenskille [0] 4 3 2 3 4 3" xfId="33268"/>
    <cellStyle name="Tusenskille [0] 4 3 2 3 5" xfId="33269"/>
    <cellStyle name="Tusenskille [0] 4 3 2 3 5 2" xfId="33270"/>
    <cellStyle name="Tusenskille [0] 4 3 2 3 5 3" xfId="33271"/>
    <cellStyle name="Tusenskille [0] 4 3 2 3 6" xfId="33272"/>
    <cellStyle name="Tusenskille [0] 4 3 2 3 6 2" xfId="33273"/>
    <cellStyle name="Tusenskille [0] 4 3 2 3 7" xfId="33274"/>
    <cellStyle name="Tusenskille [0] 4 3 2 3 7 2" xfId="33275"/>
    <cellStyle name="Tusenskille [0] 4 3 2 3 8" xfId="33276"/>
    <cellStyle name="Tusenskille [0] 4 3 2 3 9" xfId="33277"/>
    <cellStyle name="Tusenskille [0] 4 3 2 3_Tabell 4.5-4.7" xfId="33246"/>
    <cellStyle name="Tusenskille [0] 4 3 2 4" xfId="1933"/>
    <cellStyle name="Tusenskille [0] 4 3 2 4 2" xfId="33279"/>
    <cellStyle name="Tusenskille [0] 4 3 2 4 2 2" xfId="33280"/>
    <cellStyle name="Tusenskille [0] 4 3 2 4 2 3" xfId="33281"/>
    <cellStyle name="Tusenskille [0] 4 3 2 4 3" xfId="33282"/>
    <cellStyle name="Tusenskille [0] 4 3 2 4 3 2" xfId="33283"/>
    <cellStyle name="Tusenskille [0] 4 3 2 4 3 3" xfId="33284"/>
    <cellStyle name="Tusenskille [0] 4 3 2 4 4" xfId="33285"/>
    <cellStyle name="Tusenskille [0] 4 3 2 4 5" xfId="33286"/>
    <cellStyle name="Tusenskille [0] 4 3 2 4_Tabell 4.5-4.7" xfId="33278"/>
    <cellStyle name="Tusenskille [0] 4 3 2 5" xfId="33287"/>
    <cellStyle name="Tusenskille [0] 4 3 2 5 2" xfId="33288"/>
    <cellStyle name="Tusenskille [0] 4 3 2 5 2 2" xfId="33289"/>
    <cellStyle name="Tusenskille [0] 4 3 2 5 2 3" xfId="33290"/>
    <cellStyle name="Tusenskille [0] 4 3 2 5 3" xfId="33291"/>
    <cellStyle name="Tusenskille [0] 4 3 2 5 3 2" xfId="33292"/>
    <cellStyle name="Tusenskille [0] 4 3 2 5 3 3" xfId="33293"/>
    <cellStyle name="Tusenskille [0] 4 3 2 5 4" xfId="33294"/>
    <cellStyle name="Tusenskille [0] 4 3 2 5 5" xfId="33295"/>
    <cellStyle name="Tusenskille [0] 4 3 2 6" xfId="33296"/>
    <cellStyle name="Tusenskille [0] 4 3 2 6 2" xfId="33297"/>
    <cellStyle name="Tusenskille [0] 4 3 2 6 3" xfId="33298"/>
    <cellStyle name="Tusenskille [0] 4 3 2 7" xfId="33299"/>
    <cellStyle name="Tusenskille [0] 4 3 2 7 2" xfId="33300"/>
    <cellStyle name="Tusenskille [0] 4 3 2 7 3" xfId="33301"/>
    <cellStyle name="Tusenskille [0] 4 3 2 8" xfId="33302"/>
    <cellStyle name="Tusenskille [0] 4 3 2 8 2" xfId="33303"/>
    <cellStyle name="Tusenskille [0] 4 3 2 9" xfId="33304"/>
    <cellStyle name="Tusenskille [0] 4 3 2 9 2" xfId="33305"/>
    <cellStyle name="Tusenskille [0] 4 3 2_Tabell 4.5-4.7" xfId="33178"/>
    <cellStyle name="Tusenskille [0] 4 3 3" xfId="1934"/>
    <cellStyle name="Tusenskille [0] 4 3 3 10" xfId="33307"/>
    <cellStyle name="Tusenskille [0] 4 3 3 11" xfId="33308"/>
    <cellStyle name="Tusenskille [0] 4 3 3 2" xfId="1935"/>
    <cellStyle name="Tusenskille [0] 4 3 3 2 10" xfId="33310"/>
    <cellStyle name="Tusenskille [0] 4 3 3 2 2" xfId="1936"/>
    <cellStyle name="Tusenskille [0] 4 3 3 2 2 2" xfId="33312"/>
    <cellStyle name="Tusenskille [0] 4 3 3 2 2 2 2" xfId="33313"/>
    <cellStyle name="Tusenskille [0] 4 3 3 2 2 2 3" xfId="33314"/>
    <cellStyle name="Tusenskille [0] 4 3 3 2 2 3" xfId="33315"/>
    <cellStyle name="Tusenskille [0] 4 3 3 2 2 3 2" xfId="33316"/>
    <cellStyle name="Tusenskille [0] 4 3 3 2 2 3 3" xfId="33317"/>
    <cellStyle name="Tusenskille [0] 4 3 3 2 2 4" xfId="33318"/>
    <cellStyle name="Tusenskille [0] 4 3 3 2 2 5" xfId="33319"/>
    <cellStyle name="Tusenskille [0] 4 3 3 2 2_Tabell 4.5-4.7" xfId="33311"/>
    <cellStyle name="Tusenskille [0] 4 3 3 2 3" xfId="33320"/>
    <cellStyle name="Tusenskille [0] 4 3 3 2 3 2" xfId="33321"/>
    <cellStyle name="Tusenskille [0] 4 3 3 2 3 2 2" xfId="33322"/>
    <cellStyle name="Tusenskille [0] 4 3 3 2 3 2 3" xfId="33323"/>
    <cellStyle name="Tusenskille [0] 4 3 3 2 3 3" xfId="33324"/>
    <cellStyle name="Tusenskille [0] 4 3 3 2 3 3 2" xfId="33325"/>
    <cellStyle name="Tusenskille [0] 4 3 3 2 3 3 3" xfId="33326"/>
    <cellStyle name="Tusenskille [0] 4 3 3 2 3 4" xfId="33327"/>
    <cellStyle name="Tusenskille [0] 4 3 3 2 3 5" xfId="33328"/>
    <cellStyle name="Tusenskille [0] 4 3 3 2 4" xfId="33329"/>
    <cellStyle name="Tusenskille [0] 4 3 3 2 4 2" xfId="33330"/>
    <cellStyle name="Tusenskille [0] 4 3 3 2 4 3" xfId="33331"/>
    <cellStyle name="Tusenskille [0] 4 3 3 2 5" xfId="33332"/>
    <cellStyle name="Tusenskille [0] 4 3 3 2 5 2" xfId="33333"/>
    <cellStyle name="Tusenskille [0] 4 3 3 2 5 3" xfId="33334"/>
    <cellStyle name="Tusenskille [0] 4 3 3 2 6" xfId="33335"/>
    <cellStyle name="Tusenskille [0] 4 3 3 2 6 2" xfId="33336"/>
    <cellStyle name="Tusenskille [0] 4 3 3 2 7" xfId="33337"/>
    <cellStyle name="Tusenskille [0] 4 3 3 2 7 2" xfId="33338"/>
    <cellStyle name="Tusenskille [0] 4 3 3 2 8" xfId="33339"/>
    <cellStyle name="Tusenskille [0] 4 3 3 2 9" xfId="33340"/>
    <cellStyle name="Tusenskille [0] 4 3 3 2_Tabell 4.5-4.7" xfId="33309"/>
    <cellStyle name="Tusenskille [0] 4 3 3 3" xfId="1937"/>
    <cellStyle name="Tusenskille [0] 4 3 3 3 2" xfId="33342"/>
    <cellStyle name="Tusenskille [0] 4 3 3 3 2 2" xfId="33343"/>
    <cellStyle name="Tusenskille [0] 4 3 3 3 2 3" xfId="33344"/>
    <cellStyle name="Tusenskille [0] 4 3 3 3 3" xfId="33345"/>
    <cellStyle name="Tusenskille [0] 4 3 3 3 3 2" xfId="33346"/>
    <cellStyle name="Tusenskille [0] 4 3 3 3 3 3" xfId="33347"/>
    <cellStyle name="Tusenskille [0] 4 3 3 3 4" xfId="33348"/>
    <cellStyle name="Tusenskille [0] 4 3 3 3 5" xfId="33349"/>
    <cellStyle name="Tusenskille [0] 4 3 3 3_Tabell 4.5-4.7" xfId="33341"/>
    <cellStyle name="Tusenskille [0] 4 3 3 4" xfId="33350"/>
    <cellStyle name="Tusenskille [0] 4 3 3 4 2" xfId="33351"/>
    <cellStyle name="Tusenskille [0] 4 3 3 4 2 2" xfId="33352"/>
    <cellStyle name="Tusenskille [0] 4 3 3 4 2 3" xfId="33353"/>
    <cellStyle name="Tusenskille [0] 4 3 3 4 3" xfId="33354"/>
    <cellStyle name="Tusenskille [0] 4 3 3 4 3 2" xfId="33355"/>
    <cellStyle name="Tusenskille [0] 4 3 3 4 3 3" xfId="33356"/>
    <cellStyle name="Tusenskille [0] 4 3 3 4 4" xfId="33357"/>
    <cellStyle name="Tusenskille [0] 4 3 3 4 5" xfId="33358"/>
    <cellStyle name="Tusenskille [0] 4 3 3 5" xfId="33359"/>
    <cellStyle name="Tusenskille [0] 4 3 3 5 2" xfId="33360"/>
    <cellStyle name="Tusenskille [0] 4 3 3 5 3" xfId="33361"/>
    <cellStyle name="Tusenskille [0] 4 3 3 6" xfId="33362"/>
    <cellStyle name="Tusenskille [0] 4 3 3 6 2" xfId="33363"/>
    <cellStyle name="Tusenskille [0] 4 3 3 6 3" xfId="33364"/>
    <cellStyle name="Tusenskille [0] 4 3 3 7" xfId="33365"/>
    <cellStyle name="Tusenskille [0] 4 3 3 7 2" xfId="33366"/>
    <cellStyle name="Tusenskille [0] 4 3 3 8" xfId="33367"/>
    <cellStyle name="Tusenskille [0] 4 3 3 8 2" xfId="33368"/>
    <cellStyle name="Tusenskille [0] 4 3 3 9" xfId="33369"/>
    <cellStyle name="Tusenskille [0] 4 3 3_Tabell 4.5-4.7" xfId="33306"/>
    <cellStyle name="Tusenskille [0] 4 3 4" xfId="1938"/>
    <cellStyle name="Tusenskille [0] 4 3 4 10" xfId="33371"/>
    <cellStyle name="Tusenskille [0] 4 3 4 2" xfId="1939"/>
    <cellStyle name="Tusenskille [0] 4 3 4 2 2" xfId="33373"/>
    <cellStyle name="Tusenskille [0] 4 3 4 2 2 2" xfId="33374"/>
    <cellStyle name="Tusenskille [0] 4 3 4 2 2 3" xfId="33375"/>
    <cellStyle name="Tusenskille [0] 4 3 4 2 3" xfId="33376"/>
    <cellStyle name="Tusenskille [0] 4 3 4 2 3 2" xfId="33377"/>
    <cellStyle name="Tusenskille [0] 4 3 4 2 3 3" xfId="33378"/>
    <cellStyle name="Tusenskille [0] 4 3 4 2 4" xfId="33379"/>
    <cellStyle name="Tusenskille [0] 4 3 4 2 5" xfId="33380"/>
    <cellStyle name="Tusenskille [0] 4 3 4 2_Tabell 4.5-4.7" xfId="33372"/>
    <cellStyle name="Tusenskille [0] 4 3 4 3" xfId="33381"/>
    <cellStyle name="Tusenskille [0] 4 3 4 3 2" xfId="33382"/>
    <cellStyle name="Tusenskille [0] 4 3 4 3 2 2" xfId="33383"/>
    <cellStyle name="Tusenskille [0] 4 3 4 3 2 3" xfId="33384"/>
    <cellStyle name="Tusenskille [0] 4 3 4 3 3" xfId="33385"/>
    <cellStyle name="Tusenskille [0] 4 3 4 3 3 2" xfId="33386"/>
    <cellStyle name="Tusenskille [0] 4 3 4 3 3 3" xfId="33387"/>
    <cellStyle name="Tusenskille [0] 4 3 4 3 4" xfId="33388"/>
    <cellStyle name="Tusenskille [0] 4 3 4 3 5" xfId="33389"/>
    <cellStyle name="Tusenskille [0] 4 3 4 4" xfId="33390"/>
    <cellStyle name="Tusenskille [0] 4 3 4 4 2" xfId="33391"/>
    <cellStyle name="Tusenskille [0] 4 3 4 4 3" xfId="33392"/>
    <cellStyle name="Tusenskille [0] 4 3 4 5" xfId="33393"/>
    <cellStyle name="Tusenskille [0] 4 3 4 5 2" xfId="33394"/>
    <cellStyle name="Tusenskille [0] 4 3 4 5 3" xfId="33395"/>
    <cellStyle name="Tusenskille [0] 4 3 4 6" xfId="33396"/>
    <cellStyle name="Tusenskille [0] 4 3 4 6 2" xfId="33397"/>
    <cellStyle name="Tusenskille [0] 4 3 4 7" xfId="33398"/>
    <cellStyle name="Tusenskille [0] 4 3 4 7 2" xfId="33399"/>
    <cellStyle name="Tusenskille [0] 4 3 4 8" xfId="33400"/>
    <cellStyle name="Tusenskille [0] 4 3 4 9" xfId="33401"/>
    <cellStyle name="Tusenskille [0] 4 3 4_Tabell 4.5-4.7" xfId="33370"/>
    <cellStyle name="Tusenskille [0] 4 3 5" xfId="1940"/>
    <cellStyle name="Tusenskille [0] 4 3 5 2" xfId="33403"/>
    <cellStyle name="Tusenskille [0] 4 3 5 2 2" xfId="33404"/>
    <cellStyle name="Tusenskille [0] 4 3 5 2 3" xfId="33405"/>
    <cellStyle name="Tusenskille [0] 4 3 5 3" xfId="33406"/>
    <cellStyle name="Tusenskille [0] 4 3 5 3 2" xfId="33407"/>
    <cellStyle name="Tusenskille [0] 4 3 5 3 3" xfId="33408"/>
    <cellStyle name="Tusenskille [0] 4 3 5 4" xfId="33409"/>
    <cellStyle name="Tusenskille [0] 4 3 5 5" xfId="33410"/>
    <cellStyle name="Tusenskille [0] 4 3 5_Tabell 4.5-4.7" xfId="33402"/>
    <cellStyle name="Tusenskille [0] 4 3 6" xfId="33411"/>
    <cellStyle name="Tusenskille [0] 4 3 6 2" xfId="33412"/>
    <cellStyle name="Tusenskille [0] 4 3 6 2 2" xfId="33413"/>
    <cellStyle name="Tusenskille [0] 4 3 6 2 3" xfId="33414"/>
    <cellStyle name="Tusenskille [0] 4 3 6 3" xfId="33415"/>
    <cellStyle name="Tusenskille [0] 4 3 6 3 2" xfId="33416"/>
    <cellStyle name="Tusenskille [0] 4 3 6 3 3" xfId="33417"/>
    <cellStyle name="Tusenskille [0] 4 3 6 4" xfId="33418"/>
    <cellStyle name="Tusenskille [0] 4 3 6 5" xfId="33419"/>
    <cellStyle name="Tusenskille [0] 4 3 7" xfId="33420"/>
    <cellStyle name="Tusenskille [0] 4 3 7 2" xfId="33421"/>
    <cellStyle name="Tusenskille [0] 4 3 7 3" xfId="33422"/>
    <cellStyle name="Tusenskille [0] 4 3 8" xfId="33423"/>
    <cellStyle name="Tusenskille [0] 4 3 8 2" xfId="33424"/>
    <cellStyle name="Tusenskille [0] 4 3 8 3" xfId="33425"/>
    <cellStyle name="Tusenskille [0] 4 3 9" xfId="33426"/>
    <cellStyle name="Tusenskille [0] 4 3 9 2" xfId="33427"/>
    <cellStyle name="Tusenskille [0] 4 3_Tabell 4.5-4.7" xfId="33172"/>
    <cellStyle name="Tusenskille [0] 4 4" xfId="1941"/>
    <cellStyle name="Tusenskille [0] 4 4 10" xfId="33429"/>
    <cellStyle name="Tusenskille [0] 4 4 10 2" xfId="33430"/>
    <cellStyle name="Tusenskille [0] 4 4 11" xfId="33431"/>
    <cellStyle name="Tusenskille [0] 4 4 12" xfId="33432"/>
    <cellStyle name="Tusenskille [0] 4 4 13" xfId="33433"/>
    <cellStyle name="Tusenskille [0] 4 4 2" xfId="1942"/>
    <cellStyle name="Tusenskille [0] 4 4 2 10" xfId="33435"/>
    <cellStyle name="Tusenskille [0] 4 4 2 11" xfId="33436"/>
    <cellStyle name="Tusenskille [0] 4 4 2 12" xfId="33437"/>
    <cellStyle name="Tusenskille [0] 4 4 2 2" xfId="1943"/>
    <cellStyle name="Tusenskille [0] 4 4 2 2 10" xfId="33439"/>
    <cellStyle name="Tusenskille [0] 4 4 2 2 11" xfId="33440"/>
    <cellStyle name="Tusenskille [0] 4 4 2 2 2" xfId="1944"/>
    <cellStyle name="Tusenskille [0] 4 4 2 2 2 10" xfId="33442"/>
    <cellStyle name="Tusenskille [0] 4 4 2 2 2 2" xfId="1945"/>
    <cellStyle name="Tusenskille [0] 4 4 2 2 2 2 2" xfId="33444"/>
    <cellStyle name="Tusenskille [0] 4 4 2 2 2 2 2 2" xfId="33445"/>
    <cellStyle name="Tusenskille [0] 4 4 2 2 2 2 2 3" xfId="33446"/>
    <cellStyle name="Tusenskille [0] 4 4 2 2 2 2 3" xfId="33447"/>
    <cellStyle name="Tusenskille [0] 4 4 2 2 2 2 3 2" xfId="33448"/>
    <cellStyle name="Tusenskille [0] 4 4 2 2 2 2 3 3" xfId="33449"/>
    <cellStyle name="Tusenskille [0] 4 4 2 2 2 2 4" xfId="33450"/>
    <cellStyle name="Tusenskille [0] 4 4 2 2 2 2 5" xfId="33451"/>
    <cellStyle name="Tusenskille [0] 4 4 2 2 2 2_Tabell 4.5-4.7" xfId="33443"/>
    <cellStyle name="Tusenskille [0] 4 4 2 2 2 3" xfId="33452"/>
    <cellStyle name="Tusenskille [0] 4 4 2 2 2 3 2" xfId="33453"/>
    <cellStyle name="Tusenskille [0] 4 4 2 2 2 3 2 2" xfId="33454"/>
    <cellStyle name="Tusenskille [0] 4 4 2 2 2 3 2 3" xfId="33455"/>
    <cellStyle name="Tusenskille [0] 4 4 2 2 2 3 3" xfId="33456"/>
    <cellStyle name="Tusenskille [0] 4 4 2 2 2 3 3 2" xfId="33457"/>
    <cellStyle name="Tusenskille [0] 4 4 2 2 2 3 3 3" xfId="33458"/>
    <cellStyle name="Tusenskille [0] 4 4 2 2 2 3 4" xfId="33459"/>
    <cellStyle name="Tusenskille [0] 4 4 2 2 2 3 5" xfId="33460"/>
    <cellStyle name="Tusenskille [0] 4 4 2 2 2 4" xfId="33461"/>
    <cellStyle name="Tusenskille [0] 4 4 2 2 2 4 2" xfId="33462"/>
    <cellStyle name="Tusenskille [0] 4 4 2 2 2 4 3" xfId="33463"/>
    <cellStyle name="Tusenskille [0] 4 4 2 2 2 5" xfId="33464"/>
    <cellStyle name="Tusenskille [0] 4 4 2 2 2 5 2" xfId="33465"/>
    <cellStyle name="Tusenskille [0] 4 4 2 2 2 5 3" xfId="33466"/>
    <cellStyle name="Tusenskille [0] 4 4 2 2 2 6" xfId="33467"/>
    <cellStyle name="Tusenskille [0] 4 4 2 2 2 6 2" xfId="33468"/>
    <cellStyle name="Tusenskille [0] 4 4 2 2 2 7" xfId="33469"/>
    <cellStyle name="Tusenskille [0] 4 4 2 2 2 7 2" xfId="33470"/>
    <cellStyle name="Tusenskille [0] 4 4 2 2 2 8" xfId="33471"/>
    <cellStyle name="Tusenskille [0] 4 4 2 2 2 9" xfId="33472"/>
    <cellStyle name="Tusenskille [0] 4 4 2 2 2_Tabell 4.5-4.7" xfId="33441"/>
    <cellStyle name="Tusenskille [0] 4 4 2 2 3" xfId="1946"/>
    <cellStyle name="Tusenskille [0] 4 4 2 2 3 2" xfId="33474"/>
    <cellStyle name="Tusenskille [0] 4 4 2 2 3 2 2" xfId="33475"/>
    <cellStyle name="Tusenskille [0] 4 4 2 2 3 2 3" xfId="33476"/>
    <cellStyle name="Tusenskille [0] 4 4 2 2 3 3" xfId="33477"/>
    <cellStyle name="Tusenskille [0] 4 4 2 2 3 3 2" xfId="33478"/>
    <cellStyle name="Tusenskille [0] 4 4 2 2 3 3 3" xfId="33479"/>
    <cellStyle name="Tusenskille [0] 4 4 2 2 3 4" xfId="33480"/>
    <cellStyle name="Tusenskille [0] 4 4 2 2 3 5" xfId="33481"/>
    <cellStyle name="Tusenskille [0] 4 4 2 2 3_Tabell 4.5-4.7" xfId="33473"/>
    <cellStyle name="Tusenskille [0] 4 4 2 2 4" xfId="33482"/>
    <cellStyle name="Tusenskille [0] 4 4 2 2 4 2" xfId="33483"/>
    <cellStyle name="Tusenskille [0] 4 4 2 2 4 2 2" xfId="33484"/>
    <cellStyle name="Tusenskille [0] 4 4 2 2 4 2 3" xfId="33485"/>
    <cellStyle name="Tusenskille [0] 4 4 2 2 4 3" xfId="33486"/>
    <cellStyle name="Tusenskille [0] 4 4 2 2 4 3 2" xfId="33487"/>
    <cellStyle name="Tusenskille [0] 4 4 2 2 4 3 3" xfId="33488"/>
    <cellStyle name="Tusenskille [0] 4 4 2 2 4 4" xfId="33489"/>
    <cellStyle name="Tusenskille [0] 4 4 2 2 4 5" xfId="33490"/>
    <cellStyle name="Tusenskille [0] 4 4 2 2 5" xfId="33491"/>
    <cellStyle name="Tusenskille [0] 4 4 2 2 5 2" xfId="33492"/>
    <cellStyle name="Tusenskille [0] 4 4 2 2 5 3" xfId="33493"/>
    <cellStyle name="Tusenskille [0] 4 4 2 2 6" xfId="33494"/>
    <cellStyle name="Tusenskille [0] 4 4 2 2 6 2" xfId="33495"/>
    <cellStyle name="Tusenskille [0] 4 4 2 2 6 3" xfId="33496"/>
    <cellStyle name="Tusenskille [0] 4 4 2 2 7" xfId="33497"/>
    <cellStyle name="Tusenskille [0] 4 4 2 2 7 2" xfId="33498"/>
    <cellStyle name="Tusenskille [0] 4 4 2 2 8" xfId="33499"/>
    <cellStyle name="Tusenskille [0] 4 4 2 2 8 2" xfId="33500"/>
    <cellStyle name="Tusenskille [0] 4 4 2 2 9" xfId="33501"/>
    <cellStyle name="Tusenskille [0] 4 4 2 2_Tabell 4.5-4.7" xfId="33438"/>
    <cellStyle name="Tusenskille [0] 4 4 2 3" xfId="1947"/>
    <cellStyle name="Tusenskille [0] 4 4 2 3 10" xfId="33503"/>
    <cellStyle name="Tusenskille [0] 4 4 2 3 2" xfId="1948"/>
    <cellStyle name="Tusenskille [0] 4 4 2 3 2 2" xfId="33505"/>
    <cellStyle name="Tusenskille [0] 4 4 2 3 2 2 2" xfId="33506"/>
    <cellStyle name="Tusenskille [0] 4 4 2 3 2 2 3" xfId="33507"/>
    <cellStyle name="Tusenskille [0] 4 4 2 3 2 3" xfId="33508"/>
    <cellStyle name="Tusenskille [0] 4 4 2 3 2 3 2" xfId="33509"/>
    <cellStyle name="Tusenskille [0] 4 4 2 3 2 3 3" xfId="33510"/>
    <cellStyle name="Tusenskille [0] 4 4 2 3 2 4" xfId="33511"/>
    <cellStyle name="Tusenskille [0] 4 4 2 3 2 5" xfId="33512"/>
    <cellStyle name="Tusenskille [0] 4 4 2 3 2_Tabell 4.5-4.7" xfId="33504"/>
    <cellStyle name="Tusenskille [0] 4 4 2 3 3" xfId="33513"/>
    <cellStyle name="Tusenskille [0] 4 4 2 3 3 2" xfId="33514"/>
    <cellStyle name="Tusenskille [0] 4 4 2 3 3 2 2" xfId="33515"/>
    <cellStyle name="Tusenskille [0] 4 4 2 3 3 2 3" xfId="33516"/>
    <cellStyle name="Tusenskille [0] 4 4 2 3 3 3" xfId="33517"/>
    <cellStyle name="Tusenskille [0] 4 4 2 3 3 3 2" xfId="33518"/>
    <cellStyle name="Tusenskille [0] 4 4 2 3 3 3 3" xfId="33519"/>
    <cellStyle name="Tusenskille [0] 4 4 2 3 3 4" xfId="33520"/>
    <cellStyle name="Tusenskille [0] 4 4 2 3 3 5" xfId="33521"/>
    <cellStyle name="Tusenskille [0] 4 4 2 3 4" xfId="33522"/>
    <cellStyle name="Tusenskille [0] 4 4 2 3 4 2" xfId="33523"/>
    <cellStyle name="Tusenskille [0] 4 4 2 3 4 3" xfId="33524"/>
    <cellStyle name="Tusenskille [0] 4 4 2 3 5" xfId="33525"/>
    <cellStyle name="Tusenskille [0] 4 4 2 3 5 2" xfId="33526"/>
    <cellStyle name="Tusenskille [0] 4 4 2 3 5 3" xfId="33527"/>
    <cellStyle name="Tusenskille [0] 4 4 2 3 6" xfId="33528"/>
    <cellStyle name="Tusenskille [0] 4 4 2 3 6 2" xfId="33529"/>
    <cellStyle name="Tusenskille [0] 4 4 2 3 7" xfId="33530"/>
    <cellStyle name="Tusenskille [0] 4 4 2 3 7 2" xfId="33531"/>
    <cellStyle name="Tusenskille [0] 4 4 2 3 8" xfId="33532"/>
    <cellStyle name="Tusenskille [0] 4 4 2 3 9" xfId="33533"/>
    <cellStyle name="Tusenskille [0] 4 4 2 3_Tabell 4.5-4.7" xfId="33502"/>
    <cellStyle name="Tusenskille [0] 4 4 2 4" xfId="1949"/>
    <cellStyle name="Tusenskille [0] 4 4 2 4 2" xfId="33535"/>
    <cellStyle name="Tusenskille [0] 4 4 2 4 2 2" xfId="33536"/>
    <cellStyle name="Tusenskille [0] 4 4 2 4 2 3" xfId="33537"/>
    <cellStyle name="Tusenskille [0] 4 4 2 4 3" xfId="33538"/>
    <cellStyle name="Tusenskille [0] 4 4 2 4 3 2" xfId="33539"/>
    <cellStyle name="Tusenskille [0] 4 4 2 4 3 3" xfId="33540"/>
    <cellStyle name="Tusenskille [0] 4 4 2 4 4" xfId="33541"/>
    <cellStyle name="Tusenskille [0] 4 4 2 4 5" xfId="33542"/>
    <cellStyle name="Tusenskille [0] 4 4 2 4_Tabell 4.5-4.7" xfId="33534"/>
    <cellStyle name="Tusenskille [0] 4 4 2 5" xfId="33543"/>
    <cellStyle name="Tusenskille [0] 4 4 2 5 2" xfId="33544"/>
    <cellStyle name="Tusenskille [0] 4 4 2 5 2 2" xfId="33545"/>
    <cellStyle name="Tusenskille [0] 4 4 2 5 2 3" xfId="33546"/>
    <cellStyle name="Tusenskille [0] 4 4 2 5 3" xfId="33547"/>
    <cellStyle name="Tusenskille [0] 4 4 2 5 3 2" xfId="33548"/>
    <cellStyle name="Tusenskille [0] 4 4 2 5 3 3" xfId="33549"/>
    <cellStyle name="Tusenskille [0] 4 4 2 5 4" xfId="33550"/>
    <cellStyle name="Tusenskille [0] 4 4 2 5 5" xfId="33551"/>
    <cellStyle name="Tusenskille [0] 4 4 2 6" xfId="33552"/>
    <cellStyle name="Tusenskille [0] 4 4 2 6 2" xfId="33553"/>
    <cellStyle name="Tusenskille [0] 4 4 2 6 3" xfId="33554"/>
    <cellStyle name="Tusenskille [0] 4 4 2 7" xfId="33555"/>
    <cellStyle name="Tusenskille [0] 4 4 2 7 2" xfId="33556"/>
    <cellStyle name="Tusenskille [0] 4 4 2 7 3" xfId="33557"/>
    <cellStyle name="Tusenskille [0] 4 4 2 8" xfId="33558"/>
    <cellStyle name="Tusenskille [0] 4 4 2 8 2" xfId="33559"/>
    <cellStyle name="Tusenskille [0] 4 4 2 9" xfId="33560"/>
    <cellStyle name="Tusenskille [0] 4 4 2 9 2" xfId="33561"/>
    <cellStyle name="Tusenskille [0] 4 4 2_Tabell 4.5-4.7" xfId="33434"/>
    <cellStyle name="Tusenskille [0] 4 4 3" xfId="1950"/>
    <cellStyle name="Tusenskille [0] 4 4 3 10" xfId="33563"/>
    <cellStyle name="Tusenskille [0] 4 4 3 11" xfId="33564"/>
    <cellStyle name="Tusenskille [0] 4 4 3 2" xfId="1951"/>
    <cellStyle name="Tusenskille [0] 4 4 3 2 10" xfId="33566"/>
    <cellStyle name="Tusenskille [0] 4 4 3 2 2" xfId="1952"/>
    <cellStyle name="Tusenskille [0] 4 4 3 2 2 2" xfId="33568"/>
    <cellStyle name="Tusenskille [0] 4 4 3 2 2 2 2" xfId="33569"/>
    <cellStyle name="Tusenskille [0] 4 4 3 2 2 2 3" xfId="33570"/>
    <cellStyle name="Tusenskille [0] 4 4 3 2 2 3" xfId="33571"/>
    <cellStyle name="Tusenskille [0] 4 4 3 2 2 3 2" xfId="33572"/>
    <cellStyle name="Tusenskille [0] 4 4 3 2 2 3 3" xfId="33573"/>
    <cellStyle name="Tusenskille [0] 4 4 3 2 2 4" xfId="33574"/>
    <cellStyle name="Tusenskille [0] 4 4 3 2 2 5" xfId="33575"/>
    <cellStyle name="Tusenskille [0] 4 4 3 2 2_Tabell 4.5-4.7" xfId="33567"/>
    <cellStyle name="Tusenskille [0] 4 4 3 2 3" xfId="33576"/>
    <cellStyle name="Tusenskille [0] 4 4 3 2 3 2" xfId="33577"/>
    <cellStyle name="Tusenskille [0] 4 4 3 2 3 2 2" xfId="33578"/>
    <cellStyle name="Tusenskille [0] 4 4 3 2 3 2 3" xfId="33579"/>
    <cellStyle name="Tusenskille [0] 4 4 3 2 3 3" xfId="33580"/>
    <cellStyle name="Tusenskille [0] 4 4 3 2 3 3 2" xfId="33581"/>
    <cellStyle name="Tusenskille [0] 4 4 3 2 3 3 3" xfId="33582"/>
    <cellStyle name="Tusenskille [0] 4 4 3 2 3 4" xfId="33583"/>
    <cellStyle name="Tusenskille [0] 4 4 3 2 3 5" xfId="33584"/>
    <cellStyle name="Tusenskille [0] 4 4 3 2 4" xfId="33585"/>
    <cellStyle name="Tusenskille [0] 4 4 3 2 4 2" xfId="33586"/>
    <cellStyle name="Tusenskille [0] 4 4 3 2 4 3" xfId="33587"/>
    <cellStyle name="Tusenskille [0] 4 4 3 2 5" xfId="33588"/>
    <cellStyle name="Tusenskille [0] 4 4 3 2 5 2" xfId="33589"/>
    <cellStyle name="Tusenskille [0] 4 4 3 2 5 3" xfId="33590"/>
    <cellStyle name="Tusenskille [0] 4 4 3 2 6" xfId="33591"/>
    <cellStyle name="Tusenskille [0] 4 4 3 2 6 2" xfId="33592"/>
    <cellStyle name="Tusenskille [0] 4 4 3 2 7" xfId="33593"/>
    <cellStyle name="Tusenskille [0] 4 4 3 2 7 2" xfId="33594"/>
    <cellStyle name="Tusenskille [0] 4 4 3 2 8" xfId="33595"/>
    <cellStyle name="Tusenskille [0] 4 4 3 2 9" xfId="33596"/>
    <cellStyle name="Tusenskille [0] 4 4 3 2_Tabell 4.5-4.7" xfId="33565"/>
    <cellStyle name="Tusenskille [0] 4 4 3 3" xfId="1953"/>
    <cellStyle name="Tusenskille [0] 4 4 3 3 2" xfId="33598"/>
    <cellStyle name="Tusenskille [0] 4 4 3 3 2 2" xfId="33599"/>
    <cellStyle name="Tusenskille [0] 4 4 3 3 2 3" xfId="33600"/>
    <cellStyle name="Tusenskille [0] 4 4 3 3 3" xfId="33601"/>
    <cellStyle name="Tusenskille [0] 4 4 3 3 3 2" xfId="33602"/>
    <cellStyle name="Tusenskille [0] 4 4 3 3 3 3" xfId="33603"/>
    <cellStyle name="Tusenskille [0] 4 4 3 3 4" xfId="33604"/>
    <cellStyle name="Tusenskille [0] 4 4 3 3 5" xfId="33605"/>
    <cellStyle name="Tusenskille [0] 4 4 3 3_Tabell 4.5-4.7" xfId="33597"/>
    <cellStyle name="Tusenskille [0] 4 4 3 4" xfId="33606"/>
    <cellStyle name="Tusenskille [0] 4 4 3 4 2" xfId="33607"/>
    <cellStyle name="Tusenskille [0] 4 4 3 4 2 2" xfId="33608"/>
    <cellStyle name="Tusenskille [0] 4 4 3 4 2 3" xfId="33609"/>
    <cellStyle name="Tusenskille [0] 4 4 3 4 3" xfId="33610"/>
    <cellStyle name="Tusenskille [0] 4 4 3 4 3 2" xfId="33611"/>
    <cellStyle name="Tusenskille [0] 4 4 3 4 3 3" xfId="33612"/>
    <cellStyle name="Tusenskille [0] 4 4 3 4 4" xfId="33613"/>
    <cellStyle name="Tusenskille [0] 4 4 3 4 5" xfId="33614"/>
    <cellStyle name="Tusenskille [0] 4 4 3 5" xfId="33615"/>
    <cellStyle name="Tusenskille [0] 4 4 3 5 2" xfId="33616"/>
    <cellStyle name="Tusenskille [0] 4 4 3 5 3" xfId="33617"/>
    <cellStyle name="Tusenskille [0] 4 4 3 6" xfId="33618"/>
    <cellStyle name="Tusenskille [0] 4 4 3 6 2" xfId="33619"/>
    <cellStyle name="Tusenskille [0] 4 4 3 6 3" xfId="33620"/>
    <cellStyle name="Tusenskille [0] 4 4 3 7" xfId="33621"/>
    <cellStyle name="Tusenskille [0] 4 4 3 7 2" xfId="33622"/>
    <cellStyle name="Tusenskille [0] 4 4 3 8" xfId="33623"/>
    <cellStyle name="Tusenskille [0] 4 4 3 8 2" xfId="33624"/>
    <cellStyle name="Tusenskille [0] 4 4 3 9" xfId="33625"/>
    <cellStyle name="Tusenskille [0] 4 4 3_Tabell 4.5-4.7" xfId="33562"/>
    <cellStyle name="Tusenskille [0] 4 4 4" xfId="1954"/>
    <cellStyle name="Tusenskille [0] 4 4 4 10" xfId="33627"/>
    <cellStyle name="Tusenskille [0] 4 4 4 2" xfId="1955"/>
    <cellStyle name="Tusenskille [0] 4 4 4 2 2" xfId="33629"/>
    <cellStyle name="Tusenskille [0] 4 4 4 2 2 2" xfId="33630"/>
    <cellStyle name="Tusenskille [0] 4 4 4 2 2 3" xfId="33631"/>
    <cellStyle name="Tusenskille [0] 4 4 4 2 3" xfId="33632"/>
    <cellStyle name="Tusenskille [0] 4 4 4 2 3 2" xfId="33633"/>
    <cellStyle name="Tusenskille [0] 4 4 4 2 3 3" xfId="33634"/>
    <cellStyle name="Tusenskille [0] 4 4 4 2 4" xfId="33635"/>
    <cellStyle name="Tusenskille [0] 4 4 4 2 5" xfId="33636"/>
    <cellStyle name="Tusenskille [0] 4 4 4 2_Tabell 4.5-4.7" xfId="33628"/>
    <cellStyle name="Tusenskille [0] 4 4 4 3" xfId="33637"/>
    <cellStyle name="Tusenskille [0] 4 4 4 3 2" xfId="33638"/>
    <cellStyle name="Tusenskille [0] 4 4 4 3 2 2" xfId="33639"/>
    <cellStyle name="Tusenskille [0] 4 4 4 3 2 3" xfId="33640"/>
    <cellStyle name="Tusenskille [0] 4 4 4 3 3" xfId="33641"/>
    <cellStyle name="Tusenskille [0] 4 4 4 3 3 2" xfId="33642"/>
    <cellStyle name="Tusenskille [0] 4 4 4 3 3 3" xfId="33643"/>
    <cellStyle name="Tusenskille [0] 4 4 4 3 4" xfId="33644"/>
    <cellStyle name="Tusenskille [0] 4 4 4 3 5" xfId="33645"/>
    <cellStyle name="Tusenskille [0] 4 4 4 4" xfId="33646"/>
    <cellStyle name="Tusenskille [0] 4 4 4 4 2" xfId="33647"/>
    <cellStyle name="Tusenskille [0] 4 4 4 4 3" xfId="33648"/>
    <cellStyle name="Tusenskille [0] 4 4 4 5" xfId="33649"/>
    <cellStyle name="Tusenskille [0] 4 4 4 5 2" xfId="33650"/>
    <cellStyle name="Tusenskille [0] 4 4 4 5 3" xfId="33651"/>
    <cellStyle name="Tusenskille [0] 4 4 4 6" xfId="33652"/>
    <cellStyle name="Tusenskille [0] 4 4 4 6 2" xfId="33653"/>
    <cellStyle name="Tusenskille [0] 4 4 4 7" xfId="33654"/>
    <cellStyle name="Tusenskille [0] 4 4 4 7 2" xfId="33655"/>
    <cellStyle name="Tusenskille [0] 4 4 4 8" xfId="33656"/>
    <cellStyle name="Tusenskille [0] 4 4 4 9" xfId="33657"/>
    <cellStyle name="Tusenskille [0] 4 4 4_Tabell 4.5-4.7" xfId="33626"/>
    <cellStyle name="Tusenskille [0] 4 4 5" xfId="1956"/>
    <cellStyle name="Tusenskille [0] 4 4 5 2" xfId="33659"/>
    <cellStyle name="Tusenskille [0] 4 4 5 2 2" xfId="33660"/>
    <cellStyle name="Tusenskille [0] 4 4 5 2 3" xfId="33661"/>
    <cellStyle name="Tusenskille [0] 4 4 5 3" xfId="33662"/>
    <cellStyle name="Tusenskille [0] 4 4 5 3 2" xfId="33663"/>
    <cellStyle name="Tusenskille [0] 4 4 5 3 3" xfId="33664"/>
    <cellStyle name="Tusenskille [0] 4 4 5 4" xfId="33665"/>
    <cellStyle name="Tusenskille [0] 4 4 5 5" xfId="33666"/>
    <cellStyle name="Tusenskille [0] 4 4 5_Tabell 4.5-4.7" xfId="33658"/>
    <cellStyle name="Tusenskille [0] 4 4 6" xfId="33667"/>
    <cellStyle name="Tusenskille [0] 4 4 6 2" xfId="33668"/>
    <cellStyle name="Tusenskille [0] 4 4 6 2 2" xfId="33669"/>
    <cellStyle name="Tusenskille [0] 4 4 6 2 3" xfId="33670"/>
    <cellStyle name="Tusenskille [0] 4 4 6 3" xfId="33671"/>
    <cellStyle name="Tusenskille [0] 4 4 6 3 2" xfId="33672"/>
    <cellStyle name="Tusenskille [0] 4 4 6 3 3" xfId="33673"/>
    <cellStyle name="Tusenskille [0] 4 4 6 4" xfId="33674"/>
    <cellStyle name="Tusenskille [0] 4 4 6 5" xfId="33675"/>
    <cellStyle name="Tusenskille [0] 4 4 7" xfId="33676"/>
    <cellStyle name="Tusenskille [0] 4 4 7 2" xfId="33677"/>
    <cellStyle name="Tusenskille [0] 4 4 7 3" xfId="33678"/>
    <cellStyle name="Tusenskille [0] 4 4 8" xfId="33679"/>
    <cellStyle name="Tusenskille [0] 4 4 8 2" xfId="33680"/>
    <cellStyle name="Tusenskille [0] 4 4 8 3" xfId="33681"/>
    <cellStyle name="Tusenskille [0] 4 4 9" xfId="33682"/>
    <cellStyle name="Tusenskille [0] 4 4 9 2" xfId="33683"/>
    <cellStyle name="Tusenskille [0] 4 4_Tabell 4.5-4.7" xfId="33428"/>
    <cellStyle name="Tusenskille [0] 4 5" xfId="1957"/>
    <cellStyle name="Tusenskille [0] 4 5 10" xfId="33685"/>
    <cellStyle name="Tusenskille [0] 4 5 10 2" xfId="33686"/>
    <cellStyle name="Tusenskille [0] 4 5 11" xfId="33687"/>
    <cellStyle name="Tusenskille [0] 4 5 12" xfId="33688"/>
    <cellStyle name="Tusenskille [0] 4 5 13" xfId="33689"/>
    <cellStyle name="Tusenskille [0] 4 5 2" xfId="1958"/>
    <cellStyle name="Tusenskille [0] 4 5 2 10" xfId="33691"/>
    <cellStyle name="Tusenskille [0] 4 5 2 11" xfId="33692"/>
    <cellStyle name="Tusenskille [0] 4 5 2 12" xfId="33693"/>
    <cellStyle name="Tusenskille [0] 4 5 2 2" xfId="1959"/>
    <cellStyle name="Tusenskille [0] 4 5 2 2 10" xfId="33695"/>
    <cellStyle name="Tusenskille [0] 4 5 2 2 11" xfId="33696"/>
    <cellStyle name="Tusenskille [0] 4 5 2 2 2" xfId="1960"/>
    <cellStyle name="Tusenskille [0] 4 5 2 2 2 10" xfId="33698"/>
    <cellStyle name="Tusenskille [0] 4 5 2 2 2 2" xfId="1961"/>
    <cellStyle name="Tusenskille [0] 4 5 2 2 2 2 2" xfId="33700"/>
    <cellStyle name="Tusenskille [0] 4 5 2 2 2 2 2 2" xfId="33701"/>
    <cellStyle name="Tusenskille [0] 4 5 2 2 2 2 2 3" xfId="33702"/>
    <cellStyle name="Tusenskille [0] 4 5 2 2 2 2 3" xfId="33703"/>
    <cellStyle name="Tusenskille [0] 4 5 2 2 2 2 3 2" xfId="33704"/>
    <cellStyle name="Tusenskille [0] 4 5 2 2 2 2 3 3" xfId="33705"/>
    <cellStyle name="Tusenskille [0] 4 5 2 2 2 2 4" xfId="33706"/>
    <cellStyle name="Tusenskille [0] 4 5 2 2 2 2 5" xfId="33707"/>
    <cellStyle name="Tusenskille [0] 4 5 2 2 2 2_Tabell 4.5-4.7" xfId="33699"/>
    <cellStyle name="Tusenskille [0] 4 5 2 2 2 3" xfId="33708"/>
    <cellStyle name="Tusenskille [0] 4 5 2 2 2 3 2" xfId="33709"/>
    <cellStyle name="Tusenskille [0] 4 5 2 2 2 3 2 2" xfId="33710"/>
    <cellStyle name="Tusenskille [0] 4 5 2 2 2 3 2 3" xfId="33711"/>
    <cellStyle name="Tusenskille [0] 4 5 2 2 2 3 3" xfId="33712"/>
    <cellStyle name="Tusenskille [0] 4 5 2 2 2 3 3 2" xfId="33713"/>
    <cellStyle name="Tusenskille [0] 4 5 2 2 2 3 3 3" xfId="33714"/>
    <cellStyle name="Tusenskille [0] 4 5 2 2 2 3 4" xfId="33715"/>
    <cellStyle name="Tusenskille [0] 4 5 2 2 2 3 5" xfId="33716"/>
    <cellStyle name="Tusenskille [0] 4 5 2 2 2 4" xfId="33717"/>
    <cellStyle name="Tusenskille [0] 4 5 2 2 2 4 2" xfId="33718"/>
    <cellStyle name="Tusenskille [0] 4 5 2 2 2 4 3" xfId="33719"/>
    <cellStyle name="Tusenskille [0] 4 5 2 2 2 5" xfId="33720"/>
    <cellStyle name="Tusenskille [0] 4 5 2 2 2 5 2" xfId="33721"/>
    <cellStyle name="Tusenskille [0] 4 5 2 2 2 5 3" xfId="33722"/>
    <cellStyle name="Tusenskille [0] 4 5 2 2 2 6" xfId="33723"/>
    <cellStyle name="Tusenskille [0] 4 5 2 2 2 6 2" xfId="33724"/>
    <cellStyle name="Tusenskille [0] 4 5 2 2 2 7" xfId="33725"/>
    <cellStyle name="Tusenskille [0] 4 5 2 2 2 7 2" xfId="33726"/>
    <cellStyle name="Tusenskille [0] 4 5 2 2 2 8" xfId="33727"/>
    <cellStyle name="Tusenskille [0] 4 5 2 2 2 9" xfId="33728"/>
    <cellStyle name="Tusenskille [0] 4 5 2 2 2_Tabell 4.5-4.7" xfId="33697"/>
    <cellStyle name="Tusenskille [0] 4 5 2 2 3" xfId="1962"/>
    <cellStyle name="Tusenskille [0] 4 5 2 2 3 2" xfId="33730"/>
    <cellStyle name="Tusenskille [0] 4 5 2 2 3 2 2" xfId="33731"/>
    <cellStyle name="Tusenskille [0] 4 5 2 2 3 2 3" xfId="33732"/>
    <cellStyle name="Tusenskille [0] 4 5 2 2 3 3" xfId="33733"/>
    <cellStyle name="Tusenskille [0] 4 5 2 2 3 3 2" xfId="33734"/>
    <cellStyle name="Tusenskille [0] 4 5 2 2 3 3 3" xfId="33735"/>
    <cellStyle name="Tusenskille [0] 4 5 2 2 3 4" xfId="33736"/>
    <cellStyle name="Tusenskille [0] 4 5 2 2 3 5" xfId="33737"/>
    <cellStyle name="Tusenskille [0] 4 5 2 2 3_Tabell 4.5-4.7" xfId="33729"/>
    <cellStyle name="Tusenskille [0] 4 5 2 2 4" xfId="33738"/>
    <cellStyle name="Tusenskille [0] 4 5 2 2 4 2" xfId="33739"/>
    <cellStyle name="Tusenskille [0] 4 5 2 2 4 2 2" xfId="33740"/>
    <cellStyle name="Tusenskille [0] 4 5 2 2 4 2 3" xfId="33741"/>
    <cellStyle name="Tusenskille [0] 4 5 2 2 4 3" xfId="33742"/>
    <cellStyle name="Tusenskille [0] 4 5 2 2 4 3 2" xfId="33743"/>
    <cellStyle name="Tusenskille [0] 4 5 2 2 4 3 3" xfId="33744"/>
    <cellStyle name="Tusenskille [0] 4 5 2 2 4 4" xfId="33745"/>
    <cellStyle name="Tusenskille [0] 4 5 2 2 4 5" xfId="33746"/>
    <cellStyle name="Tusenskille [0] 4 5 2 2 5" xfId="33747"/>
    <cellStyle name="Tusenskille [0] 4 5 2 2 5 2" xfId="33748"/>
    <cellStyle name="Tusenskille [0] 4 5 2 2 5 3" xfId="33749"/>
    <cellStyle name="Tusenskille [0] 4 5 2 2 6" xfId="33750"/>
    <cellStyle name="Tusenskille [0] 4 5 2 2 6 2" xfId="33751"/>
    <cellStyle name="Tusenskille [0] 4 5 2 2 6 3" xfId="33752"/>
    <cellStyle name="Tusenskille [0] 4 5 2 2 7" xfId="33753"/>
    <cellStyle name="Tusenskille [0] 4 5 2 2 7 2" xfId="33754"/>
    <cellStyle name="Tusenskille [0] 4 5 2 2 8" xfId="33755"/>
    <cellStyle name="Tusenskille [0] 4 5 2 2 8 2" xfId="33756"/>
    <cellStyle name="Tusenskille [0] 4 5 2 2 9" xfId="33757"/>
    <cellStyle name="Tusenskille [0] 4 5 2 2_Tabell 4.5-4.7" xfId="33694"/>
    <cellStyle name="Tusenskille [0] 4 5 2 3" xfId="1963"/>
    <cellStyle name="Tusenskille [0] 4 5 2 3 10" xfId="33759"/>
    <cellStyle name="Tusenskille [0] 4 5 2 3 2" xfId="1964"/>
    <cellStyle name="Tusenskille [0] 4 5 2 3 2 2" xfId="33761"/>
    <cellStyle name="Tusenskille [0] 4 5 2 3 2 2 2" xfId="33762"/>
    <cellStyle name="Tusenskille [0] 4 5 2 3 2 2 3" xfId="33763"/>
    <cellStyle name="Tusenskille [0] 4 5 2 3 2 3" xfId="33764"/>
    <cellStyle name="Tusenskille [0] 4 5 2 3 2 3 2" xfId="33765"/>
    <cellStyle name="Tusenskille [0] 4 5 2 3 2 3 3" xfId="33766"/>
    <cellStyle name="Tusenskille [0] 4 5 2 3 2 4" xfId="33767"/>
    <cellStyle name="Tusenskille [0] 4 5 2 3 2 5" xfId="33768"/>
    <cellStyle name="Tusenskille [0] 4 5 2 3 2_Tabell 4.5-4.7" xfId="33760"/>
    <cellStyle name="Tusenskille [0] 4 5 2 3 3" xfId="33769"/>
    <cellStyle name="Tusenskille [0] 4 5 2 3 3 2" xfId="33770"/>
    <cellStyle name="Tusenskille [0] 4 5 2 3 3 2 2" xfId="33771"/>
    <cellStyle name="Tusenskille [0] 4 5 2 3 3 2 3" xfId="33772"/>
    <cellStyle name="Tusenskille [0] 4 5 2 3 3 3" xfId="33773"/>
    <cellStyle name="Tusenskille [0] 4 5 2 3 3 3 2" xfId="33774"/>
    <cellStyle name="Tusenskille [0] 4 5 2 3 3 3 3" xfId="33775"/>
    <cellStyle name="Tusenskille [0] 4 5 2 3 3 4" xfId="33776"/>
    <cellStyle name="Tusenskille [0] 4 5 2 3 3 5" xfId="33777"/>
    <cellStyle name="Tusenskille [0] 4 5 2 3 4" xfId="33778"/>
    <cellStyle name="Tusenskille [0] 4 5 2 3 4 2" xfId="33779"/>
    <cellStyle name="Tusenskille [0] 4 5 2 3 4 3" xfId="33780"/>
    <cellStyle name="Tusenskille [0] 4 5 2 3 5" xfId="33781"/>
    <cellStyle name="Tusenskille [0] 4 5 2 3 5 2" xfId="33782"/>
    <cellStyle name="Tusenskille [0] 4 5 2 3 5 3" xfId="33783"/>
    <cellStyle name="Tusenskille [0] 4 5 2 3 6" xfId="33784"/>
    <cellStyle name="Tusenskille [0] 4 5 2 3 6 2" xfId="33785"/>
    <cellStyle name="Tusenskille [0] 4 5 2 3 7" xfId="33786"/>
    <cellStyle name="Tusenskille [0] 4 5 2 3 7 2" xfId="33787"/>
    <cellStyle name="Tusenskille [0] 4 5 2 3 8" xfId="33788"/>
    <cellStyle name="Tusenskille [0] 4 5 2 3 9" xfId="33789"/>
    <cellStyle name="Tusenskille [0] 4 5 2 3_Tabell 4.5-4.7" xfId="33758"/>
    <cellStyle name="Tusenskille [0] 4 5 2 4" xfId="1965"/>
    <cellStyle name="Tusenskille [0] 4 5 2 4 2" xfId="33791"/>
    <cellStyle name="Tusenskille [0] 4 5 2 4 2 2" xfId="33792"/>
    <cellStyle name="Tusenskille [0] 4 5 2 4 2 3" xfId="33793"/>
    <cellStyle name="Tusenskille [0] 4 5 2 4 3" xfId="33794"/>
    <cellStyle name="Tusenskille [0] 4 5 2 4 3 2" xfId="33795"/>
    <cellStyle name="Tusenskille [0] 4 5 2 4 3 3" xfId="33796"/>
    <cellStyle name="Tusenskille [0] 4 5 2 4 4" xfId="33797"/>
    <cellStyle name="Tusenskille [0] 4 5 2 4 5" xfId="33798"/>
    <cellStyle name="Tusenskille [0] 4 5 2 4_Tabell 4.5-4.7" xfId="33790"/>
    <cellStyle name="Tusenskille [0] 4 5 2 5" xfId="33799"/>
    <cellStyle name="Tusenskille [0] 4 5 2 5 2" xfId="33800"/>
    <cellStyle name="Tusenskille [0] 4 5 2 5 2 2" xfId="33801"/>
    <cellStyle name="Tusenskille [0] 4 5 2 5 2 3" xfId="33802"/>
    <cellStyle name="Tusenskille [0] 4 5 2 5 3" xfId="33803"/>
    <cellStyle name="Tusenskille [0] 4 5 2 5 3 2" xfId="33804"/>
    <cellStyle name="Tusenskille [0] 4 5 2 5 3 3" xfId="33805"/>
    <cellStyle name="Tusenskille [0] 4 5 2 5 4" xfId="33806"/>
    <cellStyle name="Tusenskille [0] 4 5 2 5 5" xfId="33807"/>
    <cellStyle name="Tusenskille [0] 4 5 2 6" xfId="33808"/>
    <cellStyle name="Tusenskille [0] 4 5 2 6 2" xfId="33809"/>
    <cellStyle name="Tusenskille [0] 4 5 2 6 3" xfId="33810"/>
    <cellStyle name="Tusenskille [0] 4 5 2 7" xfId="33811"/>
    <cellStyle name="Tusenskille [0] 4 5 2 7 2" xfId="33812"/>
    <cellStyle name="Tusenskille [0] 4 5 2 7 3" xfId="33813"/>
    <cellStyle name="Tusenskille [0] 4 5 2 8" xfId="33814"/>
    <cellStyle name="Tusenskille [0] 4 5 2 8 2" xfId="33815"/>
    <cellStyle name="Tusenskille [0] 4 5 2 9" xfId="33816"/>
    <cellStyle name="Tusenskille [0] 4 5 2 9 2" xfId="33817"/>
    <cellStyle name="Tusenskille [0] 4 5 2_Tabell 4.5-4.7" xfId="33690"/>
    <cellStyle name="Tusenskille [0] 4 5 3" xfId="1966"/>
    <cellStyle name="Tusenskille [0] 4 5 3 10" xfId="33819"/>
    <cellStyle name="Tusenskille [0] 4 5 3 11" xfId="33820"/>
    <cellStyle name="Tusenskille [0] 4 5 3 2" xfId="1967"/>
    <cellStyle name="Tusenskille [0] 4 5 3 2 10" xfId="33822"/>
    <cellStyle name="Tusenskille [0] 4 5 3 2 2" xfId="1968"/>
    <cellStyle name="Tusenskille [0] 4 5 3 2 2 2" xfId="33824"/>
    <cellStyle name="Tusenskille [0] 4 5 3 2 2 2 2" xfId="33825"/>
    <cellStyle name="Tusenskille [0] 4 5 3 2 2 2 3" xfId="33826"/>
    <cellStyle name="Tusenskille [0] 4 5 3 2 2 3" xfId="33827"/>
    <cellStyle name="Tusenskille [0] 4 5 3 2 2 3 2" xfId="33828"/>
    <cellStyle name="Tusenskille [0] 4 5 3 2 2 3 3" xfId="33829"/>
    <cellStyle name="Tusenskille [0] 4 5 3 2 2 4" xfId="33830"/>
    <cellStyle name="Tusenskille [0] 4 5 3 2 2 5" xfId="33831"/>
    <cellStyle name="Tusenskille [0] 4 5 3 2 2_Tabell 4.5-4.7" xfId="33823"/>
    <cellStyle name="Tusenskille [0] 4 5 3 2 3" xfId="33832"/>
    <cellStyle name="Tusenskille [0] 4 5 3 2 3 2" xfId="33833"/>
    <cellStyle name="Tusenskille [0] 4 5 3 2 3 2 2" xfId="33834"/>
    <cellStyle name="Tusenskille [0] 4 5 3 2 3 2 3" xfId="33835"/>
    <cellStyle name="Tusenskille [0] 4 5 3 2 3 3" xfId="33836"/>
    <cellStyle name="Tusenskille [0] 4 5 3 2 3 3 2" xfId="33837"/>
    <cellStyle name="Tusenskille [0] 4 5 3 2 3 3 3" xfId="33838"/>
    <cellStyle name="Tusenskille [0] 4 5 3 2 3 4" xfId="33839"/>
    <cellStyle name="Tusenskille [0] 4 5 3 2 3 5" xfId="33840"/>
    <cellStyle name="Tusenskille [0] 4 5 3 2 4" xfId="33841"/>
    <cellStyle name="Tusenskille [0] 4 5 3 2 4 2" xfId="33842"/>
    <cellStyle name="Tusenskille [0] 4 5 3 2 4 3" xfId="33843"/>
    <cellStyle name="Tusenskille [0] 4 5 3 2 5" xfId="33844"/>
    <cellStyle name="Tusenskille [0] 4 5 3 2 5 2" xfId="33845"/>
    <cellStyle name="Tusenskille [0] 4 5 3 2 5 3" xfId="33846"/>
    <cellStyle name="Tusenskille [0] 4 5 3 2 6" xfId="33847"/>
    <cellStyle name="Tusenskille [0] 4 5 3 2 6 2" xfId="33848"/>
    <cellStyle name="Tusenskille [0] 4 5 3 2 7" xfId="33849"/>
    <cellStyle name="Tusenskille [0] 4 5 3 2 7 2" xfId="33850"/>
    <cellStyle name="Tusenskille [0] 4 5 3 2 8" xfId="33851"/>
    <cellStyle name="Tusenskille [0] 4 5 3 2 9" xfId="33852"/>
    <cellStyle name="Tusenskille [0] 4 5 3 2_Tabell 4.5-4.7" xfId="33821"/>
    <cellStyle name="Tusenskille [0] 4 5 3 3" xfId="1969"/>
    <cellStyle name="Tusenskille [0] 4 5 3 3 2" xfId="33854"/>
    <cellStyle name="Tusenskille [0] 4 5 3 3 2 2" xfId="33855"/>
    <cellStyle name="Tusenskille [0] 4 5 3 3 2 3" xfId="33856"/>
    <cellStyle name="Tusenskille [0] 4 5 3 3 3" xfId="33857"/>
    <cellStyle name="Tusenskille [0] 4 5 3 3 3 2" xfId="33858"/>
    <cellStyle name="Tusenskille [0] 4 5 3 3 3 3" xfId="33859"/>
    <cellStyle name="Tusenskille [0] 4 5 3 3 4" xfId="33860"/>
    <cellStyle name="Tusenskille [0] 4 5 3 3 5" xfId="33861"/>
    <cellStyle name="Tusenskille [0] 4 5 3 3_Tabell 4.5-4.7" xfId="33853"/>
    <cellStyle name="Tusenskille [0] 4 5 3 4" xfId="33862"/>
    <cellStyle name="Tusenskille [0] 4 5 3 4 2" xfId="33863"/>
    <cellStyle name="Tusenskille [0] 4 5 3 4 2 2" xfId="33864"/>
    <cellStyle name="Tusenskille [0] 4 5 3 4 2 3" xfId="33865"/>
    <cellStyle name="Tusenskille [0] 4 5 3 4 3" xfId="33866"/>
    <cellStyle name="Tusenskille [0] 4 5 3 4 3 2" xfId="33867"/>
    <cellStyle name="Tusenskille [0] 4 5 3 4 3 3" xfId="33868"/>
    <cellStyle name="Tusenskille [0] 4 5 3 4 4" xfId="33869"/>
    <cellStyle name="Tusenskille [0] 4 5 3 4 5" xfId="33870"/>
    <cellStyle name="Tusenskille [0] 4 5 3 5" xfId="33871"/>
    <cellStyle name="Tusenskille [0] 4 5 3 5 2" xfId="33872"/>
    <cellStyle name="Tusenskille [0] 4 5 3 5 3" xfId="33873"/>
    <cellStyle name="Tusenskille [0] 4 5 3 6" xfId="33874"/>
    <cellStyle name="Tusenskille [0] 4 5 3 6 2" xfId="33875"/>
    <cellStyle name="Tusenskille [0] 4 5 3 6 3" xfId="33876"/>
    <cellStyle name="Tusenskille [0] 4 5 3 7" xfId="33877"/>
    <cellStyle name="Tusenskille [0] 4 5 3 7 2" xfId="33878"/>
    <cellStyle name="Tusenskille [0] 4 5 3 8" xfId="33879"/>
    <cellStyle name="Tusenskille [0] 4 5 3 8 2" xfId="33880"/>
    <cellStyle name="Tusenskille [0] 4 5 3 9" xfId="33881"/>
    <cellStyle name="Tusenskille [0] 4 5 3_Tabell 4.5-4.7" xfId="33818"/>
    <cellStyle name="Tusenskille [0] 4 5 4" xfId="1970"/>
    <cellStyle name="Tusenskille [0] 4 5 4 10" xfId="33883"/>
    <cellStyle name="Tusenskille [0] 4 5 4 2" xfId="1971"/>
    <cellStyle name="Tusenskille [0] 4 5 4 2 2" xfId="33885"/>
    <cellStyle name="Tusenskille [0] 4 5 4 2 2 2" xfId="33886"/>
    <cellStyle name="Tusenskille [0] 4 5 4 2 2 3" xfId="33887"/>
    <cellStyle name="Tusenskille [0] 4 5 4 2 3" xfId="33888"/>
    <cellStyle name="Tusenskille [0] 4 5 4 2 3 2" xfId="33889"/>
    <cellStyle name="Tusenskille [0] 4 5 4 2 3 3" xfId="33890"/>
    <cellStyle name="Tusenskille [0] 4 5 4 2 4" xfId="33891"/>
    <cellStyle name="Tusenskille [0] 4 5 4 2 5" xfId="33892"/>
    <cellStyle name="Tusenskille [0] 4 5 4 2_Tabell 4.5-4.7" xfId="33884"/>
    <cellStyle name="Tusenskille [0] 4 5 4 3" xfId="33893"/>
    <cellStyle name="Tusenskille [0] 4 5 4 3 2" xfId="33894"/>
    <cellStyle name="Tusenskille [0] 4 5 4 3 2 2" xfId="33895"/>
    <cellStyle name="Tusenskille [0] 4 5 4 3 2 3" xfId="33896"/>
    <cellStyle name="Tusenskille [0] 4 5 4 3 3" xfId="33897"/>
    <cellStyle name="Tusenskille [0] 4 5 4 3 3 2" xfId="33898"/>
    <cellStyle name="Tusenskille [0] 4 5 4 3 3 3" xfId="33899"/>
    <cellStyle name="Tusenskille [0] 4 5 4 3 4" xfId="33900"/>
    <cellStyle name="Tusenskille [0] 4 5 4 3 5" xfId="33901"/>
    <cellStyle name="Tusenskille [0] 4 5 4 4" xfId="33902"/>
    <cellStyle name="Tusenskille [0] 4 5 4 4 2" xfId="33903"/>
    <cellStyle name="Tusenskille [0] 4 5 4 4 3" xfId="33904"/>
    <cellStyle name="Tusenskille [0] 4 5 4 5" xfId="33905"/>
    <cellStyle name="Tusenskille [0] 4 5 4 5 2" xfId="33906"/>
    <cellStyle name="Tusenskille [0] 4 5 4 5 3" xfId="33907"/>
    <cellStyle name="Tusenskille [0] 4 5 4 6" xfId="33908"/>
    <cellStyle name="Tusenskille [0] 4 5 4 6 2" xfId="33909"/>
    <cellStyle name="Tusenskille [0] 4 5 4 7" xfId="33910"/>
    <cellStyle name="Tusenskille [0] 4 5 4 7 2" xfId="33911"/>
    <cellStyle name="Tusenskille [0] 4 5 4 8" xfId="33912"/>
    <cellStyle name="Tusenskille [0] 4 5 4 9" xfId="33913"/>
    <cellStyle name="Tusenskille [0] 4 5 4_Tabell 4.5-4.7" xfId="33882"/>
    <cellStyle name="Tusenskille [0] 4 5 5" xfId="1972"/>
    <cellStyle name="Tusenskille [0] 4 5 5 2" xfId="33915"/>
    <cellStyle name="Tusenskille [0] 4 5 5 2 2" xfId="33916"/>
    <cellStyle name="Tusenskille [0] 4 5 5 2 3" xfId="33917"/>
    <cellStyle name="Tusenskille [0] 4 5 5 3" xfId="33918"/>
    <cellStyle name="Tusenskille [0] 4 5 5 3 2" xfId="33919"/>
    <cellStyle name="Tusenskille [0] 4 5 5 3 3" xfId="33920"/>
    <cellStyle name="Tusenskille [0] 4 5 5 4" xfId="33921"/>
    <cellStyle name="Tusenskille [0] 4 5 5 5" xfId="33922"/>
    <cellStyle name="Tusenskille [0] 4 5 5_Tabell 4.5-4.7" xfId="33914"/>
    <cellStyle name="Tusenskille [0] 4 5 6" xfId="33923"/>
    <cellStyle name="Tusenskille [0] 4 5 6 2" xfId="33924"/>
    <cellStyle name="Tusenskille [0] 4 5 6 2 2" xfId="33925"/>
    <cellStyle name="Tusenskille [0] 4 5 6 2 3" xfId="33926"/>
    <cellStyle name="Tusenskille [0] 4 5 6 3" xfId="33927"/>
    <cellStyle name="Tusenskille [0] 4 5 6 3 2" xfId="33928"/>
    <cellStyle name="Tusenskille [0] 4 5 6 3 3" xfId="33929"/>
    <cellStyle name="Tusenskille [0] 4 5 6 4" xfId="33930"/>
    <cellStyle name="Tusenskille [0] 4 5 6 5" xfId="33931"/>
    <cellStyle name="Tusenskille [0] 4 5 7" xfId="33932"/>
    <cellStyle name="Tusenskille [0] 4 5 7 2" xfId="33933"/>
    <cellStyle name="Tusenskille [0] 4 5 7 3" xfId="33934"/>
    <cellStyle name="Tusenskille [0] 4 5 8" xfId="33935"/>
    <cellStyle name="Tusenskille [0] 4 5 8 2" xfId="33936"/>
    <cellStyle name="Tusenskille [0] 4 5 8 3" xfId="33937"/>
    <cellStyle name="Tusenskille [0] 4 5 9" xfId="33938"/>
    <cellStyle name="Tusenskille [0] 4 5 9 2" xfId="33939"/>
    <cellStyle name="Tusenskille [0] 4 5_Tabell 4.5-4.7" xfId="33684"/>
    <cellStyle name="Tusenskille [0] 4 6" xfId="1973"/>
    <cellStyle name="Tusenskille [0] 4 6 10" xfId="33941"/>
    <cellStyle name="Tusenskille [0] 4 6 11" xfId="33942"/>
    <cellStyle name="Tusenskille [0] 4 6 12" xfId="33943"/>
    <cellStyle name="Tusenskille [0] 4 6 2" xfId="1974"/>
    <cellStyle name="Tusenskille [0] 4 6 2 10" xfId="33945"/>
    <cellStyle name="Tusenskille [0] 4 6 2 11" xfId="33946"/>
    <cellStyle name="Tusenskille [0] 4 6 2 2" xfId="1975"/>
    <cellStyle name="Tusenskille [0] 4 6 2 2 10" xfId="33948"/>
    <cellStyle name="Tusenskille [0] 4 6 2 2 2" xfId="1976"/>
    <cellStyle name="Tusenskille [0] 4 6 2 2 2 2" xfId="33950"/>
    <cellStyle name="Tusenskille [0] 4 6 2 2 2 2 2" xfId="33951"/>
    <cellStyle name="Tusenskille [0] 4 6 2 2 2 2 3" xfId="33952"/>
    <cellStyle name="Tusenskille [0] 4 6 2 2 2 3" xfId="33953"/>
    <cellStyle name="Tusenskille [0] 4 6 2 2 2 3 2" xfId="33954"/>
    <cellStyle name="Tusenskille [0] 4 6 2 2 2 3 3" xfId="33955"/>
    <cellStyle name="Tusenskille [0] 4 6 2 2 2 4" xfId="33956"/>
    <cellStyle name="Tusenskille [0] 4 6 2 2 2 5" xfId="33957"/>
    <cellStyle name="Tusenskille [0] 4 6 2 2 2_Tabell 4.5-4.7" xfId="33949"/>
    <cellStyle name="Tusenskille [0] 4 6 2 2 3" xfId="33958"/>
    <cellStyle name="Tusenskille [0] 4 6 2 2 3 2" xfId="33959"/>
    <cellStyle name="Tusenskille [0] 4 6 2 2 3 2 2" xfId="33960"/>
    <cellStyle name="Tusenskille [0] 4 6 2 2 3 2 3" xfId="33961"/>
    <cellStyle name="Tusenskille [0] 4 6 2 2 3 3" xfId="33962"/>
    <cellStyle name="Tusenskille [0] 4 6 2 2 3 3 2" xfId="33963"/>
    <cellStyle name="Tusenskille [0] 4 6 2 2 3 3 3" xfId="33964"/>
    <cellStyle name="Tusenskille [0] 4 6 2 2 3 4" xfId="33965"/>
    <cellStyle name="Tusenskille [0] 4 6 2 2 3 5" xfId="33966"/>
    <cellStyle name="Tusenskille [0] 4 6 2 2 4" xfId="33967"/>
    <cellStyle name="Tusenskille [0] 4 6 2 2 4 2" xfId="33968"/>
    <cellStyle name="Tusenskille [0] 4 6 2 2 4 3" xfId="33969"/>
    <cellStyle name="Tusenskille [0] 4 6 2 2 5" xfId="33970"/>
    <cellStyle name="Tusenskille [0] 4 6 2 2 5 2" xfId="33971"/>
    <cellStyle name="Tusenskille [0] 4 6 2 2 5 3" xfId="33972"/>
    <cellStyle name="Tusenskille [0] 4 6 2 2 6" xfId="33973"/>
    <cellStyle name="Tusenskille [0] 4 6 2 2 6 2" xfId="33974"/>
    <cellStyle name="Tusenskille [0] 4 6 2 2 7" xfId="33975"/>
    <cellStyle name="Tusenskille [0] 4 6 2 2 7 2" xfId="33976"/>
    <cellStyle name="Tusenskille [0] 4 6 2 2 8" xfId="33977"/>
    <cellStyle name="Tusenskille [0] 4 6 2 2 9" xfId="33978"/>
    <cellStyle name="Tusenskille [0] 4 6 2 2_Tabell 4.5-4.7" xfId="33947"/>
    <cellStyle name="Tusenskille [0] 4 6 2 3" xfId="1977"/>
    <cellStyle name="Tusenskille [0] 4 6 2 3 2" xfId="33980"/>
    <cellStyle name="Tusenskille [0] 4 6 2 3 2 2" xfId="33981"/>
    <cellStyle name="Tusenskille [0] 4 6 2 3 2 3" xfId="33982"/>
    <cellStyle name="Tusenskille [0] 4 6 2 3 3" xfId="33983"/>
    <cellStyle name="Tusenskille [0] 4 6 2 3 3 2" xfId="33984"/>
    <cellStyle name="Tusenskille [0] 4 6 2 3 3 3" xfId="33985"/>
    <cellStyle name="Tusenskille [0] 4 6 2 3 4" xfId="33986"/>
    <cellStyle name="Tusenskille [0] 4 6 2 3 5" xfId="33987"/>
    <cellStyle name="Tusenskille [0] 4 6 2 3_Tabell 4.5-4.7" xfId="33979"/>
    <cellStyle name="Tusenskille [0] 4 6 2 4" xfId="33988"/>
    <cellStyle name="Tusenskille [0] 4 6 2 4 2" xfId="33989"/>
    <cellStyle name="Tusenskille [0] 4 6 2 4 2 2" xfId="33990"/>
    <cellStyle name="Tusenskille [0] 4 6 2 4 2 3" xfId="33991"/>
    <cellStyle name="Tusenskille [0] 4 6 2 4 3" xfId="33992"/>
    <cellStyle name="Tusenskille [0] 4 6 2 4 3 2" xfId="33993"/>
    <cellStyle name="Tusenskille [0] 4 6 2 4 3 3" xfId="33994"/>
    <cellStyle name="Tusenskille [0] 4 6 2 4 4" xfId="33995"/>
    <cellStyle name="Tusenskille [0] 4 6 2 4 5" xfId="33996"/>
    <cellStyle name="Tusenskille [0] 4 6 2 5" xfId="33997"/>
    <cellStyle name="Tusenskille [0] 4 6 2 5 2" xfId="33998"/>
    <cellStyle name="Tusenskille [0] 4 6 2 5 3" xfId="33999"/>
    <cellStyle name="Tusenskille [0] 4 6 2 6" xfId="34000"/>
    <cellStyle name="Tusenskille [0] 4 6 2 6 2" xfId="34001"/>
    <cellStyle name="Tusenskille [0] 4 6 2 6 3" xfId="34002"/>
    <cellStyle name="Tusenskille [0] 4 6 2 7" xfId="34003"/>
    <cellStyle name="Tusenskille [0] 4 6 2 7 2" xfId="34004"/>
    <cellStyle name="Tusenskille [0] 4 6 2 8" xfId="34005"/>
    <cellStyle name="Tusenskille [0] 4 6 2 8 2" xfId="34006"/>
    <cellStyle name="Tusenskille [0] 4 6 2 9" xfId="34007"/>
    <cellStyle name="Tusenskille [0] 4 6 2_Tabell 4.5-4.7" xfId="33944"/>
    <cellStyle name="Tusenskille [0] 4 6 3" xfId="1978"/>
    <cellStyle name="Tusenskille [0] 4 6 3 10" xfId="34009"/>
    <cellStyle name="Tusenskille [0] 4 6 3 2" xfId="1979"/>
    <cellStyle name="Tusenskille [0] 4 6 3 2 2" xfId="34011"/>
    <cellStyle name="Tusenskille [0] 4 6 3 2 2 2" xfId="34012"/>
    <cellStyle name="Tusenskille [0] 4 6 3 2 2 3" xfId="34013"/>
    <cellStyle name="Tusenskille [0] 4 6 3 2 3" xfId="34014"/>
    <cellStyle name="Tusenskille [0] 4 6 3 2 3 2" xfId="34015"/>
    <cellStyle name="Tusenskille [0] 4 6 3 2 3 3" xfId="34016"/>
    <cellStyle name="Tusenskille [0] 4 6 3 2 4" xfId="34017"/>
    <cellStyle name="Tusenskille [0] 4 6 3 2 5" xfId="34018"/>
    <cellStyle name="Tusenskille [0] 4 6 3 2_Tabell 4.5-4.7" xfId="34010"/>
    <cellStyle name="Tusenskille [0] 4 6 3 3" xfId="34019"/>
    <cellStyle name="Tusenskille [0] 4 6 3 3 2" xfId="34020"/>
    <cellStyle name="Tusenskille [0] 4 6 3 3 2 2" xfId="34021"/>
    <cellStyle name="Tusenskille [0] 4 6 3 3 2 3" xfId="34022"/>
    <cellStyle name="Tusenskille [0] 4 6 3 3 3" xfId="34023"/>
    <cellStyle name="Tusenskille [0] 4 6 3 3 3 2" xfId="34024"/>
    <cellStyle name="Tusenskille [0] 4 6 3 3 3 3" xfId="34025"/>
    <cellStyle name="Tusenskille [0] 4 6 3 3 4" xfId="34026"/>
    <cellStyle name="Tusenskille [0] 4 6 3 3 5" xfId="34027"/>
    <cellStyle name="Tusenskille [0] 4 6 3 4" xfId="34028"/>
    <cellStyle name="Tusenskille [0] 4 6 3 4 2" xfId="34029"/>
    <cellStyle name="Tusenskille [0] 4 6 3 4 3" xfId="34030"/>
    <cellStyle name="Tusenskille [0] 4 6 3 5" xfId="34031"/>
    <cellStyle name="Tusenskille [0] 4 6 3 5 2" xfId="34032"/>
    <cellStyle name="Tusenskille [0] 4 6 3 5 3" xfId="34033"/>
    <cellStyle name="Tusenskille [0] 4 6 3 6" xfId="34034"/>
    <cellStyle name="Tusenskille [0] 4 6 3 6 2" xfId="34035"/>
    <cellStyle name="Tusenskille [0] 4 6 3 7" xfId="34036"/>
    <cellStyle name="Tusenskille [0] 4 6 3 7 2" xfId="34037"/>
    <cellStyle name="Tusenskille [0] 4 6 3 8" xfId="34038"/>
    <cellStyle name="Tusenskille [0] 4 6 3 9" xfId="34039"/>
    <cellStyle name="Tusenskille [0] 4 6 3_Tabell 4.5-4.7" xfId="34008"/>
    <cellStyle name="Tusenskille [0] 4 6 4" xfId="1980"/>
    <cellStyle name="Tusenskille [0] 4 6 4 2" xfId="34041"/>
    <cellStyle name="Tusenskille [0] 4 6 4 2 2" xfId="34042"/>
    <cellStyle name="Tusenskille [0] 4 6 4 2 3" xfId="34043"/>
    <cellStyle name="Tusenskille [0] 4 6 4 3" xfId="34044"/>
    <cellStyle name="Tusenskille [0] 4 6 4 3 2" xfId="34045"/>
    <cellStyle name="Tusenskille [0] 4 6 4 3 3" xfId="34046"/>
    <cellStyle name="Tusenskille [0] 4 6 4 4" xfId="34047"/>
    <cellStyle name="Tusenskille [0] 4 6 4 5" xfId="34048"/>
    <cellStyle name="Tusenskille [0] 4 6 4_Tabell 4.5-4.7" xfId="34040"/>
    <cellStyle name="Tusenskille [0] 4 6 5" xfId="34049"/>
    <cellStyle name="Tusenskille [0] 4 6 5 2" xfId="34050"/>
    <cellStyle name="Tusenskille [0] 4 6 5 2 2" xfId="34051"/>
    <cellStyle name="Tusenskille [0] 4 6 5 2 3" xfId="34052"/>
    <cellStyle name="Tusenskille [0] 4 6 5 3" xfId="34053"/>
    <cellStyle name="Tusenskille [0] 4 6 5 3 2" xfId="34054"/>
    <cellStyle name="Tusenskille [0] 4 6 5 3 3" xfId="34055"/>
    <cellStyle name="Tusenskille [0] 4 6 5 4" xfId="34056"/>
    <cellStyle name="Tusenskille [0] 4 6 5 5" xfId="34057"/>
    <cellStyle name="Tusenskille [0] 4 6 6" xfId="34058"/>
    <cellStyle name="Tusenskille [0] 4 6 6 2" xfId="34059"/>
    <cellStyle name="Tusenskille [0] 4 6 6 3" xfId="34060"/>
    <cellStyle name="Tusenskille [0] 4 6 7" xfId="34061"/>
    <cellStyle name="Tusenskille [0] 4 6 7 2" xfId="34062"/>
    <cellStyle name="Tusenskille [0] 4 6 7 3" xfId="34063"/>
    <cellStyle name="Tusenskille [0] 4 6 8" xfId="34064"/>
    <cellStyle name="Tusenskille [0] 4 6 8 2" xfId="34065"/>
    <cellStyle name="Tusenskille [0] 4 6 9" xfId="34066"/>
    <cellStyle name="Tusenskille [0] 4 6 9 2" xfId="34067"/>
    <cellStyle name="Tusenskille [0] 4 6_Tabell 4.5-4.7" xfId="33940"/>
    <cellStyle name="Tusenskille [0] 4 7" xfId="1981"/>
    <cellStyle name="Tusenskille [0] 4 7 10" xfId="34069"/>
    <cellStyle name="Tusenskille [0] 4 7 11" xfId="34070"/>
    <cellStyle name="Tusenskille [0] 4 7 2" xfId="1982"/>
    <cellStyle name="Tusenskille [0] 4 7 2 10" xfId="34072"/>
    <cellStyle name="Tusenskille [0] 4 7 2 2" xfId="1983"/>
    <cellStyle name="Tusenskille [0] 4 7 2 2 2" xfId="34074"/>
    <cellStyle name="Tusenskille [0] 4 7 2 2 2 2" xfId="34075"/>
    <cellStyle name="Tusenskille [0] 4 7 2 2 2 3" xfId="34076"/>
    <cellStyle name="Tusenskille [0] 4 7 2 2 3" xfId="34077"/>
    <cellStyle name="Tusenskille [0] 4 7 2 2 3 2" xfId="34078"/>
    <cellStyle name="Tusenskille [0] 4 7 2 2 3 3" xfId="34079"/>
    <cellStyle name="Tusenskille [0] 4 7 2 2 4" xfId="34080"/>
    <cellStyle name="Tusenskille [0] 4 7 2 2 5" xfId="34081"/>
    <cellStyle name="Tusenskille [0] 4 7 2 2_Tabell 4.5-4.7" xfId="34073"/>
    <cellStyle name="Tusenskille [0] 4 7 2 3" xfId="34082"/>
    <cellStyle name="Tusenskille [0] 4 7 2 3 2" xfId="34083"/>
    <cellStyle name="Tusenskille [0] 4 7 2 3 2 2" xfId="34084"/>
    <cellStyle name="Tusenskille [0] 4 7 2 3 2 3" xfId="34085"/>
    <cellStyle name="Tusenskille [0] 4 7 2 3 3" xfId="34086"/>
    <cellStyle name="Tusenskille [0] 4 7 2 3 3 2" xfId="34087"/>
    <cellStyle name="Tusenskille [0] 4 7 2 3 3 3" xfId="34088"/>
    <cellStyle name="Tusenskille [0] 4 7 2 3 4" xfId="34089"/>
    <cellStyle name="Tusenskille [0] 4 7 2 3 5" xfId="34090"/>
    <cellStyle name="Tusenskille [0] 4 7 2 4" xfId="34091"/>
    <cellStyle name="Tusenskille [0] 4 7 2 4 2" xfId="34092"/>
    <cellStyle name="Tusenskille [0] 4 7 2 4 3" xfId="34093"/>
    <cellStyle name="Tusenskille [0] 4 7 2 5" xfId="34094"/>
    <cellStyle name="Tusenskille [0] 4 7 2 5 2" xfId="34095"/>
    <cellStyle name="Tusenskille [0] 4 7 2 5 3" xfId="34096"/>
    <cellStyle name="Tusenskille [0] 4 7 2 6" xfId="34097"/>
    <cellStyle name="Tusenskille [0] 4 7 2 6 2" xfId="34098"/>
    <cellStyle name="Tusenskille [0] 4 7 2 7" xfId="34099"/>
    <cellStyle name="Tusenskille [0] 4 7 2 7 2" xfId="34100"/>
    <cellStyle name="Tusenskille [0] 4 7 2 8" xfId="34101"/>
    <cellStyle name="Tusenskille [0] 4 7 2 9" xfId="34102"/>
    <cellStyle name="Tusenskille [0] 4 7 2_Tabell 4.5-4.7" xfId="34071"/>
    <cellStyle name="Tusenskille [0] 4 7 3" xfId="1984"/>
    <cellStyle name="Tusenskille [0] 4 7 3 2" xfId="34104"/>
    <cellStyle name="Tusenskille [0] 4 7 3 2 2" xfId="34105"/>
    <cellStyle name="Tusenskille [0] 4 7 3 2 3" xfId="34106"/>
    <cellStyle name="Tusenskille [0] 4 7 3 3" xfId="34107"/>
    <cellStyle name="Tusenskille [0] 4 7 3 3 2" xfId="34108"/>
    <cellStyle name="Tusenskille [0] 4 7 3 3 3" xfId="34109"/>
    <cellStyle name="Tusenskille [0] 4 7 3 4" xfId="34110"/>
    <cellStyle name="Tusenskille [0] 4 7 3 5" xfId="34111"/>
    <cellStyle name="Tusenskille [0] 4 7 3_Tabell 4.5-4.7" xfId="34103"/>
    <cellStyle name="Tusenskille [0] 4 7 4" xfId="34112"/>
    <cellStyle name="Tusenskille [0] 4 7 4 2" xfId="34113"/>
    <cellStyle name="Tusenskille [0] 4 7 4 2 2" xfId="34114"/>
    <cellStyle name="Tusenskille [0] 4 7 4 2 3" xfId="34115"/>
    <cellStyle name="Tusenskille [0] 4 7 4 3" xfId="34116"/>
    <cellStyle name="Tusenskille [0] 4 7 4 3 2" xfId="34117"/>
    <cellStyle name="Tusenskille [0] 4 7 4 3 3" xfId="34118"/>
    <cellStyle name="Tusenskille [0] 4 7 4 4" xfId="34119"/>
    <cellStyle name="Tusenskille [0] 4 7 4 5" xfId="34120"/>
    <cellStyle name="Tusenskille [0] 4 7 5" xfId="34121"/>
    <cellStyle name="Tusenskille [0] 4 7 5 2" xfId="34122"/>
    <cellStyle name="Tusenskille [0] 4 7 5 3" xfId="34123"/>
    <cellStyle name="Tusenskille [0] 4 7 6" xfId="34124"/>
    <cellStyle name="Tusenskille [0] 4 7 6 2" xfId="34125"/>
    <cellStyle name="Tusenskille [0] 4 7 6 3" xfId="34126"/>
    <cellStyle name="Tusenskille [0] 4 7 7" xfId="34127"/>
    <cellStyle name="Tusenskille [0] 4 7 7 2" xfId="34128"/>
    <cellStyle name="Tusenskille [0] 4 7 8" xfId="34129"/>
    <cellStyle name="Tusenskille [0] 4 7 8 2" xfId="34130"/>
    <cellStyle name="Tusenskille [0] 4 7 9" xfId="34131"/>
    <cellStyle name="Tusenskille [0] 4 7_Tabell 4.5-4.7" xfId="34068"/>
    <cellStyle name="Tusenskille [0] 4 8" xfId="1985"/>
    <cellStyle name="Tusenskille [0] 4 8 10" xfId="34133"/>
    <cellStyle name="Tusenskille [0] 4 8 11" xfId="34134"/>
    <cellStyle name="Tusenskille [0] 4 8 2" xfId="1986"/>
    <cellStyle name="Tusenskille [0] 4 8 2 10" xfId="34136"/>
    <cellStyle name="Tusenskille [0] 4 8 2 2" xfId="1987"/>
    <cellStyle name="Tusenskille [0] 4 8 2 2 2" xfId="34138"/>
    <cellStyle name="Tusenskille [0] 4 8 2 2 2 2" xfId="34139"/>
    <cellStyle name="Tusenskille [0] 4 8 2 2 2 3" xfId="34140"/>
    <cellStyle name="Tusenskille [0] 4 8 2 2 3" xfId="34141"/>
    <cellStyle name="Tusenskille [0] 4 8 2 2 3 2" xfId="34142"/>
    <cellStyle name="Tusenskille [0] 4 8 2 2 3 3" xfId="34143"/>
    <cellStyle name="Tusenskille [0] 4 8 2 2 4" xfId="34144"/>
    <cellStyle name="Tusenskille [0] 4 8 2 2 5" xfId="34145"/>
    <cellStyle name="Tusenskille [0] 4 8 2 2_Tabell 4.5-4.7" xfId="34137"/>
    <cellStyle name="Tusenskille [0] 4 8 2 3" xfId="34146"/>
    <cellStyle name="Tusenskille [0] 4 8 2 3 2" xfId="34147"/>
    <cellStyle name="Tusenskille [0] 4 8 2 3 2 2" xfId="34148"/>
    <cellStyle name="Tusenskille [0] 4 8 2 3 2 3" xfId="34149"/>
    <cellStyle name="Tusenskille [0] 4 8 2 3 3" xfId="34150"/>
    <cellStyle name="Tusenskille [0] 4 8 2 3 3 2" xfId="34151"/>
    <cellStyle name="Tusenskille [0] 4 8 2 3 3 3" xfId="34152"/>
    <cellStyle name="Tusenskille [0] 4 8 2 3 4" xfId="34153"/>
    <cellStyle name="Tusenskille [0] 4 8 2 3 5" xfId="34154"/>
    <cellStyle name="Tusenskille [0] 4 8 2 4" xfId="34155"/>
    <cellStyle name="Tusenskille [0] 4 8 2 4 2" xfId="34156"/>
    <cellStyle name="Tusenskille [0] 4 8 2 4 3" xfId="34157"/>
    <cellStyle name="Tusenskille [0] 4 8 2 5" xfId="34158"/>
    <cellStyle name="Tusenskille [0] 4 8 2 5 2" xfId="34159"/>
    <cellStyle name="Tusenskille [0] 4 8 2 5 3" xfId="34160"/>
    <cellStyle name="Tusenskille [0] 4 8 2 6" xfId="34161"/>
    <cellStyle name="Tusenskille [0] 4 8 2 6 2" xfId="34162"/>
    <cellStyle name="Tusenskille [0] 4 8 2 7" xfId="34163"/>
    <cellStyle name="Tusenskille [0] 4 8 2 7 2" xfId="34164"/>
    <cellStyle name="Tusenskille [0] 4 8 2 8" xfId="34165"/>
    <cellStyle name="Tusenskille [0] 4 8 2 9" xfId="34166"/>
    <cellStyle name="Tusenskille [0] 4 8 2_Tabell 4.5-4.7" xfId="34135"/>
    <cellStyle name="Tusenskille [0] 4 8 3" xfId="1988"/>
    <cellStyle name="Tusenskille [0] 4 8 3 2" xfId="34168"/>
    <cellStyle name="Tusenskille [0] 4 8 3 2 2" xfId="34169"/>
    <cellStyle name="Tusenskille [0] 4 8 3 2 3" xfId="34170"/>
    <cellStyle name="Tusenskille [0] 4 8 3 3" xfId="34171"/>
    <cellStyle name="Tusenskille [0] 4 8 3 3 2" xfId="34172"/>
    <cellStyle name="Tusenskille [0] 4 8 3 3 3" xfId="34173"/>
    <cellStyle name="Tusenskille [0] 4 8 3 4" xfId="34174"/>
    <cellStyle name="Tusenskille [0] 4 8 3 5" xfId="34175"/>
    <cellStyle name="Tusenskille [0] 4 8 3_Tabell 4.5-4.7" xfId="34167"/>
    <cellStyle name="Tusenskille [0] 4 8 4" xfId="34176"/>
    <cellStyle name="Tusenskille [0] 4 8 4 2" xfId="34177"/>
    <cellStyle name="Tusenskille [0] 4 8 4 2 2" xfId="34178"/>
    <cellStyle name="Tusenskille [0] 4 8 4 2 3" xfId="34179"/>
    <cellStyle name="Tusenskille [0] 4 8 4 3" xfId="34180"/>
    <cellStyle name="Tusenskille [0] 4 8 4 3 2" xfId="34181"/>
    <cellStyle name="Tusenskille [0] 4 8 4 3 3" xfId="34182"/>
    <cellStyle name="Tusenskille [0] 4 8 4 4" xfId="34183"/>
    <cellStyle name="Tusenskille [0] 4 8 4 5" xfId="34184"/>
    <cellStyle name="Tusenskille [0] 4 8 5" xfId="34185"/>
    <cellStyle name="Tusenskille [0] 4 8 5 2" xfId="34186"/>
    <cellStyle name="Tusenskille [0] 4 8 5 3" xfId="34187"/>
    <cellStyle name="Tusenskille [0] 4 8 6" xfId="34188"/>
    <cellStyle name="Tusenskille [0] 4 8 6 2" xfId="34189"/>
    <cellStyle name="Tusenskille [0] 4 8 6 3" xfId="34190"/>
    <cellStyle name="Tusenskille [0] 4 8 7" xfId="34191"/>
    <cellStyle name="Tusenskille [0] 4 8 7 2" xfId="34192"/>
    <cellStyle name="Tusenskille [0] 4 8 8" xfId="34193"/>
    <cellStyle name="Tusenskille [0] 4 8 8 2" xfId="34194"/>
    <cellStyle name="Tusenskille [0] 4 8 9" xfId="34195"/>
    <cellStyle name="Tusenskille [0] 4 8_Tabell 4.5-4.7" xfId="34132"/>
    <cellStyle name="Tusenskille [0] 4 9" xfId="1989"/>
    <cellStyle name="Tusenskille [0] 4 9 10" xfId="34197"/>
    <cellStyle name="Tusenskille [0] 4 9 2" xfId="1990"/>
    <cellStyle name="Tusenskille [0] 4 9 2 2" xfId="34199"/>
    <cellStyle name="Tusenskille [0] 4 9 2 2 2" xfId="34200"/>
    <cellStyle name="Tusenskille [0] 4 9 2 2 3" xfId="34201"/>
    <cellStyle name="Tusenskille [0] 4 9 2 3" xfId="34202"/>
    <cellStyle name="Tusenskille [0] 4 9 2 3 2" xfId="34203"/>
    <cellStyle name="Tusenskille [0] 4 9 2 3 3" xfId="34204"/>
    <cellStyle name="Tusenskille [0] 4 9 2 4" xfId="34205"/>
    <cellStyle name="Tusenskille [0] 4 9 2 5" xfId="34206"/>
    <cellStyle name="Tusenskille [0] 4 9 2_Tabell 4.5-4.7" xfId="34198"/>
    <cellStyle name="Tusenskille [0] 4 9 3" xfId="34207"/>
    <cellStyle name="Tusenskille [0] 4 9 3 2" xfId="34208"/>
    <cellStyle name="Tusenskille [0] 4 9 3 2 2" xfId="34209"/>
    <cellStyle name="Tusenskille [0] 4 9 3 2 3" xfId="34210"/>
    <cellStyle name="Tusenskille [0] 4 9 3 3" xfId="34211"/>
    <cellStyle name="Tusenskille [0] 4 9 3 3 2" xfId="34212"/>
    <cellStyle name="Tusenskille [0] 4 9 3 3 3" xfId="34213"/>
    <cellStyle name="Tusenskille [0] 4 9 3 4" xfId="34214"/>
    <cellStyle name="Tusenskille [0] 4 9 3 5" xfId="34215"/>
    <cellStyle name="Tusenskille [0] 4 9 4" xfId="34216"/>
    <cellStyle name="Tusenskille [0] 4 9 4 2" xfId="34217"/>
    <cellStyle name="Tusenskille [0] 4 9 4 3" xfId="34218"/>
    <cellStyle name="Tusenskille [0] 4 9 5" xfId="34219"/>
    <cellStyle name="Tusenskille [0] 4 9 5 2" xfId="34220"/>
    <cellStyle name="Tusenskille [0] 4 9 5 3" xfId="34221"/>
    <cellStyle name="Tusenskille [0] 4 9 6" xfId="34222"/>
    <cellStyle name="Tusenskille [0] 4 9 6 2" xfId="34223"/>
    <cellStyle name="Tusenskille [0] 4 9 7" xfId="34224"/>
    <cellStyle name="Tusenskille [0] 4 9 7 2" xfId="34225"/>
    <cellStyle name="Tusenskille [0] 4 9 8" xfId="34226"/>
    <cellStyle name="Tusenskille [0] 4 9 9" xfId="34227"/>
    <cellStyle name="Tusenskille [0] 4 9_Tabell 4.5-4.7" xfId="34196"/>
    <cellStyle name="Tusenskille [0] 4_Tabell 4.5-4.7" xfId="32884"/>
    <cellStyle name="Tusenskille [0] 5" xfId="1991"/>
    <cellStyle name="Tusenskille [0] 5 10" xfId="34229"/>
    <cellStyle name="Tusenskille [0] 5 2" xfId="1992"/>
    <cellStyle name="Tusenskille [0] 5 2 2" xfId="34231"/>
    <cellStyle name="Tusenskille [0] 5 2 2 2" xfId="34232"/>
    <cellStyle name="Tusenskille [0] 5 2 2 3" xfId="34233"/>
    <cellStyle name="Tusenskille [0] 5 2 3" xfId="34234"/>
    <cellStyle name="Tusenskille [0] 5 2 3 2" xfId="34235"/>
    <cellStyle name="Tusenskille [0] 5 2 3 3" xfId="34236"/>
    <cellStyle name="Tusenskille [0] 5 2 4" xfId="34237"/>
    <cellStyle name="Tusenskille [0] 5 2 5" xfId="34238"/>
    <cellStyle name="Tusenskille [0] 5 2_Tabell 4.5-4.7" xfId="34230"/>
    <cellStyle name="Tusenskille [0] 5 3" xfId="34239"/>
    <cellStyle name="Tusenskille [0] 5 3 2" xfId="34240"/>
    <cellStyle name="Tusenskille [0] 5 3 2 2" xfId="34241"/>
    <cellStyle name="Tusenskille [0] 5 3 2 3" xfId="34242"/>
    <cellStyle name="Tusenskille [0] 5 3 3" xfId="34243"/>
    <cellStyle name="Tusenskille [0] 5 3 3 2" xfId="34244"/>
    <cellStyle name="Tusenskille [0] 5 3 3 3" xfId="34245"/>
    <cellStyle name="Tusenskille [0] 5 3 4" xfId="34246"/>
    <cellStyle name="Tusenskille [0] 5 3 5" xfId="34247"/>
    <cellStyle name="Tusenskille [0] 5 4" xfId="34248"/>
    <cellStyle name="Tusenskille [0] 5 4 2" xfId="34249"/>
    <cellStyle name="Tusenskille [0] 5 4 3" xfId="34250"/>
    <cellStyle name="Tusenskille [0] 5 5" xfId="34251"/>
    <cellStyle name="Tusenskille [0] 5 5 2" xfId="34252"/>
    <cellStyle name="Tusenskille [0] 5 5 3" xfId="34253"/>
    <cellStyle name="Tusenskille [0] 5 6" xfId="34254"/>
    <cellStyle name="Tusenskille [0] 5 6 2" xfId="34255"/>
    <cellStyle name="Tusenskille [0] 5 7" xfId="34256"/>
    <cellStyle name="Tusenskille [0] 5 7 2" xfId="34257"/>
    <cellStyle name="Tusenskille [0] 5 8" xfId="34258"/>
    <cellStyle name="Tusenskille [0] 5 9" xfId="34259"/>
    <cellStyle name="Tusenskille [0] 5_Tabell 4.5-4.7" xfId="34228"/>
    <cellStyle name="Tusenskille [0] 6" xfId="1993"/>
    <cellStyle name="Tusenskille [0] 7" xfId="1994"/>
    <cellStyle name="Tusenskille [0] 7 10" xfId="34261"/>
    <cellStyle name="Tusenskille [0] 7 2" xfId="1995"/>
    <cellStyle name="Tusenskille [0] 7 2 2" xfId="34263"/>
    <cellStyle name="Tusenskille [0] 7 2 2 2" xfId="34264"/>
    <cellStyle name="Tusenskille [0] 7 2 2 3" xfId="34265"/>
    <cellStyle name="Tusenskille [0] 7 2 3" xfId="34266"/>
    <cellStyle name="Tusenskille [0] 7 2 3 2" xfId="34267"/>
    <cellStyle name="Tusenskille [0] 7 2 3 3" xfId="34268"/>
    <cellStyle name="Tusenskille [0] 7 2 4" xfId="34269"/>
    <cellStyle name="Tusenskille [0] 7 2 5" xfId="34270"/>
    <cellStyle name="Tusenskille [0] 7 2_Tabell 4.5-4.7" xfId="34262"/>
    <cellStyle name="Tusenskille [0] 7 3" xfId="34271"/>
    <cellStyle name="Tusenskille [0] 7 3 2" xfId="34272"/>
    <cellStyle name="Tusenskille [0] 7 3 2 2" xfId="34273"/>
    <cellStyle name="Tusenskille [0] 7 3 2 3" xfId="34274"/>
    <cellStyle name="Tusenskille [0] 7 3 3" xfId="34275"/>
    <cellStyle name="Tusenskille [0] 7 3 3 2" xfId="34276"/>
    <cellStyle name="Tusenskille [0] 7 3 3 3" xfId="34277"/>
    <cellStyle name="Tusenskille [0] 7 3 4" xfId="34278"/>
    <cellStyle name="Tusenskille [0] 7 3 5" xfId="34279"/>
    <cellStyle name="Tusenskille [0] 7 4" xfId="34280"/>
    <cellStyle name="Tusenskille [0] 7 4 2" xfId="34281"/>
    <cellStyle name="Tusenskille [0] 7 4 3" xfId="34282"/>
    <cellStyle name="Tusenskille [0] 7 5" xfId="34283"/>
    <cellStyle name="Tusenskille [0] 7 5 2" xfId="34284"/>
    <cellStyle name="Tusenskille [0] 7 5 3" xfId="34285"/>
    <cellStyle name="Tusenskille [0] 7 6" xfId="34286"/>
    <cellStyle name="Tusenskille [0] 7 6 2" xfId="34287"/>
    <cellStyle name="Tusenskille [0] 7 7" xfId="34288"/>
    <cellStyle name="Tusenskille [0] 7 7 2" xfId="34289"/>
    <cellStyle name="Tusenskille [0] 7 8" xfId="34290"/>
    <cellStyle name="Tusenskille [0] 7 9" xfId="34291"/>
    <cellStyle name="Tusenskille [0] 7_Tabell 4.5-4.7" xfId="34260"/>
    <cellStyle name="Tusenskille 2" xfId="13"/>
    <cellStyle name="Tusenskille 2 2" xfId="1996"/>
    <cellStyle name="Tusenskille 2 3" xfId="2018"/>
    <cellStyle name="Tusenskille 2_Tabell 4.5-4.7" xfId="34292"/>
    <cellStyle name="Tusenskille 3" xfId="14"/>
    <cellStyle name="Tusenskille 3 2" xfId="2019"/>
    <cellStyle name="Tusenskille 3_Tabell 4.5-4.7" xfId="34293"/>
    <cellStyle name="Valuta 2" xfId="1997"/>
    <cellStyle name="Valuta 2 2" xfId="2009"/>
    <cellStyle name="Valuta 2 3" xfId="2020"/>
    <cellStyle name="Valuta 2_Tabell 4.5-4.7" xfId="34294"/>
    <cellStyle name="Valuta 3" xfId="1998"/>
    <cellStyle name="Valuta 3 2" xfId="1999"/>
    <cellStyle name="Valuta 3_Tabell 4.5-4.7" xfId="34295"/>
  </cellStyles>
  <dxfs count="131">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133350</xdr:colOff>
      <xdr:row>1</xdr:row>
      <xdr:rowOff>171451</xdr:rowOff>
    </xdr:from>
    <xdr:to>
      <xdr:col>13</xdr:col>
      <xdr:colOff>76200</xdr:colOff>
      <xdr:row>33</xdr:row>
      <xdr:rowOff>114301</xdr:rowOff>
    </xdr:to>
    <xdr:sp macro="" textlink="">
      <xdr:nvSpPr>
        <xdr:cNvPr id="2" name="TekstSylinder 1"/>
        <xdr:cNvSpPr txBox="1"/>
      </xdr:nvSpPr>
      <xdr:spPr>
        <a:xfrm>
          <a:off x="895350" y="361951"/>
          <a:ext cx="9086850" cy="603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Bydelenes fordelingssystem</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Bydelene har ansvaret for å yte en rekke tjenester til innbyggerne innenfor sitt geografiske område. Befolkningen i bydelene varierer både i omfang og sammensetning, og vil ha ulike behov for tjenester. En viktig målsetning for bydelenes fordelingssystem er at alle bydelene skal ha samme mulighet til å yte et likeverdig tjenestetilbud til sine innbyggere.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Bydelenes tjenester deles inn i ulike funksjonsområder:  </a:t>
          </a:r>
        </a:p>
        <a:p>
          <a:pPr lvl="0"/>
          <a:endParaRPr lang="nb-NO" sz="1100">
            <a:solidFill>
              <a:schemeClr val="dk1"/>
            </a:solidFill>
            <a:effectLst/>
            <a:latin typeface="Times New Roman" panose="02020603050405020304" pitchFamily="18" charset="0"/>
            <a:ea typeface="+mn-ea"/>
            <a:cs typeface="Times New Roman" panose="02020603050405020304" pitchFamily="18" charset="0"/>
          </a:endParaRPr>
        </a:p>
        <a:p>
          <a:pPr lvl="0"/>
          <a:r>
            <a:rPr lang="nb-NO" sz="1100">
              <a:solidFill>
                <a:schemeClr val="dk1"/>
              </a:solidFill>
              <a:effectLst/>
              <a:latin typeface="Times New Roman" panose="02020603050405020304" pitchFamily="18" charset="0"/>
              <a:ea typeface="+mn-ea"/>
              <a:cs typeface="Times New Roman" panose="02020603050405020304" pitchFamily="18" charset="0"/>
            </a:rPr>
            <a:t>  -FO1 Administrasjon og fellestjenester</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-FO2A Barnehager</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-FO2B Oppvekst</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-Barnevern</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-Aktivitetstilbud, skolehelsetjeneste og helsestasjon</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-FO3 Helse og omsorg</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-FO4 Sosiale tjenester og ytelser</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-FO4A Sosiale tjenester</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-FO4B Kvalifiseringsprogram</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-FO4C Økonomisk sosialhjelp.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Hvert funksjonsområde har en politisk bestemt budsjettramme som skal fordeles mellom bydelene. Bydelenes fordelingssystem er basert på at det finnes systematiske sammenhenger mellom ytre, målbare kjennetegn ved byens innbyggere og deres behov for tjenester. Eksempler på slike kjennetegn kan være befolkningens størrelse, alder, sivilstand, utdanningsnivå og lignende. I bydelenes fordelingssystem omtales slike kjennetegn som kriterier.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Ulike forhold påvirker behovet for ulike tjenester, og hvert funksjonsområde har et sett med kriterier som fordeler budsjettrammen mellom bydelene. Kriteriene er ment å reflektere sannsynlige målgrupper for tjenestene innenfor hvert funksjonsområde. Eksempelvis benyttes antall innbyggere 90+ år som et av kriteriene i fordelingen av rammen for FO3 Helse og omsorg, ettersom eldre utgjør en viktig del av målgruppa for tjenestene innenfor dette funksjonsområdet. Hvordan størrelsen på målgruppene fordeler seg </a:t>
          </a:r>
          <a:r>
            <a:rPr lang="nb-NO" sz="1100" i="1">
              <a:solidFill>
                <a:schemeClr val="dk1"/>
              </a:solidFill>
              <a:effectLst/>
              <a:latin typeface="Times New Roman" panose="02020603050405020304" pitchFamily="18" charset="0"/>
              <a:ea typeface="+mn-ea"/>
              <a:cs typeface="Times New Roman" panose="02020603050405020304" pitchFamily="18" charset="0"/>
            </a:rPr>
            <a:t>mellom </a:t>
          </a:r>
          <a:r>
            <a:rPr lang="nb-NO" sz="1100">
              <a:solidFill>
                <a:schemeClr val="dk1"/>
              </a:solidFill>
              <a:effectLst/>
              <a:latin typeface="Times New Roman" panose="02020603050405020304" pitchFamily="18" charset="0"/>
              <a:ea typeface="+mn-ea"/>
              <a:cs typeface="Times New Roman" panose="02020603050405020304" pitchFamily="18" charset="0"/>
            </a:rPr>
            <a:t>bydelene blir bestemmende for hvordan budsjettrammen fordeles. Valget av kriterier er basert på statistikk over forbruk av kommunale tjenester, forskning og undersøkelser om behovsskapende forhold hos ulike befolkningsgrupper.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Enkelte tildelinger fordeles utenfor kriteriesystemet. Dette gjelder særskilte tildelinger og kompensasjoner som har bakgrunn i særlige satsninger, oppgaver som bare noen få bydeler har eller for å kompensere for ufrivillige kostnadsvariasjoner som ikke fanges opp gjennom kriteriene. En del midler settes også av som sentrale avsetninger, og fordeles gjennom budsjettåret. Tabell 1.1 gir en oversikt over budsjettrammene for hvert funksjonsområde. Den bydelsvise fordelingen fremgår av tabell 2.1 og kriteriesettene som ligger til grunn vises i tabell 3.1.</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647700</xdr:colOff>
      <xdr:row>2</xdr:row>
      <xdr:rowOff>85725</xdr:rowOff>
    </xdr:from>
    <xdr:to>
      <xdr:col>12</xdr:col>
      <xdr:colOff>714375</xdr:colOff>
      <xdr:row>31</xdr:row>
      <xdr:rowOff>142875</xdr:rowOff>
    </xdr:to>
    <xdr:sp macro="" textlink="">
      <xdr:nvSpPr>
        <xdr:cNvPr id="2" name="TekstSylinder 1"/>
        <xdr:cNvSpPr txBox="1"/>
      </xdr:nvSpPr>
      <xdr:spPr>
        <a:xfrm>
          <a:off x="1409700" y="466725"/>
          <a:ext cx="8448675" cy="558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1.1 Bydelssektorens samlede budsjettramme</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Tabell 1.1 viser bydelessektorens samlede budsjettramme for 2019, eksklusive egne inntekter. </a:t>
          </a:r>
        </a:p>
        <a:p>
          <a:r>
            <a:rPr lang="nb-NO" sz="1100">
              <a:solidFill>
                <a:schemeClr val="dk1"/>
              </a:solidFill>
              <a:effectLst/>
              <a:latin typeface="Times New Roman" panose="02020603050405020304" pitchFamily="18" charset="0"/>
              <a:ea typeface="+mn-ea"/>
              <a:cs typeface="Times New Roman" panose="02020603050405020304" pitchFamily="18" charset="0"/>
            </a:rPr>
            <a:t>Majoriteten av midlene fordeles til bydelene ved hjelp av kriteriene i fordelingssystemet. En mindre del av rammen fordeles til bydelene med en annen fordeling enn kriteriene i fordelingssystemet gir. Disse midlene fordeles enten som særskilte tildelinger eller blir satt av som sentrale avsetninger til å fordeles gjennom budsjettåret.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Hvert funksjonsområde har en kriteriefordelt ramme som fordeles etter et sett med kriterier som kjennetegner befolkningen i den enkelte bydel. De kriteriefordelte rammene fremgår av kolonne A i tabell 1.1, mens kriteriesettene fremgår i tabell 3.1 og 4.1.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Særskilte tildelinger og kompensasjoner (kolonne B) fordeles hovedsakelig ikke etter fordelingssystemets kriterier, men er gitt en annen fordeling. Dette har bakgrunn i særlige satsninger, oppgaver som få bydeler har eller for å kompensere for ufrivillige kostnadsvariasjoner som ikke fanges opp gjennom kriteriene. Enkelte særskilte tildelinger fordeles likevel etter kriterier, men er skilt ut fra den ordinære kriteriefordelte rammen for å gi tydelige styringssignaler på prioriterte innsatsområder. Kolonne B viser også inndekking av tidligere års merforbruk. Tabell 2.3 gir en oversikt over de særskilte tildelingene til den enkelte bydel, samt inndekking av merforbruk.</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Bydelenes budsjettramme inneholder også en kompensasjon for forventet lønns- og prisutvikling (C). Hvordan denne fordeler seg mellom bydelene fremgår av tabell 2.1.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Kolonne E viser sentrale avsetninger. Dette er midler som er satt av til fordeling gjennom budsjettåret. Tabell 1.2 gir en oversikt over de sentrale avsetningene, fordelt på budsjettkapittel og funksjonsområde. </a:t>
          </a:r>
        </a:p>
        <a:p>
          <a:endParaRPr lang="nb-N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657225</xdr:colOff>
      <xdr:row>2</xdr:row>
      <xdr:rowOff>95250</xdr:rowOff>
    </xdr:from>
    <xdr:to>
      <xdr:col>12</xdr:col>
      <xdr:colOff>685800</xdr:colOff>
      <xdr:row>24</xdr:row>
      <xdr:rowOff>123825</xdr:rowOff>
    </xdr:to>
    <xdr:sp macro="" textlink="">
      <xdr:nvSpPr>
        <xdr:cNvPr id="2" name="TekstSylinder 1"/>
        <xdr:cNvSpPr txBox="1"/>
      </xdr:nvSpPr>
      <xdr:spPr>
        <a:xfrm>
          <a:off x="1419225" y="476250"/>
          <a:ext cx="8410575" cy="421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2.1 Bydelsfordelt budsjett</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2.1 viser hvordan de kriteriefordelte rammene, særskilte tildelingene, samt kompensasjon for forventet lønns- og prisutvikling blir fordelt til bydelene for hvert funksjonsområde. De kriteriefordelte rammene fordeles med fordelingsnøklene som fremgår av tabell 3.1. En oversikt over de særskilte tildelingene er gitt i tabell 2.3. Kompensasjonen for forventet lønns- og prisutvikling for fordelt mellom bydelene på samme måte som den kriteriefordelte rammen.</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619126</xdr:colOff>
      <xdr:row>2</xdr:row>
      <xdr:rowOff>76200</xdr:rowOff>
    </xdr:from>
    <xdr:to>
      <xdr:col>12</xdr:col>
      <xdr:colOff>714376</xdr:colOff>
      <xdr:row>51</xdr:row>
      <xdr:rowOff>38100</xdr:rowOff>
    </xdr:to>
    <xdr:sp macro="" textlink="">
      <xdr:nvSpPr>
        <xdr:cNvPr id="2" name="TekstSylinder 1"/>
        <xdr:cNvSpPr txBox="1"/>
      </xdr:nvSpPr>
      <xdr:spPr>
        <a:xfrm>
          <a:off x="1381126" y="457200"/>
          <a:ext cx="8477250" cy="929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2.2 Budsjettendringer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2.1 viste de bydelsfordelte beløpene for hvert funksjonsområde, delt opp i kriteriefordelte midler, særskilte tildelinger og kompensasjon for forventet lønns- og prisutvikling. Tabell 2.2 gir en dekomponerer endringene i bydelsfordelt ramme i byrådets budsjettforslag for 2019 sammenlignet med vedtatt budsjett for 2018. Tabellen er satt opp for hvert funksjonsområde og for hver bydel, og summert opp øverst.</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Endret fordeling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Effekt av oppdaterte kriterieandeler:</a:t>
          </a:r>
          <a:r>
            <a:rPr lang="nb-NO" sz="1100">
              <a:solidFill>
                <a:schemeClr val="dk1"/>
              </a:solidFill>
              <a:effectLst/>
              <a:latin typeface="Times New Roman" panose="02020603050405020304" pitchFamily="18" charset="0"/>
              <a:ea typeface="+mn-ea"/>
              <a:cs typeface="Times New Roman" panose="02020603050405020304" pitchFamily="18" charset="0"/>
            </a:rPr>
            <a:t> Hvert år oppdateres datagrunnlaget til fordelingssystemet. Endringer i befolkningssammensetningen mellom bydelene fører til nye kriterieandeler og har konsekvenser for fordelingen mellom bydelene. Fullstendig oversikt over kriterieandeler og vekter finnes i tabell 3.1.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Effekt av oppdaterte regnskapsandeler:</a:t>
          </a:r>
          <a:r>
            <a:rPr lang="nb-NO" sz="1100">
              <a:solidFill>
                <a:schemeClr val="dk1"/>
              </a:solidFill>
              <a:effectLst/>
              <a:latin typeface="Times New Roman" panose="02020603050405020304" pitchFamily="18" charset="0"/>
              <a:ea typeface="+mn-ea"/>
              <a:cs typeface="Times New Roman" panose="02020603050405020304" pitchFamily="18" charset="0"/>
            </a:rPr>
            <a:t> Funksjonsområdene FO2B Barnevern og FO4C Økonomisk sosialhjelp fordeles etter både kriteriesett og regnskapsandeler. Det legges 80 prosent vekt på kriteriene og 20 prosent vekt på bydelenes regnskapsandel for området ved sist kjente regnskap (2017). For disse funksjonsområdene vil det derfor være omfordelingskonsekvenser som følge av at regnskapsandelene oppdateres til siste tilgjengelige regnskapsår.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Effekt av endringer i fordelingssystemet:</a:t>
          </a:r>
          <a:r>
            <a:rPr lang="nb-NO" sz="1100">
              <a:solidFill>
                <a:schemeClr val="dk1"/>
              </a:solidFill>
              <a:effectLst/>
              <a:latin typeface="Times New Roman" panose="02020603050405020304" pitchFamily="18" charset="0"/>
              <a:ea typeface="+mn-ea"/>
              <a:cs typeface="Times New Roman" panose="02020603050405020304" pitchFamily="18" charset="0"/>
            </a:rPr>
            <a:t> Det kan være endringer i selve fordelingssystemet fra ett år til det neste. Det kan være at man tar inn nye kriterier, endrer vektingen mellom kriteriene eller endrer definisjoner i eksisterende kriterier. Fordelingskonsekvensene av slike systemendringer vises i egen linje. Til budsjett 2019 er det ingen slike endringer.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Reelle endringer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2.2 dekomponerer budsjettendringene fra året før i ulike kategorier, beskrevet nedenfor. Måten en budsjettendring fordeler seg mellom bydelene på er avhengig av om den er knyttet til en særskilt tildeling eller om den er knyttet til den kriteriefordelte rammen. I denne tabellen vises først rammeendringene som om alt var endringer i den kriteriefordelte rammen. Deretter følger en linje som summerer opp vridningseffektene som følge av at endringer i de særskilte tildelingene har en annen bydelsprofil enn fordelingsnøkkelen for den kriteriefordelte rammen.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Rammeendringene deles inn i følgende kategorier: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demografiske forhold:</a:t>
          </a:r>
          <a:r>
            <a:rPr lang="nb-NO" sz="1100">
              <a:solidFill>
                <a:schemeClr val="dk1"/>
              </a:solidFill>
              <a:effectLst/>
              <a:latin typeface="Times New Roman" panose="02020603050405020304" pitchFamily="18" charset="0"/>
              <a:ea typeface="+mn-ea"/>
              <a:cs typeface="Times New Roman" panose="02020603050405020304" pitchFamily="18" charset="0"/>
            </a:rPr>
            <a:t> Rammene for FO2B Oppvekst og FO3 Helse og omsorg, justeres hvert år for å kompensere bydelene endring i barne- og eldrebefolkningen.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andre aktivitetsnøytrale forhold:</a:t>
          </a:r>
          <a:r>
            <a:rPr lang="nb-NO" sz="1100">
              <a:solidFill>
                <a:schemeClr val="dk1"/>
              </a:solidFill>
              <a:effectLst/>
              <a:latin typeface="Times New Roman" panose="02020603050405020304" pitchFamily="18" charset="0"/>
              <a:ea typeface="+mn-ea"/>
              <a:cs typeface="Times New Roman" panose="02020603050405020304" pitchFamily="18" charset="0"/>
            </a:rPr>
            <a:t> Bydelenes rammer korrigeres for forhold som gjør at tjenester blir dyrere eller billigere for bydelene. Dette kan for eksempel dreie seg om endret brukerbetaling ved bo- og omsorgsinstitusjoner.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engangstiltak:</a:t>
          </a:r>
          <a:r>
            <a:rPr lang="nb-NO" sz="1100">
              <a:solidFill>
                <a:schemeClr val="dk1"/>
              </a:solidFill>
              <a:effectLst/>
              <a:latin typeface="Times New Roman" panose="02020603050405020304" pitchFamily="18" charset="0"/>
              <a:ea typeface="+mn-ea"/>
              <a:cs typeface="Times New Roman" panose="02020603050405020304" pitchFamily="18" charset="0"/>
            </a:rPr>
            <a:t> Engangsbevilgninger. Eksempelvis fikk Kløverveien barnepark et driftstilskudd i 2018, som ikke er videreført.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oppgaveendringer mellom sektorer:</a:t>
          </a:r>
          <a:r>
            <a:rPr lang="nb-NO" sz="1100">
              <a:solidFill>
                <a:schemeClr val="dk1"/>
              </a:solidFill>
              <a:effectLst/>
              <a:latin typeface="Times New Roman" panose="02020603050405020304" pitchFamily="18" charset="0"/>
              <a:ea typeface="+mn-ea"/>
              <a:cs typeface="Times New Roman" panose="02020603050405020304" pitchFamily="18" charset="0"/>
            </a:rPr>
            <a:t> Rammene til bydelene korrigeres dersom ansvaret for en tjeneste flyttes til eller fra bydelene.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Uspesifiserte rammeendringer:</a:t>
          </a:r>
          <a:r>
            <a:rPr lang="nb-NO" sz="1100">
              <a:solidFill>
                <a:schemeClr val="dk1"/>
              </a:solidFill>
              <a:effectLst/>
              <a:latin typeface="Times New Roman" panose="02020603050405020304" pitchFamily="18" charset="0"/>
              <a:ea typeface="+mn-ea"/>
              <a:cs typeface="Times New Roman" panose="02020603050405020304" pitchFamily="18" charset="0"/>
            </a:rPr>
            <a:t> Rammekutt, innsparingskrav.</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Spesifiserte rammeendringer:</a:t>
          </a:r>
          <a:r>
            <a:rPr lang="nb-NO" sz="1100">
              <a:solidFill>
                <a:schemeClr val="dk1"/>
              </a:solidFill>
              <a:effectLst/>
              <a:latin typeface="Times New Roman" panose="02020603050405020304" pitchFamily="18" charset="0"/>
              <a:ea typeface="+mn-ea"/>
              <a:cs typeface="Times New Roman" panose="02020603050405020304" pitchFamily="18" charset="0"/>
            </a:rPr>
            <a:t> Rammeendringer som forutsetter økt aktivitet eller kvalitetsforbedringer, for eksempel midler til nye årsverk i hjemmetjenesten.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Vridningseffekter knyttet til endringer i særskilte tildelinger:</a:t>
          </a:r>
          <a:r>
            <a:rPr lang="nb-NO" sz="1100">
              <a:solidFill>
                <a:schemeClr val="dk1"/>
              </a:solidFill>
              <a:effectLst/>
              <a:latin typeface="Times New Roman" panose="02020603050405020304" pitchFamily="18" charset="0"/>
              <a:ea typeface="+mn-ea"/>
              <a:cs typeface="Times New Roman" panose="02020603050405020304" pitchFamily="18" charset="0"/>
            </a:rPr>
            <a:t> Rammeendringene over blir fordelt som om alt var endringer i den kriteriefordelte rammen. Ofte vil det også være endringer i de særskilte tildelingene, som blir fordelt mellom bydelene med en annen bydelsprofil enn funksjonsområdets fordelingsnøkkel, og som har konsekvenser for den bydelsvise fordelingen.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Kompensasjon for forventet lønns- og prisutvikling</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I tillegg til disse rammeendringene blir bydelene kompensert for forventet lønns- og prisvekst, samt endringer i løpende pensjonsutgifter. Disse blir fordelt mellom bydelene på sammen måte som den kriteriefordelte rammen.</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*Midler til funksjonsområdet FO2A Barnehager er basert på faktisk antall barnehageplasser i bydelene, og er dermed ikke kriteriebasert. For dette funksjonsområdet er det derfor ikke presentert effekt av oppdaterte kriterieandeler, regnskapsandeler og endringer i fordelingssystemet, slik det er gjort for de øvrige funksjonsområdene. Linjen med spesifiserte rammendringer for FO2A Barnehager skiller seg fra tilsvarende linje for de øvrige funksjonsområdene, ved at den også inneholder effekt av endret fordeling av vektede heltidsplasser, endret småbarnsfaktor og endret ikke-kommunal faktor. Vektingen av barnehageplasser som inngår i fordelingsnøkkelen fremgår av tabell 4.5 – 4.6.</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628650</xdr:colOff>
      <xdr:row>2</xdr:row>
      <xdr:rowOff>95248</xdr:rowOff>
    </xdr:from>
    <xdr:to>
      <xdr:col>13</xdr:col>
      <xdr:colOff>733425</xdr:colOff>
      <xdr:row>152</xdr:row>
      <xdr:rowOff>123825</xdr:rowOff>
    </xdr:to>
    <xdr:sp macro="" textlink="">
      <xdr:nvSpPr>
        <xdr:cNvPr id="2" name="TekstSylinder 1"/>
        <xdr:cNvSpPr txBox="1"/>
      </xdr:nvSpPr>
      <xdr:spPr>
        <a:xfrm>
          <a:off x="1390650" y="476248"/>
          <a:ext cx="9248775" cy="28603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2.3 Særskilte tildelinger og inndekking av merforbruk</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Særskilte tildelinger og kompensasjoner fordeles hovedsakelig ikke etter fordelingssystemets kriterier, men er gitt en annen fordeling. Dette har bakgrunn i særlige satsninger, oppgaver som få bydeler har eller for å kompensere for ufrivillige kostnadsvariasjoner som ikke fanges opp gjennom kriteriene. Enkelte særskilte tildelinger fordeles likevel etter kriterier, men er skilt ut fra den ordinære kriteriefordelte rammen for å gi tydelige styringssignaler om hva som er tilstrekkelig aktivitet på viktige innsatsområder. Tabell 2.3 gir en oversikt over de særskilte tildelingene til den enkelte bydel. Nedenfor følger en kort beskrivelse av de særskilte tildelingene.</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Alle funsksjonsområder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Ny finansieringsmodell UKE (Tilleggsinnstillingen) – Finansiering av fellessystemene Oslo kommunes kontaktsenter, HR-systemet, økonomisystemet, web-forvaltning og internkommunikasjon endres fra viderefakturering til virksomhetene til rammefinansiering. Kostnadene som tidligere har blitt fakturert virksomhetene trekkes fra hver virksomhets ramme. For hver bydel blir trekket fordelt proporsjonalt over funksjonsområdene, med unntak av FO4C Økonomisk sosialhjelp, etter størrelsen på bydelsfordelt ramme for hvert funksjonsområde i Sak1.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FO1 Administrasjon og fellestjenester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Lokale parker og nærmiljøanlegg</a:t>
          </a:r>
          <a:r>
            <a:rPr lang="nb-NO" sz="1100">
              <a:solidFill>
                <a:schemeClr val="dk1"/>
              </a:solidFill>
              <a:effectLst/>
              <a:latin typeface="Times New Roman" panose="02020603050405020304" pitchFamily="18" charset="0"/>
              <a:ea typeface="+mn-ea"/>
              <a:cs typeface="Times New Roman" panose="02020603050405020304" pitchFamily="18" charset="0"/>
            </a:rPr>
            <a:t> - Midler til drift av parker og nærmiljøanlegg som bydelene har ansvaret for.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Nordmarka vel</a:t>
          </a:r>
          <a:r>
            <a:rPr lang="nb-NO" sz="1100">
              <a:solidFill>
                <a:schemeClr val="dk1"/>
              </a:solidFill>
              <a:effectLst/>
              <a:latin typeface="Times New Roman" panose="02020603050405020304" pitchFamily="18" charset="0"/>
              <a:ea typeface="+mn-ea"/>
              <a:cs typeface="Times New Roman" panose="02020603050405020304" pitchFamily="18" charset="0"/>
            </a:rPr>
            <a:t> - Midlene skal benyttes til tiltak som bygger opp rundt fast bosetning i Nordmarka og som skaper bedre livskvalitet for de fastboende.</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FO2A Barnehager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Barnehager spesielt tilrettelagt for funksjonshemmede barn</a:t>
          </a:r>
          <a:r>
            <a:rPr lang="nb-NO" sz="1100">
              <a:solidFill>
                <a:schemeClr val="dk1"/>
              </a:solidFill>
              <a:effectLst/>
              <a:latin typeface="Times New Roman" panose="02020603050405020304" pitchFamily="18" charset="0"/>
              <a:ea typeface="+mn-ea"/>
              <a:cs typeface="Times New Roman" panose="02020603050405020304" pitchFamily="18" charset="0"/>
            </a:rPr>
            <a:t> - Bydel Nordre Aker har byomfattende ansvar for fire spesielt tilrettelagte barnehager. Særskilt tildeling skal dekke kostnader ved å yte dette tilbudet.</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Husleie kommunale barnehager etablert t.o.m. 2017</a:t>
          </a:r>
          <a:r>
            <a:rPr lang="nb-NO" sz="1100">
              <a:solidFill>
                <a:schemeClr val="dk1"/>
              </a:solidFill>
              <a:effectLst/>
              <a:latin typeface="Times New Roman" panose="02020603050405020304" pitchFamily="18" charset="0"/>
              <a:ea typeface="+mn-ea"/>
              <a:cs typeface="Times New Roman" panose="02020603050405020304" pitchFamily="18" charset="0"/>
            </a:rPr>
            <a:t> - Grunnlag for tildeling er husleiedata fra kommunale utleiere, hvorav det vesentligste gjelder Omsorgsbygg Oslo KF. Tildelingen er økt i tilleggsinnstillingen som følge av oppdaterte husleiebeløp.</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Kapitaltilskudd ikke-kommunale barnehager etablert t.o.m. 2017</a:t>
          </a:r>
          <a:r>
            <a:rPr lang="nb-NO" sz="1100">
              <a:solidFill>
                <a:schemeClr val="dk1"/>
              </a:solidFill>
              <a:effectLst/>
              <a:latin typeface="Times New Roman" panose="02020603050405020304" pitchFamily="18" charset="0"/>
              <a:ea typeface="+mn-ea"/>
              <a:cs typeface="Times New Roman" panose="02020603050405020304" pitchFamily="18" charset="0"/>
            </a:rPr>
            <a:t> - Ikke-kommunale barnehager skal ha tilskudd til husleie iht. satser fastsatt av Utdanningsdirektoratet etter byggeår og omregnede fulltidsplasser. Tildelingen er endret i tilleggsinnstillingen som følge av nye satser publisert oktober 2018.</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Tilskudd til familiebarnehager</a:t>
          </a:r>
          <a:r>
            <a:rPr lang="nb-NO" sz="1100">
              <a:solidFill>
                <a:schemeClr val="dk1"/>
              </a:solidFill>
              <a:effectLst/>
              <a:latin typeface="Times New Roman" panose="02020603050405020304" pitchFamily="18" charset="0"/>
              <a:ea typeface="+mn-ea"/>
              <a:cs typeface="Times New Roman" panose="02020603050405020304" pitchFamily="18" charset="0"/>
            </a:rPr>
            <a:t> - Driftstilskudd til familiebarnehager er basert på satser fastsatt av Utdanningsdirektoratet. Tildelingen er endret i tilleggsinnstillingen som følge av nye satser publisert oktober 2018.</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Kompensasjon ny bemanningsavtale</a:t>
          </a:r>
          <a:r>
            <a:rPr lang="nb-NO" sz="1100">
              <a:solidFill>
                <a:schemeClr val="dk1"/>
              </a:solidFill>
              <a:effectLst/>
              <a:latin typeface="Times New Roman" panose="02020603050405020304" pitchFamily="18" charset="0"/>
              <a:ea typeface="+mn-ea"/>
              <a:cs typeface="Times New Roman" panose="02020603050405020304" pitchFamily="18" charset="0"/>
            </a:rPr>
            <a:t> - Det gis særskilt tildeling til dekning av bydelenes utgifter som gjelder oppfølging av bemanningsavtalen, som ble inngått i 2016.</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Tiltak etter Barnehagelovens Kap. V A.</a:t>
          </a:r>
          <a:r>
            <a:rPr lang="nb-NO" sz="1100">
              <a:solidFill>
                <a:schemeClr val="dk1"/>
              </a:solidFill>
              <a:effectLst/>
              <a:latin typeface="Times New Roman" panose="02020603050405020304" pitchFamily="18" charset="0"/>
              <a:ea typeface="+mn-ea"/>
              <a:cs typeface="Times New Roman" panose="02020603050405020304" pitchFamily="18" charset="0"/>
            </a:rPr>
            <a:t> - Barn under opplæringspliktig alder har rett til spesialpedagogisk hjelp. Bydelene gis særskilt tildeling etter egen fordelingsnøkkel.</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Tilskudd til private barnehager (Tilleggsinnstillingen)</a:t>
          </a:r>
          <a:r>
            <a:rPr lang="nb-NO" sz="1100">
              <a:solidFill>
                <a:schemeClr val="dk1"/>
              </a:solidFill>
              <a:effectLst/>
              <a:latin typeface="Times New Roman" panose="02020603050405020304" pitchFamily="18" charset="0"/>
              <a:ea typeface="+mn-ea"/>
              <a:cs typeface="Times New Roman" panose="02020603050405020304" pitchFamily="18" charset="0"/>
            </a:rPr>
            <a:t> – Oppdaterte beregninger av satsene for driftstilskudd til private barnehager viser at veksten i tilskuddet blir høyere enn forutsatt i Sak1. Fordeles til bydelene basert på kriterienøkkelen for ordinære ikke-kommunale barnehager.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FO2B Oppvekst</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Statlig styrking barnevernstillinger bydelene</a:t>
          </a:r>
          <a:r>
            <a:rPr lang="nb-NO" sz="1100">
              <a:solidFill>
                <a:schemeClr val="dk1"/>
              </a:solidFill>
              <a:effectLst/>
              <a:latin typeface="Times New Roman" panose="02020603050405020304" pitchFamily="18" charset="0"/>
              <a:ea typeface="+mn-ea"/>
              <a:cs typeface="Times New Roman" panose="02020603050405020304" pitchFamily="18" charset="0"/>
            </a:rPr>
            <a:t> - Det gis statlig øremerkede tilskudd til nye stillinger i det kommunale barnevernet. Kommunen sender søknad til Fylkesmannen og det skal rapporteres på bruk av midlene.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Statlig styrking stillinger sentrum</a:t>
          </a:r>
          <a:r>
            <a:rPr lang="nb-NO" sz="1100">
              <a:solidFill>
                <a:schemeClr val="dk1"/>
              </a:solidFill>
              <a:effectLst/>
              <a:latin typeface="Times New Roman" panose="02020603050405020304" pitchFamily="18" charset="0"/>
              <a:ea typeface="+mn-ea"/>
              <a:cs typeface="Times New Roman" panose="02020603050405020304" pitchFamily="18" charset="0"/>
            </a:rPr>
            <a:t> - Statlig styrking stillinger i Sentrum er en del av ordningen beskrevet over.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Barnevernskonsulenter politistasjon</a:t>
          </a:r>
          <a:r>
            <a:rPr lang="nb-NO" sz="1100">
              <a:solidFill>
                <a:schemeClr val="dk1"/>
              </a:solidFill>
              <a:effectLst/>
              <a:latin typeface="Times New Roman" panose="02020603050405020304" pitchFamily="18" charset="0"/>
              <a:ea typeface="+mn-ea"/>
              <a:cs typeface="Times New Roman" panose="02020603050405020304" pitchFamily="18" charset="0"/>
            </a:rPr>
            <a:t> - Barnevernskonsulenter ved byens politistasjoner skal sikre samarbeidet mellom politiet og barnevernet. Bydel Gamle Oslo har koordineringsansvar.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Sentrumsansvar</a:t>
          </a:r>
          <a:r>
            <a:rPr lang="nb-NO" sz="1100">
              <a:solidFill>
                <a:schemeClr val="dk1"/>
              </a:solidFill>
              <a:effectLst/>
              <a:latin typeface="Times New Roman" panose="02020603050405020304" pitchFamily="18" charset="0"/>
              <a:ea typeface="+mn-ea"/>
              <a:cs typeface="Times New Roman" panose="02020603050405020304" pitchFamily="18" charset="0"/>
            </a:rPr>
            <a:t> - Tildelingen gjelder primært utgifter til plasseringstiltak i barnevernet som ikke er kompensert gjennom ordinær kriterietildeling. Dette handler ofte om akuttplasseringer i barnevernet for barn og unge som ikke er bosatt i Oslo.</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Skolehelsetjeneste barnetrinnet etter delkriteriesett av FO2B</a:t>
          </a:r>
          <a:r>
            <a:rPr lang="nb-NO" sz="1100">
              <a:solidFill>
                <a:schemeClr val="dk1"/>
              </a:solidFill>
              <a:effectLst/>
              <a:latin typeface="Times New Roman" panose="02020603050405020304" pitchFamily="18" charset="0"/>
              <a:ea typeface="+mn-ea"/>
              <a:cs typeface="Times New Roman" panose="02020603050405020304" pitchFamily="18" charset="0"/>
            </a:rPr>
            <a:t> - Særskilt tildeling skolehelsetjeneste for barnetrinnet fordeles i henhold til delkriteriesett under FO2B vedrørende skolehelsetjeneste, helsestasjon og aktivitetstjeneste.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Ekstra styrking skolehelsetjeneste barneskoletrinnet</a:t>
          </a:r>
          <a:r>
            <a:rPr lang="nb-NO" sz="1100">
              <a:solidFill>
                <a:schemeClr val="dk1"/>
              </a:solidFill>
              <a:effectLst/>
              <a:latin typeface="Times New Roman" panose="02020603050405020304" pitchFamily="18" charset="0"/>
              <a:ea typeface="+mn-ea"/>
              <a:cs typeface="Times New Roman" panose="02020603050405020304" pitchFamily="18" charset="0"/>
            </a:rPr>
            <a:t> – Ekstra styrking på 5 mill. til skolehelsetjenesten er fordelt til bydeler med en andel på over </a:t>
          </a:r>
          <a:br>
            <a:rPr lang="nb-NO" sz="1100">
              <a:solidFill>
                <a:schemeClr val="dk1"/>
              </a:solidFill>
              <a:effectLst/>
              <a:latin typeface="Times New Roman" panose="02020603050405020304" pitchFamily="18" charset="0"/>
              <a:ea typeface="+mn-ea"/>
              <a:cs typeface="Times New Roman" panose="02020603050405020304" pitchFamily="18" charset="0"/>
            </a:rPr>
          </a:br>
          <a:r>
            <a:rPr lang="nb-NO" sz="1100">
              <a:solidFill>
                <a:schemeClr val="dk1"/>
              </a:solidFill>
              <a:effectLst/>
              <a:latin typeface="Times New Roman" panose="02020603050405020304" pitchFamily="18" charset="0"/>
              <a:ea typeface="+mn-ea"/>
              <a:cs typeface="Times New Roman" panose="02020603050405020304" pitchFamily="18" charset="0"/>
            </a:rPr>
            <a:t>20 % barn i familier med vedvarende lavinntekt.</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Ekstra styrking jordmortjenesten</a:t>
          </a:r>
          <a:r>
            <a:rPr lang="nb-NO" sz="1100">
              <a:solidFill>
                <a:schemeClr val="dk1"/>
              </a:solidFill>
              <a:effectLst/>
              <a:latin typeface="Times New Roman" panose="02020603050405020304" pitchFamily="18" charset="0"/>
              <a:ea typeface="+mn-ea"/>
              <a:cs typeface="Times New Roman" panose="02020603050405020304" pitchFamily="18" charset="0"/>
            </a:rPr>
            <a:t> – Ekstra styrking til jordmortjenesten er fordelt til bydeler med særdeles lav tilgjengelighet i tjenesten, samt til bydeler med et særskilt behov for at omsorgen styrkes knyttet til stor grad av geografisk opphopning av levekårsutfordringer. Tildelingen er økt med 5. mill. i tilleggsinnstillingen.</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Skolehelsetjeneste ungdomstrinn etter elevtall</a:t>
          </a:r>
          <a:r>
            <a:rPr lang="nb-NO" sz="1100">
              <a:solidFill>
                <a:schemeClr val="dk1"/>
              </a:solidFill>
              <a:effectLst/>
              <a:latin typeface="Times New Roman" panose="02020603050405020304" pitchFamily="18" charset="0"/>
              <a:ea typeface="+mn-ea"/>
              <a:cs typeface="Times New Roman" panose="02020603050405020304" pitchFamily="18" charset="0"/>
            </a:rPr>
            <a:t> - Tildeling skjer etter elevtall, ettersom elevtallet på skoler beliggende i bydelen er forskjellig fra antall innbyggere i aldersgruppen.</a:t>
          </a:r>
        </a:p>
        <a:p>
          <a:r>
            <a:rPr lang="nb-NO" sz="1100" u="none" strike="noStrike">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Skolehelsetjeneste videregående etter elevtall</a:t>
          </a:r>
          <a:r>
            <a:rPr lang="nb-NO" sz="1100">
              <a:solidFill>
                <a:schemeClr val="dk1"/>
              </a:solidFill>
              <a:effectLst/>
              <a:latin typeface="Times New Roman" panose="02020603050405020304" pitchFamily="18" charset="0"/>
              <a:ea typeface="+mn-ea"/>
              <a:cs typeface="Times New Roman" panose="02020603050405020304" pitchFamily="18" charset="0"/>
            </a:rPr>
            <a:t> - Tildeling skjer etter elevtall, ettersom elever på skoler i bydelen er forskjellig fra antall innbyggere i aldersgruppen.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Helsestasjon mot barneskoler Tøyen-avtalen</a:t>
          </a:r>
          <a:r>
            <a:rPr lang="nb-NO" sz="1100">
              <a:solidFill>
                <a:schemeClr val="dk1"/>
              </a:solidFill>
              <a:effectLst/>
              <a:latin typeface="Times New Roman" panose="02020603050405020304" pitchFamily="18" charset="0"/>
              <a:ea typeface="+mn-ea"/>
              <a:cs typeface="Times New Roman" panose="02020603050405020304" pitchFamily="18" charset="0"/>
            </a:rPr>
            <a:t> - Tildelingen er en del av Tøyenløftet og bidrar til å styrke helsetjenesten ved barneskolene i bydelen.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Helsestasjon for kjønn og seksualitet</a:t>
          </a:r>
          <a:r>
            <a:rPr lang="nb-NO" sz="1100">
              <a:solidFill>
                <a:schemeClr val="dk1"/>
              </a:solidFill>
              <a:effectLst/>
              <a:latin typeface="Times New Roman" panose="02020603050405020304" pitchFamily="18" charset="0"/>
              <a:ea typeface="+mn-ea"/>
              <a:cs typeface="Times New Roman" panose="02020603050405020304" pitchFamily="18" charset="0"/>
            </a:rPr>
            <a:t> - Helsestasjonen for kjønn og seksualitet er et byomfattende tiltak for ungdom og unge voksne 13-30 år.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SaLTO-stillinger</a:t>
          </a:r>
          <a:r>
            <a:rPr lang="nb-NO" sz="1100">
              <a:solidFill>
                <a:schemeClr val="dk1"/>
              </a:solidFill>
              <a:effectLst/>
              <a:latin typeface="Times New Roman" panose="02020603050405020304" pitchFamily="18" charset="0"/>
              <a:ea typeface="+mn-ea"/>
              <a:cs typeface="Times New Roman" panose="02020603050405020304" pitchFamily="18" charset="0"/>
            </a:rPr>
            <a:t> - SaLTo er samarbeidsmodellen til Oslo kommune og Oslo politidistrikt for å forebygge kriminalitet og rusmisbruk blant barn og unge. Det gis i dag et grunnbeløp på 0,5 mill. til hver bydel for å dekke størstedelen av ett årsverk</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Riverside</a:t>
          </a:r>
          <a:r>
            <a:rPr lang="nb-NO" sz="1100">
              <a:solidFill>
                <a:schemeClr val="dk1"/>
              </a:solidFill>
              <a:effectLst/>
              <a:latin typeface="Times New Roman" panose="02020603050405020304" pitchFamily="18" charset="0"/>
              <a:ea typeface="+mn-ea"/>
              <a:cs typeface="Times New Roman" panose="02020603050405020304" pitchFamily="18" charset="0"/>
            </a:rPr>
            <a:t> - Riverside er et byomfattende aktivitetshus som skal bidra til selvstendig-gjøring av ungdom gjennom forebyggende og kompetansegivende tiltak.</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Fredagsklubb Ung Metro</a:t>
          </a:r>
          <a:r>
            <a:rPr lang="nb-NO" sz="1100">
              <a:solidFill>
                <a:schemeClr val="dk1"/>
              </a:solidFill>
              <a:effectLst/>
              <a:latin typeface="Times New Roman" panose="02020603050405020304" pitchFamily="18" charset="0"/>
              <a:ea typeface="+mn-ea"/>
              <a:cs typeface="Times New Roman" panose="02020603050405020304" pitchFamily="18" charset="0"/>
            </a:rPr>
            <a:t> - Ung Metro er en fritidsklubb for ungdom med psykisk funksjonsnedsettelse. Brukerne er geografisk spredt og uten overvekt fra vertsbydel.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Groruddalen motorsenter og Stovner Rockefabrikk</a:t>
          </a:r>
          <a:r>
            <a:rPr lang="nb-NO" sz="1100">
              <a:solidFill>
                <a:schemeClr val="dk1"/>
              </a:solidFill>
              <a:effectLst/>
              <a:latin typeface="Times New Roman" panose="02020603050405020304" pitchFamily="18" charset="0"/>
              <a:ea typeface="+mn-ea"/>
              <a:cs typeface="Times New Roman" panose="02020603050405020304" pitchFamily="18" charset="0"/>
            </a:rPr>
            <a:t> - Motorsenteret i Groruddalen er et tilbud til motorinteressert ungdom i Oslo. Stovner Rockefabrikk er et byomfattende tilbud som gir opplæring og tilrettelegger for utøving av populærmusikk.</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Hvervenbukta motorsenter</a:t>
          </a:r>
          <a:r>
            <a:rPr lang="nb-NO" sz="1100">
              <a:solidFill>
                <a:schemeClr val="dk1"/>
              </a:solidFill>
              <a:effectLst/>
              <a:latin typeface="Times New Roman" panose="02020603050405020304" pitchFamily="18" charset="0"/>
              <a:ea typeface="+mn-ea"/>
              <a:cs typeface="Times New Roman" panose="02020603050405020304" pitchFamily="18" charset="0"/>
            </a:rPr>
            <a:t> - Motorsenter i Hvervenbukta er et tilbud til motorinteressert ungdom i Oslo. Det er gode muligheter for alle nivåer innen trialkjøring og ATV-kjøring.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Rødhette og Marte</a:t>
          </a:r>
          <a:r>
            <a:rPr lang="nb-NO" sz="1100">
              <a:solidFill>
                <a:schemeClr val="dk1"/>
              </a:solidFill>
              <a:effectLst/>
              <a:latin typeface="Times New Roman" panose="02020603050405020304" pitchFamily="18" charset="0"/>
              <a:ea typeface="+mn-ea"/>
              <a:cs typeface="Times New Roman" panose="02020603050405020304" pitchFamily="18" charset="0"/>
            </a:rPr>
            <a:t> - Rødhette er en barnepassordning som drives på frivillig basis av Aleneforeldreforeningen. Marte er et tiltak i regi av Røde Kors. Det er en møteplass for aleneforeldre.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FO3 Helse og omsorg</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Overdekning avtalefysioterapi</a:t>
          </a:r>
          <a:r>
            <a:rPr lang="nb-NO" sz="1100">
              <a:solidFill>
                <a:schemeClr val="dk1"/>
              </a:solidFill>
              <a:effectLst/>
              <a:latin typeface="Times New Roman" panose="02020603050405020304" pitchFamily="18" charset="0"/>
              <a:ea typeface="+mn-ea"/>
              <a:cs typeface="Times New Roman" panose="02020603050405020304" pitchFamily="18" charset="0"/>
            </a:rPr>
            <a:t> - Bydelene er forpliktet til å yte driftstilskudd til private fysioterapeuter som er lokalisert i egen bydel og som de har avtale med. Disse yter tjenester på tvers av bydelene. Dette er en ufrivillig kostnadsvariasjon som må dekkes gjennom særskilt tildeling.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Tilskudd til turnusleger</a:t>
          </a:r>
          <a:r>
            <a:rPr lang="nb-NO" sz="1100">
              <a:solidFill>
                <a:schemeClr val="dk1"/>
              </a:solidFill>
              <a:effectLst/>
              <a:latin typeface="Times New Roman" panose="02020603050405020304" pitchFamily="18" charset="0"/>
              <a:ea typeface="+mn-ea"/>
              <a:cs typeface="Times New Roman" panose="02020603050405020304" pitchFamily="18" charset="0"/>
            </a:rPr>
            <a:t> - Fordelingen av tilskudd til turnusleger har vært stabile bydelene imellom, og midlene fordeles ut fra tidligere års data.</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Fysio-/ ergoterapi Elverhøy og Haukåsen skoler</a:t>
          </a:r>
          <a:r>
            <a:rPr lang="nb-NO" sz="1100">
              <a:solidFill>
                <a:schemeClr val="dk1"/>
              </a:solidFill>
              <a:effectLst/>
              <a:latin typeface="Times New Roman" panose="02020603050405020304" pitchFamily="18" charset="0"/>
              <a:ea typeface="+mn-ea"/>
              <a:cs typeface="Times New Roman" panose="02020603050405020304" pitchFamily="18" charset="0"/>
            </a:rPr>
            <a:t> - Dette er to spesialskoler for barn med funksjonsnedsettelser. Det er etablert en egen tjeneste for å gi nødvendig behandling til disse barna. Særskilt tildeling er en grunnfinansiering. Utover dette selger bydelene tjenester rettet mot brukere fra andre bydeler til en timepris som årlig vedtas av bystyret. Det betyr at timeprisen er subsidiert, noe som sikrer tilstrekkelig etterspørsel fra andre bydeler.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Aktivitetshus Grønlandsleiret</a:t>
          </a:r>
          <a:r>
            <a:rPr lang="nb-NO" sz="1100">
              <a:solidFill>
                <a:schemeClr val="dk1"/>
              </a:solidFill>
              <a:effectLst/>
              <a:latin typeface="Times New Roman" panose="02020603050405020304" pitchFamily="18" charset="0"/>
              <a:ea typeface="+mn-ea"/>
              <a:cs typeface="Times New Roman" panose="02020603050405020304" pitchFamily="18" charset="0"/>
            </a:rPr>
            <a:t> - Grønlandsleiret 31B er et lavterskel aktivitetshus for brukere med psykiske lidelser. Tilbudet består blant annet av ulike verksted (kunst, media, søm, sykkel), kafedrift og fellesturer. De siste årene er det etablert lignende tiltak i de fleste bydelene. Dette aktivitetshuset skiller seg ut ved av 2/3 av brukerne kommer fra andre bydeler.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Aksept kontaktsenter</a:t>
          </a:r>
          <a:r>
            <a:rPr lang="nb-NO" sz="1100">
              <a:solidFill>
                <a:schemeClr val="dk1"/>
              </a:solidFill>
              <a:effectLst/>
              <a:latin typeface="Times New Roman" panose="02020603050405020304" pitchFamily="18" charset="0"/>
              <a:ea typeface="+mn-ea"/>
              <a:cs typeface="Times New Roman" panose="02020603050405020304" pitchFamily="18" charset="0"/>
            </a:rPr>
            <a:t> - Aksept er et landsdekkende psykososialt senter for alle som er berørt av hiv. Senteret driftes av Kirkens bymisjon. Det er både døgntilbud og dagaktivitet. 26 % av brukerne har bostedsadresse i Oslo. 45 % har ikke oppgitt bostedsadresse. En del av disse er fra Oslo.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Demensplan 2020 </a:t>
          </a:r>
          <a:r>
            <a:rPr lang="nb-NO" sz="1100">
              <a:solidFill>
                <a:schemeClr val="dk1"/>
              </a:solidFill>
              <a:effectLst/>
              <a:latin typeface="Times New Roman" panose="02020603050405020304" pitchFamily="18" charset="0"/>
              <a:ea typeface="+mn-ea"/>
              <a:cs typeface="Times New Roman" panose="02020603050405020304" pitchFamily="18" charset="0"/>
            </a:rPr>
            <a:t> - Dette er midler for å øke omfanget av dagtilbud til demente som er finansiert gjennom statlige frie inntekter og er ikke øremerkede. Tildeles etter kriteriesett for FO3 Helse og omsorg.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Forebyggende innsats hjemmetjenesten </a:t>
          </a:r>
          <a:r>
            <a:rPr lang="nb-NO" sz="1100">
              <a:solidFill>
                <a:schemeClr val="dk1"/>
              </a:solidFill>
              <a:effectLst/>
              <a:latin typeface="Times New Roman" panose="02020603050405020304" pitchFamily="18" charset="0"/>
              <a:ea typeface="+mn-ea"/>
              <a:cs typeface="Times New Roman" panose="02020603050405020304" pitchFamily="18" charset="0"/>
            </a:rPr>
            <a:t>- Denne særskilte tildelingen gjelder økning i årsverk som gjør at flere kan bo trygt og lengre hjemme, og er en del av byrådets satsing på flere årsverk i hjemmetjenesten. Tildeles etter kriteriesett for FO3 Helse og omsorg.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Aktivitetstid</a:t>
          </a:r>
          <a:r>
            <a:rPr lang="nb-NO" sz="1100">
              <a:solidFill>
                <a:schemeClr val="dk1"/>
              </a:solidFill>
              <a:effectLst/>
              <a:latin typeface="Times New Roman" panose="02020603050405020304" pitchFamily="18" charset="0"/>
              <a:ea typeface="+mn-ea"/>
              <a:cs typeface="Times New Roman" panose="02020603050405020304" pitchFamily="18" charset="0"/>
            </a:rPr>
            <a:t> – Ordningen ble innført andre halvår 2018 som et ledd i å oppnå flere årsverk i hjemmetjenesten. Tildeles etter kriteriesett for FO3 Helse og omsorg.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Driftstilskudd seniorsentre</a:t>
          </a:r>
          <a:r>
            <a:rPr lang="nb-NO" sz="1100">
              <a:solidFill>
                <a:schemeClr val="dk1"/>
              </a:solidFill>
              <a:effectLst/>
              <a:latin typeface="Times New Roman" panose="02020603050405020304" pitchFamily="18" charset="0"/>
              <a:ea typeface="+mn-ea"/>
              <a:cs typeface="Times New Roman" panose="02020603050405020304" pitchFamily="18" charset="0"/>
            </a:rPr>
            <a:t> – Omgjort fra sentral avsetning. Tildeles etter delkostnadsnøkkel &gt;67 år for FO3 Helse og omsorg, som fremgår av tabell 3.1.</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Hjelpemiddellageret</a:t>
          </a:r>
          <a:r>
            <a:rPr lang="nb-NO" sz="1100">
              <a:solidFill>
                <a:schemeClr val="dk1"/>
              </a:solidFill>
              <a:effectLst/>
              <a:latin typeface="Times New Roman" panose="02020603050405020304" pitchFamily="18" charset="0"/>
              <a:ea typeface="+mn-ea"/>
              <a:cs typeface="Times New Roman" panose="02020603050405020304" pitchFamily="18" charset="0"/>
            </a:rPr>
            <a:t> - Dette er et byomfattende tilbud med brukere fra alle bydelene (midlertidige hjelpemidler 0-2 år). Tilbudet er et supplement til og ikke en erstatning for hjelpemidler som håndteres via Bydelenes Hjelpemiddeltjeneste forvaltet av Bjerke bydel (varige hjelpemidler mer enn 2 år). Hjelpemiddellageret blir slått sammen med Bydelenes Hjelpemiddeltjeneste fra 01.07.2019.</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Marka eldresenter</a:t>
          </a:r>
          <a:r>
            <a:rPr lang="nb-NO" sz="1100">
              <a:solidFill>
                <a:schemeClr val="dk1"/>
              </a:solidFill>
              <a:effectLst/>
              <a:latin typeface="Times New Roman" panose="02020603050405020304" pitchFamily="18" charset="0"/>
              <a:ea typeface="+mn-ea"/>
              <a:cs typeface="Times New Roman" panose="02020603050405020304" pitchFamily="18" charset="0"/>
            </a:rPr>
            <a:t> - Tildelingen gjelder et mobilt eldresenter som dekker hele Marka.</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Kompensasjon, leie av omsorgsboliger fra private</a:t>
          </a:r>
          <a:r>
            <a:rPr lang="nb-NO" sz="1100">
              <a:solidFill>
                <a:schemeClr val="dk1"/>
              </a:solidFill>
              <a:effectLst/>
              <a:latin typeface="Times New Roman" panose="02020603050405020304" pitchFamily="18" charset="0"/>
              <a:ea typeface="+mn-ea"/>
              <a:cs typeface="Times New Roman" panose="02020603050405020304" pitchFamily="18" charset="0"/>
            </a:rPr>
            <a:t> - Bydeler som leier omsorgsboliger fra private får gjennom denne tildelingen tilført utbetaling av kompensasjonstilskudd fra Husbanken til Oslo kommune.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Kompensasjon for egenbetaling alders- og sykehjem</a:t>
          </a:r>
          <a:r>
            <a:rPr lang="nb-NO" sz="1100">
              <a:solidFill>
                <a:schemeClr val="dk1"/>
              </a:solidFill>
              <a:effectLst/>
              <a:latin typeface="Times New Roman" panose="02020603050405020304" pitchFamily="18" charset="0"/>
              <a:ea typeface="+mn-ea"/>
              <a:cs typeface="Times New Roman" panose="02020603050405020304" pitchFamily="18" charset="0"/>
            </a:rPr>
            <a:t> - Bydelene har ulike inntekter ved beboernes egenbetaling for opphold i institusjon. Bydeler med lave inntekter gis en kompensasjon opp til gjennomsnittlig inntektsnivå.</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0" u="sng">
              <a:solidFill>
                <a:schemeClr val="dk1"/>
              </a:solidFill>
              <a:effectLst/>
              <a:latin typeface="Times New Roman" panose="02020603050405020304" pitchFamily="18" charset="0"/>
              <a:ea typeface="+mn-ea"/>
              <a:cs typeface="Times New Roman" panose="02020603050405020304" pitchFamily="18" charset="0"/>
            </a:rPr>
            <a:t>500 årsverk – særskilt tildeling til rehabiliteringstiltak og demens (Tilleggsinnstillingen)</a:t>
          </a:r>
          <a:r>
            <a:rPr lang="nb-NO" sz="1100" b="0">
              <a:solidFill>
                <a:schemeClr val="dk1"/>
              </a:solidFill>
              <a:effectLst/>
              <a:latin typeface="Times New Roman" panose="02020603050405020304" pitchFamily="18" charset="0"/>
              <a:ea typeface="+mn-ea"/>
              <a:cs typeface="Times New Roman" panose="02020603050405020304" pitchFamily="18" charset="0"/>
            </a:rPr>
            <a:t>  - Øremerket særskilt tildeling til nye faste årsverk knyttet til rehabilitering og til dagplasser for personer med demens.</a:t>
          </a:r>
        </a:p>
        <a:p>
          <a:r>
            <a:rPr lang="nb-NO" sz="1100" b="0">
              <a:solidFill>
                <a:schemeClr val="dk1"/>
              </a:solidFill>
              <a:effectLst/>
              <a:latin typeface="Times New Roman" panose="02020603050405020304" pitchFamily="18" charset="0"/>
              <a:ea typeface="+mn-ea"/>
              <a:cs typeface="Times New Roman" panose="02020603050405020304" pitchFamily="18" charset="0"/>
            </a:rPr>
            <a:t> </a:t>
          </a:r>
        </a:p>
        <a:p>
          <a:r>
            <a:rPr lang="nb-NO" sz="1100" b="0" u="sng">
              <a:solidFill>
                <a:schemeClr val="dk1"/>
              </a:solidFill>
              <a:effectLst/>
              <a:latin typeface="Times New Roman" panose="02020603050405020304" pitchFamily="18" charset="0"/>
              <a:ea typeface="+mn-ea"/>
              <a:cs typeface="Times New Roman" panose="02020603050405020304" pitchFamily="18" charset="0"/>
            </a:rPr>
            <a:t>Velferdsteknologi VIS –faddere (Tilleggsinnstillingen)</a:t>
          </a:r>
          <a:r>
            <a:rPr lang="nb-NO" sz="1100" b="0">
              <a:solidFill>
                <a:schemeClr val="dk1"/>
              </a:solidFill>
              <a:effectLst/>
              <a:latin typeface="Times New Roman" panose="02020603050405020304" pitchFamily="18" charset="0"/>
              <a:ea typeface="+mn-ea"/>
              <a:cs typeface="Times New Roman" panose="02020603050405020304" pitchFamily="18" charset="0"/>
            </a:rPr>
            <a:t> ­– Tildeling til bydelene som er med i samarbeidet Velferdsteknologi i Sentrum (VIS). De siste årene har det vært etablert en fadderordning hvor en medarbeider fra hver av disse bydelene veileder øvrige bydeler. Byrådet forslår at frikjøpet av fadderordningen varer ut 2019.</a:t>
          </a:r>
        </a:p>
        <a:p>
          <a:endParaRPr lang="nb-NO" sz="1100" b="0">
            <a:solidFill>
              <a:schemeClr val="dk1"/>
            </a:solidFill>
            <a:effectLst/>
            <a:latin typeface="Times New Roman" panose="02020603050405020304" pitchFamily="18" charset="0"/>
            <a:ea typeface="+mn-ea"/>
            <a:cs typeface="Times New Roman" panose="02020603050405020304" pitchFamily="18" charset="0"/>
          </a:endParaRPr>
        </a:p>
        <a:p>
          <a:r>
            <a:rPr lang="nb-NO" sz="1100" b="0" u="sng">
              <a:solidFill>
                <a:schemeClr val="dk1"/>
              </a:solidFill>
              <a:effectLst/>
              <a:latin typeface="Times New Roman" panose="02020603050405020304" pitchFamily="18" charset="0"/>
              <a:ea typeface="+mn-ea"/>
              <a:cs typeface="Times New Roman" panose="02020603050405020304" pitchFamily="18" charset="0"/>
            </a:rPr>
            <a:t>Varmtvannsbasseng Cathinka Guldbergsenteret (Tilleggsinnstillingen)</a:t>
          </a:r>
          <a:r>
            <a:rPr lang="nb-NO" sz="1100" b="0">
              <a:solidFill>
                <a:schemeClr val="dk1"/>
              </a:solidFill>
              <a:effectLst/>
              <a:latin typeface="Times New Roman" panose="02020603050405020304" pitchFamily="18" charset="0"/>
              <a:ea typeface="+mn-ea"/>
              <a:cs typeface="Times New Roman" panose="02020603050405020304" pitchFamily="18" charset="0"/>
            </a:rPr>
            <a:t> – Tildelingen gjelder tilbudet om bassengtrening i varmtvannsbasseng ved Cathinka Guldbergsenteret og videreføres i 2019. </a:t>
          </a:r>
        </a:p>
        <a:p>
          <a:endParaRPr lang="nb-NO" sz="1100" b="0">
            <a:solidFill>
              <a:schemeClr val="dk1"/>
            </a:solidFill>
            <a:effectLst/>
            <a:latin typeface="Times New Roman" panose="02020603050405020304" pitchFamily="18" charset="0"/>
            <a:ea typeface="+mn-ea"/>
            <a:cs typeface="Times New Roman" panose="02020603050405020304" pitchFamily="18" charset="0"/>
          </a:endParaRPr>
        </a:p>
        <a:p>
          <a:r>
            <a:rPr lang="nb-NO" sz="1100" b="0" u="sng">
              <a:solidFill>
                <a:schemeClr val="dk1"/>
              </a:solidFill>
              <a:effectLst/>
              <a:latin typeface="Times New Roman" panose="02020603050405020304" pitchFamily="18" charset="0"/>
              <a:ea typeface="+mn-ea"/>
              <a:cs typeface="Times New Roman" panose="02020603050405020304" pitchFamily="18" charset="0"/>
            </a:rPr>
            <a:t>Endring egenandel uføre og AFP (Tilleggsinnstillingen)</a:t>
          </a:r>
          <a:r>
            <a:rPr lang="nb-NO" sz="1100" b="0">
              <a:solidFill>
                <a:schemeClr val="dk1"/>
              </a:solidFill>
              <a:effectLst/>
              <a:latin typeface="Times New Roman" panose="02020603050405020304" pitchFamily="18" charset="0"/>
              <a:ea typeface="+mn-ea"/>
              <a:cs typeface="Times New Roman" panose="02020603050405020304" pitchFamily="18" charset="0"/>
            </a:rPr>
            <a:t> – Virksomheter med over 50 ansatte betaler egenandel for nye uførepensjonister og førtidspensjonister (AFP 62-64 år). I samsvar med innarbeidet praksis innarbeides dette i Tilleggsinnstillingen.</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FO4 Sosiale tjenester og økonomisk sosialhjelp</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Quo vadis aktivitetssenter</a:t>
          </a:r>
          <a:r>
            <a:rPr lang="nb-NO" sz="1100">
              <a:solidFill>
                <a:schemeClr val="dk1"/>
              </a:solidFill>
              <a:effectLst/>
              <a:latin typeface="Times New Roman" panose="02020603050405020304" pitchFamily="18" charset="0"/>
              <a:ea typeface="+mn-ea"/>
              <a:cs typeface="Times New Roman" panose="02020603050405020304" pitchFamily="18" charset="0"/>
            </a:rPr>
            <a:t> - Dette er et byomfattende aktivitetssenter for innvandrerkvinner med lite eller ingen skolegang fra hjemlandet og stort behov for norskopplæring. Brukere har et heltidstilbud som delvis er norskopplæring i regi av Utdanningsetaten og delvis et aktiviseringstiltak ved to verksteder.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Bo-oppfølgingstiltak</a:t>
          </a:r>
          <a:r>
            <a:rPr lang="nb-NO" sz="1100">
              <a:solidFill>
                <a:schemeClr val="dk1"/>
              </a:solidFill>
              <a:effectLst/>
              <a:latin typeface="Times New Roman" panose="02020603050405020304" pitchFamily="18" charset="0"/>
              <a:ea typeface="+mn-ea"/>
              <a:cs typeface="Times New Roman" panose="02020603050405020304" pitchFamily="18" charset="0"/>
            </a:rPr>
            <a:t> - Tildelingen gjelder opptrapping av midler til booppfølging og tildeles etter delkriteriesett for FO4A Sosiale tjenester. Tildelingen er økt med 4,5 mill. i Tilleggsinnstillingen.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Statlig styrket rusomsorg</a:t>
          </a:r>
          <a:r>
            <a:rPr lang="nb-NO" sz="1100">
              <a:solidFill>
                <a:schemeClr val="dk1"/>
              </a:solidFill>
              <a:effectLst/>
              <a:latin typeface="Times New Roman" panose="02020603050405020304" pitchFamily="18" charset="0"/>
              <a:ea typeface="+mn-ea"/>
              <a:cs typeface="Times New Roman" panose="02020603050405020304" pitchFamily="18" charset="0"/>
            </a:rPr>
            <a:t> - I 2016 startet en betydelig opptrapping av statlig tildeling av midler til brukere i rusomsorgen. Fordeles bydelene etter delkriteriesett for FO4A Sosiale tjenester.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Yrkesrettet norskopplæring</a:t>
          </a:r>
          <a:r>
            <a:rPr lang="nb-NO" sz="1100">
              <a:solidFill>
                <a:schemeClr val="dk1"/>
              </a:solidFill>
              <a:effectLst/>
              <a:latin typeface="Times New Roman" panose="02020603050405020304" pitchFamily="18" charset="0"/>
              <a:ea typeface="+mn-ea"/>
              <a:cs typeface="Times New Roman" panose="02020603050405020304" pitchFamily="18" charset="0"/>
            </a:rPr>
            <a:t> - Tildeles etter delkriteriesett for FO4A Sosiale tjenester.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Anti-trafficking Oslo</a:t>
          </a:r>
          <a:r>
            <a:rPr lang="nb-NO" sz="1100">
              <a:solidFill>
                <a:schemeClr val="dk1"/>
              </a:solidFill>
              <a:effectLst/>
              <a:latin typeface="Times New Roman" panose="02020603050405020304" pitchFamily="18" charset="0"/>
              <a:ea typeface="+mn-ea"/>
              <a:cs typeface="Times New Roman" panose="02020603050405020304" pitchFamily="18" charset="0"/>
            </a:rPr>
            <a:t> –Tidligere kalt Oslo-piloten, er et byomfattende prosjekt for å gi sosiale tjenester til mulige ofre for menneskehandel. Tiltaket finansieres gjennom et statlig tilskudd til drift og særskilt kommunal tildeling til økonomisk sosialhjelp.</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Desentraliserte rustiltak i bydelene </a:t>
          </a:r>
          <a:r>
            <a:rPr lang="nb-NO" sz="1100">
              <a:solidFill>
                <a:schemeClr val="dk1"/>
              </a:solidFill>
              <a:effectLst/>
              <a:latin typeface="Times New Roman" panose="02020603050405020304" pitchFamily="18" charset="0"/>
              <a:ea typeface="+mn-ea"/>
              <a:cs typeface="Times New Roman" panose="02020603050405020304" pitchFamily="18" charset="0"/>
            </a:rPr>
            <a:t>- Tiltak for å opprette tilbud i bydelene for å redusere utfordringer i Oslo sentrum. Tidligere fordelt til enkeltprosjekter etter søknad. Tildeles etter delkriteriesett for FO4A Sosiale tjenester.</a:t>
          </a:r>
        </a:p>
        <a:p>
          <a:r>
            <a:rPr lang="nb-NO" sz="1100" u="none" strike="noStrike">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Ruskonsulent for unge</a:t>
          </a:r>
          <a:r>
            <a:rPr lang="nb-NO" sz="1100">
              <a:solidFill>
                <a:schemeClr val="dk1"/>
              </a:solidFill>
              <a:effectLst/>
              <a:latin typeface="Times New Roman" panose="02020603050405020304" pitchFamily="18" charset="0"/>
              <a:ea typeface="+mn-ea"/>
              <a:cs typeface="Times New Roman" panose="02020603050405020304" pitchFamily="18" charset="0"/>
            </a:rPr>
            <a:t> – Tildeling for å opprette en ny ruskonsulent i hver bydel.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Inndekking av merforbruk</a:t>
          </a:r>
          <a:r>
            <a:rPr lang="nb-NO" sz="1100">
              <a:solidFill>
                <a:schemeClr val="dk1"/>
              </a:solidFill>
              <a:effectLst/>
              <a:latin typeface="Times New Roman" panose="02020603050405020304" pitchFamily="18" charset="0"/>
              <a:ea typeface="+mn-ea"/>
              <a:cs typeface="Times New Roman" panose="02020603050405020304" pitchFamily="18" charset="0"/>
            </a:rPr>
            <a:t> – Dersom en bydel har hatt et merforbruk et år må dette, i henhold til Økonomireglementet (kapittel 16, Sak 1), dekkes inn over de to påfølgende budsjettår. Raden viser hvor mye som går til inndekking av merforbruk fra 2017.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600075</xdr:colOff>
      <xdr:row>2</xdr:row>
      <xdr:rowOff>104774</xdr:rowOff>
    </xdr:from>
    <xdr:to>
      <xdr:col>12</xdr:col>
      <xdr:colOff>695324</xdr:colOff>
      <xdr:row>31</xdr:row>
      <xdr:rowOff>76199</xdr:rowOff>
    </xdr:to>
    <xdr:sp macro="" textlink="">
      <xdr:nvSpPr>
        <xdr:cNvPr id="2" name="TekstSylinder 1"/>
        <xdr:cNvSpPr txBox="1"/>
      </xdr:nvSpPr>
      <xdr:spPr>
        <a:xfrm>
          <a:off x="1362075" y="485774"/>
          <a:ext cx="8477249" cy="5495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3.1 Bydelenes kriterieandeler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3.1 viser kriteriesettene for hvert funksjonsområde og hver bydels andel av kriteriene. Datagrunnlaget for bydelenes andel av det enkelte kriterium fremgår av tabell 4.1. I tabellene er kriteriedefinisjonen i noen tilfeller forkortet. En liste over kriteriene med fullt utskrevet beskrivelse er gitt bakerst i heftet.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Hvert funksjonsområde har et sett med kriterier som brukes til å fordele den kriteriefordelte budsjettrammen. Kriteriesettene består av flere kriterier som vektes sammen til en fordelingsnøkkel. Vektene bestemmer kriterienes relative betydning i fordelingsnøkkelen. Et kriterium som fanger opp en målgruppe med et særlig stort behov for tjenester innenfor funksjonsområdet vil tillegges relativt høy vekt, mens kriterier som fanger opp mer marginale målgrupper tillegges lavere vekt. Fordelingsnøkkelen for én bydel regnes ut ved at bydelens andel av hvert kriterium multipliseres med kriteriets vekt og summeres.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For funksjonsområdene FO2B Barnevern og FO4C Økonomisk sosialhjelp inngår også bydelenes driftsutgifter i fordelingsnøkkelen. Det beregnes en kriterienøkkel på samme måte som for de øvrige funksjonsområdene, som så vektes sammen med regnskapsandelene fra siste tilgjengelige regnskapsår. I den endelige fordelingsnøkkelen teller kriteriene 80 prosent og regnskapsandelene 20 prosent.</a:t>
          </a:r>
        </a:p>
        <a:p>
          <a:r>
            <a:rPr lang="nb-NO" sz="1100">
              <a:solidFill>
                <a:schemeClr val="dk1"/>
              </a:solidFill>
              <a:effectLst/>
              <a:latin typeface="Times New Roman" panose="02020603050405020304" pitchFamily="18" charset="0"/>
              <a:ea typeface="+mn-ea"/>
              <a:cs typeface="Times New Roman" panose="02020603050405020304" pitchFamily="18" charset="0"/>
            </a:rPr>
            <a:t>Midler til funksjonsområdet FO2A Barnehager fordeles til bydelene etter faktisk antall barnehageplasser i bydelene, omregnet til heltidsplasser. I tabell 3.1 og 4.1 inngår «vektede heltidsplasser» i fordelingsnøkkelen. Denne vektingen fremgår av tabell 4.5-4.7.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676275</xdr:colOff>
      <xdr:row>2</xdr:row>
      <xdr:rowOff>85725</xdr:rowOff>
    </xdr:from>
    <xdr:to>
      <xdr:col>12</xdr:col>
      <xdr:colOff>647700</xdr:colOff>
      <xdr:row>35</xdr:row>
      <xdr:rowOff>133350</xdr:rowOff>
    </xdr:to>
    <xdr:sp macro="" textlink="">
      <xdr:nvSpPr>
        <xdr:cNvPr id="2" name="TekstSylinder 1"/>
        <xdr:cNvSpPr txBox="1"/>
      </xdr:nvSpPr>
      <xdr:spPr>
        <a:xfrm>
          <a:off x="1438275" y="466725"/>
          <a:ext cx="8353425" cy="6334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4.1 Datagrunnlag for kriterieandeler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3.1 viser kriteriesettene for hvert funksjonsområde og bydelenes andel av hvert kriterium. I tabell 4.1 fremgår datagrunnlaget for disse andelene.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Enkelte kriterier er et produkt av antall innbyggere med et spesielt kjennetegn og en indeks. I disse tilfellene fremgår kriteriet og dets komponenter på hver sin linje i tabellen. Lavutdanningsindeks, utflyttingsindeks og dødelighetsindeks fremgår av tabell 4.2-4.4.</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Innen FO3 Helse og omsorg benyttes antall innbyggere i ulike aldersgrupper i flere av kriteriene. I utgangspunktet er det befolkningstall per 01.01.2018 fra SSB som ligger til grunn for innbyggertallene i bydelene. For innbyggere som er 67 år og over, og som bor på sykehjem eller annen institusjon, er det personens bostedsbydel før flytting til institusjonen som avgjør hvilken bydel som skal betale. Hvis personens bostedsadresse endres til institusjonens adresse kan det oppstå et avvik mellom bydel der personen har sin bostedsadresse og bydelen som har betalingsansvaret. For at bydelene skal få uttelling for innbyggerne de har betalingsansvaret for må innbyggertallene korrigeres for dette. Denne korreksjonen fremgår av en egen linje i tabell 4.1, for alle kriterier som benytter innbyggertall for aldersgrupper over 67 år.</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647700</xdr:colOff>
      <xdr:row>2</xdr:row>
      <xdr:rowOff>104775</xdr:rowOff>
    </xdr:from>
    <xdr:to>
      <xdr:col>12</xdr:col>
      <xdr:colOff>676275</xdr:colOff>
      <xdr:row>35</xdr:row>
      <xdr:rowOff>76200</xdr:rowOff>
    </xdr:to>
    <xdr:sp macro="" textlink="">
      <xdr:nvSpPr>
        <xdr:cNvPr id="2" name="TekstSylinder 1"/>
        <xdr:cNvSpPr txBox="1"/>
      </xdr:nvSpPr>
      <xdr:spPr>
        <a:xfrm>
          <a:off x="1409700" y="485775"/>
          <a:ext cx="8410575" cy="6257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4.5- 4.7 Barnehage – Vektede heltidsplasser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I fordelingsnøkkelen for funksjonsområde FO2A Barnehage, som fremgår av tabell 3.1 og 4.1, er det «Vektede heltidsplasser» som inngår. Utregningen som ligger til grunn for disse størrelsene fremgår av tabellene 4.5, 4.6 og 4.7.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Heltidsekvivalenter: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4.5 viser en oversikt over antall barn med ulik oppholdstid i kommunale barnehager, for barn i aldersgruppene 0-2 år og 3-6 år. I de to nederste linjene er disse omregnet til heltidsplasser.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4.6 viser en oversikt over antall barn med ulik oppholdstid i private barnehager (ekskl. familiebarnehager), for barn i aldersgruppene 0-2 år og 3-6 år. I de to nederste linjene er disse omregnet til heltidsplasser.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Vektede heltidsplasser: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4.7 vekter heltidsekvivalentene fra tabell 4.5 og 4.6 om til de vektede heltidsplassene som inngår i fordelingsnøkkelen i tabell 3.1 og 4.1.</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Små barn trenger mer oppfølging enn eldre barn og derfor er småbarnsplassene dyrere. For å ta høyde for dette vektes små barn opp med en faktor som er ment å ta høyde for denne kostnadsforskjellen. Til budsjett 2019 legges det til grunn en småbarnsfaktor på 2,08, som benyttes til å regne om småbarnsplasser til plasser for større barn.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Det er også systematiske forskjeller i kostnadene ved å drive en kommunal barnehage og en privat barnehage, ettersom de private barnehagene ikke har de samme forpliktelsene knyttet til pensjon og sosiale kostnader for sine ansatte. Denne kostnadsforskjellen tas høyde for gjennom at ikke-kommunale faktoren. I budsjett 2019 er den ikke-kommunale faktoren satt til 0,95.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638174</xdr:colOff>
      <xdr:row>2</xdr:row>
      <xdr:rowOff>95249</xdr:rowOff>
    </xdr:from>
    <xdr:to>
      <xdr:col>14</xdr:col>
      <xdr:colOff>133350</xdr:colOff>
      <xdr:row>79</xdr:row>
      <xdr:rowOff>161925</xdr:rowOff>
    </xdr:to>
    <xdr:sp macro="" textlink="">
      <xdr:nvSpPr>
        <xdr:cNvPr id="2" name="TekstSylinder 1"/>
        <xdr:cNvSpPr txBox="1"/>
      </xdr:nvSpPr>
      <xdr:spPr>
        <a:xfrm>
          <a:off x="1400174" y="476249"/>
          <a:ext cx="9401176" cy="14735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Kriterieoversikt</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Kriteriesettene for hvert funksjonsområde fremgår av tabell 3.1 og 4.1. I enkelte tilfeller er kriteriebeskrivelsen forkortet. Nedenfor følger en oversikt over alle kriteriene under hvert funksjonsområde, med fullt navn. Dersom annet ikke er angitt er SSB</a:t>
          </a:r>
          <a:r>
            <a:rPr lang="nb-NO" sz="1100" baseline="0">
              <a:solidFill>
                <a:schemeClr val="dk1"/>
              </a:solidFill>
              <a:effectLst/>
              <a:latin typeface="Times New Roman" panose="02020603050405020304" pitchFamily="18" charset="0"/>
              <a:ea typeface="+mn-ea"/>
              <a:cs typeface="Times New Roman" panose="02020603050405020304" pitchFamily="18" charset="0"/>
            </a:rPr>
            <a:t> kilde for datagrunnlaget.</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FO1 Administrasjon og fellestjenester</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Basistilskudd.</a:t>
          </a:r>
        </a:p>
        <a:p>
          <a:r>
            <a:rPr lang="nb-NO" sz="1100">
              <a:solidFill>
                <a:schemeClr val="dk1"/>
              </a:solidFill>
              <a:effectLst/>
              <a:latin typeface="Times New Roman" panose="02020603050405020304" pitchFamily="18" charset="0"/>
              <a:ea typeface="+mn-ea"/>
              <a:cs typeface="Times New Roman" panose="02020603050405020304" pitchFamily="18" charset="0"/>
            </a:rPr>
            <a:t>2. Antall innbyggere per 01.01.2018. </a:t>
          </a:r>
          <a:br>
            <a:rPr lang="nb-NO" sz="1100">
              <a:solidFill>
                <a:schemeClr val="dk1"/>
              </a:solidFill>
              <a:effectLst/>
              <a:latin typeface="Times New Roman" panose="02020603050405020304" pitchFamily="18" charset="0"/>
              <a:ea typeface="+mn-ea"/>
              <a:cs typeface="Times New Roman" panose="02020603050405020304" pitchFamily="18" charset="0"/>
            </a:rPr>
          </a:br>
          <a:r>
            <a:rPr lang="nb-NO" sz="1100" i="1">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FO2A Barnehager - kommunale </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Vektede heltidsplasser, 0-2 år per 15.12.2017. Beregning fremgår av tabell 4.5 - 4.7. </a:t>
          </a:r>
        </a:p>
        <a:p>
          <a:r>
            <a:rPr lang="nb-NO" sz="1100">
              <a:solidFill>
                <a:schemeClr val="dk1"/>
              </a:solidFill>
              <a:effectLst/>
              <a:latin typeface="Times New Roman" panose="02020603050405020304" pitchFamily="18" charset="0"/>
              <a:ea typeface="+mn-ea"/>
              <a:cs typeface="Times New Roman" panose="02020603050405020304" pitchFamily="18" charset="0"/>
            </a:rPr>
            <a:t>2. Vektede heltidsplasser, 3-6 år per 15.12.2017. Beregning fremgår av tabell 4.5 - 4.7.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FO2A Barnehager - Ordinære ikke-kommunale </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Vektede heltidsplasser, 0-2 år per 15.12.2017. Beregning fremgår av tabell 4.5 - 4.7. </a:t>
          </a:r>
        </a:p>
        <a:p>
          <a:r>
            <a:rPr lang="nb-NO" sz="1100">
              <a:solidFill>
                <a:schemeClr val="dk1"/>
              </a:solidFill>
              <a:effectLst/>
              <a:latin typeface="Times New Roman" panose="02020603050405020304" pitchFamily="18" charset="0"/>
              <a:ea typeface="+mn-ea"/>
              <a:cs typeface="Times New Roman" panose="02020603050405020304" pitchFamily="18" charset="0"/>
            </a:rPr>
            <a:t>2. Vektede heltidsplasser, 3-6 år per 15.12.2017. Beregning fremgår av tabell 4.5 - 4.7.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FO2B Oppvekst</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FO2B Oppvekst: Delkriteriesett for barnevern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1. Antall barn 1-5 år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barn 6-12 år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unge 13-17 år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4. Antall barn 0-17 år av enslige forsørgere * Lavutdanningsindeks per 01.01.2018. Kilde: NAV og SSB</a:t>
          </a:r>
        </a:p>
        <a:p>
          <a:r>
            <a:rPr lang="nb-NO" sz="1100">
              <a:solidFill>
                <a:schemeClr val="dk1"/>
              </a:solidFill>
              <a:effectLst/>
              <a:latin typeface="Times New Roman" panose="02020603050405020304" pitchFamily="18" charset="0"/>
              <a:ea typeface="+mn-ea"/>
              <a:cs typeface="Times New Roman" panose="02020603050405020304" pitchFamily="18" charset="0"/>
            </a:rPr>
            <a:t>5. Antall husholdninger med enslig forsørger og 3 barn eller fler. 01.01.2017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0-22 år med ikke-vestlig 1. generasjon bakgrunn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0-12 år med ikke-vestlig 2. generasjon bakgrunn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8. Kommunalt disponerte utleieboliger, kun 2-roms og større 01.01.2018. Kilde: Boligbygg Oslo KF                                                                                                                                                                                                                                                                                                 </a:t>
          </a:r>
        </a:p>
        <a:p>
          <a:r>
            <a:rPr lang="nb-NO" sz="1100">
              <a:solidFill>
                <a:schemeClr val="dk1"/>
              </a:solidFill>
              <a:effectLst/>
              <a:latin typeface="Times New Roman" panose="02020603050405020304" pitchFamily="18" charset="0"/>
              <a:ea typeface="+mn-ea"/>
              <a:cs typeface="Times New Roman" panose="02020603050405020304" pitchFamily="18" charset="0"/>
            </a:rPr>
            <a:t>9. Antall husholdninger med barn under 18 år med inntekt under 60 % av median (EU 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10. Elever som ikke har fullført videregående opplæring i løpet av 5 år, gj.sn. 2016-2017. </a:t>
          </a:r>
        </a:p>
        <a:p>
          <a:r>
            <a:rPr lang="nb-NO" sz="1100">
              <a:solidFill>
                <a:schemeClr val="dk1"/>
              </a:solidFill>
              <a:effectLst/>
              <a:latin typeface="Times New Roman" panose="02020603050405020304" pitchFamily="18" charset="0"/>
              <a:ea typeface="+mn-ea"/>
              <a:cs typeface="Times New Roman" panose="02020603050405020304" pitchFamily="18" charset="0"/>
            </a:rPr>
            <a:t>11. Antall foreldre med medisinuttak for tung psykiatri, gj.sn. 2014-2016. Kilde: Reseptregisteret (NorPD) ved Folkehelseinstituttet</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FO2B Oppvekst: Delkriteriesett for aktivitetstilbud, skolehelsetjeneste og helsestasjon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1. Antall fødte 2017.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barn 1-5 år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barn 6-12 år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4. Antall unge 13-17 år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barn 0-17 år av enslige forsørgere * Lavutdanningsindeks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0-22 år med ikke-vestlig 1. generasjon bakgrunn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husholdninger med barn under 18 år med inntekt under 60 % av median (EU 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8. Elever som ikke har fullført videregående opplæring i løpet av 5 år, gj.sn. 2016-2017.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FO3 Helse og omsorg</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Antall hjelpestønadsmottakere 0-17 år, sats 2-4, 01.01.2018. Kilde: NAV</a:t>
          </a:r>
        </a:p>
        <a:p>
          <a:r>
            <a:rPr lang="nb-NO" sz="1100">
              <a:solidFill>
                <a:schemeClr val="dk1"/>
              </a:solidFill>
              <a:effectLst/>
              <a:latin typeface="Times New Roman" panose="02020603050405020304" pitchFamily="18" charset="0"/>
              <a:ea typeface="+mn-ea"/>
              <a:cs typeface="Times New Roman" panose="02020603050405020304" pitchFamily="18" charset="0"/>
            </a:rPr>
            <a:t>2. Antall innbyggere 18-66 år ufør og enslig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innbyggere 18-66 år hjelpestønad og ufør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4. Antall innbyggere 50-66 år 01.01.2018 * Dødelighetsindeks.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brukere med statlig refusjon for ressurskrevende tjenester. </a:t>
          </a:r>
          <a:r>
            <a:rPr lang="nb-NO" sz="1100" i="1">
              <a:solidFill>
                <a:schemeClr val="dk1"/>
              </a:solidFill>
              <a:effectLst/>
              <a:latin typeface="Times New Roman" panose="02020603050405020304" pitchFamily="18" charset="0"/>
              <a:ea typeface="+mn-ea"/>
              <a:cs typeface="Times New Roman" panose="02020603050405020304" pitchFamily="18" charset="0"/>
            </a:rPr>
            <a:t>Dette tallet fremgår av en sammenvekting av psykisk utviklingshemmede brukere over 16 år og andre brukere med statlig refusjon for ressurskrevende tjenester, der førstnevnte inngår med vekt lik 1,5 mens andre brukere inngår med vekt lik 1,0. </a:t>
          </a:r>
          <a:r>
            <a:rPr lang="nb-NO" sz="1100" i="0">
              <a:solidFill>
                <a:schemeClr val="dk1"/>
              </a:solidFill>
              <a:effectLst/>
              <a:latin typeface="Times New Roman" panose="02020603050405020304" pitchFamily="18" charset="0"/>
              <a:ea typeface="+mn-ea"/>
              <a:cs typeface="Times New Roman" panose="02020603050405020304" pitchFamily="18" charset="0"/>
            </a:rPr>
            <a:t>Kilde: Helsedirektoratet.</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18-66 år med medisinuttak for tung psykiatri, gj.sn. 2014-2016. Kilde: Reseptregisteret (NorPD) ved Folkehelseinstituttet</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67-79 år 01.01.2018 * Dødelighetsindeks.  </a:t>
          </a:r>
        </a:p>
        <a:p>
          <a:r>
            <a:rPr lang="nb-NO" sz="1100">
              <a:solidFill>
                <a:schemeClr val="dk1"/>
              </a:solidFill>
              <a:effectLst/>
              <a:latin typeface="Times New Roman" panose="02020603050405020304" pitchFamily="18" charset="0"/>
              <a:ea typeface="+mn-ea"/>
              <a:cs typeface="Times New Roman" panose="02020603050405020304" pitchFamily="18" charset="0"/>
            </a:rPr>
            <a:t>8. Antall ikke gifte personer 67-79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9. Antall personer 80-89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10. Antall ikke gifte personer 80-89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11. Antall personer 90+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12. Antall personer med lav utdanning 67+ år bydel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13A. Antall innbyggere 67+ år med medisinuttak for kreft, gj.sn. 2014-2016. Kilde: Reseptregisteret (NorPD) ved Folkehelseinstituttet</a:t>
          </a:r>
        </a:p>
        <a:p>
          <a:r>
            <a:rPr lang="nb-NO" sz="1100">
              <a:solidFill>
                <a:schemeClr val="dk1"/>
              </a:solidFill>
              <a:effectLst/>
              <a:latin typeface="Times New Roman" panose="02020603050405020304" pitchFamily="18" charset="0"/>
              <a:ea typeface="+mn-ea"/>
              <a:cs typeface="Times New Roman" panose="02020603050405020304" pitchFamily="18" charset="0"/>
            </a:rPr>
            <a:t>13B. Antall innbyggere 67+ år med medisinuttak for lett psykiatri, gj.sn. 2014-2016. Kilde: Reseptregisteret (NorPD) ved Folkehelseinstituttet</a:t>
          </a:r>
        </a:p>
        <a:p>
          <a:r>
            <a:rPr lang="nb-NO" sz="1100">
              <a:solidFill>
                <a:schemeClr val="dk1"/>
              </a:solidFill>
              <a:effectLst/>
              <a:latin typeface="Times New Roman" panose="02020603050405020304" pitchFamily="18" charset="0"/>
              <a:ea typeface="+mn-ea"/>
              <a:cs typeface="Times New Roman" panose="02020603050405020304" pitchFamily="18" charset="0"/>
            </a:rPr>
            <a:t>13C. Antall innbyggere 67+ år med medisinuttak for tung psykiatri, gj.sn. 2014-2016. Kilde: Reseptregisteret (NorPD) ved Folkehelseinstituttet</a:t>
          </a:r>
        </a:p>
        <a:p>
          <a:r>
            <a:rPr lang="nb-NO" sz="1100" b="1">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FO4A Sosiale tjenester</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Antall innbyggere 20-66 år i husholdninger der hovedinntektstaker har lav utdanning og årlig lavinntekt (EU-skala 60 %),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innbyggere i husholdninger som har barn under 18 år, med inntekt under 60 % av median (EU-skala) og brutto finanskapital per forbruksenhet under 1G. Landbakgrunn Asia, Afrika, mv. Inntektsår 2016.</a:t>
          </a:r>
        </a:p>
        <a:p>
          <a:r>
            <a:rPr lang="nb-NO" sz="1100">
              <a:solidFill>
                <a:schemeClr val="dk1"/>
              </a:solidFill>
              <a:effectLst/>
              <a:latin typeface="Times New Roman" panose="02020603050405020304" pitchFamily="18" charset="0"/>
              <a:ea typeface="+mn-ea"/>
              <a:cs typeface="Times New Roman" panose="02020603050405020304" pitchFamily="18" charset="0"/>
            </a:rPr>
            <a:t>3. Antall innbyggere 18-67 år med ikke-vestlig 1. generasjon bakgrunn 01.01.2018.</a:t>
          </a:r>
        </a:p>
        <a:p>
          <a:r>
            <a:rPr lang="nb-NO" sz="1100">
              <a:solidFill>
                <a:schemeClr val="dk1"/>
              </a:solidFill>
              <a:effectLst/>
              <a:latin typeface="Times New Roman" panose="02020603050405020304" pitchFamily="18" charset="0"/>
              <a:ea typeface="+mn-ea"/>
              <a:cs typeface="Times New Roman" panose="02020603050405020304" pitchFamily="18" charset="0"/>
            </a:rPr>
            <a:t>4. Antall husholdninger med barn under 18 år, inntekt under 60 % av median (EU-skala)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kommunalt disponerte utleieboliger (inkl. 1-roms) 01.01.2018. Kilde: Boligbygg Oslo KF og SSB.</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18 år og eldre som utløser 2.-5. års integreringstilskudd (siste års data fra 2017). Kilde: Velferdsetaten, Oslo kommune.</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22-35 år uten fullført videregående opplæring, 2017 </a:t>
          </a:r>
        </a:p>
        <a:p>
          <a:r>
            <a:rPr lang="nb-NO" sz="1100">
              <a:solidFill>
                <a:schemeClr val="dk1"/>
              </a:solidFill>
              <a:effectLst/>
              <a:latin typeface="Times New Roman" panose="02020603050405020304" pitchFamily="18" charset="0"/>
              <a:ea typeface="+mn-ea"/>
              <a:cs typeface="Times New Roman" panose="02020603050405020304" pitchFamily="18" charset="0"/>
            </a:rPr>
            <a:t>8. Antall innbyggere 18-67 år som er fattig, enslig og arbeidsledig, inntektsår 2016.</a:t>
          </a:r>
        </a:p>
        <a:p>
          <a:r>
            <a:rPr lang="nb-NO" sz="1100">
              <a:solidFill>
                <a:schemeClr val="dk1"/>
              </a:solidFill>
              <a:effectLst/>
              <a:latin typeface="Times New Roman" panose="02020603050405020304" pitchFamily="18" charset="0"/>
              <a:ea typeface="+mn-ea"/>
              <a:cs typeface="Times New Roman" panose="02020603050405020304" pitchFamily="18" charset="0"/>
            </a:rPr>
            <a:t>9. Antall enslige forsørgere med 3 barn eller flere og inntekt under 60 % av median (EU-skala) og brutto finanskapital per forbruksenhet under 1G. Inntektsår 2016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FO4B KVP og FO4C Økonomisk sosialhjelp</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Antall ikke gifte 20-49 år 01.01.2018 * Lavutdanningsindeks * Utflyttingsindeks.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enslige 20-49 år med lav inntekt (EU-60) og lav utdanning,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innbyggere i husholdninger som har barn under 18 år, med inntekt under 60 % av median (EU-skala) og brutto finanskapital per forbruksenhet under 1G. Landbakgrunn Asia, Afrika, mv. Inntektsår 2016.</a:t>
          </a:r>
        </a:p>
        <a:p>
          <a:r>
            <a:rPr lang="nb-NO" sz="1100">
              <a:solidFill>
                <a:schemeClr val="dk1"/>
              </a:solidFill>
              <a:effectLst/>
              <a:latin typeface="Times New Roman" panose="02020603050405020304" pitchFamily="18" charset="0"/>
              <a:ea typeface="+mn-ea"/>
              <a:cs typeface="Times New Roman" panose="02020603050405020304" pitchFamily="18" charset="0"/>
            </a:rPr>
            <a:t>4. Antall innbyggere 18-67 år med ikke-vestlig 1. generasjon bakgrunn 01.01.2018.</a:t>
          </a:r>
        </a:p>
        <a:p>
          <a:r>
            <a:rPr lang="nb-NO" sz="1100">
              <a:solidFill>
                <a:schemeClr val="dk1"/>
              </a:solidFill>
              <a:effectLst/>
              <a:latin typeface="Times New Roman" panose="02020603050405020304" pitchFamily="18" charset="0"/>
              <a:ea typeface="+mn-ea"/>
              <a:cs typeface="Times New Roman" panose="02020603050405020304" pitchFamily="18" charset="0"/>
            </a:rPr>
            <a:t>5. Antall husholdninger med barn under 18 år med inntekt under 60 % av median (EU-skala)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kommunalt disponerte utleieboliger (inkl. 1-roms) 01.01.2018. Kilde: Boligbygg Oslo KF og SSB.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22-35 år uten fullført videregående opplæring, 2017. </a:t>
          </a:r>
        </a:p>
        <a:p>
          <a:r>
            <a:rPr lang="nb-NO" sz="1100">
              <a:solidFill>
                <a:schemeClr val="dk1"/>
              </a:solidFill>
              <a:effectLst/>
              <a:latin typeface="Times New Roman" panose="02020603050405020304" pitchFamily="18" charset="0"/>
              <a:ea typeface="+mn-ea"/>
              <a:cs typeface="Times New Roman" panose="02020603050405020304" pitchFamily="18" charset="0"/>
            </a:rPr>
            <a:t>8. Antall innbyggere 18-67 år som er fattig, enslig og arbeidsledig,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9. Antall enslige forsørgere med 3 barn eller flere, inntekt under 60 % av median (EU-skala)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baseColWidth="10" defaultRowHeight="15" x14ac:dyDescent="0.25"/>
  <cols>
    <col min="1" max="16384" width="11.42578125" style="286"/>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4"/>
  <sheetViews>
    <sheetView zoomScale="85" zoomScaleNormal="85" workbookViewId="0">
      <selection activeCell="A24" sqref="A24"/>
    </sheetView>
  </sheetViews>
  <sheetFormatPr baseColWidth="10" defaultRowHeight="15" x14ac:dyDescent="0.25"/>
  <cols>
    <col min="1" max="1" width="57.140625" style="15" customWidth="1"/>
    <col min="2" max="2" width="21" style="15" customWidth="1"/>
    <col min="3" max="11" width="20.85546875" style="15" customWidth="1"/>
    <col min="12" max="12" width="26" style="15" customWidth="1"/>
    <col min="13" max="16384" width="11.42578125" style="15"/>
  </cols>
  <sheetData>
    <row r="1" spans="1:28" x14ac:dyDescent="0.25">
      <c r="A1" s="29"/>
      <c r="B1" s="29"/>
      <c r="C1" s="29"/>
      <c r="D1" s="29"/>
      <c r="E1" s="29"/>
      <c r="F1" s="29"/>
      <c r="G1" s="29"/>
      <c r="H1" s="29"/>
      <c r="I1" s="29"/>
      <c r="J1" s="29"/>
      <c r="K1" s="29"/>
      <c r="L1" s="29"/>
      <c r="M1" s="29"/>
      <c r="N1" s="29"/>
      <c r="O1" s="29"/>
    </row>
    <row r="2" spans="1:28" ht="23.25" x14ac:dyDescent="0.35">
      <c r="A2" s="187" t="s">
        <v>195</v>
      </c>
      <c r="B2" s="187" t="s">
        <v>0</v>
      </c>
      <c r="C2" s="29"/>
      <c r="D2" s="29"/>
      <c r="E2" s="29"/>
      <c r="F2" s="29"/>
      <c r="G2" s="29"/>
      <c r="H2" s="29"/>
      <c r="I2" s="29"/>
      <c r="J2" s="29"/>
      <c r="K2" s="29"/>
      <c r="L2" s="29"/>
      <c r="M2" s="29"/>
      <c r="N2" s="29"/>
      <c r="O2" s="29"/>
    </row>
    <row r="3" spans="1:28" ht="23.25" x14ac:dyDescent="0.35">
      <c r="A3" s="187"/>
      <c r="B3" s="29"/>
      <c r="C3" s="29"/>
      <c r="D3" s="29"/>
      <c r="E3" s="29"/>
      <c r="F3" s="29"/>
      <c r="G3" s="29"/>
      <c r="H3" s="29"/>
      <c r="I3" s="29"/>
      <c r="J3" s="29"/>
      <c r="K3" s="29"/>
      <c r="L3" s="29"/>
      <c r="M3" s="29"/>
      <c r="N3" s="29"/>
      <c r="O3" s="29"/>
      <c r="W3" s="205">
        <v>1</v>
      </c>
    </row>
    <row r="4" spans="1:28" ht="15.75" thickBot="1" x14ac:dyDescent="0.3">
      <c r="A4" s="196"/>
      <c r="B4" s="196"/>
      <c r="C4" s="196"/>
      <c r="D4" s="196"/>
      <c r="E4" s="196"/>
      <c r="F4" s="196"/>
      <c r="G4" s="196"/>
      <c r="H4" s="196"/>
      <c r="I4" s="196"/>
      <c r="J4" s="196"/>
      <c r="K4" s="196"/>
      <c r="L4" s="29"/>
      <c r="M4" s="29"/>
      <c r="N4" s="29"/>
      <c r="O4" s="29"/>
      <c r="W4" s="205">
        <v>2</v>
      </c>
    </row>
    <row r="5" spans="1:28" s="139" customFormat="1" ht="60" x14ac:dyDescent="0.25">
      <c r="A5" s="408"/>
      <c r="B5" s="191" t="s">
        <v>196</v>
      </c>
      <c r="C5" s="376" t="s">
        <v>10</v>
      </c>
      <c r="D5" s="377" t="s">
        <v>1</v>
      </c>
      <c r="E5" s="378" t="s">
        <v>191</v>
      </c>
      <c r="F5" s="379" t="s">
        <v>31</v>
      </c>
      <c r="G5" s="379" t="s">
        <v>252</v>
      </c>
      <c r="H5" s="380" t="s">
        <v>3</v>
      </c>
      <c r="I5" s="381" t="s">
        <v>122</v>
      </c>
      <c r="J5" s="381" t="s">
        <v>123</v>
      </c>
      <c r="K5" s="381" t="s">
        <v>42</v>
      </c>
      <c r="L5" s="437" t="s">
        <v>124</v>
      </c>
      <c r="M5" s="186"/>
      <c r="N5" s="29"/>
      <c r="O5" s="29"/>
      <c r="W5" s="205">
        <v>3</v>
      </c>
    </row>
    <row r="6" spans="1:28" s="131" customFormat="1" x14ac:dyDescent="0.25">
      <c r="A6" s="409" t="str">
        <f>'Tabell 2.2'!A5</f>
        <v>Bydelsfordelt Dok3 2018</v>
      </c>
      <c r="B6" s="375">
        <f>HLOOKUP($B$2,'Tabell 2.2'!$D$2:$S$201,W6,FALSE)</f>
        <v>22078397.146880306</v>
      </c>
      <c r="C6" s="375">
        <f>HLOOKUP($B$2,'Tabell 2.2'!$D$2:$S$201,W24,FALSE)</f>
        <v>187986.47803396182</v>
      </c>
      <c r="D6" s="375">
        <f>HLOOKUP($B$2,'Tabell 2.2'!$D$2:$S$201,W42,FALSE)</f>
        <v>6323111.1377386982</v>
      </c>
      <c r="E6" s="375">
        <f>HLOOKUP($B$2,'Tabell 2.2'!$D$2:$S$201,W57,FALSE)</f>
        <v>2851871.0976339392</v>
      </c>
      <c r="F6" s="375">
        <f>HLOOKUP($B$2,'Tabell 2.2'!$D$2:$S$201,W75,FALSE)</f>
        <v>2048244.7012727764</v>
      </c>
      <c r="G6" s="375">
        <f>HLOOKUP($B$2,'Tabell 2.2'!$D$2:$S$201,W93,FALSE)</f>
        <v>803626.3963611637</v>
      </c>
      <c r="H6" s="375">
        <f>HLOOKUP($B$2,'Tabell 2.2'!$D$2:$S$201,W111,FALSE)</f>
        <v>9770503.7042404432</v>
      </c>
      <c r="I6" s="375">
        <f>HLOOKUP($B$2,'Tabell 2.2'!$D$2:$S$201,W129,FALSE)</f>
        <v>1195205.0806267904</v>
      </c>
      <c r="J6" s="375">
        <f>HLOOKUP($B$2,'Tabell 2.2'!$D$2:$S$201,W147,FALSE)</f>
        <v>442565.64860647195</v>
      </c>
      <c r="K6" s="375">
        <f>HLOOKUP($B$2,'Tabell 2.2'!$D$2:$S$201,W165,FALSE)</f>
        <v>1355160</v>
      </c>
      <c r="L6" s="375">
        <f>HLOOKUP($B$2,'Tabell 2.2'!$D$2:$S$201,W183,FALSE)</f>
        <v>-48006</v>
      </c>
      <c r="M6" s="220"/>
      <c r="N6" s="220"/>
      <c r="O6" s="29"/>
      <c r="W6" s="205">
        <v>4</v>
      </c>
    </row>
    <row r="7" spans="1:28" s="131" customFormat="1" x14ac:dyDescent="0.25">
      <c r="A7" s="403" t="str">
        <f>'Tabell 2.2'!A6</f>
        <v>Effekt av oppdaterte kriterieandeler</v>
      </c>
      <c r="B7" s="403">
        <f>HLOOKUP($B$2,'Tabell 2.2'!$D$2:$S$201,W7,FALSE)</f>
        <v>1.2277392933323371E-9</v>
      </c>
      <c r="C7" s="403">
        <f>HLOOKUP($B$2,'Tabell 2.2'!$D$2:$S$201,W25,FALSE)</f>
        <v>0</v>
      </c>
      <c r="D7" s="403"/>
      <c r="E7" s="403">
        <f>HLOOKUP($B$2,'Tabell 2.2'!$D$2:$S$201,W58,FALSE)</f>
        <v>-1.8826540326699615E-10</v>
      </c>
      <c r="F7" s="403">
        <f>HLOOKUP($B$2,'Tabell 2.2'!$D$2:$S$201,W76,FALSE)</f>
        <v>-5.4975670188121164E-10</v>
      </c>
      <c r="G7" s="403">
        <f>HLOOKUP($B$2,'Tabell 2.2'!$D$2:$S$201,W94,FALSE)</f>
        <v>-3.1825884110245112E-10</v>
      </c>
      <c r="H7" s="403">
        <f>HLOOKUP($B$2,'Tabell 2.2'!$D$2:$S$201,W112,FALSE)</f>
        <v>1.3531123352564761E-9</v>
      </c>
      <c r="I7" s="403">
        <f>HLOOKUP($B$2,'Tabell 2.2'!$D$2:$S$201,W130,FALSE)</f>
        <v>0</v>
      </c>
      <c r="J7" s="403">
        <f>HLOOKUP($B$2,'Tabell 2.2'!$D$2:$S$201,W148,FALSE)</f>
        <v>6.289236134285715E-11</v>
      </c>
      <c r="K7" s="403">
        <f>HLOOKUP($B$2,'Tabell 2.2'!$D$2:$S$201,W166,FALSE)</f>
        <v>0</v>
      </c>
      <c r="L7" s="403">
        <v>0</v>
      </c>
      <c r="M7" s="220"/>
      <c r="N7" s="220"/>
      <c r="O7" s="29"/>
      <c r="P7" s="195"/>
      <c r="Q7" s="195"/>
      <c r="R7" s="195"/>
      <c r="S7" s="195"/>
      <c r="T7" s="195"/>
      <c r="U7" s="195"/>
      <c r="V7" s="195"/>
      <c r="W7" s="205">
        <v>5</v>
      </c>
      <c r="X7" s="195"/>
      <c r="Y7" s="195"/>
      <c r="Z7" s="195"/>
      <c r="AA7" s="195"/>
      <c r="AB7" s="195"/>
    </row>
    <row r="8" spans="1:28" s="131" customFormat="1" x14ac:dyDescent="0.25">
      <c r="A8" s="404" t="str">
        <f>'Tabell 2.2'!A7</f>
        <v>Effekt av oppdaterte regnskapsandeler</v>
      </c>
      <c r="B8" s="404">
        <f>HLOOKUP($B$2,'Tabell 2.2'!$D$2:$S$201,W8,FALSE)</f>
        <v>-6.9121597334742546E-11</v>
      </c>
      <c r="C8" s="404">
        <f>HLOOKUP($B$2,'Tabell 2.2'!$D$2:$S$201,W26,FALSE)</f>
        <v>0</v>
      </c>
      <c r="D8" s="404"/>
      <c r="E8" s="404">
        <f>HLOOKUP($B$2,'Tabell 2.2'!$D$2:$S$201,W59,FALSE)</f>
        <v>-6.9121597334742546E-11</v>
      </c>
      <c r="F8" s="404">
        <f>HLOOKUP($B$2,'Tabell 2.2'!$D$2:$S$201,W77,FALSE)</f>
        <v>0</v>
      </c>
      <c r="G8" s="404">
        <f>HLOOKUP($B$2,'Tabell 2.2'!$D$2:$S$201,W95,FALSE)</f>
        <v>0</v>
      </c>
      <c r="H8" s="404">
        <f>HLOOKUP($B$2,'Tabell 2.2'!$D$2:$S$201,W113,FALSE)</f>
        <v>0</v>
      </c>
      <c r="I8" s="404">
        <f>HLOOKUP($B$2,'Tabell 2.2'!$D$2:$S$201,W131,FALSE)</f>
        <v>0</v>
      </c>
      <c r="J8" s="404">
        <f>HLOOKUP($B$2,'Tabell 2.2'!$D$2:$S$201,W149,FALSE)</f>
        <v>0</v>
      </c>
      <c r="K8" s="404">
        <f>HLOOKUP($B$2,'Tabell 2.2'!$D$2:$S$201,W167,FALSE)</f>
        <v>0</v>
      </c>
      <c r="L8" s="404">
        <v>0</v>
      </c>
      <c r="M8" s="220"/>
      <c r="N8" s="220"/>
      <c r="O8" s="29"/>
      <c r="P8" s="195"/>
      <c r="Q8" s="195"/>
      <c r="R8" s="195"/>
      <c r="S8" s="195"/>
      <c r="T8" s="195"/>
      <c r="U8" s="195"/>
      <c r="V8" s="195"/>
      <c r="W8" s="205">
        <v>6</v>
      </c>
      <c r="X8" s="195"/>
      <c r="Y8" s="195"/>
      <c r="Z8" s="195"/>
      <c r="AA8" s="195"/>
      <c r="AB8" s="195"/>
    </row>
    <row r="9" spans="1:28" s="131" customFormat="1" x14ac:dyDescent="0.25">
      <c r="A9" s="405" t="str">
        <f>'Tabell 2.2'!A8</f>
        <v>Effekt av endringer i fordelingssystemet</v>
      </c>
      <c r="B9" s="405">
        <f>HLOOKUP($B$2,'Tabell 2.2'!$D$2:$S$201,W9,FALSE)</f>
        <v>4.4549404501118375E-10</v>
      </c>
      <c r="C9" s="405">
        <f>HLOOKUP($B$2,'Tabell 2.2'!$D$2:$S$201,W27,FALSE)</f>
        <v>0</v>
      </c>
      <c r="D9" s="405"/>
      <c r="E9" s="405">
        <f>HLOOKUP($B$2,'Tabell 2.2'!$D$2:$S$201,W60,FALSE)</f>
        <v>0</v>
      </c>
      <c r="F9" s="405">
        <f>HLOOKUP($B$2,'Tabell 2.2'!$D$2:$S$201,W78,FALSE)</f>
        <v>0</v>
      </c>
      <c r="G9" s="405">
        <f>HLOOKUP($B$2,'Tabell 2.2'!$D$2:$S$201,W96,FALSE)</f>
        <v>0</v>
      </c>
      <c r="H9" s="405">
        <f>HLOOKUP($B$2,'Tabell 2.2'!$D$2:$S$201,W114,FALSE)</f>
        <v>0</v>
      </c>
      <c r="I9" s="405">
        <f>HLOOKUP($B$2,'Tabell 2.2'!$D$2:$S$201,W132,FALSE)</f>
        <v>0</v>
      </c>
      <c r="J9" s="405">
        <f>HLOOKUP($B$2,'Tabell 2.2'!$D$2:$S$201,W150,FALSE)</f>
        <v>6.289236134285715E-11</v>
      </c>
      <c r="K9" s="405">
        <f>HLOOKUP($B$2,'Tabell 2.2'!$D$2:$S$201,W168,FALSE)</f>
        <v>3.826016836683266E-10</v>
      </c>
      <c r="L9" s="405">
        <v>0</v>
      </c>
      <c r="M9" s="220"/>
      <c r="N9" s="220"/>
      <c r="O9" s="220"/>
      <c r="P9" s="195"/>
      <c r="Q9" s="195"/>
      <c r="R9" s="195"/>
      <c r="S9" s="195"/>
      <c r="T9" s="195"/>
      <c r="U9" s="195"/>
      <c r="V9" s="195"/>
      <c r="W9" s="205">
        <v>7</v>
      </c>
      <c r="X9" s="195"/>
      <c r="Y9" s="195"/>
      <c r="Z9" s="195"/>
      <c r="AA9" s="195"/>
      <c r="AB9" s="195"/>
    </row>
    <row r="10" spans="1:28" s="131" customFormat="1" x14ac:dyDescent="0.25">
      <c r="A10" s="406" t="str">
        <f>'Tabell 2.2'!A9</f>
        <v>Reelle endringer</v>
      </c>
      <c r="B10" s="406">
        <f>HLOOKUP($B$2,'Tabell 2.2'!$D$2:$S$201,W10,FALSE)</f>
        <v>421125.96585223399</v>
      </c>
      <c r="C10" s="406">
        <f>HLOOKUP($B$2,'Tabell 2.2'!$D$2:$S$201,W28,FALSE)</f>
        <v>-657.09115463749708</v>
      </c>
      <c r="D10" s="406">
        <f>HLOOKUP($B$2,'Tabell 2.2'!$D$2:$S$201,W43,FALSE)</f>
        <v>111043.33376544993</v>
      </c>
      <c r="E10" s="406">
        <f>HLOOKUP($B$2,'Tabell 2.2'!$D$2:$S$201,W61,FALSE)</f>
        <v>31223.928279707347</v>
      </c>
      <c r="F10" s="406">
        <f>HLOOKUP($B$2,'Tabell 2.2'!$D$2:$S$201,W79,FALSE)</f>
        <v>13042.08165616049</v>
      </c>
      <c r="G10" s="406">
        <f>HLOOKUP($B$2,'Tabell 2.2'!$D$2:$S$201,W97,FALSE)</f>
        <v>18181.812475780513</v>
      </c>
      <c r="H10" s="406">
        <f>HLOOKUP($B$2,'Tabell 2.2'!$D$2:$S$201,W115,FALSE)</f>
        <v>265717.6367688445</v>
      </c>
      <c r="I10" s="406">
        <f>HLOOKUP($B$2,'Tabell 2.2'!$D$2:$S$201,W133,FALSE)</f>
        <v>6411.3245465928121</v>
      </c>
      <c r="J10" s="406">
        <f>HLOOKUP($B$2,'Tabell 2.2'!$D$2:$S$201,W151,FALSE)</f>
        <v>-2335.1322059571062</v>
      </c>
      <c r="K10" s="406">
        <f>HLOOKUP($B$2,'Tabell 2.2'!$D$2:$S$201,W169,FALSE)</f>
        <v>-12400</v>
      </c>
      <c r="L10" s="406">
        <f>HLOOKUP($B$2,'Tabell 2.2'!$D$2:$S$201,W184,FALSE)</f>
        <v>22122</v>
      </c>
      <c r="M10" s="220"/>
      <c r="N10" s="220"/>
      <c r="O10" s="220"/>
      <c r="P10" s="195"/>
      <c r="Q10" s="195"/>
      <c r="R10" s="195"/>
      <c r="S10" s="195"/>
      <c r="T10" s="195"/>
      <c r="U10" s="195"/>
      <c r="V10" s="195"/>
      <c r="W10" s="205">
        <v>8</v>
      </c>
      <c r="X10" s="195"/>
      <c r="Y10" s="195"/>
      <c r="Z10" s="195"/>
      <c r="AA10" s="195"/>
      <c r="AB10" s="195"/>
    </row>
    <row r="11" spans="1:28" s="131" customFormat="1" x14ac:dyDescent="0.25">
      <c r="A11" s="404" t="str">
        <f>'Tabell 2.2'!A10</f>
        <v xml:space="preserve"> - herav justering for demografiske forhold</v>
      </c>
      <c r="B11" s="404">
        <f>HLOOKUP($B$2,'Tabell 2.2'!$D$2:$S$201,W11,FALSE)</f>
        <v>38000</v>
      </c>
      <c r="C11" s="404">
        <f>HLOOKUP($B$2,'Tabell 2.2'!$D$2:$S$201,W29,FALSE)</f>
        <v>0</v>
      </c>
      <c r="D11" s="404">
        <f>HLOOKUP($B$2,'Tabell 2.2'!$D$2:$S$201,W44,FALSE)</f>
        <v>0</v>
      </c>
      <c r="E11" s="404">
        <f>HLOOKUP($B$2,'Tabell 2.2'!$D$2:$S$201,W62,FALSE)</f>
        <v>17000</v>
      </c>
      <c r="F11" s="404">
        <f>HLOOKUP($B$2,'Tabell 2.2'!$D$2:$S$201,W80,FALSE)</f>
        <v>12358.485246506281</v>
      </c>
      <c r="G11" s="404">
        <f>HLOOKUP($B$2,'Tabell 2.2'!$D$2:$S$201,W98,FALSE)</f>
        <v>4641.5147534937223</v>
      </c>
      <c r="H11" s="404">
        <f>HLOOKUP($B$2,'Tabell 2.2'!$D$2:$S$201,W116,FALSE)</f>
        <v>21000</v>
      </c>
      <c r="I11" s="404">
        <f>HLOOKUP($B$2,'Tabell 2.2'!$D$2:$S$201,W134,FALSE)</f>
        <v>0</v>
      </c>
      <c r="J11" s="404">
        <f>HLOOKUP($B$2,'Tabell 2.2'!$D$2:$S$201,W152,FALSE)</f>
        <v>0</v>
      </c>
      <c r="K11" s="404">
        <f>HLOOKUP($B$2,'Tabell 2.2'!$D$2:$S$201,W170,FALSE)</f>
        <v>0</v>
      </c>
      <c r="L11" s="404">
        <v>0</v>
      </c>
      <c r="M11" s="220"/>
      <c r="N11" s="220"/>
      <c r="O11" s="220"/>
      <c r="P11" s="195"/>
      <c r="Q11" s="195"/>
      <c r="R11" s="195"/>
      <c r="S11" s="195"/>
      <c r="T11" s="195"/>
      <c r="U11" s="195"/>
      <c r="V11" s="195"/>
      <c r="W11" s="205">
        <v>9</v>
      </c>
      <c r="X11" s="195"/>
      <c r="Y11" s="195"/>
      <c r="Z11" s="195"/>
      <c r="AA11" s="195"/>
      <c r="AB11" s="195"/>
    </row>
    <row r="12" spans="1:28" s="131" customFormat="1" x14ac:dyDescent="0.25">
      <c r="A12" s="404" t="str">
        <f>'Tabell 2.2'!A11</f>
        <v xml:space="preserve"> - herav justering for andre aktivitetsnøytrale forhold</v>
      </c>
      <c r="B12" s="404">
        <f>HLOOKUP($B$2,'Tabell 2.2'!$D$2:$S$201,W12,FALSE)</f>
        <v>128013.96585223364</v>
      </c>
      <c r="C12" s="404">
        <f>HLOOKUP($B$2,'Tabell 2.2'!$D$2:$S$201,W30,FALSE)</f>
        <v>-236.38752220414824</v>
      </c>
      <c r="D12" s="404">
        <f>HLOOKUP($B$2,'Tabell 2.2'!$D$2:$S$201,W45,FALSE)</f>
        <v>54586.986320471144</v>
      </c>
      <c r="E12" s="404">
        <f>HLOOKUP($B$2,'Tabell 2.2'!$D$2:$S$201,W63,FALSE)</f>
        <v>-4901.7242753138562</v>
      </c>
      <c r="F12" s="404">
        <f>HLOOKUP($B$2,'Tabell 2.2'!$D$2:$S$201,W81,FALSE)</f>
        <v>-3557.395802443928</v>
      </c>
      <c r="G12" s="404">
        <f>HLOOKUP($B$2,'Tabell 2.2'!$D$2:$S$201,W99,FALSE)</f>
        <v>-1344.3626206362694</v>
      </c>
      <c r="H12" s="404">
        <f>HLOOKUP($B$2,'Tabell 2.2'!$D$2:$S$201,W117,FALSE)</f>
        <v>67513.087453369561</v>
      </c>
      <c r="I12" s="404">
        <f>HLOOKUP($B$2,'Tabell 2.2'!$D$2:$S$201,W135,FALSE)</f>
        <v>24796.728793615235</v>
      </c>
      <c r="J12" s="404">
        <f>HLOOKUP($B$2,'Tabell 2.2'!$D$2:$S$201,W153,FALSE)</f>
        <v>-1344.6907699379481</v>
      </c>
      <c r="K12" s="404">
        <f>HLOOKUP($B$2,'Tabell 2.2'!$D$2:$S$201,W171,FALSE)</f>
        <v>-12400</v>
      </c>
      <c r="L12" s="404">
        <v>0</v>
      </c>
      <c r="M12" s="220"/>
      <c r="N12" s="220"/>
      <c r="O12" s="220"/>
      <c r="P12" s="195"/>
      <c r="Q12" s="195"/>
      <c r="R12" s="195"/>
      <c r="S12" s="195"/>
      <c r="T12" s="195"/>
      <c r="U12" s="195"/>
      <c r="V12" s="195"/>
      <c r="W12" s="205">
        <v>10</v>
      </c>
      <c r="X12" s="195"/>
      <c r="Y12" s="195"/>
      <c r="Z12" s="195"/>
      <c r="AA12" s="195"/>
      <c r="AB12" s="195"/>
    </row>
    <row r="13" spans="1:28" s="131" customFormat="1" x14ac:dyDescent="0.25">
      <c r="A13" s="404" t="str">
        <f>'Tabell 2.2'!A12</f>
        <v xml:space="preserve"> - herav justering for engangstiltak</v>
      </c>
      <c r="B13" s="404">
        <f>HLOOKUP($B$2,'Tabell 2.2'!$D$2:$S$201,W13,FALSE)</f>
        <v>-450</v>
      </c>
      <c r="C13" s="404">
        <f>HLOOKUP($B$2,'Tabell 2.2'!$D$2:$S$201,W31,FALSE)</f>
        <v>0</v>
      </c>
      <c r="D13" s="404">
        <f>HLOOKUP($B$2,'Tabell 2.2'!$D$2:$S$201,W46,FALSE)</f>
        <v>0</v>
      </c>
      <c r="E13" s="404">
        <f>HLOOKUP($B$2,'Tabell 2.2'!$D$2:$S$201,W64,FALSE)</f>
        <v>-450</v>
      </c>
      <c r="F13" s="404">
        <f>HLOOKUP($B$2,'Tabell 2.2'!$D$2:$S$201,W82,FALSE)</f>
        <v>0</v>
      </c>
      <c r="G13" s="404">
        <f>HLOOKUP($B$2,'Tabell 2.2'!$D$2:$S$201,W100,FALSE)</f>
        <v>-450</v>
      </c>
      <c r="H13" s="404">
        <f>HLOOKUP($B$2,'Tabell 2.2'!$D$2:$S$201,W118,FALSE)</f>
        <v>0</v>
      </c>
      <c r="I13" s="404">
        <f>HLOOKUP($B$2,'Tabell 2.2'!$D$2:$S$201,W136,FALSE)</f>
        <v>0</v>
      </c>
      <c r="J13" s="404">
        <f>HLOOKUP($B$2,'Tabell 2.2'!$D$2:$S$201,W154,FALSE)</f>
        <v>0</v>
      </c>
      <c r="K13" s="404">
        <f>HLOOKUP($B$2,'Tabell 2.2'!$D$2:$S$201,W172,FALSE)</f>
        <v>0</v>
      </c>
      <c r="L13" s="404">
        <v>0</v>
      </c>
      <c r="M13" s="220"/>
      <c r="N13" s="220"/>
      <c r="O13" s="220"/>
      <c r="P13" s="195"/>
      <c r="Q13" s="195"/>
      <c r="R13" s="195"/>
      <c r="S13" s="195"/>
      <c r="T13" s="195"/>
      <c r="U13" s="195"/>
      <c r="V13" s="195"/>
      <c r="W13" s="205">
        <v>11</v>
      </c>
      <c r="X13" s="195"/>
      <c r="Y13" s="195"/>
      <c r="Z13" s="195"/>
      <c r="AA13" s="195"/>
      <c r="AB13" s="195"/>
    </row>
    <row r="14" spans="1:28" s="131" customFormat="1" x14ac:dyDescent="0.25">
      <c r="A14" s="404" t="str">
        <f>'Tabell 2.2'!A13</f>
        <v xml:space="preserve"> - herav justering for oppgaveendringer mellom sektorer</v>
      </c>
      <c r="B14" s="404">
        <f>HLOOKUP($B$2,'Tabell 2.2'!$D$2:$S$201,W14,FALSE)</f>
        <v>-2100</v>
      </c>
      <c r="C14" s="404">
        <f>HLOOKUP($B$2,'Tabell 2.2'!$D$2:$S$201,W32,FALSE)</f>
        <v>0</v>
      </c>
      <c r="D14" s="404">
        <f>HLOOKUP($B$2,'Tabell 2.2'!$D$2:$S$201,W47,FALSE)</f>
        <v>2400</v>
      </c>
      <c r="E14" s="404">
        <f>HLOOKUP($B$2,'Tabell 2.2'!$D$2:$S$201,W65,FALSE)</f>
        <v>0</v>
      </c>
      <c r="F14" s="404">
        <f>HLOOKUP($B$2,'Tabell 2.2'!$D$2:$S$201,W83,FALSE)</f>
        <v>0</v>
      </c>
      <c r="G14" s="404">
        <f>HLOOKUP($B$2,'Tabell 2.2'!$D$2:$S$201,W101,FALSE)</f>
        <v>0</v>
      </c>
      <c r="H14" s="404">
        <f>HLOOKUP($B$2,'Tabell 2.2'!$D$2:$S$201,W119,FALSE)</f>
        <v>-4500</v>
      </c>
      <c r="I14" s="404">
        <f>HLOOKUP($B$2,'Tabell 2.2'!$D$2:$S$201,W137,FALSE)</f>
        <v>0</v>
      </c>
      <c r="J14" s="404">
        <f>HLOOKUP($B$2,'Tabell 2.2'!$D$2:$S$201,W155,FALSE)</f>
        <v>0</v>
      </c>
      <c r="K14" s="404">
        <f>HLOOKUP($B$2,'Tabell 2.2'!$D$2:$S$201,W173,FALSE)</f>
        <v>0</v>
      </c>
      <c r="L14" s="404">
        <v>0</v>
      </c>
      <c r="M14" s="220"/>
      <c r="N14" s="220"/>
      <c r="O14" s="220"/>
      <c r="P14" s="195"/>
      <c r="Q14" s="195"/>
      <c r="R14" s="195"/>
      <c r="S14" s="195"/>
      <c r="T14" s="195"/>
      <c r="U14" s="195"/>
      <c r="V14" s="195"/>
      <c r="W14" s="205">
        <v>12</v>
      </c>
      <c r="X14" s="195"/>
      <c r="Y14" s="195"/>
      <c r="Z14" s="195"/>
      <c r="AA14" s="195"/>
      <c r="AB14" s="195"/>
    </row>
    <row r="15" spans="1:28" s="131" customFormat="1" x14ac:dyDescent="0.25">
      <c r="A15" s="404" t="str">
        <f>'Tabell 2.2'!A14</f>
        <v xml:space="preserve"> - herav uspesifiserte rammeendringer</v>
      </c>
      <c r="B15" s="404">
        <f>HLOOKUP($B$2,'Tabell 2.2'!$D$2:$S$201,W15,FALSE)</f>
        <v>-44000</v>
      </c>
      <c r="C15" s="404">
        <f>HLOOKUP($B$2,'Tabell 2.2'!$D$2:$S$201,W33,FALSE)</f>
        <v>-420.7036324333489</v>
      </c>
      <c r="D15" s="404">
        <f>HLOOKUP($B$2,'Tabell 2.2'!$D$2:$S$201,W48,FALSE)</f>
        <v>-12125.652555021203</v>
      </c>
      <c r="E15" s="404">
        <f>HLOOKUP($B$2,'Tabell 2.2'!$D$2:$S$201,W66,FALSE)</f>
        <v>-5474.3474449787973</v>
      </c>
      <c r="F15" s="404">
        <f>HLOOKUP($B$2,'Tabell 2.2'!$D$2:$S$201,W84,FALSE)</f>
        <v>-3979.6848313541072</v>
      </c>
      <c r="G15" s="404">
        <f>HLOOKUP($B$2,'Tabell 2.2'!$D$2:$S$201,W102,FALSE)</f>
        <v>-1494.6626136246914</v>
      </c>
      <c r="H15" s="404">
        <f>HLOOKUP($B$2,'Tabell 2.2'!$D$2:$S$201,W120,FALSE)</f>
        <v>-22295.450684525073</v>
      </c>
      <c r="I15" s="404">
        <f>HLOOKUP($B$2,'Tabell 2.2'!$D$2:$S$201,W138,FALSE)</f>
        <v>-2693.4042470224217</v>
      </c>
      <c r="J15" s="404">
        <f>HLOOKUP($B$2,'Tabell 2.2'!$D$2:$S$201,W156,FALSE)</f>
        <v>-990.44143601915823</v>
      </c>
      <c r="K15" s="404">
        <f>HLOOKUP($B$2,'Tabell 2.2'!$D$2:$S$201,W174,FALSE)</f>
        <v>0</v>
      </c>
      <c r="L15" s="404">
        <v>0</v>
      </c>
      <c r="M15" s="220"/>
      <c r="N15" s="220"/>
      <c r="O15" s="220"/>
      <c r="P15" s="195"/>
      <c r="Q15" s="195"/>
      <c r="R15" s="195"/>
      <c r="S15" s="195"/>
      <c r="T15" s="195"/>
      <c r="U15" s="195"/>
      <c r="V15" s="195"/>
      <c r="W15" s="205">
        <v>13</v>
      </c>
      <c r="X15" s="195"/>
      <c r="Y15" s="195"/>
      <c r="Z15" s="195"/>
      <c r="AA15" s="195"/>
      <c r="AB15" s="195"/>
    </row>
    <row r="16" spans="1:28" s="131" customFormat="1" x14ac:dyDescent="0.25">
      <c r="A16" s="405" t="str">
        <f>'Tabell 2.2'!A15</f>
        <v xml:space="preserve"> - herav spesifiserte rammeendringer</v>
      </c>
      <c r="B16" s="405">
        <f>HLOOKUP($B$2,'Tabell 2.2'!$D$2:$S$201,W16,FALSE)</f>
        <v>301662.00000000035</v>
      </c>
      <c r="C16" s="405">
        <f>HLOOKUP($B$2,'Tabell 2.2'!$D$2:$S$201,W34,FALSE)</f>
        <v>0</v>
      </c>
      <c r="D16" s="405">
        <f>HLOOKUP($B$2,'Tabell 2.2'!$D$2:$S$201,W49,FALSE)</f>
        <v>66182</v>
      </c>
      <c r="E16" s="405">
        <f>HLOOKUP($B$2,'Tabell 2.2'!$D$2:$S$201,W67,FALSE)</f>
        <v>25050</v>
      </c>
      <c r="F16" s="405">
        <f>HLOOKUP($B$2,'Tabell 2.2'!$D$2:$S$201,W85,FALSE)</f>
        <v>8220.6770434522441</v>
      </c>
      <c r="G16" s="405">
        <f>HLOOKUP($B$2,'Tabell 2.2'!$D$2:$S$201,W103,FALSE)</f>
        <v>16829.322956547752</v>
      </c>
      <c r="H16" s="405">
        <f>HLOOKUP($B$2,'Tabell 2.2'!$D$2:$S$201,W121,FALSE)</f>
        <v>204000</v>
      </c>
      <c r="I16" s="405">
        <f>HLOOKUP($B$2,'Tabell 2.2'!$D$2:$S$201,W139,FALSE)</f>
        <v>-15692</v>
      </c>
      <c r="J16" s="405">
        <f>HLOOKUP($B$2,'Tabell 2.2'!$D$2:$S$201,W157,FALSE)</f>
        <v>0</v>
      </c>
      <c r="K16" s="405">
        <f>HLOOKUP($B$2,'Tabell 2.2'!$D$2:$S$201,W175,FALSE)</f>
        <v>0</v>
      </c>
      <c r="L16" s="405">
        <f>HLOOKUP($B$2,'Tabell 2.2'!$D$2:$S$201,W184,FALSE)</f>
        <v>22122</v>
      </c>
      <c r="M16" s="220"/>
      <c r="N16" s="220"/>
      <c r="O16" s="220"/>
      <c r="P16" s="195"/>
      <c r="Q16" s="195"/>
      <c r="R16" s="195"/>
      <c r="S16" s="195"/>
      <c r="T16" s="195"/>
      <c r="U16" s="195"/>
      <c r="V16" s="195"/>
      <c r="W16" s="205">
        <v>14</v>
      </c>
      <c r="X16" s="195"/>
      <c r="Y16" s="195"/>
      <c r="Z16" s="195"/>
      <c r="AA16" s="195"/>
      <c r="AB16" s="195"/>
    </row>
    <row r="17" spans="1:28" s="131" customFormat="1" x14ac:dyDescent="0.25">
      <c r="A17" s="405" t="s">
        <v>383</v>
      </c>
      <c r="B17" s="405">
        <f>HLOOKUP($B$2,'Tabell 2.2'!$D$2:$S$201,W17,FALSE)</f>
        <v>-0.11273254072875716</v>
      </c>
      <c r="C17" s="405">
        <f>HLOOKUP($B$2,'Tabell 2.2'!$D$2:$S$201,W35,FALSE)</f>
        <v>-0.47803396181552671</v>
      </c>
      <c r="D17" s="405">
        <f>HLOOKUP($B$2,'Tabell 2.2'!$D$2:$S$201,W50,FALSE)</f>
        <v>-0.13773869909346104</v>
      </c>
      <c r="E17" s="405">
        <f>HLOOKUP($B$2,'Tabell 2.2'!$D$2:$S$201,W68,FALSE)</f>
        <v>-6.3486172584816813E-2</v>
      </c>
      <c r="F17" s="405">
        <f>HLOOKUP($B$2,'Tabell 2.2'!$D$2:$S$201,W86,FALSE)</f>
        <v>-0.32775592245161533</v>
      </c>
      <c r="G17" s="405">
        <f>HLOOKUP($B$2,'Tabell 2.2'!$D$2:$S$201,W104,FALSE)</f>
        <v>0.26426974986679852</v>
      </c>
      <c r="H17" s="405">
        <f>HLOOKUP($B$2,'Tabell 2.2'!$D$2:$S$201,W122,FALSE)</f>
        <v>0.29575955495238304</v>
      </c>
      <c r="I17" s="405">
        <f>HLOOKUP($B$2,'Tabell 2.2'!$D$2:$S$201,W140,FALSE)</f>
        <v>-8.06267901789397E-2</v>
      </c>
      <c r="J17" s="405">
        <f>HLOOKUP($B$2,'Tabell 2.2'!$D$2:$S$201,W158,FALSE)</f>
        <v>0.35139352799160406</v>
      </c>
      <c r="K17" s="405">
        <f>HLOOKUP($B$2,'Tabell 2.2'!$D$2:$S$201,W176,FALSE)</f>
        <v>0</v>
      </c>
      <c r="L17" s="405">
        <v>0</v>
      </c>
      <c r="M17" s="220"/>
      <c r="N17" s="220"/>
      <c r="O17" s="220"/>
      <c r="P17" s="195"/>
      <c r="Q17" s="195"/>
      <c r="R17" s="195"/>
      <c r="S17" s="195"/>
      <c r="T17" s="195"/>
      <c r="U17" s="195"/>
      <c r="V17" s="195"/>
      <c r="W17" s="205">
        <v>15</v>
      </c>
      <c r="X17" s="195"/>
      <c r="Y17" s="195"/>
      <c r="Z17" s="195"/>
      <c r="AA17" s="195"/>
      <c r="AB17" s="195"/>
    </row>
    <row r="18" spans="1:28" s="131" customFormat="1" x14ac:dyDescent="0.25">
      <c r="A18" s="406" t="str">
        <f>'Tabell 2.2'!A17</f>
        <v>Kompensasjon for forventet lønns- og prisutvikling</v>
      </c>
      <c r="B18" s="406">
        <f>HLOOKUP($B$2,'Tabell 2.2'!$D$2:$S$201,W18,FALSE)</f>
        <v>457726.99999999988</v>
      </c>
      <c r="C18" s="406">
        <f>HLOOKUP($B$2,'Tabell 2.2'!$D$2:$S$201,W36,FALSE)</f>
        <v>3955.6210047754303</v>
      </c>
      <c r="D18" s="406">
        <f>HLOOKUP($B$2,'Tabell 2.2'!$D$2:$S$201,W51,FALSE)</f>
        <v>118530.30968200798</v>
      </c>
      <c r="E18" s="406">
        <f>HLOOKUP($B$2,'Tabell 2.2'!$D$2:$S$201,W69,FALSE)</f>
        <v>60779.507831884759</v>
      </c>
      <c r="F18" s="406">
        <f>HLOOKUP($B$2,'Tabell 2.2'!$D$2:$S$201,W87,FALSE)</f>
        <v>44184.86181354474</v>
      </c>
      <c r="G18" s="406">
        <f>HLOOKUP($B$2,'Tabell 2.2'!$D$2:$S$201,W105,FALSE)</f>
        <v>16594.64601834002</v>
      </c>
      <c r="H18" s="406">
        <f>HLOOKUP($B$2,'Tabell 2.2'!$D$2:$S$201,W123,FALSE)</f>
        <v>202630.59560132085</v>
      </c>
      <c r="I18" s="406">
        <f>HLOOKUP($B$2,'Tabell 2.2'!$D$2:$S$201,W141,FALSE)</f>
        <v>25324.445981723598</v>
      </c>
      <c r="J18" s="406">
        <f>HLOOKUP($B$2,'Tabell 2.2'!$D$2:$S$201,W159,FALSE)</f>
        <v>9312.5198982873335</v>
      </c>
      <c r="K18" s="406">
        <f>HLOOKUP($B$2,'Tabell 2.2'!$D$2:$S$201,W177,FALSE)</f>
        <v>37194.000000000007</v>
      </c>
      <c r="L18" s="406">
        <v>0</v>
      </c>
      <c r="M18" s="220"/>
      <c r="N18" s="220"/>
      <c r="O18" s="220"/>
      <c r="P18" s="195"/>
      <c r="Q18" s="195"/>
      <c r="R18" s="195"/>
      <c r="S18" s="195"/>
      <c r="T18" s="195"/>
      <c r="U18" s="195"/>
      <c r="V18" s="195"/>
      <c r="W18" s="205">
        <v>16</v>
      </c>
      <c r="X18" s="195"/>
      <c r="Y18" s="195"/>
      <c r="Z18" s="195"/>
      <c r="AA18" s="195"/>
      <c r="AB18" s="195"/>
    </row>
    <row r="19" spans="1:28" s="131" customFormat="1" x14ac:dyDescent="0.25">
      <c r="A19" s="404" t="str">
        <f>'Tabell 2.2'!A18</f>
        <v xml:space="preserve"> - herav generell lønns- og priskompensasjon</v>
      </c>
      <c r="B19" s="404">
        <f>HLOOKUP($B$2,'Tabell 2.2'!$D$2:$S$201,W19,FALSE)</f>
        <v>635880.99999999988</v>
      </c>
      <c r="C19" s="404">
        <f>HLOOKUP($B$2,'Tabell 2.2'!$D$2:$S$201,W37,FALSE)</f>
        <v>5544.1323610771187</v>
      </c>
      <c r="D19" s="404">
        <f>HLOOKUP($B$2,'Tabell 2.2'!$D$2:$S$201,W52,FALSE)</f>
        <v>172593.98805986077</v>
      </c>
      <c r="E19" s="404">
        <f>HLOOKUP($B$2,'Tabell 2.2'!$D$2:$S$201,W70,FALSE)</f>
        <v>85187.543461389592</v>
      </c>
      <c r="F19" s="404">
        <f>HLOOKUP($B$2,'Tabell 2.2'!$D$2:$S$201,W88,FALSE)</f>
        <v>61928.764650217388</v>
      </c>
      <c r="G19" s="404">
        <f>HLOOKUP($B$2,'Tabell 2.2'!$D$2:$S$201,W106,FALSE)</f>
        <v>23258.778811172204</v>
      </c>
      <c r="H19" s="404">
        <f>HLOOKUP($B$2,'Tabell 2.2'!$D$2:$S$201,W124,FALSE)</f>
        <v>286814.7430054755</v>
      </c>
      <c r="I19" s="404">
        <f>HLOOKUP($B$2,'Tabell 2.2'!$D$2:$S$201,W142,FALSE)</f>
        <v>35494.320695567789</v>
      </c>
      <c r="J19" s="404">
        <f>HLOOKUP($B$2,'Tabell 2.2'!$D$2:$S$201,W160,FALSE)</f>
        <v>13052.272416629196</v>
      </c>
      <c r="K19" s="404">
        <f>HLOOKUP($B$2,'Tabell 2.2'!$D$2:$S$201,W178,FALSE)</f>
        <v>37194.000000000007</v>
      </c>
      <c r="L19" s="404">
        <v>0</v>
      </c>
      <c r="M19" s="220"/>
      <c r="N19" s="220"/>
      <c r="O19" s="220"/>
      <c r="P19" s="195"/>
      <c r="Q19" s="195"/>
      <c r="R19" s="195"/>
      <c r="S19" s="195"/>
      <c r="T19" s="195"/>
      <c r="U19" s="195"/>
      <c r="V19" s="195"/>
      <c r="W19" s="205">
        <v>17</v>
      </c>
      <c r="X19" s="195"/>
      <c r="Y19" s="195"/>
      <c r="Z19" s="195"/>
      <c r="AA19" s="195"/>
      <c r="AB19" s="195"/>
    </row>
    <row r="20" spans="1:28" s="131" customFormat="1" x14ac:dyDescent="0.25">
      <c r="A20" s="407" t="str">
        <f>'Tabell 2.2'!A19</f>
        <v xml:space="preserve"> - herav kompensasjon for endring i løpende pensjonsutgifter</v>
      </c>
      <c r="B20" s="407">
        <f>HLOOKUP($B$2,'Tabell 2.2'!$D$2:$S$201,W20,FALSE)</f>
        <v>-178154.00000000003</v>
      </c>
      <c r="C20" s="407">
        <f>HLOOKUP($B$2,'Tabell 2.2'!$D$2:$S$201,W38,FALSE)</f>
        <v>-1588.5113563016887</v>
      </c>
      <c r="D20" s="407">
        <f>HLOOKUP($B$2,'Tabell 2.2'!$D$2:$S$201,W53,FALSE)</f>
        <v>-54063.67837785279</v>
      </c>
      <c r="E20" s="407">
        <f>HLOOKUP($B$2,'Tabell 2.2'!$D$2:$S$201,W71,FALSE)</f>
        <v>-24408.035629504833</v>
      </c>
      <c r="F20" s="407">
        <f>HLOOKUP($B$2,'Tabell 2.2'!$D$2:$S$201,W89,FALSE)</f>
        <v>-17743.902836672649</v>
      </c>
      <c r="G20" s="407">
        <f>HLOOKUP($B$2,'Tabell 2.2'!$D$2:$S$201,W107,FALSE)</f>
        <v>-6664.1327928321844</v>
      </c>
      <c r="H20" s="407">
        <f>HLOOKUP($B$2,'Tabell 2.2'!$D$2:$S$201,W125,FALSE)</f>
        <v>-84184.147404154646</v>
      </c>
      <c r="I20" s="407">
        <f>HLOOKUP($B$2,'Tabell 2.2'!$D$2:$S$201,W143,FALSE)</f>
        <v>-10169.874713844192</v>
      </c>
      <c r="J20" s="407">
        <f>HLOOKUP($B$2,'Tabell 2.2'!$D$2:$S$201,W161,FALSE)</f>
        <v>-3739.7525183418616</v>
      </c>
      <c r="K20" s="407">
        <f>HLOOKUP($B$2,'Tabell 2.2'!$D$2:$S$201,W179,FALSE)</f>
        <v>0</v>
      </c>
      <c r="L20" s="407">
        <v>0</v>
      </c>
      <c r="M20" s="29"/>
      <c r="N20" s="29"/>
      <c r="O20" s="220"/>
      <c r="P20" s="195"/>
      <c r="Q20" s="195"/>
      <c r="R20" s="195"/>
      <c r="S20" s="195"/>
      <c r="T20" s="195"/>
      <c r="U20" s="195"/>
      <c r="V20" s="195"/>
      <c r="W20" s="205">
        <v>18</v>
      </c>
      <c r="X20" s="195"/>
      <c r="Y20" s="195"/>
      <c r="Z20" s="195"/>
      <c r="AA20" s="195"/>
      <c r="AB20" s="195"/>
    </row>
    <row r="21" spans="1:28" s="131" customFormat="1" x14ac:dyDescent="0.25">
      <c r="A21" s="485" t="str">
        <f>'Tabell 2.2'!A20</f>
        <v>Bydelsfordelt budsjett 2019</v>
      </c>
      <c r="B21" s="485">
        <f>HLOOKUP($B$2,'Tabell 2.2'!$D$2:$S$201,W21,FALSE)</f>
        <v>22957250</v>
      </c>
      <c r="C21" s="457">
        <f>HLOOKUP($B$2,'Tabell 2.2'!$D$2:$S$201,W39,FALSE)</f>
        <v>191284.52985013794</v>
      </c>
      <c r="D21" s="458">
        <f>HLOOKUP($B$2,'Tabell 2.2'!$D$2:$S$201,W54,FALSE)</f>
        <v>6552684.6434474569</v>
      </c>
      <c r="E21" s="459">
        <f>HLOOKUP($B$2,'Tabell 2.2'!$D$2:$S$201,W72,FALSE)</f>
        <v>2943874.4361115922</v>
      </c>
      <c r="F21" s="459">
        <f>HLOOKUP($B$2,'Tabell 2.2'!$D$2:$S$201,W90,FALSE)</f>
        <v>2105471.3169865585</v>
      </c>
      <c r="G21" s="459">
        <f>HLOOKUP($B$2,'Tabell 2.2'!$D$2:$S$201,W108,FALSE)</f>
        <v>838403.11912503373</v>
      </c>
      <c r="H21" s="460">
        <f>HLOOKUP($B$2,'Tabell 2.2'!$D$2:$S$201,W126,FALSE)</f>
        <v>10238852.232370166</v>
      </c>
      <c r="I21" s="461">
        <f>HLOOKUP($B$2,'Tabell 2.2'!$D$2:$S$201,W144,FALSE)</f>
        <v>1226940.7705283167</v>
      </c>
      <c r="J21" s="461">
        <f>HLOOKUP($B$2,'Tabell 2.2'!$D$2:$S$201,W162,FALSE)</f>
        <v>449543.38769233029</v>
      </c>
      <c r="K21" s="461">
        <f>HLOOKUP($B$2,'Tabell 2.2'!$D$2:$S$201,W180,FALSE)</f>
        <v>1379954.0000000005</v>
      </c>
      <c r="L21" s="462">
        <f>HLOOKUP($B$2,'Tabell 2.2'!$D$2:$S$201,W185,FALSE)</f>
        <v>-25884</v>
      </c>
      <c r="M21" s="29"/>
      <c r="N21" s="29"/>
      <c r="O21" s="220"/>
      <c r="P21" s="195"/>
      <c r="Q21" s="195"/>
      <c r="R21" s="195"/>
      <c r="S21" s="195"/>
      <c r="T21" s="195"/>
      <c r="U21" s="195"/>
      <c r="V21" s="195"/>
      <c r="W21" s="205">
        <v>19</v>
      </c>
      <c r="X21" s="195"/>
      <c r="Y21" s="195"/>
      <c r="Z21" s="195"/>
      <c r="AA21" s="195"/>
      <c r="AB21" s="195"/>
    </row>
    <row r="22" spans="1:28" s="131" customFormat="1" x14ac:dyDescent="0.25">
      <c r="A22" s="173"/>
      <c r="B22" s="100"/>
      <c r="C22" s="29"/>
      <c r="D22" s="29"/>
      <c r="E22" s="29"/>
      <c r="F22" s="29"/>
      <c r="G22" s="72"/>
      <c r="H22" s="29"/>
      <c r="I22" s="197"/>
      <c r="J22" s="197"/>
      <c r="K22" s="197"/>
      <c r="L22" s="29"/>
      <c r="M22" s="29"/>
      <c r="N22" s="29"/>
      <c r="O22" s="220"/>
      <c r="P22" s="195"/>
      <c r="Q22" s="195"/>
      <c r="R22" s="195"/>
      <c r="S22" s="195"/>
      <c r="T22" s="195"/>
      <c r="U22" s="195"/>
      <c r="V22" s="195"/>
      <c r="W22" s="205">
        <v>20</v>
      </c>
      <c r="X22" s="195"/>
      <c r="Y22" s="195"/>
      <c r="Z22" s="195"/>
      <c r="AA22" s="195"/>
      <c r="AB22" s="195"/>
    </row>
    <row r="23" spans="1:28" s="131" customFormat="1" x14ac:dyDescent="0.25">
      <c r="A23" s="241"/>
      <c r="B23" s="100"/>
      <c r="C23" s="29"/>
      <c r="D23" s="100"/>
      <c r="E23" s="29"/>
      <c r="F23" s="29"/>
      <c r="G23" s="72"/>
      <c r="H23" s="29"/>
      <c r="I23" s="197"/>
      <c r="J23" s="197"/>
      <c r="K23" s="197"/>
      <c r="L23" s="29"/>
      <c r="M23" s="29"/>
      <c r="N23" s="29"/>
      <c r="O23" s="29"/>
      <c r="P23" s="15"/>
      <c r="Q23" s="15"/>
      <c r="R23" s="15"/>
      <c r="S23" s="15"/>
      <c r="T23" s="15"/>
      <c r="U23" s="15"/>
      <c r="V23" s="15"/>
      <c r="W23" s="205">
        <v>21</v>
      </c>
      <c r="X23" s="195"/>
      <c r="Y23" s="195"/>
      <c r="Z23" s="195"/>
      <c r="AA23" s="195"/>
      <c r="AB23" s="195"/>
    </row>
    <row r="24" spans="1:28" s="131" customFormat="1" ht="15" customHeight="1" x14ac:dyDescent="0.25">
      <c r="A24" s="241"/>
      <c r="B24" s="100"/>
      <c r="C24" s="29"/>
      <c r="D24" s="29"/>
      <c r="E24" s="29"/>
      <c r="F24" s="29"/>
      <c r="G24" s="72"/>
      <c r="H24" s="29"/>
      <c r="I24" s="197"/>
      <c r="J24" s="197"/>
      <c r="K24" s="197"/>
      <c r="L24" s="29"/>
      <c r="M24" s="29"/>
      <c r="N24" s="29"/>
      <c r="O24" s="29"/>
      <c r="P24" s="15"/>
      <c r="Q24" s="15"/>
      <c r="R24" s="15"/>
      <c r="S24" s="15"/>
      <c r="T24" s="15"/>
      <c r="U24" s="15"/>
      <c r="V24" s="15"/>
      <c r="W24" s="205">
        <v>22</v>
      </c>
      <c r="X24" s="195"/>
      <c r="Y24" s="195"/>
      <c r="Z24" s="195"/>
      <c r="AA24" s="195"/>
      <c r="AB24" s="195"/>
    </row>
    <row r="25" spans="1:28" x14ac:dyDescent="0.25">
      <c r="A25" s="241"/>
      <c r="B25" s="100"/>
      <c r="C25" s="241"/>
      <c r="D25" s="241"/>
      <c r="E25" s="241"/>
      <c r="F25" s="241"/>
      <c r="G25" s="241"/>
      <c r="H25" s="241"/>
      <c r="I25" s="241"/>
      <c r="J25" s="241"/>
      <c r="K25" s="241"/>
      <c r="L25" s="241"/>
      <c r="M25" s="29"/>
      <c r="N25" s="29"/>
      <c r="O25" s="29"/>
      <c r="W25" s="205">
        <v>23</v>
      </c>
    </row>
    <row r="26" spans="1:28" x14ac:dyDescent="0.25">
      <c r="A26" s="241"/>
      <c r="B26" s="100"/>
      <c r="C26" s="241"/>
      <c r="D26" s="241"/>
      <c r="E26" s="241"/>
      <c r="F26" s="241"/>
      <c r="G26" s="241"/>
      <c r="H26" s="241"/>
      <c r="I26" s="241"/>
      <c r="J26" s="241"/>
      <c r="K26" s="241"/>
      <c r="L26" s="241"/>
      <c r="M26" s="29"/>
      <c r="N26" s="29"/>
      <c r="O26" s="29"/>
      <c r="W26" s="205">
        <v>24</v>
      </c>
    </row>
    <row r="27" spans="1:28" x14ac:dyDescent="0.25">
      <c r="A27" s="241"/>
      <c r="B27" s="100"/>
      <c r="C27" s="241"/>
      <c r="D27" s="241"/>
      <c r="E27" s="241"/>
      <c r="F27" s="241"/>
      <c r="G27" s="241"/>
      <c r="H27" s="241"/>
      <c r="I27" s="241"/>
      <c r="J27" s="241"/>
      <c r="K27" s="241"/>
      <c r="L27" s="241"/>
      <c r="M27" s="29"/>
      <c r="N27" s="29"/>
      <c r="O27" s="29"/>
      <c r="W27" s="205">
        <v>25</v>
      </c>
    </row>
    <row r="28" spans="1:28" x14ac:dyDescent="0.25">
      <c r="A28" s="241"/>
      <c r="B28" s="100"/>
      <c r="C28" s="29"/>
      <c r="D28" s="29"/>
      <c r="E28" s="29"/>
      <c r="F28" s="29"/>
      <c r="G28" s="72"/>
      <c r="H28" s="29"/>
      <c r="I28" s="197"/>
      <c r="J28" s="197"/>
      <c r="K28" s="197"/>
      <c r="L28" s="29"/>
      <c r="M28" s="29"/>
      <c r="N28" s="29"/>
      <c r="O28" s="29"/>
      <c r="W28" s="205">
        <v>26</v>
      </c>
    </row>
    <row r="29" spans="1:28" x14ac:dyDescent="0.25">
      <c r="A29" s="241"/>
      <c r="B29" s="100"/>
      <c r="C29" s="29"/>
      <c r="D29" s="29"/>
      <c r="E29" s="29"/>
      <c r="F29" s="29"/>
      <c r="G29" s="72"/>
      <c r="H29" s="29"/>
      <c r="I29" s="197"/>
      <c r="J29" s="197"/>
      <c r="K29" s="197"/>
      <c r="L29" s="29"/>
      <c r="M29" s="29"/>
      <c r="N29" s="29"/>
      <c r="O29" s="29"/>
      <c r="W29" s="205">
        <v>27</v>
      </c>
    </row>
    <row r="30" spans="1:28" x14ac:dyDescent="0.25">
      <c r="A30" s="241"/>
      <c r="B30" s="241"/>
      <c r="C30" s="241"/>
      <c r="D30" s="29"/>
      <c r="E30" s="241"/>
      <c r="F30" s="241"/>
      <c r="G30" s="241"/>
      <c r="H30" s="241"/>
      <c r="I30" s="241"/>
      <c r="J30" s="241"/>
      <c r="K30" s="241"/>
      <c r="L30" s="29"/>
      <c r="M30" s="29"/>
      <c r="N30" s="29"/>
      <c r="O30" s="29"/>
      <c r="W30" s="205">
        <v>28</v>
      </c>
    </row>
    <row r="31" spans="1:28" x14ac:dyDescent="0.25">
      <c r="A31" s="241"/>
      <c r="B31" s="241"/>
      <c r="C31" s="29"/>
      <c r="D31" s="29"/>
      <c r="E31" s="29"/>
      <c r="F31" s="29"/>
      <c r="G31" s="72"/>
      <c r="H31" s="29"/>
      <c r="I31" s="197"/>
      <c r="J31" s="197"/>
      <c r="K31" s="197"/>
      <c r="L31" s="29"/>
      <c r="M31" s="29"/>
      <c r="N31" s="29"/>
      <c r="O31" s="29"/>
      <c r="W31" s="205">
        <v>29</v>
      </c>
    </row>
    <row r="32" spans="1:28" x14ac:dyDescent="0.25">
      <c r="A32" s="241"/>
      <c r="B32" s="241"/>
      <c r="C32" s="100"/>
      <c r="D32" s="29"/>
      <c r="E32" s="100"/>
      <c r="F32" s="100"/>
      <c r="G32" s="100"/>
      <c r="H32" s="100"/>
      <c r="I32" s="100"/>
      <c r="J32" s="100"/>
      <c r="K32" s="100"/>
      <c r="L32" s="29"/>
      <c r="M32" s="29"/>
      <c r="N32" s="29"/>
      <c r="O32" s="29"/>
      <c r="W32" s="205">
        <v>30</v>
      </c>
    </row>
    <row r="33" spans="1:23" x14ac:dyDescent="0.25">
      <c r="A33" s="241"/>
      <c r="B33" s="241"/>
      <c r="C33" s="241"/>
      <c r="D33" s="241"/>
      <c r="E33" s="241"/>
      <c r="F33" s="241"/>
      <c r="G33" s="241"/>
      <c r="H33" s="241"/>
      <c r="I33" s="241"/>
      <c r="J33" s="241"/>
      <c r="K33" s="241"/>
      <c r="L33" s="29"/>
      <c r="M33" s="29"/>
      <c r="N33" s="29"/>
      <c r="O33" s="29"/>
      <c r="W33" s="205">
        <v>31</v>
      </c>
    </row>
    <row r="34" spans="1:23" x14ac:dyDescent="0.25">
      <c r="A34" s="241"/>
      <c r="B34" s="241"/>
      <c r="C34" s="241"/>
      <c r="D34" s="29"/>
      <c r="E34" s="241"/>
      <c r="F34" s="241"/>
      <c r="G34" s="241"/>
      <c r="H34" s="241"/>
      <c r="I34" s="241"/>
      <c r="J34" s="241"/>
      <c r="K34" s="241"/>
      <c r="L34" s="29"/>
      <c r="M34" s="29"/>
      <c r="N34" s="29"/>
      <c r="O34" s="29"/>
      <c r="W34" s="205">
        <v>32</v>
      </c>
    </row>
    <row r="35" spans="1:23" x14ac:dyDescent="0.25">
      <c r="A35" s="241"/>
      <c r="B35" s="241"/>
      <c r="C35" s="241"/>
      <c r="D35" s="100"/>
      <c r="E35" s="241"/>
      <c r="F35" s="241"/>
      <c r="G35" s="241"/>
      <c r="H35" s="241"/>
      <c r="I35" s="241"/>
      <c r="J35" s="241"/>
      <c r="K35" s="241"/>
      <c r="L35" s="29"/>
      <c r="M35" s="29"/>
      <c r="N35" s="29"/>
      <c r="O35" s="29"/>
      <c r="W35" s="205">
        <v>33</v>
      </c>
    </row>
    <row r="36" spans="1:23" x14ac:dyDescent="0.25">
      <c r="A36" s="241"/>
      <c r="B36" s="241"/>
      <c r="C36" s="241"/>
      <c r="D36" s="241"/>
      <c r="E36" s="241"/>
      <c r="F36" s="241"/>
      <c r="G36" s="241"/>
      <c r="H36" s="241"/>
      <c r="I36" s="241"/>
      <c r="J36" s="241"/>
      <c r="K36" s="241"/>
      <c r="L36" s="29"/>
      <c r="M36" s="29"/>
      <c r="N36" s="29"/>
      <c r="O36" s="29"/>
      <c r="W36" s="205">
        <v>34</v>
      </c>
    </row>
    <row r="37" spans="1:23" x14ac:dyDescent="0.25">
      <c r="A37" s="241"/>
      <c r="B37" s="241"/>
      <c r="C37" s="241"/>
      <c r="D37" s="241"/>
      <c r="E37" s="241"/>
      <c r="F37" s="241"/>
      <c r="G37" s="241"/>
      <c r="H37" s="241"/>
      <c r="I37" s="241"/>
      <c r="J37" s="241"/>
      <c r="K37" s="241"/>
      <c r="L37" s="29"/>
      <c r="M37" s="29"/>
      <c r="N37" s="29"/>
      <c r="O37" s="29"/>
      <c r="W37" s="205">
        <v>35</v>
      </c>
    </row>
    <row r="38" spans="1:23" x14ac:dyDescent="0.25">
      <c r="A38" s="241"/>
      <c r="B38" s="241"/>
      <c r="C38" s="241"/>
      <c r="D38" s="241"/>
      <c r="E38" s="241"/>
      <c r="F38" s="241"/>
      <c r="G38" s="241"/>
      <c r="H38" s="241"/>
      <c r="I38" s="241"/>
      <c r="J38" s="241"/>
      <c r="K38" s="241"/>
      <c r="L38" s="29"/>
      <c r="M38" s="29"/>
      <c r="N38" s="29"/>
      <c r="O38" s="29"/>
      <c r="W38" s="205">
        <v>36</v>
      </c>
    </row>
    <row r="39" spans="1:23" x14ac:dyDescent="0.25">
      <c r="A39" s="241"/>
      <c r="B39" s="241"/>
      <c r="C39" s="29"/>
      <c r="D39" s="241"/>
      <c r="E39" s="29"/>
      <c r="F39" s="29"/>
      <c r="G39" s="29"/>
      <c r="H39" s="29"/>
      <c r="I39" s="29"/>
      <c r="J39" s="29"/>
      <c r="K39" s="29"/>
      <c r="M39" s="29"/>
      <c r="N39" s="29"/>
      <c r="O39" s="29"/>
      <c r="W39" s="205">
        <v>37</v>
      </c>
    </row>
    <row r="40" spans="1:23" x14ac:dyDescent="0.25">
      <c r="A40" s="235"/>
      <c r="B40" s="241"/>
      <c r="C40" s="29"/>
      <c r="D40" s="241"/>
      <c r="E40" s="29"/>
      <c r="F40" s="29"/>
      <c r="G40" s="29"/>
      <c r="H40" s="29"/>
      <c r="I40" s="29"/>
      <c r="J40" s="29"/>
      <c r="K40" s="29"/>
      <c r="N40" s="29"/>
      <c r="O40" s="29"/>
      <c r="W40" s="205">
        <v>38</v>
      </c>
    </row>
    <row r="41" spans="1:23" x14ac:dyDescent="0.25">
      <c r="B41" s="241"/>
      <c r="D41" s="241"/>
      <c r="N41" s="29"/>
      <c r="O41" s="29"/>
      <c r="W41" s="205">
        <v>39</v>
      </c>
    </row>
    <row r="42" spans="1:23" x14ac:dyDescent="0.25">
      <c r="B42" s="241"/>
      <c r="D42" s="29"/>
      <c r="N42" s="29"/>
      <c r="O42" s="29"/>
      <c r="W42" s="205">
        <v>40</v>
      </c>
    </row>
    <row r="43" spans="1:23" x14ac:dyDescent="0.25">
      <c r="B43" s="241"/>
      <c r="D43" s="29"/>
      <c r="N43" s="29"/>
      <c r="O43" s="29"/>
      <c r="W43" s="205">
        <v>41</v>
      </c>
    </row>
    <row r="44" spans="1:23" x14ac:dyDescent="0.25">
      <c r="B44" s="241"/>
      <c r="N44" s="29"/>
      <c r="O44" s="29"/>
      <c r="W44" s="205">
        <v>42</v>
      </c>
    </row>
    <row r="45" spans="1:23" x14ac:dyDescent="0.25">
      <c r="N45" s="29"/>
      <c r="O45" s="29"/>
      <c r="W45" s="205">
        <v>43</v>
      </c>
    </row>
    <row r="46" spans="1:23" x14ac:dyDescent="0.25">
      <c r="O46" s="29"/>
      <c r="W46" s="205">
        <v>44</v>
      </c>
    </row>
    <row r="47" spans="1:23" x14ac:dyDescent="0.25">
      <c r="O47" s="29"/>
      <c r="W47" s="205">
        <v>45</v>
      </c>
    </row>
    <row r="48" spans="1:23" x14ac:dyDescent="0.25">
      <c r="O48" s="29"/>
      <c r="W48" s="205">
        <v>46</v>
      </c>
    </row>
    <row r="49" spans="23:23" x14ac:dyDescent="0.25">
      <c r="W49" s="205">
        <v>47</v>
      </c>
    </row>
    <row r="50" spans="23:23" x14ac:dyDescent="0.25">
      <c r="W50" s="205">
        <v>48</v>
      </c>
    </row>
    <row r="51" spans="23:23" x14ac:dyDescent="0.25">
      <c r="W51" s="205">
        <v>49</v>
      </c>
    </row>
    <row r="52" spans="23:23" x14ac:dyDescent="0.25">
      <c r="W52" s="205">
        <v>50</v>
      </c>
    </row>
    <row r="53" spans="23:23" x14ac:dyDescent="0.25">
      <c r="W53" s="205">
        <v>51</v>
      </c>
    </row>
    <row r="54" spans="23:23" x14ac:dyDescent="0.25">
      <c r="W54" s="205">
        <v>52</v>
      </c>
    </row>
    <row r="55" spans="23:23" x14ac:dyDescent="0.25">
      <c r="W55" s="205">
        <v>53</v>
      </c>
    </row>
    <row r="56" spans="23:23" x14ac:dyDescent="0.25">
      <c r="W56" s="205">
        <v>54</v>
      </c>
    </row>
    <row r="57" spans="23:23" x14ac:dyDescent="0.25">
      <c r="W57" s="205">
        <v>55</v>
      </c>
    </row>
    <row r="58" spans="23:23" x14ac:dyDescent="0.25">
      <c r="W58" s="205">
        <v>56</v>
      </c>
    </row>
    <row r="59" spans="23:23" x14ac:dyDescent="0.25">
      <c r="W59" s="205">
        <v>57</v>
      </c>
    </row>
    <row r="60" spans="23:23" x14ac:dyDescent="0.25">
      <c r="W60" s="205">
        <v>58</v>
      </c>
    </row>
    <row r="61" spans="23:23" x14ac:dyDescent="0.25">
      <c r="W61" s="205">
        <v>59</v>
      </c>
    </row>
    <row r="62" spans="23:23" x14ac:dyDescent="0.25">
      <c r="W62" s="205">
        <v>60</v>
      </c>
    </row>
    <row r="63" spans="23:23" x14ac:dyDescent="0.25">
      <c r="W63" s="205">
        <v>61</v>
      </c>
    </row>
    <row r="64" spans="23:23" x14ac:dyDescent="0.25">
      <c r="W64" s="205">
        <v>62</v>
      </c>
    </row>
    <row r="65" spans="23:23" x14ac:dyDescent="0.25">
      <c r="W65" s="205">
        <v>63</v>
      </c>
    </row>
    <row r="66" spans="23:23" x14ac:dyDescent="0.25">
      <c r="W66" s="205">
        <v>64</v>
      </c>
    </row>
    <row r="67" spans="23:23" x14ac:dyDescent="0.25">
      <c r="W67" s="205">
        <v>65</v>
      </c>
    </row>
    <row r="68" spans="23:23" x14ac:dyDescent="0.25">
      <c r="W68" s="205">
        <v>66</v>
      </c>
    </row>
    <row r="69" spans="23:23" x14ac:dyDescent="0.25">
      <c r="W69" s="205">
        <v>67</v>
      </c>
    </row>
    <row r="70" spans="23:23" x14ac:dyDescent="0.25">
      <c r="W70" s="205">
        <v>68</v>
      </c>
    </row>
    <row r="71" spans="23:23" x14ac:dyDescent="0.25">
      <c r="W71" s="205">
        <v>69</v>
      </c>
    </row>
    <row r="72" spans="23:23" x14ac:dyDescent="0.25">
      <c r="W72" s="205">
        <v>70</v>
      </c>
    </row>
    <row r="73" spans="23:23" x14ac:dyDescent="0.25">
      <c r="W73" s="205">
        <v>71</v>
      </c>
    </row>
    <row r="74" spans="23:23" x14ac:dyDescent="0.25">
      <c r="W74" s="205">
        <v>72</v>
      </c>
    </row>
    <row r="75" spans="23:23" x14ac:dyDescent="0.25">
      <c r="W75" s="205">
        <v>73</v>
      </c>
    </row>
    <row r="76" spans="23:23" x14ac:dyDescent="0.25">
      <c r="W76" s="205">
        <v>74</v>
      </c>
    </row>
    <row r="77" spans="23:23" x14ac:dyDescent="0.25">
      <c r="W77" s="205">
        <v>75</v>
      </c>
    </row>
    <row r="78" spans="23:23" x14ac:dyDescent="0.25">
      <c r="W78" s="205">
        <v>76</v>
      </c>
    </row>
    <row r="79" spans="23:23" x14ac:dyDescent="0.25">
      <c r="W79" s="205">
        <v>77</v>
      </c>
    </row>
    <row r="80" spans="23:23" x14ac:dyDescent="0.25">
      <c r="W80" s="205">
        <v>78</v>
      </c>
    </row>
    <row r="81" spans="23:23" x14ac:dyDescent="0.25">
      <c r="W81" s="205">
        <v>79</v>
      </c>
    </row>
    <row r="82" spans="23:23" x14ac:dyDescent="0.25">
      <c r="W82" s="205">
        <v>80</v>
      </c>
    </row>
    <row r="83" spans="23:23" x14ac:dyDescent="0.25">
      <c r="W83" s="205">
        <v>81</v>
      </c>
    </row>
    <row r="84" spans="23:23" x14ac:dyDescent="0.25">
      <c r="W84" s="205">
        <v>82</v>
      </c>
    </row>
    <row r="85" spans="23:23" x14ac:dyDescent="0.25">
      <c r="W85" s="205">
        <v>83</v>
      </c>
    </row>
    <row r="86" spans="23:23" x14ac:dyDescent="0.25">
      <c r="W86" s="205">
        <v>84</v>
      </c>
    </row>
    <row r="87" spans="23:23" x14ac:dyDescent="0.25">
      <c r="W87" s="205">
        <v>85</v>
      </c>
    </row>
    <row r="88" spans="23:23" x14ac:dyDescent="0.25">
      <c r="W88" s="205">
        <v>86</v>
      </c>
    </row>
    <row r="89" spans="23:23" x14ac:dyDescent="0.25">
      <c r="W89" s="205">
        <v>87</v>
      </c>
    </row>
    <row r="90" spans="23:23" x14ac:dyDescent="0.25">
      <c r="W90" s="205">
        <v>88</v>
      </c>
    </row>
    <row r="91" spans="23:23" x14ac:dyDescent="0.25">
      <c r="W91" s="205">
        <v>89</v>
      </c>
    </row>
    <row r="92" spans="23:23" x14ac:dyDescent="0.25">
      <c r="W92" s="205">
        <v>90</v>
      </c>
    </row>
    <row r="93" spans="23:23" x14ac:dyDescent="0.25">
      <c r="W93" s="205">
        <v>91</v>
      </c>
    </row>
    <row r="94" spans="23:23" x14ac:dyDescent="0.25">
      <c r="W94" s="205">
        <v>92</v>
      </c>
    </row>
    <row r="95" spans="23:23" x14ac:dyDescent="0.25">
      <c r="W95" s="205">
        <v>93</v>
      </c>
    </row>
    <row r="96" spans="23:23" x14ac:dyDescent="0.25">
      <c r="W96" s="205">
        <v>94</v>
      </c>
    </row>
    <row r="97" spans="23:23" x14ac:dyDescent="0.25">
      <c r="W97" s="205">
        <v>95</v>
      </c>
    </row>
    <row r="98" spans="23:23" x14ac:dyDescent="0.25">
      <c r="W98" s="205">
        <v>96</v>
      </c>
    </row>
    <row r="99" spans="23:23" x14ac:dyDescent="0.25">
      <c r="W99" s="205">
        <v>97</v>
      </c>
    </row>
    <row r="100" spans="23:23" x14ac:dyDescent="0.25">
      <c r="W100" s="205">
        <v>98</v>
      </c>
    </row>
    <row r="101" spans="23:23" x14ac:dyDescent="0.25">
      <c r="W101" s="205">
        <v>99</v>
      </c>
    </row>
    <row r="102" spans="23:23" x14ac:dyDescent="0.25">
      <c r="W102" s="205">
        <v>100</v>
      </c>
    </row>
    <row r="103" spans="23:23" x14ac:dyDescent="0.25">
      <c r="W103" s="205">
        <v>101</v>
      </c>
    </row>
    <row r="104" spans="23:23" x14ac:dyDescent="0.25">
      <c r="W104" s="205">
        <v>102</v>
      </c>
    </row>
    <row r="105" spans="23:23" x14ac:dyDescent="0.25">
      <c r="W105" s="205">
        <v>103</v>
      </c>
    </row>
    <row r="106" spans="23:23" x14ac:dyDescent="0.25">
      <c r="W106" s="205">
        <v>104</v>
      </c>
    </row>
    <row r="107" spans="23:23" x14ac:dyDescent="0.25">
      <c r="W107" s="205">
        <v>105</v>
      </c>
    </row>
    <row r="108" spans="23:23" x14ac:dyDescent="0.25">
      <c r="W108" s="205">
        <v>106</v>
      </c>
    </row>
    <row r="109" spans="23:23" x14ac:dyDescent="0.25">
      <c r="W109" s="205">
        <v>107</v>
      </c>
    </row>
    <row r="110" spans="23:23" x14ac:dyDescent="0.25">
      <c r="W110" s="205">
        <v>108</v>
      </c>
    </row>
    <row r="111" spans="23:23" x14ac:dyDescent="0.25">
      <c r="W111" s="205">
        <v>109</v>
      </c>
    </row>
    <row r="112" spans="23:23" x14ac:dyDescent="0.25">
      <c r="W112" s="205">
        <v>110</v>
      </c>
    </row>
    <row r="113" spans="23:23" x14ac:dyDescent="0.25">
      <c r="W113" s="205">
        <v>111</v>
      </c>
    </row>
    <row r="114" spans="23:23" x14ac:dyDescent="0.25">
      <c r="W114" s="205">
        <v>112</v>
      </c>
    </row>
    <row r="115" spans="23:23" x14ac:dyDescent="0.25">
      <c r="W115" s="205">
        <v>113</v>
      </c>
    </row>
    <row r="116" spans="23:23" x14ac:dyDescent="0.25">
      <c r="W116" s="205">
        <v>114</v>
      </c>
    </row>
    <row r="117" spans="23:23" x14ac:dyDescent="0.25">
      <c r="W117" s="205">
        <v>115</v>
      </c>
    </row>
    <row r="118" spans="23:23" x14ac:dyDescent="0.25">
      <c r="W118" s="205">
        <v>116</v>
      </c>
    </row>
    <row r="119" spans="23:23" x14ac:dyDescent="0.25">
      <c r="W119" s="205">
        <v>117</v>
      </c>
    </row>
    <row r="120" spans="23:23" x14ac:dyDescent="0.25">
      <c r="W120" s="205">
        <v>118</v>
      </c>
    </row>
    <row r="121" spans="23:23" x14ac:dyDescent="0.25">
      <c r="W121" s="205">
        <v>119</v>
      </c>
    </row>
    <row r="122" spans="23:23" x14ac:dyDescent="0.25">
      <c r="W122" s="205">
        <v>120</v>
      </c>
    </row>
    <row r="123" spans="23:23" x14ac:dyDescent="0.25">
      <c r="W123" s="205">
        <v>121</v>
      </c>
    </row>
    <row r="124" spans="23:23" x14ac:dyDescent="0.25">
      <c r="W124" s="205">
        <v>122</v>
      </c>
    </row>
    <row r="125" spans="23:23" x14ac:dyDescent="0.25">
      <c r="W125" s="205">
        <v>123</v>
      </c>
    </row>
    <row r="126" spans="23:23" x14ac:dyDescent="0.25">
      <c r="W126" s="205">
        <v>124</v>
      </c>
    </row>
    <row r="127" spans="23:23" x14ac:dyDescent="0.25">
      <c r="W127" s="205">
        <v>125</v>
      </c>
    </row>
    <row r="128" spans="23:23" x14ac:dyDescent="0.25">
      <c r="W128" s="205">
        <v>126</v>
      </c>
    </row>
    <row r="129" spans="23:23" x14ac:dyDescent="0.25">
      <c r="W129" s="205">
        <v>127</v>
      </c>
    </row>
    <row r="130" spans="23:23" x14ac:dyDescent="0.25">
      <c r="W130" s="205">
        <v>128</v>
      </c>
    </row>
    <row r="131" spans="23:23" x14ac:dyDescent="0.25">
      <c r="W131" s="205">
        <v>129</v>
      </c>
    </row>
    <row r="132" spans="23:23" x14ac:dyDescent="0.25">
      <c r="W132" s="205">
        <v>130</v>
      </c>
    </row>
    <row r="133" spans="23:23" x14ac:dyDescent="0.25">
      <c r="W133" s="205">
        <v>131</v>
      </c>
    </row>
    <row r="134" spans="23:23" x14ac:dyDescent="0.25">
      <c r="W134" s="205">
        <v>132</v>
      </c>
    </row>
    <row r="135" spans="23:23" x14ac:dyDescent="0.25">
      <c r="W135" s="205">
        <v>133</v>
      </c>
    </row>
    <row r="136" spans="23:23" x14ac:dyDescent="0.25">
      <c r="W136" s="205">
        <v>134</v>
      </c>
    </row>
    <row r="137" spans="23:23" x14ac:dyDescent="0.25">
      <c r="W137" s="205">
        <v>135</v>
      </c>
    </row>
    <row r="138" spans="23:23" x14ac:dyDescent="0.25">
      <c r="W138" s="205">
        <v>136</v>
      </c>
    </row>
    <row r="139" spans="23:23" x14ac:dyDescent="0.25">
      <c r="W139" s="205">
        <v>137</v>
      </c>
    </row>
    <row r="140" spans="23:23" x14ac:dyDescent="0.25">
      <c r="W140" s="205">
        <v>138</v>
      </c>
    </row>
    <row r="141" spans="23:23" x14ac:dyDescent="0.25">
      <c r="W141" s="205">
        <v>139</v>
      </c>
    </row>
    <row r="142" spans="23:23" x14ac:dyDescent="0.25">
      <c r="W142" s="205">
        <v>140</v>
      </c>
    </row>
    <row r="143" spans="23:23" x14ac:dyDescent="0.25">
      <c r="W143" s="205">
        <v>141</v>
      </c>
    </row>
    <row r="144" spans="23:23" x14ac:dyDescent="0.25">
      <c r="W144" s="205">
        <v>142</v>
      </c>
    </row>
    <row r="145" spans="23:23" x14ac:dyDescent="0.25">
      <c r="W145" s="205">
        <v>143</v>
      </c>
    </row>
    <row r="146" spans="23:23" x14ac:dyDescent="0.25">
      <c r="W146" s="205">
        <v>144</v>
      </c>
    </row>
    <row r="147" spans="23:23" x14ac:dyDescent="0.25">
      <c r="W147" s="205">
        <v>145</v>
      </c>
    </row>
    <row r="148" spans="23:23" x14ac:dyDescent="0.25">
      <c r="W148" s="205">
        <v>146</v>
      </c>
    </row>
    <row r="149" spans="23:23" x14ac:dyDescent="0.25">
      <c r="W149" s="205">
        <v>147</v>
      </c>
    </row>
    <row r="150" spans="23:23" x14ac:dyDescent="0.25">
      <c r="W150" s="205">
        <v>148</v>
      </c>
    </row>
    <row r="151" spans="23:23" x14ac:dyDescent="0.25">
      <c r="W151" s="205">
        <v>149</v>
      </c>
    </row>
    <row r="152" spans="23:23" x14ac:dyDescent="0.25">
      <c r="W152" s="205">
        <v>150</v>
      </c>
    </row>
    <row r="153" spans="23:23" x14ac:dyDescent="0.25">
      <c r="W153" s="205">
        <v>151</v>
      </c>
    </row>
    <row r="154" spans="23:23" x14ac:dyDescent="0.25">
      <c r="W154" s="205">
        <v>152</v>
      </c>
    </row>
    <row r="155" spans="23:23" x14ac:dyDescent="0.25">
      <c r="W155" s="205">
        <v>153</v>
      </c>
    </row>
    <row r="156" spans="23:23" x14ac:dyDescent="0.25">
      <c r="W156" s="205">
        <v>154</v>
      </c>
    </row>
    <row r="157" spans="23:23" x14ac:dyDescent="0.25">
      <c r="W157" s="205">
        <v>155</v>
      </c>
    </row>
    <row r="158" spans="23:23" x14ac:dyDescent="0.25">
      <c r="W158" s="205">
        <v>156</v>
      </c>
    </row>
    <row r="159" spans="23:23" x14ac:dyDescent="0.25">
      <c r="W159" s="205">
        <v>157</v>
      </c>
    </row>
    <row r="160" spans="23:23" x14ac:dyDescent="0.25">
      <c r="W160" s="205">
        <v>158</v>
      </c>
    </row>
    <row r="161" spans="23:23" x14ac:dyDescent="0.25">
      <c r="W161" s="205">
        <v>159</v>
      </c>
    </row>
    <row r="162" spans="23:23" x14ac:dyDescent="0.25">
      <c r="W162" s="205">
        <v>160</v>
      </c>
    </row>
    <row r="163" spans="23:23" x14ac:dyDescent="0.25">
      <c r="W163" s="205">
        <v>161</v>
      </c>
    </row>
    <row r="164" spans="23:23" x14ac:dyDescent="0.25">
      <c r="W164" s="205">
        <v>162</v>
      </c>
    </row>
    <row r="165" spans="23:23" x14ac:dyDescent="0.25">
      <c r="W165" s="205">
        <v>163</v>
      </c>
    </row>
    <row r="166" spans="23:23" x14ac:dyDescent="0.25">
      <c r="W166" s="205">
        <v>164</v>
      </c>
    </row>
    <row r="167" spans="23:23" x14ac:dyDescent="0.25">
      <c r="W167" s="205">
        <v>165</v>
      </c>
    </row>
    <row r="168" spans="23:23" x14ac:dyDescent="0.25">
      <c r="W168" s="205">
        <v>166</v>
      </c>
    </row>
    <row r="169" spans="23:23" x14ac:dyDescent="0.25">
      <c r="W169" s="205">
        <v>167</v>
      </c>
    </row>
    <row r="170" spans="23:23" x14ac:dyDescent="0.25">
      <c r="W170" s="205">
        <v>168</v>
      </c>
    </row>
    <row r="171" spans="23:23" x14ac:dyDescent="0.25">
      <c r="W171" s="205">
        <v>169</v>
      </c>
    </row>
    <row r="172" spans="23:23" x14ac:dyDescent="0.25">
      <c r="W172" s="205">
        <v>170</v>
      </c>
    </row>
    <row r="173" spans="23:23" x14ac:dyDescent="0.25">
      <c r="W173" s="205">
        <v>171</v>
      </c>
    </row>
    <row r="174" spans="23:23" x14ac:dyDescent="0.25">
      <c r="W174" s="205">
        <v>172</v>
      </c>
    </row>
    <row r="175" spans="23:23" x14ac:dyDescent="0.25">
      <c r="W175" s="205">
        <v>173</v>
      </c>
    </row>
    <row r="176" spans="23:23" x14ac:dyDescent="0.25">
      <c r="W176" s="205">
        <v>174</v>
      </c>
    </row>
    <row r="177" spans="23:23" x14ac:dyDescent="0.25">
      <c r="W177" s="205">
        <v>175</v>
      </c>
    </row>
    <row r="178" spans="23:23" x14ac:dyDescent="0.25">
      <c r="W178" s="205">
        <v>176</v>
      </c>
    </row>
    <row r="179" spans="23:23" x14ac:dyDescent="0.25">
      <c r="W179" s="205">
        <v>177</v>
      </c>
    </row>
    <row r="180" spans="23:23" x14ac:dyDescent="0.25">
      <c r="W180" s="205">
        <v>178</v>
      </c>
    </row>
    <row r="181" spans="23:23" x14ac:dyDescent="0.25">
      <c r="W181" s="205">
        <v>179</v>
      </c>
    </row>
    <row r="182" spans="23:23" x14ac:dyDescent="0.25">
      <c r="W182" s="205">
        <v>180</v>
      </c>
    </row>
    <row r="183" spans="23:23" x14ac:dyDescent="0.25">
      <c r="W183" s="205">
        <v>181</v>
      </c>
    </row>
    <row r="184" spans="23:23" x14ac:dyDescent="0.25">
      <c r="W184" s="205">
        <v>182</v>
      </c>
    </row>
    <row r="185" spans="23:23" x14ac:dyDescent="0.25">
      <c r="W185" s="205">
        <v>183</v>
      </c>
    </row>
    <row r="186" spans="23:23" x14ac:dyDescent="0.25">
      <c r="W186" s="205">
        <v>184</v>
      </c>
    </row>
    <row r="187" spans="23:23" x14ac:dyDescent="0.25">
      <c r="W187" s="205">
        <v>185</v>
      </c>
    </row>
    <row r="188" spans="23:23" x14ac:dyDescent="0.25">
      <c r="W188" s="205">
        <v>186</v>
      </c>
    </row>
    <row r="189" spans="23:23" x14ac:dyDescent="0.25">
      <c r="W189" s="205">
        <v>187</v>
      </c>
    </row>
    <row r="190" spans="23:23" x14ac:dyDescent="0.25">
      <c r="W190" s="205">
        <v>188</v>
      </c>
    </row>
    <row r="191" spans="23:23" x14ac:dyDescent="0.25">
      <c r="W191" s="205">
        <v>189</v>
      </c>
    </row>
    <row r="192" spans="23:23" x14ac:dyDescent="0.25">
      <c r="W192" s="205">
        <v>190</v>
      </c>
    </row>
    <row r="193" spans="23:23" x14ac:dyDescent="0.25">
      <c r="W193" s="205">
        <v>191</v>
      </c>
    </row>
    <row r="194" spans="23:23" x14ac:dyDescent="0.25">
      <c r="W194" s="205">
        <v>192</v>
      </c>
    </row>
    <row r="195" spans="23:23" x14ac:dyDescent="0.25">
      <c r="W195" s="205">
        <v>193</v>
      </c>
    </row>
    <row r="196" spans="23:23" x14ac:dyDescent="0.25">
      <c r="W196" s="205">
        <v>194</v>
      </c>
    </row>
    <row r="197" spans="23:23" x14ac:dyDescent="0.25">
      <c r="W197" s="205">
        <v>195</v>
      </c>
    </row>
    <row r="198" spans="23:23" x14ac:dyDescent="0.25">
      <c r="W198" s="205">
        <v>196</v>
      </c>
    </row>
    <row r="199" spans="23:23" x14ac:dyDescent="0.25">
      <c r="W199" s="205">
        <v>197</v>
      </c>
    </row>
    <row r="200" spans="23:23" x14ac:dyDescent="0.25">
      <c r="W200" s="205">
        <v>198</v>
      </c>
    </row>
    <row r="201" spans="23:23" x14ac:dyDescent="0.25">
      <c r="W201" s="205">
        <v>199</v>
      </c>
    </row>
    <row r="202" spans="23:23" x14ac:dyDescent="0.25">
      <c r="W202" s="205">
        <v>200</v>
      </c>
    </row>
    <row r="203" spans="23:23" x14ac:dyDescent="0.25">
      <c r="W203" s="205">
        <v>201</v>
      </c>
    </row>
    <row r="204" spans="23:23" x14ac:dyDescent="0.25">
      <c r="W204" s="205">
        <v>202</v>
      </c>
    </row>
    <row r="205" spans="23:23" x14ac:dyDescent="0.25">
      <c r="W205" s="205">
        <v>203</v>
      </c>
    </row>
    <row r="206" spans="23:23" x14ac:dyDescent="0.25">
      <c r="W206" s="205">
        <v>204</v>
      </c>
    </row>
    <row r="207" spans="23:23" x14ac:dyDescent="0.25">
      <c r="W207" s="205">
        <v>205</v>
      </c>
    </row>
    <row r="208" spans="23:23" x14ac:dyDescent="0.25">
      <c r="W208" s="205">
        <v>206</v>
      </c>
    </row>
    <row r="209" spans="23:23" x14ac:dyDescent="0.25">
      <c r="W209" s="205">
        <v>207</v>
      </c>
    </row>
    <row r="210" spans="23:23" x14ac:dyDescent="0.25">
      <c r="W210" s="205">
        <v>208</v>
      </c>
    </row>
    <row r="211" spans="23:23" x14ac:dyDescent="0.25">
      <c r="W211" s="205">
        <v>209</v>
      </c>
    </row>
    <row r="212" spans="23:23" x14ac:dyDescent="0.25">
      <c r="W212" s="205">
        <v>210</v>
      </c>
    </row>
    <row r="213" spans="23:23" x14ac:dyDescent="0.25">
      <c r="W213" s="205">
        <v>211</v>
      </c>
    </row>
    <row r="214" spans="23:23" x14ac:dyDescent="0.25">
      <c r="W214" s="205">
        <v>212</v>
      </c>
    </row>
  </sheetData>
  <conditionalFormatting sqref="A20">
    <cfRule type="cellIs" dxfId="130" priority="279" operator="lessThan">
      <formula>0</formula>
    </cfRule>
  </conditionalFormatting>
  <conditionalFormatting sqref="A20">
    <cfRule type="cellIs" dxfId="129" priority="280" operator="lessThan">
      <formula>0</formula>
    </cfRule>
  </conditionalFormatting>
  <conditionalFormatting sqref="A20">
    <cfRule type="cellIs" dxfId="128" priority="278" operator="lessThan">
      <formula>0</formula>
    </cfRule>
  </conditionalFormatting>
  <conditionalFormatting sqref="D6:D9">
    <cfRule type="cellIs" dxfId="127" priority="275" operator="lessThan">
      <formula>0</formula>
    </cfRule>
  </conditionalFormatting>
  <conditionalFormatting sqref="D6:D9">
    <cfRule type="cellIs" dxfId="126" priority="273" operator="lessThan">
      <formula>0</formula>
    </cfRule>
  </conditionalFormatting>
  <conditionalFormatting sqref="D6:D9">
    <cfRule type="cellIs" dxfId="125" priority="272" operator="lessThan">
      <formula>0</formula>
    </cfRule>
  </conditionalFormatting>
  <conditionalFormatting sqref="A16">
    <cfRule type="cellIs" dxfId="124" priority="153" operator="lessThan">
      <formula>0</formula>
    </cfRule>
  </conditionalFormatting>
  <conditionalFormatting sqref="A16">
    <cfRule type="cellIs" dxfId="123" priority="154" operator="lessThan">
      <formula>0</formula>
    </cfRule>
  </conditionalFormatting>
  <conditionalFormatting sqref="A16">
    <cfRule type="cellIs" dxfId="122" priority="152" operator="lessThan">
      <formula>0</formula>
    </cfRule>
  </conditionalFormatting>
  <conditionalFormatting sqref="B16">
    <cfRule type="cellIs" dxfId="121" priority="141" operator="lessThan">
      <formula>0</formula>
    </cfRule>
  </conditionalFormatting>
  <conditionalFormatting sqref="B16">
    <cfRule type="cellIs" dxfId="120" priority="142" operator="lessThan">
      <formula>0</formula>
    </cfRule>
  </conditionalFormatting>
  <conditionalFormatting sqref="B10:B15 B18:B20">
    <cfRule type="cellIs" dxfId="119" priority="145" operator="lessThan">
      <formula>0</formula>
    </cfRule>
  </conditionalFormatting>
  <conditionalFormatting sqref="B18:B20 B6:B15">
    <cfRule type="cellIs" dxfId="118" priority="146" operator="lessThan">
      <formula>0</formula>
    </cfRule>
  </conditionalFormatting>
  <conditionalFormatting sqref="B18:B20 B6:B15">
    <cfRule type="cellIs" dxfId="117" priority="144" operator="lessThan">
      <formula>0</formula>
    </cfRule>
  </conditionalFormatting>
  <conditionalFormatting sqref="B6:B9">
    <cfRule type="cellIs" dxfId="116" priority="143" operator="lessThan">
      <formula>0</formula>
    </cfRule>
  </conditionalFormatting>
  <conditionalFormatting sqref="B16">
    <cfRule type="cellIs" dxfId="115" priority="140" operator="lessThan">
      <formula>0</formula>
    </cfRule>
  </conditionalFormatting>
  <conditionalFormatting sqref="B21">
    <cfRule type="cellIs" dxfId="114" priority="137" operator="lessThan">
      <formula>0</formula>
    </cfRule>
  </conditionalFormatting>
  <conditionalFormatting sqref="B21">
    <cfRule type="cellIs" dxfId="113" priority="139" operator="lessThan">
      <formula>0</formula>
    </cfRule>
  </conditionalFormatting>
  <conditionalFormatting sqref="B21">
    <cfRule type="cellIs" dxfId="112" priority="138" operator="lessThan">
      <formula>0</formula>
    </cfRule>
  </conditionalFormatting>
  <conditionalFormatting sqref="C16">
    <cfRule type="cellIs" dxfId="111" priority="129" operator="lessThan">
      <formula>0</formula>
    </cfRule>
  </conditionalFormatting>
  <conditionalFormatting sqref="C16">
    <cfRule type="cellIs" dxfId="110" priority="130" operator="lessThan">
      <formula>0</formula>
    </cfRule>
  </conditionalFormatting>
  <conditionalFormatting sqref="C10:C15 C18:C20">
    <cfRule type="cellIs" dxfId="109" priority="133" operator="lessThan">
      <formula>0</formula>
    </cfRule>
  </conditionalFormatting>
  <conditionalFormatting sqref="C18:C20 C6:C15">
    <cfRule type="cellIs" dxfId="108" priority="134" operator="lessThan">
      <formula>0</formula>
    </cfRule>
  </conditionalFormatting>
  <conditionalFormatting sqref="C18:C20 C6:C15">
    <cfRule type="cellIs" dxfId="107" priority="132" operator="lessThan">
      <formula>0</formula>
    </cfRule>
  </conditionalFormatting>
  <conditionalFormatting sqref="C6:C9">
    <cfRule type="cellIs" dxfId="106" priority="131" operator="lessThan">
      <formula>0</formula>
    </cfRule>
  </conditionalFormatting>
  <conditionalFormatting sqref="C16">
    <cfRule type="cellIs" dxfId="105" priority="128" operator="lessThan">
      <formula>0</formula>
    </cfRule>
  </conditionalFormatting>
  <conditionalFormatting sqref="C21">
    <cfRule type="cellIs" dxfId="104" priority="125" operator="lessThan">
      <formula>0</formula>
    </cfRule>
  </conditionalFormatting>
  <conditionalFormatting sqref="C21">
    <cfRule type="cellIs" dxfId="103" priority="127" operator="lessThan">
      <formula>0</formula>
    </cfRule>
  </conditionalFormatting>
  <conditionalFormatting sqref="C21">
    <cfRule type="cellIs" dxfId="102" priority="126" operator="lessThan">
      <formula>0</formula>
    </cfRule>
  </conditionalFormatting>
  <conditionalFormatting sqref="D16">
    <cfRule type="cellIs" dxfId="101" priority="117" operator="lessThan">
      <formula>0</formula>
    </cfRule>
  </conditionalFormatting>
  <conditionalFormatting sqref="D16">
    <cfRule type="cellIs" dxfId="100" priority="118" operator="lessThan">
      <formula>0</formula>
    </cfRule>
  </conditionalFormatting>
  <conditionalFormatting sqref="D10:D15 D18:D20">
    <cfRule type="cellIs" dxfId="99" priority="120" operator="lessThan">
      <formula>0</formula>
    </cfRule>
  </conditionalFormatting>
  <conditionalFormatting sqref="D18:D20 D10:D15">
    <cfRule type="cellIs" dxfId="98" priority="121" operator="lessThan">
      <formula>0</formula>
    </cfRule>
  </conditionalFormatting>
  <conditionalFormatting sqref="D18:D20 D10:D15">
    <cfRule type="cellIs" dxfId="97" priority="119" operator="lessThan">
      <formula>0</formula>
    </cfRule>
  </conditionalFormatting>
  <conditionalFormatting sqref="D16">
    <cfRule type="cellIs" dxfId="96" priority="116" operator="lessThan">
      <formula>0</formula>
    </cfRule>
  </conditionalFormatting>
  <conditionalFormatting sqref="D21">
    <cfRule type="cellIs" dxfId="95" priority="113" operator="lessThan">
      <formula>0</formula>
    </cfRule>
  </conditionalFormatting>
  <conditionalFormatting sqref="D21">
    <cfRule type="cellIs" dxfId="94" priority="115" operator="lessThan">
      <formula>0</formula>
    </cfRule>
  </conditionalFormatting>
  <conditionalFormatting sqref="D21">
    <cfRule type="cellIs" dxfId="93" priority="114" operator="lessThan">
      <formula>0</formula>
    </cfRule>
  </conditionalFormatting>
  <conditionalFormatting sqref="E16">
    <cfRule type="cellIs" dxfId="92" priority="105" operator="lessThan">
      <formula>0</formula>
    </cfRule>
  </conditionalFormatting>
  <conditionalFormatting sqref="E16">
    <cfRule type="cellIs" dxfId="91" priority="106" operator="lessThan">
      <formula>0</formula>
    </cfRule>
  </conditionalFormatting>
  <conditionalFormatting sqref="E10:E15 E18:E20">
    <cfRule type="cellIs" dxfId="90" priority="109" operator="lessThan">
      <formula>0</formula>
    </cfRule>
  </conditionalFormatting>
  <conditionalFormatting sqref="E18:E20 E6:E15">
    <cfRule type="cellIs" dxfId="89" priority="110" operator="lessThan">
      <formula>0</formula>
    </cfRule>
  </conditionalFormatting>
  <conditionalFormatting sqref="E18:E20 E6:E15">
    <cfRule type="cellIs" dxfId="88" priority="108" operator="lessThan">
      <formula>0</formula>
    </cfRule>
  </conditionalFormatting>
  <conditionalFormatting sqref="E6:E9">
    <cfRule type="cellIs" dxfId="87" priority="107" operator="lessThan">
      <formula>0</formula>
    </cfRule>
  </conditionalFormatting>
  <conditionalFormatting sqref="E16">
    <cfRule type="cellIs" dxfId="86" priority="104" operator="lessThan">
      <formula>0</formula>
    </cfRule>
  </conditionalFormatting>
  <conditionalFormatting sqref="E21">
    <cfRule type="cellIs" dxfId="85" priority="101" operator="lessThan">
      <formula>0</formula>
    </cfRule>
  </conditionalFormatting>
  <conditionalFormatting sqref="E21">
    <cfRule type="cellIs" dxfId="84" priority="103" operator="lessThan">
      <formula>0</formula>
    </cfRule>
  </conditionalFormatting>
  <conditionalFormatting sqref="E21">
    <cfRule type="cellIs" dxfId="83" priority="102" operator="lessThan">
      <formula>0</formula>
    </cfRule>
  </conditionalFormatting>
  <conditionalFormatting sqref="F16:G16">
    <cfRule type="cellIs" dxfId="82" priority="93" operator="lessThan">
      <formula>0</formula>
    </cfRule>
  </conditionalFormatting>
  <conditionalFormatting sqref="F16:G16">
    <cfRule type="cellIs" dxfId="81" priority="94" operator="lessThan">
      <formula>0</formula>
    </cfRule>
  </conditionalFormatting>
  <conditionalFormatting sqref="F10:G15 F18:G20">
    <cfRule type="cellIs" dxfId="80" priority="97" operator="lessThan">
      <formula>0</formula>
    </cfRule>
  </conditionalFormatting>
  <conditionalFormatting sqref="F18:G20 F6:G15">
    <cfRule type="cellIs" dxfId="79" priority="98" operator="lessThan">
      <formula>0</formula>
    </cfRule>
  </conditionalFormatting>
  <conditionalFormatting sqref="F18:G20 F6:G15">
    <cfRule type="cellIs" dxfId="78" priority="96" operator="lessThan">
      <formula>0</formula>
    </cfRule>
  </conditionalFormatting>
  <conditionalFormatting sqref="F6:G9">
    <cfRule type="cellIs" dxfId="77" priority="95" operator="lessThan">
      <formula>0</formula>
    </cfRule>
  </conditionalFormatting>
  <conditionalFormatting sqref="F16:G16">
    <cfRule type="cellIs" dxfId="76" priority="92" operator="lessThan">
      <formula>0</formula>
    </cfRule>
  </conditionalFormatting>
  <conditionalFormatting sqref="F21:G21">
    <cfRule type="cellIs" dxfId="75" priority="89" operator="lessThan">
      <formula>0</formula>
    </cfRule>
  </conditionalFormatting>
  <conditionalFormatting sqref="F21:G21">
    <cfRule type="cellIs" dxfId="74" priority="91" operator="lessThan">
      <formula>0</formula>
    </cfRule>
  </conditionalFormatting>
  <conditionalFormatting sqref="F21:G21">
    <cfRule type="cellIs" dxfId="73" priority="90" operator="lessThan">
      <formula>0</formula>
    </cfRule>
  </conditionalFormatting>
  <conditionalFormatting sqref="A17">
    <cfRule type="cellIs" dxfId="72" priority="72" operator="lessThan">
      <formula>0</formula>
    </cfRule>
  </conditionalFormatting>
  <conditionalFormatting sqref="A17">
    <cfRule type="cellIs" dxfId="71" priority="73" operator="lessThan">
      <formula>0</formula>
    </cfRule>
  </conditionalFormatting>
  <conditionalFormatting sqref="A17">
    <cfRule type="cellIs" dxfId="70" priority="71" operator="lessThan">
      <formula>0</formula>
    </cfRule>
  </conditionalFormatting>
  <conditionalFormatting sqref="B17">
    <cfRule type="cellIs" dxfId="69" priority="69" operator="lessThan">
      <formula>0</formula>
    </cfRule>
  </conditionalFormatting>
  <conditionalFormatting sqref="B17">
    <cfRule type="cellIs" dxfId="68" priority="70" operator="lessThan">
      <formula>0</formula>
    </cfRule>
  </conditionalFormatting>
  <conditionalFormatting sqref="B17">
    <cfRule type="cellIs" dxfId="67" priority="68" operator="lessThan">
      <formula>0</formula>
    </cfRule>
  </conditionalFormatting>
  <conditionalFormatting sqref="C17">
    <cfRule type="cellIs" dxfId="66" priority="66" operator="lessThan">
      <formula>0</formula>
    </cfRule>
  </conditionalFormatting>
  <conditionalFormatting sqref="C17">
    <cfRule type="cellIs" dxfId="65" priority="67" operator="lessThan">
      <formula>0</formula>
    </cfRule>
  </conditionalFormatting>
  <conditionalFormatting sqref="C17">
    <cfRule type="cellIs" dxfId="64" priority="65" operator="lessThan">
      <formula>0</formula>
    </cfRule>
  </conditionalFormatting>
  <conditionalFormatting sqref="D17">
    <cfRule type="cellIs" dxfId="63" priority="63" operator="lessThan">
      <formula>0</formula>
    </cfRule>
  </conditionalFormatting>
  <conditionalFormatting sqref="D17">
    <cfRule type="cellIs" dxfId="62" priority="64" operator="lessThan">
      <formula>0</formula>
    </cfRule>
  </conditionalFormatting>
  <conditionalFormatting sqref="D17">
    <cfRule type="cellIs" dxfId="61" priority="62" operator="lessThan">
      <formula>0</formula>
    </cfRule>
  </conditionalFormatting>
  <conditionalFormatting sqref="E17">
    <cfRule type="cellIs" dxfId="60" priority="60" operator="lessThan">
      <formula>0</formula>
    </cfRule>
  </conditionalFormatting>
  <conditionalFormatting sqref="E17">
    <cfRule type="cellIs" dxfId="59" priority="61" operator="lessThan">
      <formula>0</formula>
    </cfRule>
  </conditionalFormatting>
  <conditionalFormatting sqref="E17">
    <cfRule type="cellIs" dxfId="58" priority="59" operator="lessThan">
      <formula>0</formula>
    </cfRule>
  </conditionalFormatting>
  <conditionalFormatting sqref="F17:G17">
    <cfRule type="cellIs" dxfId="57" priority="57" operator="lessThan">
      <formula>0</formula>
    </cfRule>
  </conditionalFormatting>
  <conditionalFormatting sqref="F17:G17">
    <cfRule type="cellIs" dxfId="56" priority="58" operator="lessThan">
      <formula>0</formula>
    </cfRule>
  </conditionalFormatting>
  <conditionalFormatting sqref="F17:G17">
    <cfRule type="cellIs" dxfId="55" priority="56" operator="lessThan">
      <formula>0</formula>
    </cfRule>
  </conditionalFormatting>
  <conditionalFormatting sqref="H16">
    <cfRule type="cellIs" dxfId="54" priority="50" operator="lessThan">
      <formula>0</formula>
    </cfRule>
  </conditionalFormatting>
  <conditionalFormatting sqref="H16">
    <cfRule type="cellIs" dxfId="53" priority="51" operator="lessThan">
      <formula>0</formula>
    </cfRule>
  </conditionalFormatting>
  <conditionalFormatting sqref="H10:H15 H18:H20">
    <cfRule type="cellIs" dxfId="52" priority="54" operator="lessThan">
      <formula>0</formula>
    </cfRule>
  </conditionalFormatting>
  <conditionalFormatting sqref="H18:H20 H6:H15">
    <cfRule type="cellIs" dxfId="51" priority="55" operator="lessThan">
      <formula>0</formula>
    </cfRule>
  </conditionalFormatting>
  <conditionalFormatting sqref="H18:H20 H6:H15">
    <cfRule type="cellIs" dxfId="50" priority="53" operator="lessThan">
      <formula>0</formula>
    </cfRule>
  </conditionalFormatting>
  <conditionalFormatting sqref="H6:H9">
    <cfRule type="cellIs" dxfId="49" priority="52" operator="lessThan">
      <formula>0</formula>
    </cfRule>
  </conditionalFormatting>
  <conditionalFormatting sqref="H16">
    <cfRule type="cellIs" dxfId="48" priority="49" operator="lessThan">
      <formula>0</formula>
    </cfRule>
  </conditionalFormatting>
  <conditionalFormatting sqref="H21">
    <cfRule type="cellIs" dxfId="47" priority="46" operator="lessThan">
      <formula>0</formula>
    </cfRule>
  </conditionalFormatting>
  <conditionalFormatting sqref="H21">
    <cfRule type="cellIs" dxfId="46" priority="48" operator="lessThan">
      <formula>0</formula>
    </cfRule>
  </conditionalFormatting>
  <conditionalFormatting sqref="H21">
    <cfRule type="cellIs" dxfId="45" priority="47" operator="lessThan">
      <formula>0</formula>
    </cfRule>
  </conditionalFormatting>
  <conditionalFormatting sqref="H17">
    <cfRule type="cellIs" dxfId="44" priority="44" operator="lessThan">
      <formula>0</formula>
    </cfRule>
  </conditionalFormatting>
  <conditionalFormatting sqref="H17">
    <cfRule type="cellIs" dxfId="43" priority="45" operator="lessThan">
      <formula>0</formula>
    </cfRule>
  </conditionalFormatting>
  <conditionalFormatting sqref="H17">
    <cfRule type="cellIs" dxfId="42" priority="43" operator="lessThan">
      <formula>0</formula>
    </cfRule>
  </conditionalFormatting>
  <conditionalFormatting sqref="I16">
    <cfRule type="cellIs" dxfId="41" priority="37" operator="lessThan">
      <formula>0</formula>
    </cfRule>
  </conditionalFormatting>
  <conditionalFormatting sqref="I16">
    <cfRule type="cellIs" dxfId="40" priority="38" operator="lessThan">
      <formula>0</formula>
    </cfRule>
  </conditionalFormatting>
  <conditionalFormatting sqref="I10:I15 I18:I20">
    <cfRule type="cellIs" dxfId="39" priority="41" operator="lessThan">
      <formula>0</formula>
    </cfRule>
  </conditionalFormatting>
  <conditionalFormatting sqref="I18:I20 I6:I15">
    <cfRule type="cellIs" dxfId="38" priority="42" operator="lessThan">
      <formula>0</formula>
    </cfRule>
  </conditionalFormatting>
  <conditionalFormatting sqref="I18:I20 I6:I15">
    <cfRule type="cellIs" dxfId="37" priority="40" operator="lessThan">
      <formula>0</formula>
    </cfRule>
  </conditionalFormatting>
  <conditionalFormatting sqref="I6:I9">
    <cfRule type="cellIs" dxfId="36" priority="39" operator="lessThan">
      <formula>0</formula>
    </cfRule>
  </conditionalFormatting>
  <conditionalFormatting sqref="I16">
    <cfRule type="cellIs" dxfId="35" priority="36" operator="lessThan">
      <formula>0</formula>
    </cfRule>
  </conditionalFormatting>
  <conditionalFormatting sqref="I21">
    <cfRule type="cellIs" dxfId="34" priority="33" operator="lessThan">
      <formula>0</formula>
    </cfRule>
  </conditionalFormatting>
  <conditionalFormatting sqref="I21">
    <cfRule type="cellIs" dxfId="33" priority="35" operator="lessThan">
      <formula>0</formula>
    </cfRule>
  </conditionalFormatting>
  <conditionalFormatting sqref="I21">
    <cfRule type="cellIs" dxfId="32" priority="34" operator="lessThan">
      <formula>0</formula>
    </cfRule>
  </conditionalFormatting>
  <conditionalFormatting sqref="I17">
    <cfRule type="cellIs" dxfId="31" priority="31" operator="lessThan">
      <formula>0</formula>
    </cfRule>
  </conditionalFormatting>
  <conditionalFormatting sqref="I17">
    <cfRule type="cellIs" dxfId="30" priority="32" operator="lessThan">
      <formula>0</formula>
    </cfRule>
  </conditionalFormatting>
  <conditionalFormatting sqref="I17">
    <cfRule type="cellIs" dxfId="29" priority="30" operator="lessThan">
      <formula>0</formula>
    </cfRule>
  </conditionalFormatting>
  <conditionalFormatting sqref="J16:K16">
    <cfRule type="cellIs" dxfId="28" priority="24" operator="lessThan">
      <formula>0</formula>
    </cfRule>
  </conditionalFormatting>
  <conditionalFormatting sqref="J16:K16">
    <cfRule type="cellIs" dxfId="27" priority="25" operator="lessThan">
      <formula>0</formula>
    </cfRule>
  </conditionalFormatting>
  <conditionalFormatting sqref="J10:K15 J18:K20">
    <cfRule type="cellIs" dxfId="26" priority="28" operator="lessThan">
      <formula>0</formula>
    </cfRule>
  </conditionalFormatting>
  <conditionalFormatting sqref="J18:K20 J6:K15">
    <cfRule type="cellIs" dxfId="25" priority="29" operator="lessThan">
      <formula>0</formula>
    </cfRule>
  </conditionalFormatting>
  <conditionalFormatting sqref="J18:K20 J6:K15">
    <cfRule type="cellIs" dxfId="24" priority="27" operator="lessThan">
      <formula>0</formula>
    </cfRule>
  </conditionalFormatting>
  <conditionalFormatting sqref="J6:K9">
    <cfRule type="cellIs" dxfId="23" priority="26" operator="lessThan">
      <formula>0</formula>
    </cfRule>
  </conditionalFormatting>
  <conditionalFormatting sqref="J16:K16">
    <cfRule type="cellIs" dxfId="22" priority="23" operator="lessThan">
      <formula>0</formula>
    </cfRule>
  </conditionalFormatting>
  <conditionalFormatting sqref="J21:K21">
    <cfRule type="cellIs" dxfId="21" priority="20" operator="lessThan">
      <formula>0</formula>
    </cfRule>
  </conditionalFormatting>
  <conditionalFormatting sqref="J21:K21">
    <cfRule type="cellIs" dxfId="20" priority="22" operator="lessThan">
      <formula>0</formula>
    </cfRule>
  </conditionalFormatting>
  <conditionalFormatting sqref="J21:K21">
    <cfRule type="cellIs" dxfId="19" priority="21" operator="lessThan">
      <formula>0</formula>
    </cfRule>
  </conditionalFormatting>
  <conditionalFormatting sqref="J17:K17">
    <cfRule type="cellIs" dxfId="18" priority="18" operator="lessThan">
      <formula>0</formula>
    </cfRule>
  </conditionalFormatting>
  <conditionalFormatting sqref="J17:K17">
    <cfRule type="cellIs" dxfId="17" priority="19" operator="lessThan">
      <formula>0</formula>
    </cfRule>
  </conditionalFormatting>
  <conditionalFormatting sqref="J17:K17">
    <cfRule type="cellIs" dxfId="16" priority="17" operator="lessThan">
      <formula>0</formula>
    </cfRule>
  </conditionalFormatting>
  <conditionalFormatting sqref="L16">
    <cfRule type="cellIs" dxfId="15" priority="11" operator="lessThan">
      <formula>0</formula>
    </cfRule>
  </conditionalFormatting>
  <conditionalFormatting sqref="L16">
    <cfRule type="cellIs" dxfId="14" priority="12" operator="lessThan">
      <formula>0</formula>
    </cfRule>
  </conditionalFormatting>
  <conditionalFormatting sqref="L10:L15 L18:L20">
    <cfRule type="cellIs" dxfId="13" priority="15" operator="lessThan">
      <formula>0</formula>
    </cfRule>
  </conditionalFormatting>
  <conditionalFormatting sqref="L18:L20 L6:L15">
    <cfRule type="cellIs" dxfId="12" priority="16" operator="lessThan">
      <formula>0</formula>
    </cfRule>
  </conditionalFormatting>
  <conditionalFormatting sqref="L18:L20 L6:L15">
    <cfRule type="cellIs" dxfId="11" priority="14" operator="lessThan">
      <formula>0</formula>
    </cfRule>
  </conditionalFormatting>
  <conditionalFormatting sqref="L6:L9">
    <cfRule type="cellIs" dxfId="10" priority="13" operator="lessThan">
      <formula>0</formula>
    </cfRule>
  </conditionalFormatting>
  <conditionalFormatting sqref="L16">
    <cfRule type="cellIs" dxfId="9" priority="10" operator="lessThan">
      <formula>0</formula>
    </cfRule>
  </conditionalFormatting>
  <conditionalFormatting sqref="L21">
    <cfRule type="cellIs" dxfId="8" priority="7" operator="lessThan">
      <formula>0</formula>
    </cfRule>
  </conditionalFormatting>
  <conditionalFormatting sqref="L21">
    <cfRule type="cellIs" dxfId="7" priority="9" operator="lessThan">
      <formula>0</formula>
    </cfRule>
  </conditionalFormatting>
  <conditionalFormatting sqref="L21">
    <cfRule type="cellIs" dxfId="6" priority="8" operator="lessThan">
      <formula>0</formula>
    </cfRule>
  </conditionalFormatting>
  <conditionalFormatting sqref="L17">
    <cfRule type="cellIs" dxfId="5" priority="5" operator="lessThan">
      <formula>0</formula>
    </cfRule>
  </conditionalFormatting>
  <conditionalFormatting sqref="L17">
    <cfRule type="cellIs" dxfId="4" priority="6" operator="lessThan">
      <formula>0</formula>
    </cfRule>
  </conditionalFormatting>
  <conditionalFormatting sqref="L17">
    <cfRule type="cellIs" dxfId="3" priority="4" operator="lessThan">
      <formula>0</formula>
    </cfRule>
  </conditionalFormatting>
  <conditionalFormatting sqref="A21">
    <cfRule type="cellIs" dxfId="2" priority="1" operator="lessThan">
      <formula>0</formula>
    </cfRule>
  </conditionalFormatting>
  <conditionalFormatting sqref="A21">
    <cfRule type="cellIs" dxfId="1" priority="3" operator="lessThan">
      <formula>0</formula>
    </cfRule>
  </conditionalFormatting>
  <conditionalFormatting sqref="A21">
    <cfRule type="cellIs" dxfId="0" priority="2" operator="lessThan">
      <formula>0</formula>
    </cfRule>
  </conditionalFormatting>
  <dataValidations count="1">
    <dataValidation type="list" allowBlank="1" showInputMessage="1" showErrorMessage="1" sqref="B3">
      <formula1>_1.__Gamle_Oslo</formula1>
    </dataValidation>
  </dataValidations>
  <pageMargins left="0.70866141732283472" right="0.70866141732283472" top="0.74803149606299213" bottom="0.74803149606299213" header="0.31496062992125984" footer="0.31496062992125984"/>
  <pageSetup paperSize="9" scale="6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'Tabell 2.2'!$D$2:$S$2</xm:f>
          </x14:formula1>
          <xm:sqref>B2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cols>
    <col min="1" max="16384" width="11.42578125" style="286"/>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A103"/>
  <sheetViews>
    <sheetView zoomScale="85" zoomScaleNormal="85" workbookViewId="0">
      <pane xSplit="1" ySplit="2" topLeftCell="B3" activePane="bottomRight" state="frozen"/>
      <selection pane="topRight" activeCell="B1" sqref="B1"/>
      <selection pane="bottomLeft" activeCell="A3" sqref="A3"/>
      <selection pane="bottomRight" activeCell="A2" sqref="A2"/>
    </sheetView>
  </sheetViews>
  <sheetFormatPr baseColWidth="10" defaultRowHeight="15" x14ac:dyDescent="0.25"/>
  <cols>
    <col min="1" max="1" width="55.28515625" style="15" customWidth="1"/>
    <col min="2" max="2" width="13" style="15" customWidth="1"/>
    <col min="3" max="3" width="10.5703125" style="15" customWidth="1"/>
    <col min="4" max="19" width="12.5703125" style="15" customWidth="1"/>
    <col min="20" max="16384" width="11.42578125" style="15"/>
  </cols>
  <sheetData>
    <row r="1" spans="1:24" x14ac:dyDescent="0.25">
      <c r="A1" s="236" t="s">
        <v>350</v>
      </c>
      <c r="B1" s="235"/>
      <c r="C1" s="235"/>
      <c r="D1" s="235"/>
      <c r="E1" s="235"/>
      <c r="F1" s="235"/>
      <c r="G1" s="235"/>
      <c r="H1" s="235"/>
      <c r="I1" s="235"/>
      <c r="J1" s="235"/>
      <c r="K1" s="235"/>
      <c r="L1" s="235"/>
      <c r="M1" s="235"/>
      <c r="N1" s="235"/>
      <c r="O1" s="235"/>
      <c r="P1" s="235"/>
      <c r="Q1" s="235"/>
      <c r="R1" s="235"/>
      <c r="S1" s="235"/>
    </row>
    <row r="2" spans="1:24" ht="48" customHeight="1" x14ac:dyDescent="0.25">
      <c r="A2" s="115"/>
      <c r="B2" s="115"/>
      <c r="C2" s="115"/>
      <c r="D2" s="115" t="s">
        <v>46</v>
      </c>
      <c r="E2" s="115" t="s">
        <v>187</v>
      </c>
      <c r="F2" s="115" t="s">
        <v>47</v>
      </c>
      <c r="G2" s="115" t="s">
        <v>48</v>
      </c>
      <c r="H2" s="115" t="s">
        <v>49</v>
      </c>
      <c r="I2" s="115" t="s">
        <v>50</v>
      </c>
      <c r="J2" s="115" t="s">
        <v>51</v>
      </c>
      <c r="K2" s="115" t="s">
        <v>52</v>
      </c>
      <c r="L2" s="115" t="s">
        <v>53</v>
      </c>
      <c r="M2" s="115" t="s">
        <v>54</v>
      </c>
      <c r="N2" s="115" t="s">
        <v>55</v>
      </c>
      <c r="O2" s="115" t="s">
        <v>56</v>
      </c>
      <c r="P2" s="115" t="s">
        <v>86</v>
      </c>
      <c r="Q2" s="115" t="s">
        <v>194</v>
      </c>
      <c r="R2" s="115" t="s">
        <v>57</v>
      </c>
      <c r="S2" s="115" t="s">
        <v>0</v>
      </c>
    </row>
    <row r="3" spans="1:24" ht="15" customHeight="1" thickBot="1" x14ac:dyDescent="0.3">
      <c r="A3" s="235"/>
      <c r="B3" s="235"/>
      <c r="C3" s="235"/>
      <c r="D3" s="260"/>
      <c r="E3" s="260"/>
      <c r="F3" s="260"/>
      <c r="G3" s="260"/>
      <c r="H3" s="260"/>
      <c r="I3" s="260"/>
      <c r="J3" s="260"/>
      <c r="K3" s="260"/>
      <c r="L3" s="260"/>
      <c r="M3" s="260"/>
      <c r="N3" s="260"/>
      <c r="O3" s="260"/>
      <c r="P3" s="260"/>
      <c r="Q3" s="260"/>
      <c r="R3" s="260"/>
      <c r="S3" s="260"/>
    </row>
    <row r="4" spans="1:24" x14ac:dyDescent="0.25">
      <c r="A4" s="259" t="s">
        <v>222</v>
      </c>
      <c r="B4" s="259"/>
      <c r="C4" s="259"/>
      <c r="D4" s="259"/>
      <c r="E4" s="259"/>
      <c r="F4" s="259"/>
      <c r="G4" s="259"/>
      <c r="H4" s="259"/>
      <c r="I4" s="259"/>
      <c r="J4" s="259"/>
      <c r="K4" s="259"/>
      <c r="L4" s="259"/>
      <c r="M4" s="259"/>
      <c r="N4" s="259"/>
      <c r="O4" s="259"/>
      <c r="P4" s="259"/>
      <c r="Q4" s="259"/>
      <c r="R4" s="259"/>
      <c r="S4" s="259"/>
    </row>
    <row r="5" spans="1:24" x14ac:dyDescent="0.25">
      <c r="A5" s="262" t="s">
        <v>232</v>
      </c>
      <c r="B5" s="261"/>
      <c r="C5" s="261"/>
      <c r="D5" s="87">
        <f t="shared" ref="D5:S5" si="0">D12+D24+D34+D51+D72+D83+D91+D95</f>
        <v>190629.66737864568</v>
      </c>
      <c r="E5" s="87">
        <f t="shared" si="0"/>
        <v>179279.69603427351</v>
      </c>
      <c r="F5" s="87">
        <f t="shared" si="0"/>
        <v>135621.02144163623</v>
      </c>
      <c r="G5" s="87">
        <f t="shared" si="0"/>
        <v>96324.746246905634</v>
      </c>
      <c r="H5" s="87">
        <f t="shared" si="0"/>
        <v>110123.88399876925</v>
      </c>
      <c r="I5" s="87">
        <f t="shared" si="0"/>
        <v>96085.413280545297</v>
      </c>
      <c r="J5" s="87">
        <f t="shared" si="0"/>
        <v>107291.37704009461</v>
      </c>
      <c r="K5" s="87">
        <f t="shared" si="0"/>
        <v>194484.2884189371</v>
      </c>
      <c r="L5" s="87">
        <f t="shared" si="0"/>
        <v>106222.16126086991</v>
      </c>
      <c r="M5" s="87">
        <f t="shared" si="0"/>
        <v>84191.707641819215</v>
      </c>
      <c r="N5" s="87">
        <f t="shared" si="0"/>
        <v>100082.92190248008</v>
      </c>
      <c r="O5" s="87">
        <f t="shared" si="0"/>
        <v>159084.67340746478</v>
      </c>
      <c r="P5" s="87">
        <f t="shared" si="0"/>
        <v>155367.53046823313</v>
      </c>
      <c r="Q5" s="87">
        <f t="shared" si="0"/>
        <v>155877.05198319975</v>
      </c>
      <c r="R5" s="87">
        <f t="shared" si="0"/>
        <v>114545.34608025788</v>
      </c>
      <c r="S5" s="87">
        <f t="shared" si="0"/>
        <v>1985211.4865841321</v>
      </c>
    </row>
    <row r="6" spans="1:24" ht="15.75" thickBot="1" x14ac:dyDescent="0.3">
      <c r="A6" s="263" t="s">
        <v>231</v>
      </c>
      <c r="B6" s="192"/>
      <c r="C6" s="192"/>
      <c r="D6" s="192">
        <f t="shared" ref="D6:S6" si="1">SUM(D5:D5)</f>
        <v>190629.66737864568</v>
      </c>
      <c r="E6" s="192">
        <f t="shared" si="1"/>
        <v>179279.69603427351</v>
      </c>
      <c r="F6" s="192">
        <f t="shared" si="1"/>
        <v>135621.02144163623</v>
      </c>
      <c r="G6" s="192">
        <f t="shared" si="1"/>
        <v>96324.746246905634</v>
      </c>
      <c r="H6" s="192">
        <f t="shared" si="1"/>
        <v>110123.88399876925</v>
      </c>
      <c r="I6" s="192">
        <f t="shared" si="1"/>
        <v>96085.413280545297</v>
      </c>
      <c r="J6" s="192">
        <f t="shared" si="1"/>
        <v>107291.37704009461</v>
      </c>
      <c r="K6" s="192">
        <f t="shared" si="1"/>
        <v>194484.2884189371</v>
      </c>
      <c r="L6" s="192">
        <f t="shared" si="1"/>
        <v>106222.16126086991</v>
      </c>
      <c r="M6" s="192">
        <f t="shared" si="1"/>
        <v>84191.707641819215</v>
      </c>
      <c r="N6" s="192">
        <f t="shared" si="1"/>
        <v>100082.92190248008</v>
      </c>
      <c r="O6" s="192">
        <f t="shared" si="1"/>
        <v>159084.67340746478</v>
      </c>
      <c r="P6" s="192">
        <f t="shared" si="1"/>
        <v>155367.53046823313</v>
      </c>
      <c r="Q6" s="192">
        <f t="shared" si="1"/>
        <v>155877.05198319975</v>
      </c>
      <c r="R6" s="192">
        <f t="shared" si="1"/>
        <v>114545.34608025788</v>
      </c>
      <c r="S6" s="192">
        <f t="shared" si="1"/>
        <v>1985211.4865841321</v>
      </c>
      <c r="U6" s="173"/>
    </row>
    <row r="7" spans="1:24" ht="15" customHeight="1" thickBot="1" x14ac:dyDescent="0.3">
      <c r="A7" s="237"/>
      <c r="B7" s="237"/>
      <c r="C7" s="250"/>
      <c r="D7" s="52"/>
      <c r="E7" s="53"/>
      <c r="F7" s="53"/>
      <c r="G7" s="53"/>
      <c r="H7" s="52"/>
      <c r="I7" s="52"/>
      <c r="J7" s="52"/>
      <c r="K7" s="52"/>
      <c r="L7" s="52"/>
      <c r="M7" s="52"/>
      <c r="N7" s="52"/>
      <c r="O7" s="52"/>
      <c r="P7" s="52"/>
      <c r="Q7" s="52"/>
      <c r="R7" s="52"/>
      <c r="S7" s="52"/>
    </row>
    <row r="8" spans="1:24" x14ac:dyDescent="0.25">
      <c r="A8" s="242" t="s">
        <v>10</v>
      </c>
      <c r="B8" s="229"/>
      <c r="C8" s="229"/>
      <c r="D8" s="229"/>
      <c r="E8" s="229"/>
      <c r="F8" s="229"/>
      <c r="G8" s="229"/>
      <c r="H8" s="229"/>
      <c r="I8" s="229"/>
      <c r="J8" s="229"/>
      <c r="K8" s="229"/>
      <c r="L8" s="229"/>
      <c r="M8" s="229"/>
      <c r="N8" s="229"/>
      <c r="O8" s="229"/>
      <c r="P8" s="229"/>
      <c r="Q8" s="229"/>
      <c r="R8" s="229"/>
      <c r="S8" s="229"/>
    </row>
    <row r="9" spans="1:24" x14ac:dyDescent="0.25">
      <c r="A9" s="235" t="s">
        <v>315</v>
      </c>
      <c r="B9" s="235"/>
      <c r="C9" s="235"/>
      <c r="D9" s="87">
        <v>2478</v>
      </c>
      <c r="E9" s="87">
        <v>2437</v>
      </c>
      <c r="F9" s="87">
        <v>1980</v>
      </c>
      <c r="G9" s="87">
        <v>1733</v>
      </c>
      <c r="H9" s="87">
        <v>490</v>
      </c>
      <c r="I9" s="87">
        <v>130</v>
      </c>
      <c r="J9" s="87">
        <v>252</v>
      </c>
      <c r="K9" s="87">
        <v>351</v>
      </c>
      <c r="L9" s="87">
        <v>235</v>
      </c>
      <c r="M9" s="87">
        <v>91</v>
      </c>
      <c r="N9" s="87">
        <v>199</v>
      </c>
      <c r="O9" s="87">
        <v>163</v>
      </c>
      <c r="P9" s="87">
        <v>184</v>
      </c>
      <c r="Q9" s="87">
        <v>197</v>
      </c>
      <c r="R9" s="87">
        <v>0</v>
      </c>
      <c r="S9" s="87">
        <f>SUM(D9:R9)</f>
        <v>10920</v>
      </c>
      <c r="U9" s="286"/>
      <c r="V9" s="286"/>
      <c r="W9" s="286"/>
      <c r="X9" s="286"/>
    </row>
    <row r="10" spans="1:24" x14ac:dyDescent="0.25">
      <c r="A10" s="235" t="s">
        <v>58</v>
      </c>
      <c r="B10" s="235"/>
      <c r="C10" s="235"/>
      <c r="D10" s="87">
        <v>0</v>
      </c>
      <c r="E10" s="87">
        <v>0</v>
      </c>
      <c r="F10" s="87">
        <v>0</v>
      </c>
      <c r="G10" s="87">
        <v>0</v>
      </c>
      <c r="H10" s="87">
        <v>0</v>
      </c>
      <c r="I10" s="87">
        <v>0</v>
      </c>
      <c r="J10" s="87">
        <v>150</v>
      </c>
      <c r="K10" s="87">
        <v>0</v>
      </c>
      <c r="L10" s="87">
        <v>0</v>
      </c>
      <c r="M10" s="87">
        <v>0</v>
      </c>
      <c r="N10" s="87">
        <v>0</v>
      </c>
      <c r="O10" s="87">
        <v>0</v>
      </c>
      <c r="P10" s="87">
        <v>0</v>
      </c>
      <c r="Q10" s="87">
        <v>0</v>
      </c>
      <c r="R10" s="87">
        <v>0</v>
      </c>
      <c r="S10" s="87">
        <f>SUM(D10:R10)</f>
        <v>150</v>
      </c>
      <c r="U10" s="286"/>
      <c r="V10" s="286"/>
      <c r="W10" s="286"/>
      <c r="X10" s="286"/>
    </row>
    <row r="11" spans="1:24" x14ac:dyDescent="0.25">
      <c r="A11" s="235" t="s">
        <v>445</v>
      </c>
      <c r="B11" s="235"/>
      <c r="C11" s="235"/>
      <c r="D11" s="87">
        <v>-48.06667743757324</v>
      </c>
      <c r="E11" s="87">
        <v>-51.250666406077855</v>
      </c>
      <c r="F11" s="87">
        <v>-50.835783636769612</v>
      </c>
      <c r="G11" s="87">
        <v>-44.305699327863323</v>
      </c>
      <c r="H11" s="87">
        <v>-40.434163652842436</v>
      </c>
      <c r="I11" s="87">
        <v>-26.422413843628561</v>
      </c>
      <c r="J11" s="87">
        <v>-32.532268509738522</v>
      </c>
      <c r="K11" s="87">
        <v>-30.991661572007093</v>
      </c>
      <c r="L11" s="87">
        <v>-31.889640682367848</v>
      </c>
      <c r="M11" s="87">
        <v>-31.897470899607409</v>
      </c>
      <c r="N11" s="87">
        <v>-32.866486048145653</v>
      </c>
      <c r="O11" s="87">
        <v>-29.7227162093359</v>
      </c>
      <c r="P11" s="87">
        <v>-31.906016819062657</v>
      </c>
      <c r="Q11" s="87">
        <v>-34.578088918452501</v>
      </c>
      <c r="R11" s="87">
        <v>-36.687768240675737</v>
      </c>
      <c r="S11" s="87">
        <f>SUM(D11:R11)</f>
        <v>-554.38752220414824</v>
      </c>
      <c r="U11" s="286"/>
      <c r="V11" s="286"/>
      <c r="W11" s="286"/>
      <c r="X11" s="286"/>
    </row>
    <row r="12" spans="1:24" ht="15.75" thickBot="1" x14ac:dyDescent="0.3">
      <c r="A12" s="257" t="s">
        <v>0</v>
      </c>
      <c r="B12" s="258"/>
      <c r="C12" s="258"/>
      <c r="D12" s="25">
        <f>SUM(D9:D11)</f>
        <v>2429.9333225624268</v>
      </c>
      <c r="E12" s="25">
        <f t="shared" ref="E12:S12" si="2">SUM(E9:E11)</f>
        <v>2385.7493335939221</v>
      </c>
      <c r="F12" s="25">
        <f t="shared" si="2"/>
        <v>1929.1642163632305</v>
      </c>
      <c r="G12" s="25">
        <f t="shared" si="2"/>
        <v>1688.6943006721367</v>
      </c>
      <c r="H12" s="25">
        <f t="shared" si="2"/>
        <v>449.56583634715759</v>
      </c>
      <c r="I12" s="25">
        <f t="shared" si="2"/>
        <v>103.57758615637144</v>
      </c>
      <c r="J12" s="25">
        <f t="shared" si="2"/>
        <v>369.46773149026149</v>
      </c>
      <c r="K12" s="25">
        <f t="shared" si="2"/>
        <v>320.0083384279929</v>
      </c>
      <c r="L12" s="25">
        <f t="shared" si="2"/>
        <v>203.11035931763215</v>
      </c>
      <c r="M12" s="25">
        <f t="shared" si="2"/>
        <v>59.102529100392587</v>
      </c>
      <c r="N12" s="25">
        <f t="shared" si="2"/>
        <v>166.13351395185435</v>
      </c>
      <c r="O12" s="25">
        <f t="shared" si="2"/>
        <v>133.27728379066411</v>
      </c>
      <c r="P12" s="25">
        <f t="shared" si="2"/>
        <v>152.09398318093736</v>
      </c>
      <c r="Q12" s="25">
        <f t="shared" si="2"/>
        <v>162.42191108154751</v>
      </c>
      <c r="R12" s="25">
        <f t="shared" si="2"/>
        <v>-36.687768240675737</v>
      </c>
      <c r="S12" s="25">
        <f t="shared" si="2"/>
        <v>10515.612477795852</v>
      </c>
    </row>
    <row r="13" spans="1:24" ht="15" customHeight="1" thickBot="1" x14ac:dyDescent="0.3">
      <c r="A13" s="235"/>
      <c r="B13" s="235"/>
      <c r="C13" s="235"/>
      <c r="D13" s="87"/>
      <c r="E13" s="87"/>
      <c r="F13" s="87"/>
      <c r="G13" s="87"/>
      <c r="H13" s="87"/>
      <c r="I13" s="87"/>
      <c r="J13" s="87"/>
      <c r="K13" s="87"/>
      <c r="L13" s="87"/>
      <c r="M13" s="87"/>
      <c r="N13" s="87"/>
      <c r="O13" s="87"/>
      <c r="P13" s="87"/>
      <c r="Q13" s="87"/>
      <c r="R13" s="87"/>
      <c r="S13" s="87"/>
    </row>
    <row r="14" spans="1:24" x14ac:dyDescent="0.25">
      <c r="A14" s="243" t="s">
        <v>1</v>
      </c>
      <c r="B14" s="231"/>
      <c r="C14" s="80"/>
      <c r="D14" s="17"/>
      <c r="E14" s="17"/>
      <c r="F14" s="17"/>
      <c r="G14" s="17"/>
      <c r="H14" s="17"/>
      <c r="I14" s="17"/>
      <c r="J14" s="17"/>
      <c r="K14" s="17"/>
      <c r="L14" s="17"/>
      <c r="M14" s="17"/>
      <c r="N14" s="17"/>
      <c r="O14" s="17"/>
      <c r="P14" s="17"/>
      <c r="Q14" s="17"/>
      <c r="R14" s="17"/>
      <c r="S14" s="17"/>
    </row>
    <row r="15" spans="1:24" x14ac:dyDescent="0.25">
      <c r="A15" s="235" t="s">
        <v>311</v>
      </c>
      <c r="B15" s="235"/>
      <c r="C15" s="235"/>
      <c r="D15" s="87">
        <v>0</v>
      </c>
      <c r="E15" s="87">
        <v>0</v>
      </c>
      <c r="F15" s="87">
        <v>0</v>
      </c>
      <c r="G15" s="87">
        <v>0</v>
      </c>
      <c r="H15" s="87">
        <v>0</v>
      </c>
      <c r="I15" s="87">
        <v>0</v>
      </c>
      <c r="J15" s="87">
        <v>0</v>
      </c>
      <c r="K15" s="87">
        <v>32492</v>
      </c>
      <c r="L15" s="87">
        <v>0</v>
      </c>
      <c r="M15" s="87">
        <v>0</v>
      </c>
      <c r="N15" s="87">
        <v>0</v>
      </c>
      <c r="O15" s="87">
        <v>0</v>
      </c>
      <c r="P15" s="87">
        <v>0</v>
      </c>
      <c r="Q15" s="87">
        <v>0</v>
      </c>
      <c r="R15" s="87">
        <v>0</v>
      </c>
      <c r="S15" s="87">
        <f>SUM(D15:R15)</f>
        <v>32492</v>
      </c>
    </row>
    <row r="16" spans="1:24" x14ac:dyDescent="0.25">
      <c r="A16" s="235" t="s">
        <v>308</v>
      </c>
      <c r="B16" s="235"/>
      <c r="C16" s="235"/>
      <c r="D16" s="87">
        <v>0</v>
      </c>
      <c r="E16" s="87">
        <v>938</v>
      </c>
      <c r="F16" s="87">
        <v>0</v>
      </c>
      <c r="G16" s="87">
        <v>0</v>
      </c>
      <c r="H16" s="87">
        <v>0</v>
      </c>
      <c r="I16" s="87">
        <v>0</v>
      </c>
      <c r="J16" s="87">
        <v>0</v>
      </c>
      <c r="K16" s="87">
        <v>0</v>
      </c>
      <c r="L16" s="87">
        <v>0</v>
      </c>
      <c r="M16" s="87">
        <v>0</v>
      </c>
      <c r="N16" s="87">
        <v>0</v>
      </c>
      <c r="O16" s="87">
        <v>0</v>
      </c>
      <c r="P16" s="87">
        <v>0</v>
      </c>
      <c r="Q16" s="87">
        <v>0</v>
      </c>
      <c r="R16" s="87">
        <v>0</v>
      </c>
      <c r="S16" s="87">
        <f t="shared" ref="S16:S23" si="3">SUM(D16:R16)</f>
        <v>938</v>
      </c>
    </row>
    <row r="17" spans="1:20" x14ac:dyDescent="0.25">
      <c r="A17" s="235" t="s">
        <v>309</v>
      </c>
      <c r="B17" s="235"/>
      <c r="C17" s="235"/>
      <c r="D17" s="87">
        <v>54764.362050399999</v>
      </c>
      <c r="E17" s="87">
        <v>57903.208985167985</v>
      </c>
      <c r="F17" s="87">
        <v>52882.097151999988</v>
      </c>
      <c r="G17" s="87">
        <v>23502.400335200004</v>
      </c>
      <c r="H17" s="87">
        <v>19244.228860000003</v>
      </c>
      <c r="I17" s="87">
        <v>27529.273136799999</v>
      </c>
      <c r="J17" s="87">
        <v>32107.249719999993</v>
      </c>
      <c r="K17" s="87">
        <v>46030.151263200001</v>
      </c>
      <c r="L17" s="87">
        <v>19942.741477600001</v>
      </c>
      <c r="M17" s="87">
        <v>22530.829656000002</v>
      </c>
      <c r="N17" s="87">
        <v>22070.244482400001</v>
      </c>
      <c r="O17" s="87">
        <v>31681.726775472001</v>
      </c>
      <c r="P17" s="87">
        <v>43301.863311200002</v>
      </c>
      <c r="Q17" s="87">
        <v>36649.341888800009</v>
      </c>
      <c r="R17" s="87">
        <v>21861.683614400001</v>
      </c>
      <c r="S17" s="87">
        <f t="shared" si="3"/>
        <v>512001.40270864003</v>
      </c>
    </row>
    <row r="18" spans="1:20" x14ac:dyDescent="0.25">
      <c r="A18" s="235" t="s">
        <v>312</v>
      </c>
      <c r="B18" s="235"/>
      <c r="C18" s="235"/>
      <c r="D18" s="87">
        <v>15470.1</v>
      </c>
      <c r="E18" s="87">
        <v>12653.2</v>
      </c>
      <c r="F18" s="87">
        <v>13065.9</v>
      </c>
      <c r="G18" s="87">
        <v>10492.644444444444</v>
      </c>
      <c r="H18" s="87">
        <v>14536.155555555555</v>
      </c>
      <c r="I18" s="87">
        <v>9728</v>
      </c>
      <c r="J18" s="87">
        <v>19366.5</v>
      </c>
      <c r="K18" s="87">
        <v>23406</v>
      </c>
      <c r="L18" s="87">
        <v>9716.5444444444438</v>
      </c>
      <c r="M18" s="87">
        <v>765.7</v>
      </c>
      <c r="N18" s="87">
        <v>1719.5</v>
      </c>
      <c r="O18" s="87">
        <v>12611.6</v>
      </c>
      <c r="P18" s="87">
        <v>8369.7999999999993</v>
      </c>
      <c r="Q18" s="87">
        <v>14426</v>
      </c>
      <c r="R18" s="87">
        <v>8690.7000000000007</v>
      </c>
      <c r="S18" s="87">
        <f t="shared" si="3"/>
        <v>175018.34444444443</v>
      </c>
      <c r="T18" s="173"/>
    </row>
    <row r="19" spans="1:20" x14ac:dyDescent="0.25">
      <c r="A19" s="235" t="s">
        <v>313</v>
      </c>
      <c r="B19" s="235"/>
      <c r="C19" s="235"/>
      <c r="D19" s="87">
        <f>'Tabell 5.1-5.2'!D15</f>
        <v>4589.2</v>
      </c>
      <c r="E19" s="87">
        <f>'Tabell 5.1-5.2'!E15</f>
        <v>1311.2</v>
      </c>
      <c r="F19" s="87">
        <f>'Tabell 5.1-5.2'!F15</f>
        <v>3933.6000000000004</v>
      </c>
      <c r="G19" s="87">
        <f>'Tabell 5.1-5.2'!G15</f>
        <v>0</v>
      </c>
      <c r="H19" s="87">
        <f>'Tabell 5.1-5.2'!H15</f>
        <v>5900.4000000000005</v>
      </c>
      <c r="I19" s="87">
        <f>'Tabell 5.1-5.2'!I15</f>
        <v>12948.1</v>
      </c>
      <c r="J19" s="87">
        <f>'Tabell 5.1-5.2'!J15</f>
        <v>13112</v>
      </c>
      <c r="K19" s="87">
        <f>'Tabell 5.1-5.2'!K15</f>
        <v>14311.300000000001</v>
      </c>
      <c r="L19" s="87">
        <f>'Tabell 5.1-5.2'!L15</f>
        <v>15078.800000000001</v>
      </c>
      <c r="M19" s="87">
        <f>'Tabell 5.1-5.2'!M15</f>
        <v>3933.6000000000004</v>
      </c>
      <c r="N19" s="87">
        <f>'Tabell 5.1-5.2'!N15</f>
        <v>0</v>
      </c>
      <c r="O19" s="87">
        <f>'Tabell 5.1-5.2'!O15</f>
        <v>2674.4</v>
      </c>
      <c r="P19" s="87">
        <f>'Tabell 5.1-5.2'!P15</f>
        <v>13157.7</v>
      </c>
      <c r="Q19" s="87">
        <f>'Tabell 5.1-5.2'!Q15</f>
        <v>29684.799999999999</v>
      </c>
      <c r="R19" s="87">
        <f>'Tabell 5.1-5.2'!R15</f>
        <v>2713.8</v>
      </c>
      <c r="S19" s="87">
        <f t="shared" si="3"/>
        <v>123348.90000000001</v>
      </c>
    </row>
    <row r="20" spans="1:20" x14ac:dyDescent="0.25">
      <c r="A20" s="235" t="s">
        <v>275</v>
      </c>
      <c r="B20" s="235"/>
      <c r="C20" s="235"/>
      <c r="D20" s="87">
        <v>8432</v>
      </c>
      <c r="E20" s="87">
        <v>8869</v>
      </c>
      <c r="F20" s="87">
        <v>7310</v>
      </c>
      <c r="G20" s="87">
        <v>4966</v>
      </c>
      <c r="H20" s="87">
        <v>6034</v>
      </c>
      <c r="I20" s="87">
        <v>5114</v>
      </c>
      <c r="J20" s="87">
        <v>6824</v>
      </c>
      <c r="K20" s="87">
        <v>8800</v>
      </c>
      <c r="L20" s="87">
        <v>4464</v>
      </c>
      <c r="M20" s="87">
        <v>3957</v>
      </c>
      <c r="N20" s="87">
        <v>3717</v>
      </c>
      <c r="O20" s="87">
        <v>6795</v>
      </c>
      <c r="P20" s="87">
        <v>8349</v>
      </c>
      <c r="Q20" s="87">
        <v>7707</v>
      </c>
      <c r="R20" s="87">
        <v>5483</v>
      </c>
      <c r="S20" s="87">
        <f t="shared" si="3"/>
        <v>96821</v>
      </c>
    </row>
    <row r="21" spans="1:20" x14ac:dyDescent="0.25">
      <c r="A21" s="235" t="s">
        <v>314</v>
      </c>
      <c r="B21" s="235"/>
      <c r="C21" s="235"/>
      <c r="D21" s="87">
        <f>'Tabell 5.1-5.2'!D29</f>
        <v>22651.505528024034</v>
      </c>
      <c r="E21" s="87">
        <f>'Tabell 5.1-5.2'!E29</f>
        <v>17274.111588660093</v>
      </c>
      <c r="F21" s="87">
        <f>'Tabell 5.1-5.2'!F29</f>
        <v>12635.696792797604</v>
      </c>
      <c r="G21" s="87">
        <f>'Tabell 5.1-5.2'!G29</f>
        <v>7756.1884236407677</v>
      </c>
      <c r="H21" s="87">
        <f>'Tabell 5.1-5.2'!H29</f>
        <v>7661.3211561712578</v>
      </c>
      <c r="I21" s="87">
        <f>'Tabell 5.1-5.2'!I29</f>
        <v>5436.9143630153294</v>
      </c>
      <c r="J21" s="87">
        <f>'Tabell 5.1-5.2'!J29</f>
        <v>10196.591973426435</v>
      </c>
      <c r="K21" s="87">
        <f>'Tabell 5.1-5.2'!K29</f>
        <v>13360.368298449916</v>
      </c>
      <c r="L21" s="87">
        <f>'Tabell 5.1-5.2'!L29</f>
        <v>13506.721655001289</v>
      </c>
      <c r="M21" s="87">
        <f>'Tabell 5.1-5.2'!M29</f>
        <v>12096.314596474018</v>
      </c>
      <c r="N21" s="87">
        <f>'Tabell 5.1-5.2'!N29</f>
        <v>17714.360342624113</v>
      </c>
      <c r="O21" s="87">
        <f>'Tabell 5.1-5.2'!O29</f>
        <v>26196.132196052466</v>
      </c>
      <c r="P21" s="87">
        <f>'Tabell 5.1-5.2'!P29</f>
        <v>15052.417977698924</v>
      </c>
      <c r="Q21" s="87">
        <f>'Tabell 5.1-5.2'!Q29</f>
        <v>11499.437637902956</v>
      </c>
      <c r="R21" s="87">
        <f>'Tabell 5.1-5.2'!R29</f>
        <v>18761.917470060795</v>
      </c>
      <c r="S21" s="87">
        <f t="shared" si="3"/>
        <v>211799.99999999997</v>
      </c>
    </row>
    <row r="22" spans="1:20" x14ac:dyDescent="0.25">
      <c r="A22" s="235" t="s">
        <v>443</v>
      </c>
      <c r="B22" s="235"/>
      <c r="C22" s="235"/>
      <c r="D22" s="87">
        <v>5293.5963664499823</v>
      </c>
      <c r="E22" s="87">
        <v>4093.113599135861</v>
      </c>
      <c r="F22" s="87">
        <v>4226.5290261347209</v>
      </c>
      <c r="G22" s="87">
        <v>5337.6698355097478</v>
      </c>
      <c r="H22" s="87">
        <v>6003.025572906814</v>
      </c>
      <c r="I22" s="87">
        <v>3895.6792532315976</v>
      </c>
      <c r="J22" s="87">
        <v>7259.6173660349159</v>
      </c>
      <c r="K22" s="87">
        <v>9946.8755060081239</v>
      </c>
      <c r="L22" s="87">
        <v>3142.128207865162</v>
      </c>
      <c r="M22" s="87">
        <v>202.29978374107424</v>
      </c>
      <c r="N22" s="87">
        <v>797.16357821008103</v>
      </c>
      <c r="O22" s="87">
        <v>4458.6616260857136</v>
      </c>
      <c r="P22" s="87">
        <v>3110.0390804244894</v>
      </c>
      <c r="Q22" s="87">
        <v>4712.5606584645438</v>
      </c>
      <c r="R22" s="87">
        <v>3521.0405397971776</v>
      </c>
      <c r="S22" s="87">
        <f t="shared" si="3"/>
        <v>66000</v>
      </c>
    </row>
    <row r="23" spans="1:20" x14ac:dyDescent="0.25">
      <c r="A23" s="235" t="s">
        <v>445</v>
      </c>
      <c r="B23" s="235"/>
      <c r="C23" s="235"/>
      <c r="D23" s="87">
        <v>-1711.9324804087771</v>
      </c>
      <c r="E23" s="87">
        <v>-1749.1104741446459</v>
      </c>
      <c r="F23" s="87">
        <v>-1773.7369789843049</v>
      </c>
      <c r="G23" s="87">
        <v>-1203.2766369335911</v>
      </c>
      <c r="H23" s="87">
        <v>-1173.6161368645344</v>
      </c>
      <c r="I23" s="87">
        <v>-866.27492470687264</v>
      </c>
      <c r="J23" s="87">
        <v>-1239.066404724955</v>
      </c>
      <c r="K23" s="87">
        <v>-1594.1194640076578</v>
      </c>
      <c r="L23" s="87">
        <v>-936.16374061942327</v>
      </c>
      <c r="M23" s="87">
        <v>-724.48930688435189</v>
      </c>
      <c r="N23" s="87">
        <v>-690.34650558108171</v>
      </c>
      <c r="O23" s="87">
        <v>-1046.2264608264763</v>
      </c>
      <c r="P23" s="87">
        <v>-1254.3600565505892</v>
      </c>
      <c r="Q23" s="87">
        <v>-1359.6293724069367</v>
      </c>
      <c r="R23" s="87">
        <v>-1160.6647358846517</v>
      </c>
      <c r="S23" s="87">
        <f t="shared" si="3"/>
        <v>-18483.013679528853</v>
      </c>
    </row>
    <row r="24" spans="1:20" ht="15.75" thickBot="1" x14ac:dyDescent="0.3">
      <c r="A24" s="255" t="s">
        <v>0</v>
      </c>
      <c r="B24" s="256"/>
      <c r="C24" s="129"/>
      <c r="D24" s="130">
        <f t="shared" ref="D24:S24" si="4">SUM(D15:D23)</f>
        <v>109488.83146446524</v>
      </c>
      <c r="E24" s="130">
        <f t="shared" si="4"/>
        <v>101292.72369881929</v>
      </c>
      <c r="F24" s="130">
        <f t="shared" si="4"/>
        <v>92280.085991948014</v>
      </c>
      <c r="G24" s="130">
        <f t="shared" si="4"/>
        <v>50851.626401861373</v>
      </c>
      <c r="H24" s="130">
        <f t="shared" si="4"/>
        <v>58205.5150077691</v>
      </c>
      <c r="I24" s="130">
        <f t="shared" si="4"/>
        <v>63785.691828340045</v>
      </c>
      <c r="J24" s="130">
        <f t="shared" si="4"/>
        <v>87626.892654736381</v>
      </c>
      <c r="K24" s="130">
        <f t="shared" si="4"/>
        <v>146752.57560365039</v>
      </c>
      <c r="L24" s="130">
        <f t="shared" si="4"/>
        <v>64914.772044291472</v>
      </c>
      <c r="M24" s="130">
        <f t="shared" si="4"/>
        <v>42761.254729330743</v>
      </c>
      <c r="N24" s="130">
        <f t="shared" si="4"/>
        <v>45327.921897653112</v>
      </c>
      <c r="O24" s="130">
        <f t="shared" si="4"/>
        <v>83371.29413678369</v>
      </c>
      <c r="P24" s="130">
        <f t="shared" si="4"/>
        <v>90086.460312772819</v>
      </c>
      <c r="Q24" s="130">
        <f t="shared" si="4"/>
        <v>103319.51081276056</v>
      </c>
      <c r="R24" s="130">
        <f t="shared" si="4"/>
        <v>59871.47688837332</v>
      </c>
      <c r="S24" s="130">
        <f t="shared" si="4"/>
        <v>1199936.6334735556</v>
      </c>
    </row>
    <row r="25" spans="1:20" ht="15" customHeight="1" thickBot="1" x14ac:dyDescent="0.3">
      <c r="A25" s="235"/>
      <c r="B25" s="235"/>
      <c r="C25" s="235"/>
      <c r="D25" s="87"/>
      <c r="E25" s="87"/>
      <c r="F25" s="87"/>
      <c r="G25" s="87"/>
      <c r="H25" s="87"/>
      <c r="I25" s="87"/>
      <c r="J25" s="87"/>
      <c r="K25" s="87"/>
      <c r="L25" s="87"/>
      <c r="M25" s="87"/>
      <c r="N25" s="87"/>
      <c r="O25" s="87"/>
      <c r="P25" s="87"/>
      <c r="Q25" s="87"/>
      <c r="R25" s="87"/>
      <c r="S25" s="87"/>
    </row>
    <row r="26" spans="1:20" x14ac:dyDescent="0.25">
      <c r="A26" s="244" t="s">
        <v>2</v>
      </c>
      <c r="B26" s="234"/>
      <c r="C26" s="238"/>
      <c r="D26" s="230"/>
      <c r="E26" s="230"/>
      <c r="F26" s="230"/>
      <c r="G26" s="230"/>
      <c r="H26" s="230"/>
      <c r="I26" s="230"/>
      <c r="J26" s="230"/>
      <c r="K26" s="230"/>
      <c r="L26" s="230"/>
      <c r="M26" s="230"/>
      <c r="N26" s="230"/>
      <c r="O26" s="230"/>
      <c r="P26" s="230"/>
      <c r="Q26" s="230"/>
      <c r="R26" s="230"/>
      <c r="S26" s="230"/>
    </row>
    <row r="27" spans="1:20" ht="15" customHeight="1" x14ac:dyDescent="0.25">
      <c r="A27" s="235"/>
      <c r="B27" s="235"/>
      <c r="C27" s="235"/>
      <c r="D27" s="87"/>
      <c r="E27" s="87"/>
      <c r="F27" s="87"/>
      <c r="G27" s="87"/>
      <c r="H27" s="87"/>
      <c r="I27" s="87"/>
      <c r="J27" s="87"/>
      <c r="K27" s="87"/>
      <c r="L27" s="87"/>
      <c r="M27" s="87"/>
      <c r="N27" s="87"/>
      <c r="O27" s="87"/>
      <c r="P27" s="87"/>
      <c r="Q27" s="87"/>
      <c r="R27" s="87"/>
      <c r="S27" s="87"/>
    </row>
    <row r="28" spans="1:20" x14ac:dyDescent="0.25">
      <c r="A28" s="265" t="s">
        <v>31</v>
      </c>
      <c r="B28" s="266"/>
      <c r="C28" s="267"/>
      <c r="D28" s="208"/>
      <c r="E28" s="208"/>
      <c r="F28" s="208"/>
      <c r="G28" s="208"/>
      <c r="H28" s="208"/>
      <c r="I28" s="208"/>
      <c r="J28" s="208"/>
      <c r="K28" s="208"/>
      <c r="L28" s="208"/>
      <c r="M28" s="208"/>
      <c r="N28" s="208"/>
      <c r="O28" s="208"/>
      <c r="P28" s="208"/>
      <c r="Q28" s="208"/>
      <c r="R28" s="208"/>
      <c r="S28" s="208"/>
    </row>
    <row r="29" spans="1:20" x14ac:dyDescent="0.25">
      <c r="A29" s="235" t="s">
        <v>59</v>
      </c>
      <c r="B29" s="235"/>
      <c r="C29" s="235"/>
      <c r="D29" s="87">
        <v>10663.851000000001</v>
      </c>
      <c r="E29" s="87">
        <v>7501.4675999999999</v>
      </c>
      <c r="F29" s="87">
        <v>7869.1866</v>
      </c>
      <c r="G29" s="87">
        <v>5221.6098000000002</v>
      </c>
      <c r="H29" s="87">
        <v>5736.4163999999992</v>
      </c>
      <c r="I29" s="87">
        <v>4559.7156000000004</v>
      </c>
      <c r="J29" s="87">
        <v>6618.942</v>
      </c>
      <c r="K29" s="87">
        <v>5368.6973999999991</v>
      </c>
      <c r="L29" s="87">
        <v>6545.3982000000005</v>
      </c>
      <c r="M29" s="87">
        <v>8236.9056</v>
      </c>
      <c r="N29" s="87">
        <v>8751.7122000000018</v>
      </c>
      <c r="O29" s="87">
        <v>10222.588200000002</v>
      </c>
      <c r="P29" s="87">
        <v>8604.6245999999992</v>
      </c>
      <c r="Q29" s="87">
        <v>6545.3982000000005</v>
      </c>
      <c r="R29" s="87">
        <v>10443.2196</v>
      </c>
      <c r="S29" s="87">
        <f>SUM(D29:R29)</f>
        <v>112889.73300000001</v>
      </c>
    </row>
    <row r="30" spans="1:20" x14ac:dyDescent="0.25">
      <c r="A30" s="235" t="s">
        <v>318</v>
      </c>
      <c r="B30" s="235"/>
      <c r="C30" s="235"/>
      <c r="D30" s="87">
        <v>735.43799999999999</v>
      </c>
      <c r="E30" s="87">
        <v>0</v>
      </c>
      <c r="F30" s="87">
        <v>0</v>
      </c>
      <c r="G30" s="87">
        <v>2206.3139999999999</v>
      </c>
      <c r="H30" s="87">
        <v>0</v>
      </c>
      <c r="I30" s="87">
        <v>0</v>
      </c>
      <c r="J30" s="87">
        <v>0</v>
      </c>
      <c r="K30" s="87">
        <v>0</v>
      </c>
      <c r="L30" s="87">
        <v>0</v>
      </c>
      <c r="M30" s="87">
        <v>0</v>
      </c>
      <c r="N30" s="87">
        <v>0</v>
      </c>
      <c r="O30" s="87">
        <v>0</v>
      </c>
      <c r="P30" s="87">
        <v>0</v>
      </c>
      <c r="Q30" s="87">
        <v>0</v>
      </c>
      <c r="R30" s="87">
        <v>0</v>
      </c>
      <c r="S30" s="87">
        <f t="shared" ref="S30:S33" si="5">SUM(D30:R30)</f>
        <v>2941.752</v>
      </c>
    </row>
    <row r="31" spans="1:20" ht="15" customHeight="1" x14ac:dyDescent="0.25">
      <c r="A31" s="235" t="s">
        <v>60</v>
      </c>
      <c r="B31" s="235"/>
      <c r="C31" s="235"/>
      <c r="D31" s="87">
        <v>3850</v>
      </c>
      <c r="E31" s="87">
        <v>0</v>
      </c>
      <c r="F31" s="87">
        <v>0</v>
      </c>
      <c r="G31" s="87">
        <v>0</v>
      </c>
      <c r="H31" s="87">
        <v>0</v>
      </c>
      <c r="I31" s="87">
        <v>0</v>
      </c>
      <c r="J31" s="87">
        <v>0</v>
      </c>
      <c r="K31" s="87">
        <v>0</v>
      </c>
      <c r="L31" s="87">
        <v>0</v>
      </c>
      <c r="M31" s="87">
        <v>0</v>
      </c>
      <c r="N31" s="87">
        <v>0</v>
      </c>
      <c r="O31" s="87">
        <v>0</v>
      </c>
      <c r="P31" s="87">
        <v>0</v>
      </c>
      <c r="Q31" s="87">
        <v>0</v>
      </c>
      <c r="R31" s="87">
        <v>0</v>
      </c>
      <c r="S31" s="87">
        <f t="shared" si="5"/>
        <v>3850</v>
      </c>
    </row>
    <row r="32" spans="1:20" ht="14.25" customHeight="1" x14ac:dyDescent="0.25">
      <c r="A32" s="235" t="s">
        <v>61</v>
      </c>
      <c r="B32" s="235"/>
      <c r="C32" s="235"/>
      <c r="D32" s="87">
        <v>0</v>
      </c>
      <c r="E32" s="87">
        <v>0</v>
      </c>
      <c r="F32" s="87">
        <v>0</v>
      </c>
      <c r="G32" s="87">
        <v>2000</v>
      </c>
      <c r="H32" s="87">
        <v>0</v>
      </c>
      <c r="I32" s="87">
        <v>0</v>
      </c>
      <c r="J32" s="87">
        <v>0</v>
      </c>
      <c r="K32" s="87">
        <v>0</v>
      </c>
      <c r="L32" s="87">
        <v>0</v>
      </c>
      <c r="M32" s="87">
        <v>0</v>
      </c>
      <c r="N32" s="87">
        <v>0</v>
      </c>
      <c r="O32" s="87">
        <v>0</v>
      </c>
      <c r="P32" s="87">
        <v>0</v>
      </c>
      <c r="Q32" s="87">
        <v>0</v>
      </c>
      <c r="R32" s="87">
        <v>0</v>
      </c>
      <c r="S32" s="87">
        <f t="shared" si="5"/>
        <v>2000</v>
      </c>
    </row>
    <row r="33" spans="1:26" ht="14.25" customHeight="1" x14ac:dyDescent="0.25">
      <c r="A33" s="235" t="s">
        <v>445</v>
      </c>
      <c r="B33" s="235"/>
      <c r="C33" s="235"/>
      <c r="D33" s="87">
        <v>-683.33989119214664</v>
      </c>
      <c r="E33" s="87">
        <v>-520.00567258017213</v>
      </c>
      <c r="F33" s="87">
        <v>-488.99084102171884</v>
      </c>
      <c r="G33" s="87">
        <v>-283.81134581666407</v>
      </c>
      <c r="H33" s="87">
        <v>-268.87148211783705</v>
      </c>
      <c r="I33" s="87">
        <v>-153.49084341565205</v>
      </c>
      <c r="J33" s="87">
        <v>-256.05334076303882</v>
      </c>
      <c r="K33" s="87">
        <v>-232.37035972553068</v>
      </c>
      <c r="L33" s="87">
        <v>-379.70084431357969</v>
      </c>
      <c r="M33" s="87">
        <v>-444.16274443333458</v>
      </c>
      <c r="N33" s="87">
        <v>-550.98724769534033</v>
      </c>
      <c r="O33" s="87">
        <v>-544.40579495173506</v>
      </c>
      <c r="P33" s="87">
        <v>-393.82056074025502</v>
      </c>
      <c r="Q33" s="87">
        <v>-304.85622565936637</v>
      </c>
      <c r="R33" s="87">
        <v>-711.97741078868125</v>
      </c>
      <c r="S33" s="87">
        <f t="shared" si="5"/>
        <v>-6216.8446052150512</v>
      </c>
    </row>
    <row r="34" spans="1:26" ht="15" customHeight="1" x14ac:dyDescent="0.25">
      <c r="A34" s="265" t="s">
        <v>0</v>
      </c>
      <c r="B34" s="266"/>
      <c r="C34" s="267"/>
      <c r="D34" s="208">
        <f>SUM(D29:D33)</f>
        <v>14565.949108807854</v>
      </c>
      <c r="E34" s="208">
        <f t="shared" ref="E34:S34" si="6">SUM(E29:E33)</f>
        <v>6981.4619274198276</v>
      </c>
      <c r="F34" s="208">
        <f t="shared" si="6"/>
        <v>7380.1957589782814</v>
      </c>
      <c r="G34" s="208">
        <f t="shared" si="6"/>
        <v>9144.112454183336</v>
      </c>
      <c r="H34" s="208">
        <f t="shared" si="6"/>
        <v>5467.5449178821618</v>
      </c>
      <c r="I34" s="208">
        <f t="shared" si="6"/>
        <v>4406.2247565843481</v>
      </c>
      <c r="J34" s="208">
        <f t="shared" si="6"/>
        <v>6362.8886592369608</v>
      </c>
      <c r="K34" s="208">
        <f t="shared" si="6"/>
        <v>5136.3270402744683</v>
      </c>
      <c r="L34" s="208">
        <f t="shared" si="6"/>
        <v>6165.6973556864205</v>
      </c>
      <c r="M34" s="208">
        <f t="shared" si="6"/>
        <v>7792.7428555666656</v>
      </c>
      <c r="N34" s="208">
        <f t="shared" si="6"/>
        <v>8200.7249523046612</v>
      </c>
      <c r="O34" s="208">
        <f t="shared" si="6"/>
        <v>9678.1824050482664</v>
      </c>
      <c r="P34" s="208">
        <f t="shared" si="6"/>
        <v>8210.804039259745</v>
      </c>
      <c r="Q34" s="208">
        <f t="shared" si="6"/>
        <v>6240.5419743406346</v>
      </c>
      <c r="R34" s="208">
        <f t="shared" si="6"/>
        <v>9731.2421892113198</v>
      </c>
      <c r="S34" s="208">
        <f t="shared" si="6"/>
        <v>115464.64039478495</v>
      </c>
    </row>
    <row r="35" spans="1:26" ht="15" customHeight="1" x14ac:dyDescent="0.25">
      <c r="A35" s="269"/>
      <c r="B35" s="269"/>
      <c r="C35" s="269"/>
      <c r="D35" s="211"/>
      <c r="E35" s="211"/>
      <c r="F35" s="211"/>
      <c r="G35" s="211"/>
      <c r="H35" s="211"/>
      <c r="I35" s="211"/>
      <c r="J35" s="211"/>
      <c r="K35" s="211"/>
      <c r="L35" s="211"/>
      <c r="M35" s="211"/>
      <c r="N35" s="211"/>
      <c r="O35" s="211"/>
      <c r="P35" s="211"/>
      <c r="Q35" s="211"/>
      <c r="R35" s="211"/>
      <c r="S35" s="211"/>
    </row>
    <row r="36" spans="1:26" x14ac:dyDescent="0.25">
      <c r="A36" s="264" t="s">
        <v>252</v>
      </c>
      <c r="B36" s="268"/>
      <c r="C36" s="268"/>
      <c r="D36" s="209"/>
      <c r="E36" s="209"/>
      <c r="F36" s="209"/>
      <c r="G36" s="209"/>
      <c r="H36" s="209"/>
      <c r="I36" s="209"/>
      <c r="J36" s="209"/>
      <c r="K36" s="209"/>
      <c r="L36" s="209"/>
      <c r="M36" s="209"/>
      <c r="N36" s="209"/>
      <c r="O36" s="209"/>
      <c r="P36" s="209"/>
      <c r="Q36" s="209"/>
      <c r="R36" s="209"/>
      <c r="S36" s="209"/>
    </row>
    <row r="37" spans="1:26" x14ac:dyDescent="0.25">
      <c r="A37" s="235" t="s">
        <v>319</v>
      </c>
      <c r="B37" s="235"/>
      <c r="C37" s="235"/>
      <c r="D37" s="87">
        <v>1826.7296550613858</v>
      </c>
      <c r="E37" s="87">
        <v>1736.4348950295835</v>
      </c>
      <c r="F37" s="87">
        <v>1261.9625284533984</v>
      </c>
      <c r="G37" s="87">
        <v>963.03579268541932</v>
      </c>
      <c r="H37" s="87">
        <v>1264.5362807501676</v>
      </c>
      <c r="I37" s="87">
        <v>1074.9729987360258</v>
      </c>
      <c r="J37" s="87">
        <v>1751.7491294814993</v>
      </c>
      <c r="K37" s="87">
        <v>1715.9420652890915</v>
      </c>
      <c r="L37" s="87">
        <v>1327.0078904804677</v>
      </c>
      <c r="M37" s="87">
        <v>1120.2987113315075</v>
      </c>
      <c r="N37" s="87">
        <v>1465.0451644140956</v>
      </c>
      <c r="O37" s="87">
        <v>2021.7281358024038</v>
      </c>
      <c r="P37" s="87">
        <v>1817.1910689440413</v>
      </c>
      <c r="Q37" s="87">
        <v>1786.0263582169737</v>
      </c>
      <c r="R37" s="87">
        <v>1867.3393253239399</v>
      </c>
      <c r="S37" s="87">
        <f>SUM(D37:R37)</f>
        <v>23000</v>
      </c>
    </row>
    <row r="38" spans="1:26" x14ac:dyDescent="0.25">
      <c r="A38" s="235" t="s">
        <v>320</v>
      </c>
      <c r="B38" s="235"/>
      <c r="C38" s="235"/>
      <c r="D38" s="87">
        <v>802</v>
      </c>
      <c r="E38" s="87">
        <v>532</v>
      </c>
      <c r="F38" s="87">
        <v>326</v>
      </c>
      <c r="G38" s="87">
        <v>0</v>
      </c>
      <c r="H38" s="87">
        <v>0</v>
      </c>
      <c r="I38" s="87">
        <v>0</v>
      </c>
      <c r="J38" s="87">
        <v>0</v>
      </c>
      <c r="K38" s="87">
        <v>0</v>
      </c>
      <c r="L38" s="87">
        <v>502</v>
      </c>
      <c r="M38" s="87">
        <v>450</v>
      </c>
      <c r="N38" s="87">
        <v>687</v>
      </c>
      <c r="O38" s="87">
        <v>861</v>
      </c>
      <c r="P38" s="87">
        <v>0</v>
      </c>
      <c r="Q38" s="87">
        <v>0</v>
      </c>
      <c r="R38" s="87">
        <v>840</v>
      </c>
      <c r="S38" s="87">
        <f t="shared" ref="S38:S50" si="7">SUM(D38:R38)</f>
        <v>5000</v>
      </c>
    </row>
    <row r="39" spans="1:26" x14ac:dyDescent="0.25">
      <c r="A39" s="235" t="s">
        <v>321</v>
      </c>
      <c r="B39" s="235"/>
      <c r="C39" s="235"/>
      <c r="D39" s="87">
        <v>1971</v>
      </c>
      <c r="E39" s="87">
        <v>471</v>
      </c>
      <c r="F39" s="87">
        <v>1221</v>
      </c>
      <c r="G39" s="87">
        <v>288</v>
      </c>
      <c r="H39" s="87">
        <v>750</v>
      </c>
      <c r="I39" s="87">
        <v>0</v>
      </c>
      <c r="J39" s="87">
        <v>1500</v>
      </c>
      <c r="K39" s="87">
        <v>0</v>
      </c>
      <c r="L39" s="87">
        <v>471</v>
      </c>
      <c r="M39" s="87">
        <v>471</v>
      </c>
      <c r="N39" s="87">
        <v>943</v>
      </c>
      <c r="O39" s="87">
        <v>471</v>
      </c>
      <c r="P39" s="87">
        <v>0</v>
      </c>
      <c r="Q39" s="87">
        <v>0</v>
      </c>
      <c r="R39" s="87">
        <v>2443</v>
      </c>
      <c r="S39" s="87">
        <f t="shared" si="7"/>
        <v>11000</v>
      </c>
    </row>
    <row r="40" spans="1:26" x14ac:dyDescent="0.25">
      <c r="A40" s="235" t="s">
        <v>322</v>
      </c>
      <c r="B40" s="235"/>
      <c r="C40" s="235"/>
      <c r="D40" s="87">
        <v>343.55140186915889</v>
      </c>
      <c r="E40" s="87">
        <v>343.17757009345797</v>
      </c>
      <c r="F40" s="87">
        <v>194.76635514018693</v>
      </c>
      <c r="G40" s="87">
        <v>393.64485981308411</v>
      </c>
      <c r="H40" s="87">
        <v>526.35514018691595</v>
      </c>
      <c r="I40" s="87">
        <v>265.42056074766356</v>
      </c>
      <c r="J40" s="87">
        <v>665.04672897196258</v>
      </c>
      <c r="K40" s="87">
        <v>642.99065420560748</v>
      </c>
      <c r="L40" s="87">
        <v>260.93457943925233</v>
      </c>
      <c r="M40" s="87">
        <v>333.45794392523362</v>
      </c>
      <c r="N40" s="87">
        <v>572.3364485981308</v>
      </c>
      <c r="O40" s="87">
        <v>342.42990654205607</v>
      </c>
      <c r="P40" s="87">
        <v>678.13084112149534</v>
      </c>
      <c r="Q40" s="87">
        <v>697.57009345794404</v>
      </c>
      <c r="R40" s="87">
        <v>540.18691588785043</v>
      </c>
      <c r="S40" s="87">
        <f t="shared" si="7"/>
        <v>6800.0000000000018</v>
      </c>
    </row>
    <row r="41" spans="1:26" x14ac:dyDescent="0.25">
      <c r="A41" s="235" t="s">
        <v>323</v>
      </c>
      <c r="B41" s="235"/>
      <c r="C41" s="235"/>
      <c r="D41" s="87">
        <v>2549.6063802418316</v>
      </c>
      <c r="E41" s="87">
        <v>2180.1286339078979</v>
      </c>
      <c r="F41" s="87">
        <v>0</v>
      </c>
      <c r="G41" s="87">
        <v>3348.3920761512736</v>
      </c>
      <c r="H41" s="87">
        <v>2987.3115513249295</v>
      </c>
      <c r="I41" s="87">
        <v>912.14818626189867</v>
      </c>
      <c r="J41" s="87">
        <v>514.32981733985082</v>
      </c>
      <c r="K41" s="87">
        <v>2018.4821198868024</v>
      </c>
      <c r="L41" s="87">
        <v>2024.780036017494</v>
      </c>
      <c r="M41" s="87">
        <v>0</v>
      </c>
      <c r="N41" s="87">
        <v>722.16104965268858</v>
      </c>
      <c r="O41" s="87">
        <v>789.3388217134036</v>
      </c>
      <c r="P41" s="87">
        <v>548.96835605865704</v>
      </c>
      <c r="Q41" s="87">
        <v>1213.3985078466685</v>
      </c>
      <c r="R41" s="87">
        <v>590.95446359660411</v>
      </c>
      <c r="S41" s="87">
        <f t="shared" si="7"/>
        <v>20400.000000000004</v>
      </c>
    </row>
    <row r="42" spans="1:26" x14ac:dyDescent="0.25">
      <c r="A42" s="235" t="s">
        <v>64</v>
      </c>
      <c r="B42" s="235"/>
      <c r="C42" s="235"/>
      <c r="D42" s="87">
        <v>1600</v>
      </c>
      <c r="E42" s="87">
        <v>0</v>
      </c>
      <c r="F42" s="87">
        <v>0</v>
      </c>
      <c r="G42" s="87">
        <v>0</v>
      </c>
      <c r="H42" s="87">
        <v>0</v>
      </c>
      <c r="I42" s="87">
        <v>0</v>
      </c>
      <c r="J42" s="87">
        <v>0</v>
      </c>
      <c r="K42" s="87">
        <v>0</v>
      </c>
      <c r="L42" s="87">
        <v>0</v>
      </c>
      <c r="M42" s="87">
        <v>0</v>
      </c>
      <c r="N42" s="87">
        <v>0</v>
      </c>
      <c r="O42" s="87">
        <v>0</v>
      </c>
      <c r="P42" s="87">
        <v>0</v>
      </c>
      <c r="Q42" s="87">
        <v>0</v>
      </c>
      <c r="R42" s="87">
        <v>0</v>
      </c>
      <c r="S42" s="87">
        <f t="shared" si="7"/>
        <v>1600</v>
      </c>
    </row>
    <row r="43" spans="1:26" x14ac:dyDescent="0.25">
      <c r="A43" s="235" t="s">
        <v>378</v>
      </c>
      <c r="B43" s="235"/>
      <c r="C43" s="235"/>
      <c r="D43" s="87">
        <v>0</v>
      </c>
      <c r="E43" s="87">
        <v>1750</v>
      </c>
      <c r="F43" s="87">
        <v>0</v>
      </c>
      <c r="G43" s="87">
        <v>0</v>
      </c>
      <c r="H43" s="87">
        <v>0</v>
      </c>
      <c r="I43" s="87">
        <v>0</v>
      </c>
      <c r="J43" s="87">
        <v>0</v>
      </c>
      <c r="K43" s="87">
        <v>0</v>
      </c>
      <c r="L43" s="87">
        <v>0</v>
      </c>
      <c r="M43" s="87">
        <v>0</v>
      </c>
      <c r="N43" s="87">
        <v>0</v>
      </c>
      <c r="O43" s="87">
        <v>0</v>
      </c>
      <c r="P43" s="87">
        <v>0</v>
      </c>
      <c r="Q43" s="87">
        <v>0</v>
      </c>
      <c r="R43" s="87">
        <v>0</v>
      </c>
      <c r="S43" s="87">
        <f t="shared" si="7"/>
        <v>1750</v>
      </c>
    </row>
    <row r="44" spans="1:26" x14ac:dyDescent="0.25">
      <c r="A44" s="235" t="s">
        <v>6</v>
      </c>
      <c r="B44" s="235"/>
      <c r="C44" s="235"/>
      <c r="D44" s="87">
        <v>500</v>
      </c>
      <c r="E44" s="87">
        <v>500</v>
      </c>
      <c r="F44" s="87">
        <v>500</v>
      </c>
      <c r="G44" s="87">
        <v>500</v>
      </c>
      <c r="H44" s="87">
        <v>500</v>
      </c>
      <c r="I44" s="87">
        <v>500</v>
      </c>
      <c r="J44" s="87">
        <v>500</v>
      </c>
      <c r="K44" s="87">
        <v>500</v>
      </c>
      <c r="L44" s="87">
        <v>500</v>
      </c>
      <c r="M44" s="87">
        <v>500</v>
      </c>
      <c r="N44" s="87">
        <v>500</v>
      </c>
      <c r="O44" s="87">
        <v>500</v>
      </c>
      <c r="P44" s="87">
        <v>500</v>
      </c>
      <c r="Q44" s="87">
        <v>500</v>
      </c>
      <c r="R44" s="87">
        <v>500</v>
      </c>
      <c r="S44" s="87">
        <f t="shared" si="7"/>
        <v>7500</v>
      </c>
      <c r="U44" s="286"/>
      <c r="V44" s="286"/>
      <c r="W44" s="286"/>
      <c r="X44" s="286"/>
      <c r="Y44" s="286"/>
      <c r="Z44" s="286"/>
    </row>
    <row r="45" spans="1:26" ht="15" customHeight="1" x14ac:dyDescent="0.25">
      <c r="A45" s="235" t="s">
        <v>66</v>
      </c>
      <c r="B45" s="235"/>
      <c r="C45" s="235"/>
      <c r="D45" s="87">
        <v>6000</v>
      </c>
      <c r="E45" s="87">
        <v>0</v>
      </c>
      <c r="F45" s="87">
        <v>0</v>
      </c>
      <c r="G45" s="87">
        <v>0</v>
      </c>
      <c r="H45" s="87">
        <v>0</v>
      </c>
      <c r="I45" s="87">
        <v>0</v>
      </c>
      <c r="J45" s="87">
        <v>0</v>
      </c>
      <c r="K45" s="87">
        <v>0</v>
      </c>
      <c r="L45" s="87">
        <v>0</v>
      </c>
      <c r="M45" s="87">
        <v>0</v>
      </c>
      <c r="N45" s="87">
        <v>0</v>
      </c>
      <c r="O45" s="87">
        <v>0</v>
      </c>
      <c r="P45" s="87">
        <v>0</v>
      </c>
      <c r="Q45" s="87">
        <v>0</v>
      </c>
      <c r="R45" s="87">
        <v>0</v>
      </c>
      <c r="S45" s="87">
        <f t="shared" si="7"/>
        <v>6000</v>
      </c>
      <c r="U45" s="286"/>
      <c r="V45" s="286"/>
      <c r="W45" s="286"/>
      <c r="X45" s="286"/>
      <c r="Y45" s="286"/>
      <c r="Z45" s="286"/>
    </row>
    <row r="46" spans="1:26" x14ac:dyDescent="0.25">
      <c r="A46" s="235" t="s">
        <v>70</v>
      </c>
      <c r="B46" s="235"/>
      <c r="C46" s="235"/>
      <c r="D46" s="87">
        <v>0</v>
      </c>
      <c r="E46" s="87">
        <v>0</v>
      </c>
      <c r="F46" s="87">
        <v>1150</v>
      </c>
      <c r="G46" s="87">
        <v>0</v>
      </c>
      <c r="H46" s="87">
        <v>0</v>
      </c>
      <c r="I46" s="87">
        <v>0</v>
      </c>
      <c r="J46" s="87">
        <v>0</v>
      </c>
      <c r="K46" s="87">
        <v>0</v>
      </c>
      <c r="L46" s="87">
        <v>0</v>
      </c>
      <c r="M46" s="87">
        <v>0</v>
      </c>
      <c r="N46" s="87">
        <v>0</v>
      </c>
      <c r="O46" s="87">
        <v>0</v>
      </c>
      <c r="P46" s="87">
        <v>0</v>
      </c>
      <c r="Q46" s="87">
        <v>0</v>
      </c>
      <c r="R46" s="87">
        <v>0</v>
      </c>
      <c r="S46" s="87">
        <f t="shared" si="7"/>
        <v>1150</v>
      </c>
      <c r="U46" s="286"/>
      <c r="V46" s="286"/>
      <c r="W46" s="286"/>
      <c r="X46" s="286"/>
      <c r="Y46" s="286"/>
      <c r="Z46" s="286"/>
    </row>
    <row r="47" spans="1:26" x14ac:dyDescent="0.25">
      <c r="A47" s="235" t="s">
        <v>67</v>
      </c>
      <c r="B47" s="235"/>
      <c r="C47" s="235"/>
      <c r="D47" s="87">
        <v>0</v>
      </c>
      <c r="E47" s="87">
        <v>0</v>
      </c>
      <c r="F47" s="87">
        <v>0</v>
      </c>
      <c r="G47" s="87">
        <v>0</v>
      </c>
      <c r="H47" s="87">
        <v>0</v>
      </c>
      <c r="I47" s="87">
        <v>0</v>
      </c>
      <c r="J47" s="87">
        <v>0</v>
      </c>
      <c r="K47" s="87">
        <v>0</v>
      </c>
      <c r="L47" s="87">
        <v>0</v>
      </c>
      <c r="M47" s="87">
        <v>0</v>
      </c>
      <c r="N47" s="87">
        <v>4400</v>
      </c>
      <c r="O47" s="87">
        <v>0</v>
      </c>
      <c r="P47" s="87">
        <v>0</v>
      </c>
      <c r="Q47" s="87">
        <v>0</v>
      </c>
      <c r="R47" s="87">
        <v>0</v>
      </c>
      <c r="S47" s="87">
        <f t="shared" si="7"/>
        <v>4400</v>
      </c>
      <c r="U47" s="286"/>
      <c r="V47" s="286"/>
      <c r="W47" s="286"/>
      <c r="X47" s="286"/>
      <c r="Y47" s="286"/>
      <c r="Z47" s="286"/>
    </row>
    <row r="48" spans="1:26" x14ac:dyDescent="0.25">
      <c r="A48" s="240" t="s">
        <v>68</v>
      </c>
      <c r="B48" s="240"/>
      <c r="C48" s="240"/>
      <c r="D48" s="87">
        <v>0</v>
      </c>
      <c r="E48" s="87">
        <v>0</v>
      </c>
      <c r="F48" s="87">
        <v>0</v>
      </c>
      <c r="G48" s="87">
        <v>0</v>
      </c>
      <c r="H48" s="87">
        <v>0</v>
      </c>
      <c r="I48" s="87">
        <v>0</v>
      </c>
      <c r="J48" s="87">
        <v>0</v>
      </c>
      <c r="K48" s="87">
        <v>0</v>
      </c>
      <c r="L48" s="87">
        <v>0</v>
      </c>
      <c r="M48" s="87">
        <v>0</v>
      </c>
      <c r="N48" s="87">
        <v>0</v>
      </c>
      <c r="O48" s="87">
        <v>0</v>
      </c>
      <c r="P48" s="87">
        <v>0</v>
      </c>
      <c r="Q48" s="87">
        <v>0</v>
      </c>
      <c r="R48" s="87">
        <v>3500</v>
      </c>
      <c r="S48" s="87">
        <f t="shared" si="7"/>
        <v>3500</v>
      </c>
      <c r="U48" s="286"/>
      <c r="V48" s="286"/>
      <c r="W48" s="286"/>
      <c r="X48" s="286"/>
      <c r="Y48" s="286"/>
      <c r="Z48" s="286"/>
    </row>
    <row r="49" spans="1:27" ht="15" customHeight="1" x14ac:dyDescent="0.25">
      <c r="A49" s="240" t="s">
        <v>69</v>
      </c>
      <c r="B49" s="240"/>
      <c r="C49" s="240"/>
      <c r="D49" s="87">
        <v>960</v>
      </c>
      <c r="E49" s="87">
        <v>0</v>
      </c>
      <c r="F49" s="87">
        <v>0</v>
      </c>
      <c r="G49" s="87">
        <v>285</v>
      </c>
      <c r="H49" s="87">
        <v>0</v>
      </c>
      <c r="I49" s="87">
        <v>0</v>
      </c>
      <c r="J49" s="87">
        <v>0</v>
      </c>
      <c r="K49" s="87">
        <v>0</v>
      </c>
      <c r="L49" s="87">
        <v>0</v>
      </c>
      <c r="M49" s="87">
        <v>0</v>
      </c>
      <c r="N49" s="87">
        <v>0</v>
      </c>
      <c r="O49" s="87">
        <v>0</v>
      </c>
      <c r="P49" s="87">
        <v>0</v>
      </c>
      <c r="Q49" s="87">
        <v>0</v>
      </c>
      <c r="R49" s="87">
        <v>0</v>
      </c>
      <c r="S49" s="87">
        <f t="shared" si="7"/>
        <v>1245</v>
      </c>
      <c r="U49" s="286"/>
      <c r="V49" s="286"/>
      <c r="W49" s="286"/>
      <c r="X49" s="286"/>
      <c r="Y49" s="286"/>
      <c r="Z49" s="286"/>
    </row>
    <row r="50" spans="1:27" ht="15" customHeight="1" x14ac:dyDescent="0.25">
      <c r="A50" s="235" t="s">
        <v>445</v>
      </c>
      <c r="B50" s="240"/>
      <c r="C50" s="240"/>
      <c r="D50" s="87">
        <v>-256.64408892795223</v>
      </c>
      <c r="E50" s="87">
        <v>-195.3001482818147</v>
      </c>
      <c r="F50" s="87">
        <v>-183.6518115007047</v>
      </c>
      <c r="G50" s="87">
        <v>-106.59191013634603</v>
      </c>
      <c r="H50" s="87">
        <v>-100.980899046383</v>
      </c>
      <c r="I50" s="87">
        <v>-57.647033599149751</v>
      </c>
      <c r="J50" s="87">
        <v>-96.166749818225469</v>
      </c>
      <c r="K50" s="87">
        <v>-87.272058947968418</v>
      </c>
      <c r="L50" s="87">
        <v>-142.60542741625449</v>
      </c>
      <c r="M50" s="87">
        <v>-166.81558379675954</v>
      </c>
      <c r="N50" s="87">
        <v>-206.93599483705327</v>
      </c>
      <c r="O50" s="87">
        <v>-204.46417815405789</v>
      </c>
      <c r="P50" s="87">
        <v>-147.9084132435903</v>
      </c>
      <c r="Q50" s="87">
        <v>-114.49580113326402</v>
      </c>
      <c r="R50" s="87">
        <v>-267.39957125928072</v>
      </c>
      <c r="S50" s="87">
        <f t="shared" si="7"/>
        <v>-2334.879670098805</v>
      </c>
      <c r="U50" s="286"/>
      <c r="V50" s="286"/>
      <c r="W50" s="286"/>
      <c r="X50" s="286"/>
      <c r="Y50" s="286"/>
      <c r="Z50" s="286"/>
    </row>
    <row r="51" spans="1:27" ht="15" customHeight="1" thickBot="1" x14ac:dyDescent="0.3">
      <c r="A51" s="253" t="s">
        <v>0</v>
      </c>
      <c r="B51" s="254"/>
      <c r="C51" s="254"/>
      <c r="D51" s="128">
        <f t="shared" ref="D51:S51" si="8">SUM(D37:D50)</f>
        <v>16296.243348244423</v>
      </c>
      <c r="E51" s="128">
        <f t="shared" si="8"/>
        <v>7317.4409507491255</v>
      </c>
      <c r="F51" s="128">
        <f t="shared" si="8"/>
        <v>4470.0770720928804</v>
      </c>
      <c r="G51" s="128">
        <f t="shared" si="8"/>
        <v>5671.4808185134307</v>
      </c>
      <c r="H51" s="128">
        <f t="shared" si="8"/>
        <v>5927.2220732156311</v>
      </c>
      <c r="I51" s="128">
        <f t="shared" si="8"/>
        <v>2694.894712146438</v>
      </c>
      <c r="J51" s="128">
        <f t="shared" si="8"/>
        <v>4834.9589259750874</v>
      </c>
      <c r="K51" s="128">
        <f t="shared" si="8"/>
        <v>4790.1427804335326</v>
      </c>
      <c r="L51" s="128">
        <f t="shared" si="8"/>
        <v>4943.1170785209597</v>
      </c>
      <c r="M51" s="128">
        <f t="shared" si="8"/>
        <v>2707.9410714599817</v>
      </c>
      <c r="N51" s="128">
        <f t="shared" si="8"/>
        <v>9082.6066678278621</v>
      </c>
      <c r="O51" s="128">
        <f t="shared" si="8"/>
        <v>4781.0326859038059</v>
      </c>
      <c r="P51" s="128">
        <f t="shared" si="8"/>
        <v>3396.3818528806032</v>
      </c>
      <c r="Q51" s="128">
        <f t="shared" si="8"/>
        <v>4082.4991583883216</v>
      </c>
      <c r="R51" s="128">
        <f t="shared" si="8"/>
        <v>10014.081133549114</v>
      </c>
      <c r="S51" s="128">
        <f t="shared" si="8"/>
        <v>91010.120329901198</v>
      </c>
    </row>
    <row r="52" spans="1:27" ht="15.75" thickBot="1" x14ac:dyDescent="0.3">
      <c r="A52" s="235"/>
      <c r="B52" s="235"/>
      <c r="C52" s="235"/>
      <c r="D52" s="87"/>
      <c r="E52" s="87"/>
      <c r="F52" s="87"/>
      <c r="G52" s="87"/>
      <c r="H52" s="87"/>
      <c r="I52" s="87"/>
      <c r="J52" s="87"/>
      <c r="K52" s="87"/>
      <c r="L52" s="87"/>
      <c r="M52" s="87"/>
      <c r="N52" s="87"/>
      <c r="O52" s="87"/>
      <c r="P52" s="87"/>
      <c r="Q52" s="87"/>
      <c r="R52" s="87"/>
      <c r="S52" s="87"/>
    </row>
    <row r="53" spans="1:27" x14ac:dyDescent="0.25">
      <c r="A53" s="227" t="s">
        <v>3</v>
      </c>
      <c r="B53" s="474"/>
      <c r="C53" s="474"/>
      <c r="D53" s="475"/>
      <c r="E53" s="475"/>
      <c r="F53" s="475"/>
      <c r="G53" s="475"/>
      <c r="H53" s="475"/>
      <c r="I53" s="475"/>
      <c r="J53" s="475"/>
      <c r="K53" s="475"/>
      <c r="L53" s="475"/>
      <c r="M53" s="475"/>
      <c r="N53" s="475"/>
      <c r="O53" s="475"/>
      <c r="P53" s="475"/>
      <c r="Q53" s="475"/>
      <c r="R53" s="475"/>
      <c r="S53" s="475"/>
      <c r="U53" s="286"/>
      <c r="V53" s="286"/>
      <c r="W53" s="286"/>
      <c r="X53" s="286"/>
      <c r="Y53" s="286"/>
      <c r="Z53" s="286"/>
      <c r="AA53" s="286"/>
    </row>
    <row r="54" spans="1:27" x14ac:dyDescent="0.25">
      <c r="A54" s="240" t="s">
        <v>71</v>
      </c>
      <c r="B54" s="240"/>
      <c r="C54" s="240"/>
      <c r="D54" s="197">
        <v>0</v>
      </c>
      <c r="E54" s="197">
        <v>666</v>
      </c>
      <c r="F54" s="197">
        <v>0</v>
      </c>
      <c r="G54" s="197">
        <v>7910</v>
      </c>
      <c r="H54" s="197">
        <v>2997</v>
      </c>
      <c r="I54" s="197">
        <v>0</v>
      </c>
      <c r="J54" s="197">
        <v>242</v>
      </c>
      <c r="K54" s="197">
        <v>0</v>
      </c>
      <c r="L54" s="197">
        <v>1231</v>
      </c>
      <c r="M54" s="197">
        <v>0</v>
      </c>
      <c r="N54" s="197">
        <v>0</v>
      </c>
      <c r="O54" s="197">
        <v>167</v>
      </c>
      <c r="P54" s="197">
        <v>0</v>
      </c>
      <c r="Q54" s="197">
        <v>0</v>
      </c>
      <c r="R54" s="197">
        <v>0</v>
      </c>
      <c r="S54" s="197">
        <f>SUM(D54:R54)</f>
        <v>13213</v>
      </c>
      <c r="U54" s="286"/>
      <c r="V54" s="286"/>
      <c r="W54" s="286"/>
      <c r="X54" s="286"/>
      <c r="Y54" s="286"/>
      <c r="Z54" s="286"/>
      <c r="AA54" s="286"/>
    </row>
    <row r="55" spans="1:27" x14ac:dyDescent="0.25">
      <c r="A55" s="240" t="s">
        <v>7</v>
      </c>
      <c r="B55" s="240"/>
      <c r="C55" s="240"/>
      <c r="D55" s="197">
        <v>321.73913043478262</v>
      </c>
      <c r="E55" s="197">
        <v>643.47826086956525</v>
      </c>
      <c r="F55" s="197">
        <v>643.47826086956525</v>
      </c>
      <c r="G55" s="197">
        <v>321.73913043478262</v>
      </c>
      <c r="H55" s="197">
        <v>321.73913043478262</v>
      </c>
      <c r="I55" s="197">
        <v>321.73913043478262</v>
      </c>
      <c r="J55" s="197">
        <v>643.47826086956525</v>
      </c>
      <c r="K55" s="197">
        <v>643.47826086956525</v>
      </c>
      <c r="L55" s="197">
        <v>321.73913043478262</v>
      </c>
      <c r="M55" s="197">
        <v>321.73913043478262</v>
      </c>
      <c r="N55" s="197">
        <v>321.73913043478262</v>
      </c>
      <c r="O55" s="197">
        <v>1286.9565217391305</v>
      </c>
      <c r="P55" s="197">
        <v>643.47826086956525</v>
      </c>
      <c r="Q55" s="197">
        <v>321.73913043478262</v>
      </c>
      <c r="R55" s="197">
        <v>321.73913043478262</v>
      </c>
      <c r="S55" s="197">
        <f t="shared" ref="S55:S71" si="9">SUM(D55:R55)</f>
        <v>7400.0000000000009</v>
      </c>
      <c r="U55" s="286"/>
      <c r="V55" s="286"/>
      <c r="W55" s="286"/>
      <c r="X55" s="286"/>
      <c r="Y55" s="286"/>
      <c r="Z55" s="286"/>
      <c r="AA55" s="286"/>
    </row>
    <row r="56" spans="1:27" x14ac:dyDescent="0.25">
      <c r="A56" s="240" t="s">
        <v>72</v>
      </c>
      <c r="B56" s="240"/>
      <c r="C56" s="240"/>
      <c r="D56" s="197">
        <v>0</v>
      </c>
      <c r="E56" s="197">
        <v>0</v>
      </c>
      <c r="F56" s="197">
        <v>0</v>
      </c>
      <c r="G56" s="197">
        <v>0</v>
      </c>
      <c r="H56" s="197">
        <v>0</v>
      </c>
      <c r="I56" s="197">
        <v>0</v>
      </c>
      <c r="J56" s="197">
        <v>0</v>
      </c>
      <c r="K56" s="197">
        <v>485</v>
      </c>
      <c r="L56" s="197">
        <v>0</v>
      </c>
      <c r="M56" s="197">
        <v>0</v>
      </c>
      <c r="N56" s="197">
        <v>0</v>
      </c>
      <c r="O56" s="197">
        <v>1600</v>
      </c>
      <c r="P56" s="197">
        <v>0</v>
      </c>
      <c r="Q56" s="197">
        <v>0</v>
      </c>
      <c r="R56" s="197">
        <v>0</v>
      </c>
      <c r="S56" s="197">
        <f t="shared" si="9"/>
        <v>2085</v>
      </c>
      <c r="U56" s="286"/>
      <c r="V56" s="286"/>
      <c r="W56" s="286"/>
      <c r="X56" s="286"/>
      <c r="Y56" s="286"/>
      <c r="Z56" s="286"/>
      <c r="AA56" s="286"/>
    </row>
    <row r="57" spans="1:27" x14ac:dyDescent="0.25">
      <c r="A57" s="240" t="s">
        <v>73</v>
      </c>
      <c r="B57" s="240"/>
      <c r="C57" s="240"/>
      <c r="D57" s="197">
        <v>4000</v>
      </c>
      <c r="E57" s="197">
        <v>0</v>
      </c>
      <c r="F57" s="197">
        <v>0</v>
      </c>
      <c r="G57" s="197">
        <v>0</v>
      </c>
      <c r="H57" s="197">
        <v>0</v>
      </c>
      <c r="I57" s="197">
        <v>0</v>
      </c>
      <c r="J57" s="197">
        <v>0</v>
      </c>
      <c r="K57" s="197">
        <v>0</v>
      </c>
      <c r="L57" s="197">
        <v>0</v>
      </c>
      <c r="M57" s="197">
        <v>0</v>
      </c>
      <c r="N57" s="197">
        <v>0</v>
      </c>
      <c r="O57" s="197">
        <v>0</v>
      </c>
      <c r="P57" s="197">
        <v>0</v>
      </c>
      <c r="Q57" s="197">
        <v>0</v>
      </c>
      <c r="R57" s="197">
        <v>0</v>
      </c>
      <c r="S57" s="197">
        <f t="shared" si="9"/>
        <v>4000</v>
      </c>
      <c r="U57" s="286"/>
      <c r="V57" s="286"/>
      <c r="W57" s="286"/>
      <c r="X57" s="286"/>
      <c r="Y57" s="286"/>
      <c r="Z57" s="286"/>
      <c r="AA57" s="286"/>
    </row>
    <row r="58" spans="1:27" x14ac:dyDescent="0.25">
      <c r="A58" s="240" t="s">
        <v>74</v>
      </c>
      <c r="B58" s="240"/>
      <c r="C58" s="240"/>
      <c r="D58" s="197">
        <v>0</v>
      </c>
      <c r="E58" s="197">
        <v>12000</v>
      </c>
      <c r="F58" s="197">
        <v>0</v>
      </c>
      <c r="G58" s="197">
        <v>0</v>
      </c>
      <c r="H58" s="197">
        <v>0</v>
      </c>
      <c r="I58" s="197">
        <v>0</v>
      </c>
      <c r="J58" s="197">
        <v>0</v>
      </c>
      <c r="K58" s="197">
        <v>0</v>
      </c>
      <c r="L58" s="197">
        <v>0</v>
      </c>
      <c r="M58" s="197">
        <v>0</v>
      </c>
      <c r="N58" s="197">
        <v>0</v>
      </c>
      <c r="O58" s="197">
        <v>0</v>
      </c>
      <c r="P58" s="197">
        <v>0</v>
      </c>
      <c r="Q58" s="197">
        <v>0</v>
      </c>
      <c r="R58" s="197">
        <v>0</v>
      </c>
      <c r="S58" s="197">
        <f t="shared" si="9"/>
        <v>12000</v>
      </c>
      <c r="U58" s="286"/>
      <c r="V58" s="286"/>
      <c r="W58" s="286"/>
      <c r="X58" s="286"/>
      <c r="Y58" s="286"/>
      <c r="Z58" s="286"/>
      <c r="AA58" s="286"/>
    </row>
    <row r="59" spans="1:27" x14ac:dyDescent="0.25">
      <c r="A59" s="240" t="s">
        <v>75</v>
      </c>
      <c r="B59" s="240"/>
      <c r="C59" s="240"/>
      <c r="D59" s="197">
        <v>1168.7305871016401</v>
      </c>
      <c r="E59" s="197">
        <v>1057.595257659995</v>
      </c>
      <c r="F59" s="197">
        <v>964.18879670780098</v>
      </c>
      <c r="G59" s="197">
        <v>705.86852469647488</v>
      </c>
      <c r="H59" s="197">
        <v>1412.5910033587854</v>
      </c>
      <c r="I59" s="197">
        <v>1051.1269195286004</v>
      </c>
      <c r="J59" s="197">
        <v>1423.3245524190738</v>
      </c>
      <c r="K59" s="197">
        <v>1392.6749604219849</v>
      </c>
      <c r="L59" s="197">
        <v>985.62895798367185</v>
      </c>
      <c r="M59" s="197">
        <v>1094.4684538885986</v>
      </c>
      <c r="N59" s="197">
        <v>1173.0234612178585</v>
      </c>
      <c r="O59" s="197">
        <v>1823.6436433865454</v>
      </c>
      <c r="P59" s="197">
        <v>1928.8367779901089</v>
      </c>
      <c r="Q59" s="197">
        <v>1711.3154331419385</v>
      </c>
      <c r="R59" s="197">
        <v>1106.9826704969219</v>
      </c>
      <c r="S59" s="197">
        <f t="shared" si="9"/>
        <v>19000</v>
      </c>
      <c r="U59" s="286"/>
      <c r="V59" s="286"/>
      <c r="W59" s="286"/>
      <c r="X59" s="286"/>
      <c r="Y59" s="286"/>
      <c r="Z59" s="286"/>
      <c r="AA59" s="286"/>
    </row>
    <row r="60" spans="1:27" x14ac:dyDescent="0.25">
      <c r="A60" s="240" t="s">
        <v>376</v>
      </c>
      <c r="B60" s="240"/>
      <c r="C60" s="240"/>
      <c r="D60" s="197">
        <v>13963.254909056439</v>
      </c>
      <c r="E60" s="197">
        <v>12635.480183622049</v>
      </c>
      <c r="F60" s="197">
        <v>11519.518781719518</v>
      </c>
      <c r="G60" s="197">
        <v>8433.2713213736733</v>
      </c>
      <c r="H60" s="197">
        <v>16876.745145391807</v>
      </c>
      <c r="I60" s="197">
        <v>12558.200564894332</v>
      </c>
      <c r="J60" s="197">
        <v>17004.982810480513</v>
      </c>
      <c r="K60" s="197">
        <v>16638.800842936347</v>
      </c>
      <c r="L60" s="197">
        <v>11775.672287489131</v>
      </c>
      <c r="M60" s="197">
        <v>13076.017843826939</v>
      </c>
      <c r="N60" s="197">
        <v>14014.5434577081</v>
      </c>
      <c r="O60" s="197">
        <v>21787.742476249779</v>
      </c>
      <c r="P60" s="197">
        <v>23044.523610723933</v>
      </c>
      <c r="Q60" s="197">
        <v>20445.715964380001</v>
      </c>
      <c r="R60" s="197">
        <v>13225.529800147435</v>
      </c>
      <c r="S60" s="197">
        <f t="shared" si="9"/>
        <v>227000</v>
      </c>
      <c r="U60" s="286"/>
      <c r="V60" s="286"/>
      <c r="W60" s="286"/>
      <c r="X60" s="286"/>
      <c r="Y60" s="286"/>
      <c r="Z60" s="286"/>
      <c r="AA60" s="286"/>
    </row>
    <row r="61" spans="1:27" ht="15" customHeight="1" x14ac:dyDescent="0.25">
      <c r="A61" s="240" t="s">
        <v>324</v>
      </c>
      <c r="B61" s="240"/>
      <c r="C61" s="240"/>
      <c r="D61" s="197">
        <v>3321.6553528151876</v>
      </c>
      <c r="E61" s="197">
        <v>3005.7970480863023</v>
      </c>
      <c r="F61" s="197">
        <v>2740.3260538011182</v>
      </c>
      <c r="G61" s="197">
        <v>2006.1526491373497</v>
      </c>
      <c r="H61" s="197">
        <v>4014.7323253354962</v>
      </c>
      <c r="I61" s="197">
        <v>2987.4133502391801</v>
      </c>
      <c r="J61" s="197">
        <v>4045.2382016121041</v>
      </c>
      <c r="K61" s="197">
        <v>3958.1288348835365</v>
      </c>
      <c r="L61" s="197">
        <v>2801.2612490062252</v>
      </c>
      <c r="M61" s="197">
        <v>3110.5945531570696</v>
      </c>
      <c r="N61" s="197">
        <v>3333.8561529349663</v>
      </c>
      <c r="O61" s="197">
        <v>5182.9871969933392</v>
      </c>
      <c r="P61" s="197">
        <v>5481.9571584982041</v>
      </c>
      <c r="Q61" s="197">
        <v>4863.7385994560354</v>
      </c>
      <c r="R61" s="197">
        <v>3146.1612740438832</v>
      </c>
      <c r="S61" s="197">
        <f t="shared" si="9"/>
        <v>54000</v>
      </c>
      <c r="U61" s="286"/>
      <c r="V61" s="286"/>
      <c r="W61" s="286"/>
      <c r="X61" s="286"/>
      <c r="Y61" s="286"/>
      <c r="Z61" s="286"/>
      <c r="AA61" s="286"/>
    </row>
    <row r="62" spans="1:27" x14ac:dyDescent="0.25">
      <c r="A62" s="240" t="s">
        <v>325</v>
      </c>
      <c r="B62" s="240"/>
      <c r="C62" s="240"/>
      <c r="D62" s="197">
        <v>892.25299516470022</v>
      </c>
      <c r="E62" s="197">
        <v>877.1358675448115</v>
      </c>
      <c r="F62" s="197">
        <v>843.44193604198665</v>
      </c>
      <c r="G62" s="197">
        <v>725.50975264735109</v>
      </c>
      <c r="H62" s="197">
        <v>1741.7833574693516</v>
      </c>
      <c r="I62" s="197">
        <v>1300.2643634924689</v>
      </c>
      <c r="J62" s="197">
        <v>1713.0557285481771</v>
      </c>
      <c r="K62" s="197">
        <v>1566.3570100310315</v>
      </c>
      <c r="L62" s="197">
        <v>1040.4227279988354</v>
      </c>
      <c r="M62" s="197">
        <v>1065.671278919682</v>
      </c>
      <c r="N62" s="197">
        <v>1136.2223682928752</v>
      </c>
      <c r="O62" s="197">
        <v>1741.7128102886013</v>
      </c>
      <c r="P62" s="197">
        <v>2424.2813916031587</v>
      </c>
      <c r="Q62" s="197">
        <v>2181.9028496110441</v>
      </c>
      <c r="R62" s="197">
        <v>749.98556234592672</v>
      </c>
      <c r="S62" s="197">
        <f t="shared" si="9"/>
        <v>20000.000000000004</v>
      </c>
      <c r="U62" s="173"/>
      <c r="V62" s="286"/>
      <c r="W62" s="286"/>
      <c r="X62" s="286"/>
      <c r="Y62" s="286"/>
      <c r="Z62" s="286"/>
      <c r="AA62" s="286"/>
    </row>
    <row r="63" spans="1:27" x14ac:dyDescent="0.25">
      <c r="A63" s="240" t="s">
        <v>76</v>
      </c>
      <c r="B63" s="240"/>
      <c r="C63" s="240"/>
      <c r="D63" s="197">
        <v>0</v>
      </c>
      <c r="E63" s="197">
        <v>2500</v>
      </c>
      <c r="F63" s="197">
        <v>0</v>
      </c>
      <c r="G63" s="197">
        <v>0</v>
      </c>
      <c r="H63" s="197">
        <v>0</v>
      </c>
      <c r="I63" s="197">
        <v>0</v>
      </c>
      <c r="J63" s="197">
        <v>0</v>
      </c>
      <c r="K63" s="197">
        <v>0</v>
      </c>
      <c r="L63" s="197">
        <v>0</v>
      </c>
      <c r="M63" s="197">
        <v>0</v>
      </c>
      <c r="N63" s="197">
        <v>0</v>
      </c>
      <c r="O63" s="197">
        <v>0</v>
      </c>
      <c r="P63" s="197">
        <v>0</v>
      </c>
      <c r="Q63" s="197">
        <v>0</v>
      </c>
      <c r="R63" s="197">
        <v>0</v>
      </c>
      <c r="S63" s="197">
        <f t="shared" si="9"/>
        <v>2500</v>
      </c>
      <c r="U63" s="286"/>
      <c r="V63" s="286"/>
      <c r="W63" s="286"/>
      <c r="X63" s="286"/>
      <c r="Y63" s="286"/>
      <c r="Z63" s="286"/>
      <c r="AA63" s="286"/>
    </row>
    <row r="64" spans="1:27" x14ac:dyDescent="0.25">
      <c r="A64" s="240" t="s">
        <v>377</v>
      </c>
      <c r="B64" s="240"/>
      <c r="C64" s="240"/>
      <c r="D64" s="197">
        <v>0</v>
      </c>
      <c r="E64" s="197">
        <v>0</v>
      </c>
      <c r="F64" s="197">
        <v>0</v>
      </c>
      <c r="G64" s="197">
        <v>0</v>
      </c>
      <c r="H64" s="197">
        <v>0</v>
      </c>
      <c r="I64" s="197">
        <v>0</v>
      </c>
      <c r="J64" s="197">
        <v>0</v>
      </c>
      <c r="K64" s="197">
        <v>1600</v>
      </c>
      <c r="L64" s="197">
        <v>0</v>
      </c>
      <c r="M64" s="197">
        <v>0</v>
      </c>
      <c r="N64" s="197">
        <v>0</v>
      </c>
      <c r="O64" s="197">
        <v>0</v>
      </c>
      <c r="P64" s="197">
        <v>0</v>
      </c>
      <c r="Q64" s="197">
        <v>0</v>
      </c>
      <c r="R64" s="197">
        <v>0</v>
      </c>
      <c r="S64" s="197">
        <f t="shared" si="9"/>
        <v>1600</v>
      </c>
      <c r="U64" s="286"/>
      <c r="V64" s="286"/>
      <c r="W64" s="286"/>
      <c r="X64" s="286"/>
      <c r="Y64" s="286"/>
      <c r="Z64" s="286"/>
      <c r="AA64" s="286"/>
    </row>
    <row r="65" spans="1:27" x14ac:dyDescent="0.25">
      <c r="A65" s="240" t="s">
        <v>78</v>
      </c>
      <c r="B65" s="240"/>
      <c r="C65" s="240"/>
      <c r="D65" s="197">
        <v>863</v>
      </c>
      <c r="E65" s="197">
        <v>1065</v>
      </c>
      <c r="F65" s="197">
        <v>0</v>
      </c>
      <c r="G65" s="197">
        <v>789</v>
      </c>
      <c r="H65" s="197">
        <v>0</v>
      </c>
      <c r="I65" s="197">
        <v>0</v>
      </c>
      <c r="J65" s="197">
        <v>664</v>
      </c>
      <c r="K65" s="197">
        <v>0</v>
      </c>
      <c r="L65" s="197">
        <v>536</v>
      </c>
      <c r="M65" s="197">
        <v>983</v>
      </c>
      <c r="N65" s="197">
        <v>0</v>
      </c>
      <c r="O65" s="197">
        <v>289</v>
      </c>
      <c r="P65" s="197">
        <v>1959</v>
      </c>
      <c r="Q65" s="197">
        <v>1306</v>
      </c>
      <c r="R65" s="197">
        <v>738</v>
      </c>
      <c r="S65" s="197">
        <f t="shared" si="9"/>
        <v>9192</v>
      </c>
      <c r="U65" s="286"/>
      <c r="V65" s="286"/>
      <c r="W65" s="286"/>
      <c r="X65" s="286"/>
      <c r="Y65" s="286"/>
      <c r="Z65" s="286"/>
      <c r="AA65" s="286"/>
    </row>
    <row r="66" spans="1:27" x14ac:dyDescent="0.25">
      <c r="A66" s="240" t="s">
        <v>33</v>
      </c>
      <c r="B66" s="240"/>
      <c r="C66" s="240"/>
      <c r="D66" s="197">
        <v>4703.9291772958068</v>
      </c>
      <c r="E66" s="197">
        <v>4594.3831191747968</v>
      </c>
      <c r="F66" s="197">
        <v>2747.8461462084852</v>
      </c>
      <c r="G66" s="197">
        <v>414.25449245339445</v>
      </c>
      <c r="H66" s="197">
        <v>0</v>
      </c>
      <c r="I66" s="197">
        <v>0</v>
      </c>
      <c r="J66" s="197">
        <v>0</v>
      </c>
      <c r="K66" s="197">
        <v>0</v>
      </c>
      <c r="L66" s="197">
        <v>2275.7823442452386</v>
      </c>
      <c r="M66" s="197">
        <v>3619.0613347016765</v>
      </c>
      <c r="N66" s="197">
        <v>3544.7824374307379</v>
      </c>
      <c r="O66" s="197">
        <v>7531.9132694483733</v>
      </c>
      <c r="P66" s="197">
        <v>5713.610455287082</v>
      </c>
      <c r="Q66" s="197">
        <v>0</v>
      </c>
      <c r="R66" s="197">
        <v>2292.1008848640467</v>
      </c>
      <c r="S66" s="197">
        <f t="shared" si="9"/>
        <v>37437.66366110964</v>
      </c>
      <c r="W66" s="286"/>
      <c r="AA66" s="286"/>
    </row>
    <row r="67" spans="1:27" x14ac:dyDescent="0.25">
      <c r="A67" s="240" t="s">
        <v>446</v>
      </c>
      <c r="B67" s="240"/>
      <c r="C67" s="240"/>
      <c r="D67" s="197">
        <v>2625</v>
      </c>
      <c r="E67" s="197">
        <v>2625</v>
      </c>
      <c r="F67" s="197">
        <v>3500</v>
      </c>
      <c r="G67" s="197">
        <v>2625</v>
      </c>
      <c r="H67" s="197">
        <v>7350</v>
      </c>
      <c r="I67" s="197">
        <v>5425</v>
      </c>
      <c r="J67" s="197">
        <v>5775</v>
      </c>
      <c r="K67" s="197">
        <v>8225</v>
      </c>
      <c r="L67" s="197">
        <v>2625</v>
      </c>
      <c r="M67" s="197">
        <v>2625</v>
      </c>
      <c r="N67" s="197">
        <v>2625</v>
      </c>
      <c r="O67" s="197">
        <v>4375</v>
      </c>
      <c r="P67" s="197">
        <v>5250</v>
      </c>
      <c r="Q67" s="197">
        <v>4725</v>
      </c>
      <c r="R67" s="197">
        <v>2625</v>
      </c>
      <c r="S67" s="197">
        <f t="shared" si="9"/>
        <v>63000</v>
      </c>
      <c r="W67" s="286"/>
      <c r="AA67" s="286"/>
    </row>
    <row r="68" spans="1:27" x14ac:dyDescent="0.25">
      <c r="A68" s="240" t="s">
        <v>449</v>
      </c>
      <c r="B68" s="240"/>
      <c r="C68" s="240"/>
      <c r="D68" s="197">
        <v>750</v>
      </c>
      <c r="E68" s="197">
        <v>750</v>
      </c>
      <c r="F68" s="197">
        <v>750</v>
      </c>
      <c r="G68" s="197">
        <v>750</v>
      </c>
      <c r="H68" s="197"/>
      <c r="I68" s="197"/>
      <c r="J68" s="197"/>
      <c r="K68" s="197"/>
      <c r="L68" s="197"/>
      <c r="M68" s="197"/>
      <c r="N68" s="197"/>
      <c r="O68" s="197"/>
      <c r="P68" s="197"/>
      <c r="Q68" s="197"/>
      <c r="R68" s="197"/>
      <c r="S68" s="197">
        <f t="shared" si="9"/>
        <v>3000</v>
      </c>
      <c r="W68" s="286"/>
      <c r="AA68" s="286"/>
    </row>
    <row r="69" spans="1:27" x14ac:dyDescent="0.25">
      <c r="A69" s="240" t="s">
        <v>450</v>
      </c>
      <c r="B69" s="240"/>
      <c r="C69" s="240"/>
      <c r="D69" s="197"/>
      <c r="E69" s="197"/>
      <c r="F69" s="197"/>
      <c r="G69" s="197">
        <v>600</v>
      </c>
      <c r="H69" s="197"/>
      <c r="I69" s="197"/>
      <c r="J69" s="197"/>
      <c r="K69" s="197"/>
      <c r="L69" s="197"/>
      <c r="M69" s="197"/>
      <c r="N69" s="197"/>
      <c r="O69" s="197"/>
      <c r="P69" s="197"/>
      <c r="Q69" s="197"/>
      <c r="R69" s="197"/>
      <c r="S69" s="197">
        <f t="shared" si="9"/>
        <v>600</v>
      </c>
      <c r="W69" s="286"/>
      <c r="AA69" s="286"/>
    </row>
    <row r="70" spans="1:27" x14ac:dyDescent="0.25">
      <c r="A70" s="240" t="s">
        <v>444</v>
      </c>
      <c r="B70" s="240"/>
      <c r="C70" s="240"/>
      <c r="D70" s="197">
        <v>1811</v>
      </c>
      <c r="E70" s="197">
        <v>-526</v>
      </c>
      <c r="F70" s="197">
        <v>-352</v>
      </c>
      <c r="G70" s="197">
        <v>-1735</v>
      </c>
      <c r="H70" s="197">
        <v>-767</v>
      </c>
      <c r="I70" s="197">
        <v>-942</v>
      </c>
      <c r="J70" s="197">
        <v>-98</v>
      </c>
      <c r="K70" s="197">
        <v>-521</v>
      </c>
      <c r="L70" s="197">
        <v>-393</v>
      </c>
      <c r="M70" s="197">
        <v>-891</v>
      </c>
      <c r="N70" s="197">
        <v>2771</v>
      </c>
      <c r="O70" s="197">
        <v>3944</v>
      </c>
      <c r="P70" s="197">
        <v>2246</v>
      </c>
      <c r="Q70" s="197">
        <v>3393</v>
      </c>
      <c r="R70" s="197">
        <v>1303</v>
      </c>
      <c r="S70" s="197">
        <f t="shared" si="9"/>
        <v>9243</v>
      </c>
      <c r="W70" s="286"/>
      <c r="AA70" s="286"/>
    </row>
    <row r="71" spans="1:27" x14ac:dyDescent="0.25">
      <c r="A71" s="235" t="s">
        <v>445</v>
      </c>
      <c r="B71" s="240"/>
      <c r="C71" s="240"/>
      <c r="D71" s="197">
        <v>-1902.9036406626733</v>
      </c>
      <c r="E71" s="197">
        <v>-1815.3705506373885</v>
      </c>
      <c r="F71" s="197">
        <v>-1890.116089934791</v>
      </c>
      <c r="G71" s="197">
        <v>-1302.3100127618754</v>
      </c>
      <c r="H71" s="197">
        <v>-2112.2753797740424</v>
      </c>
      <c r="I71" s="197">
        <v>-1380.6009497067159</v>
      </c>
      <c r="J71" s="197">
        <v>-1875.9392659195048</v>
      </c>
      <c r="K71" s="197">
        <v>-1719.2178551341876</v>
      </c>
      <c r="L71" s="197">
        <v>-1584.1723521548095</v>
      </c>
      <c r="M71" s="197">
        <v>-1898.0782441129154</v>
      </c>
      <c r="N71" s="197">
        <v>-1928.5498974201009</v>
      </c>
      <c r="O71" s="197">
        <v>-2255.819651117059</v>
      </c>
      <c r="P71" s="197">
        <v>-2531.0971137743295</v>
      </c>
      <c r="Q71" s="197">
        <v>-2388.0781957234908</v>
      </c>
      <c r="R71" s="197">
        <v>-1914.3833477965491</v>
      </c>
      <c r="S71" s="197">
        <f t="shared" si="9"/>
        <v>-28498.912546630436</v>
      </c>
      <c r="W71" s="286"/>
      <c r="AA71" s="286"/>
    </row>
    <row r="72" spans="1:27" ht="15.75" thickBot="1" x14ac:dyDescent="0.3">
      <c r="A72" s="126" t="s">
        <v>0</v>
      </c>
      <c r="B72" s="476"/>
      <c r="C72" s="476"/>
      <c r="D72" s="134">
        <f>SUM(D54:D71)</f>
        <v>32517.658511205886</v>
      </c>
      <c r="E72" s="134">
        <f t="shared" ref="E72:S72" si="10">SUM(E54:E71)</f>
        <v>40078.499186320129</v>
      </c>
      <c r="F72" s="134">
        <f t="shared" si="10"/>
        <v>21466.68388541368</v>
      </c>
      <c r="G72" s="134">
        <f t="shared" si="10"/>
        <v>22243.485857981152</v>
      </c>
      <c r="H72" s="134">
        <f t="shared" si="10"/>
        <v>31835.315582216179</v>
      </c>
      <c r="I72" s="134">
        <f t="shared" si="10"/>
        <v>21321.143378882647</v>
      </c>
      <c r="J72" s="134">
        <f t="shared" si="10"/>
        <v>29537.14028800993</v>
      </c>
      <c r="K72" s="134">
        <f t="shared" si="10"/>
        <v>32269.222054008278</v>
      </c>
      <c r="L72" s="134">
        <f t="shared" si="10"/>
        <v>21615.334345003073</v>
      </c>
      <c r="M72" s="134">
        <f t="shared" si="10"/>
        <v>23106.474350815835</v>
      </c>
      <c r="N72" s="134">
        <f t="shared" si="10"/>
        <v>26991.617110599222</v>
      </c>
      <c r="O72" s="134">
        <f t="shared" si="10"/>
        <v>47474.136266988702</v>
      </c>
      <c r="P72" s="134">
        <f t="shared" si="10"/>
        <v>46160.590541197715</v>
      </c>
      <c r="Q72" s="134">
        <f t="shared" si="10"/>
        <v>36560.333781300309</v>
      </c>
      <c r="R72" s="134">
        <f t="shared" si="10"/>
        <v>23594.115974536446</v>
      </c>
      <c r="S72" s="134">
        <f t="shared" si="10"/>
        <v>456771.75111447921</v>
      </c>
    </row>
    <row r="73" spans="1:27" ht="15.75" thickBot="1" x14ac:dyDescent="0.3">
      <c r="A73" s="235"/>
      <c r="B73" s="235"/>
      <c r="C73" s="235"/>
      <c r="D73" s="235"/>
      <c r="E73" s="235"/>
      <c r="F73" s="235"/>
      <c r="G73" s="235"/>
      <c r="H73" s="235"/>
      <c r="I73" s="235"/>
      <c r="J73" s="235"/>
      <c r="K73" s="235"/>
      <c r="L73" s="235"/>
      <c r="M73" s="235"/>
      <c r="N73" s="235"/>
      <c r="O73" s="235"/>
      <c r="P73" s="235"/>
      <c r="Q73" s="235"/>
      <c r="R73" s="235"/>
      <c r="S73" s="235"/>
    </row>
    <row r="74" spans="1:27" x14ac:dyDescent="0.25">
      <c r="A74" s="246" t="s">
        <v>85</v>
      </c>
      <c r="B74" s="233"/>
      <c r="C74" s="233"/>
      <c r="D74" s="19"/>
      <c r="E74" s="19"/>
      <c r="F74" s="19"/>
      <c r="G74" s="19"/>
      <c r="H74" s="19"/>
      <c r="I74" s="19"/>
      <c r="J74" s="19"/>
      <c r="K74" s="19"/>
      <c r="L74" s="19"/>
      <c r="M74" s="19"/>
      <c r="N74" s="19"/>
      <c r="O74" s="19"/>
      <c r="P74" s="19"/>
      <c r="Q74" s="19"/>
      <c r="R74" s="19"/>
      <c r="S74" s="19"/>
      <c r="U74" s="286"/>
      <c r="V74" s="286"/>
      <c r="W74" s="286"/>
      <c r="X74" s="286"/>
      <c r="Y74" s="286"/>
      <c r="Z74" s="286"/>
      <c r="AA74" s="286"/>
    </row>
    <row r="75" spans="1:27" x14ac:dyDescent="0.25">
      <c r="A75" s="240" t="s">
        <v>79</v>
      </c>
      <c r="B75" s="240"/>
      <c r="C75" s="240"/>
      <c r="D75" s="99">
        <v>0</v>
      </c>
      <c r="E75" s="99">
        <v>3600</v>
      </c>
      <c r="F75" s="99">
        <v>0</v>
      </c>
      <c r="G75" s="99">
        <v>0</v>
      </c>
      <c r="H75" s="99">
        <v>0</v>
      </c>
      <c r="I75" s="99">
        <v>0</v>
      </c>
      <c r="J75" s="99">
        <v>0</v>
      </c>
      <c r="K75" s="99">
        <v>0</v>
      </c>
      <c r="L75" s="99">
        <v>0</v>
      </c>
      <c r="M75" s="99">
        <v>0</v>
      </c>
      <c r="N75" s="99">
        <v>0</v>
      </c>
      <c r="O75" s="99">
        <v>0</v>
      </c>
      <c r="P75" s="99">
        <v>0</v>
      </c>
      <c r="Q75" s="99">
        <v>0</v>
      </c>
      <c r="R75" s="99">
        <v>0</v>
      </c>
      <c r="S75" s="99">
        <f>SUM(D75:R75)</f>
        <v>3600</v>
      </c>
      <c r="U75" s="286"/>
      <c r="V75" s="286"/>
      <c r="W75" s="286"/>
      <c r="X75" s="286"/>
      <c r="Y75" s="286"/>
      <c r="Z75" s="286"/>
      <c r="AA75" s="286"/>
    </row>
    <row r="76" spans="1:27" x14ac:dyDescent="0.25">
      <c r="A76" s="235" t="s">
        <v>81</v>
      </c>
      <c r="B76" s="235"/>
      <c r="C76" s="235"/>
      <c r="D76" s="99">
        <v>3498.8464187547083</v>
      </c>
      <c r="E76" s="99">
        <v>2865.6432685940431</v>
      </c>
      <c r="F76" s="99">
        <v>1803.7785068306157</v>
      </c>
      <c r="G76" s="99">
        <v>1474.391352994915</v>
      </c>
      <c r="H76" s="99">
        <v>1821.8241815203564</v>
      </c>
      <c r="I76" s="99">
        <v>674.70964483239618</v>
      </c>
      <c r="J76" s="99">
        <v>925.57283664560623</v>
      </c>
      <c r="K76" s="99">
        <v>1104.8860535236083</v>
      </c>
      <c r="L76" s="99">
        <v>1858.8578940282032</v>
      </c>
      <c r="M76" s="99">
        <v>1717.7288691402409</v>
      </c>
      <c r="N76" s="99">
        <v>2316.7149974690938</v>
      </c>
      <c r="O76" s="99">
        <v>3079.2203477825883</v>
      </c>
      <c r="P76" s="99">
        <v>1609.5294835221885</v>
      </c>
      <c r="Q76" s="99">
        <v>1177.803408868419</v>
      </c>
      <c r="R76" s="99">
        <v>2570.4927354930137</v>
      </c>
      <c r="S76" s="99">
        <f>SUM(D76:R76)</f>
        <v>28500</v>
      </c>
      <c r="U76" s="270"/>
      <c r="V76" s="286"/>
      <c r="W76" s="286"/>
      <c r="X76" s="286"/>
      <c r="Y76" s="286"/>
      <c r="Z76" s="286"/>
      <c r="AA76" s="286"/>
    </row>
    <row r="77" spans="1:27" ht="15" customHeight="1" x14ac:dyDescent="0.25">
      <c r="A77" s="235" t="s">
        <v>82</v>
      </c>
      <c r="B77" s="235"/>
      <c r="C77" s="235"/>
      <c r="D77" s="99">
        <f>$S77*'Tabell 3.1'!D$90/100</f>
        <v>6752.1597554915434</v>
      </c>
      <c r="E77" s="99">
        <f>$S77*'Tabell 3.1'!E$90/100</f>
        <v>5530.188763953417</v>
      </c>
      <c r="F77" s="99">
        <f>$S77*'Tabell 3.1'!F$90/100</f>
        <v>3480.9760658134696</v>
      </c>
      <c r="G77" s="99">
        <f>$S77*'Tabell 3.1'!G$90/100</f>
        <v>2845.3166461305377</v>
      </c>
      <c r="H77" s="99">
        <f>$S77*'Tabell 3.1'!H$90/100</f>
        <v>3515.8010520568287</v>
      </c>
      <c r="I77" s="99">
        <f>$S77*'Tabell 3.1'!I$90/100</f>
        <v>1302.071244413396</v>
      </c>
      <c r="J77" s="99">
        <f>$S77*'Tabell 3.1'!J$90/100</f>
        <v>1786.1931935266089</v>
      </c>
      <c r="K77" s="99">
        <f>$S77*'Tabell 3.1'!K$90/100</f>
        <v>2132.2362436420512</v>
      </c>
      <c r="L77" s="99">
        <f>$S77*'Tabell 3.1'!L$90/100</f>
        <v>3587.2696200544278</v>
      </c>
      <c r="M77" s="99">
        <f>$S77*'Tabell 3.1'!M$90/100</f>
        <v>3314.9153614987113</v>
      </c>
      <c r="N77" s="99">
        <f>$S77*'Tabell 3.1'!N$90/100</f>
        <v>4470.8535038877253</v>
      </c>
      <c r="O77" s="99">
        <f>$S77*'Tabell 3.1'!O$90/100</f>
        <v>5942.355057124294</v>
      </c>
      <c r="P77" s="99">
        <f>$S77*'Tabell 3.1'!P$90/100</f>
        <v>3106.1095296042231</v>
      </c>
      <c r="Q77" s="99">
        <f>$S77*'Tabell 3.1'!Q$90/100</f>
        <v>2272.9539469390538</v>
      </c>
      <c r="R77" s="99">
        <f>$S77*'Tabell 3.1'!R$90/100</f>
        <v>4960.6000158637116</v>
      </c>
      <c r="S77" s="99">
        <v>55000</v>
      </c>
      <c r="U77" s="286"/>
      <c r="V77" s="286"/>
      <c r="W77" s="286"/>
      <c r="X77" s="286"/>
      <c r="Y77" s="286"/>
      <c r="Z77" s="286"/>
      <c r="AA77" s="286"/>
    </row>
    <row r="78" spans="1:27" x14ac:dyDescent="0.25">
      <c r="A78" s="240" t="s">
        <v>83</v>
      </c>
      <c r="B78" s="240"/>
      <c r="C78" s="240"/>
      <c r="D78" s="99">
        <v>0</v>
      </c>
      <c r="E78" s="99">
        <v>0</v>
      </c>
      <c r="F78" s="99">
        <v>0</v>
      </c>
      <c r="G78" s="99">
        <v>0</v>
      </c>
      <c r="H78" s="99">
        <v>0</v>
      </c>
      <c r="I78" s="99">
        <v>400</v>
      </c>
      <c r="J78" s="99">
        <v>0</v>
      </c>
      <c r="K78" s="99">
        <v>0</v>
      </c>
      <c r="L78" s="99">
        <v>0</v>
      </c>
      <c r="M78" s="99">
        <v>0</v>
      </c>
      <c r="N78" s="99">
        <v>0</v>
      </c>
      <c r="O78" s="99">
        <v>0</v>
      </c>
      <c r="P78" s="99">
        <v>0</v>
      </c>
      <c r="Q78" s="99">
        <v>0</v>
      </c>
      <c r="R78" s="99">
        <v>0</v>
      </c>
      <c r="S78" s="99">
        <f t="shared" ref="S78:S81" si="11">SUM(D78:R78)</f>
        <v>400</v>
      </c>
      <c r="U78" s="286"/>
      <c r="V78" s="286"/>
      <c r="W78" s="286"/>
      <c r="X78" s="286"/>
      <c r="Y78" s="286"/>
      <c r="Z78" s="286"/>
      <c r="AA78" s="286"/>
    </row>
    <row r="79" spans="1:27" ht="15" customHeight="1" x14ac:dyDescent="0.25">
      <c r="A79" s="235" t="s">
        <v>84</v>
      </c>
      <c r="B79" s="235"/>
      <c r="C79" s="235"/>
      <c r="D79" s="99">
        <f>$S79*'Tabell 3.1'!D$90/100</f>
        <v>3191.9300662323658</v>
      </c>
      <c r="E79" s="99">
        <f>$S79*'Tabell 3.1'!E$90/100</f>
        <v>2614.2710520507062</v>
      </c>
      <c r="F79" s="99">
        <f>$S79*'Tabell 3.1'!F$90/100</f>
        <v>1645.5523220209129</v>
      </c>
      <c r="G79" s="99">
        <f>$S79*'Tabell 3.1'!G$90/100</f>
        <v>1345.0587781707998</v>
      </c>
      <c r="H79" s="99">
        <f>$S79*'Tabell 3.1'!H$90/100</f>
        <v>1662.0150427905007</v>
      </c>
      <c r="I79" s="99">
        <f>$S79*'Tabell 3.1'!I$90/100</f>
        <v>615.52458826815086</v>
      </c>
      <c r="J79" s="99">
        <f>$S79*'Tabell 3.1'!J$90/100</f>
        <v>844.3822369398514</v>
      </c>
      <c r="K79" s="99">
        <f>$S79*'Tabell 3.1'!K$90/100</f>
        <v>1007.9662242671516</v>
      </c>
      <c r="L79" s="99">
        <f>$S79*'Tabell 3.1'!L$90/100</f>
        <v>1695.8001840257293</v>
      </c>
      <c r="M79" s="99">
        <f>$S79*'Tabell 3.1'!M$90/100</f>
        <v>1567.0508981630271</v>
      </c>
      <c r="N79" s="99">
        <f>$S79*'Tabell 3.1'!N$90/100</f>
        <v>2113.4943836560155</v>
      </c>
      <c r="O79" s="99">
        <f>$S79*'Tabell 3.1'!O$90/100</f>
        <v>2809.1132997314839</v>
      </c>
      <c r="P79" s="99">
        <f>$S79*'Tabell 3.1'!P$90/100</f>
        <v>1468.3426867219966</v>
      </c>
      <c r="Q79" s="99">
        <f>$S79*'Tabell 3.1'!Q$90/100</f>
        <v>1074.4873203711891</v>
      </c>
      <c r="R79" s="99">
        <f>$S79*'Tabell 3.1'!R$90/100</f>
        <v>2345.0109165901181</v>
      </c>
      <c r="S79" s="99">
        <v>26000</v>
      </c>
      <c r="U79" s="286"/>
      <c r="V79" s="286"/>
      <c r="W79" s="286"/>
      <c r="X79" s="286"/>
      <c r="Y79" s="286"/>
      <c r="Z79" s="286"/>
      <c r="AA79" s="286"/>
    </row>
    <row r="80" spans="1:27" x14ac:dyDescent="0.25">
      <c r="A80" s="235" t="s">
        <v>326</v>
      </c>
      <c r="B80" s="235"/>
      <c r="C80" s="235"/>
      <c r="D80" s="99">
        <f>$S80*'Tabell 3.1'!D$90/100</f>
        <v>1841.4981151340573</v>
      </c>
      <c r="E80" s="99">
        <f>$S80*'Tabell 3.1'!E$90/100</f>
        <v>1508.2332992600227</v>
      </c>
      <c r="F80" s="99">
        <f>$S80*'Tabell 3.1'!F$90/100</f>
        <v>949.35710885821902</v>
      </c>
      <c r="G80" s="99">
        <f>$S80*'Tabell 3.1'!G$90/100</f>
        <v>775.99544894469216</v>
      </c>
      <c r="H80" s="99">
        <f>$S80*'Tabell 3.1'!H$90/100</f>
        <v>958.85483237913502</v>
      </c>
      <c r="I80" s="99">
        <f>$S80*'Tabell 3.1'!I$90/100</f>
        <v>355.11033938547166</v>
      </c>
      <c r="J80" s="99">
        <f>$S80*'Tabell 3.1'!J$90/100</f>
        <v>487.14359823452969</v>
      </c>
      <c r="K80" s="99">
        <f>$S80*'Tabell 3.1'!K$90/100</f>
        <v>581.5189755387413</v>
      </c>
      <c r="L80" s="99">
        <f>$S80*'Tabell 3.1'!L$90/100</f>
        <v>978.34626001484389</v>
      </c>
      <c r="M80" s="99">
        <f>$S80*'Tabell 3.1'!M$90/100</f>
        <v>904.06782586328484</v>
      </c>
      <c r="N80" s="99">
        <f>$S80*'Tabell 3.1'!N$90/100</f>
        <v>1219.3236828784704</v>
      </c>
      <c r="O80" s="99">
        <f>$S80*'Tabell 3.1'!O$90/100</f>
        <v>1620.6422883066255</v>
      </c>
      <c r="P80" s="99">
        <f>$S80*'Tabell 3.1'!P$90/100</f>
        <v>847.1207808011518</v>
      </c>
      <c r="Q80" s="99">
        <f>$S80*'Tabell 3.1'!Q$90/100</f>
        <v>619.8965309833784</v>
      </c>
      <c r="R80" s="99">
        <f>$S80*'Tabell 3.1'!R$90/100</f>
        <v>1352.8909134173759</v>
      </c>
      <c r="S80" s="99">
        <v>15000</v>
      </c>
      <c r="U80" s="173"/>
      <c r="V80" s="286"/>
      <c r="W80" s="286"/>
      <c r="X80" s="286"/>
      <c r="Y80" s="286"/>
      <c r="Z80" s="286"/>
      <c r="AA80" s="286"/>
    </row>
    <row r="81" spans="1:27" x14ac:dyDescent="0.25">
      <c r="A81" s="235" t="s">
        <v>327</v>
      </c>
      <c r="B81" s="235"/>
      <c r="C81" s="235"/>
      <c r="D81" s="99">
        <v>500</v>
      </c>
      <c r="E81" s="99">
        <v>500</v>
      </c>
      <c r="F81" s="99">
        <v>500</v>
      </c>
      <c r="G81" s="99">
        <v>500</v>
      </c>
      <c r="H81" s="99">
        <v>500</v>
      </c>
      <c r="I81" s="99">
        <v>500</v>
      </c>
      <c r="J81" s="99">
        <v>500</v>
      </c>
      <c r="K81" s="99">
        <v>500</v>
      </c>
      <c r="L81" s="99">
        <v>500</v>
      </c>
      <c r="M81" s="99">
        <v>500</v>
      </c>
      <c r="N81" s="99">
        <v>500</v>
      </c>
      <c r="O81" s="99">
        <v>500</v>
      </c>
      <c r="P81" s="99">
        <v>500</v>
      </c>
      <c r="Q81" s="99">
        <v>500</v>
      </c>
      <c r="R81" s="99">
        <v>500</v>
      </c>
      <c r="S81" s="99">
        <f t="shared" si="11"/>
        <v>7500</v>
      </c>
      <c r="U81" s="286"/>
      <c r="V81" s="286"/>
      <c r="W81" s="286"/>
      <c r="X81" s="286"/>
      <c r="Y81" s="286"/>
      <c r="Z81" s="286"/>
      <c r="AA81" s="286"/>
    </row>
    <row r="82" spans="1:27" x14ac:dyDescent="0.25">
      <c r="A82" s="235" t="s">
        <v>445</v>
      </c>
      <c r="B82" s="235"/>
      <c r="C82" s="235"/>
      <c r="D82" s="99">
        <v>-453.38273225282347</v>
      </c>
      <c r="E82" s="99">
        <v>-394.51544648698655</v>
      </c>
      <c r="F82" s="99">
        <v>-284.84948668308772</v>
      </c>
      <c r="G82" s="99">
        <v>-215.41581254674438</v>
      </c>
      <c r="H82" s="99">
        <v>-219.7745274077979</v>
      </c>
      <c r="I82" s="99">
        <v>-73.534798463980849</v>
      </c>
      <c r="J82" s="99">
        <v>-99.263084700632135</v>
      </c>
      <c r="K82" s="99">
        <v>-110.59489482911908</v>
      </c>
      <c r="L82" s="99">
        <v>-240.14388007283654</v>
      </c>
      <c r="M82" s="99">
        <v>-239.57084911966044</v>
      </c>
      <c r="N82" s="99">
        <v>-306.46880774794556</v>
      </c>
      <c r="O82" s="99">
        <v>-304.58036399535541</v>
      </c>
      <c r="P82" s="99">
        <v>-169.90274170825296</v>
      </c>
      <c r="Q82" s="99">
        <v>-133.39686183368494</v>
      </c>
      <c r="R82" s="99">
        <v>-357.87691853585551</v>
      </c>
      <c r="S82" s="99">
        <f>SUM(D82:R82)</f>
        <v>-3603.2712063847634</v>
      </c>
      <c r="U82" s="286"/>
      <c r="V82" s="286"/>
      <c r="W82" s="286"/>
      <c r="X82" s="286"/>
      <c r="Y82" s="286"/>
      <c r="Z82" s="286"/>
      <c r="AA82" s="286"/>
    </row>
    <row r="83" spans="1:27" ht="15.75" thickBot="1" x14ac:dyDescent="0.3">
      <c r="A83" s="251" t="s">
        <v>0</v>
      </c>
      <c r="B83" s="249"/>
      <c r="C83" s="249"/>
      <c r="D83" s="133">
        <f t="shared" ref="D83:S83" si="12">SUM(D75:D82)</f>
        <v>15331.051623359852</v>
      </c>
      <c r="E83" s="133">
        <f t="shared" si="12"/>
        <v>16223.8209373712</v>
      </c>
      <c r="F83" s="133">
        <f t="shared" si="12"/>
        <v>8094.8145168401297</v>
      </c>
      <c r="G83" s="133">
        <f t="shared" si="12"/>
        <v>6725.3464136941993</v>
      </c>
      <c r="H83" s="133">
        <f t="shared" si="12"/>
        <v>8238.7205813390246</v>
      </c>
      <c r="I83" s="133">
        <f t="shared" si="12"/>
        <v>3773.8810184354347</v>
      </c>
      <c r="J83" s="133">
        <f t="shared" si="12"/>
        <v>4444.0287806459646</v>
      </c>
      <c r="K83" s="133">
        <f t="shared" si="12"/>
        <v>5216.0126021424339</v>
      </c>
      <c r="L83" s="133">
        <f t="shared" si="12"/>
        <v>8380.130078050368</v>
      </c>
      <c r="M83" s="133">
        <f t="shared" si="12"/>
        <v>7764.192105545605</v>
      </c>
      <c r="N83" s="133">
        <f t="shared" si="12"/>
        <v>10313.917760143358</v>
      </c>
      <c r="O83" s="133">
        <f t="shared" si="12"/>
        <v>13646.750628949636</v>
      </c>
      <c r="P83" s="133">
        <f t="shared" si="12"/>
        <v>7361.1997389413082</v>
      </c>
      <c r="Q83" s="133">
        <f t="shared" si="12"/>
        <v>5511.7443453283549</v>
      </c>
      <c r="R83" s="133">
        <f t="shared" si="12"/>
        <v>11371.117662828363</v>
      </c>
      <c r="S83" s="133">
        <f t="shared" si="12"/>
        <v>132396.72879361524</v>
      </c>
      <c r="U83" s="173"/>
      <c r="V83" s="286"/>
      <c r="W83" s="286"/>
      <c r="X83" s="286"/>
      <c r="Y83" s="286"/>
      <c r="Z83" s="286"/>
      <c r="AA83" s="286"/>
    </row>
    <row r="84" spans="1:27" ht="15" customHeight="1" thickBot="1" x14ac:dyDescent="0.3">
      <c r="A84" s="235"/>
      <c r="B84" s="235"/>
      <c r="C84" s="235"/>
      <c r="D84" s="235"/>
      <c r="E84" s="235"/>
      <c r="F84" s="235"/>
      <c r="G84" s="235"/>
      <c r="H84" s="235"/>
      <c r="I84" s="235"/>
      <c r="J84" s="235"/>
      <c r="K84" s="235"/>
      <c r="L84" s="235"/>
      <c r="M84" s="235"/>
      <c r="N84" s="235"/>
      <c r="O84" s="235"/>
      <c r="P84" s="235"/>
      <c r="Q84" s="235"/>
      <c r="R84" s="235"/>
      <c r="S84" s="235"/>
      <c r="U84" s="286"/>
      <c r="V84" s="286"/>
      <c r="W84" s="286"/>
      <c r="X84" s="286"/>
      <c r="Y84" s="286"/>
      <c r="Z84" s="286"/>
      <c r="AA84" s="286"/>
    </row>
    <row r="85" spans="1:27" x14ac:dyDescent="0.25">
      <c r="A85" s="135" t="s">
        <v>44</v>
      </c>
      <c r="B85" s="109"/>
      <c r="C85" s="109"/>
      <c r="D85" s="109"/>
      <c r="E85" s="109"/>
      <c r="F85" s="109"/>
      <c r="G85" s="109"/>
      <c r="H85" s="109"/>
      <c r="I85" s="109"/>
      <c r="J85" s="109"/>
      <c r="K85" s="109"/>
      <c r="L85" s="109"/>
      <c r="M85" s="109"/>
      <c r="N85" s="109"/>
      <c r="O85" s="109"/>
      <c r="P85" s="109"/>
      <c r="Q85" s="109"/>
      <c r="R85" s="109"/>
      <c r="S85" s="109"/>
    </row>
    <row r="86" spans="1:27" x14ac:dyDescent="0.25">
      <c r="A86" s="235" t="s">
        <v>445</v>
      </c>
      <c r="B86" s="241"/>
      <c r="C86" s="241"/>
      <c r="D86" s="241">
        <v>-192.73048911805324</v>
      </c>
      <c r="E86" s="241">
        <v>-165.44704146291397</v>
      </c>
      <c r="F86" s="241">
        <v>-127.81900823862343</v>
      </c>
      <c r="G86" s="241">
        <v>-100.28858247691547</v>
      </c>
      <c r="H86" s="241">
        <v>-80.047411136562701</v>
      </c>
      <c r="I86" s="241">
        <v>-17.029036264000027</v>
      </c>
      <c r="J86" s="241">
        <v>-24.97888556390614</v>
      </c>
      <c r="K86" s="241">
        <v>-29.433705783529643</v>
      </c>
      <c r="L86" s="241">
        <v>-85.324114740728788</v>
      </c>
      <c r="M86" s="241">
        <v>-82.985800753370484</v>
      </c>
      <c r="N86" s="241">
        <v>-106.84506067033257</v>
      </c>
      <c r="O86" s="241">
        <v>-106.78083474598058</v>
      </c>
      <c r="P86" s="241">
        <v>-56.005097163920368</v>
      </c>
      <c r="Q86" s="241">
        <v>-37.965454324804838</v>
      </c>
      <c r="R86" s="241">
        <v>-131.01024749430593</v>
      </c>
      <c r="S86" s="241">
        <f>SUM(D86:R86)</f>
        <v>-1344.6907699379481</v>
      </c>
    </row>
    <row r="87" spans="1:27" ht="15.75" thickBot="1" x14ac:dyDescent="0.3">
      <c r="A87" s="136" t="s">
        <v>0</v>
      </c>
      <c r="B87" s="133"/>
      <c r="C87" s="133"/>
      <c r="D87" s="133">
        <f>SUM(D86)</f>
        <v>-192.73048911805324</v>
      </c>
      <c r="E87" s="133">
        <f t="shared" ref="E87:S87" si="13">SUM(E86)</f>
        <v>-165.44704146291397</v>
      </c>
      <c r="F87" s="133">
        <f t="shared" si="13"/>
        <v>-127.81900823862343</v>
      </c>
      <c r="G87" s="133">
        <f t="shared" si="13"/>
        <v>-100.28858247691547</v>
      </c>
      <c r="H87" s="133">
        <f t="shared" si="13"/>
        <v>-80.047411136562701</v>
      </c>
      <c r="I87" s="133">
        <f t="shared" si="13"/>
        <v>-17.029036264000027</v>
      </c>
      <c r="J87" s="133">
        <f t="shared" si="13"/>
        <v>-24.97888556390614</v>
      </c>
      <c r="K87" s="133">
        <f t="shared" si="13"/>
        <v>-29.433705783529643</v>
      </c>
      <c r="L87" s="133">
        <f t="shared" si="13"/>
        <v>-85.324114740728788</v>
      </c>
      <c r="M87" s="133">
        <f t="shared" si="13"/>
        <v>-82.985800753370484</v>
      </c>
      <c r="N87" s="133">
        <f t="shared" si="13"/>
        <v>-106.84506067033257</v>
      </c>
      <c r="O87" s="133">
        <f t="shared" si="13"/>
        <v>-106.78083474598058</v>
      </c>
      <c r="P87" s="133">
        <f t="shared" si="13"/>
        <v>-56.005097163920368</v>
      </c>
      <c r="Q87" s="133">
        <f t="shared" si="13"/>
        <v>-37.965454324804838</v>
      </c>
      <c r="R87" s="133">
        <f t="shared" si="13"/>
        <v>-131.01024749430593</v>
      </c>
      <c r="S87" s="133">
        <f t="shared" si="13"/>
        <v>-1344.6907699379481</v>
      </c>
    </row>
    <row r="88" spans="1:27" ht="15" customHeight="1" thickBot="1" x14ac:dyDescent="0.3">
      <c r="A88" s="241"/>
      <c r="B88" s="241"/>
      <c r="C88" s="241"/>
      <c r="D88" s="247"/>
      <c r="E88" s="247"/>
      <c r="F88" s="247"/>
      <c r="G88" s="247"/>
      <c r="H88" s="247"/>
      <c r="I88" s="247"/>
      <c r="J88" s="247"/>
      <c r="K88" s="247"/>
      <c r="L88" s="247"/>
      <c r="M88" s="247"/>
      <c r="N88" s="247"/>
      <c r="O88" s="247"/>
      <c r="P88" s="247"/>
      <c r="Q88" s="247"/>
      <c r="R88" s="247"/>
      <c r="S88" s="247"/>
    </row>
    <row r="89" spans="1:27" x14ac:dyDescent="0.25">
      <c r="A89" s="135" t="s">
        <v>42</v>
      </c>
      <c r="B89" s="109"/>
      <c r="C89" s="109"/>
      <c r="D89" s="109"/>
      <c r="E89" s="109"/>
      <c r="F89" s="109"/>
      <c r="G89" s="109"/>
      <c r="H89" s="109"/>
      <c r="I89" s="109"/>
      <c r="J89" s="109"/>
      <c r="K89" s="109"/>
      <c r="L89" s="109"/>
      <c r="M89" s="109"/>
      <c r="N89" s="109"/>
      <c r="O89" s="109"/>
      <c r="P89" s="109"/>
      <c r="Q89" s="109"/>
      <c r="R89" s="109"/>
      <c r="S89" s="109"/>
    </row>
    <row r="90" spans="1:27" x14ac:dyDescent="0.25">
      <c r="A90" s="235" t="s">
        <v>370</v>
      </c>
      <c r="B90" s="235"/>
      <c r="C90" s="235"/>
      <c r="D90" s="99">
        <v>0</v>
      </c>
      <c r="E90" s="99">
        <v>5000</v>
      </c>
      <c r="F90" s="99">
        <v>0</v>
      </c>
      <c r="G90" s="99">
        <v>0</v>
      </c>
      <c r="H90" s="99">
        <v>0</v>
      </c>
      <c r="I90" s="99">
        <v>0</v>
      </c>
      <c r="J90" s="99">
        <v>0</v>
      </c>
      <c r="K90" s="99">
        <v>0</v>
      </c>
      <c r="L90" s="99">
        <v>0</v>
      </c>
      <c r="M90" s="99">
        <v>0</v>
      </c>
      <c r="N90" s="99">
        <v>0</v>
      </c>
      <c r="O90" s="99">
        <v>0</v>
      </c>
      <c r="P90" s="99">
        <v>0</v>
      </c>
      <c r="Q90" s="99">
        <v>0</v>
      </c>
      <c r="R90" s="99">
        <v>0</v>
      </c>
      <c r="S90" s="99">
        <f>SUM(D90:R90)</f>
        <v>5000</v>
      </c>
    </row>
    <row r="91" spans="1:27" ht="15.75" thickBot="1" x14ac:dyDescent="0.3">
      <c r="A91" s="136" t="s">
        <v>0</v>
      </c>
      <c r="B91" s="133"/>
      <c r="C91" s="133"/>
      <c r="D91" s="133">
        <f>SUM(D90)</f>
        <v>0</v>
      </c>
      <c r="E91" s="133">
        <f t="shared" ref="E91:S91" si="14">SUM(E90)</f>
        <v>5000</v>
      </c>
      <c r="F91" s="133">
        <f t="shared" si="14"/>
        <v>0</v>
      </c>
      <c r="G91" s="133">
        <f t="shared" si="14"/>
        <v>0</v>
      </c>
      <c r="H91" s="133">
        <f t="shared" si="14"/>
        <v>0</v>
      </c>
      <c r="I91" s="133">
        <f t="shared" si="14"/>
        <v>0</v>
      </c>
      <c r="J91" s="133">
        <f t="shared" si="14"/>
        <v>0</v>
      </c>
      <c r="K91" s="133">
        <f t="shared" si="14"/>
        <v>0</v>
      </c>
      <c r="L91" s="133">
        <f t="shared" si="14"/>
        <v>0</v>
      </c>
      <c r="M91" s="133">
        <f t="shared" si="14"/>
        <v>0</v>
      </c>
      <c r="N91" s="133">
        <f t="shared" si="14"/>
        <v>0</v>
      </c>
      <c r="O91" s="133">
        <f t="shared" si="14"/>
        <v>0</v>
      </c>
      <c r="P91" s="133">
        <f t="shared" si="14"/>
        <v>0</v>
      </c>
      <c r="Q91" s="133">
        <f t="shared" si="14"/>
        <v>0</v>
      </c>
      <c r="R91" s="133">
        <f t="shared" si="14"/>
        <v>0</v>
      </c>
      <c r="S91" s="133">
        <f t="shared" si="14"/>
        <v>5000</v>
      </c>
    </row>
    <row r="92" spans="1:27" ht="15.75" thickBot="1" x14ac:dyDescent="0.3">
      <c r="A92" s="29"/>
      <c r="B92" s="29"/>
      <c r="C92" s="29"/>
      <c r="D92" s="29"/>
      <c r="E92" s="29"/>
      <c r="F92" s="29"/>
      <c r="G92" s="29"/>
      <c r="H92" s="29"/>
      <c r="I92" s="29"/>
      <c r="J92" s="29"/>
      <c r="K92" s="29"/>
      <c r="L92" s="29"/>
      <c r="M92" s="29"/>
      <c r="N92" s="29"/>
      <c r="O92" s="29"/>
      <c r="P92" s="29"/>
      <c r="Q92" s="29"/>
      <c r="R92" s="29"/>
      <c r="S92" s="29"/>
    </row>
    <row r="93" spans="1:27" x14ac:dyDescent="0.25">
      <c r="A93" s="437" t="s">
        <v>124</v>
      </c>
      <c r="B93" s="437"/>
      <c r="C93" s="437"/>
      <c r="D93" s="438"/>
      <c r="E93" s="438"/>
      <c r="F93" s="438"/>
      <c r="G93" s="438"/>
      <c r="H93" s="438"/>
      <c r="I93" s="438"/>
      <c r="J93" s="438"/>
      <c r="K93" s="438"/>
      <c r="L93" s="438"/>
      <c r="M93" s="438"/>
      <c r="N93" s="438"/>
      <c r="O93" s="438"/>
      <c r="P93" s="438"/>
      <c r="Q93" s="438"/>
      <c r="R93" s="438"/>
      <c r="S93" s="438"/>
    </row>
    <row r="94" spans="1:27" x14ac:dyDescent="0.25">
      <c r="A94" s="262" t="s">
        <v>124</v>
      </c>
      <c r="B94" s="261"/>
      <c r="C94" s="261"/>
      <c r="D94" s="433">
        <v>0</v>
      </c>
      <c r="E94" s="433">
        <v>0</v>
      </c>
      <c r="F94" s="433">
        <v>0</v>
      </c>
      <c r="G94" s="433">
        <v>0</v>
      </c>
      <c r="H94" s="433">
        <v>0</v>
      </c>
      <c r="I94" s="433">
        <v>0</v>
      </c>
      <c r="J94" s="433">
        <v>-25884</v>
      </c>
      <c r="K94" s="433">
        <v>0</v>
      </c>
      <c r="L94" s="433">
        <v>0</v>
      </c>
      <c r="M94" s="433">
        <v>0</v>
      </c>
      <c r="N94" s="433">
        <v>0</v>
      </c>
      <c r="O94" s="433">
        <v>0</v>
      </c>
      <c r="P94" s="433">
        <v>0</v>
      </c>
      <c r="Q94" s="433">
        <v>0</v>
      </c>
      <c r="R94" s="433">
        <v>0</v>
      </c>
      <c r="S94" s="433">
        <v>-25884</v>
      </c>
    </row>
    <row r="95" spans="1:27" ht="15.75" thickBot="1" x14ac:dyDescent="0.3">
      <c r="A95" s="439" t="s">
        <v>0</v>
      </c>
      <c r="B95" s="440"/>
      <c r="C95" s="440"/>
      <c r="D95" s="440">
        <v>0</v>
      </c>
      <c r="E95" s="440">
        <v>0</v>
      </c>
      <c r="F95" s="440">
        <v>0</v>
      </c>
      <c r="G95" s="440">
        <v>0</v>
      </c>
      <c r="H95" s="440">
        <v>0</v>
      </c>
      <c r="I95" s="440">
        <v>0</v>
      </c>
      <c r="J95" s="440">
        <v>-25884</v>
      </c>
      <c r="K95" s="440">
        <v>0</v>
      </c>
      <c r="L95" s="440">
        <v>0</v>
      </c>
      <c r="M95" s="440">
        <v>0</v>
      </c>
      <c r="N95" s="440">
        <v>0</v>
      </c>
      <c r="O95" s="440">
        <v>0</v>
      </c>
      <c r="P95" s="440">
        <v>0</v>
      </c>
      <c r="Q95" s="440">
        <v>0</v>
      </c>
      <c r="R95" s="440">
        <v>0</v>
      </c>
      <c r="S95" s="440">
        <v>-25884</v>
      </c>
    </row>
    <row r="97" spans="1:19" x14ac:dyDescent="0.25">
      <c r="A97" s="285"/>
      <c r="B97" s="285"/>
      <c r="D97" s="285"/>
      <c r="E97" s="285"/>
      <c r="F97" s="285"/>
      <c r="G97" s="285"/>
      <c r="H97" s="285"/>
      <c r="I97" s="285"/>
      <c r="J97" s="285"/>
      <c r="K97" s="285"/>
      <c r="L97" s="285"/>
      <c r="M97" s="285"/>
      <c r="N97" s="285"/>
      <c r="O97" s="285"/>
      <c r="P97" s="285"/>
      <c r="Q97" s="285"/>
      <c r="R97" s="285"/>
      <c r="S97" s="285"/>
    </row>
    <row r="98" spans="1:19" x14ac:dyDescent="0.25">
      <c r="A98" s="285"/>
      <c r="B98" s="285"/>
      <c r="D98" s="285"/>
      <c r="E98" s="285"/>
      <c r="F98" s="285"/>
      <c r="G98" s="285"/>
      <c r="H98" s="285"/>
      <c r="I98" s="285"/>
      <c r="J98" s="285"/>
      <c r="K98" s="285"/>
      <c r="L98" s="285"/>
      <c r="M98" s="285"/>
      <c r="N98" s="285"/>
      <c r="O98" s="285"/>
      <c r="P98" s="285"/>
      <c r="Q98" s="285"/>
      <c r="R98" s="285"/>
      <c r="S98" s="285"/>
    </row>
    <row r="103" spans="1:19" x14ac:dyDescent="0.25">
      <c r="D103" s="173"/>
      <c r="E103" s="173"/>
      <c r="F103" s="173"/>
      <c r="G103" s="173"/>
      <c r="H103" s="173"/>
      <c r="I103" s="173"/>
      <c r="J103" s="173"/>
      <c r="K103" s="173"/>
      <c r="L103" s="173"/>
      <c r="M103" s="173"/>
      <c r="N103" s="173"/>
      <c r="O103" s="173"/>
      <c r="P103" s="173"/>
      <c r="Q103" s="173"/>
      <c r="R103" s="173"/>
      <c r="S103" s="173"/>
    </row>
  </sheetData>
  <pageMargins left="0.51181102362204722" right="0.39370078740157483" top="0.74803149606299213" bottom="0.74803149606299213" header="0.31496062992125984" footer="0.31496062992125984"/>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8" sqref="P38"/>
    </sheetView>
  </sheetViews>
  <sheetFormatPr baseColWidth="10" defaultRowHeight="15" x14ac:dyDescent="0.25"/>
  <cols>
    <col min="1" max="16384" width="11.42578125" style="286"/>
  </cols>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110"/>
  <sheetViews>
    <sheetView zoomScale="85" zoomScaleNormal="85" workbookViewId="0">
      <selection activeCell="D1" sqref="D1"/>
    </sheetView>
  </sheetViews>
  <sheetFormatPr baseColWidth="10" defaultRowHeight="15" x14ac:dyDescent="0.25"/>
  <cols>
    <col min="1" max="1" width="55.28515625" style="15" customWidth="1"/>
    <col min="2" max="2" width="12.85546875" style="15" customWidth="1"/>
    <col min="3" max="3" width="13.140625" style="15" customWidth="1"/>
    <col min="4" max="19" width="12.5703125" style="15" customWidth="1"/>
    <col min="20" max="16384" width="11.42578125" style="15"/>
  </cols>
  <sheetData>
    <row r="1" spans="1:19" x14ac:dyDescent="0.25">
      <c r="A1" s="37" t="s">
        <v>129</v>
      </c>
      <c r="B1" s="29"/>
      <c r="C1" s="29"/>
      <c r="D1" s="29"/>
      <c r="E1" s="29"/>
      <c r="F1" s="29"/>
      <c r="G1" s="29"/>
      <c r="H1" s="29"/>
      <c r="I1" s="29"/>
      <c r="J1" s="29"/>
      <c r="K1" s="29"/>
      <c r="L1" s="29"/>
      <c r="M1" s="29"/>
      <c r="N1" s="29"/>
      <c r="O1" s="29"/>
      <c r="P1" s="29"/>
      <c r="Q1" s="29"/>
      <c r="R1" s="29"/>
      <c r="S1" s="29"/>
    </row>
    <row r="2" spans="1:19" x14ac:dyDescent="0.25">
      <c r="A2" s="29"/>
      <c r="B2" s="29"/>
      <c r="C2" s="29"/>
      <c r="D2" s="29"/>
      <c r="E2" s="29"/>
      <c r="F2" s="29"/>
      <c r="G2" s="29"/>
      <c r="H2" s="29"/>
      <c r="I2" s="29"/>
      <c r="J2" s="29"/>
      <c r="K2" s="29"/>
      <c r="L2" s="29"/>
      <c r="M2" s="29"/>
      <c r="N2" s="29"/>
      <c r="O2" s="29"/>
      <c r="P2" s="29"/>
      <c r="Q2" s="29"/>
      <c r="R2" s="29"/>
      <c r="S2" s="29"/>
    </row>
    <row r="3" spans="1:19" ht="48" customHeight="1" x14ac:dyDescent="0.25">
      <c r="A3" s="115"/>
      <c r="B3" s="115"/>
      <c r="C3" s="115" t="s">
        <v>29</v>
      </c>
      <c r="D3" s="115" t="s">
        <v>46</v>
      </c>
      <c r="E3" s="115" t="s">
        <v>187</v>
      </c>
      <c r="F3" s="115" t="s">
        <v>47</v>
      </c>
      <c r="G3" s="115" t="s">
        <v>48</v>
      </c>
      <c r="H3" s="115" t="s">
        <v>49</v>
      </c>
      <c r="I3" s="115" t="s">
        <v>50</v>
      </c>
      <c r="J3" s="115" t="s">
        <v>51</v>
      </c>
      <c r="K3" s="115" t="s">
        <v>52</v>
      </c>
      <c r="L3" s="115" t="s">
        <v>53</v>
      </c>
      <c r="M3" s="115" t="s">
        <v>54</v>
      </c>
      <c r="N3" s="115" t="s">
        <v>55</v>
      </c>
      <c r="O3" s="115" t="s">
        <v>56</v>
      </c>
      <c r="P3" s="115" t="s">
        <v>86</v>
      </c>
      <c r="Q3" s="115" t="s">
        <v>194</v>
      </c>
      <c r="R3" s="115" t="s">
        <v>57</v>
      </c>
      <c r="S3" s="115" t="s">
        <v>0</v>
      </c>
    </row>
    <row r="4" spans="1:19" ht="14.25" customHeight="1" thickBot="1" x14ac:dyDescent="0.3">
      <c r="A4" s="33"/>
      <c r="B4" s="33"/>
      <c r="C4" s="33"/>
      <c r="D4" s="33"/>
      <c r="E4" s="34"/>
      <c r="F4" s="34"/>
      <c r="G4" s="34"/>
      <c r="H4" s="33"/>
      <c r="I4" s="33"/>
      <c r="J4" s="33"/>
      <c r="K4" s="33"/>
      <c r="L4" s="33"/>
      <c r="M4" s="33"/>
      <c r="N4" s="33"/>
      <c r="O4" s="33"/>
      <c r="P4" s="33"/>
      <c r="Q4" s="33"/>
      <c r="R4" s="33"/>
      <c r="S4" s="33"/>
    </row>
    <row r="5" spans="1:19" x14ac:dyDescent="0.25">
      <c r="A5" s="165" t="s">
        <v>10</v>
      </c>
      <c r="B5" s="2"/>
      <c r="C5" s="2"/>
      <c r="D5" s="2"/>
      <c r="E5" s="2"/>
      <c r="F5" s="2"/>
      <c r="G5" s="2"/>
      <c r="H5" s="2"/>
      <c r="I5" s="2"/>
      <c r="J5" s="2"/>
      <c r="K5" s="2"/>
      <c r="L5" s="2"/>
      <c r="M5" s="2"/>
      <c r="N5" s="2"/>
      <c r="O5" s="2"/>
      <c r="P5" s="2"/>
      <c r="Q5" s="2"/>
      <c r="R5" s="2"/>
      <c r="S5" s="2"/>
    </row>
    <row r="6" spans="1:19" x14ac:dyDescent="0.25">
      <c r="A6" s="153" t="s">
        <v>27</v>
      </c>
      <c r="B6" s="54"/>
      <c r="C6" s="94">
        <v>0.5</v>
      </c>
      <c r="D6" s="55">
        <f>'Tabell 4.1'!D7</f>
        <v>6.666666666666667</v>
      </c>
      <c r="E6" s="55">
        <f>'Tabell 4.1'!E7</f>
        <v>6.666666666666667</v>
      </c>
      <c r="F6" s="55">
        <f>'Tabell 4.1'!F7</f>
        <v>6.666666666666667</v>
      </c>
      <c r="G6" s="55">
        <f>'Tabell 4.1'!G7</f>
        <v>6.666666666666667</v>
      </c>
      <c r="H6" s="55">
        <f>'Tabell 4.1'!H7</f>
        <v>6.666666666666667</v>
      </c>
      <c r="I6" s="55">
        <f>'Tabell 4.1'!I7</f>
        <v>6.666666666666667</v>
      </c>
      <c r="J6" s="55">
        <f>'Tabell 4.1'!J7</f>
        <v>6.666666666666667</v>
      </c>
      <c r="K6" s="55">
        <f>'Tabell 4.1'!K7</f>
        <v>6.666666666666667</v>
      </c>
      <c r="L6" s="55">
        <f>'Tabell 4.1'!L7</f>
        <v>6.666666666666667</v>
      </c>
      <c r="M6" s="55">
        <f>'Tabell 4.1'!M7</f>
        <v>6.666666666666667</v>
      </c>
      <c r="N6" s="55">
        <f>'Tabell 4.1'!N7</f>
        <v>6.666666666666667</v>
      </c>
      <c r="O6" s="55">
        <f>'Tabell 4.1'!O7</f>
        <v>6.666666666666667</v>
      </c>
      <c r="P6" s="55">
        <f>'Tabell 4.1'!P7</f>
        <v>6.666666666666667</v>
      </c>
      <c r="Q6" s="55">
        <f>'Tabell 4.1'!Q7</f>
        <v>6.666666666666667</v>
      </c>
      <c r="R6" s="55">
        <f>'Tabell 4.1'!R7</f>
        <v>6.666666666666667</v>
      </c>
      <c r="S6" s="55">
        <f>'Tabell 4.1'!S7</f>
        <v>100.00000000000001</v>
      </c>
    </row>
    <row r="7" spans="1:19" x14ac:dyDescent="0.25">
      <c r="A7" s="154" t="s">
        <v>140</v>
      </c>
      <c r="B7" s="50"/>
      <c r="C7" s="95">
        <v>0.5</v>
      </c>
      <c r="D7" s="61">
        <f>'Tabell 4.1'!D8/'Tabell 4.1'!$S$8*100</f>
        <v>8.1464399134236594</v>
      </c>
      <c r="E7" s="61">
        <f>'Tabell 4.1'!E8/'Tabell 4.1'!$S$8*100</f>
        <v>8.7830833051159694</v>
      </c>
      <c r="F7" s="61">
        <f>'Tabell 4.1'!F8/'Tabell 4.1'!$S$8*100</f>
        <v>6.4241614222147971</v>
      </c>
      <c r="G7" s="61">
        <f>'Tabell 4.1'!G8/'Tabell 4.1'!$S$8*100</f>
        <v>5.8315222012228682</v>
      </c>
      <c r="H7" s="61">
        <f>'Tabell 4.1'!H8/'Tabell 4.1'!$S$8*100</f>
        <v>8.6953732970758857</v>
      </c>
      <c r="I7" s="61">
        <f>'Tabell 4.1'!I8/'Tabell 4.1'!$S$8*100</f>
        <v>4.975305456069667</v>
      </c>
      <c r="J7" s="61">
        <f>'Tabell 4.1'!J8/'Tabell 4.1'!$S$8*100</f>
        <v>7.3709223423345476</v>
      </c>
      <c r="K7" s="61">
        <f>'Tabell 4.1'!K8/'Tabell 4.1'!$S$8*100</f>
        <v>7.6967023721977164</v>
      </c>
      <c r="L7" s="61">
        <f>'Tabell 4.1'!L8/'Tabell 4.1'!$S$8*100</f>
        <v>4.7840737718734285</v>
      </c>
      <c r="M7" s="61">
        <f>'Tabell 4.1'!M8/'Tabell 4.1'!$S$8*100</f>
        <v>4.0879128747253466</v>
      </c>
      <c r="N7" s="61">
        <f>'Tabell 4.1'!N8/'Tabell 4.1'!$S$8*100</f>
        <v>4.8853579478244784</v>
      </c>
      <c r="O7" s="61">
        <f>'Tabell 4.1'!O8/'Tabell 4.1'!$S$8*100</f>
        <v>7.3728615091789713</v>
      </c>
      <c r="P7" s="61">
        <f>'Tabell 4.1'!P8/'Tabell 4.1'!$S$8*100</f>
        <v>7.4826481859094169</v>
      </c>
      <c r="Q7" s="61">
        <f>'Tabell 4.1'!Q8/'Tabell 4.1'!$S$8*100</f>
        <v>7.6513557013742721</v>
      </c>
      <c r="R7" s="61">
        <f>'Tabell 4.1'!R8/'Tabell 4.1'!$S$8*100</f>
        <v>5.8122796994589727</v>
      </c>
      <c r="S7" s="61">
        <f>'Tabell 4.1'!S8/'Tabell 4.1'!$S$8*100</f>
        <v>100</v>
      </c>
    </row>
    <row r="8" spans="1:19" ht="15.75" thickBot="1" x14ac:dyDescent="0.3">
      <c r="A8" s="155" t="s">
        <v>137</v>
      </c>
      <c r="B8" s="111"/>
      <c r="C8" s="112" t="s">
        <v>30</v>
      </c>
      <c r="D8" s="4">
        <f>SUMPRODUCT($C6:$C7,D6:D7)</f>
        <v>7.4065532900451636</v>
      </c>
      <c r="E8" s="4">
        <f t="shared" ref="E8:R8" si="0">SUMPRODUCT($C6:$C7,E6:E7)</f>
        <v>7.7248749858913186</v>
      </c>
      <c r="F8" s="4">
        <f t="shared" si="0"/>
        <v>6.545414044440732</v>
      </c>
      <c r="G8" s="4">
        <f t="shared" si="0"/>
        <v>6.2490944339447676</v>
      </c>
      <c r="H8" s="4">
        <f t="shared" si="0"/>
        <v>7.6810199818712768</v>
      </c>
      <c r="I8" s="4">
        <f t="shared" si="0"/>
        <v>5.820986061368167</v>
      </c>
      <c r="J8" s="4">
        <f t="shared" si="0"/>
        <v>7.0187945045006073</v>
      </c>
      <c r="K8" s="4">
        <f t="shared" si="0"/>
        <v>7.1816845194321921</v>
      </c>
      <c r="L8" s="4">
        <f>SUMPRODUCT($C6:$C7,L6:L7)</f>
        <v>5.7253702192700473</v>
      </c>
      <c r="M8" s="4">
        <f t="shared" si="0"/>
        <v>5.3772897706960068</v>
      </c>
      <c r="N8" s="4">
        <f t="shared" si="0"/>
        <v>5.7760123072455727</v>
      </c>
      <c r="O8" s="4">
        <f t="shared" si="0"/>
        <v>7.0197640879228196</v>
      </c>
      <c r="P8" s="4">
        <f t="shared" si="0"/>
        <v>7.0746574262880415</v>
      </c>
      <c r="Q8" s="4">
        <f t="shared" si="0"/>
        <v>7.1590111840204695</v>
      </c>
      <c r="R8" s="4">
        <f t="shared" si="0"/>
        <v>6.2394731830628203</v>
      </c>
      <c r="S8" s="4">
        <f t="shared" ref="S8" si="1">SUM(D8:R8)</f>
        <v>100</v>
      </c>
    </row>
    <row r="9" spans="1:19" ht="15.75" customHeight="1" thickBot="1" x14ac:dyDescent="0.3">
      <c r="A9" s="156"/>
      <c r="B9" s="29"/>
      <c r="C9" s="72"/>
      <c r="D9" s="29"/>
      <c r="E9" s="29"/>
      <c r="F9" s="29"/>
      <c r="G9" s="29"/>
      <c r="H9" s="29"/>
      <c r="I9" s="29"/>
      <c r="J9" s="29"/>
      <c r="K9" s="29"/>
      <c r="L9" s="29"/>
      <c r="M9" s="29"/>
      <c r="N9" s="29"/>
      <c r="O9" s="29"/>
      <c r="P9" s="29"/>
      <c r="Q9" s="29"/>
      <c r="R9" s="29"/>
      <c r="S9" s="29"/>
    </row>
    <row r="10" spans="1:19" x14ac:dyDescent="0.25">
      <c r="A10" s="166" t="s">
        <v>36</v>
      </c>
      <c r="B10" s="12"/>
      <c r="C10" s="80"/>
      <c r="D10" s="17"/>
      <c r="E10" s="17"/>
      <c r="F10" s="17"/>
      <c r="G10" s="17"/>
      <c r="H10" s="17"/>
      <c r="I10" s="17"/>
      <c r="J10" s="17"/>
      <c r="K10" s="17"/>
      <c r="L10" s="17"/>
      <c r="M10" s="17"/>
      <c r="N10" s="17"/>
      <c r="O10" s="17"/>
      <c r="P10" s="17"/>
      <c r="Q10" s="17"/>
      <c r="R10" s="17"/>
      <c r="S10" s="17"/>
    </row>
    <row r="11" spans="1:19" x14ac:dyDescent="0.25">
      <c r="A11" s="153" t="s">
        <v>38</v>
      </c>
      <c r="B11" s="54"/>
      <c r="C11" s="96">
        <f>'Tabell 4.1'!C14</f>
        <v>0.54204441695062522</v>
      </c>
      <c r="D11" s="55">
        <f>'Tabell 4.1'!D14/'Tabell 4.1'!$S14*100</f>
        <v>9.8346575656990254</v>
      </c>
      <c r="E11" s="55">
        <f>'Tabell 4.1'!E14/'Tabell 4.1'!$S14*100</f>
        <v>11.276053551333254</v>
      </c>
      <c r="F11" s="55">
        <f>'Tabell 4.1'!F14/'Tabell 4.1'!$S14*100</f>
        <v>9.5072608373986256</v>
      </c>
      <c r="G11" s="55">
        <f>'Tabell 4.1'!G14/'Tabell 4.1'!$S14*100</f>
        <v>4.553790857269199</v>
      </c>
      <c r="H11" s="55">
        <f>'Tabell 4.1'!H14/'Tabell 4.1'!$S14*100</f>
        <v>6.0206982762774839</v>
      </c>
      <c r="I11" s="55">
        <f>'Tabell 4.1'!I14/'Tabell 4.1'!$S14*100</f>
        <v>5.1022866748114275</v>
      </c>
      <c r="J11" s="55">
        <f>'Tabell 4.1'!J14/'Tabell 4.1'!$S14*100</f>
        <v>6.1099882930866842</v>
      </c>
      <c r="K11" s="55">
        <f>'Tabell 4.1'!K14/'Tabell 4.1'!$S14*100</f>
        <v>7.6279185788430848</v>
      </c>
      <c r="L11" s="55">
        <f>'Tabell 4.1'!L14/'Tabell 4.1'!$S14*100</f>
        <v>3.7119135559253129</v>
      </c>
      <c r="M11" s="55">
        <f>'Tabell 4.1'!M14/'Tabell 4.1'!$S14*100</f>
        <v>4.6813480241394849</v>
      </c>
      <c r="N11" s="55">
        <f>'Tabell 4.1'!N14/'Tabell 4.1'!$S14*100</f>
        <v>3.4312877888106845</v>
      </c>
      <c r="O11" s="55">
        <f>'Tabell 4.1'!O14/'Tabell 4.1'!$S14*100</f>
        <v>5.8548739593461132</v>
      </c>
      <c r="P11" s="55">
        <f>'Tabell 4.1'!P14/'Tabell 4.1'!$S14*100</f>
        <v>9.8346575656990254</v>
      </c>
      <c r="Q11" s="55">
        <f>'Tabell 4.1'!Q14/'Tabell 4.1'!$S14*100</f>
        <v>7.7464050138470384</v>
      </c>
      <c r="R11" s="55">
        <f>'Tabell 4.1'!R14/'Tabell 4.1'!$S14*100</f>
        <v>4.7068594575135414</v>
      </c>
      <c r="S11" s="55">
        <f>'Tabell 4.1'!S14/'Tabell 4.1'!$S14*100</f>
        <v>100</v>
      </c>
    </row>
    <row r="12" spans="1:19" x14ac:dyDescent="0.25">
      <c r="A12" s="153" t="s">
        <v>39</v>
      </c>
      <c r="B12" s="50"/>
      <c r="C12" s="96">
        <f>'Tabell 4.1'!C15</f>
        <v>0.45795558304937478</v>
      </c>
      <c r="D12" s="55">
        <f>'Tabell 4.1'!D15/'Tabell 4.1'!$S15*100</f>
        <v>7.8754230152559712</v>
      </c>
      <c r="E12" s="55">
        <f>'Tabell 4.1'!E15/'Tabell 4.1'!$S15*100</f>
        <v>8.8371072692490085</v>
      </c>
      <c r="F12" s="55">
        <f>'Tabell 4.1'!F15/'Tabell 4.1'!$S15*100</f>
        <v>6.1411007913490359</v>
      </c>
      <c r="G12" s="55">
        <f>'Tabell 4.1'!G15/'Tabell 4.1'!$S15*100</f>
        <v>3.7454391777454457</v>
      </c>
      <c r="H12" s="55">
        <f>'Tabell 4.1'!H15/'Tabell 4.1'!$S15*100</f>
        <v>4.3987134529336043</v>
      </c>
      <c r="I12" s="55">
        <f>'Tabell 4.1'!I15/'Tabell 4.1'!$S15*100</f>
        <v>5.030211918948825</v>
      </c>
      <c r="J12" s="55">
        <f>'Tabell 4.1'!J15/'Tabell 4.1'!$S15*100</f>
        <v>5.2189355984476276</v>
      </c>
      <c r="K12" s="55">
        <f>'Tabell 4.1'!K15/'Tabell 4.1'!$S15*100</f>
        <v>6.5327427518815915</v>
      </c>
      <c r="L12" s="55">
        <f>'Tabell 4.1'!L15/'Tabell 4.1'!$S15*100</f>
        <v>5.5597673375766581</v>
      </c>
      <c r="M12" s="55">
        <f>'Tabell 4.1'!M15/'Tabell 4.1'!$S15*100</f>
        <v>6.1165828432432079</v>
      </c>
      <c r="N12" s="55">
        <f>'Tabell 4.1'!N15/'Tabell 4.1'!$S15*100</f>
        <v>6.220622820402804</v>
      </c>
      <c r="O12" s="55">
        <f>'Tabell 4.1'!O15/'Tabell 4.1'!$S15*100</f>
        <v>8.5525700293892761</v>
      </c>
      <c r="P12" s="55">
        <f>'Tabell 4.1'!P15/'Tabell 4.1'!$S15*100</f>
        <v>10.002355013436482</v>
      </c>
      <c r="Q12" s="55">
        <f>'Tabell 4.1'!Q15/'Tabell 4.1'!$S15*100</f>
        <v>8.758553053936259</v>
      </c>
      <c r="R12" s="55">
        <f>'Tabell 4.1'!R15/'Tabell 4.1'!$S15*100</f>
        <v>7.009874926204203</v>
      </c>
      <c r="S12" s="55">
        <f>'Tabell 4.1'!S15/'Tabell 4.1'!$S15*100</f>
        <v>100</v>
      </c>
    </row>
    <row r="13" spans="1:19" ht="15.75" thickBot="1" x14ac:dyDescent="0.3">
      <c r="A13" s="167" t="s">
        <v>133</v>
      </c>
      <c r="B13" s="113"/>
      <c r="C13" s="69" t="s">
        <v>30</v>
      </c>
      <c r="D13" s="82">
        <f>SUMPRODUCT($C11:$C12,D11:D12)</f>
        <v>8.937415164820397</v>
      </c>
      <c r="E13" s="82">
        <f t="shared" ref="E13" si="2">SUMPRODUCT($C11:$C12,E11:E12)</f>
        <v>10.159124484695258</v>
      </c>
      <c r="F13" s="82">
        <f t="shared" ref="F13" si="3">SUMPRODUCT($C11:$C12,F11:F12)</f>
        <v>7.9657090508724755</v>
      </c>
      <c r="G13" s="82">
        <f t="shared" ref="G13" si="4">SUMPRODUCT($C11:$C12,G11:G12)</f>
        <v>4.1836016925639576</v>
      </c>
      <c r="H13" s="82">
        <f t="shared" ref="H13" si="5">SUMPRODUCT($C11:$C12,H11:H12)</f>
        <v>5.2779012708058008</v>
      </c>
      <c r="I13" s="82">
        <f t="shared" ref="I13" si="6">SUMPRODUCT($C11:$C12,I11:I12)</f>
        <v>5.0692796379672282</v>
      </c>
      <c r="J13" s="82">
        <f t="shared" ref="J13" si="7">SUMPRODUCT($C11:$C12,J11:J12)</f>
        <v>5.7019257367855385</v>
      </c>
      <c r="K13" s="82">
        <f t="shared" ref="K13" si="8">SUMPRODUCT($C11:$C12,K11:K12)</f>
        <v>7.1263766944653533</v>
      </c>
      <c r="L13" s="82">
        <f t="shared" ref="L13" si="9">SUMPRODUCT($C11:$C12,L11:L12)</f>
        <v>4.5581485118914467</v>
      </c>
      <c r="M13" s="82">
        <f t="shared" ref="M13" si="10">SUMPRODUCT($C11:$C12,M11:M12)</f>
        <v>5.3386218225348943</v>
      </c>
      <c r="N13" s="82">
        <f t="shared" ref="N13" si="11">SUMPRODUCT($C11:$C12,N11:N12)</f>
        <v>4.7086793395235</v>
      </c>
      <c r="O13" s="82">
        <f t="shared" ref="O13" si="12">SUMPRODUCT($C11:$C12,O11:O12)</f>
        <v>7.0902989359927364</v>
      </c>
      <c r="P13" s="82">
        <f t="shared" ref="P13" si="13">SUMPRODUCT($C11:$C12,P11:P12)</f>
        <v>9.9114555481535227</v>
      </c>
      <c r="Q13" s="82">
        <f t="shared" ref="Q13" si="14">SUMPRODUCT($C11:$C12,Q11:Q12)</f>
        <v>8.2099238596783799</v>
      </c>
      <c r="R13" s="82">
        <f t="shared" ref="R13" si="15">SUMPRODUCT($C11:$C12,R11:R12)</f>
        <v>5.7615382492495026</v>
      </c>
      <c r="S13" s="82">
        <f t="shared" ref="S13" si="16">SUM(D13:R13)</f>
        <v>99.999999999999986</v>
      </c>
    </row>
    <row r="14" spans="1:19" ht="14.25" customHeight="1" thickBot="1" x14ac:dyDescent="0.3">
      <c r="A14" s="156"/>
      <c r="B14" s="29"/>
      <c r="C14" s="72"/>
      <c r="D14" s="29"/>
      <c r="E14" s="29"/>
      <c r="F14" s="29"/>
      <c r="G14" s="29"/>
      <c r="H14" s="29"/>
      <c r="I14" s="29"/>
      <c r="J14" s="29"/>
      <c r="K14" s="29"/>
      <c r="L14" s="29"/>
      <c r="M14" s="29"/>
      <c r="N14" s="29"/>
      <c r="O14" s="29"/>
      <c r="P14" s="29"/>
      <c r="Q14" s="29"/>
      <c r="R14" s="29"/>
      <c r="S14" s="29"/>
    </row>
    <row r="15" spans="1:19" x14ac:dyDescent="0.25">
      <c r="A15" s="169" t="s">
        <v>37</v>
      </c>
      <c r="B15" s="12"/>
      <c r="C15" s="81"/>
      <c r="D15" s="12"/>
      <c r="E15" s="12"/>
      <c r="F15" s="12"/>
      <c r="G15" s="12"/>
      <c r="H15" s="12"/>
      <c r="I15" s="12"/>
      <c r="J15" s="12"/>
      <c r="K15" s="12"/>
      <c r="L15" s="12"/>
      <c r="M15" s="12"/>
      <c r="N15" s="12"/>
      <c r="O15" s="12"/>
      <c r="P15" s="12"/>
      <c r="Q15" s="12"/>
      <c r="R15" s="12"/>
      <c r="S15" s="12"/>
    </row>
    <row r="16" spans="1:19" x14ac:dyDescent="0.25">
      <c r="A16" s="153" t="s">
        <v>38</v>
      </c>
      <c r="B16" s="54"/>
      <c r="C16" s="96">
        <f>'Tabell 4.1'!C19</f>
        <v>0.56168811293264931</v>
      </c>
      <c r="D16" s="55">
        <f>'Tabell 4.1'!D19/'Tabell 4.1'!$S19*100</f>
        <v>8.0280492818058811</v>
      </c>
      <c r="E16" s="55">
        <f>'Tabell 4.1'!E19/'Tabell 4.1'!$S19*100</f>
        <v>6.896579248799684</v>
      </c>
      <c r="F16" s="55">
        <f>'Tabell 4.1'!F19/'Tabell 4.1'!$S19*100</f>
        <v>7.7227319713121449</v>
      </c>
      <c r="G16" s="55">
        <f>'Tabell 4.1'!G19/'Tabell 4.1'!$S19*100</f>
        <v>9.3630641884745724</v>
      </c>
      <c r="H16" s="55">
        <f>'Tabell 4.1'!H19/'Tabell 4.1'!$S19*100</f>
        <v>8.9080815296995919</v>
      </c>
      <c r="I16" s="55">
        <f>'Tabell 4.1'!I19/'Tabell 4.1'!$S19*100</f>
        <v>5.6214304814434932</v>
      </c>
      <c r="J16" s="55">
        <f>'Tabell 4.1'!J19/'Tabell 4.1'!$S19*100</f>
        <v>9.644435043243309</v>
      </c>
      <c r="K16" s="55">
        <f>'Tabell 4.1'!K19/'Tabell 4.1'!$S19*100</f>
        <v>15.822620620293026</v>
      </c>
      <c r="L16" s="55">
        <f>'Tabell 4.1'!L19/'Tabell 4.1'!$S19*100</f>
        <v>4.645213303054371</v>
      </c>
      <c r="M16" s="55">
        <f>'Tabell 4.1'!M19/'Tabell 4.1'!$S19*100</f>
        <v>0.2693976269062377</v>
      </c>
      <c r="N16" s="55">
        <f>'Tabell 4.1'!N19/'Tabell 4.1'!$S19*100</f>
        <v>1.131470033006198</v>
      </c>
      <c r="O16" s="55">
        <f>'Tabell 4.1'!O19/'Tabell 4.1'!$S19*100</f>
        <v>6.267984786018463</v>
      </c>
      <c r="P16" s="55">
        <f>'Tabell 4.1'!P19/'Tabell 4.1'!$S19*100</f>
        <v>4.4001612394685488</v>
      </c>
      <c r="Q16" s="55">
        <f>'Tabell 4.1'!Q19/'Tabell 4.1'!$S19*100</f>
        <v>6.3398241531934598</v>
      </c>
      <c r="R16" s="55">
        <f>'Tabell 4.1'!R19/'Tabell 4.1'!$S19*100</f>
        <v>4.9389564932810233</v>
      </c>
      <c r="S16" s="55">
        <f>'Tabell 4.1'!S19/'Tabell 4.1'!$S19*100</f>
        <v>100</v>
      </c>
    </row>
    <row r="17" spans="1:19" x14ac:dyDescent="0.25">
      <c r="A17" s="153" t="s">
        <v>39</v>
      </c>
      <c r="B17" s="50"/>
      <c r="C17" s="96">
        <f>'Tabell 4.1'!C20</f>
        <v>0.43831188706735069</v>
      </c>
      <c r="D17" s="55">
        <f>'Tabell 4.1'!D20/'Tabell 4.1'!$S20*100</f>
        <v>8.0110551577622164</v>
      </c>
      <c r="E17" s="55">
        <f>'Tabell 4.1'!E20/'Tabell 4.1'!$S20*100</f>
        <v>5.3111967896766075</v>
      </c>
      <c r="F17" s="55">
        <f>'Tabell 4.1'!F20/'Tabell 4.1'!$S20*100</f>
        <v>4.7136871508379894</v>
      </c>
      <c r="G17" s="55">
        <f>'Tabell 4.1'!G20/'Tabell 4.1'!$S20*100</f>
        <v>6.4526123219765514</v>
      </c>
      <c r="H17" s="55">
        <f>'Tabell 4.1'!H20/'Tabell 4.1'!$S20*100</f>
        <v>9.3356578015579519</v>
      </c>
      <c r="I17" s="55">
        <f>'Tabell 4.1'!I20/'Tabell 4.1'!$S20*100</f>
        <v>6.2627862144936657</v>
      </c>
      <c r="J17" s="55">
        <f>'Tabell 4.1'!J20/'Tabell 4.1'!$S20*100</f>
        <v>12.735807301912033</v>
      </c>
      <c r="K17" s="55">
        <f>'Tabell 4.1'!K20/'Tabell 4.1'!$S20*100</f>
        <v>14.10786647257849</v>
      </c>
      <c r="L17" s="55">
        <f>'Tabell 4.1'!L20/'Tabell 4.1'!$S20*100</f>
        <v>4.908922810606656</v>
      </c>
      <c r="M17" s="55">
        <f>'Tabell 4.1'!M20/'Tabell 4.1'!$S20*100</f>
        <v>0.35407978597844048</v>
      </c>
      <c r="N17" s="55">
        <f>'Tabell 4.1'!N20/'Tabell 4.1'!$S20*100</f>
        <v>1.3056692107954995</v>
      </c>
      <c r="O17" s="55">
        <f>'Tabell 4.1'!O20/'Tabell 4.1'!$S20*100</f>
        <v>7.380350538988119</v>
      </c>
      <c r="P17" s="55">
        <f>'Tabell 4.1'!P20/'Tabell 4.1'!$S20*100</f>
        <v>5.1120269100637348</v>
      </c>
      <c r="Q17" s="55">
        <f>'Tabell 4.1'!Q20/'Tabell 4.1'!$S20*100</f>
        <v>8.1659650641277857</v>
      </c>
      <c r="R17" s="55">
        <f>'Tabell 4.1'!R20/'Tabell 4.1'!$S20*100</f>
        <v>5.8423164686442677</v>
      </c>
      <c r="S17" s="55">
        <f>'Tabell 4.1'!S20/'Tabell 4.1'!$S20*100</f>
        <v>100</v>
      </c>
    </row>
    <row r="18" spans="1:19" ht="15.75" thickBot="1" x14ac:dyDescent="0.3">
      <c r="A18" s="167" t="s">
        <v>134</v>
      </c>
      <c r="B18" s="113"/>
      <c r="C18" s="69" t="s">
        <v>30</v>
      </c>
      <c r="D18" s="82">
        <f>SUMPRODUCT($C16:$C17,D16:D17)</f>
        <v>8.0206005552272455</v>
      </c>
      <c r="E18" s="82">
        <f t="shared" ref="E18" si="17">SUMPRODUCT($C16:$C17,E16:E17)</f>
        <v>6.2016872714179714</v>
      </c>
      <c r="F18" s="82">
        <f t="shared" ref="F18" si="18">SUMPRODUCT($C16:$C17,F16:F17)</f>
        <v>6.4038318577798803</v>
      </c>
      <c r="G18" s="82">
        <f t="shared" ref="G18" si="19">SUMPRODUCT($C16:$C17,G16:G17)</f>
        <v>8.0873785386511319</v>
      </c>
      <c r="H18" s="82">
        <f t="shared" ref="H18" si="20">SUMPRODUCT($C16:$C17,H16:H17)</f>
        <v>9.0954932922830523</v>
      </c>
      <c r="I18" s="82">
        <f t="shared" ref="I18" si="21">SUMPRODUCT($C16:$C17,I16:I17)</f>
        <v>5.9025443230781782</v>
      </c>
      <c r="J18" s="82">
        <f t="shared" ref="J18" si="22">SUMPRODUCT($C16:$C17,J16:J17)</f>
        <v>10.999420251568054</v>
      </c>
      <c r="K18" s="82">
        <f t="shared" ref="K18" si="23">SUMPRODUCT($C16:$C17,K16:K17)</f>
        <v>15.071023493951701</v>
      </c>
      <c r="L18" s="82">
        <f t="shared" ref="L18" si="24">SUMPRODUCT($C16:$C17,L16:L17)</f>
        <v>4.7608003149472147</v>
      </c>
      <c r="M18" s="82">
        <f t="shared" ref="M18" si="25">SUMPRODUCT($C16:$C17,M16:M17)</f>
        <v>0.30651482385011247</v>
      </c>
      <c r="N18" s="82">
        <f t="shared" ref="N18" si="26">SUMPRODUCT($C16:$C17,N16:N17)</f>
        <v>1.2078236033486076</v>
      </c>
      <c r="O18" s="82">
        <f t="shared" ref="O18" si="27">SUMPRODUCT($C16:$C17,O16:O17)</f>
        <v>6.7555479183116871</v>
      </c>
      <c r="P18" s="82">
        <f t="shared" ref="P18" si="28">SUMPRODUCT($C16:$C17,P16:P17)</f>
        <v>4.7121804248855899</v>
      </c>
      <c r="Q18" s="82">
        <f t="shared" ref="Q18" si="29">SUMPRODUCT($C16:$C17,Q16:Q17)</f>
        <v>7.1402434219159749</v>
      </c>
      <c r="R18" s="82">
        <f t="shared" ref="R18" si="30">SUMPRODUCT($C16:$C17,R16:R17)</f>
        <v>5.3349099087836027</v>
      </c>
      <c r="S18" s="82">
        <f t="shared" ref="S18" si="31">SUM(D18:R18)</f>
        <v>99.999999999999986</v>
      </c>
    </row>
    <row r="19" spans="1:19" ht="14.25" customHeight="1" x14ac:dyDescent="0.25">
      <c r="A19" s="156"/>
      <c r="B19" s="29"/>
      <c r="C19" s="72"/>
      <c r="D19" s="29"/>
      <c r="E19" s="29"/>
      <c r="F19" s="29"/>
      <c r="G19" s="29"/>
      <c r="H19" s="29"/>
      <c r="I19" s="29"/>
      <c r="J19" s="29"/>
      <c r="K19" s="29"/>
      <c r="L19" s="29"/>
      <c r="M19" s="29"/>
      <c r="N19" s="29"/>
      <c r="O19" s="29"/>
      <c r="P19" s="29"/>
      <c r="Q19" s="29"/>
      <c r="R19" s="29"/>
      <c r="S19" s="29"/>
    </row>
    <row r="20" spans="1:19" x14ac:dyDescent="0.25">
      <c r="A20" s="157" t="s">
        <v>133</v>
      </c>
      <c r="B20" s="56"/>
      <c r="C20" s="96">
        <f>'Tabell 4.1'!C23</f>
        <v>0.60564698503350234</v>
      </c>
      <c r="D20" s="56">
        <f>D13</f>
        <v>8.937415164820397</v>
      </c>
      <c r="E20" s="56">
        <f t="shared" ref="E20:S20" si="32">E13</f>
        <v>10.159124484695258</v>
      </c>
      <c r="F20" s="56">
        <f t="shared" si="32"/>
        <v>7.9657090508724755</v>
      </c>
      <c r="G20" s="56">
        <f t="shared" si="32"/>
        <v>4.1836016925639576</v>
      </c>
      <c r="H20" s="56">
        <f t="shared" si="32"/>
        <v>5.2779012708058008</v>
      </c>
      <c r="I20" s="56">
        <f t="shared" si="32"/>
        <v>5.0692796379672282</v>
      </c>
      <c r="J20" s="56">
        <f t="shared" si="32"/>
        <v>5.7019257367855385</v>
      </c>
      <c r="K20" s="56">
        <f t="shared" si="32"/>
        <v>7.1263766944653533</v>
      </c>
      <c r="L20" s="56">
        <f t="shared" si="32"/>
        <v>4.5581485118914467</v>
      </c>
      <c r="M20" s="56">
        <f t="shared" si="32"/>
        <v>5.3386218225348943</v>
      </c>
      <c r="N20" s="56">
        <f t="shared" si="32"/>
        <v>4.7086793395235</v>
      </c>
      <c r="O20" s="56">
        <f t="shared" si="32"/>
        <v>7.0902989359927364</v>
      </c>
      <c r="P20" s="56">
        <f t="shared" si="32"/>
        <v>9.9114555481535227</v>
      </c>
      <c r="Q20" s="56">
        <f t="shared" si="32"/>
        <v>8.2099238596783799</v>
      </c>
      <c r="R20" s="56">
        <f t="shared" si="32"/>
        <v>5.7615382492495026</v>
      </c>
      <c r="S20" s="56">
        <f t="shared" si="32"/>
        <v>99.999999999999986</v>
      </c>
    </row>
    <row r="21" spans="1:19" x14ac:dyDescent="0.25">
      <c r="A21" s="157" t="s">
        <v>134</v>
      </c>
      <c r="B21" s="56"/>
      <c r="C21" s="96">
        <f>'Tabell 4.1'!C24</f>
        <v>0.39435301496649766</v>
      </c>
      <c r="D21" s="56">
        <f>D18</f>
        <v>8.0206005552272455</v>
      </c>
      <c r="E21" s="56">
        <f t="shared" ref="E21:S21" si="33">E18</f>
        <v>6.2016872714179714</v>
      </c>
      <c r="F21" s="56">
        <f t="shared" si="33"/>
        <v>6.4038318577798803</v>
      </c>
      <c r="G21" s="56">
        <f t="shared" si="33"/>
        <v>8.0873785386511319</v>
      </c>
      <c r="H21" s="56">
        <f t="shared" si="33"/>
        <v>9.0954932922830523</v>
      </c>
      <c r="I21" s="56">
        <f t="shared" si="33"/>
        <v>5.9025443230781782</v>
      </c>
      <c r="J21" s="56">
        <f t="shared" si="33"/>
        <v>10.999420251568054</v>
      </c>
      <c r="K21" s="56">
        <f t="shared" si="33"/>
        <v>15.071023493951701</v>
      </c>
      <c r="L21" s="56">
        <f t="shared" si="33"/>
        <v>4.7608003149472147</v>
      </c>
      <c r="M21" s="56">
        <f t="shared" si="33"/>
        <v>0.30651482385011247</v>
      </c>
      <c r="N21" s="56">
        <f t="shared" si="33"/>
        <v>1.2078236033486076</v>
      </c>
      <c r="O21" s="56">
        <f t="shared" si="33"/>
        <v>6.7555479183116871</v>
      </c>
      <c r="P21" s="56">
        <f t="shared" si="33"/>
        <v>4.7121804248855899</v>
      </c>
      <c r="Q21" s="56">
        <f t="shared" si="33"/>
        <v>7.1402434219159749</v>
      </c>
      <c r="R21" s="56">
        <f t="shared" si="33"/>
        <v>5.3349099087836027</v>
      </c>
      <c r="S21" s="56">
        <f t="shared" si="33"/>
        <v>99.999999999999986</v>
      </c>
    </row>
    <row r="22" spans="1:19" ht="15.75" thickBot="1" x14ac:dyDescent="0.3">
      <c r="A22" s="167" t="s">
        <v>40</v>
      </c>
      <c r="B22" s="113"/>
      <c r="C22" s="82" t="s">
        <v>30</v>
      </c>
      <c r="D22" s="82">
        <f>SUMPRODUCT($C20:$C21,D20:D21)</f>
        <v>8.5758665593620051</v>
      </c>
      <c r="E22" s="82">
        <f t="shared" ref="E22" si="34">SUMPRODUCT($C20:$C21,E20:E21)</f>
        <v>8.5984971880987455</v>
      </c>
      <c r="F22" s="82">
        <f t="shared" ref="F22" si="35">SUMPRODUCT($C20:$C21,F20:F21)</f>
        <v>7.3497780707690001</v>
      </c>
      <c r="G22" s="82">
        <f t="shared" ref="G22" si="36">SUMPRODUCT($C20:$C21,G20:G21)</f>
        <v>5.7230678615748403</v>
      </c>
      <c r="H22" s="82">
        <f t="shared" ref="H22" si="37">SUMPRODUCT($C20:$C21,H20:H21)</f>
        <v>6.7833801943874015</v>
      </c>
      <c r="I22" s="82">
        <f t="shared" ref="I22" si="38">SUMPRODUCT($C20:$C21,I20:I21)</f>
        <v>5.3978800788058408</v>
      </c>
      <c r="J22" s="82">
        <f t="shared" ref="J22" si="39">SUMPRODUCT($C20:$C21,J20:J21)</f>
        <v>7.791008670458508</v>
      </c>
      <c r="K22" s="82">
        <f t="shared" ref="K22" si="40">SUMPRODUCT($C20:$C21,K20:K21)</f>
        <v>10.25937211268673</v>
      </c>
      <c r="L22" s="82">
        <f t="shared" ref="L22" si="41">SUMPRODUCT($C20:$C21,L20:L21)</f>
        <v>4.6380648614148861</v>
      </c>
      <c r="M22" s="82">
        <f t="shared" ref="M22" si="42">SUMPRODUCT($C20:$C21,M20:M21)</f>
        <v>3.3541952559695369</v>
      </c>
      <c r="N22" s="82">
        <f t="shared" ref="N22" si="43">SUMPRODUCT($C20:$C21,N20:N21)</f>
        <v>3.3281063250001734</v>
      </c>
      <c r="O22" s="82">
        <f t="shared" ref="O22" si="44">SUMPRODUCT($C20:$C21,O20:O21)</f>
        <v>6.9582888629071116</v>
      </c>
      <c r="P22" s="82">
        <f t="shared" ref="P22" si="45">SUMPRODUCT($C20:$C21,P20:P21)</f>
        <v>7.8611057276525047</v>
      </c>
      <c r="Q22" s="82">
        <f t="shared" ref="Q22" si="46">SUMPRODUCT($C20:$C21,Q20:Q21)</f>
        <v>7.788092153996093</v>
      </c>
      <c r="R22" s="82">
        <f t="shared" ref="R22" si="47">SUMPRODUCT($C20:$C21,R20:R21)</f>
        <v>5.5932960769166211</v>
      </c>
      <c r="S22" s="82">
        <f t="shared" ref="S22" si="48">SUM(D22:R22)</f>
        <v>100</v>
      </c>
    </row>
    <row r="23" spans="1:19" ht="14.25" customHeight="1" thickBot="1" x14ac:dyDescent="0.3">
      <c r="A23" s="158"/>
      <c r="B23" s="57"/>
      <c r="C23" s="97"/>
      <c r="D23" s="58"/>
      <c r="E23" s="58"/>
      <c r="F23" s="58"/>
      <c r="G23" s="58"/>
      <c r="H23" s="58"/>
      <c r="I23" s="58"/>
      <c r="J23" s="58"/>
      <c r="K23" s="58"/>
      <c r="L23" s="58"/>
      <c r="M23" s="58"/>
      <c r="N23" s="58"/>
      <c r="O23" s="58"/>
      <c r="P23" s="58"/>
      <c r="Q23" s="58"/>
      <c r="R23" s="58"/>
      <c r="S23" s="58"/>
    </row>
    <row r="24" spans="1:19" ht="14.25" customHeight="1" x14ac:dyDescent="0.25">
      <c r="A24" s="170" t="s">
        <v>2</v>
      </c>
      <c r="B24" s="207"/>
      <c r="C24" s="207"/>
      <c r="D24" s="207"/>
      <c r="E24" s="207"/>
      <c r="F24" s="207"/>
      <c r="G24" s="207"/>
      <c r="H24" s="207"/>
      <c r="I24" s="207"/>
      <c r="J24" s="207"/>
      <c r="K24" s="207"/>
      <c r="L24" s="207"/>
      <c r="M24" s="207"/>
      <c r="N24" s="207"/>
      <c r="O24" s="207"/>
      <c r="P24" s="207"/>
      <c r="Q24" s="207"/>
      <c r="R24" s="207"/>
      <c r="S24" s="207"/>
    </row>
    <row r="25" spans="1:19" ht="14.25" customHeight="1" thickBot="1" x14ac:dyDescent="0.3">
      <c r="A25" s="158"/>
      <c r="B25" s="57"/>
      <c r="C25" s="97"/>
      <c r="D25" s="58"/>
      <c r="E25" s="58"/>
      <c r="F25" s="58"/>
      <c r="G25" s="58"/>
      <c r="H25" s="58"/>
      <c r="I25" s="58"/>
      <c r="J25" s="58"/>
      <c r="K25" s="58"/>
      <c r="L25" s="58"/>
      <c r="M25" s="58"/>
      <c r="N25" s="58"/>
      <c r="O25" s="58"/>
      <c r="P25" s="58"/>
      <c r="Q25" s="58"/>
      <c r="R25" s="58"/>
      <c r="S25" s="58"/>
    </row>
    <row r="26" spans="1:19" x14ac:dyDescent="0.25">
      <c r="A26" s="207" t="s">
        <v>28</v>
      </c>
      <c r="B26" s="20"/>
      <c r="C26" s="83"/>
      <c r="D26" s="7"/>
      <c r="E26" s="7"/>
      <c r="F26" s="7"/>
      <c r="G26" s="7"/>
      <c r="H26" s="7"/>
      <c r="I26" s="7"/>
      <c r="J26" s="7"/>
      <c r="K26" s="7"/>
      <c r="L26" s="7"/>
      <c r="M26" s="7"/>
      <c r="N26" s="7"/>
      <c r="O26" s="7"/>
      <c r="P26" s="7"/>
      <c r="Q26" s="7"/>
      <c r="R26" s="7"/>
      <c r="S26" s="7"/>
    </row>
    <row r="27" spans="1:19" x14ac:dyDescent="0.25">
      <c r="A27" s="159" t="s">
        <v>141</v>
      </c>
      <c r="B27" s="140"/>
      <c r="C27" s="141">
        <v>0.01</v>
      </c>
      <c r="D27" s="142">
        <f>'Tabell 4.1'!D30/'Tabell 4.1'!$S30*100</f>
        <v>8.6145477302267359</v>
      </c>
      <c r="E27" s="142">
        <f>'Tabell 4.1'!E30/'Tabell 4.1'!$S30*100</f>
        <v>8.1475954363837673</v>
      </c>
      <c r="F27" s="142">
        <f>'Tabell 4.1'!F30/'Tabell 4.1'!$S30*100</f>
        <v>6.3688441727242102</v>
      </c>
      <c r="G27" s="142">
        <f>'Tabell 4.1'!G30/'Tabell 4.1'!$S30*100</f>
        <v>4.2146054975208198</v>
      </c>
      <c r="H27" s="142">
        <f>'Tabell 4.1'!H30/'Tabell 4.1'!$S30*100</f>
        <v>5.7334039378038799</v>
      </c>
      <c r="I27" s="142">
        <f>'Tabell 4.1'!I30/'Tabell 4.1'!$S30*100</f>
        <v>5.042603379386704</v>
      </c>
      <c r="J27" s="142">
        <f>'Tabell 4.1'!J30/'Tabell 4.1'!$S30*100</f>
        <v>8.2414672892697265</v>
      </c>
      <c r="K27" s="142">
        <f>'Tabell 4.1'!K30/'Tabell 4.1'!$S30*100</f>
        <v>7.8395032012708814</v>
      </c>
      <c r="L27" s="142">
        <f>'Tabell 4.1'!L30/'Tabell 4.1'!$S30*100</f>
        <v>5.7285899966302418</v>
      </c>
      <c r="M27" s="142">
        <f>'Tabell 4.1'!M30/'Tabell 4.1'!$S30*100</f>
        <v>4.1159197034612234</v>
      </c>
      <c r="N27" s="142">
        <f>'Tabell 4.1'!N30/'Tabell 4.1'!$S30*100</f>
        <v>5.1461031146199394</v>
      </c>
      <c r="O27" s="142">
        <f>'Tabell 4.1'!O30/'Tabell 4.1'!$S30*100</f>
        <v>7.9718865835459489</v>
      </c>
      <c r="P27" s="142">
        <f>'Tabell 4.1'!P30/'Tabell 4.1'!$S30*100</f>
        <v>8.1500024069705876</v>
      </c>
      <c r="Q27" s="142">
        <f>'Tabell 4.1'!Q30/'Tabell 4.1'!$S30*100</f>
        <v>7.9430029365041159</v>
      </c>
      <c r="R27" s="142">
        <f>'Tabell 4.1'!R30/'Tabell 4.1'!$S30*100</f>
        <v>6.7419246136812205</v>
      </c>
      <c r="S27" s="142">
        <f>'Tabell 4.1'!S30/'Tabell 4.1'!$S30*100</f>
        <v>100</v>
      </c>
    </row>
    <row r="28" spans="1:19" x14ac:dyDescent="0.25">
      <c r="A28" s="160" t="s">
        <v>142</v>
      </c>
      <c r="B28" s="59"/>
      <c r="C28" s="70">
        <v>0.03</v>
      </c>
      <c r="D28" s="60">
        <f>'Tabell 4.1'!D31/'Tabell 4.1'!$S31*100</f>
        <v>6.4113537291745457</v>
      </c>
      <c r="E28" s="60">
        <f>'Tabell 4.1'!E31/'Tabell 4.1'!$S31*100</f>
        <v>5.4021775911144729</v>
      </c>
      <c r="F28" s="60">
        <f>'Tabell 4.1'!F31/'Tabell 4.1'!$S31*100</f>
        <v>3.5470451243058183</v>
      </c>
      <c r="G28" s="60">
        <f>'Tabell 4.1'!G31/'Tabell 4.1'!$S31*100</f>
        <v>3.0852524930830629</v>
      </c>
      <c r="H28" s="60">
        <f>'Tabell 4.1'!H31/'Tabell 4.1'!$S31*100</f>
        <v>4.5621927188041163</v>
      </c>
      <c r="I28" s="60">
        <f>'Tabell 4.1'!I31/'Tabell 4.1'!$S31*100</f>
        <v>5.8420748820637352</v>
      </c>
      <c r="J28" s="60">
        <f>'Tabell 4.1'!J31/'Tabell 4.1'!$S31*100</f>
        <v>9.5244730189693261</v>
      </c>
      <c r="K28" s="60">
        <f>'Tabell 4.1'!K31/'Tabell 4.1'!$S31*100</f>
        <v>9.5324349608869614</v>
      </c>
      <c r="L28" s="60">
        <f>'Tabell 4.1'!L31/'Tabell 4.1'!$S31*100</f>
        <v>6.1028284798662398</v>
      </c>
      <c r="M28" s="60">
        <f>'Tabell 4.1'!M31/'Tabell 4.1'!$S31*100</f>
        <v>4.5602022333247083</v>
      </c>
      <c r="N28" s="60">
        <f>'Tabell 4.1'!N31/'Tabell 4.1'!$S31*100</f>
        <v>6.0013137204164098</v>
      </c>
      <c r="O28" s="60">
        <f>'Tabell 4.1'!O31/'Tabell 4.1'!$S31*100</f>
        <v>8.5053444535122118</v>
      </c>
      <c r="P28" s="60">
        <f>'Tabell 4.1'!P31/'Tabell 4.1'!$S31*100</f>
        <v>9.3592627241784268</v>
      </c>
      <c r="Q28" s="60">
        <f>'Tabell 4.1'!Q31/'Tabell 4.1'!$S31*100</f>
        <v>9.5682636995163115</v>
      </c>
      <c r="R28" s="60">
        <f>'Tabell 4.1'!R31/'Tabell 4.1'!$S31*100</f>
        <v>7.9957801707836538</v>
      </c>
      <c r="S28" s="60">
        <f>'Tabell 4.1'!S31/'Tabell 4.1'!$S31*100</f>
        <v>100</v>
      </c>
    </row>
    <row r="29" spans="1:19" x14ac:dyDescent="0.25">
      <c r="A29" s="160" t="s">
        <v>143</v>
      </c>
      <c r="B29" s="59"/>
      <c r="C29" s="70">
        <v>0.06</v>
      </c>
      <c r="D29" s="60">
        <f>'Tabell 4.1'!D32/'Tabell 4.1'!$S32*100</f>
        <v>5.103006954193738</v>
      </c>
      <c r="E29" s="60">
        <f>'Tabell 4.1'!E32/'Tabell 4.1'!$S32*100</f>
        <v>4.3259655881680761</v>
      </c>
      <c r="F29" s="60">
        <f>'Tabell 4.1'!F32/'Tabell 4.1'!$S32*100</f>
        <v>2.7490286982924679</v>
      </c>
      <c r="G29" s="60">
        <f>'Tabell 4.1'!G32/'Tabell 4.1'!$S32*100</f>
        <v>2.7294394201573668</v>
      </c>
      <c r="H29" s="60">
        <f>'Tabell 4.1'!H32/'Tabell 4.1'!$S32*100</f>
        <v>4.8124326618564108</v>
      </c>
      <c r="I29" s="60">
        <f>'Tabell 4.1'!I32/'Tabell 4.1'!$S32*100</f>
        <v>5.5600901106794209</v>
      </c>
      <c r="J29" s="60">
        <f>'Tabell 4.1'!J32/'Tabell 4.1'!$S32*100</f>
        <v>9.536713572104869</v>
      </c>
      <c r="K29" s="60">
        <f>'Tabell 4.1'!K32/'Tabell 4.1'!$S32*100</f>
        <v>9.6085409252669027</v>
      </c>
      <c r="L29" s="60">
        <f>'Tabell 4.1'!L32/'Tabell 4.1'!$S32*100</f>
        <v>5.6351823435306407</v>
      </c>
      <c r="M29" s="60">
        <f>'Tabell 4.1'!M32/'Tabell 4.1'!$S32*100</f>
        <v>5.1323908713963888</v>
      </c>
      <c r="N29" s="60">
        <f>'Tabell 4.1'!N32/'Tabell 4.1'!$S32*100</f>
        <v>7.7736785399458022</v>
      </c>
      <c r="O29" s="60">
        <f>'Tabell 4.1'!O32/'Tabell 4.1'!$S32*100</f>
        <v>9.1579875281595875</v>
      </c>
      <c r="P29" s="60">
        <f>'Tabell 4.1'!P32/'Tabell 4.1'!$S32*100</f>
        <v>8.9490352280518461</v>
      </c>
      <c r="Q29" s="60">
        <f>'Tabell 4.1'!Q32/'Tabell 4.1'!$S32*100</f>
        <v>9.6901629174964903</v>
      </c>
      <c r="R29" s="60">
        <f>'Tabell 4.1'!R32/'Tabell 4.1'!$S32*100</f>
        <v>9.2363446406999916</v>
      </c>
      <c r="S29" s="60">
        <f>'Tabell 4.1'!S32/'Tabell 4.1'!$S32*100</f>
        <v>100</v>
      </c>
    </row>
    <row r="30" spans="1:19" x14ac:dyDescent="0.25">
      <c r="A30" s="160" t="s">
        <v>144</v>
      </c>
      <c r="B30" s="59"/>
      <c r="C30" s="70">
        <v>0.24</v>
      </c>
      <c r="D30" s="60">
        <f>'Tabell 4.1'!D33/'Tabell 4.1'!$S33*100</f>
        <v>10.458448354981734</v>
      </c>
      <c r="E30" s="60">
        <f>'Tabell 4.1'!E33/'Tabell 4.1'!$S33*100</f>
        <v>7.3929775997190843</v>
      </c>
      <c r="F30" s="60">
        <f>'Tabell 4.1'!F33/'Tabell 4.1'!$S33*100</f>
        <v>5.2142983144964132</v>
      </c>
      <c r="G30" s="60">
        <f>'Tabell 4.1'!G33/'Tabell 4.1'!$S33*100</f>
        <v>2.9280655962504212</v>
      </c>
      <c r="H30" s="60">
        <f>'Tabell 4.1'!H33/'Tabell 4.1'!$S33*100</f>
        <v>3.4729077485322986</v>
      </c>
      <c r="I30" s="60">
        <f>'Tabell 4.1'!I33/'Tabell 4.1'!$S33*100</f>
        <v>1.4760777785625159</v>
      </c>
      <c r="J30" s="60">
        <f>'Tabell 4.1'!J33/'Tabell 4.1'!$S33*100</f>
        <v>2.0937763416254276</v>
      </c>
      <c r="K30" s="60">
        <f>'Tabell 4.1'!K33/'Tabell 4.1'!$S33*100</f>
        <v>2.1000396602360372</v>
      </c>
      <c r="L30" s="60">
        <f>'Tabell 4.1'!L33/'Tabell 4.1'!$S33*100</f>
        <v>6.9156251136387317</v>
      </c>
      <c r="M30" s="60">
        <f>'Tabell 4.1'!M33/'Tabell 4.1'!$S33*100</f>
        <v>9.2783553217547698</v>
      </c>
      <c r="N30" s="60">
        <f>'Tabell 4.1'!N33/'Tabell 4.1'!$S33*100</f>
        <v>11.253485558598451</v>
      </c>
      <c r="O30" s="60">
        <f>'Tabell 4.1'!O33/'Tabell 4.1'!$S33*100</f>
        <v>13.58825303636225</v>
      </c>
      <c r="P30" s="60">
        <f>'Tabell 4.1'!P33/'Tabell 4.1'!$S33*100</f>
        <v>6.7713514310856873</v>
      </c>
      <c r="Q30" s="60">
        <f>'Tabell 4.1'!Q33/'Tabell 4.1'!$S33*100</f>
        <v>3.845466477029241</v>
      </c>
      <c r="R30" s="60">
        <f>'Tabell 4.1'!R33/'Tabell 4.1'!$S33*100</f>
        <v>13.210871667126934</v>
      </c>
      <c r="S30" s="60">
        <f>'Tabell 4.1'!S33/'Tabell 4.1'!$S33*100</f>
        <v>100</v>
      </c>
    </row>
    <row r="31" spans="1:19" x14ac:dyDescent="0.25">
      <c r="A31" s="160" t="s">
        <v>145</v>
      </c>
      <c r="B31" s="59"/>
      <c r="C31" s="70">
        <v>0.08</v>
      </c>
      <c r="D31" s="60">
        <f>'Tabell 4.1'!D36/'Tabell 4.1'!$S36*100</f>
        <v>14.085667215815487</v>
      </c>
      <c r="E31" s="60">
        <f>'Tabell 4.1'!E36/'Tabell 4.1'!$S36*100</f>
        <v>8.2372322899505761</v>
      </c>
      <c r="F31" s="60">
        <f>'Tabell 4.1'!F36/'Tabell 4.1'!$S36*100</f>
        <v>5.8484349258649093</v>
      </c>
      <c r="G31" s="60">
        <f>'Tabell 4.1'!G36/'Tabell 4.1'!$S36*100</f>
        <v>3.1301482701812189</v>
      </c>
      <c r="H31" s="60">
        <f>'Tabell 4.1'!H36/'Tabell 4.1'!$S36*100</f>
        <v>3.7891268533772648</v>
      </c>
      <c r="I31" s="60">
        <f>'Tabell 4.1'!I36/'Tabell 4.1'!$S36*100</f>
        <v>2.3064250411861615</v>
      </c>
      <c r="J31" s="60">
        <f>'Tabell 4.1'!J36/'Tabell 4.1'!$S36*100</f>
        <v>3.8714991762767705</v>
      </c>
      <c r="K31" s="60">
        <f>'Tabell 4.1'!K36/'Tabell 4.1'!$S36*100</f>
        <v>4.1186161449752881</v>
      </c>
      <c r="L31" s="60">
        <f>'Tabell 4.1'!L36/'Tabell 4.1'!$S36*100</f>
        <v>8.0724876441515647</v>
      </c>
      <c r="M31" s="60">
        <f>'Tabell 4.1'!M36/'Tabell 4.1'!$S36*100</f>
        <v>4.6952224052718288</v>
      </c>
      <c r="N31" s="60">
        <f>'Tabell 4.1'!N36/'Tabell 4.1'!$S36*100</f>
        <v>7.495881383855024</v>
      </c>
      <c r="O31" s="60">
        <f>'Tabell 4.1'!O36/'Tabell 4.1'!$S36*100</f>
        <v>10.873146622734762</v>
      </c>
      <c r="P31" s="60">
        <f>'Tabell 4.1'!P36/'Tabell 4.1'!$S36*100</f>
        <v>6.0131795716639207</v>
      </c>
      <c r="Q31" s="60">
        <f>'Tabell 4.1'!Q36/'Tabell 4.1'!$S36*100</f>
        <v>4.5304777594728174</v>
      </c>
      <c r="R31" s="60">
        <f>'Tabell 4.1'!R36/'Tabell 4.1'!$S36*100</f>
        <v>12.932454695222406</v>
      </c>
      <c r="S31" s="60">
        <f>'Tabell 4.1'!S36/'Tabell 4.1'!$S36*100</f>
        <v>100</v>
      </c>
    </row>
    <row r="32" spans="1:19" x14ac:dyDescent="0.25">
      <c r="A32" s="160" t="s">
        <v>146</v>
      </c>
      <c r="B32" s="59"/>
      <c r="C32" s="70">
        <v>0.1</v>
      </c>
      <c r="D32" s="60">
        <f>'Tabell 4.1'!D37/'Tabell 4.1'!$S37*100</f>
        <v>9.8306001081275909</v>
      </c>
      <c r="E32" s="60">
        <f>'Tabell 4.1'!E37/'Tabell 4.1'!$S37*100</f>
        <v>8.8574517931158763</v>
      </c>
      <c r="F32" s="60">
        <f>'Tabell 4.1'!F37/'Tabell 4.1'!$S37*100</f>
        <v>4.9468372679762123</v>
      </c>
      <c r="G32" s="60">
        <f>'Tabell 4.1'!G37/'Tabell 4.1'!$S37*100</f>
        <v>5.2802306721931886</v>
      </c>
      <c r="H32" s="60">
        <f>'Tabell 4.1'!H37/'Tabell 4.1'!$S37*100</f>
        <v>5.4694539556676878</v>
      </c>
      <c r="I32" s="60">
        <f>'Tabell 4.1'!I37/'Tabell 4.1'!$S37*100</f>
        <v>2.7122003964678321</v>
      </c>
      <c r="J32" s="60">
        <f>'Tabell 4.1'!J37/'Tabell 4.1'!$S37*100</f>
        <v>3.0005406379527844</v>
      </c>
      <c r="K32" s="60">
        <f>'Tabell 4.1'!K37/'Tabell 4.1'!$S37*100</f>
        <v>5.1811137141827359</v>
      </c>
      <c r="L32" s="60">
        <f>'Tabell 4.1'!L37/'Tabell 4.1'!$S37*100</f>
        <v>6.7489637772571633</v>
      </c>
      <c r="M32" s="60">
        <f>'Tabell 4.1'!M37/'Tabell 4.1'!$S37*100</f>
        <v>6.4245810055865924</v>
      </c>
      <c r="N32" s="60">
        <f>'Tabell 4.1'!N37/'Tabell 4.1'!$S37*100</f>
        <v>9.4251216435393754</v>
      </c>
      <c r="O32" s="60">
        <f>'Tabell 4.1'!O37/'Tabell 4.1'!$S37*100</f>
        <v>12.353577221120924</v>
      </c>
      <c r="P32" s="60">
        <f>'Tabell 4.1'!P37/'Tabell 4.1'!$S37*100</f>
        <v>5.9470174806271396</v>
      </c>
      <c r="Q32" s="60">
        <f>'Tabell 4.1'!Q37/'Tabell 4.1'!$S37*100</f>
        <v>3.9016038925932599</v>
      </c>
      <c r="R32" s="60">
        <f>'Tabell 4.1'!R37/'Tabell 4.1'!$S37*100</f>
        <v>9.9207064335916382</v>
      </c>
      <c r="S32" s="60">
        <f>'Tabell 4.1'!S37/'Tabell 4.1'!$S37*100</f>
        <v>100</v>
      </c>
    </row>
    <row r="33" spans="1:19" x14ac:dyDescent="0.25">
      <c r="A33" s="160" t="s">
        <v>147</v>
      </c>
      <c r="B33" s="59"/>
      <c r="C33" s="70">
        <v>0.2</v>
      </c>
      <c r="D33" s="60">
        <f>'Tabell 4.1'!D38/'Tabell 4.1'!$S38*100</f>
        <v>10.872774641771603</v>
      </c>
      <c r="E33" s="60">
        <f>'Tabell 4.1'!E38/'Tabell 4.1'!$S38*100</f>
        <v>6.9561441597915756</v>
      </c>
      <c r="F33" s="60">
        <f>'Tabell 4.1'!F38/'Tabell 4.1'!$S38*100</f>
        <v>4.3334780720798962</v>
      </c>
      <c r="G33" s="60">
        <f>'Tabell 4.1'!G38/'Tabell 4.1'!$S38*100</f>
        <v>2.2101606600086843</v>
      </c>
      <c r="H33" s="60">
        <f>'Tabell 4.1'!H38/'Tabell 4.1'!$S38*100</f>
        <v>2.7659574468085104</v>
      </c>
      <c r="I33" s="60">
        <f>'Tabell 4.1'!I38/'Tabell 4.1'!$S38*100</f>
        <v>1.4198871037776812</v>
      </c>
      <c r="J33" s="60">
        <f>'Tabell 4.1'!J38/'Tabell 4.1'!$S38*100</f>
        <v>1.6152844116369951</v>
      </c>
      <c r="K33" s="60">
        <f>'Tabell 4.1'!K38/'Tabell 4.1'!$S38*100</f>
        <v>2.1623968736430745</v>
      </c>
      <c r="L33" s="60">
        <f>'Tabell 4.1'!L38/'Tabell 4.1'!$S38*100</f>
        <v>8.1676074685193214</v>
      </c>
      <c r="M33" s="60">
        <f>'Tabell 4.1'!M38/'Tabell 4.1'!$S38*100</f>
        <v>8.4411636995223631</v>
      </c>
      <c r="N33" s="60">
        <f>'Tabell 4.1'!N38/'Tabell 4.1'!$S38*100</f>
        <v>12.318714719930526</v>
      </c>
      <c r="O33" s="60">
        <f>'Tabell 4.1'!O38/'Tabell 4.1'!$S38*100</f>
        <v>16.81719496309162</v>
      </c>
      <c r="P33" s="60">
        <f>'Tabell 4.1'!P38/'Tabell 4.1'!$S38*100</f>
        <v>6.5132435953104642</v>
      </c>
      <c r="Q33" s="60">
        <f>'Tabell 4.1'!Q38/'Tabell 4.1'!$S38*100</f>
        <v>2.5922709509335649</v>
      </c>
      <c r="R33" s="60">
        <f>'Tabell 4.1'!R38/'Tabell 4.1'!$S38*100</f>
        <v>12.813721233174121</v>
      </c>
      <c r="S33" s="60">
        <f>'Tabell 4.1'!S38/'Tabell 4.1'!$S38*100</f>
        <v>100</v>
      </c>
    </row>
    <row r="34" spans="1:19" x14ac:dyDescent="0.25">
      <c r="A34" s="160" t="s">
        <v>148</v>
      </c>
      <c r="B34" s="59"/>
      <c r="C34" s="70">
        <v>0.14000000000000001</v>
      </c>
      <c r="D34" s="60">
        <f>'Tabell 4.1'!D39/'Tabell 4.1'!$S39*100</f>
        <v>16.883963494132985</v>
      </c>
      <c r="E34" s="60">
        <f>'Tabell 4.1'!E39/'Tabell 4.1'!$S39*100</f>
        <v>12.233811386353759</v>
      </c>
      <c r="F34" s="60">
        <f>'Tabell 4.1'!F39/'Tabell 4.1'!$S39*100</f>
        <v>17.45980008691873</v>
      </c>
      <c r="G34" s="60">
        <f>'Tabell 4.1'!G39/'Tabell 4.1'!$S39*100</f>
        <v>3.867883528900478</v>
      </c>
      <c r="H34" s="60">
        <f>'Tabell 4.1'!H39/'Tabell 4.1'!$S39*100</f>
        <v>4.4763146458061707</v>
      </c>
      <c r="I34" s="60">
        <f>'Tabell 4.1'!I39/'Tabell 4.1'!$S39*100</f>
        <v>2.5858322468491961</v>
      </c>
      <c r="J34" s="60">
        <f>'Tabell 4.1'!J39/'Tabell 4.1'!$S39*100</f>
        <v>3.3572359843546282</v>
      </c>
      <c r="K34" s="60">
        <f>'Tabell 4.1'!K39/'Tabell 4.1'!$S39*100</f>
        <v>3.6831812255541068</v>
      </c>
      <c r="L34" s="60">
        <f>'Tabell 4.1'!L39/'Tabell 4.1'!$S39*100</f>
        <v>2.6836158192090394</v>
      </c>
      <c r="M34" s="60">
        <f>'Tabell 4.1'!M39/'Tabell 4.1'!$S39*100</f>
        <v>4.1395045632333769</v>
      </c>
      <c r="N34" s="60">
        <f>'Tabell 4.1'!N39/'Tabell 4.1'!$S39*100</f>
        <v>5.9213385484571921</v>
      </c>
      <c r="O34" s="60">
        <f>'Tabell 4.1'!O39/'Tabell 4.1'!$S39*100</f>
        <v>7.1707953063885261</v>
      </c>
      <c r="P34" s="60">
        <f>'Tabell 4.1'!P39/'Tabell 4.1'!$S39*100</f>
        <v>6.605823554976098</v>
      </c>
      <c r="Q34" s="60">
        <f>'Tabell 4.1'!Q39/'Tabell 4.1'!$S39*100</f>
        <v>4.1177748804867447</v>
      </c>
      <c r="R34" s="60">
        <f>'Tabell 4.1'!R39/'Tabell 4.1'!$S39*100</f>
        <v>4.8131247283789653</v>
      </c>
      <c r="S34" s="60">
        <f>'Tabell 4.1'!S39/'Tabell 4.1'!$S39*100</f>
        <v>100</v>
      </c>
    </row>
    <row r="35" spans="1:19" x14ac:dyDescent="0.25">
      <c r="A35" s="160" t="s">
        <v>149</v>
      </c>
      <c r="B35" s="59"/>
      <c r="C35" s="70">
        <v>0.06</v>
      </c>
      <c r="D35" s="60">
        <f>'Tabell 4.1'!D40/'Tabell 4.1'!$S40*100</f>
        <v>12.564322469982848</v>
      </c>
      <c r="E35" s="60">
        <f>'Tabell 4.1'!E40/'Tabell 4.1'!$S40*100</f>
        <v>9.2838765008576321</v>
      </c>
      <c r="F35" s="60">
        <f>'Tabell 4.1'!F40/'Tabell 4.1'!$S40*100</f>
        <v>5.3709262435677534</v>
      </c>
      <c r="G35" s="60">
        <f>'Tabell 4.1'!G40/'Tabell 4.1'!$S40*100</f>
        <v>3.7843053173241854</v>
      </c>
      <c r="H35" s="60">
        <f>'Tabell 4.1'!H40/'Tabell 4.1'!$S40*100</f>
        <v>4.7384219554030871</v>
      </c>
      <c r="I35" s="60">
        <f>'Tabell 4.1'!I40/'Tabell 4.1'!$S40*100</f>
        <v>1.7688679245283019</v>
      </c>
      <c r="J35" s="60">
        <f>'Tabell 4.1'!J40/'Tabell 4.1'!$S40*100</f>
        <v>2.7551457975986278</v>
      </c>
      <c r="K35" s="60">
        <f>'Tabell 4.1'!K40/'Tabell 4.1'!$S40*100</f>
        <v>3.4626929674099487</v>
      </c>
      <c r="L35" s="60">
        <f>'Tabell 4.1'!L40/'Tabell 4.1'!$S40*100</f>
        <v>7.3220411663807896</v>
      </c>
      <c r="M35" s="60">
        <f>'Tabell 4.1'!M40/'Tabell 4.1'!$S40*100</f>
        <v>6.3143224699828471</v>
      </c>
      <c r="N35" s="60">
        <f>'Tabell 4.1'!N40/'Tabell 4.1'!$S40*100</f>
        <v>9.2838765008576321</v>
      </c>
      <c r="O35" s="60">
        <f>'Tabell 4.1'!O40/'Tabell 4.1'!$S40*100</f>
        <v>11.803173241852488</v>
      </c>
      <c r="P35" s="60">
        <f>'Tabell 4.1'!P40/'Tabell 4.1'!$S40*100</f>
        <v>6.0999142367066899</v>
      </c>
      <c r="Q35" s="60">
        <f>'Tabell 4.1'!Q40/'Tabell 4.1'!$S40*100</f>
        <v>3.891509433962264</v>
      </c>
      <c r="R35" s="60">
        <f>'Tabell 4.1'!R40/'Tabell 4.1'!$S40*100</f>
        <v>11.556603773584905</v>
      </c>
      <c r="S35" s="60">
        <f>'Tabell 4.1'!S40/'Tabell 4.1'!$S40*100</f>
        <v>100</v>
      </c>
    </row>
    <row r="36" spans="1:19" x14ac:dyDescent="0.25">
      <c r="A36" s="160" t="s">
        <v>150</v>
      </c>
      <c r="B36" s="59"/>
      <c r="C36" s="70">
        <v>0.05</v>
      </c>
      <c r="D36" s="60">
        <f>'Tabell 4.1'!D41/'Tabell 4.1'!$S41*100</f>
        <v>7.6411960132890364</v>
      </c>
      <c r="E36" s="60">
        <f>'Tabell 4.1'!E41/'Tabell 4.1'!$S41*100</f>
        <v>5.8139534883720927</v>
      </c>
      <c r="F36" s="60">
        <f>'Tabell 4.1'!F41/'Tabell 4.1'!$S41*100</f>
        <v>2.823920265780731</v>
      </c>
      <c r="G36" s="60">
        <f>'Tabell 4.1'!G41/'Tabell 4.1'!$S41*100</f>
        <v>3.0730897009966776</v>
      </c>
      <c r="H36" s="60">
        <f>'Tabell 4.1'!H41/'Tabell 4.1'!$S41*100</f>
        <v>3.6544850498338874</v>
      </c>
      <c r="I36" s="60">
        <f>'Tabell 4.1'!I41/'Tabell 4.1'!$S41*100</f>
        <v>3.322259136212625</v>
      </c>
      <c r="J36" s="60">
        <f>'Tabell 4.1'!J41/'Tabell 4.1'!$S41*100</f>
        <v>5.1495016611295679</v>
      </c>
      <c r="K36" s="60">
        <f>'Tabell 4.1'!K41/'Tabell 4.1'!$S41*100</f>
        <v>5.5647840531561457</v>
      </c>
      <c r="L36" s="60">
        <f>'Tabell 4.1'!L41/'Tabell 4.1'!$S41*100</f>
        <v>6.3122923588039868</v>
      </c>
      <c r="M36" s="60">
        <f>'Tabell 4.1'!M41/'Tabell 4.1'!$S41*100</f>
        <v>7.6411960132890364</v>
      </c>
      <c r="N36" s="60">
        <f>'Tabell 4.1'!N41/'Tabell 4.1'!$S41*100</f>
        <v>9.5514950166112964</v>
      </c>
      <c r="O36" s="60">
        <f>'Tabell 4.1'!O41/'Tabell 4.1'!$S41*100</f>
        <v>11.295681063122924</v>
      </c>
      <c r="P36" s="60">
        <f>'Tabell 4.1'!P41/'Tabell 4.1'!$S41*100</f>
        <v>8.8870431893687716</v>
      </c>
      <c r="Q36" s="60">
        <f>'Tabell 4.1'!Q41/'Tabell 4.1'!$S41*100</f>
        <v>7.5581395348837201</v>
      </c>
      <c r="R36" s="60">
        <f>'Tabell 4.1'!R41/'Tabell 4.1'!$S41*100</f>
        <v>11.710963455149502</v>
      </c>
      <c r="S36" s="60">
        <f>'Tabell 4.1'!S41/'Tabell 4.1'!$S41*100</f>
        <v>100</v>
      </c>
    </row>
    <row r="37" spans="1:19" x14ac:dyDescent="0.25">
      <c r="A37" s="160" t="s">
        <v>151</v>
      </c>
      <c r="B37" s="59"/>
      <c r="C37" s="70">
        <v>0.03</v>
      </c>
      <c r="D37" s="60">
        <f>'Tabell 4.1'!D42/'Tabell 4.1'!$S42*100</f>
        <v>11.91207370292549</v>
      </c>
      <c r="E37" s="60">
        <f>'Tabell 4.1'!E42/'Tabell 4.1'!$S42*100</f>
        <v>10.958461289801196</v>
      </c>
      <c r="F37" s="60">
        <f>'Tabell 4.1'!F42/'Tabell 4.1'!$S42*100</f>
        <v>7.6127363827379986</v>
      </c>
      <c r="G37" s="60">
        <f>'Tabell 4.1'!G42/'Tabell 4.1'!$S42*100</f>
        <v>6.9177307257152094</v>
      </c>
      <c r="H37" s="60">
        <f>'Tabell 4.1'!H42/'Tabell 4.1'!$S42*100</f>
        <v>7.6288993049943423</v>
      </c>
      <c r="I37" s="60">
        <f>'Tabell 4.1'!I42/'Tabell 4.1'!$S42*100</f>
        <v>2.392112493938904</v>
      </c>
      <c r="J37" s="60">
        <f>'Tabell 4.1'!J42/'Tabell 4.1'!$S42*100</f>
        <v>4.1861968643930823</v>
      </c>
      <c r="K37" s="60">
        <f>'Tabell 4.1'!K42/'Tabell 4.1'!$S42*100</f>
        <v>5.3176014223371588</v>
      </c>
      <c r="L37" s="60">
        <f>'Tabell 4.1'!L42/'Tabell 4.1'!$S42*100</f>
        <v>4.9620171326975919</v>
      </c>
      <c r="M37" s="60">
        <f>'Tabell 4.1'!M42/'Tabell 4.1'!$S42*100</f>
        <v>5.3822531113625347</v>
      </c>
      <c r="N37" s="60">
        <f>'Tabell 4.1'!N42/'Tabell 4.1'!$S42*100</f>
        <v>5.7055115564894132</v>
      </c>
      <c r="O37" s="60">
        <f>'Tabell 4.1'!O42/'Tabell 4.1'!$S42*100</f>
        <v>8.921933085501859</v>
      </c>
      <c r="P37" s="60">
        <f>'Tabell 4.1'!P42/'Tabell 4.1'!$S42*100</f>
        <v>6.5136576693066104</v>
      </c>
      <c r="Q37" s="60">
        <f>'Tabell 4.1'!Q42/'Tabell 4.1'!$S42*100</f>
        <v>5.0589946662356553</v>
      </c>
      <c r="R37" s="60">
        <f>'Tabell 4.1'!R42/'Tabell 4.1'!$S42*100</f>
        <v>6.5298205915629541</v>
      </c>
      <c r="S37" s="60">
        <f>'Tabell 4.1'!S42/'Tabell 4.1'!$S42*100</f>
        <v>100</v>
      </c>
    </row>
    <row r="38" spans="1:19" x14ac:dyDescent="0.25">
      <c r="A38" s="212" t="s">
        <v>135</v>
      </c>
      <c r="B38" s="213"/>
      <c r="C38" s="214" t="s">
        <v>30</v>
      </c>
      <c r="D38" s="215">
        <f>SUMPRODUCT($C27:$C37,D27:D37)</f>
        <v>11.236198677186866</v>
      </c>
      <c r="E38" s="215">
        <f t="shared" ref="E38:R38" si="49">SUMPRODUCT($C27:$C37,E27:E37)</f>
        <v>8.1025841330395103</v>
      </c>
      <c r="F38" s="215">
        <f t="shared" si="49"/>
        <v>6.5519329396697605</v>
      </c>
      <c r="G38" s="215">
        <f t="shared" si="49"/>
        <v>3.3514212188196049</v>
      </c>
      <c r="H38" s="215">
        <f t="shared" si="49"/>
        <v>4.0422912728785247</v>
      </c>
      <c r="I38" s="215">
        <f t="shared" si="49"/>
        <v>2.3592887391081443</v>
      </c>
      <c r="J38" s="215">
        <f t="shared" si="49"/>
        <v>3.3940716546568273</v>
      </c>
      <c r="K38" s="215">
        <f t="shared" si="49"/>
        <v>3.886144287506986</v>
      </c>
      <c r="L38" s="215">
        <f t="shared" si="49"/>
        <v>6.4719524218023698</v>
      </c>
      <c r="M38" s="215">
        <f t="shared" si="49"/>
        <v>6.9209400074811311</v>
      </c>
      <c r="N38" s="215">
        <f t="shared" si="49"/>
        <v>9.439443392628224</v>
      </c>
      <c r="O38" s="215">
        <f t="shared" si="49"/>
        <v>12.158731407533283</v>
      </c>
      <c r="P38" s="215">
        <f t="shared" si="49"/>
        <v>6.8333212372433474</v>
      </c>
      <c r="Q38" s="215">
        <f t="shared" si="49"/>
        <v>4.4815083361283374</v>
      </c>
      <c r="R38" s="215">
        <f t="shared" si="49"/>
        <v>10.77017027431708</v>
      </c>
      <c r="S38" s="215">
        <f>SUM(D38:R38)</f>
        <v>100.00000000000001</v>
      </c>
    </row>
    <row r="39" spans="1:19" ht="14.25" customHeight="1" x14ac:dyDescent="0.25">
      <c r="A39" s="156"/>
      <c r="B39" s="29"/>
      <c r="C39" s="72"/>
      <c r="D39" s="29"/>
      <c r="E39" s="29"/>
      <c r="F39" s="29"/>
      <c r="G39" s="29"/>
      <c r="H39" s="29"/>
      <c r="I39" s="29"/>
      <c r="J39" s="29"/>
      <c r="K39" s="29"/>
      <c r="L39" s="29"/>
      <c r="M39" s="29"/>
      <c r="N39" s="29"/>
      <c r="O39" s="29"/>
      <c r="P39" s="29"/>
      <c r="Q39" s="29"/>
      <c r="R39" s="29"/>
      <c r="S39" s="29"/>
    </row>
    <row r="40" spans="1:19" x14ac:dyDescent="0.25">
      <c r="A40" s="161" t="str">
        <f>'Tabell 4.1'!A45</f>
        <v>Kriterienøkkel FO2B Barnevern</v>
      </c>
      <c r="B40" s="62"/>
      <c r="C40" s="73">
        <v>0.8</v>
      </c>
      <c r="D40" s="63">
        <f>'Tabell 4.1'!D45</f>
        <v>11.236198677186868</v>
      </c>
      <c r="E40" s="63">
        <f>'Tabell 4.1'!E45</f>
        <v>8.1025841330395121</v>
      </c>
      <c r="F40" s="63">
        <f>'Tabell 4.1'!F45</f>
        <v>6.5519329396697623</v>
      </c>
      <c r="G40" s="63">
        <f>'Tabell 4.1'!G45</f>
        <v>3.3514212188196044</v>
      </c>
      <c r="H40" s="63">
        <f>'Tabell 4.1'!H45</f>
        <v>4.0422912728785239</v>
      </c>
      <c r="I40" s="63">
        <f>'Tabell 4.1'!I45</f>
        <v>2.3592887391081443</v>
      </c>
      <c r="J40" s="63">
        <f>'Tabell 4.1'!J45</f>
        <v>3.3940716546568273</v>
      </c>
      <c r="K40" s="63">
        <f>'Tabell 4.1'!K45</f>
        <v>3.886144287506986</v>
      </c>
      <c r="L40" s="63">
        <f>'Tabell 4.1'!L45</f>
        <v>6.4719524218023698</v>
      </c>
      <c r="M40" s="63">
        <f>'Tabell 4.1'!M45</f>
        <v>6.9209400074811303</v>
      </c>
      <c r="N40" s="63">
        <f>'Tabell 4.1'!N45</f>
        <v>9.439443392628224</v>
      </c>
      <c r="O40" s="63">
        <f>'Tabell 4.1'!O45</f>
        <v>12.158731407533283</v>
      </c>
      <c r="P40" s="63">
        <f>'Tabell 4.1'!P45</f>
        <v>6.8333212372433465</v>
      </c>
      <c r="Q40" s="63">
        <f>'Tabell 4.1'!Q45</f>
        <v>4.4815083361283383</v>
      </c>
      <c r="R40" s="63">
        <f>'Tabell 4.1'!R45</f>
        <v>10.770170274317078</v>
      </c>
      <c r="S40" s="63">
        <v>100.00000000000001</v>
      </c>
    </row>
    <row r="41" spans="1:19" x14ac:dyDescent="0.25">
      <c r="A41" s="161" t="str">
        <f>'Tabell 4.1'!A46</f>
        <v>Regnskapsandeler 2017 FO2B Barnevern</v>
      </c>
      <c r="B41" s="62"/>
      <c r="C41" s="73">
        <v>0.2</v>
      </c>
      <c r="D41" s="63">
        <f>'Tabell 4.1'!D46</f>
        <v>10.303112401778456</v>
      </c>
      <c r="E41" s="63">
        <f>'Tabell 4.1'!E46</f>
        <v>7.3241260373128503</v>
      </c>
      <c r="F41" s="63">
        <f>'Tabell 4.1'!F46</f>
        <v>6.4209184808071109</v>
      </c>
      <c r="G41" s="63">
        <f>'Tabell 4.1'!G46</f>
        <v>3.8611595589494674</v>
      </c>
      <c r="H41" s="63">
        <f>'Tabell 4.1'!H46</f>
        <v>3.6317501051332726</v>
      </c>
      <c r="I41" s="63">
        <f>'Tabell 4.1'!I46</f>
        <v>1.3666241630595133</v>
      </c>
      <c r="J41" s="63">
        <f>'Tabell 4.1'!J46</f>
        <v>4.8749415293514495</v>
      </c>
      <c r="K41" s="63">
        <f>'Tabell 4.1'!K46</f>
        <v>2.4689901655208586</v>
      </c>
      <c r="L41" s="63">
        <f>'Tabell 4.1'!L46</f>
        <v>4.0895715522789189</v>
      </c>
      <c r="M41" s="63">
        <f>'Tabell 4.1'!M46</f>
        <v>7.7791392351496595</v>
      </c>
      <c r="N41" s="63">
        <f>'Tabell 4.1'!N46</f>
        <v>7.7187714137249523</v>
      </c>
      <c r="O41" s="63">
        <f>'Tabell 4.1'!O46</f>
        <v>12.625117658729188</v>
      </c>
      <c r="P41" s="63">
        <f>'Tabell 4.1'!P46</f>
        <v>10.193823163108492</v>
      </c>
      <c r="Q41" s="63">
        <f>'Tabell 4.1'!Q46</f>
        <v>4.8812842621654182</v>
      </c>
      <c r="R41" s="63">
        <f>'Tabell 4.1'!R46</f>
        <v>12.460670272930397</v>
      </c>
      <c r="S41" s="63">
        <f t="shared" ref="S41" si="50">S38</f>
        <v>100.00000000000001</v>
      </c>
    </row>
    <row r="42" spans="1:19" x14ac:dyDescent="0.25">
      <c r="A42" s="212" t="s">
        <v>35</v>
      </c>
      <c r="B42" s="213"/>
      <c r="C42" s="214" t="s">
        <v>30</v>
      </c>
      <c r="D42" s="215">
        <f>SUMPRODUCT($C40:$C41,D40:D41)</f>
        <v>11.049581422105186</v>
      </c>
      <c r="E42" s="215">
        <f t="shared" ref="E42:R42" si="51">SUMPRODUCT($C40:$C41,E40:E41)</f>
        <v>7.9468925138941797</v>
      </c>
      <c r="F42" s="215">
        <f t="shared" si="51"/>
        <v>6.5257300478972322</v>
      </c>
      <c r="G42" s="215">
        <f t="shared" si="51"/>
        <v>3.4533688868455772</v>
      </c>
      <c r="H42" s="215">
        <f t="shared" si="51"/>
        <v>3.9601830393294741</v>
      </c>
      <c r="I42" s="215">
        <f t="shared" si="51"/>
        <v>2.1607558238984179</v>
      </c>
      <c r="J42" s="215">
        <f t="shared" si="51"/>
        <v>3.6902456295957515</v>
      </c>
      <c r="K42" s="215">
        <f t="shared" si="51"/>
        <v>3.6027134631097608</v>
      </c>
      <c r="L42" s="215">
        <f t="shared" si="51"/>
        <v>5.9954762478976802</v>
      </c>
      <c r="M42" s="215">
        <f t="shared" si="51"/>
        <v>7.0925798530148372</v>
      </c>
      <c r="N42" s="215">
        <f t="shared" si="51"/>
        <v>9.0953089968475691</v>
      </c>
      <c r="O42" s="215">
        <f t="shared" si="51"/>
        <v>12.252008657772464</v>
      </c>
      <c r="P42" s="215">
        <f t="shared" si="51"/>
        <v>7.5054216224163763</v>
      </c>
      <c r="Q42" s="215">
        <f t="shared" si="51"/>
        <v>4.5614635213357548</v>
      </c>
      <c r="R42" s="215">
        <f t="shared" si="51"/>
        <v>11.108270274039743</v>
      </c>
      <c r="S42" s="215">
        <f>SUM(D42:R42)</f>
        <v>100</v>
      </c>
    </row>
    <row r="43" spans="1:19" ht="14.25" customHeight="1" thickBot="1" x14ac:dyDescent="0.3">
      <c r="A43" s="162">
        <v>0</v>
      </c>
      <c r="B43" s="64"/>
      <c r="C43" s="98"/>
      <c r="D43" s="65"/>
      <c r="E43" s="65"/>
      <c r="F43" s="65"/>
      <c r="G43" s="65"/>
      <c r="H43" s="65"/>
      <c r="I43" s="65"/>
      <c r="J43" s="65"/>
      <c r="K43" s="65"/>
      <c r="L43" s="65"/>
      <c r="M43" s="65"/>
      <c r="N43" s="65"/>
      <c r="O43" s="65"/>
      <c r="P43" s="65"/>
      <c r="Q43" s="65"/>
      <c r="R43" s="65"/>
      <c r="S43" s="65"/>
    </row>
    <row r="44" spans="1:19" x14ac:dyDescent="0.25">
      <c r="A44" s="207" t="s">
        <v>254</v>
      </c>
      <c r="B44" s="20"/>
      <c r="C44" s="84"/>
      <c r="D44" s="20"/>
      <c r="E44" s="20"/>
      <c r="F44" s="20"/>
      <c r="G44" s="20"/>
      <c r="H44" s="20"/>
      <c r="I44" s="20"/>
      <c r="J44" s="20"/>
      <c r="K44" s="20"/>
      <c r="L44" s="20"/>
      <c r="M44" s="20"/>
      <c r="N44" s="20"/>
      <c r="O44" s="20"/>
      <c r="P44" s="20"/>
      <c r="Q44" s="20"/>
      <c r="R44" s="20"/>
      <c r="S44" s="20"/>
    </row>
    <row r="45" spans="1:19" x14ac:dyDescent="0.25">
      <c r="A45" s="159" t="s">
        <v>384</v>
      </c>
      <c r="B45" s="140"/>
      <c r="C45" s="141">
        <v>0.28000000000000003</v>
      </c>
      <c r="D45" s="142">
        <f>'Tabell 4.1'!D50/'Tabell 4.1'!$S50*100</f>
        <v>10.362911684497588</v>
      </c>
      <c r="E45" s="142">
        <f>'Tabell 4.1'!E50/'Tabell 4.1'!$S50*100</f>
        <v>11.768407803650094</v>
      </c>
      <c r="F45" s="142">
        <f>'Tabell 4.1'!F50/'Tabell 4.1'!$S50*100</f>
        <v>9.4818544157751212</v>
      </c>
      <c r="G45" s="142">
        <f>'Tabell 4.1'!G50/'Tabell 4.1'!$S50*100</f>
        <v>6.5764631843927006</v>
      </c>
      <c r="H45" s="142">
        <f>'Tabell 4.1'!H50/'Tabell 4.1'!$S50*100</f>
        <v>7.3316551290119572</v>
      </c>
      <c r="I45" s="142">
        <f>'Tabell 4.1'!I50/'Tabell 4.1'!$S50*100</f>
        <v>4.2479546884833228</v>
      </c>
      <c r="J45" s="142">
        <f>'Tabell 4.1'!J50/'Tabell 4.1'!$S50*100</f>
        <v>6.7233060625131111</v>
      </c>
      <c r="K45" s="142">
        <f>'Tabell 4.1'!K50/'Tabell 4.1'!$S50*100</f>
        <v>5.8527375707992446</v>
      </c>
      <c r="L45" s="142">
        <f>'Tabell 4.1'!L50/'Tabell 4.1'!$S50*100</f>
        <v>5.181455842248794</v>
      </c>
      <c r="M45" s="142">
        <f>'Tabell 4.1'!M50/'Tabell 4.1'!$S50*100</f>
        <v>3.5347178518984688</v>
      </c>
      <c r="N45" s="142">
        <f>'Tabell 4.1'!N50/'Tabell 4.1'!$S50*100</f>
        <v>3.6186280679672751</v>
      </c>
      <c r="O45" s="142">
        <f>'Tabell 4.1'!O50/'Tabell 4.1'!$S50*100</f>
        <v>6.901615271659324</v>
      </c>
      <c r="P45" s="142">
        <f>'Tabell 4.1'!P50/'Tabell 4.1'!$S50*100</f>
        <v>6.4191315292636872</v>
      </c>
      <c r="Q45" s="142">
        <f>'Tabell 4.1'!Q50/'Tabell 4.1'!$S50*100</f>
        <v>6.3561988672120835</v>
      </c>
      <c r="R45" s="142">
        <f>'Tabell 4.1'!R50/'Tabell 4.1'!$S50*100</f>
        <v>5.6429620306272295</v>
      </c>
      <c r="S45" s="142">
        <f>'Tabell 4.1'!S50/'Tabell 4.1'!$S50*100</f>
        <v>100</v>
      </c>
    </row>
    <row r="46" spans="1:19" x14ac:dyDescent="0.25">
      <c r="A46" s="160" t="s">
        <v>153</v>
      </c>
      <c r="B46" s="59"/>
      <c r="C46" s="70">
        <v>0.12</v>
      </c>
      <c r="D46" s="60">
        <f>'Tabell 4.1'!D51/'Tabell 4.1'!$S51*100</f>
        <v>8.6145477302267359</v>
      </c>
      <c r="E46" s="60">
        <f>'Tabell 4.1'!E51/'Tabell 4.1'!$S51*100</f>
        <v>8.1475954363837673</v>
      </c>
      <c r="F46" s="60">
        <f>'Tabell 4.1'!F51/'Tabell 4.1'!$S51*100</f>
        <v>6.3688441727242102</v>
      </c>
      <c r="G46" s="60">
        <f>'Tabell 4.1'!G51/'Tabell 4.1'!$S51*100</f>
        <v>4.2146054975208198</v>
      </c>
      <c r="H46" s="60">
        <f>'Tabell 4.1'!H51/'Tabell 4.1'!$S51*100</f>
        <v>5.7334039378038799</v>
      </c>
      <c r="I46" s="60">
        <f>'Tabell 4.1'!I51/'Tabell 4.1'!$S51*100</f>
        <v>5.042603379386704</v>
      </c>
      <c r="J46" s="60">
        <f>'Tabell 4.1'!J51/'Tabell 4.1'!$S51*100</f>
        <v>8.2414672892697265</v>
      </c>
      <c r="K46" s="60">
        <f>'Tabell 4.1'!K51/'Tabell 4.1'!$S51*100</f>
        <v>7.8395032012708814</v>
      </c>
      <c r="L46" s="60">
        <f>'Tabell 4.1'!L51/'Tabell 4.1'!$S51*100</f>
        <v>5.7285899966302418</v>
      </c>
      <c r="M46" s="60">
        <f>'Tabell 4.1'!M51/'Tabell 4.1'!$S51*100</f>
        <v>4.1159197034612234</v>
      </c>
      <c r="N46" s="60">
        <f>'Tabell 4.1'!N51/'Tabell 4.1'!$S51*100</f>
        <v>5.1461031146199394</v>
      </c>
      <c r="O46" s="60">
        <f>'Tabell 4.1'!O51/'Tabell 4.1'!$S51*100</f>
        <v>7.9718865835459489</v>
      </c>
      <c r="P46" s="60">
        <f>'Tabell 4.1'!P51/'Tabell 4.1'!$S51*100</f>
        <v>8.1500024069705876</v>
      </c>
      <c r="Q46" s="60">
        <f>'Tabell 4.1'!Q51/'Tabell 4.1'!$S51*100</f>
        <v>7.9430029365041159</v>
      </c>
      <c r="R46" s="60">
        <f>'Tabell 4.1'!R51/'Tabell 4.1'!$S51*100</f>
        <v>6.7419246136812205</v>
      </c>
      <c r="S46" s="60">
        <f>'Tabell 4.1'!S51/'Tabell 4.1'!$S51*100</f>
        <v>100</v>
      </c>
    </row>
    <row r="47" spans="1:19" x14ac:dyDescent="0.25">
      <c r="A47" s="160" t="s">
        <v>154</v>
      </c>
      <c r="B47" s="59"/>
      <c r="C47" s="70">
        <v>0.16</v>
      </c>
      <c r="D47" s="60">
        <f>'Tabell 4.1'!D52/'Tabell 4.1'!$S52*100</f>
        <v>6.4113537291745457</v>
      </c>
      <c r="E47" s="60">
        <f>'Tabell 4.1'!E52/'Tabell 4.1'!$S52*100</f>
        <v>5.4021775911144729</v>
      </c>
      <c r="F47" s="60">
        <f>'Tabell 4.1'!F52/'Tabell 4.1'!$S52*100</f>
        <v>3.5470451243058183</v>
      </c>
      <c r="G47" s="60">
        <f>'Tabell 4.1'!G52/'Tabell 4.1'!$S52*100</f>
        <v>3.0852524930830629</v>
      </c>
      <c r="H47" s="60">
        <f>'Tabell 4.1'!H52/'Tabell 4.1'!$S52*100</f>
        <v>4.5621927188041163</v>
      </c>
      <c r="I47" s="60">
        <f>'Tabell 4.1'!I52/'Tabell 4.1'!$S52*100</f>
        <v>5.8420748820637352</v>
      </c>
      <c r="J47" s="60">
        <f>'Tabell 4.1'!J52/'Tabell 4.1'!$S52*100</f>
        <v>9.5244730189693261</v>
      </c>
      <c r="K47" s="60">
        <f>'Tabell 4.1'!K52/'Tabell 4.1'!$S52*100</f>
        <v>9.5324349608869614</v>
      </c>
      <c r="L47" s="60">
        <f>'Tabell 4.1'!L52/'Tabell 4.1'!$S52*100</f>
        <v>6.1028284798662398</v>
      </c>
      <c r="M47" s="60">
        <f>'Tabell 4.1'!M52/'Tabell 4.1'!$S52*100</f>
        <v>4.5602022333247083</v>
      </c>
      <c r="N47" s="60">
        <f>'Tabell 4.1'!N52/'Tabell 4.1'!$S52*100</f>
        <v>6.0013137204164098</v>
      </c>
      <c r="O47" s="60">
        <f>'Tabell 4.1'!O52/'Tabell 4.1'!$S52*100</f>
        <v>8.5053444535122118</v>
      </c>
      <c r="P47" s="60">
        <f>'Tabell 4.1'!P52/'Tabell 4.1'!$S52*100</f>
        <v>9.3592627241784268</v>
      </c>
      <c r="Q47" s="60">
        <f>'Tabell 4.1'!Q52/'Tabell 4.1'!$S52*100</f>
        <v>9.5682636995163115</v>
      </c>
      <c r="R47" s="60">
        <f>'Tabell 4.1'!R52/'Tabell 4.1'!$S52*100</f>
        <v>7.9957801707836538</v>
      </c>
      <c r="S47" s="60">
        <f>'Tabell 4.1'!S52/'Tabell 4.1'!$S52*100</f>
        <v>100</v>
      </c>
    </row>
    <row r="48" spans="1:19" x14ac:dyDescent="0.25">
      <c r="A48" s="160" t="s">
        <v>155</v>
      </c>
      <c r="B48" s="59"/>
      <c r="C48" s="70">
        <v>0.28999999999999998</v>
      </c>
      <c r="D48" s="60">
        <f>'Tabell 4.1'!D53/'Tabell 4.1'!$S53*100</f>
        <v>5.103006954193738</v>
      </c>
      <c r="E48" s="60">
        <f>'Tabell 4.1'!E53/'Tabell 4.1'!$S53*100</f>
        <v>4.3259655881680761</v>
      </c>
      <c r="F48" s="60">
        <f>'Tabell 4.1'!F53/'Tabell 4.1'!$S53*100</f>
        <v>2.7490286982924679</v>
      </c>
      <c r="G48" s="60">
        <f>'Tabell 4.1'!G53/'Tabell 4.1'!$S53*100</f>
        <v>2.7294394201573668</v>
      </c>
      <c r="H48" s="60">
        <f>'Tabell 4.1'!H53/'Tabell 4.1'!$S53*100</f>
        <v>4.8124326618564108</v>
      </c>
      <c r="I48" s="60">
        <f>'Tabell 4.1'!I53/'Tabell 4.1'!$S53*100</f>
        <v>5.5600901106794209</v>
      </c>
      <c r="J48" s="60">
        <f>'Tabell 4.1'!J53/'Tabell 4.1'!$S53*100</f>
        <v>9.536713572104869</v>
      </c>
      <c r="K48" s="60">
        <f>'Tabell 4.1'!K53/'Tabell 4.1'!$S53*100</f>
        <v>9.6085409252669027</v>
      </c>
      <c r="L48" s="60">
        <f>'Tabell 4.1'!L53/'Tabell 4.1'!$S53*100</f>
        <v>5.6351823435306407</v>
      </c>
      <c r="M48" s="60">
        <f>'Tabell 4.1'!M53/'Tabell 4.1'!$S53*100</f>
        <v>5.1323908713963888</v>
      </c>
      <c r="N48" s="60">
        <f>'Tabell 4.1'!N53/'Tabell 4.1'!$S53*100</f>
        <v>7.7736785399458022</v>
      </c>
      <c r="O48" s="60">
        <f>'Tabell 4.1'!O53/'Tabell 4.1'!$S53*100</f>
        <v>9.1579875281595875</v>
      </c>
      <c r="P48" s="60">
        <f>'Tabell 4.1'!P53/'Tabell 4.1'!$S53*100</f>
        <v>8.9490352280518461</v>
      </c>
      <c r="Q48" s="60">
        <f>'Tabell 4.1'!Q53/'Tabell 4.1'!$S53*100</f>
        <v>9.6901629174964903</v>
      </c>
      <c r="R48" s="60">
        <f>'Tabell 4.1'!R53/'Tabell 4.1'!$S53*100</f>
        <v>9.2363446406999916</v>
      </c>
      <c r="S48" s="60">
        <f>'Tabell 4.1'!S53/'Tabell 4.1'!$S53*100</f>
        <v>100</v>
      </c>
    </row>
    <row r="49" spans="1:19" x14ac:dyDescent="0.25">
      <c r="A49" s="160" t="s">
        <v>156</v>
      </c>
      <c r="B49" s="59"/>
      <c r="C49" s="70">
        <v>0.06</v>
      </c>
      <c r="D49" s="60">
        <f>'Tabell 4.1'!D54/'Tabell 4.1'!$S54*100</f>
        <v>10.458448354981734</v>
      </c>
      <c r="E49" s="60">
        <f>'Tabell 4.1'!E54/'Tabell 4.1'!$S54*100</f>
        <v>7.3929775997190843</v>
      </c>
      <c r="F49" s="60">
        <f>'Tabell 4.1'!F54/'Tabell 4.1'!$S54*100</f>
        <v>5.2142983144964132</v>
      </c>
      <c r="G49" s="60">
        <f>'Tabell 4.1'!G54/'Tabell 4.1'!$S54*100</f>
        <v>2.9280655962504212</v>
      </c>
      <c r="H49" s="60">
        <f>'Tabell 4.1'!H54/'Tabell 4.1'!$S54*100</f>
        <v>3.4729077485322986</v>
      </c>
      <c r="I49" s="60">
        <f>'Tabell 4.1'!I54/'Tabell 4.1'!$S54*100</f>
        <v>1.4760777785625159</v>
      </c>
      <c r="J49" s="60">
        <f>'Tabell 4.1'!J54/'Tabell 4.1'!$S54*100</f>
        <v>2.0937763416254276</v>
      </c>
      <c r="K49" s="60">
        <f>'Tabell 4.1'!K54/'Tabell 4.1'!$S54*100</f>
        <v>2.1000396602360372</v>
      </c>
      <c r="L49" s="60">
        <f>'Tabell 4.1'!L54/'Tabell 4.1'!$S54*100</f>
        <v>6.9156251136387317</v>
      </c>
      <c r="M49" s="60">
        <f>'Tabell 4.1'!M54/'Tabell 4.1'!$S54*100</f>
        <v>9.2783553217547698</v>
      </c>
      <c r="N49" s="60">
        <f>'Tabell 4.1'!N54/'Tabell 4.1'!$S54*100</f>
        <v>11.253485558598451</v>
      </c>
      <c r="O49" s="60">
        <f>'Tabell 4.1'!O54/'Tabell 4.1'!$S54*100</f>
        <v>13.58825303636225</v>
      </c>
      <c r="P49" s="60">
        <f>'Tabell 4.1'!P54/'Tabell 4.1'!$S54*100</f>
        <v>6.7713514310856873</v>
      </c>
      <c r="Q49" s="60">
        <f>'Tabell 4.1'!Q54/'Tabell 4.1'!$S54*100</f>
        <v>3.845466477029241</v>
      </c>
      <c r="R49" s="60">
        <f>'Tabell 4.1'!R54/'Tabell 4.1'!$S54*100</f>
        <v>13.210871667126934</v>
      </c>
      <c r="S49" s="60">
        <f>'Tabell 4.1'!S54/'Tabell 4.1'!$S54*100</f>
        <v>100</v>
      </c>
    </row>
    <row r="50" spans="1:19" x14ac:dyDescent="0.25">
      <c r="A50" s="160" t="s">
        <v>146</v>
      </c>
      <c r="B50" s="59"/>
      <c r="C50" s="70">
        <v>0.04</v>
      </c>
      <c r="D50" s="60">
        <f>'Tabell 4.1'!D57/'Tabell 4.1'!$S57*100</f>
        <v>9.8306001081275909</v>
      </c>
      <c r="E50" s="60">
        <f>'Tabell 4.1'!E57/'Tabell 4.1'!$S57*100</f>
        <v>8.8574517931158763</v>
      </c>
      <c r="F50" s="60">
        <f>'Tabell 4.1'!F57/'Tabell 4.1'!$S57*100</f>
        <v>4.9468372679762123</v>
      </c>
      <c r="G50" s="60">
        <f>'Tabell 4.1'!G57/'Tabell 4.1'!$S57*100</f>
        <v>5.2802306721931886</v>
      </c>
      <c r="H50" s="60">
        <f>'Tabell 4.1'!H57/'Tabell 4.1'!$S57*100</f>
        <v>5.4694539556676878</v>
      </c>
      <c r="I50" s="60">
        <f>'Tabell 4.1'!I57/'Tabell 4.1'!$S57*100</f>
        <v>2.7122003964678321</v>
      </c>
      <c r="J50" s="60">
        <f>'Tabell 4.1'!J57/'Tabell 4.1'!$S57*100</f>
        <v>3.0005406379527844</v>
      </c>
      <c r="K50" s="60">
        <f>'Tabell 4.1'!K57/'Tabell 4.1'!$S57*100</f>
        <v>5.1811137141827359</v>
      </c>
      <c r="L50" s="60">
        <f>'Tabell 4.1'!L57/'Tabell 4.1'!$S57*100</f>
        <v>6.7489637772571633</v>
      </c>
      <c r="M50" s="60">
        <f>'Tabell 4.1'!M57/'Tabell 4.1'!$S57*100</f>
        <v>6.4245810055865924</v>
      </c>
      <c r="N50" s="60">
        <f>'Tabell 4.1'!N57/'Tabell 4.1'!$S57*100</f>
        <v>9.4251216435393754</v>
      </c>
      <c r="O50" s="60">
        <f>'Tabell 4.1'!O57/'Tabell 4.1'!$S57*100</f>
        <v>12.353577221120924</v>
      </c>
      <c r="P50" s="60">
        <f>'Tabell 4.1'!P57/'Tabell 4.1'!$S57*100</f>
        <v>5.9470174806271396</v>
      </c>
      <c r="Q50" s="60">
        <f>'Tabell 4.1'!Q57/'Tabell 4.1'!$S57*100</f>
        <v>3.9016038925932599</v>
      </c>
      <c r="R50" s="60">
        <f>'Tabell 4.1'!R57/'Tabell 4.1'!$S57*100</f>
        <v>9.9207064335916382</v>
      </c>
      <c r="S50" s="60">
        <f>'Tabell 4.1'!S57/'Tabell 4.1'!$S57*100</f>
        <v>100</v>
      </c>
    </row>
    <row r="51" spans="1:19" x14ac:dyDescent="0.25">
      <c r="A51" s="160" t="s">
        <v>157</v>
      </c>
      <c r="B51" s="59"/>
      <c r="C51" s="70">
        <v>0.02</v>
      </c>
      <c r="D51" s="60">
        <f>'Tabell 4.1'!D58/'Tabell 4.1'!$S58*100</f>
        <v>12.564322469982848</v>
      </c>
      <c r="E51" s="60">
        <f>'Tabell 4.1'!E58/'Tabell 4.1'!$S58*100</f>
        <v>9.2838765008576321</v>
      </c>
      <c r="F51" s="60">
        <f>'Tabell 4.1'!F58/'Tabell 4.1'!$S58*100</f>
        <v>5.3709262435677534</v>
      </c>
      <c r="G51" s="60">
        <f>'Tabell 4.1'!G58/'Tabell 4.1'!$S58*100</f>
        <v>3.7843053173241854</v>
      </c>
      <c r="H51" s="60">
        <f>'Tabell 4.1'!H58/'Tabell 4.1'!$S58*100</f>
        <v>4.7384219554030871</v>
      </c>
      <c r="I51" s="60">
        <f>'Tabell 4.1'!I58/'Tabell 4.1'!$S58*100</f>
        <v>1.7688679245283019</v>
      </c>
      <c r="J51" s="60">
        <f>'Tabell 4.1'!J58/'Tabell 4.1'!$S58*100</f>
        <v>2.7551457975986278</v>
      </c>
      <c r="K51" s="60">
        <f>'Tabell 4.1'!K58/'Tabell 4.1'!$S58*100</f>
        <v>3.4626929674099487</v>
      </c>
      <c r="L51" s="60">
        <f>'Tabell 4.1'!L58/'Tabell 4.1'!$S58*100</f>
        <v>7.3220411663807896</v>
      </c>
      <c r="M51" s="60">
        <f>'Tabell 4.1'!M58/'Tabell 4.1'!$S58*100</f>
        <v>6.3143224699828471</v>
      </c>
      <c r="N51" s="60">
        <f>'Tabell 4.1'!N58/'Tabell 4.1'!$S58*100</f>
        <v>9.2838765008576321</v>
      </c>
      <c r="O51" s="60">
        <f>'Tabell 4.1'!O58/'Tabell 4.1'!$S58*100</f>
        <v>11.803173241852488</v>
      </c>
      <c r="P51" s="60">
        <f>'Tabell 4.1'!P58/'Tabell 4.1'!$S58*100</f>
        <v>6.0999142367066899</v>
      </c>
      <c r="Q51" s="60">
        <f>'Tabell 4.1'!Q58/'Tabell 4.1'!$S58*100</f>
        <v>3.891509433962264</v>
      </c>
      <c r="R51" s="60">
        <f>'Tabell 4.1'!R58/'Tabell 4.1'!$S58*100</f>
        <v>11.556603773584905</v>
      </c>
      <c r="S51" s="60">
        <f>'Tabell 4.1'!S58/'Tabell 4.1'!$S58*100</f>
        <v>100</v>
      </c>
    </row>
    <row r="52" spans="1:19" x14ac:dyDescent="0.25">
      <c r="A52" s="160" t="s">
        <v>158</v>
      </c>
      <c r="B52" s="59"/>
      <c r="C52" s="70">
        <v>0.03</v>
      </c>
      <c r="D52" s="60">
        <f>'Tabell 4.1'!D59/'Tabell 4.1'!$S59*100</f>
        <v>7.6411960132890364</v>
      </c>
      <c r="E52" s="60">
        <f>'Tabell 4.1'!E59/'Tabell 4.1'!$S59*100</f>
        <v>5.8139534883720927</v>
      </c>
      <c r="F52" s="60">
        <f>'Tabell 4.1'!F59/'Tabell 4.1'!$S59*100</f>
        <v>2.823920265780731</v>
      </c>
      <c r="G52" s="60">
        <f>'Tabell 4.1'!G59/'Tabell 4.1'!$S59*100</f>
        <v>3.0730897009966776</v>
      </c>
      <c r="H52" s="60">
        <f>'Tabell 4.1'!H59/'Tabell 4.1'!$S59*100</f>
        <v>3.6544850498338874</v>
      </c>
      <c r="I52" s="60">
        <f>'Tabell 4.1'!I59/'Tabell 4.1'!$S59*100</f>
        <v>3.322259136212625</v>
      </c>
      <c r="J52" s="60">
        <f>'Tabell 4.1'!J59/'Tabell 4.1'!$S59*100</f>
        <v>5.1495016611295679</v>
      </c>
      <c r="K52" s="60">
        <f>'Tabell 4.1'!K59/'Tabell 4.1'!$S59*100</f>
        <v>5.5647840531561457</v>
      </c>
      <c r="L52" s="60">
        <f>'Tabell 4.1'!L59/'Tabell 4.1'!$S59*100</f>
        <v>6.3122923588039868</v>
      </c>
      <c r="M52" s="60">
        <f>'Tabell 4.1'!M59/'Tabell 4.1'!$S59*100</f>
        <v>7.6411960132890364</v>
      </c>
      <c r="N52" s="60">
        <f>'Tabell 4.1'!N59/'Tabell 4.1'!$S59*100</f>
        <v>9.5514950166112964</v>
      </c>
      <c r="O52" s="60">
        <f>'Tabell 4.1'!O59/'Tabell 4.1'!$S59*100</f>
        <v>11.295681063122924</v>
      </c>
      <c r="P52" s="60">
        <f>'Tabell 4.1'!P59/'Tabell 4.1'!$S59*100</f>
        <v>8.8870431893687716</v>
      </c>
      <c r="Q52" s="60">
        <f>'Tabell 4.1'!Q59/'Tabell 4.1'!$S59*100</f>
        <v>7.5581395348837201</v>
      </c>
      <c r="R52" s="60">
        <f>'Tabell 4.1'!R59/'Tabell 4.1'!$S59*100</f>
        <v>11.710963455149502</v>
      </c>
      <c r="S52" s="60">
        <f>'Tabell 4.1'!S59/'Tabell 4.1'!$S59*100</f>
        <v>100</v>
      </c>
    </row>
    <row r="53" spans="1:19" x14ac:dyDescent="0.25">
      <c r="A53" s="212" t="s">
        <v>253</v>
      </c>
      <c r="B53" s="213"/>
      <c r="C53" s="214" t="s">
        <v>30</v>
      </c>
      <c r="D53" s="215">
        <f>SUMPRODUCT($C45:$C52,D45:D52)</f>
        <v>7.9423028480929814</v>
      </c>
      <c r="E53" s="215">
        <f t="shared" ref="E53:R53" si="52">SUMPRODUCT($C45:$C52,E45:E52)</f>
        <v>7.5497169349112321</v>
      </c>
      <c r="F53" s="215">
        <f t="shared" si="52"/>
        <v>5.4867936019712973</v>
      </c>
      <c r="G53" s="215">
        <f t="shared" si="52"/>
        <v>4.1871121421105189</v>
      </c>
      <c r="H53" s="215">
        <f t="shared" si="52"/>
        <v>5.4979838293485548</v>
      </c>
      <c r="I53" s="215">
        <f t="shared" si="52"/>
        <v>4.6737956466783732</v>
      </c>
      <c r="J53" s="215">
        <f t="shared" si="52"/>
        <v>7.6163005629630405</v>
      </c>
      <c r="K53" s="215">
        <f t="shared" si="52"/>
        <v>7.4606176751699635</v>
      </c>
      <c r="L53" s="215">
        <f t="shared" si="52"/>
        <v>5.7695995238281208</v>
      </c>
      <c r="M53" s="215">
        <f t="shared" si="52"/>
        <v>4.870863962310902</v>
      </c>
      <c r="N53" s="215">
        <f t="shared" si="52"/>
        <v>6.3697615844091118</v>
      </c>
      <c r="O53" s="215">
        <f t="shared" si="52"/>
        <v>8.7901223295756683</v>
      </c>
      <c r="P53" s="215">
        <f t="shared" si="52"/>
        <v>7.9008307345393103</v>
      </c>
      <c r="Q53" s="215">
        <f t="shared" si="52"/>
        <v>7.7653319922477113</v>
      </c>
      <c r="R53" s="215">
        <f t="shared" si="52"/>
        <v>8.1188666318432166</v>
      </c>
      <c r="S53" s="215">
        <f>SUM(D53:R53)</f>
        <v>100</v>
      </c>
    </row>
    <row r="54" spans="1:19" ht="14.25" customHeight="1" x14ac:dyDescent="0.25">
      <c r="A54" s="156"/>
      <c r="B54" s="29"/>
      <c r="C54" s="72"/>
      <c r="D54" s="29"/>
      <c r="E54" s="29"/>
      <c r="F54" s="29"/>
      <c r="G54" s="29"/>
      <c r="H54" s="29"/>
      <c r="I54" s="29"/>
      <c r="J54" s="29"/>
      <c r="K54" s="29"/>
      <c r="L54" s="29"/>
      <c r="M54" s="29"/>
      <c r="N54" s="29"/>
      <c r="O54" s="29"/>
      <c r="P54" s="29"/>
      <c r="Q54" s="29"/>
      <c r="R54" s="29"/>
      <c r="S54" s="29"/>
    </row>
    <row r="55" spans="1:19" x14ac:dyDescent="0.25">
      <c r="A55" s="161" t="s">
        <v>135</v>
      </c>
      <c r="B55" s="62"/>
      <c r="C55" s="63">
        <f>'Tabell 4.1'!C62</f>
        <v>0.72696972038272223</v>
      </c>
      <c r="D55" s="63">
        <f>D42</f>
        <v>11.049581422105186</v>
      </c>
      <c r="E55" s="63">
        <f t="shared" ref="E55:R55" si="53">E42</f>
        <v>7.9468925138941797</v>
      </c>
      <c r="F55" s="63">
        <f t="shared" si="53"/>
        <v>6.5257300478972322</v>
      </c>
      <c r="G55" s="63">
        <f t="shared" si="53"/>
        <v>3.4533688868455772</v>
      </c>
      <c r="H55" s="63">
        <f t="shared" si="53"/>
        <v>3.9601830393294741</v>
      </c>
      <c r="I55" s="63">
        <f t="shared" si="53"/>
        <v>2.1607558238984179</v>
      </c>
      <c r="J55" s="63">
        <f t="shared" si="53"/>
        <v>3.6902456295957515</v>
      </c>
      <c r="K55" s="63">
        <f t="shared" si="53"/>
        <v>3.6027134631097608</v>
      </c>
      <c r="L55" s="63">
        <f t="shared" si="53"/>
        <v>5.9954762478976802</v>
      </c>
      <c r="M55" s="63">
        <f t="shared" si="53"/>
        <v>7.0925798530148372</v>
      </c>
      <c r="N55" s="63">
        <f t="shared" si="53"/>
        <v>9.0953089968475691</v>
      </c>
      <c r="O55" s="63">
        <f t="shared" si="53"/>
        <v>12.252008657772464</v>
      </c>
      <c r="P55" s="63">
        <f t="shared" si="53"/>
        <v>7.5054216224163763</v>
      </c>
      <c r="Q55" s="63">
        <f t="shared" si="53"/>
        <v>4.5614635213357548</v>
      </c>
      <c r="R55" s="63">
        <f t="shared" si="53"/>
        <v>11.108270274039743</v>
      </c>
      <c r="S55" s="63">
        <f>SUM(D55:R55)</f>
        <v>100</v>
      </c>
    </row>
    <row r="56" spans="1:19" x14ac:dyDescent="0.25">
      <c r="A56" s="160" t="str">
        <f>A53</f>
        <v>Fordelingsnøkkel FO2B Aktivitetstilbud, skolehelsetjeneste og helsestasjon</v>
      </c>
      <c r="B56" s="62"/>
      <c r="C56" s="60">
        <f>1-C55</f>
        <v>0.27303027961727777</v>
      </c>
      <c r="D56" s="60">
        <f>D53</f>
        <v>7.9423028480929814</v>
      </c>
      <c r="E56" s="60">
        <f t="shared" ref="E56:R56" si="54">E53</f>
        <v>7.5497169349112321</v>
      </c>
      <c r="F56" s="60">
        <f t="shared" si="54"/>
        <v>5.4867936019712973</v>
      </c>
      <c r="G56" s="60">
        <f t="shared" si="54"/>
        <v>4.1871121421105189</v>
      </c>
      <c r="H56" s="60">
        <f t="shared" si="54"/>
        <v>5.4979838293485548</v>
      </c>
      <c r="I56" s="60">
        <f t="shared" si="54"/>
        <v>4.6737956466783732</v>
      </c>
      <c r="J56" s="60">
        <f t="shared" si="54"/>
        <v>7.6163005629630405</v>
      </c>
      <c r="K56" s="60">
        <f t="shared" si="54"/>
        <v>7.4606176751699635</v>
      </c>
      <c r="L56" s="60">
        <f t="shared" si="54"/>
        <v>5.7695995238281208</v>
      </c>
      <c r="M56" s="60">
        <f t="shared" si="54"/>
        <v>4.870863962310902</v>
      </c>
      <c r="N56" s="60">
        <f t="shared" si="54"/>
        <v>6.3697615844091118</v>
      </c>
      <c r="O56" s="60">
        <f t="shared" si="54"/>
        <v>8.7901223295756683</v>
      </c>
      <c r="P56" s="60">
        <f t="shared" si="54"/>
        <v>7.9008307345393103</v>
      </c>
      <c r="Q56" s="60">
        <f t="shared" si="54"/>
        <v>7.7653319922477113</v>
      </c>
      <c r="R56" s="60">
        <f t="shared" si="54"/>
        <v>8.1188666318432166</v>
      </c>
      <c r="S56" s="63">
        <f t="shared" ref="S56:S57" si="55">SUM(D56:R56)</f>
        <v>100</v>
      </c>
    </row>
    <row r="57" spans="1:19" ht="15.75" thickBot="1" x14ac:dyDescent="0.3">
      <c r="A57" s="206" t="s">
        <v>225</v>
      </c>
      <c r="B57" s="114"/>
      <c r="C57" s="71"/>
      <c r="D57" s="8">
        <f>SUMPRODUCT($C55:$C56,D55:D56)</f>
        <v>10.201200284193858</v>
      </c>
      <c r="E57" s="8">
        <f t="shared" ref="E57:R57" si="56">SUMPRODUCT($C55:$C56,E55:E56)</f>
        <v>7.8384515545073121</v>
      </c>
      <c r="F57" s="8">
        <f t="shared" si="56"/>
        <v>6.2420689395614932</v>
      </c>
      <c r="G57" s="8">
        <f t="shared" si="56"/>
        <v>3.6537030129978554</v>
      </c>
      <c r="H57" s="8">
        <f t="shared" si="56"/>
        <v>4.3800492190240545</v>
      </c>
      <c r="I57" s="8">
        <f t="shared" si="56"/>
        <v>2.8468917894013832</v>
      </c>
      <c r="J57" s="8">
        <f t="shared" si="56"/>
        <v>4.7621775058458153</v>
      </c>
      <c r="K57" s="8">
        <f t="shared" si="56"/>
        <v>4.6560381288652319</v>
      </c>
      <c r="L57" s="8">
        <f t="shared" si="56"/>
        <v>5.9338050627659333</v>
      </c>
      <c r="M57" s="8">
        <f t="shared" si="56"/>
        <v>6.4859841421457922</v>
      </c>
      <c r="N57" s="8">
        <f t="shared" si="56"/>
        <v>8.3511520247193491</v>
      </c>
      <c r="O57" s="8">
        <f t="shared" si="56"/>
        <v>11.306808865581662</v>
      </c>
      <c r="P57" s="8">
        <f t="shared" si="56"/>
        <v>7.6133802828625203</v>
      </c>
      <c r="Q57" s="8">
        <f t="shared" si="56"/>
        <v>5.4362166258058267</v>
      </c>
      <c r="R57" s="8">
        <f t="shared" si="56"/>
        <v>10.292072561721916</v>
      </c>
      <c r="S57" s="8">
        <f t="shared" si="55"/>
        <v>100</v>
      </c>
    </row>
    <row r="58" spans="1:19" ht="15" customHeight="1" thickBot="1" x14ac:dyDescent="0.3">
      <c r="A58" s="156"/>
      <c r="B58" s="29"/>
      <c r="C58" s="72"/>
      <c r="D58" s="29"/>
      <c r="E58" s="29"/>
      <c r="F58" s="29"/>
      <c r="G58" s="29"/>
      <c r="H58" s="29"/>
      <c r="I58" s="29"/>
      <c r="J58" s="29"/>
      <c r="K58" s="29"/>
      <c r="L58" s="29"/>
      <c r="M58" s="29"/>
      <c r="N58" s="29"/>
      <c r="O58" s="29"/>
      <c r="P58" s="29"/>
      <c r="Q58" s="29"/>
      <c r="R58" s="29"/>
      <c r="S58" s="29"/>
    </row>
    <row r="59" spans="1:19" x14ac:dyDescent="0.25">
      <c r="A59" s="171" t="s">
        <v>3</v>
      </c>
      <c r="B59" s="13"/>
      <c r="C59" s="74"/>
      <c r="D59" s="9"/>
      <c r="E59" s="9"/>
      <c r="F59" s="9"/>
      <c r="G59" s="9"/>
      <c r="H59" s="9"/>
      <c r="I59" s="9"/>
      <c r="J59" s="9"/>
      <c r="K59" s="9"/>
      <c r="L59" s="9"/>
      <c r="M59" s="9"/>
      <c r="N59" s="9"/>
      <c r="O59" s="9"/>
      <c r="P59" s="9"/>
      <c r="Q59" s="9"/>
      <c r="R59" s="9"/>
      <c r="S59" s="9"/>
    </row>
    <row r="60" spans="1:19" x14ac:dyDescent="0.25">
      <c r="A60" s="159" t="s">
        <v>302</v>
      </c>
      <c r="B60" s="140"/>
      <c r="C60" s="141">
        <v>4.8000000000000001E-2</v>
      </c>
      <c r="D60" s="142">
        <f>'Tabell 4.1'!D67/'Tabell 4.1'!$S67*100</f>
        <v>6.7307692307692308</v>
      </c>
      <c r="E60" s="142">
        <f>'Tabell 4.1'!E67/'Tabell 4.1'!$S67*100</f>
        <v>4.8611111111111116</v>
      </c>
      <c r="F60" s="142">
        <f>'Tabell 4.1'!F67/'Tabell 4.1'!$S67*100</f>
        <v>4.3803418803418799</v>
      </c>
      <c r="G60" s="142">
        <f>'Tabell 4.1'!G67/'Tabell 4.1'!$S67*100</f>
        <v>2.5641025641025639</v>
      </c>
      <c r="H60" s="142">
        <f>'Tabell 4.1'!H67/'Tabell 4.1'!$S67*100</f>
        <v>3.5790598290598288</v>
      </c>
      <c r="I60" s="142">
        <f>'Tabell 4.1'!I67/'Tabell 4.1'!$S67*100</f>
        <v>4.1132478632478628</v>
      </c>
      <c r="J60" s="142">
        <f>'Tabell 4.1'!J67/'Tabell 4.1'!$S67*100</f>
        <v>5.7158119658119659</v>
      </c>
      <c r="K60" s="142">
        <f>'Tabell 4.1'!K67/'Tabell 4.1'!$S67*100</f>
        <v>7.6923076923076925</v>
      </c>
      <c r="L60" s="142">
        <f>'Tabell 4.1'!L67/'Tabell 4.1'!$S67*100</f>
        <v>4.700854700854701</v>
      </c>
      <c r="M60" s="142">
        <f>'Tabell 4.1'!M67/'Tabell 4.1'!$S67*100</f>
        <v>6.0363247863247862</v>
      </c>
      <c r="N60" s="142">
        <f>'Tabell 4.1'!N67/'Tabell 4.1'!$S67*100</f>
        <v>8.9209401709401703</v>
      </c>
      <c r="O60" s="142">
        <f>'Tabell 4.1'!O67/'Tabell 4.1'!$S67*100</f>
        <v>12.393162393162394</v>
      </c>
      <c r="P60" s="142">
        <f>'Tabell 4.1'!P67/'Tabell 4.1'!$S67*100</f>
        <v>9.7756410256410255</v>
      </c>
      <c r="Q60" s="142">
        <f>'Tabell 4.1'!Q67/'Tabell 4.1'!$S67*100</f>
        <v>7.3717948717948723</v>
      </c>
      <c r="R60" s="142">
        <f>'Tabell 4.1'!R67/'Tabell 4.1'!$S67*100</f>
        <v>11.164529914529915</v>
      </c>
      <c r="S60" s="142">
        <f>'Tabell 4.1'!S67/'Tabell 4.1'!$S67*100</f>
        <v>100</v>
      </c>
    </row>
    <row r="61" spans="1:19" x14ac:dyDescent="0.25">
      <c r="A61" s="160" t="s">
        <v>160</v>
      </c>
      <c r="B61" s="59"/>
      <c r="C61" s="70">
        <v>0.11799999999999999</v>
      </c>
      <c r="D61" s="60">
        <f>'Tabell 4.1'!D68/'Tabell 4.1'!$S68*100</f>
        <v>9.7959922742636394</v>
      </c>
      <c r="E61" s="60">
        <f>'Tabell 4.1'!E68/'Tabell 4.1'!$S68*100</f>
        <v>8.5586673104780289</v>
      </c>
      <c r="F61" s="60">
        <f>'Tabell 4.1'!F68/'Tabell 4.1'!$S68*100</f>
        <v>8.0878802510864318</v>
      </c>
      <c r="G61" s="60">
        <f>'Tabell 4.1'!G68/'Tabell 4.1'!$S68*100</f>
        <v>5.0036214389183975</v>
      </c>
      <c r="H61" s="60">
        <f>'Tabell 4.1'!H68/'Tabell 4.1'!$S68*100</f>
        <v>6.983341380975375</v>
      </c>
      <c r="I61" s="60">
        <f>'Tabell 4.1'!I68/'Tabell 4.1'!$S68*100</f>
        <v>2.9514727184934815</v>
      </c>
      <c r="J61" s="60">
        <f>'Tabell 4.1'!J68/'Tabell 4.1'!$S68*100</f>
        <v>4.5992274263640756</v>
      </c>
      <c r="K61" s="60">
        <f>'Tabell 4.1'!K68/'Tabell 4.1'!$S68*100</f>
        <v>4.8165137614678901</v>
      </c>
      <c r="L61" s="60">
        <f>'Tabell 4.1'!L68/'Tabell 4.1'!$S68*100</f>
        <v>4.1948334138097536</v>
      </c>
      <c r="M61" s="60">
        <f>'Tabell 4.1'!M68/'Tabell 4.1'!$S68*100</f>
        <v>6.9350555287300812</v>
      </c>
      <c r="N61" s="60">
        <f>'Tabell 4.1'!N68/'Tabell 4.1'!$S68*100</f>
        <v>6.3194109126026081</v>
      </c>
      <c r="O61" s="60">
        <f>'Tabell 4.1'!O68/'Tabell 4.1'!$S68*100</f>
        <v>10.435779816513762</v>
      </c>
      <c r="P61" s="60">
        <f>'Tabell 4.1'!P68/'Tabell 4.1'!$S68*100</f>
        <v>8.4802028005794305</v>
      </c>
      <c r="Q61" s="60">
        <f>'Tabell 4.1'!Q68/'Tabell 4.1'!$S68*100</f>
        <v>6.192660550458716</v>
      </c>
      <c r="R61" s="60">
        <f>'Tabell 4.1'!R68/'Tabell 4.1'!$S68*100</f>
        <v>6.6453404152583291</v>
      </c>
      <c r="S61" s="60">
        <f>'Tabell 4.1'!S68/'Tabell 4.1'!$S68*100</f>
        <v>100</v>
      </c>
    </row>
    <row r="62" spans="1:19" x14ac:dyDescent="0.25">
      <c r="A62" s="160" t="s">
        <v>161</v>
      </c>
      <c r="B62" s="59"/>
      <c r="C62" s="70">
        <v>4.3999999999999997E-2</v>
      </c>
      <c r="D62" s="60">
        <f>'Tabell 4.1'!D69/'Tabell 4.1'!$S69*100</f>
        <v>8.064516129032258</v>
      </c>
      <c r="E62" s="60">
        <f>'Tabell 4.1'!E69/'Tabell 4.1'!$S69*100</f>
        <v>4.838709677419355</v>
      </c>
      <c r="F62" s="60">
        <f>'Tabell 4.1'!F69/'Tabell 4.1'!$S69*100</f>
        <v>2.836484983314794</v>
      </c>
      <c r="G62" s="60">
        <f>'Tabell 4.1'!G69/'Tabell 4.1'!$S69*100</f>
        <v>1.9466073414905452</v>
      </c>
      <c r="H62" s="60">
        <f>'Tabell 4.1'!H69/'Tabell 4.1'!$S69*100</f>
        <v>3.9488320355951054</v>
      </c>
      <c r="I62" s="60">
        <f>'Tabell 4.1'!I69/'Tabell 4.1'!$S69*100</f>
        <v>4.5606229143492776</v>
      </c>
      <c r="J62" s="60">
        <f>'Tabell 4.1'!J69/'Tabell 4.1'!$S69*100</f>
        <v>6.5072302558398212</v>
      </c>
      <c r="K62" s="60">
        <f>'Tabell 4.1'!K69/'Tabell 4.1'!$S69*100</f>
        <v>4.7274749721913238</v>
      </c>
      <c r="L62" s="60">
        <f>'Tabell 4.1'!L69/'Tabell 4.1'!$S69*100</f>
        <v>5.2836484983314795</v>
      </c>
      <c r="M62" s="60">
        <f>'Tabell 4.1'!M69/'Tabell 4.1'!$S69*100</f>
        <v>7.6195773081201335</v>
      </c>
      <c r="N62" s="60">
        <f>'Tabell 4.1'!N69/'Tabell 4.1'!$S69*100</f>
        <v>8.7319243604004448</v>
      </c>
      <c r="O62" s="60">
        <f>'Tabell 4.1'!O69/'Tabell 4.1'!$S69*100</f>
        <v>14.071190211345941</v>
      </c>
      <c r="P62" s="60">
        <f>'Tabell 4.1'!P69/'Tabell 4.1'!$S69*100</f>
        <v>8.3982202447163523</v>
      </c>
      <c r="Q62" s="60">
        <f>'Tabell 4.1'!Q69/'Tabell 4.1'!$S69*100</f>
        <v>7.1190211345939929</v>
      </c>
      <c r="R62" s="60">
        <f>'Tabell 4.1'!R69/'Tabell 4.1'!$S69*100</f>
        <v>11.345939933259176</v>
      </c>
      <c r="S62" s="60">
        <f>'Tabell 4.1'!S69/'Tabell 4.1'!$S69*100</f>
        <v>100</v>
      </c>
    </row>
    <row r="63" spans="1:19" x14ac:dyDescent="0.25">
      <c r="A63" s="160" t="s">
        <v>162</v>
      </c>
      <c r="B63" s="59"/>
      <c r="C63" s="70">
        <v>2.4E-2</v>
      </c>
      <c r="D63" s="60">
        <f>'Tabell 4.1'!D70/'Tabell 4.1'!$S70*100</f>
        <v>9.4099106984750893</v>
      </c>
      <c r="E63" s="60">
        <f>'Tabell 4.1'!E70/'Tabell 4.1'!$S70*100</f>
        <v>9.4223533162106019</v>
      </c>
      <c r="F63" s="60">
        <f>'Tabell 4.1'!F70/'Tabell 4.1'!$S70*100</f>
        <v>7.8976868342007425</v>
      </c>
      <c r="G63" s="60">
        <f>'Tabell 4.1'!G70/'Tabell 4.1'!$S70*100</f>
        <v>4.9444156750127286</v>
      </c>
      <c r="H63" s="60">
        <f>'Tabell 4.1'!H70/'Tabell 4.1'!$S70*100</f>
        <v>6.9610974074270233</v>
      </c>
      <c r="I63" s="60">
        <f>'Tabell 4.1'!I70/'Tabell 4.1'!$S70*100</f>
        <v>3.8949359393186942</v>
      </c>
      <c r="J63" s="60">
        <f>'Tabell 4.1'!J70/'Tabell 4.1'!$S70*100</f>
        <v>5.5689540786958762</v>
      </c>
      <c r="K63" s="60">
        <f>'Tabell 4.1'!K70/'Tabell 4.1'!$S70*100</f>
        <v>5.5519820068212464</v>
      </c>
      <c r="L63" s="60">
        <f>'Tabell 4.1'!L70/'Tabell 4.1'!$S70*100</f>
        <v>4.9171481373551877</v>
      </c>
      <c r="M63" s="60">
        <f>'Tabell 4.1'!M70/'Tabell 4.1'!$S70*100</f>
        <v>6.2620467656996306</v>
      </c>
      <c r="N63" s="60">
        <f>'Tabell 4.1'!N70/'Tabell 4.1'!$S70*100</f>
        <v>5.6972451682635619</v>
      </c>
      <c r="O63" s="60">
        <f>'Tabell 4.1'!O70/'Tabell 4.1'!$S70*100</f>
        <v>8.6931904023283089</v>
      </c>
      <c r="P63" s="60">
        <f>'Tabell 4.1'!P70/'Tabell 4.1'!$S70*100</f>
        <v>7.6105962180957558</v>
      </c>
      <c r="Q63" s="60">
        <f>'Tabell 4.1'!Q70/'Tabell 4.1'!$S70*100</f>
        <v>7.0856912553767666</v>
      </c>
      <c r="R63" s="60">
        <f>'Tabell 4.1'!R70/'Tabell 4.1'!$S70*100</f>
        <v>6.0827460967187825</v>
      </c>
      <c r="S63" s="60">
        <f>'Tabell 4.1'!S70/'Tabell 4.1'!$S70*100</f>
        <v>100</v>
      </c>
    </row>
    <row r="64" spans="1:19" x14ac:dyDescent="0.25">
      <c r="A64" s="160" t="s">
        <v>163</v>
      </c>
      <c r="B64" s="59"/>
      <c r="C64" s="70">
        <v>0.11799999999999999</v>
      </c>
      <c r="D64" s="60">
        <f>'Tabell 4.1'!D73/'Tabell 4.1'!$S73*100</f>
        <v>5.5499495459132184</v>
      </c>
      <c r="E64" s="60">
        <f>'Tabell 4.1'!E73/'Tabell 4.1'!$S73*100</f>
        <v>4.3390514631685164</v>
      </c>
      <c r="F64" s="60">
        <f>'Tabell 4.1'!F73/'Tabell 4.1'!$S73*100</f>
        <v>4.8435923309788089</v>
      </c>
      <c r="G64" s="60">
        <f>'Tabell 4.1'!G73/'Tabell 4.1'!$S73*100</f>
        <v>1.4127144298688195</v>
      </c>
      <c r="H64" s="60">
        <f>'Tabell 4.1'!H73/'Tabell 4.1'!$S73*100</f>
        <v>4.6417759838546919</v>
      </c>
      <c r="I64" s="60">
        <f>'Tabell 4.1'!I73/'Tabell 4.1'!$S73*100</f>
        <v>6.8617558022199789</v>
      </c>
      <c r="J64" s="60">
        <f>'Tabell 4.1'!J73/'Tabell 4.1'!$S73*100</f>
        <v>8.8799192734611516</v>
      </c>
      <c r="K64" s="60">
        <f>'Tabell 4.1'!K73/'Tabell 4.1'!$S73*100</f>
        <v>9.8890010090817348</v>
      </c>
      <c r="L64" s="60">
        <f>'Tabell 4.1'!L73/'Tabell 4.1'!$S73*100</f>
        <v>6.7608476286579222</v>
      </c>
      <c r="M64" s="60">
        <f>'Tabell 4.1'!M73/'Tabell 4.1'!$S73*100</f>
        <v>5.9535822401614524</v>
      </c>
      <c r="N64" s="60">
        <f>'Tabell 4.1'!N73/'Tabell 4.1'!$S73*100</f>
        <v>6.7608476286579222</v>
      </c>
      <c r="O64" s="60">
        <f>'Tabell 4.1'!O73/'Tabell 4.1'!$S73*100</f>
        <v>10.696266397578205</v>
      </c>
      <c r="P64" s="60">
        <f>'Tabell 4.1'!P73/'Tabell 4.1'!$S73*100</f>
        <v>6.2563067608476279</v>
      </c>
      <c r="Q64" s="60">
        <f>'Tabell 4.1'!Q73/'Tabell 4.1'!$S73*100</f>
        <v>7.2653884964682138</v>
      </c>
      <c r="R64" s="60">
        <f>'Tabell 4.1'!R73/'Tabell 4.1'!$S73*100</f>
        <v>9.8890010090817348</v>
      </c>
      <c r="S64" s="60">
        <f>'Tabell 4.1'!S73/'Tabell 4.1'!$S73*100</f>
        <v>100</v>
      </c>
    </row>
    <row r="65" spans="1:19" x14ac:dyDescent="0.25">
      <c r="A65" s="160" t="s">
        <v>164</v>
      </c>
      <c r="B65" s="59"/>
      <c r="C65" s="70">
        <v>8.7999999999999995E-2</v>
      </c>
      <c r="D65" s="60">
        <f>'Tabell 4.1'!D74/'Tabell 4.1'!$S74*100</f>
        <v>10.662847790507366</v>
      </c>
      <c r="E65" s="60">
        <f>'Tabell 4.1'!E74/'Tabell 4.1'!$S74*100</f>
        <v>10.409165302782323</v>
      </c>
      <c r="F65" s="60">
        <f>'Tabell 4.1'!F74/'Tabell 4.1'!$S74*100</f>
        <v>7.5286415711947621</v>
      </c>
      <c r="G65" s="60">
        <f>'Tabell 4.1'!G74/'Tabell 4.1'!$S74*100</f>
        <v>6.8085106382978724</v>
      </c>
      <c r="H65" s="60">
        <f>'Tabell 4.1'!H74/'Tabell 4.1'!$S74*100</f>
        <v>7.6513911620294595</v>
      </c>
      <c r="I65" s="60">
        <f>'Tabell 4.1'!I74/'Tabell 4.1'!$S74*100</f>
        <v>2.7495908346972175</v>
      </c>
      <c r="J65" s="60">
        <f>'Tabell 4.1'!J74/'Tabell 4.1'!$S74*100</f>
        <v>4.656301145662848</v>
      </c>
      <c r="K65" s="60">
        <f>'Tabell 4.1'!K74/'Tabell 4.1'!$S74*100</f>
        <v>5.6628477905073655</v>
      </c>
      <c r="L65" s="60">
        <f>'Tabell 4.1'!L74/'Tabell 4.1'!$S74*100</f>
        <v>4.6072013093289694</v>
      </c>
      <c r="M65" s="60">
        <f>'Tabell 4.1'!M74/'Tabell 4.1'!$S74*100</f>
        <v>5.4582651391162029</v>
      </c>
      <c r="N65" s="60">
        <f>'Tabell 4.1'!N74/'Tabell 4.1'!$S74*100</f>
        <v>5.6792144026186575</v>
      </c>
      <c r="O65" s="60">
        <f>'Tabell 4.1'!O74/'Tabell 4.1'!$S74*100</f>
        <v>9.1489361702127656</v>
      </c>
      <c r="P65" s="60">
        <f>'Tabell 4.1'!P74/'Tabell 4.1'!$S74*100</f>
        <v>6.857610474631751</v>
      </c>
      <c r="Q65" s="60">
        <f>'Tabell 4.1'!Q74/'Tabell 4.1'!$S74*100</f>
        <v>5.3682487725040922</v>
      </c>
      <c r="R65" s="60">
        <f>'Tabell 4.1'!R74/'Tabell 4.1'!$S74*100</f>
        <v>6.7512274959083474</v>
      </c>
      <c r="S65" s="60">
        <f>'Tabell 4.1'!S74/'Tabell 4.1'!$S74*100</f>
        <v>100</v>
      </c>
    </row>
    <row r="66" spans="1:19" x14ac:dyDescent="0.25">
      <c r="A66" s="160" t="s">
        <v>165</v>
      </c>
      <c r="B66" s="59"/>
      <c r="C66" s="70">
        <v>4.8000000000000001E-2</v>
      </c>
      <c r="D66" s="60">
        <f>'Tabell 4.1'!D75/'Tabell 4.1'!$S75*100</f>
        <v>7.035217939527973</v>
      </c>
      <c r="E66" s="60">
        <f>'Tabell 4.1'!E75/'Tabell 4.1'!$S75*100</f>
        <v>7.346394146118608</v>
      </c>
      <c r="F66" s="60">
        <f>'Tabell 4.1'!F75/'Tabell 4.1'!$S75*100</f>
        <v>7.3000990910926893</v>
      </c>
      <c r="G66" s="60">
        <f>'Tabell 4.1'!G75/'Tabell 4.1'!$S75*100</f>
        <v>4.6649642240667317</v>
      </c>
      <c r="H66" s="60">
        <f>'Tabell 4.1'!H75/'Tabell 4.1'!$S75*100</f>
        <v>8.6494651013831962</v>
      </c>
      <c r="I66" s="60">
        <f>'Tabell 4.1'!I75/'Tabell 4.1'!$S75*100</f>
        <v>5.4514819437796538</v>
      </c>
      <c r="J66" s="60">
        <f>'Tabell 4.1'!J75/'Tabell 4.1'!$S75*100</f>
        <v>7.0084283488817238</v>
      </c>
      <c r="K66" s="60">
        <f>'Tabell 4.1'!K75/'Tabell 4.1'!$S75*100</f>
        <v>5.7567987263033507</v>
      </c>
      <c r="L66" s="60">
        <f>'Tabell 4.1'!L75/'Tabell 4.1'!$S75*100</f>
        <v>4.6374256945980594</v>
      </c>
      <c r="M66" s="60">
        <f>'Tabell 4.1'!M75/'Tabell 4.1'!$S75*100</f>
        <v>5.8241910413580094</v>
      </c>
      <c r="N66" s="60">
        <f>'Tabell 4.1'!N75/'Tabell 4.1'!$S75*100</f>
        <v>6.842166524284238</v>
      </c>
      <c r="O66" s="60">
        <f>'Tabell 4.1'!O75/'Tabell 4.1'!$S75*100</f>
        <v>9.6126558554033874</v>
      </c>
      <c r="P66" s="60">
        <f>'Tabell 4.1'!P75/'Tabell 4.1'!$S75*100</f>
        <v>7.2367530171844745</v>
      </c>
      <c r="Q66" s="60">
        <f>'Tabell 4.1'!Q75/'Tabell 4.1'!$S75*100</f>
        <v>7.9370856099703877</v>
      </c>
      <c r="R66" s="60">
        <f>'Tabell 4.1'!R75/'Tabell 4.1'!$S75*100</f>
        <v>4.6968727360474976</v>
      </c>
      <c r="S66" s="60">
        <f>'Tabell 4.1'!S75/'Tabell 4.1'!$S75*100</f>
        <v>100</v>
      </c>
    </row>
    <row r="67" spans="1:19" x14ac:dyDescent="0.25">
      <c r="A67" s="160" t="s">
        <v>166</v>
      </c>
      <c r="B67" s="59"/>
      <c r="C67" s="70">
        <v>3.7999999999999999E-2</v>
      </c>
      <c r="D67" s="60">
        <f>'Tabell 4.1'!D79/'Tabell 4.1'!$S79*100</f>
        <v>6.1644685161450363</v>
      </c>
      <c r="E67" s="60">
        <f>'Tabell 4.1'!E79/'Tabell 4.1'!$S79*100</f>
        <v>5.7840988961012112</v>
      </c>
      <c r="F67" s="60">
        <f>'Tabell 4.1'!F79/'Tabell 4.1'!$S79*100</f>
        <v>5.7468888245751852</v>
      </c>
      <c r="G67" s="60">
        <f>'Tabell 4.1'!G79/'Tabell 4.1'!$S79*100</f>
        <v>5.3954603712738249</v>
      </c>
      <c r="H67" s="60">
        <f>'Tabell 4.1'!H79/'Tabell 4.1'!$S79*100</f>
        <v>11.287055029561333</v>
      </c>
      <c r="I67" s="60">
        <f>'Tabell 4.1'!I79/'Tabell 4.1'!$S79*100</f>
        <v>6.7350229462107736</v>
      </c>
      <c r="J67" s="60">
        <f>'Tabell 4.1'!J79/'Tabell 4.1'!$S79*100</f>
        <v>7.9340141398271795</v>
      </c>
      <c r="K67" s="60">
        <f>'Tabell 4.1'!K79/'Tabell 4.1'!$S79*100</f>
        <v>6.7556952081696782</v>
      </c>
      <c r="L67" s="60">
        <f>'Tabell 4.1'!L79/'Tabell 4.1'!$S79*100</f>
        <v>4.2212758920081033</v>
      </c>
      <c r="M67" s="60">
        <f>'Tabell 4.1'!M79/'Tabell 4.1'!$S79*100</f>
        <v>4.7504857981560349</v>
      </c>
      <c r="N67" s="60">
        <f>'Tabell 4.1'!N79/'Tabell 4.1'!$S79*100</f>
        <v>5.6187208004299833</v>
      </c>
      <c r="O67" s="60">
        <f>'Tabell 4.1'!O79/'Tabell 4.1'!$S79*100</f>
        <v>8.946954975813453</v>
      </c>
      <c r="P67" s="60">
        <f>'Tabell 4.1'!P79/'Tabell 4.1'!$S79*100</f>
        <v>7.9257452350436184</v>
      </c>
      <c r="Q67" s="60">
        <f>'Tabell 4.1'!Q79/'Tabell 4.1'!$S79*100</f>
        <v>8.120064497457312</v>
      </c>
      <c r="R67" s="60">
        <f>'Tabell 4.1'!R79/'Tabell 4.1'!$S79*100</f>
        <v>4.614048869227271</v>
      </c>
      <c r="S67" s="60">
        <f>'Tabell 4.1'!S79/'Tabell 4.1'!$S79*100</f>
        <v>100</v>
      </c>
    </row>
    <row r="68" spans="1:19" x14ac:dyDescent="0.25">
      <c r="A68" s="160" t="s">
        <v>167</v>
      </c>
      <c r="B68" s="59"/>
      <c r="C68" s="70">
        <v>0.13300000000000001</v>
      </c>
      <c r="D68" s="60">
        <f>'Tabell 4.1'!D82/'Tabell 4.1'!$S82*100</f>
        <v>3.1847927703334373</v>
      </c>
      <c r="E68" s="60">
        <f>'Tabell 4.1'!E82/'Tabell 4.1'!$S82*100</f>
        <v>3.1100031162355877</v>
      </c>
      <c r="F68" s="60">
        <f>'Tabell 4.1'!F82/'Tabell 4.1'!$S82*100</f>
        <v>2.9791212215643506</v>
      </c>
      <c r="G68" s="60">
        <f>'Tabell 4.1'!G82/'Tabell 4.1'!$S82*100</f>
        <v>3.0352134621377376</v>
      </c>
      <c r="H68" s="60">
        <f>'Tabell 4.1'!H82/'Tabell 4.1'!$S82*100</f>
        <v>9.3424742910564031</v>
      </c>
      <c r="I68" s="60">
        <f>'Tabell 4.1'!I82/'Tabell 4.1'!$S82*100</f>
        <v>7.497662823309442</v>
      </c>
      <c r="J68" s="60">
        <f>'Tabell 4.1'!J82/'Tabell 4.1'!$S82*100</f>
        <v>9.7039576191960109</v>
      </c>
      <c r="K68" s="60">
        <f>'Tabell 4.1'!K82/'Tabell 4.1'!$S82*100</f>
        <v>9.0931754440635704</v>
      </c>
      <c r="L68" s="60">
        <f>'Tabell 4.1'!L82/'Tabell 4.1'!$S82*100</f>
        <v>5.0420691804300404</v>
      </c>
      <c r="M68" s="60">
        <f>'Tabell 4.1'!M82/'Tabell 4.1'!$S82*100</f>
        <v>5.1480211904019946</v>
      </c>
      <c r="N68" s="60">
        <f>'Tabell 4.1'!N82/'Tabell 4.1'!$S82*100</f>
        <v>5.7650358367092549</v>
      </c>
      <c r="O68" s="60">
        <f>'Tabell 4.1'!O82/'Tabell 4.1'!$S82*100</f>
        <v>7.7594266126519162</v>
      </c>
      <c r="P68" s="60">
        <f>'Tabell 4.1'!P82/'Tabell 4.1'!$S82*100</f>
        <v>13.948270489248987</v>
      </c>
      <c r="Q68" s="60">
        <f>'Tabell 4.1'!Q82/'Tabell 4.1'!$S82*100</f>
        <v>11.22468058585229</v>
      </c>
      <c r="R68" s="60">
        <f>'Tabell 4.1'!R82/'Tabell 4.1'!$S82*100</f>
        <v>3.1660953568089747</v>
      </c>
      <c r="S68" s="60">
        <f>'Tabell 4.1'!S82/'Tabell 4.1'!$S82*100</f>
        <v>100</v>
      </c>
    </row>
    <row r="69" spans="1:19" x14ac:dyDescent="0.25">
      <c r="A69" s="160" t="s">
        <v>168</v>
      </c>
      <c r="B69" s="59"/>
      <c r="C69" s="70">
        <v>7.3999999999999996E-2</v>
      </c>
      <c r="D69" s="60">
        <f>'Tabell 4.1'!D85/'Tabell 4.1'!$S85*100</f>
        <v>3.7454293902559539</v>
      </c>
      <c r="E69" s="60">
        <f>'Tabell 4.1'!E85/'Tabell 4.1'!$S85*100</f>
        <v>3.7553117897025396</v>
      </c>
      <c r="F69" s="60">
        <f>'Tabell 4.1'!F85/'Tabell 4.1'!$S85*100</f>
        <v>3.7651941891491258</v>
      </c>
      <c r="G69" s="60">
        <f>'Tabell 4.1'!G85/'Tabell 4.1'!$S85*100</f>
        <v>3.3402510129459433</v>
      </c>
      <c r="H69" s="60">
        <f>'Tabell 4.1'!H85/'Tabell 4.1'!$S85*100</f>
        <v>9.4969858681687924</v>
      </c>
      <c r="I69" s="60">
        <f>'Tabell 4.1'!I85/'Tabell 4.1'!$S85*100</f>
        <v>6.8386204170372569</v>
      </c>
      <c r="J69" s="60">
        <f>'Tabell 4.1'!J85/'Tabell 4.1'!$S85*100</f>
        <v>8.7360411107816969</v>
      </c>
      <c r="K69" s="60">
        <f>'Tabell 4.1'!K85/'Tabell 4.1'!$S85*100</f>
        <v>8.1628619428797311</v>
      </c>
      <c r="L69" s="60">
        <f>'Tabell 4.1'!L85/'Tabell 4.1'!$S85*100</f>
        <v>5.3859076983891692</v>
      </c>
      <c r="M69" s="60">
        <f>'Tabell 4.1'!M85/'Tabell 4.1'!$S85*100</f>
        <v>5.158612511117699</v>
      </c>
      <c r="N69" s="60">
        <f>'Tabell 4.1'!N85/'Tabell 4.1'!$S85*100</f>
        <v>5.4748492934084396</v>
      </c>
      <c r="O69" s="60">
        <f>'Tabell 4.1'!O85/'Tabell 4.1'!$S85*100</f>
        <v>8.3901571301512003</v>
      </c>
      <c r="P69" s="60">
        <f>'Tabell 4.1'!P85/'Tabell 4.1'!$S85*100</f>
        <v>14.299831999209408</v>
      </c>
      <c r="Q69" s="60">
        <f>'Tabell 4.1'!Q85/'Tabell 4.1'!$S85*100</f>
        <v>10.514873011167111</v>
      </c>
      <c r="R69" s="60">
        <f>'Tabell 4.1'!R85/'Tabell 4.1'!$S85*100</f>
        <v>2.9350726356359322</v>
      </c>
      <c r="S69" s="60">
        <f>'Tabell 4.1'!S85/'Tabell 4.1'!$S85*100</f>
        <v>100</v>
      </c>
    </row>
    <row r="70" spans="1:19" x14ac:dyDescent="0.25">
      <c r="A70" s="160" t="s">
        <v>169</v>
      </c>
      <c r="B70" s="59"/>
      <c r="C70" s="70">
        <v>0.16500000000000001</v>
      </c>
      <c r="D70" s="60">
        <f>'Tabell 4.1'!D88/'Tabell 4.1'!$S88*100</f>
        <v>3.7969459347915806</v>
      </c>
      <c r="E70" s="60">
        <f>'Tabell 4.1'!E88/'Tabell 4.1'!$S88*100</f>
        <v>3.9207593891869585</v>
      </c>
      <c r="F70" s="60">
        <f>'Tabell 4.1'!F88/'Tabell 4.1'!$S88*100</f>
        <v>3.6524969046636402</v>
      </c>
      <c r="G70" s="60">
        <f>'Tabell 4.1'!G88/'Tabell 4.1'!$S88*100</f>
        <v>3.9826661163846468</v>
      </c>
      <c r="H70" s="60">
        <f>'Tabell 4.1'!H88/'Tabell 4.1'!$S88*100</f>
        <v>9.2447379281881954</v>
      </c>
      <c r="I70" s="60">
        <f>'Tabell 4.1'!I88/'Tabell 4.1'!$S88*100</f>
        <v>7.5526207181180363</v>
      </c>
      <c r="J70" s="60">
        <f>'Tabell 4.1'!J88/'Tabell 4.1'!$S88*100</f>
        <v>10.420965744944285</v>
      </c>
      <c r="K70" s="60">
        <f>'Tabell 4.1'!K88/'Tabell 4.1'!$S88*100</f>
        <v>8.8939331407346263</v>
      </c>
      <c r="L70" s="60">
        <f>'Tabell 4.1'!L88/'Tabell 4.1'!$S88*100</f>
        <v>5.4684275691291786</v>
      </c>
      <c r="M70" s="60">
        <f>'Tabell 4.1'!M88/'Tabell 4.1'!$S88*100</f>
        <v>3.9620305406520839</v>
      </c>
      <c r="N70" s="60">
        <f>'Tabell 4.1'!N88/'Tabell 4.1'!$S88*100</f>
        <v>2.992158481221626</v>
      </c>
      <c r="O70" s="60">
        <f>'Tabell 4.1'!O88/'Tabell 4.1'!$S88*100</f>
        <v>7.1192736277342146</v>
      </c>
      <c r="P70" s="60">
        <f>'Tabell 4.1'!P88/'Tabell 4.1'!$S88*100</f>
        <v>12.278167560874948</v>
      </c>
      <c r="Q70" s="60">
        <f>'Tabell 4.1'!Q88/'Tabell 4.1'!$S88*100</f>
        <v>13.949649195212546</v>
      </c>
      <c r="R70" s="60">
        <f>'Tabell 4.1'!R88/'Tabell 4.1'!$S88*100</f>
        <v>2.7651671481634339</v>
      </c>
      <c r="S70" s="60">
        <f>'Tabell 4.1'!S88/'Tabell 4.1'!$S88*100</f>
        <v>100</v>
      </c>
    </row>
    <row r="71" spans="1:19" x14ac:dyDescent="0.25">
      <c r="A71" s="160" t="s">
        <v>170</v>
      </c>
      <c r="B71" s="59"/>
      <c r="C71" s="70">
        <v>7.1999999999999995E-2</v>
      </c>
      <c r="D71" s="60">
        <f>'Tabell 4.1'!D91/'Tabell 4.1'!$S91*100</f>
        <v>6.2619401400976438</v>
      </c>
      <c r="E71" s="60">
        <f>'Tabell 4.1'!E91/'Tabell 4.1'!$S91*100</f>
        <v>5.9010825727021858</v>
      </c>
      <c r="F71" s="60">
        <f>'Tabell 4.1'!F91/'Tabell 4.1'!$S91*100</f>
        <v>5.3491827637444276</v>
      </c>
      <c r="G71" s="60">
        <f>'Tabell 4.1'!G91/'Tabell 4.1'!$S91*100</f>
        <v>2.4269440316988611</v>
      </c>
      <c r="H71" s="60">
        <f>'Tabell 4.1'!H91/'Tabell 4.1'!$S91*100</f>
        <v>3.948206325620887</v>
      </c>
      <c r="I71" s="60">
        <f>'Tabell 4.1'!I91/'Tabell 4.1'!$S91*100</f>
        <v>2.2429774287129414</v>
      </c>
      <c r="J71" s="60">
        <f>'Tabell 4.1'!J91/'Tabell 4.1'!$S91*100</f>
        <v>3.2335668294063544</v>
      </c>
      <c r="K71" s="60">
        <f>'Tabell 4.1'!K91/'Tabell 4.1'!$S91*100</f>
        <v>4.7265265690228544</v>
      </c>
      <c r="L71" s="60">
        <f>'Tabell 4.1'!L91/'Tabell 4.1'!$S91*100</f>
        <v>5.7949479940564634</v>
      </c>
      <c r="M71" s="60">
        <f>'Tabell 4.1'!M91/'Tabell 4.1'!$S91*100</f>
        <v>8.8657751362060431</v>
      </c>
      <c r="N71" s="60">
        <f>'Tabell 4.1'!N91/'Tabell 4.1'!$S91*100</f>
        <v>10.882332130474776</v>
      </c>
      <c r="O71" s="60">
        <f>'Tabell 4.1'!O91/'Tabell 4.1'!$S91*100</f>
        <v>13.677209368145476</v>
      </c>
      <c r="P71" s="60">
        <f>'Tabell 4.1'!P91/'Tabell 4.1'!$S91*100</f>
        <v>12.453123894431473</v>
      </c>
      <c r="Q71" s="60">
        <f>'Tabell 4.1'!Q91/'Tabell 4.1'!$S91*100</f>
        <v>7.7690511568669072</v>
      </c>
      <c r="R71" s="60">
        <f>'Tabell 4.1'!R91/'Tabell 4.1'!$S91*100</f>
        <v>6.4671336588127089</v>
      </c>
      <c r="S71" s="60">
        <f>'Tabell 4.1'!S91/'Tabell 4.1'!$S91*100</f>
        <v>100</v>
      </c>
    </row>
    <row r="72" spans="1:19" x14ac:dyDescent="0.25">
      <c r="A72" s="160" t="s">
        <v>102</v>
      </c>
      <c r="B72" s="59"/>
      <c r="C72" s="70">
        <v>0.01</v>
      </c>
      <c r="D72" s="60">
        <f>'Tabell 4.1'!D92/'Tabell 4.1'!$S92*100</f>
        <v>5.5589123867069485</v>
      </c>
      <c r="E72" s="60">
        <f>'Tabell 4.1'!E92/'Tabell 4.1'!$S92*100</f>
        <v>3.2628398791540789</v>
      </c>
      <c r="F72" s="60">
        <f>'Tabell 4.1'!F92/'Tabell 4.1'!$S92*100</f>
        <v>3.9274924471299091</v>
      </c>
      <c r="G72" s="60">
        <f>'Tabell 4.1'!G92/'Tabell 4.1'!$S92*100</f>
        <v>3.9274924471299091</v>
      </c>
      <c r="H72" s="60">
        <f>'Tabell 4.1'!H92/'Tabell 4.1'!$S92*100</f>
        <v>9.0030211480362539</v>
      </c>
      <c r="I72" s="60">
        <f>'Tabell 4.1'!I92/'Tabell 4.1'!$S92*100</f>
        <v>6.6465256797583088</v>
      </c>
      <c r="J72" s="60">
        <f>'Tabell 4.1'!J92/'Tabell 4.1'!$S92*100</f>
        <v>9.0030211480362539</v>
      </c>
      <c r="K72" s="60">
        <f>'Tabell 4.1'!K92/'Tabell 4.1'!$S92*100</f>
        <v>8.0362537764350463</v>
      </c>
      <c r="L72" s="60">
        <f>'Tabell 4.1'!L92/'Tabell 4.1'!$S92*100</f>
        <v>5.3172205438066467</v>
      </c>
      <c r="M72" s="60">
        <f>'Tabell 4.1'!M92/'Tabell 4.1'!$S92*100</f>
        <v>6.4048338368580069</v>
      </c>
      <c r="N72" s="60">
        <f>'Tabell 4.1'!N92/'Tabell 4.1'!$S92*100</f>
        <v>6.3444108761329305</v>
      </c>
      <c r="O72" s="60">
        <f>'Tabell 4.1'!O92/'Tabell 4.1'!$S92*100</f>
        <v>7.9758308157099691</v>
      </c>
      <c r="P72" s="60">
        <f>'Tabell 4.1'!P92/'Tabell 4.1'!$S92*100</f>
        <v>10.574018126888216</v>
      </c>
      <c r="Q72" s="60">
        <f>'Tabell 4.1'!Q92/'Tabell 4.1'!$S92*100</f>
        <v>9.1842900302114803</v>
      </c>
      <c r="R72" s="60">
        <f>'Tabell 4.1'!R92/'Tabell 4.1'!$S92*100</f>
        <v>4.833836858006042</v>
      </c>
      <c r="S72" s="60">
        <f>'Tabell 4.1'!S92/'Tabell 4.1'!$S92*100</f>
        <v>100</v>
      </c>
    </row>
    <row r="73" spans="1:19" x14ac:dyDescent="0.25">
      <c r="A73" s="160" t="s">
        <v>103</v>
      </c>
      <c r="B73" s="59"/>
      <c r="C73" s="70">
        <v>0.01</v>
      </c>
      <c r="D73" s="60">
        <f>'Tabell 4.1'!D93/'Tabell 4.1'!$S93*100</f>
        <v>4.0531697341513295</v>
      </c>
      <c r="E73" s="60">
        <f>'Tabell 4.1'!E93/'Tabell 4.1'!$S93*100</f>
        <v>3.6278118609406955</v>
      </c>
      <c r="F73" s="60">
        <f>'Tabell 4.1'!F93/'Tabell 4.1'!$S93*100</f>
        <v>3.8773006134969328</v>
      </c>
      <c r="G73" s="60">
        <f>'Tabell 4.1'!G93/'Tabell 4.1'!$S93*100</f>
        <v>3.7832310838445808</v>
      </c>
      <c r="H73" s="60">
        <f>'Tabell 4.1'!H93/'Tabell 4.1'!$S93*100</f>
        <v>10.098159509202453</v>
      </c>
      <c r="I73" s="60">
        <f>'Tabell 4.1'!I93/'Tabell 4.1'!$S93*100</f>
        <v>7.8282208588957056</v>
      </c>
      <c r="J73" s="60">
        <f>'Tabell 4.1'!J93/'Tabell 4.1'!$S93*100</f>
        <v>9.6891615541922285</v>
      </c>
      <c r="K73" s="60">
        <f>'Tabell 4.1'!K93/'Tabell 4.1'!$S93*100</f>
        <v>8.077709611451942</v>
      </c>
      <c r="L73" s="60">
        <f>'Tabell 4.1'!L93/'Tabell 4.1'!$S93*100</f>
        <v>4.4867075664621678</v>
      </c>
      <c r="M73" s="60">
        <f>'Tabell 4.1'!M93/'Tabell 4.1'!$S93*100</f>
        <v>4.703476482617587</v>
      </c>
      <c r="N73" s="60">
        <f>'Tabell 4.1'!N93/'Tabell 4.1'!$S93*100</f>
        <v>6.0695296523517381</v>
      </c>
      <c r="O73" s="60">
        <f>'Tabell 4.1'!O93/'Tabell 4.1'!$S93*100</f>
        <v>8.5235173824130879</v>
      </c>
      <c r="P73" s="60">
        <f>'Tabell 4.1'!P93/'Tabell 4.1'!$S93*100</f>
        <v>10.805725971370144</v>
      </c>
      <c r="Q73" s="60">
        <f>'Tabell 4.1'!Q93/'Tabell 4.1'!$S93*100</f>
        <v>10.400817995910021</v>
      </c>
      <c r="R73" s="60">
        <f>'Tabell 4.1'!R93/'Tabell 4.1'!$S93*100</f>
        <v>3.9754601226993862</v>
      </c>
      <c r="S73" s="60">
        <f>'Tabell 4.1'!S93/'Tabell 4.1'!$S93*100</f>
        <v>100</v>
      </c>
    </row>
    <row r="74" spans="1:19" x14ac:dyDescent="0.25">
      <c r="A74" s="160" t="s">
        <v>104</v>
      </c>
      <c r="B74" s="50"/>
      <c r="C74" s="75">
        <v>0.01</v>
      </c>
      <c r="D74" s="60">
        <f>'Tabell 4.1'!D94/'Tabell 4.1'!$S94*100</f>
        <v>5.2152317880794703</v>
      </c>
      <c r="E74" s="60">
        <f>'Tabell 4.1'!E94/'Tabell 4.1'!$S94*100</f>
        <v>5.1324503311258276</v>
      </c>
      <c r="F74" s="60">
        <f>'Tabell 4.1'!F94/'Tabell 4.1'!$S94*100</f>
        <v>5.2152317880794703</v>
      </c>
      <c r="G74" s="60">
        <f>'Tabell 4.1'!G94/'Tabell 4.1'!$S94*100</f>
        <v>4.2632450331125833</v>
      </c>
      <c r="H74" s="60">
        <f>'Tabell 4.1'!H94/'Tabell 4.1'!$S94*100</f>
        <v>8.6920529801324502</v>
      </c>
      <c r="I74" s="60">
        <f>'Tabell 4.1'!I94/'Tabell 4.1'!$S94*100</f>
        <v>6.7466887417218544</v>
      </c>
      <c r="J74" s="60">
        <f>'Tabell 4.1'!J94/'Tabell 4.1'!$S94*100</f>
        <v>8.2367549668874176</v>
      </c>
      <c r="K74" s="60">
        <f>'Tabell 4.1'!K94/'Tabell 4.1'!$S94*100</f>
        <v>7.0364238410596025</v>
      </c>
      <c r="L74" s="60">
        <f>'Tabell 4.1'!L94/'Tabell 4.1'!$S94*100</f>
        <v>4.3460264900662251</v>
      </c>
      <c r="M74" s="60">
        <f>'Tabell 4.1'!M94/'Tabell 4.1'!$S94*100</f>
        <v>5.4221854304635757</v>
      </c>
      <c r="N74" s="60">
        <f>'Tabell 4.1'!N94/'Tabell 4.1'!$S94*100</f>
        <v>6.6225165562913908</v>
      </c>
      <c r="O74" s="60">
        <f>'Tabell 4.1'!O94/'Tabell 4.1'!$S94*100</f>
        <v>9.8096026490066226</v>
      </c>
      <c r="P74" s="60">
        <f>'Tabell 4.1'!P94/'Tabell 4.1'!$S94*100</f>
        <v>8.9817880794701992</v>
      </c>
      <c r="Q74" s="60">
        <f>'Tabell 4.1'!Q94/'Tabell 4.1'!$S94*100</f>
        <v>9.1887417218543046</v>
      </c>
      <c r="R74" s="60">
        <f>'Tabell 4.1'!R94/'Tabell 4.1'!$S94*100</f>
        <v>5.0910596026490067</v>
      </c>
      <c r="S74" s="60">
        <f>'Tabell 4.1'!S94/'Tabell 4.1'!$S94*100</f>
        <v>100</v>
      </c>
    </row>
    <row r="75" spans="1:19" ht="15.75" thickBot="1" x14ac:dyDescent="0.3">
      <c r="A75" s="168" t="s">
        <v>136</v>
      </c>
      <c r="B75" s="21"/>
      <c r="C75" s="76" t="s">
        <v>30</v>
      </c>
      <c r="D75" s="22">
        <f>SUMPRODUCT($C60:$C74,D60:D74)</f>
        <v>6.151213616324422</v>
      </c>
      <c r="E75" s="22">
        <f t="shared" ref="E75:R75" si="57">SUMPRODUCT($C60:$C74,E60:E74)</f>
        <v>5.5662908297894482</v>
      </c>
      <c r="F75" s="22">
        <f t="shared" si="57"/>
        <v>5.0746778774094787</v>
      </c>
      <c r="G75" s="22">
        <f t="shared" si="57"/>
        <v>3.7150974984024994</v>
      </c>
      <c r="H75" s="22">
        <f t="shared" si="57"/>
        <v>7.4346894913620298</v>
      </c>
      <c r="I75" s="22">
        <f t="shared" si="57"/>
        <v>5.5322469448873708</v>
      </c>
      <c r="J75" s="22">
        <f t="shared" si="57"/>
        <v>7.4911818548372304</v>
      </c>
      <c r="K75" s="22">
        <f t="shared" si="57"/>
        <v>7.3298682127472894</v>
      </c>
      <c r="L75" s="22">
        <f t="shared" si="57"/>
        <v>5.1875208314930097</v>
      </c>
      <c r="M75" s="22">
        <f t="shared" si="57"/>
        <v>5.7603602836242027</v>
      </c>
      <c r="N75" s="22">
        <f t="shared" si="57"/>
        <v>6.1738076906203085</v>
      </c>
      <c r="O75" s="22">
        <f t="shared" si="57"/>
        <v>9.598124438876555</v>
      </c>
      <c r="P75" s="22">
        <f t="shared" si="57"/>
        <v>10.151772515737415</v>
      </c>
      <c r="Q75" s="22">
        <f t="shared" si="57"/>
        <v>9.0069233323259912</v>
      </c>
      <c r="R75" s="22">
        <f t="shared" si="57"/>
        <v>5.8262245815627471</v>
      </c>
      <c r="S75" s="22">
        <f>SUM(D75:R75)</f>
        <v>100</v>
      </c>
    </row>
    <row r="76" spans="1:19" ht="15" customHeight="1" thickBot="1" x14ac:dyDescent="0.3">
      <c r="A76" s="156"/>
      <c r="B76" s="29"/>
      <c r="C76" s="72"/>
      <c r="D76" s="29"/>
      <c r="E76" s="29"/>
      <c r="F76" s="29"/>
      <c r="G76" s="29"/>
      <c r="H76" s="29"/>
      <c r="I76" s="29"/>
      <c r="J76" s="29"/>
      <c r="K76" s="29"/>
      <c r="L76" s="29"/>
      <c r="M76" s="29"/>
      <c r="N76" s="29"/>
      <c r="O76" s="29"/>
      <c r="P76" s="29"/>
      <c r="Q76" s="29"/>
      <c r="R76" s="29"/>
      <c r="S76" s="29"/>
    </row>
    <row r="77" spans="1:19" ht="15" customHeight="1" x14ac:dyDescent="0.25">
      <c r="A77" s="443" t="s">
        <v>347</v>
      </c>
      <c r="B77" s="444"/>
      <c r="C77" s="445">
        <v>0.44</v>
      </c>
      <c r="D77" s="445">
        <f>SUMPRODUCT($C$60:$C$65,D60:D65)/$C77</f>
        <v>8.3020573405983207</v>
      </c>
      <c r="E77" s="445">
        <f t="shared" ref="E77:S77" si="58">SUMPRODUCT($C$60:$C$65,E60:E65)/$C77</f>
        <v>7.0688872742363085</v>
      </c>
      <c r="F77" s="445">
        <f t="shared" si="58"/>
        <v>6.1660010374816272</v>
      </c>
      <c r="G77" s="445">
        <f t="shared" si="58"/>
        <v>3.8265231613407198</v>
      </c>
      <c r="H77" s="445">
        <f t="shared" si="58"/>
        <v>5.8129456601087393</v>
      </c>
      <c r="I77" s="445">
        <f t="shared" si="58"/>
        <v>4.2988789252464947</v>
      </c>
      <c r="J77" s="445">
        <f t="shared" si="58"/>
        <v>6.1241495793234888</v>
      </c>
      <c r="K77" s="445">
        <f t="shared" si="58"/>
        <v>6.6910649651372767</v>
      </c>
      <c r="L77" s="445">
        <f t="shared" si="58"/>
        <v>5.1689481661278869</v>
      </c>
      <c r="M77" s="445">
        <f t="shared" si="58"/>
        <v>6.3101834151115765</v>
      </c>
      <c r="N77" s="445">
        <f t="shared" si="58"/>
        <v>6.8008751350005854</v>
      </c>
      <c r="O77" s="445">
        <f t="shared" si="58"/>
        <v>10.730292204701069</v>
      </c>
      <c r="P77" s="445">
        <f t="shared" si="58"/>
        <v>7.6449650437467582</v>
      </c>
      <c r="Q77" s="445">
        <f t="shared" si="58"/>
        <v>6.5854439850342494</v>
      </c>
      <c r="R77" s="445">
        <f t="shared" si="58"/>
        <v>8.4687841068048915</v>
      </c>
      <c r="S77" s="445">
        <f t="shared" si="58"/>
        <v>99.999999999999986</v>
      </c>
    </row>
    <row r="78" spans="1:19" ht="15" customHeight="1" thickBot="1" x14ac:dyDescent="0.3">
      <c r="A78" s="446" t="s">
        <v>348</v>
      </c>
      <c r="B78" s="447"/>
      <c r="C78" s="448">
        <v>0.56000000000000005</v>
      </c>
      <c r="D78" s="448">
        <f>SUMPRODUCT($C$66:$C$74,D66:D74)/$C78</f>
        <v>4.4612649758235001</v>
      </c>
      <c r="E78" s="448">
        <f t="shared" ref="E78:S78" si="59">SUMPRODUCT($C$66:$C$74,E66:E74)/$C78</f>
        <v>4.3856793377240564</v>
      </c>
      <c r="F78" s="448">
        <f t="shared" si="59"/>
        <v>4.2172096802099324</v>
      </c>
      <c r="G78" s="448">
        <f t="shared" si="59"/>
        <v>3.6275487632367547</v>
      </c>
      <c r="H78" s="448">
        <f t="shared" si="59"/>
        <v>8.708916787346757</v>
      </c>
      <c r="I78" s="448">
        <f t="shared" si="59"/>
        <v>6.5013218174623431</v>
      </c>
      <c r="J78" s="448">
        <f t="shared" si="59"/>
        <v>8.5652786427408838</v>
      </c>
      <c r="K78" s="448">
        <f t="shared" si="59"/>
        <v>7.8317850501551565</v>
      </c>
      <c r="L78" s="448">
        <f t="shared" si="59"/>
        <v>5.2021136399941765</v>
      </c>
      <c r="M78" s="448">
        <f t="shared" si="59"/>
        <v>5.3283563945984085</v>
      </c>
      <c r="N78" s="448">
        <f t="shared" si="59"/>
        <v>5.681111841464376</v>
      </c>
      <c r="O78" s="448">
        <f t="shared" si="59"/>
        <v>8.7085640514430054</v>
      </c>
      <c r="P78" s="448">
        <f t="shared" si="59"/>
        <v>12.12140695801579</v>
      </c>
      <c r="Q78" s="448">
        <f t="shared" si="59"/>
        <v>10.909514248055217</v>
      </c>
      <c r="R78" s="448">
        <f t="shared" si="59"/>
        <v>3.7499278117296329</v>
      </c>
      <c r="S78" s="448">
        <f t="shared" si="59"/>
        <v>99.999999999999986</v>
      </c>
    </row>
    <row r="79" spans="1:19" ht="13.5" customHeight="1" thickBot="1" x14ac:dyDescent="0.3">
      <c r="A79" s="156"/>
      <c r="B79" s="235"/>
      <c r="C79" s="72"/>
      <c r="D79" s="235"/>
      <c r="E79" s="235"/>
      <c r="F79" s="235"/>
      <c r="G79" s="235"/>
      <c r="H79" s="235"/>
      <c r="I79" s="235"/>
      <c r="J79" s="235"/>
      <c r="K79" s="235"/>
      <c r="L79" s="235"/>
      <c r="M79" s="235"/>
      <c r="N79" s="235"/>
      <c r="O79" s="235"/>
      <c r="P79" s="235"/>
      <c r="Q79" s="235"/>
      <c r="R79" s="235"/>
      <c r="S79" s="235"/>
    </row>
    <row r="80" spans="1:19" x14ac:dyDescent="0.25">
      <c r="A80" s="172" t="s">
        <v>122</v>
      </c>
      <c r="B80" s="14"/>
      <c r="C80" s="77"/>
      <c r="D80" s="10"/>
      <c r="E80" s="10"/>
      <c r="F80" s="10"/>
      <c r="G80" s="10"/>
      <c r="H80" s="10"/>
      <c r="I80" s="10"/>
      <c r="J80" s="10"/>
      <c r="K80" s="10"/>
      <c r="L80" s="10"/>
      <c r="M80" s="10"/>
      <c r="N80" s="10"/>
      <c r="O80" s="10"/>
      <c r="P80" s="10"/>
      <c r="Q80" s="10"/>
      <c r="R80" s="10"/>
      <c r="S80" s="10"/>
    </row>
    <row r="81" spans="1:19" x14ac:dyDescent="0.25">
      <c r="A81" s="159" t="s">
        <v>171</v>
      </c>
      <c r="B81" s="140"/>
      <c r="C81" s="141">
        <v>0.22</v>
      </c>
      <c r="D81" s="142">
        <f>'Tabell 4.1'!D98/'Tabell 4.1'!$S98*100</f>
        <v>13.51101525188723</v>
      </c>
      <c r="E81" s="142">
        <f>'Tabell 4.1'!E98/'Tabell 4.1'!$S98*100</f>
        <v>10.696862322189698</v>
      </c>
      <c r="F81" s="142">
        <f>'Tabell 4.1'!F98/'Tabell 4.1'!$S98*100</f>
        <v>6.7169927592050538</v>
      </c>
      <c r="G81" s="142">
        <f>'Tabell 4.1'!G98/'Tabell 4.1'!$S98*100</f>
        <v>5.3047809787911469</v>
      </c>
      <c r="H81" s="142">
        <f>'Tabell 4.1'!H98/'Tabell 4.1'!$S98*100</f>
        <v>6.5218507677296769</v>
      </c>
      <c r="I81" s="142">
        <f>'Tabell 4.1'!I98/'Tabell 4.1'!$S98*100</f>
        <v>1.6535716119755559</v>
      </c>
      <c r="J81" s="142">
        <f>'Tabell 4.1'!J98/'Tabell 4.1'!$S98*100</f>
        <v>2.8655060853489447</v>
      </c>
      <c r="K81" s="142">
        <f>'Tabell 4.1'!K98/'Tabell 4.1'!$S98*100</f>
        <v>3.178760334822575</v>
      </c>
      <c r="L81" s="142">
        <f>'Tabell 4.1'!L98/'Tabell 4.1'!$S98*100</f>
        <v>5.8953422687824162</v>
      </c>
      <c r="M81" s="142">
        <f>'Tabell 4.1'!M98/'Tabell 4.1'!$S98*100</f>
        <v>6.3986031941662818</v>
      </c>
      <c r="N81" s="142">
        <f>'Tabell 4.1'!N98/'Tabell 4.1'!$S98*100</f>
        <v>8.7608483541313618</v>
      </c>
      <c r="O81" s="142">
        <f>'Tabell 4.1'!O98/'Tabell 4.1'!$S98*100</f>
        <v>10.450367175062908</v>
      </c>
      <c r="P81" s="142">
        <f>'Tabell 4.1'!P98/'Tabell 4.1'!$S98*100</f>
        <v>5.3150516099214302</v>
      </c>
      <c r="Q81" s="142">
        <f>'Tabell 4.1'!Q98/'Tabell 4.1'!$S98*100</f>
        <v>4.067169927592051</v>
      </c>
      <c r="R81" s="142">
        <f>'Tabell 4.1'!R98/'Tabell 4.1'!$S98*100</f>
        <v>8.6632773583936729</v>
      </c>
      <c r="S81" s="142">
        <f>'Tabell 4.1'!S98/'Tabell 4.1'!$S98*100</f>
        <v>100</v>
      </c>
    </row>
    <row r="82" spans="1:19" x14ac:dyDescent="0.25">
      <c r="A82" s="159" t="s">
        <v>186</v>
      </c>
      <c r="B82" s="140"/>
      <c r="C82" s="141">
        <v>0.18</v>
      </c>
      <c r="D82" s="142">
        <f>'Tabell 4.1'!D99/'Tabell 4.1'!$S99*100</f>
        <v>13.346700692672256</v>
      </c>
      <c r="E82" s="142">
        <f>'Tabell 4.1'!E99/'Tabell 4.1'!$S99*100</f>
        <v>7.7287641268683931</v>
      </c>
      <c r="F82" s="142">
        <f>'Tabell 4.1'!F99/'Tabell 4.1'!$S99*100</f>
        <v>5.2059788552679551</v>
      </c>
      <c r="G82" s="142">
        <f>'Tabell 4.1'!G99/'Tabell 4.1'!$S99*100</f>
        <v>3.0040102078016768</v>
      </c>
      <c r="H82" s="142">
        <f>'Tabell 4.1'!H99/'Tabell 4.1'!$S99*100</f>
        <v>2.7779803135253371</v>
      </c>
      <c r="I82" s="142">
        <f>'Tabell 4.1'!I99/'Tabell 4.1'!$S99*100</f>
        <v>1.0754648195406491</v>
      </c>
      <c r="J82" s="142">
        <f>'Tabell 4.1'!J99/'Tabell 4.1'!$S99*100</f>
        <v>1.6113744075829384</v>
      </c>
      <c r="K82" s="142">
        <f>'Tabell 4.1'!K99/'Tabell 4.1'!$S99*100</f>
        <v>2.1181188479766679</v>
      </c>
      <c r="L82" s="142">
        <f>'Tabell 4.1'!L99/'Tabell 4.1'!$S99*100</f>
        <v>7.8089682829019322</v>
      </c>
      <c r="M82" s="142">
        <f>'Tabell 4.1'!M99/'Tabell 4.1'!$S99*100</f>
        <v>7.2475391906671529</v>
      </c>
      <c r="N82" s="142">
        <f>'Tabell 4.1'!N99/'Tabell 4.1'!$S99*100</f>
        <v>12.026977761574917</v>
      </c>
      <c r="O82" s="142">
        <f>'Tabell 4.1'!O99/'Tabell 4.1'!$S99*100</f>
        <v>14.002916514764857</v>
      </c>
      <c r="P82" s="142">
        <f>'Tabell 4.1'!P99/'Tabell 4.1'!$S99*100</f>
        <v>5.9132336857455341</v>
      </c>
      <c r="Q82" s="142">
        <f>'Tabell 4.1'!Q99/'Tabell 4.1'!$S99*100</f>
        <v>2.6686110098432372</v>
      </c>
      <c r="R82" s="142">
        <f>'Tabell 4.1'!R99/'Tabell 4.1'!$S99*100</f>
        <v>13.463361283266497</v>
      </c>
      <c r="S82" s="142">
        <f>'Tabell 4.1'!S99/'Tabell 4.1'!$S99*100</f>
        <v>100</v>
      </c>
    </row>
    <row r="83" spans="1:19" x14ac:dyDescent="0.25">
      <c r="A83" s="160" t="s">
        <v>172</v>
      </c>
      <c r="B83" s="59"/>
      <c r="C83" s="70">
        <v>0.18</v>
      </c>
      <c r="D83" s="60">
        <f>'Tabell 4.1'!D100/'Tabell 4.1'!$S100*100</f>
        <v>10.384635789697066</v>
      </c>
      <c r="E83" s="60">
        <f>'Tabell 4.1'!E100/'Tabell 4.1'!$S100*100</f>
        <v>9.2429306594514298</v>
      </c>
      <c r="F83" s="60">
        <f>'Tabell 4.1'!F100/'Tabell 4.1'!$S100*100</f>
        <v>4.9413762003289303</v>
      </c>
      <c r="G83" s="60">
        <f>'Tabell 4.1'!G100/'Tabell 4.1'!$S100*100</f>
        <v>4.36097405697915</v>
      </c>
      <c r="H83" s="60">
        <f>'Tabell 4.1'!H100/'Tabell 4.1'!$S100*100</f>
        <v>5.9164942437264578</v>
      </c>
      <c r="I83" s="60">
        <f>'Tabell 4.1'!I100/'Tabell 4.1'!$S100*100</f>
        <v>2.3767839142660088</v>
      </c>
      <c r="J83" s="60">
        <f>'Tabell 4.1'!J100/'Tabell 4.1'!$S100*100</f>
        <v>2.9561249933683484</v>
      </c>
      <c r="K83" s="60">
        <f>'Tabell 4.1'!K100/'Tabell 4.1'!$S100*100</f>
        <v>4.0214334977982915</v>
      </c>
      <c r="L83" s="60">
        <f>'Tabell 4.1'!L100/'Tabell 4.1'!$S100*100</f>
        <v>6.8247652395352532</v>
      </c>
      <c r="M83" s="60">
        <f>'Tabell 4.1'!M100/'Tabell 4.1'!$S100*100</f>
        <v>7.2470688100164464</v>
      </c>
      <c r="N83" s="60">
        <f>'Tabell 4.1'!N100/'Tabell 4.1'!$S100*100</f>
        <v>9.1813889330998997</v>
      </c>
      <c r="O83" s="60">
        <f>'Tabell 4.1'!O100/'Tabell 4.1'!$S100*100</f>
        <v>13.373653774736061</v>
      </c>
      <c r="P83" s="60">
        <f>'Tabell 4.1'!P100/'Tabell 4.1'!$S100*100</f>
        <v>5.9037614727571759</v>
      </c>
      <c r="Q83" s="60">
        <f>'Tabell 4.1'!Q100/'Tabell 4.1'!$S100*100</f>
        <v>3.3625126001379382</v>
      </c>
      <c r="R83" s="60">
        <f>'Tabell 4.1'!R100/'Tabell 4.1'!$S100*100</f>
        <v>9.9060958141015441</v>
      </c>
      <c r="S83" s="60">
        <f>'Tabell 4.1'!S100/'Tabell 4.1'!$S100*100</f>
        <v>100</v>
      </c>
    </row>
    <row r="84" spans="1:19" x14ac:dyDescent="0.25">
      <c r="A84" s="160" t="s">
        <v>173</v>
      </c>
      <c r="B84" s="59"/>
      <c r="C84" s="70">
        <v>0.04</v>
      </c>
      <c r="D84" s="60">
        <f>'Tabell 4.1'!D101/'Tabell 4.1'!$S101*100</f>
        <v>12.564322469982848</v>
      </c>
      <c r="E84" s="60">
        <f>'Tabell 4.1'!E101/'Tabell 4.1'!$S101*100</f>
        <v>9.2838765008576321</v>
      </c>
      <c r="F84" s="60">
        <f>'Tabell 4.1'!F101/'Tabell 4.1'!$S101*100</f>
        <v>5.3709262435677534</v>
      </c>
      <c r="G84" s="60">
        <f>'Tabell 4.1'!G101/'Tabell 4.1'!$S101*100</f>
        <v>3.7843053173241854</v>
      </c>
      <c r="H84" s="60">
        <f>'Tabell 4.1'!H101/'Tabell 4.1'!$S101*100</f>
        <v>4.7384219554030871</v>
      </c>
      <c r="I84" s="60">
        <f>'Tabell 4.1'!I101/'Tabell 4.1'!$S101*100</f>
        <v>1.7688679245283019</v>
      </c>
      <c r="J84" s="60">
        <f>'Tabell 4.1'!J101/'Tabell 4.1'!$S101*100</f>
        <v>2.7551457975986278</v>
      </c>
      <c r="K84" s="60">
        <f>'Tabell 4.1'!K101/'Tabell 4.1'!$S101*100</f>
        <v>3.4626929674099487</v>
      </c>
      <c r="L84" s="60">
        <f>'Tabell 4.1'!L101/'Tabell 4.1'!$S101*100</f>
        <v>7.3220411663807896</v>
      </c>
      <c r="M84" s="60">
        <f>'Tabell 4.1'!M101/'Tabell 4.1'!$S101*100</f>
        <v>6.3143224699828471</v>
      </c>
      <c r="N84" s="60">
        <f>'Tabell 4.1'!N101/'Tabell 4.1'!$S101*100</f>
        <v>9.2838765008576321</v>
      </c>
      <c r="O84" s="60">
        <f>'Tabell 4.1'!O101/'Tabell 4.1'!$S101*100</f>
        <v>11.803173241852488</v>
      </c>
      <c r="P84" s="60">
        <f>'Tabell 4.1'!P101/'Tabell 4.1'!$S101*100</f>
        <v>6.0999142367066899</v>
      </c>
      <c r="Q84" s="60">
        <f>'Tabell 4.1'!Q101/'Tabell 4.1'!$S101*100</f>
        <v>3.891509433962264</v>
      </c>
      <c r="R84" s="60">
        <f>'Tabell 4.1'!R101/'Tabell 4.1'!$S101*100</f>
        <v>11.556603773584905</v>
      </c>
      <c r="S84" s="60">
        <f>'Tabell 4.1'!S101/'Tabell 4.1'!$S101*100</f>
        <v>100</v>
      </c>
    </row>
    <row r="85" spans="1:19" x14ac:dyDescent="0.25">
      <c r="A85" s="160" t="s">
        <v>174</v>
      </c>
      <c r="B85" s="59"/>
      <c r="C85" s="70">
        <v>0.02</v>
      </c>
      <c r="D85" s="60">
        <f>'Tabell 4.1'!D102/'Tabell 4.1'!$S102*100</f>
        <v>14.960691823899372</v>
      </c>
      <c r="E85" s="60">
        <f>'Tabell 4.1'!E102/'Tabell 4.1'!$S102*100</f>
        <v>11.509433962264151</v>
      </c>
      <c r="F85" s="60">
        <f>'Tabell 4.1'!F102/'Tabell 4.1'!$S102*100</f>
        <v>18.113207547169811</v>
      </c>
      <c r="G85" s="60">
        <f>'Tabell 4.1'!G102/'Tabell 4.1'!$S102*100</f>
        <v>5.7075471698113205</v>
      </c>
      <c r="H85" s="60">
        <f>'Tabell 4.1'!H102/'Tabell 4.1'!$S102*100</f>
        <v>5.7232704402515724</v>
      </c>
      <c r="I85" s="60">
        <f>'Tabell 4.1'!I102/'Tabell 4.1'!$S102*100</f>
        <v>1.9654088050314464</v>
      </c>
      <c r="J85" s="60">
        <f>'Tabell 4.1'!J102/'Tabell 4.1'!$S102*100</f>
        <v>3.4276729559748427</v>
      </c>
      <c r="K85" s="60">
        <f>'Tabell 4.1'!K102/'Tabell 4.1'!$S102*100</f>
        <v>4.2374213836477983</v>
      </c>
      <c r="L85" s="60">
        <f>'Tabell 4.1'!L102/'Tabell 4.1'!$S102*100</f>
        <v>2.7515723270440251</v>
      </c>
      <c r="M85" s="60">
        <f>'Tabell 4.1'!M102/'Tabell 4.1'!$S102*100</f>
        <v>4.85062893081761</v>
      </c>
      <c r="N85" s="60">
        <f>'Tabell 4.1'!N102/'Tabell 4.1'!$S102*100</f>
        <v>4.6226415094339623</v>
      </c>
      <c r="O85" s="60">
        <f>'Tabell 4.1'!O102/'Tabell 4.1'!$S102*100</f>
        <v>6.682389937106918</v>
      </c>
      <c r="P85" s="60">
        <f>'Tabell 4.1'!P102/'Tabell 4.1'!$S102*100</f>
        <v>6.7531446540880502</v>
      </c>
      <c r="Q85" s="60">
        <f>'Tabell 4.1'!Q102/'Tabell 4.1'!$S102*100</f>
        <v>4.2138364779874209</v>
      </c>
      <c r="R85" s="60">
        <f>'Tabell 4.1'!R102/'Tabell 4.1'!$S102*100</f>
        <v>4.4811320754716979</v>
      </c>
      <c r="S85" s="60">
        <f>'Tabell 4.1'!S102/'Tabell 4.1'!$S102*100</f>
        <v>100</v>
      </c>
    </row>
    <row r="86" spans="1:19" x14ac:dyDescent="0.25">
      <c r="A86" s="160" t="s">
        <v>175</v>
      </c>
      <c r="B86" s="59"/>
      <c r="C86" s="70">
        <v>0.15</v>
      </c>
      <c r="D86" s="60">
        <f>'Tabell 4.1'!D103/'Tabell 4.1'!$S103*100</f>
        <v>10.140524116976833</v>
      </c>
      <c r="E86" s="60">
        <f>'Tabell 4.1'!E103/'Tabell 4.1'!$S103*100</f>
        <v>10.520319027725028</v>
      </c>
      <c r="F86" s="60">
        <f>'Tabell 4.1'!F103/'Tabell 4.1'!$S103*100</f>
        <v>6.7983289023927087</v>
      </c>
      <c r="G86" s="60">
        <f>'Tabell 4.1'!G103/'Tabell 4.1'!$S103*100</f>
        <v>5.5070262058488417</v>
      </c>
      <c r="H86" s="60">
        <f>'Tabell 4.1'!H103/'Tabell 4.1'!$S103*100</f>
        <v>7.4819597417394608</v>
      </c>
      <c r="I86" s="60">
        <f>'Tabell 4.1'!I103/'Tabell 4.1'!$S103*100</f>
        <v>4.8233953665020888</v>
      </c>
      <c r="J86" s="60">
        <f>'Tabell 4.1'!J103/'Tabell 4.1'!$S103*100</f>
        <v>6.0387390808963159</v>
      </c>
      <c r="K86" s="60">
        <f>'Tabell 4.1'!K103/'Tabell 4.1'!$S103*100</f>
        <v>7.1021648309912644</v>
      </c>
      <c r="L86" s="60">
        <f>'Tabell 4.1'!L103/'Tabell 4.1'!$S103*100</f>
        <v>6.2286365362704137</v>
      </c>
      <c r="M86" s="60">
        <f>'Tabell 4.1'!M103/'Tabell 4.1'!$S103*100</f>
        <v>4.1397645271553358</v>
      </c>
      <c r="N86" s="60">
        <f>'Tabell 4.1'!N103/'Tabell 4.1'!$S103*100</f>
        <v>5.317128750474744</v>
      </c>
      <c r="O86" s="60">
        <f>'Tabell 4.1'!O103/'Tabell 4.1'!$S103*100</f>
        <v>8.2795290543106717</v>
      </c>
      <c r="P86" s="60">
        <f>'Tabell 4.1'!P103/'Tabell 4.1'!$S103*100</f>
        <v>5.5450056969236616</v>
      </c>
      <c r="Q86" s="60">
        <f>'Tabell 4.1'!Q103/'Tabell 4.1'!$S103*100</f>
        <v>6.0767185719711359</v>
      </c>
      <c r="R86" s="60">
        <f>'Tabell 4.1'!R103/'Tabell 4.1'!$S103*100</f>
        <v>6.000759589821496</v>
      </c>
      <c r="S86" s="60">
        <f>'Tabell 4.1'!S103/'Tabell 4.1'!$S103*100</f>
        <v>100</v>
      </c>
    </row>
    <row r="87" spans="1:19" x14ac:dyDescent="0.25">
      <c r="A87" s="160" t="s">
        <v>176</v>
      </c>
      <c r="B87" s="59"/>
      <c r="C87" s="70">
        <v>0.06</v>
      </c>
      <c r="D87" s="60">
        <f>'Tabell 4.1'!D104/'Tabell 4.1'!$S104*100</f>
        <v>11.316661891703843</v>
      </c>
      <c r="E87" s="60">
        <f>'Tabell 4.1'!E104/'Tabell 4.1'!$S104*100</f>
        <v>11.414889698358778</v>
      </c>
      <c r="F87" s="60">
        <f>'Tabell 4.1'!F104/'Tabell 4.1'!$S104*100</f>
        <v>6.7940899602995941</v>
      </c>
      <c r="G87" s="60">
        <f>'Tabell 4.1'!G104/'Tabell 4.1'!$S104*100</f>
        <v>6.2129087709245692</v>
      </c>
      <c r="H87" s="60">
        <f>'Tabell 4.1'!H104/'Tabell 4.1'!$S104*100</f>
        <v>7.8786886587811562</v>
      </c>
      <c r="I87" s="60">
        <f>'Tabell 4.1'!I104/'Tabell 4.1'!$S104*100</f>
        <v>2.1978471739041461</v>
      </c>
      <c r="J87" s="60">
        <f>'Tabell 4.1'!J104/'Tabell 4.1'!$S104*100</f>
        <v>3.3438382515450416</v>
      </c>
      <c r="K87" s="60">
        <f>'Tabell 4.1'!K104/'Tabell 4.1'!$S104*100</f>
        <v>3.785863381492244</v>
      </c>
      <c r="L87" s="60">
        <f>'Tabell 4.1'!L104/'Tabell 4.1'!$S104*100</f>
        <v>5.1446813735521628</v>
      </c>
      <c r="M87" s="60">
        <f>'Tabell 4.1'!M104/'Tabell 4.1'!$S104*100</f>
        <v>5.7504195145909227</v>
      </c>
      <c r="N87" s="60">
        <f>'Tabell 4.1'!N104/'Tabell 4.1'!$S104*100</f>
        <v>6.9291531944501283</v>
      </c>
      <c r="O87" s="60">
        <f>'Tabell 4.1'!O104/'Tabell 4.1'!$S104*100</f>
        <v>10.743666352883395</v>
      </c>
      <c r="P87" s="60">
        <f>'Tabell 4.1'!P104/'Tabell 4.1'!$S104*100</f>
        <v>5.7995334179183891</v>
      </c>
      <c r="Q87" s="60">
        <f>'Tabell 4.1'!Q104/'Tabell 4.1'!$S104*100</f>
        <v>4.7517701469324276</v>
      </c>
      <c r="R87" s="60">
        <f>'Tabell 4.1'!R104/'Tabell 4.1'!$S104*100</f>
        <v>7.9359882126632018</v>
      </c>
      <c r="S87" s="60">
        <f>'Tabell 4.1'!S104/'Tabell 4.1'!$S104*100</f>
        <v>100</v>
      </c>
    </row>
    <row r="88" spans="1:19" x14ac:dyDescent="0.25">
      <c r="A88" s="160" t="s">
        <v>177</v>
      </c>
      <c r="B88" s="59"/>
      <c r="C88" s="70">
        <v>0.11000000000000001</v>
      </c>
      <c r="D88" s="60">
        <f>'Tabell 4.1'!D105/'Tabell 4.1'!$S105*100</f>
        <v>12.116098548768141</v>
      </c>
      <c r="E88" s="60">
        <f>'Tabell 4.1'!E105/'Tabell 4.1'!$S105*100</f>
        <v>13.094836314546068</v>
      </c>
      <c r="F88" s="60">
        <f>'Tabell 4.1'!F105/'Tabell 4.1'!$S105*100</f>
        <v>7.0874114073574077</v>
      </c>
      <c r="G88" s="60">
        <f>'Tabell 4.1'!G105/'Tabell 4.1'!$S105*100</f>
        <v>9.7873776577792775</v>
      </c>
      <c r="H88" s="60">
        <f>'Tabell 4.1'!H105/'Tabell 4.1'!$S105*100</f>
        <v>12.352345595680054</v>
      </c>
      <c r="I88" s="60">
        <f>'Tabell 4.1'!I105/'Tabell 4.1'!$S105*100</f>
        <v>3.3074586567667903</v>
      </c>
      <c r="J88" s="60">
        <f>'Tabell 4.1'!J105/'Tabell 4.1'!$S105*100</f>
        <v>3.8474519068511648</v>
      </c>
      <c r="K88" s="60">
        <f>'Tabell 4.1'!K105/'Tabell 4.1'!$S105*100</f>
        <v>4.1849476881538985</v>
      </c>
      <c r="L88" s="60">
        <f>'Tabell 4.1'!L105/'Tabell 4.1'!$S105*100</f>
        <v>6.074924063449207</v>
      </c>
      <c r="M88" s="60">
        <f>'Tabell 4.1'!M105/'Tabell 4.1'!$S105*100</f>
        <v>4.5224434694566318</v>
      </c>
      <c r="N88" s="60">
        <f>'Tabell 4.1'!N105/'Tabell 4.1'!$S105*100</f>
        <v>3.7124535943300709</v>
      </c>
      <c r="O88" s="60">
        <f>'Tabell 4.1'!O105/'Tabell 4.1'!$S105*100</f>
        <v>5.8386770165372939</v>
      </c>
      <c r="P88" s="60">
        <f>'Tabell 4.1'!P105/'Tabell 4.1'!$S105*100</f>
        <v>4.9274384070199124</v>
      </c>
      <c r="Q88" s="60">
        <f>'Tabell 4.1'!Q105/'Tabell 4.1'!$S105*100</f>
        <v>5.0624367195410063</v>
      </c>
      <c r="R88" s="60">
        <f>'Tabell 4.1'!R105/'Tabell 4.1'!$S105*100</f>
        <v>4.0836989537630775</v>
      </c>
      <c r="S88" s="60">
        <f>'Tabell 4.1'!S105/'Tabell 4.1'!$S105*100</f>
        <v>100</v>
      </c>
    </row>
    <row r="89" spans="1:19" x14ac:dyDescent="0.25">
      <c r="A89" s="160" t="s">
        <v>178</v>
      </c>
      <c r="B89" s="59"/>
      <c r="C89" s="70">
        <v>0.04</v>
      </c>
      <c r="D89" s="60">
        <f>'Tabell 4.1'!D106/'Tabell 4.1'!$S106*100</f>
        <v>17.448856799037301</v>
      </c>
      <c r="E89" s="60">
        <f>'Tabell 4.1'!E106/'Tabell 4.1'!$S106*100</f>
        <v>8.5439229843561968</v>
      </c>
      <c r="F89" s="60">
        <f>'Tabell 4.1'!F106/'Tabell 4.1'!$S106*100</f>
        <v>6.0168471720818291</v>
      </c>
      <c r="G89" s="60">
        <f>'Tabell 4.1'!G106/'Tabell 4.1'!$S106*100</f>
        <v>3.4897713598074609</v>
      </c>
      <c r="H89" s="60">
        <f>'Tabell 4.1'!H106/'Tabell 4.1'!$S106*100</f>
        <v>3.369434416365825</v>
      </c>
      <c r="I89" s="60">
        <f>'Tabell 4.1'!I106/'Tabell 4.1'!$S106*100</f>
        <v>1.3237063778580023</v>
      </c>
      <c r="J89" s="60">
        <f>'Tabell 4.1'!J106/'Tabell 4.1'!$S106*100</f>
        <v>2.1660649819494591</v>
      </c>
      <c r="K89" s="60">
        <f>'Tabell 4.1'!K106/'Tabell 4.1'!$S106*100</f>
        <v>2.4067388688327318</v>
      </c>
      <c r="L89" s="60">
        <f>'Tabell 4.1'!L106/'Tabell 4.1'!$S106*100</f>
        <v>8.3032490974729249</v>
      </c>
      <c r="M89" s="60">
        <f>'Tabell 4.1'!M106/'Tabell 4.1'!$S106*100</f>
        <v>4.9338146811071004</v>
      </c>
      <c r="N89" s="60">
        <f>'Tabell 4.1'!N106/'Tabell 4.1'!$S106*100</f>
        <v>7.4608904933814681</v>
      </c>
      <c r="O89" s="60">
        <f>'Tabell 4.1'!O106/'Tabell 4.1'!$S106*100</f>
        <v>11.070998796630565</v>
      </c>
      <c r="P89" s="60">
        <f>'Tabell 4.1'!P106/'Tabell 4.1'!$S106*100</f>
        <v>6.2575210589651018</v>
      </c>
      <c r="Q89" s="60">
        <f>'Tabell 4.1'!Q106/'Tabell 4.1'!$S106*100</f>
        <v>3.9711191335740073</v>
      </c>
      <c r="R89" s="60">
        <f>'Tabell 4.1'!R106/'Tabell 4.1'!$S106*100</f>
        <v>13.237063778580021</v>
      </c>
      <c r="S89" s="60">
        <f>'Tabell 4.1'!S106/'Tabell 4.1'!$S106*100</f>
        <v>100</v>
      </c>
    </row>
    <row r="90" spans="1:19" ht="15.75" thickBot="1" x14ac:dyDescent="0.3">
      <c r="A90" s="163" t="s">
        <v>138</v>
      </c>
      <c r="B90" s="23"/>
      <c r="C90" s="78" t="s">
        <v>30</v>
      </c>
      <c r="D90" s="11">
        <f>SUMPRODUCT($C81:$C89,D81:D89)</f>
        <v>12.276654100893715</v>
      </c>
      <c r="E90" s="11">
        <f t="shared" ref="E90:R90" si="60">SUMPRODUCT($C81:$C89,E81:E89)</f>
        <v>10.054888661733486</v>
      </c>
      <c r="F90" s="11">
        <f t="shared" si="60"/>
        <v>6.3290473923881265</v>
      </c>
      <c r="G90" s="11">
        <f t="shared" si="60"/>
        <v>5.1733029929646142</v>
      </c>
      <c r="H90" s="11">
        <f t="shared" si="60"/>
        <v>6.3923655491942339</v>
      </c>
      <c r="I90" s="11">
        <f t="shared" si="60"/>
        <v>2.367402262569811</v>
      </c>
      <c r="J90" s="11">
        <f t="shared" si="60"/>
        <v>3.247623988230198</v>
      </c>
      <c r="K90" s="11">
        <f t="shared" si="60"/>
        <v>3.8767931702582752</v>
      </c>
      <c r="L90" s="11">
        <f t="shared" si="60"/>
        <v>6.5223084000989591</v>
      </c>
      <c r="M90" s="11">
        <f t="shared" si="60"/>
        <v>6.0271188390885655</v>
      </c>
      <c r="N90" s="11">
        <f t="shared" si="60"/>
        <v>8.1288245525231364</v>
      </c>
      <c r="O90" s="11">
        <f t="shared" si="60"/>
        <v>10.80428192204417</v>
      </c>
      <c r="P90" s="11">
        <f t="shared" si="60"/>
        <v>5.6474718720076789</v>
      </c>
      <c r="Q90" s="11">
        <f t="shared" si="60"/>
        <v>4.1326435398891892</v>
      </c>
      <c r="R90" s="11">
        <f t="shared" si="60"/>
        <v>9.0192727561158392</v>
      </c>
      <c r="S90" s="11">
        <f>SUM(D90:R90)</f>
        <v>100</v>
      </c>
    </row>
    <row r="91" spans="1:19" ht="14.25" customHeight="1" thickBot="1" x14ac:dyDescent="0.3">
      <c r="A91" s="164"/>
      <c r="B91" s="66"/>
      <c r="C91" s="79"/>
      <c r="D91" s="67"/>
      <c r="E91" s="67"/>
      <c r="F91" s="67"/>
      <c r="G91" s="67"/>
      <c r="H91" s="67"/>
      <c r="I91" s="67"/>
      <c r="J91" s="67"/>
      <c r="K91" s="67"/>
      <c r="L91" s="67"/>
      <c r="M91" s="67"/>
      <c r="N91" s="67"/>
      <c r="O91" s="67"/>
      <c r="P91" s="67"/>
      <c r="Q91" s="67"/>
      <c r="R91" s="67"/>
      <c r="S91" s="67"/>
    </row>
    <row r="92" spans="1:19" x14ac:dyDescent="0.25">
      <c r="A92" s="172" t="s">
        <v>374</v>
      </c>
      <c r="B92" s="14"/>
      <c r="C92" s="77"/>
      <c r="D92" s="10"/>
      <c r="E92" s="10"/>
      <c r="F92" s="10"/>
      <c r="G92" s="10"/>
      <c r="H92" s="10"/>
      <c r="I92" s="10"/>
      <c r="J92" s="10"/>
      <c r="K92" s="10"/>
      <c r="L92" s="10"/>
      <c r="M92" s="10"/>
      <c r="N92" s="10"/>
      <c r="O92" s="10"/>
      <c r="P92" s="10"/>
      <c r="Q92" s="10"/>
      <c r="R92" s="10"/>
      <c r="S92" s="10"/>
    </row>
    <row r="93" spans="1:19" x14ac:dyDescent="0.25">
      <c r="A93" s="159" t="s">
        <v>179</v>
      </c>
      <c r="B93" s="140"/>
      <c r="C93" s="141">
        <v>0.25</v>
      </c>
      <c r="D93" s="142">
        <f>'Tabell 4.1'!D110/'Tabell 4.1'!$S110*100</f>
        <v>15.280123037745319</v>
      </c>
      <c r="E93" s="142">
        <f>'Tabell 4.1'!E110/'Tabell 4.1'!$S110*100</f>
        <v>18.208238850890865</v>
      </c>
      <c r="F93" s="142">
        <f>'Tabell 4.1'!F110/'Tabell 4.1'!$S110*100</f>
        <v>11.728222819485769</v>
      </c>
      <c r="G93" s="142">
        <f>'Tabell 4.1'!G110/'Tabell 4.1'!$S110*100</f>
        <v>12.030684413251803</v>
      </c>
      <c r="H93" s="142">
        <f>'Tabell 4.1'!H110/'Tabell 4.1'!$S110*100</f>
        <v>9.1558820491993895</v>
      </c>
      <c r="I93" s="142">
        <f>'Tabell 4.1'!I110/'Tabell 4.1'!$S110*100</f>
        <v>0.93163090021368777</v>
      </c>
      <c r="J93" s="142">
        <f>'Tabell 4.1'!J110/'Tabell 4.1'!$S110*100</f>
        <v>1.22947380891179</v>
      </c>
      <c r="K93" s="142">
        <f>'Tabell 4.1'!K110/'Tabell 4.1'!$S110*100</f>
        <v>2.0709490765926075</v>
      </c>
      <c r="L93" s="142">
        <f>'Tabell 4.1'!L110/'Tabell 4.1'!$S110*100</f>
        <v>4.4592623792898616</v>
      </c>
      <c r="M93" s="142">
        <f>'Tabell 4.1'!M110/'Tabell 4.1'!$S110*100</f>
        <v>4.5647948861162533</v>
      </c>
      <c r="N93" s="142">
        <f>'Tabell 4.1'!N110/'Tabell 4.1'!$S110*100</f>
        <v>4.5662384937249678</v>
      </c>
      <c r="O93" s="142">
        <f>'Tabell 4.1'!O110/'Tabell 4.1'!$S110*100</f>
        <v>6.9555129638438986</v>
      </c>
      <c r="P93" s="142">
        <f>'Tabell 4.1'!P110/'Tabell 4.1'!$S110*100</f>
        <v>2.838240267320089</v>
      </c>
      <c r="Q93" s="142">
        <f>'Tabell 4.1'!Q110/'Tabell 4.1'!$S110*100</f>
        <v>1.7746845104175311</v>
      </c>
      <c r="R93" s="142">
        <f>'Tabell 4.1'!R110/'Tabell 4.1'!$S110*100</f>
        <v>4.2060615429961796</v>
      </c>
      <c r="S93" s="142">
        <f>'Tabell 4.1'!S110/'Tabell 4.1'!$S110*100</f>
        <v>100</v>
      </c>
    </row>
    <row r="94" spans="1:19" x14ac:dyDescent="0.25">
      <c r="A94" s="160" t="s">
        <v>180</v>
      </c>
      <c r="B94" s="59"/>
      <c r="C94" s="70">
        <v>0.12</v>
      </c>
      <c r="D94" s="60">
        <f>'Tabell 4.1'!D114/'Tabell 4.1'!$S114*100</f>
        <v>14.627877088444913</v>
      </c>
      <c r="E94" s="60">
        <f>'Tabell 4.1'!E114/'Tabell 4.1'!$S114*100</f>
        <v>12.302839116719243</v>
      </c>
      <c r="F94" s="60">
        <f>'Tabell 4.1'!F114/'Tabell 4.1'!$S114*100</f>
        <v>8.0149550181095908</v>
      </c>
      <c r="G94" s="60">
        <f>'Tabell 4.1'!G114/'Tabell 4.1'!$S114*100</f>
        <v>7.3606729758149321</v>
      </c>
      <c r="H94" s="60">
        <f>'Tabell 4.1'!H114/'Tabell 4.1'!$S114*100</f>
        <v>8.8678583946722753</v>
      </c>
      <c r="I94" s="60">
        <f>'Tabell 4.1'!I114/'Tabell 4.1'!$S114*100</f>
        <v>2.1965182848463605</v>
      </c>
      <c r="J94" s="60">
        <f>'Tabell 4.1'!J114/'Tabell 4.1'!$S114*100</f>
        <v>3.6102348405187521</v>
      </c>
      <c r="K94" s="60">
        <f>'Tabell 4.1'!K114/'Tabell 4.1'!$S114*100</f>
        <v>3.9256922537679637</v>
      </c>
      <c r="L94" s="60">
        <f>'Tabell 4.1'!L114/'Tabell 4.1'!$S114*100</f>
        <v>5.0590022198855005</v>
      </c>
      <c r="M94" s="60">
        <f>'Tabell 4.1'!M114/'Tabell 4.1'!$S114*100</f>
        <v>4.7201775908400512</v>
      </c>
      <c r="N94" s="60">
        <f>'Tabell 4.1'!N114/'Tabell 4.1'!$S114*100</f>
        <v>5.9235892043463023</v>
      </c>
      <c r="O94" s="60">
        <f>'Tabell 4.1'!O114/'Tabell 4.1'!$S114*100</f>
        <v>8.0383222339058307</v>
      </c>
      <c r="P94" s="60">
        <f>'Tabell 4.1'!P114/'Tabell 4.1'!$S114*100</f>
        <v>4.988900572496787</v>
      </c>
      <c r="Q94" s="60">
        <f>'Tabell 4.1'!Q114/'Tabell 4.1'!$S114*100</f>
        <v>4.3696693538964837</v>
      </c>
      <c r="R94" s="60">
        <f>'Tabell 4.1'!R114/'Tabell 4.1'!$S114*100</f>
        <v>5.9936908517350158</v>
      </c>
      <c r="S94" s="60">
        <f>'Tabell 4.1'!S114/'Tabell 4.1'!$S114*100</f>
        <v>100</v>
      </c>
    </row>
    <row r="95" spans="1:19" x14ac:dyDescent="0.25">
      <c r="A95" s="160" t="s">
        <v>185</v>
      </c>
      <c r="B95" s="59"/>
      <c r="C95" s="70">
        <v>0.25</v>
      </c>
      <c r="D95" s="60">
        <f>'Tabell 4.1'!D115/'Tabell 4.1'!$S115*100</f>
        <v>13.346700692672256</v>
      </c>
      <c r="E95" s="60">
        <f>'Tabell 4.1'!E115/'Tabell 4.1'!$S115*100</f>
        <v>7.7287641268683931</v>
      </c>
      <c r="F95" s="60">
        <f>'Tabell 4.1'!F115/'Tabell 4.1'!$S115*100</f>
        <v>5.2059788552679551</v>
      </c>
      <c r="G95" s="60">
        <f>'Tabell 4.1'!G115/'Tabell 4.1'!$S115*100</f>
        <v>3.0040102078016768</v>
      </c>
      <c r="H95" s="60">
        <f>'Tabell 4.1'!H115/'Tabell 4.1'!$S115*100</f>
        <v>2.7779803135253371</v>
      </c>
      <c r="I95" s="60">
        <f>'Tabell 4.1'!I115/'Tabell 4.1'!$S115*100</f>
        <v>1.0754648195406491</v>
      </c>
      <c r="J95" s="60">
        <f>'Tabell 4.1'!J115/'Tabell 4.1'!$S115*100</f>
        <v>1.6113744075829384</v>
      </c>
      <c r="K95" s="60">
        <f>'Tabell 4.1'!K115/'Tabell 4.1'!$S115*100</f>
        <v>2.1181188479766679</v>
      </c>
      <c r="L95" s="60">
        <f>'Tabell 4.1'!L115/'Tabell 4.1'!$S115*100</f>
        <v>7.8089682829019322</v>
      </c>
      <c r="M95" s="60">
        <f>'Tabell 4.1'!M115/'Tabell 4.1'!$S115*100</f>
        <v>7.2475391906671529</v>
      </c>
      <c r="N95" s="60">
        <f>'Tabell 4.1'!N115/'Tabell 4.1'!$S115*100</f>
        <v>12.026977761574917</v>
      </c>
      <c r="O95" s="60">
        <f>'Tabell 4.1'!O115/'Tabell 4.1'!$S115*100</f>
        <v>14.002916514764857</v>
      </c>
      <c r="P95" s="60">
        <f>'Tabell 4.1'!P115/'Tabell 4.1'!$S115*100</f>
        <v>5.9132336857455341</v>
      </c>
      <c r="Q95" s="60">
        <f>'Tabell 4.1'!Q115/'Tabell 4.1'!$S115*100</f>
        <v>2.6686110098432372</v>
      </c>
      <c r="R95" s="60">
        <f>'Tabell 4.1'!R115/'Tabell 4.1'!$S115*100</f>
        <v>13.463361283266497</v>
      </c>
      <c r="S95" s="60">
        <f>'Tabell 4.1'!S115/'Tabell 4.1'!$S115*100</f>
        <v>100</v>
      </c>
    </row>
    <row r="96" spans="1:19" x14ac:dyDescent="0.25">
      <c r="A96" s="160" t="s">
        <v>181</v>
      </c>
      <c r="B96" s="59"/>
      <c r="C96" s="70">
        <v>0.06</v>
      </c>
      <c r="D96" s="60">
        <f>'Tabell 4.1'!D116/'Tabell 4.1'!$S116*100</f>
        <v>10.384635789697066</v>
      </c>
      <c r="E96" s="60">
        <f>'Tabell 4.1'!E116/'Tabell 4.1'!$S116*100</f>
        <v>9.2429306594514298</v>
      </c>
      <c r="F96" s="60">
        <f>'Tabell 4.1'!F116/'Tabell 4.1'!$S116*100</f>
        <v>4.9413762003289303</v>
      </c>
      <c r="G96" s="60">
        <f>'Tabell 4.1'!G116/'Tabell 4.1'!$S116*100</f>
        <v>4.36097405697915</v>
      </c>
      <c r="H96" s="60">
        <f>'Tabell 4.1'!H116/'Tabell 4.1'!$S116*100</f>
        <v>5.9164942437264578</v>
      </c>
      <c r="I96" s="60">
        <f>'Tabell 4.1'!I116/'Tabell 4.1'!$S116*100</f>
        <v>2.3767839142660088</v>
      </c>
      <c r="J96" s="60">
        <f>'Tabell 4.1'!J116/'Tabell 4.1'!$S116*100</f>
        <v>2.9561249933683484</v>
      </c>
      <c r="K96" s="60">
        <f>'Tabell 4.1'!K116/'Tabell 4.1'!$S116*100</f>
        <v>4.0214334977982915</v>
      </c>
      <c r="L96" s="60">
        <f>'Tabell 4.1'!L116/'Tabell 4.1'!$S116*100</f>
        <v>6.8247652395352532</v>
      </c>
      <c r="M96" s="60">
        <f>'Tabell 4.1'!M116/'Tabell 4.1'!$S116*100</f>
        <v>7.2470688100164464</v>
      </c>
      <c r="N96" s="60">
        <f>'Tabell 4.1'!N116/'Tabell 4.1'!$S116*100</f>
        <v>9.1813889330998997</v>
      </c>
      <c r="O96" s="60">
        <f>'Tabell 4.1'!O116/'Tabell 4.1'!$S116*100</f>
        <v>13.373653774736061</v>
      </c>
      <c r="P96" s="60">
        <f>'Tabell 4.1'!P116/'Tabell 4.1'!$S116*100</f>
        <v>5.9037614727571759</v>
      </c>
      <c r="Q96" s="60">
        <f>'Tabell 4.1'!Q116/'Tabell 4.1'!$S116*100</f>
        <v>3.3625126001379382</v>
      </c>
      <c r="R96" s="60">
        <f>'Tabell 4.1'!R116/'Tabell 4.1'!$S116*100</f>
        <v>9.9060958141015441</v>
      </c>
      <c r="S96" s="60">
        <f>'Tabell 4.1'!S116/'Tabell 4.1'!$S116*100</f>
        <v>100</v>
      </c>
    </row>
    <row r="97" spans="1:19" x14ac:dyDescent="0.25">
      <c r="A97" s="160" t="s">
        <v>182</v>
      </c>
      <c r="B97" s="59"/>
      <c r="C97" s="70">
        <v>0.08</v>
      </c>
      <c r="D97" s="60">
        <f>'Tabell 4.1'!D117/'Tabell 4.1'!$S117*100</f>
        <v>12.564322469982848</v>
      </c>
      <c r="E97" s="60">
        <f>'Tabell 4.1'!E117/'Tabell 4.1'!$S117*100</f>
        <v>9.2838765008576321</v>
      </c>
      <c r="F97" s="60">
        <f>'Tabell 4.1'!F117/'Tabell 4.1'!$S117*100</f>
        <v>5.3709262435677534</v>
      </c>
      <c r="G97" s="60">
        <f>'Tabell 4.1'!G117/'Tabell 4.1'!$S117*100</f>
        <v>3.7843053173241854</v>
      </c>
      <c r="H97" s="60">
        <f>'Tabell 4.1'!H117/'Tabell 4.1'!$S117*100</f>
        <v>4.7384219554030871</v>
      </c>
      <c r="I97" s="60">
        <f>'Tabell 4.1'!I117/'Tabell 4.1'!$S117*100</f>
        <v>1.7688679245283019</v>
      </c>
      <c r="J97" s="60">
        <f>'Tabell 4.1'!J117/'Tabell 4.1'!$S117*100</f>
        <v>2.7551457975986278</v>
      </c>
      <c r="K97" s="60">
        <f>'Tabell 4.1'!K117/'Tabell 4.1'!$S117*100</f>
        <v>3.4626929674099487</v>
      </c>
      <c r="L97" s="60">
        <f>'Tabell 4.1'!L117/'Tabell 4.1'!$S117*100</f>
        <v>7.3220411663807896</v>
      </c>
      <c r="M97" s="60">
        <f>'Tabell 4.1'!M117/'Tabell 4.1'!$S117*100</f>
        <v>6.3143224699828471</v>
      </c>
      <c r="N97" s="60">
        <f>'Tabell 4.1'!N117/'Tabell 4.1'!$S117*100</f>
        <v>9.2838765008576321</v>
      </c>
      <c r="O97" s="60">
        <f>'Tabell 4.1'!O117/'Tabell 4.1'!$S117*100</f>
        <v>11.803173241852488</v>
      </c>
      <c r="P97" s="60">
        <f>'Tabell 4.1'!P117/'Tabell 4.1'!$S117*100</f>
        <v>6.0999142367066899</v>
      </c>
      <c r="Q97" s="60">
        <f>'Tabell 4.1'!Q117/'Tabell 4.1'!$S117*100</f>
        <v>3.891509433962264</v>
      </c>
      <c r="R97" s="60">
        <f>'Tabell 4.1'!R117/'Tabell 4.1'!$S117*100</f>
        <v>11.556603773584905</v>
      </c>
      <c r="S97" s="60">
        <f>'Tabell 4.1'!S117/'Tabell 4.1'!$S117*100</f>
        <v>100</v>
      </c>
    </row>
    <row r="98" spans="1:19" x14ac:dyDescent="0.25">
      <c r="A98" s="160" t="s">
        <v>183</v>
      </c>
      <c r="B98" s="59"/>
      <c r="C98" s="70">
        <v>0.02</v>
      </c>
      <c r="D98" s="60">
        <f>'Tabell 4.1'!D118/'Tabell 4.1'!$S118*100</f>
        <v>14.960691823899372</v>
      </c>
      <c r="E98" s="60">
        <f>'Tabell 4.1'!E118/'Tabell 4.1'!$S118*100</f>
        <v>11.509433962264151</v>
      </c>
      <c r="F98" s="60">
        <f>'Tabell 4.1'!F118/'Tabell 4.1'!$S118*100</f>
        <v>18.113207547169811</v>
      </c>
      <c r="G98" s="60">
        <f>'Tabell 4.1'!G118/'Tabell 4.1'!$S118*100</f>
        <v>5.7075471698113205</v>
      </c>
      <c r="H98" s="60">
        <f>'Tabell 4.1'!H118/'Tabell 4.1'!$S118*100</f>
        <v>5.7232704402515724</v>
      </c>
      <c r="I98" s="60">
        <f>'Tabell 4.1'!I118/'Tabell 4.1'!$S118*100</f>
        <v>1.9654088050314464</v>
      </c>
      <c r="J98" s="60">
        <f>'Tabell 4.1'!J118/'Tabell 4.1'!$S118*100</f>
        <v>3.4276729559748427</v>
      </c>
      <c r="K98" s="60">
        <f>'Tabell 4.1'!K118/'Tabell 4.1'!$S118*100</f>
        <v>4.2374213836477983</v>
      </c>
      <c r="L98" s="60">
        <f>'Tabell 4.1'!L118/'Tabell 4.1'!$S118*100</f>
        <v>2.7515723270440251</v>
      </c>
      <c r="M98" s="60">
        <f>'Tabell 4.1'!M118/'Tabell 4.1'!$S118*100</f>
        <v>4.85062893081761</v>
      </c>
      <c r="N98" s="60">
        <f>'Tabell 4.1'!N118/'Tabell 4.1'!$S118*100</f>
        <v>4.6226415094339623</v>
      </c>
      <c r="O98" s="60">
        <f>'Tabell 4.1'!O118/'Tabell 4.1'!$S118*100</f>
        <v>6.682389937106918</v>
      </c>
      <c r="P98" s="60">
        <f>'Tabell 4.1'!P118/'Tabell 4.1'!$S118*100</f>
        <v>6.7531446540880502</v>
      </c>
      <c r="Q98" s="60">
        <f>'Tabell 4.1'!Q118/'Tabell 4.1'!$S118*100</f>
        <v>4.2138364779874209</v>
      </c>
      <c r="R98" s="60">
        <f>'Tabell 4.1'!R118/'Tabell 4.1'!$S118*100</f>
        <v>4.4811320754716979</v>
      </c>
      <c r="S98" s="60">
        <f>'Tabell 4.1'!S118/'Tabell 4.1'!$S118*100</f>
        <v>100</v>
      </c>
    </row>
    <row r="99" spans="1:19" x14ac:dyDescent="0.25">
      <c r="A99" s="160" t="s">
        <v>176</v>
      </c>
      <c r="B99" s="59"/>
      <c r="C99" s="70">
        <v>0.05</v>
      </c>
      <c r="D99" s="60">
        <f>'Tabell 4.1'!D119/'Tabell 4.1'!$S119*100</f>
        <v>11.316661891703843</v>
      </c>
      <c r="E99" s="60">
        <f>'Tabell 4.1'!E119/'Tabell 4.1'!$S119*100</f>
        <v>11.414889698358778</v>
      </c>
      <c r="F99" s="60">
        <f>'Tabell 4.1'!F119/'Tabell 4.1'!$S119*100</f>
        <v>6.7940899602995941</v>
      </c>
      <c r="G99" s="60">
        <f>'Tabell 4.1'!G119/'Tabell 4.1'!$S119*100</f>
        <v>6.2129087709245692</v>
      </c>
      <c r="H99" s="60">
        <f>'Tabell 4.1'!H119/'Tabell 4.1'!$S119*100</f>
        <v>7.8786886587811562</v>
      </c>
      <c r="I99" s="60">
        <f>'Tabell 4.1'!I119/'Tabell 4.1'!$S119*100</f>
        <v>2.1978471739041461</v>
      </c>
      <c r="J99" s="60">
        <f>'Tabell 4.1'!J119/'Tabell 4.1'!$S119*100</f>
        <v>3.3438382515450416</v>
      </c>
      <c r="K99" s="60">
        <f>'Tabell 4.1'!K119/'Tabell 4.1'!$S119*100</f>
        <v>3.785863381492244</v>
      </c>
      <c r="L99" s="60">
        <f>'Tabell 4.1'!L119/'Tabell 4.1'!$S119*100</f>
        <v>5.1446813735521628</v>
      </c>
      <c r="M99" s="60">
        <f>'Tabell 4.1'!M119/'Tabell 4.1'!$S119*100</f>
        <v>5.7504195145909227</v>
      </c>
      <c r="N99" s="60">
        <f>'Tabell 4.1'!N119/'Tabell 4.1'!$S119*100</f>
        <v>6.9291531944501283</v>
      </c>
      <c r="O99" s="60">
        <f>'Tabell 4.1'!O119/'Tabell 4.1'!$S119*100</f>
        <v>10.743666352883395</v>
      </c>
      <c r="P99" s="60">
        <f>'Tabell 4.1'!P119/'Tabell 4.1'!$S119*100</f>
        <v>5.7995334179183891</v>
      </c>
      <c r="Q99" s="60">
        <f>'Tabell 4.1'!Q119/'Tabell 4.1'!$S119*100</f>
        <v>4.7517701469324276</v>
      </c>
      <c r="R99" s="60">
        <f>'Tabell 4.1'!R119/'Tabell 4.1'!$S119*100</f>
        <v>7.9359882126632018</v>
      </c>
      <c r="S99" s="60">
        <f>'Tabell 4.1'!S119/'Tabell 4.1'!$S119*100</f>
        <v>100</v>
      </c>
    </row>
    <row r="100" spans="1:19" x14ac:dyDescent="0.25">
      <c r="A100" s="160" t="s">
        <v>177</v>
      </c>
      <c r="B100" s="59"/>
      <c r="C100" s="70">
        <v>0.05</v>
      </c>
      <c r="D100" s="60">
        <f>'Tabell 4.1'!D120/'Tabell 4.1'!$S120*100</f>
        <v>12.116098548768141</v>
      </c>
      <c r="E100" s="60">
        <f>'Tabell 4.1'!E120/'Tabell 4.1'!$S120*100</f>
        <v>13.094836314546068</v>
      </c>
      <c r="F100" s="60">
        <f>'Tabell 4.1'!F120/'Tabell 4.1'!$S120*100</f>
        <v>7.0874114073574077</v>
      </c>
      <c r="G100" s="60">
        <f>'Tabell 4.1'!G120/'Tabell 4.1'!$S120*100</f>
        <v>9.7873776577792775</v>
      </c>
      <c r="H100" s="60">
        <f>'Tabell 4.1'!H120/'Tabell 4.1'!$S120*100</f>
        <v>12.352345595680054</v>
      </c>
      <c r="I100" s="60">
        <f>'Tabell 4.1'!I120/'Tabell 4.1'!$S120*100</f>
        <v>3.3074586567667903</v>
      </c>
      <c r="J100" s="60">
        <f>'Tabell 4.1'!J120/'Tabell 4.1'!$S120*100</f>
        <v>3.8474519068511648</v>
      </c>
      <c r="K100" s="60">
        <f>'Tabell 4.1'!K120/'Tabell 4.1'!$S120*100</f>
        <v>4.1849476881538985</v>
      </c>
      <c r="L100" s="60">
        <f>'Tabell 4.1'!L120/'Tabell 4.1'!$S120*100</f>
        <v>6.074924063449207</v>
      </c>
      <c r="M100" s="60">
        <f>'Tabell 4.1'!M120/'Tabell 4.1'!$S120*100</f>
        <v>4.5224434694566318</v>
      </c>
      <c r="N100" s="60">
        <f>'Tabell 4.1'!N120/'Tabell 4.1'!$S120*100</f>
        <v>3.7124535943300709</v>
      </c>
      <c r="O100" s="60">
        <f>'Tabell 4.1'!O120/'Tabell 4.1'!$S120*100</f>
        <v>5.8386770165372939</v>
      </c>
      <c r="P100" s="60">
        <f>'Tabell 4.1'!P120/'Tabell 4.1'!$S120*100</f>
        <v>4.9274384070199124</v>
      </c>
      <c r="Q100" s="60">
        <f>'Tabell 4.1'!Q120/'Tabell 4.1'!$S120*100</f>
        <v>5.0624367195410063</v>
      </c>
      <c r="R100" s="60">
        <f>'Tabell 4.1'!R120/'Tabell 4.1'!$S120*100</f>
        <v>4.0836989537630775</v>
      </c>
      <c r="S100" s="60">
        <f>'Tabell 4.1'!S120/'Tabell 4.1'!$S120*100</f>
        <v>100</v>
      </c>
    </row>
    <row r="101" spans="1:19" s="131" customFormat="1" x14ac:dyDescent="0.25">
      <c r="A101" s="160" t="s">
        <v>178</v>
      </c>
      <c r="B101" s="62"/>
      <c r="C101" s="73">
        <v>0.12</v>
      </c>
      <c r="D101" s="60">
        <f>'Tabell 4.1'!D121/'Tabell 4.1'!$S121*100</f>
        <v>17.448856799037301</v>
      </c>
      <c r="E101" s="60">
        <f>'Tabell 4.1'!E121/'Tabell 4.1'!$S121*100</f>
        <v>8.5439229843561968</v>
      </c>
      <c r="F101" s="60">
        <f>'Tabell 4.1'!F121/'Tabell 4.1'!$S121*100</f>
        <v>6.0168471720818291</v>
      </c>
      <c r="G101" s="60">
        <f>'Tabell 4.1'!G121/'Tabell 4.1'!$S121*100</f>
        <v>3.4897713598074609</v>
      </c>
      <c r="H101" s="60">
        <f>'Tabell 4.1'!H121/'Tabell 4.1'!$S121*100</f>
        <v>3.369434416365825</v>
      </c>
      <c r="I101" s="60">
        <f>'Tabell 4.1'!I121/'Tabell 4.1'!$S121*100</f>
        <v>1.3237063778580023</v>
      </c>
      <c r="J101" s="60">
        <f>'Tabell 4.1'!J121/'Tabell 4.1'!$S121*100</f>
        <v>2.1660649819494591</v>
      </c>
      <c r="K101" s="60">
        <f>'Tabell 4.1'!K121/'Tabell 4.1'!$S121*100</f>
        <v>2.4067388688327318</v>
      </c>
      <c r="L101" s="60">
        <f>'Tabell 4.1'!L121/'Tabell 4.1'!$S121*100</f>
        <v>8.3032490974729249</v>
      </c>
      <c r="M101" s="60">
        <f>'Tabell 4.1'!M121/'Tabell 4.1'!$S121*100</f>
        <v>4.9338146811071004</v>
      </c>
      <c r="N101" s="60">
        <f>'Tabell 4.1'!N121/'Tabell 4.1'!$S121*100</f>
        <v>7.4608904933814681</v>
      </c>
      <c r="O101" s="60">
        <f>'Tabell 4.1'!O121/'Tabell 4.1'!$S121*100</f>
        <v>11.070998796630565</v>
      </c>
      <c r="P101" s="60">
        <f>'Tabell 4.1'!P121/'Tabell 4.1'!$S121*100</f>
        <v>6.2575210589651018</v>
      </c>
      <c r="Q101" s="60">
        <f>'Tabell 4.1'!Q121/'Tabell 4.1'!$S121*100</f>
        <v>3.9711191335740073</v>
      </c>
      <c r="R101" s="60">
        <f>'Tabell 4.1'!R121/'Tabell 4.1'!$S121*100</f>
        <v>13.237063778580021</v>
      </c>
      <c r="S101" s="60">
        <f>'Tabell 4.1'!S121/'Tabell 4.1'!$S121*100</f>
        <v>100</v>
      </c>
    </row>
    <row r="102" spans="1:19" ht="15.75" thickBot="1" x14ac:dyDescent="0.3">
      <c r="A102" s="163" t="s">
        <v>139</v>
      </c>
      <c r="B102" s="23"/>
      <c r="C102" s="78" t="s">
        <v>30</v>
      </c>
      <c r="D102" s="11">
        <f>SUMPRODUCT($C93:$C101,D93:D101)</f>
        <v>14.104989802584299</v>
      </c>
      <c r="E102" s="11">
        <f t="shared" ref="E102:R102" si="61">SUMPRODUCT($C93:$C101,E93:E101)</f>
        <v>11.738823136095087</v>
      </c>
      <c r="F102" s="11">
        <f t="shared" si="61"/>
        <v>7.6998625723428029</v>
      </c>
      <c r="G102" s="11">
        <f t="shared" si="61"/>
        <v>6.5392951091741605</v>
      </c>
      <c r="H102" s="11">
        <f t="shared" si="61"/>
        <v>6.3120212605896793</v>
      </c>
      <c r="I102" s="11">
        <f t="shared" si="61"/>
        <v>1.5228908259155083</v>
      </c>
      <c r="J102" s="11">
        <f t="shared" si="61"/>
        <v>2.2292651632691656</v>
      </c>
      <c r="K102" s="11">
        <f t="shared" si="61"/>
        <v>2.8087491442703589</v>
      </c>
      <c r="L102" s="11">
        <f t="shared" si="61"/>
        <v>6.2817887497044866</v>
      </c>
      <c r="M102" s="11">
        <f t="shared" si="61"/>
        <v>5.6621882458478545</v>
      </c>
      <c r="N102" s="11">
        <f t="shared" si="61"/>
        <v>7.6725682532345996</v>
      </c>
      <c r="O102" s="11">
        <f t="shared" si="61"/>
        <v>10.242163946362092</v>
      </c>
      <c r="P102" s="11">
        <f t="shared" si="61"/>
        <v>5.0510693956724735</v>
      </c>
      <c r="Q102" s="11">
        <f t="shared" si="61"/>
        <v>3.1997770821703289</v>
      </c>
      <c r="R102" s="11">
        <f t="shared" si="61"/>
        <v>8.9345473127671067</v>
      </c>
      <c r="S102" s="11">
        <f>SUM(D102:R102)</f>
        <v>100.00000000000001</v>
      </c>
    </row>
    <row r="103" spans="1:19" ht="15" customHeight="1" x14ac:dyDescent="0.25">
      <c r="A103" s="156"/>
      <c r="B103" s="29"/>
      <c r="C103" s="72"/>
      <c r="D103" s="29"/>
      <c r="E103" s="29"/>
      <c r="F103" s="29"/>
      <c r="G103" s="29"/>
      <c r="H103" s="29"/>
      <c r="I103" s="29"/>
      <c r="J103" s="29"/>
      <c r="K103" s="29"/>
      <c r="L103" s="29"/>
      <c r="M103" s="29"/>
      <c r="N103" s="29"/>
      <c r="O103" s="29"/>
      <c r="P103" s="29"/>
      <c r="Q103" s="29"/>
      <c r="R103" s="29"/>
      <c r="S103" s="29"/>
    </row>
    <row r="104" spans="1:19" x14ac:dyDescent="0.25">
      <c r="A104" s="161" t="s">
        <v>139</v>
      </c>
      <c r="B104" s="62"/>
      <c r="C104" s="73">
        <v>0.8</v>
      </c>
      <c r="D104" s="63">
        <f>D102</f>
        <v>14.104989802584299</v>
      </c>
      <c r="E104" s="63">
        <f t="shared" ref="E104:S104" si="62">E102</f>
        <v>11.738823136095087</v>
      </c>
      <c r="F104" s="63">
        <f t="shared" si="62"/>
        <v>7.6998625723428029</v>
      </c>
      <c r="G104" s="63">
        <f t="shared" si="62"/>
        <v>6.5392951091741605</v>
      </c>
      <c r="H104" s="63">
        <f t="shared" si="62"/>
        <v>6.3120212605896793</v>
      </c>
      <c r="I104" s="63">
        <f t="shared" si="62"/>
        <v>1.5228908259155083</v>
      </c>
      <c r="J104" s="63">
        <f t="shared" si="62"/>
        <v>2.2292651632691656</v>
      </c>
      <c r="K104" s="63">
        <f t="shared" si="62"/>
        <v>2.8087491442703589</v>
      </c>
      <c r="L104" s="63">
        <f t="shared" si="62"/>
        <v>6.2817887497044866</v>
      </c>
      <c r="M104" s="63">
        <f t="shared" si="62"/>
        <v>5.6621882458478545</v>
      </c>
      <c r="N104" s="63">
        <f t="shared" si="62"/>
        <v>7.6725682532345996</v>
      </c>
      <c r="O104" s="63">
        <f t="shared" si="62"/>
        <v>10.242163946362092</v>
      </c>
      <c r="P104" s="63">
        <f t="shared" si="62"/>
        <v>5.0510693956724735</v>
      </c>
      <c r="Q104" s="63">
        <f t="shared" si="62"/>
        <v>3.1997770821703289</v>
      </c>
      <c r="R104" s="63">
        <f t="shared" si="62"/>
        <v>8.9345473127671067</v>
      </c>
      <c r="S104" s="63">
        <f t="shared" si="62"/>
        <v>100.00000000000001</v>
      </c>
    </row>
    <row r="105" spans="1:19" x14ac:dyDescent="0.25">
      <c r="A105" s="161" t="s">
        <v>303</v>
      </c>
      <c r="B105" s="62"/>
      <c r="C105" s="73">
        <v>0.2</v>
      </c>
      <c r="D105" s="63">
        <f>'Tabell 4.1'!D125</f>
        <v>15.008598539174708</v>
      </c>
      <c r="E105" s="63">
        <f>'Tabell 4.1'!E125</f>
        <v>12.553865555462377</v>
      </c>
      <c r="F105" s="63">
        <f>'Tabell 4.1'!F125</f>
        <v>9.3443199665384551</v>
      </c>
      <c r="G105" s="63">
        <f>'Tabell 4.1'!G125</f>
        <v>5.7030136406475433</v>
      </c>
      <c r="H105" s="63">
        <f>'Tabell 4.1'!H125</f>
        <v>5.9636562351985445</v>
      </c>
      <c r="I105" s="63">
        <f>'Tabell 4.1'!I125</f>
        <v>2.0459264099138617</v>
      </c>
      <c r="J105" s="63">
        <f>'Tabell 4.1'!J125</f>
        <v>3.083904743688437</v>
      </c>
      <c r="K105" s="63">
        <f>'Tabell 4.1'!K125</f>
        <v>3.4937548643450529</v>
      </c>
      <c r="L105" s="63">
        <f>'Tabell 4.1'!L125</f>
        <v>7.3189144579146008</v>
      </c>
      <c r="M105" s="63">
        <f>'Tabell 4.1'!M125</f>
        <v>6.0076565817235101</v>
      </c>
      <c r="N105" s="63">
        <f>'Tabell 4.1'!N125</f>
        <v>6.1540540552792073</v>
      </c>
      <c r="O105" s="63">
        <f>'Tabell 4.1'!O125</f>
        <v>5.962354978043682</v>
      </c>
      <c r="P105" s="63">
        <f>'Tabell 4.1'!P125</f>
        <v>5.8764701368000667</v>
      </c>
      <c r="Q105" s="63">
        <f>'Tabell 4.1'!Q125</f>
        <v>2.9475432842249307</v>
      </c>
      <c r="R105" s="63">
        <f>'Tabell 4.1'!R125</f>
        <v>8.5359665510450107</v>
      </c>
      <c r="S105" s="63">
        <v>100</v>
      </c>
    </row>
    <row r="106" spans="1:19" ht="15.75" thickBot="1" x14ac:dyDescent="0.3">
      <c r="A106" s="163" t="s">
        <v>131</v>
      </c>
      <c r="B106" s="23"/>
      <c r="C106" s="78" t="s">
        <v>30</v>
      </c>
      <c r="D106" s="11">
        <f>SUMPRODUCT($C104:$C105,D104:D105)</f>
        <v>14.285711549902382</v>
      </c>
      <c r="E106" s="11">
        <f t="shared" ref="E106:R106" si="63">SUMPRODUCT($C104:$C105,E104:E105)</f>
        <v>11.901831619968545</v>
      </c>
      <c r="F106" s="11">
        <f t="shared" si="63"/>
        <v>8.0287540511819344</v>
      </c>
      <c r="G106" s="11">
        <f t="shared" si="63"/>
        <v>6.3720388154688381</v>
      </c>
      <c r="H106" s="11">
        <f t="shared" si="63"/>
        <v>6.2423482555114527</v>
      </c>
      <c r="I106" s="11">
        <f t="shared" si="63"/>
        <v>1.627497942715179</v>
      </c>
      <c r="J106" s="11">
        <f t="shared" si="63"/>
        <v>2.40019307935302</v>
      </c>
      <c r="K106" s="11">
        <f t="shared" si="63"/>
        <v>2.9457502882852977</v>
      </c>
      <c r="L106" s="11">
        <f t="shared" si="63"/>
        <v>6.4892138913465098</v>
      </c>
      <c r="M106" s="11">
        <f t="shared" si="63"/>
        <v>5.7312819130229862</v>
      </c>
      <c r="N106" s="11">
        <f t="shared" si="63"/>
        <v>7.3688654136435208</v>
      </c>
      <c r="O106" s="11">
        <f t="shared" si="63"/>
        <v>9.3862021526984112</v>
      </c>
      <c r="P106" s="11">
        <f t="shared" si="63"/>
        <v>5.216149543897993</v>
      </c>
      <c r="Q106" s="11">
        <f t="shared" si="63"/>
        <v>3.1493303225812497</v>
      </c>
      <c r="R106" s="11">
        <f t="shared" si="63"/>
        <v>8.8548311604226875</v>
      </c>
      <c r="S106" s="11">
        <v>100.00000000000003</v>
      </c>
    </row>
    <row r="108" spans="1:19" x14ac:dyDescent="0.25">
      <c r="D108" s="342"/>
      <c r="E108" s="342"/>
      <c r="F108" s="342"/>
      <c r="G108" s="342"/>
      <c r="H108" s="342"/>
      <c r="I108" s="342"/>
      <c r="J108" s="342"/>
      <c r="K108" s="342"/>
      <c r="L108" s="342"/>
      <c r="M108" s="342"/>
      <c r="N108" s="342"/>
      <c r="O108" s="342"/>
      <c r="P108" s="342"/>
      <c r="Q108" s="342"/>
    </row>
    <row r="109" spans="1:19" x14ac:dyDescent="0.25">
      <c r="D109" s="342"/>
      <c r="E109" s="342"/>
      <c r="F109" s="342"/>
      <c r="G109" s="342"/>
      <c r="H109" s="342"/>
      <c r="I109" s="342"/>
      <c r="J109" s="342"/>
      <c r="K109" s="342"/>
      <c r="L109" s="342"/>
      <c r="M109" s="342"/>
      <c r="N109" s="342"/>
      <c r="O109" s="342"/>
      <c r="P109" s="342"/>
      <c r="Q109" s="342"/>
    </row>
    <row r="110" spans="1:19" x14ac:dyDescent="0.25">
      <c r="D110" s="342"/>
      <c r="E110" s="342"/>
      <c r="F110" s="342"/>
      <c r="G110" s="342"/>
      <c r="H110" s="342"/>
      <c r="I110" s="342"/>
      <c r="J110" s="342"/>
      <c r="K110" s="342"/>
      <c r="L110" s="342"/>
      <c r="M110" s="342"/>
      <c r="N110" s="342"/>
      <c r="O110" s="342"/>
      <c r="P110" s="342"/>
      <c r="Q110" s="342"/>
    </row>
  </sheetData>
  <pageMargins left="0.51181102362204722" right="0.39370078740157483" top="0.74803149606299213" bottom="0.74803149606299213" header="0.31496062992125984" footer="0.31496062992125984"/>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 sqref="C4"/>
    </sheetView>
  </sheetViews>
  <sheetFormatPr baseColWidth="10" defaultRowHeight="15" x14ac:dyDescent="0.25"/>
  <cols>
    <col min="1" max="16384" width="11.42578125" style="286"/>
  </cols>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L162"/>
  <sheetViews>
    <sheetView zoomScale="85" zoomScaleNormal="85" workbookViewId="0">
      <selection activeCell="T118" sqref="T118"/>
    </sheetView>
  </sheetViews>
  <sheetFormatPr baseColWidth="10" defaultRowHeight="15" x14ac:dyDescent="0.25"/>
  <cols>
    <col min="1" max="1" width="55.28515625" style="15" customWidth="1"/>
    <col min="2" max="2" width="12.85546875" style="15" customWidth="1"/>
    <col min="3" max="3" width="13" style="15" customWidth="1"/>
    <col min="4" max="19" width="12.5703125" style="15" customWidth="1"/>
    <col min="20" max="16384" width="11.42578125" style="15"/>
  </cols>
  <sheetData>
    <row r="2" spans="1:38" x14ac:dyDescent="0.25">
      <c r="A2" s="37" t="s">
        <v>241</v>
      </c>
      <c r="B2" s="29"/>
      <c r="C2" s="29"/>
      <c r="D2" s="29"/>
      <c r="E2" s="29"/>
      <c r="F2" s="29"/>
      <c r="G2" s="29"/>
      <c r="H2" s="29"/>
      <c r="I2" s="29"/>
      <c r="J2" s="29"/>
      <c r="K2" s="29"/>
      <c r="L2" s="29"/>
      <c r="M2" s="29"/>
      <c r="N2" s="29"/>
      <c r="O2" s="29"/>
      <c r="P2" s="29"/>
      <c r="Q2" s="29"/>
      <c r="R2" s="29"/>
      <c r="S2" s="29"/>
    </row>
    <row r="3" spans="1:38" ht="16.5" customHeight="1" x14ac:dyDescent="0.25">
      <c r="A3" s="29"/>
      <c r="B3" s="29"/>
      <c r="C3" s="29"/>
      <c r="D3" s="29"/>
      <c r="E3" s="29"/>
      <c r="F3" s="29"/>
      <c r="G3" s="29"/>
      <c r="H3" s="29"/>
      <c r="I3" s="29"/>
      <c r="J3" s="29"/>
      <c r="K3" s="29"/>
      <c r="L3" s="29"/>
      <c r="M3" s="29"/>
      <c r="N3" s="29"/>
      <c r="O3" s="29"/>
      <c r="P3" s="29"/>
      <c r="Q3" s="29"/>
      <c r="R3" s="29"/>
      <c r="S3" s="29"/>
    </row>
    <row r="4" spans="1:38" ht="54.75" customHeight="1" x14ac:dyDescent="0.25">
      <c r="A4" s="115"/>
      <c r="B4" s="115"/>
      <c r="C4" s="115" t="s">
        <v>29</v>
      </c>
      <c r="D4" s="115" t="s">
        <v>46</v>
      </c>
      <c r="E4" s="115" t="s">
        <v>187</v>
      </c>
      <c r="F4" s="115" t="s">
        <v>47</v>
      </c>
      <c r="G4" s="115" t="s">
        <v>48</v>
      </c>
      <c r="H4" s="115" t="s">
        <v>49</v>
      </c>
      <c r="I4" s="115" t="s">
        <v>50</v>
      </c>
      <c r="J4" s="115" t="s">
        <v>51</v>
      </c>
      <c r="K4" s="115" t="s">
        <v>52</v>
      </c>
      <c r="L4" s="115" t="s">
        <v>53</v>
      </c>
      <c r="M4" s="115" t="s">
        <v>54</v>
      </c>
      <c r="N4" s="115" t="s">
        <v>55</v>
      </c>
      <c r="O4" s="115" t="s">
        <v>56</v>
      </c>
      <c r="P4" s="115" t="s">
        <v>86</v>
      </c>
      <c r="Q4" s="115" t="s">
        <v>194</v>
      </c>
      <c r="R4" s="115" t="s">
        <v>57</v>
      </c>
      <c r="S4" s="115" t="s">
        <v>0</v>
      </c>
    </row>
    <row r="5" spans="1:38" ht="15" customHeight="1" thickBot="1" x14ac:dyDescent="0.3">
      <c r="A5" s="57"/>
      <c r="B5" s="57"/>
      <c r="C5" s="51"/>
      <c r="D5" s="33"/>
      <c r="E5" s="34"/>
      <c r="F5" s="34"/>
      <c r="G5" s="34"/>
      <c r="H5" s="33"/>
      <c r="I5" s="33"/>
      <c r="J5" s="33"/>
      <c r="K5" s="33"/>
      <c r="L5" s="33"/>
      <c r="M5" s="33"/>
      <c r="N5" s="33"/>
      <c r="O5" s="33"/>
      <c r="P5" s="33"/>
      <c r="Q5" s="33"/>
      <c r="R5" s="33"/>
      <c r="S5" s="33"/>
    </row>
    <row r="6" spans="1:38" ht="15" customHeight="1" x14ac:dyDescent="0.25">
      <c r="A6" s="101" t="s">
        <v>10</v>
      </c>
      <c r="B6" s="2"/>
      <c r="C6" s="2"/>
      <c r="D6" s="2"/>
      <c r="E6" s="2"/>
      <c r="F6" s="2"/>
      <c r="G6" s="2"/>
      <c r="H6" s="2"/>
      <c r="I6" s="2"/>
      <c r="J6" s="2"/>
      <c r="K6" s="2"/>
      <c r="L6" s="2"/>
      <c r="M6" s="2"/>
      <c r="N6" s="2"/>
      <c r="O6" s="2"/>
      <c r="P6" s="2"/>
      <c r="Q6" s="2"/>
      <c r="R6" s="2"/>
      <c r="S6" s="2"/>
    </row>
    <row r="7" spans="1:38" ht="15" customHeight="1" x14ac:dyDescent="0.25">
      <c r="A7" s="54" t="s">
        <v>27</v>
      </c>
      <c r="B7" s="54"/>
      <c r="C7" s="55">
        <v>0.5</v>
      </c>
      <c r="D7" s="122">
        <v>6.666666666666667</v>
      </c>
      <c r="E7" s="120">
        <v>6.666666666666667</v>
      </c>
      <c r="F7" s="120">
        <v>6.666666666666667</v>
      </c>
      <c r="G7" s="120">
        <v>6.666666666666667</v>
      </c>
      <c r="H7" s="120">
        <v>6.666666666666667</v>
      </c>
      <c r="I7" s="120">
        <v>6.666666666666667</v>
      </c>
      <c r="J7" s="120">
        <v>6.666666666666667</v>
      </c>
      <c r="K7" s="120">
        <v>6.666666666666667</v>
      </c>
      <c r="L7" s="120">
        <v>6.666666666666667</v>
      </c>
      <c r="M7" s="120">
        <v>6.666666666666667</v>
      </c>
      <c r="N7" s="120">
        <v>6.666666666666667</v>
      </c>
      <c r="O7" s="120">
        <v>6.666666666666667</v>
      </c>
      <c r="P7" s="120">
        <v>6.666666666666667</v>
      </c>
      <c r="Q7" s="120">
        <v>6.666666666666667</v>
      </c>
      <c r="R7" s="120">
        <v>6.666666666666667</v>
      </c>
      <c r="S7" s="120">
        <f>SUM(D7:R7)</f>
        <v>100.00000000000001</v>
      </c>
      <c r="U7" s="276"/>
      <c r="W7" s="276"/>
      <c r="X7" s="276"/>
      <c r="Y7" s="276"/>
      <c r="Z7" s="276"/>
      <c r="AA7" s="276"/>
      <c r="AB7" s="276"/>
      <c r="AC7" s="276"/>
      <c r="AD7" s="276"/>
      <c r="AE7" s="276"/>
      <c r="AF7" s="276"/>
      <c r="AG7" s="276"/>
      <c r="AH7" s="276"/>
      <c r="AI7" s="276"/>
      <c r="AJ7" s="276"/>
      <c r="AK7" s="276"/>
      <c r="AL7" s="276"/>
    </row>
    <row r="8" spans="1:38" x14ac:dyDescent="0.25">
      <c r="A8" s="54" t="s">
        <v>140</v>
      </c>
      <c r="B8" s="50"/>
      <c r="C8" s="55">
        <v>0.5</v>
      </c>
      <c r="D8" s="123">
        <f>D9+D10</f>
        <v>54613</v>
      </c>
      <c r="E8" s="123">
        <f t="shared" ref="E8:R8" si="0">E9+E10</f>
        <v>58881</v>
      </c>
      <c r="F8" s="123">
        <f t="shared" si="0"/>
        <v>43067</v>
      </c>
      <c r="G8" s="123">
        <f t="shared" si="0"/>
        <v>39094</v>
      </c>
      <c r="H8" s="123">
        <f t="shared" si="0"/>
        <v>58293</v>
      </c>
      <c r="I8" s="123">
        <f t="shared" si="0"/>
        <v>33354</v>
      </c>
      <c r="J8" s="123">
        <f t="shared" si="0"/>
        <v>49414</v>
      </c>
      <c r="K8" s="123">
        <f t="shared" si="0"/>
        <v>51598</v>
      </c>
      <c r="L8" s="123">
        <f t="shared" si="0"/>
        <v>32072</v>
      </c>
      <c r="M8" s="123">
        <f t="shared" si="0"/>
        <v>27405</v>
      </c>
      <c r="N8" s="123">
        <f t="shared" si="0"/>
        <v>32751</v>
      </c>
      <c r="O8" s="123">
        <f t="shared" si="0"/>
        <v>49427</v>
      </c>
      <c r="P8" s="123">
        <f t="shared" si="0"/>
        <v>50163</v>
      </c>
      <c r="Q8" s="123">
        <f t="shared" si="0"/>
        <v>51294</v>
      </c>
      <c r="R8" s="123">
        <f t="shared" si="0"/>
        <v>38965</v>
      </c>
      <c r="S8" s="119">
        <f>SUM(D8:R8)</f>
        <v>670391</v>
      </c>
      <c r="U8" s="276"/>
      <c r="W8" s="276"/>
      <c r="X8" s="276"/>
      <c r="Y8" s="276"/>
      <c r="Z8" s="276"/>
      <c r="AA8" s="276"/>
      <c r="AB8" s="276"/>
      <c r="AC8" s="276"/>
      <c r="AD8" s="276"/>
      <c r="AE8" s="276"/>
      <c r="AF8" s="276"/>
      <c r="AG8" s="276"/>
      <c r="AH8" s="276"/>
      <c r="AI8" s="276"/>
      <c r="AJ8" s="276"/>
      <c r="AK8" s="276"/>
      <c r="AL8" s="276"/>
    </row>
    <row r="9" spans="1:38" x14ac:dyDescent="0.25">
      <c r="A9" s="50" t="s">
        <v>385</v>
      </c>
      <c r="B9" s="50"/>
      <c r="C9" s="68" t="s">
        <v>30</v>
      </c>
      <c r="D9" s="118">
        <v>54575</v>
      </c>
      <c r="E9" s="118">
        <v>58906</v>
      </c>
      <c r="F9" s="118">
        <v>43131</v>
      </c>
      <c r="G9" s="118">
        <v>39223</v>
      </c>
      <c r="H9" s="118">
        <v>58283</v>
      </c>
      <c r="I9" s="118">
        <v>33463</v>
      </c>
      <c r="J9" s="118">
        <v>49362</v>
      </c>
      <c r="K9" s="118">
        <v>51525</v>
      </c>
      <c r="L9" s="118">
        <v>31973</v>
      </c>
      <c r="M9" s="118">
        <v>27529</v>
      </c>
      <c r="N9" s="118">
        <v>32850</v>
      </c>
      <c r="O9" s="118">
        <v>49368</v>
      </c>
      <c r="P9" s="118">
        <v>49995</v>
      </c>
      <c r="Q9" s="118">
        <v>51169</v>
      </c>
      <c r="R9" s="118">
        <v>38970</v>
      </c>
      <c r="S9" s="119">
        <f t="shared" ref="S9:S10" si="1">SUM(D9:R9)</f>
        <v>670322</v>
      </c>
      <c r="T9" s="286"/>
      <c r="U9" s="276"/>
      <c r="W9" s="276"/>
      <c r="X9" s="276"/>
      <c r="Y9" s="276"/>
      <c r="Z9" s="276"/>
      <c r="AA9" s="276"/>
      <c r="AB9" s="276"/>
      <c r="AC9" s="276"/>
      <c r="AD9" s="276"/>
      <c r="AE9" s="276"/>
      <c r="AF9" s="276"/>
      <c r="AG9" s="276"/>
      <c r="AH9" s="276"/>
      <c r="AI9" s="276"/>
      <c r="AJ9" s="276"/>
      <c r="AK9" s="276"/>
      <c r="AL9" s="276"/>
    </row>
    <row r="10" spans="1:38" x14ac:dyDescent="0.25">
      <c r="A10" s="50" t="s">
        <v>386</v>
      </c>
      <c r="B10" s="50"/>
      <c r="C10" s="68" t="s">
        <v>30</v>
      </c>
      <c r="D10" s="118">
        <v>38</v>
      </c>
      <c r="E10" s="118">
        <v>-25</v>
      </c>
      <c r="F10" s="118">
        <v>-64</v>
      </c>
      <c r="G10" s="118">
        <v>-129</v>
      </c>
      <c r="H10" s="118">
        <v>10</v>
      </c>
      <c r="I10" s="118">
        <v>-109</v>
      </c>
      <c r="J10" s="118">
        <v>52</v>
      </c>
      <c r="K10" s="118">
        <v>73</v>
      </c>
      <c r="L10" s="118">
        <v>99</v>
      </c>
      <c r="M10" s="118">
        <v>-124</v>
      </c>
      <c r="N10" s="118">
        <v>-99</v>
      </c>
      <c r="O10" s="118">
        <v>59</v>
      </c>
      <c r="P10" s="118">
        <v>168</v>
      </c>
      <c r="Q10" s="118">
        <v>125</v>
      </c>
      <c r="R10" s="118">
        <v>-5</v>
      </c>
      <c r="S10" s="119">
        <f t="shared" si="1"/>
        <v>69</v>
      </c>
      <c r="T10" s="286"/>
      <c r="W10" s="276"/>
      <c r="X10" s="276"/>
      <c r="Y10" s="276"/>
      <c r="Z10" s="276"/>
      <c r="AA10" s="276"/>
      <c r="AB10" s="276"/>
      <c r="AC10" s="276"/>
      <c r="AD10" s="276"/>
      <c r="AE10" s="276"/>
      <c r="AF10" s="276"/>
      <c r="AG10" s="276"/>
      <c r="AH10" s="276"/>
      <c r="AI10" s="276"/>
      <c r="AJ10" s="276"/>
      <c r="AK10" s="276"/>
      <c r="AL10" s="276"/>
    </row>
    <row r="11" spans="1:38" ht="15.75" customHeight="1" thickBot="1" x14ac:dyDescent="0.3">
      <c r="A11" s="3" t="s">
        <v>137</v>
      </c>
      <c r="B11" s="111"/>
      <c r="C11" s="24" t="s">
        <v>30</v>
      </c>
      <c r="D11" s="4">
        <f>(D7/$S$7*$C$7+D8/$S$8*$C$8)*100</f>
        <v>7.4065532900451618</v>
      </c>
      <c r="E11" s="4">
        <f t="shared" ref="E11:R11" si="2">(E7/$S$7*$C$7+E8/$S$8*$C$8)*100</f>
        <v>7.7248749858913186</v>
      </c>
      <c r="F11" s="4">
        <f t="shared" si="2"/>
        <v>6.5454140444407312</v>
      </c>
      <c r="G11" s="4">
        <f t="shared" si="2"/>
        <v>6.2490944339447667</v>
      </c>
      <c r="H11" s="4">
        <f t="shared" si="2"/>
        <v>7.6810199818712759</v>
      </c>
      <c r="I11" s="4">
        <f t="shared" si="2"/>
        <v>5.8209860613681661</v>
      </c>
      <c r="J11" s="4">
        <f t="shared" si="2"/>
        <v>7.0187945045006073</v>
      </c>
      <c r="K11" s="4">
        <f t="shared" si="2"/>
        <v>7.1816845194321912</v>
      </c>
      <c r="L11" s="4">
        <f t="shared" si="2"/>
        <v>5.7253702192700473</v>
      </c>
      <c r="M11" s="4">
        <f t="shared" si="2"/>
        <v>5.3772897706960068</v>
      </c>
      <c r="N11" s="4">
        <f t="shared" si="2"/>
        <v>5.7760123072455727</v>
      </c>
      <c r="O11" s="4">
        <f t="shared" si="2"/>
        <v>7.0197640879228196</v>
      </c>
      <c r="P11" s="4">
        <f t="shared" si="2"/>
        <v>7.0746574262880415</v>
      </c>
      <c r="Q11" s="4">
        <f t="shared" si="2"/>
        <v>7.1590111840204695</v>
      </c>
      <c r="R11" s="4">
        <f t="shared" si="2"/>
        <v>6.2394731830628203</v>
      </c>
      <c r="S11" s="4">
        <f>SUM(D11:R11)</f>
        <v>100</v>
      </c>
      <c r="U11" s="276"/>
      <c r="W11" s="276"/>
      <c r="X11" s="276"/>
      <c r="Y11" s="276"/>
      <c r="Z11" s="276"/>
      <c r="AA11" s="276"/>
      <c r="AB11" s="276"/>
      <c r="AC11" s="276"/>
      <c r="AD11" s="276"/>
      <c r="AE11" s="276"/>
      <c r="AF11" s="276"/>
      <c r="AG11" s="276"/>
      <c r="AH11" s="276"/>
      <c r="AI11" s="276"/>
      <c r="AJ11" s="276"/>
      <c r="AK11" s="276"/>
      <c r="AL11" s="276"/>
    </row>
    <row r="12" spans="1:38" ht="15.75" thickBot="1" x14ac:dyDescent="0.3">
      <c r="A12" s="29"/>
      <c r="B12" s="29"/>
      <c r="C12" s="29"/>
      <c r="D12" s="29"/>
      <c r="E12" s="29"/>
      <c r="F12" s="29"/>
      <c r="G12" s="29"/>
      <c r="H12" s="29"/>
      <c r="I12" s="29"/>
      <c r="J12" s="29"/>
      <c r="K12" s="29"/>
      <c r="L12" s="29"/>
      <c r="M12" s="29"/>
      <c r="N12" s="29"/>
      <c r="O12" s="29"/>
      <c r="P12" s="29"/>
      <c r="Q12" s="29"/>
      <c r="R12" s="29"/>
      <c r="S12" s="29"/>
      <c r="U12" s="272"/>
    </row>
    <row r="13" spans="1:38" x14ac:dyDescent="0.25">
      <c r="A13" s="102" t="s">
        <v>36</v>
      </c>
      <c r="B13" s="12"/>
      <c r="C13" s="17"/>
      <c r="D13" s="17"/>
      <c r="E13" s="17"/>
      <c r="F13" s="17"/>
      <c r="G13" s="17"/>
      <c r="H13" s="17"/>
      <c r="I13" s="17"/>
      <c r="J13" s="17"/>
      <c r="K13" s="17"/>
      <c r="L13" s="17"/>
      <c r="M13" s="17"/>
      <c r="N13" s="17"/>
      <c r="O13" s="17"/>
      <c r="P13" s="17"/>
      <c r="Q13" s="17"/>
      <c r="R13" s="17"/>
      <c r="S13" s="17"/>
    </row>
    <row r="14" spans="1:38" x14ac:dyDescent="0.25">
      <c r="A14" s="50" t="s">
        <v>387</v>
      </c>
      <c r="B14" s="50"/>
      <c r="C14" s="56">
        <f>S14/(S14+S15)</f>
        <v>0.54204441695062522</v>
      </c>
      <c r="D14" s="118">
        <f>'Tabell 4.5-4.7'!D57</f>
        <v>1603.68</v>
      </c>
      <c r="E14" s="118">
        <f>'Tabell 4.5-4.7'!E57</f>
        <v>1838.72</v>
      </c>
      <c r="F14" s="118">
        <f>'Tabell 4.5-4.7'!F57</f>
        <v>1550.2933333333335</v>
      </c>
      <c r="G14" s="118">
        <f>'Tabell 4.5-4.7'!G57</f>
        <v>742.56000000000006</v>
      </c>
      <c r="H14" s="118">
        <f>'Tabell 4.5-4.7'!H57</f>
        <v>981.76</v>
      </c>
      <c r="I14" s="118">
        <f>'Tabell 4.5-4.7'!I57</f>
        <v>832</v>
      </c>
      <c r="J14" s="118">
        <f>'Tabell 4.5-4.7'!J57</f>
        <v>996.32</v>
      </c>
      <c r="K14" s="118">
        <f>'Tabell 4.5-4.7'!K57</f>
        <v>1243.8400000000001</v>
      </c>
      <c r="L14" s="118">
        <f>'Tabell 4.5-4.7'!L57</f>
        <v>605.28</v>
      </c>
      <c r="M14" s="118">
        <f>'Tabell 4.5-4.7'!M57</f>
        <v>763.36</v>
      </c>
      <c r="N14" s="118">
        <f>'Tabell 4.5-4.7'!N57</f>
        <v>559.52</v>
      </c>
      <c r="O14" s="118">
        <f>'Tabell 4.5-4.7'!O57</f>
        <v>954.72</v>
      </c>
      <c r="P14" s="118">
        <f>'Tabell 4.5-4.7'!P57</f>
        <v>1603.68</v>
      </c>
      <c r="Q14" s="118">
        <f>'Tabell 4.5-4.7'!Q57</f>
        <v>1263.1608888888888</v>
      </c>
      <c r="R14" s="118">
        <f>'Tabell 4.5-4.7'!R57</f>
        <v>767.52</v>
      </c>
      <c r="S14" s="118">
        <f>SUM(D14:R14)</f>
        <v>16306.414222222225</v>
      </c>
      <c r="X14" s="276"/>
      <c r="Y14" s="276"/>
      <c r="Z14" s="276"/>
      <c r="AA14" s="276"/>
      <c r="AB14" s="276"/>
      <c r="AC14" s="276"/>
      <c r="AD14" s="276"/>
      <c r="AE14" s="276"/>
      <c r="AF14" s="276"/>
      <c r="AG14" s="276"/>
      <c r="AH14" s="276"/>
      <c r="AI14" s="276"/>
      <c r="AJ14" s="276"/>
      <c r="AK14" s="276"/>
      <c r="AL14" s="276"/>
    </row>
    <row r="15" spans="1:38" x14ac:dyDescent="0.25">
      <c r="A15" s="50" t="s">
        <v>388</v>
      </c>
      <c r="B15" s="50"/>
      <c r="C15" s="56">
        <f>1-C14</f>
        <v>0.45795558304937478</v>
      </c>
      <c r="D15" s="118">
        <f>'Tabell 4.5-4.7'!D58</f>
        <v>1084.9777777777779</v>
      </c>
      <c r="E15" s="118">
        <f>'Tabell 4.5-4.7'!E58</f>
        <v>1217.4666666666667</v>
      </c>
      <c r="F15" s="118">
        <f>'Tabell 4.5-4.7'!F58</f>
        <v>846.04444444444448</v>
      </c>
      <c r="G15" s="118">
        <f>'Tabell 4.5-4.7'!G58</f>
        <v>516</v>
      </c>
      <c r="H15" s="118">
        <f>'Tabell 4.5-4.7'!H58</f>
        <v>606</v>
      </c>
      <c r="I15" s="118">
        <f>'Tabell 4.5-4.7'!I58</f>
        <v>693</v>
      </c>
      <c r="J15" s="118">
        <f>'Tabell 4.5-4.7'!J58</f>
        <v>719</v>
      </c>
      <c r="K15" s="118">
        <f>'Tabell 4.5-4.7'!K58</f>
        <v>900</v>
      </c>
      <c r="L15" s="118">
        <f>'Tabell 4.5-4.7'!L58</f>
        <v>765.95555555555552</v>
      </c>
      <c r="M15" s="118">
        <f>'Tabell 4.5-4.7'!M58</f>
        <v>842.66666666666663</v>
      </c>
      <c r="N15" s="118">
        <f>'Tabell 4.5-4.7'!N58</f>
        <v>857</v>
      </c>
      <c r="O15" s="118">
        <f>'Tabell 4.5-4.7'!O58</f>
        <v>1178.2666666666667</v>
      </c>
      <c r="P15" s="118">
        <f>'Tabell 4.5-4.7'!P58</f>
        <v>1378</v>
      </c>
      <c r="Q15" s="118">
        <f>'Tabell 4.5-4.7'!Q58</f>
        <v>1206.6444444444444</v>
      </c>
      <c r="R15" s="118">
        <f>'Tabell 4.5-4.7'!R58</f>
        <v>965.73333333333335</v>
      </c>
      <c r="S15" s="118">
        <f>SUM(D15:R15)</f>
        <v>13776.755555555555</v>
      </c>
      <c r="T15" s="32"/>
      <c r="X15" s="276"/>
      <c r="Y15" s="276"/>
      <c r="Z15" s="276"/>
      <c r="AA15" s="276"/>
      <c r="AB15" s="276"/>
      <c r="AC15" s="276"/>
      <c r="AD15" s="276"/>
      <c r="AE15" s="276"/>
      <c r="AF15" s="276"/>
      <c r="AG15" s="276"/>
      <c r="AH15" s="276"/>
      <c r="AI15" s="276"/>
      <c r="AJ15" s="276"/>
      <c r="AK15" s="276"/>
      <c r="AL15" s="276"/>
    </row>
    <row r="16" spans="1:38" ht="15.75" customHeight="1" x14ac:dyDescent="0.25">
      <c r="A16" s="470" t="str">
        <f>'Tabell 3.1'!A13</f>
        <v>Kriterienøkkel FO2A kommunale barnehager</v>
      </c>
      <c r="B16" s="471"/>
      <c r="C16" s="472" t="s">
        <v>30</v>
      </c>
      <c r="D16" s="473">
        <f>(D14/$S$14*$C$14+D15/$S$15*$C$15)*100</f>
        <v>8.937415164820397</v>
      </c>
      <c r="E16" s="473">
        <f t="shared" ref="E16:R16" si="3">(E14/$S$14*$C$14+E15/$S$15*$C$15)*100</f>
        <v>10.159124484695258</v>
      </c>
      <c r="F16" s="473">
        <f t="shared" si="3"/>
        <v>7.9657090508724755</v>
      </c>
      <c r="G16" s="473">
        <f t="shared" si="3"/>
        <v>4.1836016925639576</v>
      </c>
      <c r="H16" s="473">
        <f t="shared" si="3"/>
        <v>5.2779012708058</v>
      </c>
      <c r="I16" s="473">
        <f t="shared" si="3"/>
        <v>5.0692796379672274</v>
      </c>
      <c r="J16" s="473">
        <f t="shared" si="3"/>
        <v>5.7019257367855385</v>
      </c>
      <c r="K16" s="473">
        <f t="shared" si="3"/>
        <v>7.1263766944653533</v>
      </c>
      <c r="L16" s="473">
        <f t="shared" si="3"/>
        <v>4.5581485118914467</v>
      </c>
      <c r="M16" s="473">
        <f t="shared" si="3"/>
        <v>5.3386218225348951</v>
      </c>
      <c r="N16" s="473">
        <f t="shared" si="3"/>
        <v>4.7086793395235</v>
      </c>
      <c r="O16" s="473">
        <f t="shared" si="3"/>
        <v>7.0902989359927364</v>
      </c>
      <c r="P16" s="473">
        <f t="shared" si="3"/>
        <v>9.9114555481535245</v>
      </c>
      <c r="Q16" s="473">
        <f t="shared" si="3"/>
        <v>8.2099238596783799</v>
      </c>
      <c r="R16" s="473">
        <f t="shared" si="3"/>
        <v>5.7615382492495026</v>
      </c>
      <c r="S16" s="473">
        <f>SUM(D16:R16)</f>
        <v>99.999999999999986</v>
      </c>
      <c r="X16" s="276"/>
      <c r="Y16" s="276"/>
      <c r="Z16" s="276"/>
      <c r="AA16" s="276"/>
      <c r="AB16" s="276"/>
      <c r="AC16" s="276"/>
      <c r="AD16" s="276"/>
      <c r="AE16" s="276"/>
      <c r="AF16" s="276"/>
      <c r="AG16" s="276"/>
      <c r="AH16" s="276"/>
      <c r="AI16" s="276"/>
      <c r="AJ16" s="276"/>
      <c r="AK16" s="276"/>
      <c r="AL16" s="276"/>
    </row>
    <row r="17" spans="1:38" ht="7.5" customHeight="1" thickBot="1" x14ac:dyDescent="0.3">
      <c r="A17" s="29"/>
      <c r="B17" s="29"/>
      <c r="C17" s="29"/>
      <c r="D17" s="29"/>
      <c r="E17" s="29"/>
      <c r="F17" s="29"/>
      <c r="G17" s="29"/>
      <c r="H17" s="29"/>
      <c r="I17" s="29"/>
      <c r="J17" s="29"/>
      <c r="K17" s="29"/>
      <c r="L17" s="29"/>
      <c r="M17" s="29"/>
      <c r="N17" s="29"/>
      <c r="O17" s="29"/>
      <c r="P17" s="29"/>
      <c r="Q17" s="29"/>
      <c r="R17" s="29"/>
      <c r="S17" s="29"/>
    </row>
    <row r="18" spans="1:38" x14ac:dyDescent="0.25">
      <c r="A18" s="102" t="s">
        <v>37</v>
      </c>
      <c r="B18" s="12"/>
      <c r="C18" s="12"/>
      <c r="D18" s="12"/>
      <c r="E18" s="12"/>
      <c r="F18" s="12"/>
      <c r="G18" s="12"/>
      <c r="H18" s="12"/>
      <c r="I18" s="12"/>
      <c r="J18" s="12"/>
      <c r="K18" s="12"/>
      <c r="L18" s="12"/>
      <c r="M18" s="12"/>
      <c r="N18" s="12"/>
      <c r="O18" s="12"/>
      <c r="P18" s="12"/>
      <c r="Q18" s="12"/>
      <c r="R18" s="12"/>
      <c r="S18" s="12"/>
    </row>
    <row r="19" spans="1:38" x14ac:dyDescent="0.25">
      <c r="A19" s="50" t="s">
        <v>387</v>
      </c>
      <c r="B19" s="50"/>
      <c r="C19" s="56">
        <f>S19/(S19+S20)</f>
        <v>0.56168811293264931</v>
      </c>
      <c r="D19" s="118">
        <f>'Tabell 4.5-4.7'!D61</f>
        <v>883.27199999999993</v>
      </c>
      <c r="E19" s="118">
        <f>'Tabell 4.5-4.7'!E61</f>
        <v>758.78399999999999</v>
      </c>
      <c r="F19" s="118">
        <f>'Tabell 4.5-4.7'!F61</f>
        <v>849.68</v>
      </c>
      <c r="G19" s="118">
        <f>'Tabell 4.5-4.7'!G61</f>
        <v>1030.1546666666668</v>
      </c>
      <c r="H19" s="118">
        <f>'Tabell 4.5-4.7'!H61</f>
        <v>980.096</v>
      </c>
      <c r="I19" s="118">
        <f>'Tabell 4.5-4.7'!I61</f>
        <v>618.48800000000006</v>
      </c>
      <c r="J19" s="118">
        <f>'Tabell 4.5-4.7'!J61</f>
        <v>1061.1120000000001</v>
      </c>
      <c r="K19" s="118">
        <f>'Tabell 4.5-4.7'!K61</f>
        <v>1740.856</v>
      </c>
      <c r="L19" s="118">
        <f>'Tabell 4.5-4.7'!L61</f>
        <v>511.08142222222227</v>
      </c>
      <c r="M19" s="118">
        <f>'Tabell 4.5-4.7'!M61</f>
        <v>29.64</v>
      </c>
      <c r="N19" s="118">
        <f>'Tabell 4.5-4.7'!N61</f>
        <v>124.48799999999999</v>
      </c>
      <c r="O19" s="118">
        <f>'Tabell 4.5-4.7'!O61</f>
        <v>689.62400000000002</v>
      </c>
      <c r="P19" s="118">
        <f>'Tabell 4.5-4.7'!P61</f>
        <v>484.12</v>
      </c>
      <c r="Q19" s="118">
        <f>'Tabell 4.5-4.7'!Q61</f>
        <v>697.52800000000002</v>
      </c>
      <c r="R19" s="118">
        <f>'Tabell 4.5-4.7'!R61</f>
        <v>543.4</v>
      </c>
      <c r="S19" s="118">
        <f>SUM(D19:R19)</f>
        <v>11002.324088888889</v>
      </c>
      <c r="X19" s="276"/>
      <c r="Y19" s="276"/>
      <c r="Z19" s="276"/>
      <c r="AA19" s="276"/>
      <c r="AB19" s="276"/>
      <c r="AC19" s="276"/>
      <c r="AD19" s="276"/>
      <c r="AE19" s="276"/>
      <c r="AF19" s="276"/>
      <c r="AG19" s="276"/>
      <c r="AH19" s="276"/>
      <c r="AI19" s="276"/>
      <c r="AJ19" s="276"/>
      <c r="AK19" s="276"/>
      <c r="AL19" s="276"/>
    </row>
    <row r="20" spans="1:38" x14ac:dyDescent="0.25">
      <c r="A20" s="50" t="s">
        <v>388</v>
      </c>
      <c r="B20" s="50"/>
      <c r="C20" s="56">
        <f>1-C19</f>
        <v>0.43831188706735069</v>
      </c>
      <c r="D20" s="118">
        <f>'Tabell 4.5-4.7'!D62</f>
        <v>687.8</v>
      </c>
      <c r="E20" s="118">
        <f>'Tabell 4.5-4.7'!E62</f>
        <v>456</v>
      </c>
      <c r="F20" s="118">
        <f>'Tabell 4.5-4.7'!F62</f>
        <v>404.7</v>
      </c>
      <c r="G20" s="118">
        <f>'Tabell 4.5-4.7'!G62</f>
        <v>553.99777777777774</v>
      </c>
      <c r="H20" s="118">
        <f>'Tabell 4.5-4.7'!H62</f>
        <v>801.52555555555557</v>
      </c>
      <c r="I20" s="118">
        <f>'Tabell 4.5-4.7'!I62</f>
        <v>537.69999999999993</v>
      </c>
      <c r="J20" s="118">
        <f>'Tabell 4.5-4.7'!J62</f>
        <v>1093.45</v>
      </c>
      <c r="K20" s="118">
        <f>'Tabell 4.5-4.7'!K62</f>
        <v>1211.25</v>
      </c>
      <c r="L20" s="118">
        <f>'Tabell 4.5-4.7'!L62</f>
        <v>421.46222222222218</v>
      </c>
      <c r="M20" s="118">
        <f>'Tabell 4.5-4.7'!M62</f>
        <v>30.4</v>
      </c>
      <c r="N20" s="118">
        <f>'Tabell 4.5-4.7'!N62</f>
        <v>112.1</v>
      </c>
      <c r="O20" s="118">
        <f>'Tabell 4.5-4.7'!O62</f>
        <v>633.65</v>
      </c>
      <c r="P20" s="118">
        <f>'Tabell 4.5-4.7'!P62</f>
        <v>438.9</v>
      </c>
      <c r="Q20" s="118">
        <f>'Tabell 4.5-4.7'!Q62</f>
        <v>701.1</v>
      </c>
      <c r="R20" s="118">
        <f>'Tabell 4.5-4.7'!R62</f>
        <v>501.59999999999997</v>
      </c>
      <c r="S20" s="118">
        <f>SUM(D20:R20)</f>
        <v>8585.6355555555547</v>
      </c>
      <c r="X20" s="276"/>
      <c r="Y20" s="276"/>
      <c r="Z20" s="276"/>
      <c r="AA20" s="276"/>
      <c r="AB20" s="276"/>
      <c r="AC20" s="276"/>
      <c r="AD20" s="276"/>
      <c r="AE20" s="276"/>
      <c r="AF20" s="276"/>
      <c r="AG20" s="276"/>
      <c r="AH20" s="276"/>
      <c r="AI20" s="276"/>
      <c r="AJ20" s="276"/>
      <c r="AK20" s="276"/>
      <c r="AL20" s="276"/>
    </row>
    <row r="21" spans="1:38" x14ac:dyDescent="0.25">
      <c r="A21" s="470" t="str">
        <f>'Tabell 3.1'!A18</f>
        <v>Kriterienøkkel FO2A - Ordinære ikke-kommunale barnehager</v>
      </c>
      <c r="B21" s="471"/>
      <c r="C21" s="472" t="s">
        <v>30</v>
      </c>
      <c r="D21" s="473">
        <f>(D19/$S$19*$C$19+D20/$S$20*$C$20)*100</f>
        <v>8.0206005552272455</v>
      </c>
      <c r="E21" s="473">
        <f t="shared" ref="E21:R21" si="4">(E19/$S$19*$C$19+E20/$S$20*$C$20)*100</f>
        <v>6.2016872714179714</v>
      </c>
      <c r="F21" s="473">
        <f t="shared" si="4"/>
        <v>6.4038318577798803</v>
      </c>
      <c r="G21" s="473">
        <f t="shared" si="4"/>
        <v>8.0873785386511319</v>
      </c>
      <c r="H21" s="473">
        <f t="shared" si="4"/>
        <v>9.0954932922830523</v>
      </c>
      <c r="I21" s="473">
        <f t="shared" si="4"/>
        <v>5.9025443230781782</v>
      </c>
      <c r="J21" s="473">
        <f t="shared" si="4"/>
        <v>10.999420251568056</v>
      </c>
      <c r="K21" s="473">
        <f t="shared" si="4"/>
        <v>15.071023493951701</v>
      </c>
      <c r="L21" s="473">
        <f t="shared" si="4"/>
        <v>4.7608003149472156</v>
      </c>
      <c r="M21" s="473">
        <f t="shared" si="4"/>
        <v>0.30651482385011242</v>
      </c>
      <c r="N21" s="473">
        <f t="shared" si="4"/>
        <v>1.2078236033486076</v>
      </c>
      <c r="O21" s="473">
        <f t="shared" si="4"/>
        <v>6.755547918311688</v>
      </c>
      <c r="P21" s="473">
        <f t="shared" si="4"/>
        <v>4.7121804248855899</v>
      </c>
      <c r="Q21" s="473">
        <f t="shared" si="4"/>
        <v>7.1402434219159758</v>
      </c>
      <c r="R21" s="473">
        <f t="shared" si="4"/>
        <v>5.3349099087836027</v>
      </c>
      <c r="S21" s="473">
        <f>SUM(D21:R21)</f>
        <v>100</v>
      </c>
      <c r="X21" s="276"/>
      <c r="Y21" s="276"/>
      <c r="Z21" s="276"/>
      <c r="AA21" s="276"/>
      <c r="AB21" s="276"/>
      <c r="AC21" s="276"/>
      <c r="AD21" s="276"/>
      <c r="AE21" s="276"/>
      <c r="AF21" s="276"/>
      <c r="AG21" s="276"/>
      <c r="AH21" s="276"/>
      <c r="AI21" s="276"/>
      <c r="AJ21" s="276"/>
      <c r="AK21" s="276"/>
      <c r="AL21" s="276"/>
    </row>
    <row r="22" spans="1:38" ht="7.5" customHeight="1" x14ac:dyDescent="0.25">
      <c r="A22" s="29"/>
      <c r="B22" s="29"/>
      <c r="C22" s="29"/>
      <c r="D22" s="29"/>
      <c r="E22" s="29"/>
      <c r="F22" s="29"/>
      <c r="G22" s="29"/>
      <c r="H22" s="29"/>
      <c r="I22" s="29"/>
      <c r="J22" s="29"/>
      <c r="K22" s="29"/>
      <c r="L22" s="29"/>
      <c r="M22" s="29"/>
      <c r="N22" s="29"/>
      <c r="O22" s="29"/>
      <c r="P22" s="29"/>
      <c r="Q22" s="29"/>
      <c r="R22" s="29"/>
      <c r="S22" s="29"/>
    </row>
    <row r="23" spans="1:38" x14ac:dyDescent="0.25">
      <c r="A23" s="56" t="str">
        <f>'Tabell 3.1'!A20</f>
        <v>Kriterienøkkel FO2A kommunale barnehager</v>
      </c>
      <c r="B23" s="56"/>
      <c r="C23" s="56">
        <f>SUM(S14:S15)/(SUM(S14:S15)+SUM(S19:S20))</f>
        <v>0.60564698503350234</v>
      </c>
      <c r="D23" s="56">
        <f>D16</f>
        <v>8.937415164820397</v>
      </c>
      <c r="E23" s="56">
        <f t="shared" ref="E23:S23" si="5">E16</f>
        <v>10.159124484695258</v>
      </c>
      <c r="F23" s="56">
        <f t="shared" si="5"/>
        <v>7.9657090508724755</v>
      </c>
      <c r="G23" s="56">
        <f t="shared" si="5"/>
        <v>4.1836016925639576</v>
      </c>
      <c r="H23" s="56">
        <f t="shared" si="5"/>
        <v>5.2779012708058</v>
      </c>
      <c r="I23" s="56">
        <f t="shared" si="5"/>
        <v>5.0692796379672274</v>
      </c>
      <c r="J23" s="56">
        <f t="shared" si="5"/>
        <v>5.7019257367855385</v>
      </c>
      <c r="K23" s="56">
        <f t="shared" si="5"/>
        <v>7.1263766944653533</v>
      </c>
      <c r="L23" s="56">
        <f t="shared" si="5"/>
        <v>4.5581485118914467</v>
      </c>
      <c r="M23" s="56">
        <f t="shared" si="5"/>
        <v>5.3386218225348951</v>
      </c>
      <c r="N23" s="56">
        <f t="shared" si="5"/>
        <v>4.7086793395235</v>
      </c>
      <c r="O23" s="56">
        <f t="shared" si="5"/>
        <v>7.0902989359927364</v>
      </c>
      <c r="P23" s="56">
        <f t="shared" si="5"/>
        <v>9.9114555481535245</v>
      </c>
      <c r="Q23" s="56">
        <f t="shared" si="5"/>
        <v>8.2099238596783799</v>
      </c>
      <c r="R23" s="56">
        <f t="shared" si="5"/>
        <v>5.7615382492495026</v>
      </c>
      <c r="S23" s="56">
        <f t="shared" si="5"/>
        <v>99.999999999999986</v>
      </c>
      <c r="X23" s="276"/>
      <c r="Y23" s="276"/>
      <c r="Z23" s="276"/>
      <c r="AA23" s="276"/>
      <c r="AB23" s="276"/>
      <c r="AC23" s="276"/>
      <c r="AD23" s="276"/>
      <c r="AE23" s="276"/>
      <c r="AF23" s="276"/>
      <c r="AG23" s="276"/>
      <c r="AH23" s="276"/>
      <c r="AI23" s="276"/>
      <c r="AJ23" s="276"/>
      <c r="AK23" s="276"/>
      <c r="AL23" s="276"/>
    </row>
    <row r="24" spans="1:38" x14ac:dyDescent="0.25">
      <c r="A24" s="29" t="str">
        <f>'Tabell 3.1'!A21</f>
        <v>Kriterienøkkel FO2A - Ordinære ikke-kommunale barnehager</v>
      </c>
      <c r="B24" s="56"/>
      <c r="C24" s="56">
        <f>1-C23</f>
        <v>0.39435301496649766</v>
      </c>
      <c r="D24" s="56">
        <f>D21</f>
        <v>8.0206005552272455</v>
      </c>
      <c r="E24" s="56">
        <f t="shared" ref="E24:S24" si="6">E21</f>
        <v>6.2016872714179714</v>
      </c>
      <c r="F24" s="56">
        <f t="shared" si="6"/>
        <v>6.4038318577798803</v>
      </c>
      <c r="G24" s="56">
        <f t="shared" si="6"/>
        <v>8.0873785386511319</v>
      </c>
      <c r="H24" s="56">
        <f t="shared" si="6"/>
        <v>9.0954932922830523</v>
      </c>
      <c r="I24" s="56">
        <f t="shared" si="6"/>
        <v>5.9025443230781782</v>
      </c>
      <c r="J24" s="56">
        <f t="shared" si="6"/>
        <v>10.999420251568056</v>
      </c>
      <c r="K24" s="56">
        <f t="shared" si="6"/>
        <v>15.071023493951701</v>
      </c>
      <c r="L24" s="56">
        <f t="shared" si="6"/>
        <v>4.7608003149472156</v>
      </c>
      <c r="M24" s="56">
        <f t="shared" si="6"/>
        <v>0.30651482385011242</v>
      </c>
      <c r="N24" s="56">
        <f t="shared" si="6"/>
        <v>1.2078236033486076</v>
      </c>
      <c r="O24" s="56">
        <f t="shared" si="6"/>
        <v>6.755547918311688</v>
      </c>
      <c r="P24" s="56">
        <f t="shared" si="6"/>
        <v>4.7121804248855899</v>
      </c>
      <c r="Q24" s="56">
        <f t="shared" si="6"/>
        <v>7.1402434219159758</v>
      </c>
      <c r="R24" s="56">
        <f t="shared" si="6"/>
        <v>5.3349099087836027</v>
      </c>
      <c r="S24" s="56">
        <f t="shared" si="6"/>
        <v>100</v>
      </c>
      <c r="T24" s="32"/>
      <c r="X24" s="276"/>
      <c r="Y24" s="276"/>
      <c r="Z24" s="276"/>
      <c r="AA24" s="276"/>
      <c r="AB24" s="276"/>
      <c r="AC24" s="276"/>
      <c r="AD24" s="276"/>
      <c r="AE24" s="276"/>
      <c r="AF24" s="276"/>
      <c r="AG24" s="276"/>
      <c r="AH24" s="276"/>
      <c r="AI24" s="276"/>
      <c r="AJ24" s="276"/>
      <c r="AK24" s="276"/>
      <c r="AL24" s="276"/>
    </row>
    <row r="25" spans="1:38" ht="15.75" customHeight="1" thickBot="1" x14ac:dyDescent="0.3">
      <c r="A25" s="5" t="str">
        <f>'Tabell 3.1'!A22</f>
        <v>Fordelingsnøkkel FO2A</v>
      </c>
      <c r="B25" s="113"/>
      <c r="C25" s="69" t="s">
        <v>30</v>
      </c>
      <c r="D25" s="6">
        <f>D23*$C$23+D24*$C$24</f>
        <v>8.5758665593620051</v>
      </c>
      <c r="E25" s="6">
        <f t="shared" ref="E25:R25" si="7">E23*$C$23+E24*$C$24</f>
        <v>8.5984971880987455</v>
      </c>
      <c r="F25" s="6">
        <f t="shared" si="7"/>
        <v>7.3497780707690001</v>
      </c>
      <c r="G25" s="6">
        <f t="shared" si="7"/>
        <v>5.7230678615748403</v>
      </c>
      <c r="H25" s="6">
        <f t="shared" si="7"/>
        <v>6.7833801943874006</v>
      </c>
      <c r="I25" s="6">
        <f t="shared" si="7"/>
        <v>5.3978800788058399</v>
      </c>
      <c r="J25" s="6">
        <f t="shared" si="7"/>
        <v>7.791008670458508</v>
      </c>
      <c r="K25" s="6">
        <f t="shared" si="7"/>
        <v>10.25937211268673</v>
      </c>
      <c r="L25" s="6">
        <f t="shared" si="7"/>
        <v>4.6380648614148861</v>
      </c>
      <c r="M25" s="6">
        <f t="shared" si="7"/>
        <v>3.3541952559695374</v>
      </c>
      <c r="N25" s="6">
        <f t="shared" si="7"/>
        <v>3.3281063250001734</v>
      </c>
      <c r="O25" s="6">
        <f t="shared" si="7"/>
        <v>6.9582888629071116</v>
      </c>
      <c r="P25" s="6">
        <f t="shared" si="7"/>
        <v>7.8611057276525056</v>
      </c>
      <c r="Q25" s="6">
        <f t="shared" si="7"/>
        <v>7.788092153996093</v>
      </c>
      <c r="R25" s="6">
        <f t="shared" si="7"/>
        <v>5.5932960769166211</v>
      </c>
      <c r="S25" s="6">
        <f t="shared" ref="S25" si="8">SUM(D25:R25)</f>
        <v>100</v>
      </c>
      <c r="X25" s="276"/>
      <c r="Y25" s="276"/>
      <c r="Z25" s="276"/>
      <c r="AA25" s="276"/>
      <c r="AB25" s="276"/>
      <c r="AC25" s="276"/>
      <c r="AD25" s="276"/>
      <c r="AE25" s="276"/>
      <c r="AF25" s="276"/>
      <c r="AG25" s="276"/>
      <c r="AH25" s="276"/>
      <c r="AI25" s="276"/>
      <c r="AJ25" s="276"/>
      <c r="AK25" s="276"/>
      <c r="AL25" s="276"/>
    </row>
    <row r="26" spans="1:38" ht="7.5" customHeight="1" thickBot="1" x14ac:dyDescent="0.3">
      <c r="A26" s="57"/>
      <c r="B26" s="57"/>
      <c r="C26" s="58"/>
      <c r="D26" s="38"/>
      <c r="E26" s="38"/>
      <c r="F26" s="38"/>
      <c r="G26" s="38"/>
      <c r="H26" s="38"/>
      <c r="I26" s="38"/>
      <c r="J26" s="38"/>
      <c r="K26" s="38"/>
      <c r="L26" s="38"/>
      <c r="M26" s="38"/>
      <c r="N26" s="38"/>
      <c r="O26" s="38"/>
      <c r="P26" s="38"/>
      <c r="Q26" s="29"/>
      <c r="R26" s="29"/>
      <c r="S26" s="29"/>
    </row>
    <row r="27" spans="1:38" ht="15" customHeight="1" x14ac:dyDescent="0.25">
      <c r="A27" s="105" t="s">
        <v>2</v>
      </c>
      <c r="B27" s="20"/>
      <c r="C27" s="7"/>
      <c r="D27" s="7"/>
      <c r="E27" s="7"/>
      <c r="F27" s="7"/>
      <c r="G27" s="7"/>
      <c r="H27" s="7"/>
      <c r="I27" s="7"/>
      <c r="J27" s="7"/>
      <c r="K27" s="7"/>
      <c r="L27" s="7"/>
      <c r="M27" s="7"/>
      <c r="N27" s="7"/>
      <c r="O27" s="7"/>
      <c r="P27" s="7"/>
      <c r="Q27" s="7"/>
      <c r="R27" s="7"/>
      <c r="S27" s="7"/>
    </row>
    <row r="28" spans="1:38" ht="7.5" customHeight="1" x14ac:dyDescent="0.25">
      <c r="A28" s="54"/>
      <c r="B28" s="54"/>
      <c r="C28" s="56"/>
      <c r="D28" s="217"/>
      <c r="E28" s="217"/>
      <c r="F28" s="217"/>
      <c r="G28" s="217"/>
      <c r="H28" s="217"/>
      <c r="I28" s="217"/>
      <c r="J28" s="217"/>
      <c r="K28" s="217"/>
      <c r="L28" s="217"/>
      <c r="M28" s="217"/>
      <c r="N28" s="217"/>
      <c r="O28" s="217"/>
      <c r="P28" s="217"/>
      <c r="Q28" s="210"/>
      <c r="R28" s="210"/>
      <c r="S28" s="210"/>
    </row>
    <row r="29" spans="1:38" x14ac:dyDescent="0.25">
      <c r="A29" s="201" t="s">
        <v>28</v>
      </c>
      <c r="B29" s="198"/>
      <c r="C29" s="202"/>
      <c r="D29" s="202"/>
      <c r="E29" s="202"/>
      <c r="F29" s="202"/>
      <c r="G29" s="202"/>
      <c r="H29" s="202"/>
      <c r="I29" s="202"/>
      <c r="J29" s="202"/>
      <c r="K29" s="202"/>
      <c r="L29" s="202"/>
      <c r="M29" s="202"/>
      <c r="N29" s="202"/>
      <c r="O29" s="202"/>
      <c r="P29" s="202"/>
      <c r="Q29" s="202"/>
      <c r="R29" s="202"/>
      <c r="S29" s="202"/>
    </row>
    <row r="30" spans="1:38" x14ac:dyDescent="0.25">
      <c r="A30" s="59" t="s">
        <v>389</v>
      </c>
      <c r="B30" s="59"/>
      <c r="C30" s="60">
        <v>0.01</v>
      </c>
      <c r="D30" s="119">
        <v>3579</v>
      </c>
      <c r="E30" s="119">
        <v>3385</v>
      </c>
      <c r="F30" s="119">
        <v>2646</v>
      </c>
      <c r="G30" s="119">
        <v>1751</v>
      </c>
      <c r="H30" s="119">
        <v>2382</v>
      </c>
      <c r="I30" s="119">
        <v>2095</v>
      </c>
      <c r="J30" s="119">
        <v>3424</v>
      </c>
      <c r="K30" s="119">
        <v>3257</v>
      </c>
      <c r="L30" s="119">
        <v>2380</v>
      </c>
      <c r="M30" s="119">
        <v>1710</v>
      </c>
      <c r="N30" s="119">
        <v>2138</v>
      </c>
      <c r="O30" s="119">
        <v>3312</v>
      </c>
      <c r="P30" s="119">
        <v>3386</v>
      </c>
      <c r="Q30" s="119">
        <v>3300</v>
      </c>
      <c r="R30" s="119">
        <v>2801</v>
      </c>
      <c r="S30" s="119">
        <f>SUM(D30:R30)</f>
        <v>41546</v>
      </c>
      <c r="T30" s="286"/>
      <c r="W30" s="276"/>
      <c r="X30" s="276"/>
      <c r="Y30" s="276"/>
      <c r="Z30" s="276"/>
      <c r="AA30" s="276"/>
      <c r="AB30" s="276"/>
      <c r="AC30" s="276"/>
      <c r="AD30" s="276"/>
      <c r="AE30" s="276"/>
      <c r="AF30" s="276"/>
      <c r="AG30" s="276"/>
      <c r="AH30" s="276"/>
      <c r="AI30" s="276"/>
      <c r="AJ30" s="276"/>
      <c r="AK30" s="276"/>
      <c r="AL30" s="276"/>
    </row>
    <row r="31" spans="1:38" s="131" customFormat="1" x14ac:dyDescent="0.25">
      <c r="A31" s="59" t="s">
        <v>390</v>
      </c>
      <c r="B31" s="59"/>
      <c r="C31" s="60">
        <v>0.03</v>
      </c>
      <c r="D31" s="119">
        <v>3221</v>
      </c>
      <c r="E31" s="119">
        <v>2714</v>
      </c>
      <c r="F31" s="119">
        <v>1782</v>
      </c>
      <c r="G31" s="119">
        <v>1550</v>
      </c>
      <c r="H31" s="119">
        <v>2292</v>
      </c>
      <c r="I31" s="119">
        <v>2935</v>
      </c>
      <c r="J31" s="119">
        <v>4785</v>
      </c>
      <c r="K31" s="119">
        <v>4789</v>
      </c>
      <c r="L31" s="119">
        <v>3066</v>
      </c>
      <c r="M31" s="119">
        <v>2291</v>
      </c>
      <c r="N31" s="119">
        <v>3015</v>
      </c>
      <c r="O31" s="119">
        <v>4273</v>
      </c>
      <c r="P31" s="119">
        <v>4702</v>
      </c>
      <c r="Q31" s="119">
        <v>4807</v>
      </c>
      <c r="R31" s="119">
        <v>4017</v>
      </c>
      <c r="S31" s="119">
        <f t="shared" ref="S31:S42" si="9">SUM(D31:R31)</f>
        <v>50239</v>
      </c>
      <c r="T31" s="286"/>
      <c r="W31" s="276"/>
      <c r="X31" s="276"/>
      <c r="Y31" s="276"/>
      <c r="Z31" s="276"/>
      <c r="AA31" s="276"/>
      <c r="AB31" s="276"/>
      <c r="AC31" s="276"/>
      <c r="AD31" s="276"/>
      <c r="AE31" s="276"/>
      <c r="AF31" s="276"/>
      <c r="AG31" s="276"/>
      <c r="AH31" s="276"/>
      <c r="AI31" s="276"/>
      <c r="AJ31" s="276"/>
      <c r="AK31" s="276"/>
      <c r="AL31" s="276"/>
    </row>
    <row r="32" spans="1:38" s="131" customFormat="1" x14ac:dyDescent="0.25">
      <c r="A32" s="59" t="s">
        <v>391</v>
      </c>
      <c r="B32" s="59"/>
      <c r="C32" s="60">
        <v>0.06</v>
      </c>
      <c r="D32" s="119">
        <v>1563</v>
      </c>
      <c r="E32" s="119">
        <v>1325</v>
      </c>
      <c r="F32" s="119">
        <v>842</v>
      </c>
      <c r="G32" s="119">
        <v>836</v>
      </c>
      <c r="H32" s="119">
        <v>1474</v>
      </c>
      <c r="I32" s="119">
        <v>1703</v>
      </c>
      <c r="J32" s="119">
        <v>2921</v>
      </c>
      <c r="K32" s="119">
        <v>2943</v>
      </c>
      <c r="L32" s="119">
        <v>1726</v>
      </c>
      <c r="M32" s="119">
        <v>1572</v>
      </c>
      <c r="N32" s="119">
        <v>2381</v>
      </c>
      <c r="O32" s="119">
        <v>2805</v>
      </c>
      <c r="P32" s="119">
        <v>2741</v>
      </c>
      <c r="Q32" s="119">
        <v>2968</v>
      </c>
      <c r="R32" s="119">
        <v>2829</v>
      </c>
      <c r="S32" s="119">
        <f t="shared" si="9"/>
        <v>30629</v>
      </c>
      <c r="T32" s="286"/>
      <c r="W32" s="276"/>
      <c r="X32" s="276"/>
      <c r="Y32" s="276"/>
      <c r="Z32" s="276"/>
      <c r="AA32" s="276"/>
      <c r="AB32" s="276"/>
      <c r="AC32" s="276"/>
      <c r="AD32" s="276"/>
      <c r="AE32" s="276"/>
      <c r="AF32" s="276"/>
      <c r="AG32" s="276"/>
      <c r="AH32" s="276"/>
      <c r="AI32" s="276"/>
      <c r="AJ32" s="276"/>
      <c r="AK32" s="276"/>
      <c r="AL32" s="276"/>
    </row>
    <row r="33" spans="1:38" x14ac:dyDescent="0.25">
      <c r="A33" s="59" t="s">
        <v>144</v>
      </c>
      <c r="B33" s="59"/>
      <c r="C33" s="60">
        <v>0.24</v>
      </c>
      <c r="D33" s="119">
        <f>D34*D35</f>
        <v>2124.9905884532091</v>
      </c>
      <c r="E33" s="119">
        <f t="shared" ref="E33:R33" si="10">E34*E35</f>
        <v>1502.1356215394237</v>
      </c>
      <c r="F33" s="119">
        <f t="shared" si="10"/>
        <v>1059.4625959418108</v>
      </c>
      <c r="G33" s="119">
        <f t="shared" si="10"/>
        <v>594.93642108410506</v>
      </c>
      <c r="H33" s="119">
        <f t="shared" si="10"/>
        <v>705.6396924006466</v>
      </c>
      <c r="I33" s="119">
        <f t="shared" si="10"/>
        <v>299.91555924987352</v>
      </c>
      <c r="J33" s="119">
        <f t="shared" si="10"/>
        <v>425.42209601873543</v>
      </c>
      <c r="K33" s="119">
        <f t="shared" si="10"/>
        <v>426.6947028766819</v>
      </c>
      <c r="L33" s="119">
        <f t="shared" si="10"/>
        <v>1405.1451784195981</v>
      </c>
      <c r="M33" s="119">
        <f t="shared" si="10"/>
        <v>1885.2144281672524</v>
      </c>
      <c r="N33" s="119">
        <f t="shared" si="10"/>
        <v>2286.5295202155803</v>
      </c>
      <c r="O33" s="119">
        <f t="shared" si="10"/>
        <v>2760.9171873030637</v>
      </c>
      <c r="P33" s="119">
        <f t="shared" si="10"/>
        <v>1375.8310577029554</v>
      </c>
      <c r="Q33" s="119">
        <f t="shared" si="10"/>
        <v>781.33770847632854</v>
      </c>
      <c r="R33" s="119">
        <f t="shared" si="10"/>
        <v>2684.2392872299956</v>
      </c>
      <c r="S33" s="119">
        <f t="shared" si="9"/>
        <v>20318.411645079261</v>
      </c>
      <c r="T33" s="286"/>
      <c r="W33" s="276"/>
      <c r="X33" s="276"/>
      <c r="Y33" s="276"/>
      <c r="Z33" s="276"/>
      <c r="AA33" s="276"/>
      <c r="AB33" s="276"/>
      <c r="AC33" s="276"/>
      <c r="AD33" s="276"/>
      <c r="AE33" s="276"/>
      <c r="AF33" s="276"/>
      <c r="AG33" s="276"/>
      <c r="AH33" s="276"/>
      <c r="AI33" s="276"/>
      <c r="AJ33" s="276"/>
      <c r="AK33" s="276"/>
      <c r="AL33" s="276"/>
    </row>
    <row r="34" spans="1:38" ht="15" customHeight="1" x14ac:dyDescent="0.25">
      <c r="A34" s="59" t="s">
        <v>392</v>
      </c>
      <c r="B34" s="59"/>
      <c r="C34" s="70" t="s">
        <v>30</v>
      </c>
      <c r="D34" s="119">
        <v>1742</v>
      </c>
      <c r="E34" s="119">
        <v>1505</v>
      </c>
      <c r="F34" s="119">
        <v>1148</v>
      </c>
      <c r="G34" s="119">
        <v>766</v>
      </c>
      <c r="H34" s="119">
        <v>1085</v>
      </c>
      <c r="I34" s="119">
        <v>767</v>
      </c>
      <c r="J34" s="119">
        <v>1100</v>
      </c>
      <c r="K34" s="119">
        <v>1083</v>
      </c>
      <c r="L34" s="119">
        <v>1144</v>
      </c>
      <c r="M34" s="119">
        <v>1016</v>
      </c>
      <c r="N34" s="119">
        <v>1042</v>
      </c>
      <c r="O34" s="119">
        <v>1563</v>
      </c>
      <c r="P34" s="119">
        <v>1565</v>
      </c>
      <c r="Q34" s="119">
        <v>1392</v>
      </c>
      <c r="R34" s="119">
        <v>1566</v>
      </c>
      <c r="S34" s="119">
        <f t="shared" si="9"/>
        <v>18484</v>
      </c>
      <c r="T34" s="286"/>
      <c r="W34" s="276"/>
      <c r="X34" s="276"/>
      <c r="Y34" s="276"/>
      <c r="Z34" s="276"/>
      <c r="AA34" s="276"/>
      <c r="AB34" s="276"/>
      <c r="AC34" s="276"/>
      <c r="AD34" s="276"/>
      <c r="AE34" s="276"/>
      <c r="AF34" s="276"/>
      <c r="AG34" s="276"/>
      <c r="AH34" s="276"/>
      <c r="AI34" s="276"/>
      <c r="AJ34" s="276"/>
      <c r="AK34" s="276"/>
      <c r="AL34" s="276"/>
    </row>
    <row r="35" spans="1:38" x14ac:dyDescent="0.25">
      <c r="A35" s="59" t="s">
        <v>393</v>
      </c>
      <c r="B35" s="59"/>
      <c r="C35" s="70" t="s">
        <v>30</v>
      </c>
      <c r="D35" s="121">
        <v>1.2198568246000052</v>
      </c>
      <c r="E35" s="121">
        <v>0.99809675849795598</v>
      </c>
      <c r="F35" s="121">
        <v>0.92287682573328478</v>
      </c>
      <c r="G35" s="121">
        <v>0.77667940089308751</v>
      </c>
      <c r="H35" s="121">
        <v>0.65035916350290013</v>
      </c>
      <c r="I35" s="121">
        <v>0.391024197196706</v>
      </c>
      <c r="J35" s="121">
        <v>0.38674736001703219</v>
      </c>
      <c r="K35" s="121">
        <v>0.3939932621206666</v>
      </c>
      <c r="L35" s="121">
        <v>1.2282737573597886</v>
      </c>
      <c r="M35" s="121">
        <v>1.8555260119756423</v>
      </c>
      <c r="N35" s="121">
        <v>2.19436614224144</v>
      </c>
      <c r="O35" s="121">
        <v>1.7664217449155877</v>
      </c>
      <c r="P35" s="121">
        <v>0.87912527648751149</v>
      </c>
      <c r="Q35" s="121">
        <v>0.56130582505483373</v>
      </c>
      <c r="R35" s="121">
        <v>1.7140736189208146</v>
      </c>
      <c r="S35" s="121">
        <v>1</v>
      </c>
      <c r="T35" s="286"/>
      <c r="W35" s="276"/>
      <c r="X35" s="276"/>
      <c r="Y35" s="276"/>
      <c r="Z35" s="276"/>
      <c r="AA35" s="276"/>
      <c r="AB35" s="276"/>
      <c r="AC35" s="276"/>
      <c r="AD35" s="276"/>
      <c r="AE35" s="276"/>
      <c r="AF35" s="276"/>
      <c r="AG35" s="276"/>
      <c r="AH35" s="276"/>
      <c r="AI35" s="276"/>
      <c r="AJ35" s="276"/>
      <c r="AK35" s="276"/>
      <c r="AL35" s="276"/>
    </row>
    <row r="36" spans="1:38" x14ac:dyDescent="0.25">
      <c r="A36" s="59" t="s">
        <v>394</v>
      </c>
      <c r="B36" s="59"/>
      <c r="C36" s="60">
        <v>0.08</v>
      </c>
      <c r="D36" s="124">
        <v>171</v>
      </c>
      <c r="E36" s="124">
        <v>100</v>
      </c>
      <c r="F36" s="124">
        <v>71</v>
      </c>
      <c r="G36" s="124">
        <v>38</v>
      </c>
      <c r="H36" s="124">
        <v>46</v>
      </c>
      <c r="I36" s="124">
        <v>28</v>
      </c>
      <c r="J36" s="124">
        <v>47</v>
      </c>
      <c r="K36" s="124">
        <v>50</v>
      </c>
      <c r="L36" s="124">
        <v>98</v>
      </c>
      <c r="M36" s="124">
        <v>57</v>
      </c>
      <c r="N36" s="124">
        <v>91</v>
      </c>
      <c r="O36" s="124">
        <v>132</v>
      </c>
      <c r="P36" s="124">
        <v>73</v>
      </c>
      <c r="Q36" s="124">
        <v>55</v>
      </c>
      <c r="R36" s="124">
        <v>157</v>
      </c>
      <c r="S36" s="119">
        <f t="shared" si="9"/>
        <v>1214</v>
      </c>
      <c r="T36" s="286"/>
      <c r="W36" s="276"/>
      <c r="X36" s="276"/>
      <c r="Y36" s="276"/>
      <c r="Z36" s="276"/>
      <c r="AA36" s="276"/>
      <c r="AB36" s="276"/>
      <c r="AC36" s="276"/>
      <c r="AD36" s="276"/>
      <c r="AE36" s="276"/>
      <c r="AF36" s="276"/>
      <c r="AG36" s="276"/>
      <c r="AH36" s="276"/>
      <c r="AI36" s="276"/>
      <c r="AJ36" s="276"/>
      <c r="AK36" s="276"/>
      <c r="AL36" s="276"/>
    </row>
    <row r="37" spans="1:38" x14ac:dyDescent="0.25">
      <c r="A37" s="59" t="s">
        <v>395</v>
      </c>
      <c r="B37" s="59"/>
      <c r="C37" s="60">
        <v>0.1</v>
      </c>
      <c r="D37" s="119">
        <v>1091</v>
      </c>
      <c r="E37" s="119">
        <v>983</v>
      </c>
      <c r="F37" s="119">
        <v>549</v>
      </c>
      <c r="G37" s="119">
        <v>586</v>
      </c>
      <c r="H37" s="119">
        <v>607</v>
      </c>
      <c r="I37" s="119">
        <v>301</v>
      </c>
      <c r="J37" s="119">
        <v>333</v>
      </c>
      <c r="K37" s="119">
        <v>575</v>
      </c>
      <c r="L37" s="119">
        <v>749</v>
      </c>
      <c r="M37" s="119">
        <v>713</v>
      </c>
      <c r="N37" s="119">
        <v>1046</v>
      </c>
      <c r="O37" s="119">
        <v>1371</v>
      </c>
      <c r="P37" s="119">
        <v>660</v>
      </c>
      <c r="Q37" s="119">
        <v>433</v>
      </c>
      <c r="R37" s="119">
        <v>1101</v>
      </c>
      <c r="S37" s="119">
        <f t="shared" si="9"/>
        <v>11098</v>
      </c>
      <c r="T37" s="286"/>
      <c r="W37" s="276"/>
      <c r="X37" s="276"/>
      <c r="Y37" s="276"/>
      <c r="Z37" s="276"/>
      <c r="AA37" s="276"/>
      <c r="AB37" s="276"/>
      <c r="AC37" s="276"/>
      <c r="AD37" s="276"/>
      <c r="AE37" s="276"/>
      <c r="AF37" s="276"/>
      <c r="AG37" s="276"/>
      <c r="AH37" s="276"/>
      <c r="AI37" s="276"/>
      <c r="AJ37" s="276"/>
      <c r="AK37" s="276"/>
      <c r="AL37" s="276"/>
    </row>
    <row r="38" spans="1:38" x14ac:dyDescent="0.25">
      <c r="A38" s="59" t="s">
        <v>396</v>
      </c>
      <c r="B38" s="59"/>
      <c r="C38" s="60">
        <v>0.2</v>
      </c>
      <c r="D38" s="119">
        <v>2504</v>
      </c>
      <c r="E38" s="119">
        <v>1602</v>
      </c>
      <c r="F38" s="119">
        <v>998</v>
      </c>
      <c r="G38" s="119">
        <v>509</v>
      </c>
      <c r="H38" s="119">
        <v>637</v>
      </c>
      <c r="I38" s="119">
        <v>327</v>
      </c>
      <c r="J38" s="119">
        <v>372</v>
      </c>
      <c r="K38" s="119">
        <v>498</v>
      </c>
      <c r="L38" s="119">
        <v>1881</v>
      </c>
      <c r="M38" s="119">
        <v>1944</v>
      </c>
      <c r="N38" s="119">
        <v>2837</v>
      </c>
      <c r="O38" s="119">
        <v>3873</v>
      </c>
      <c r="P38" s="119">
        <v>1500</v>
      </c>
      <c r="Q38" s="119">
        <v>597</v>
      </c>
      <c r="R38" s="119">
        <v>2951</v>
      </c>
      <c r="S38" s="119">
        <f t="shared" si="9"/>
        <v>23030</v>
      </c>
      <c r="T38" s="286"/>
      <c r="W38" s="276"/>
      <c r="X38" s="276"/>
      <c r="Y38" s="276"/>
      <c r="Z38" s="276"/>
      <c r="AA38" s="276"/>
      <c r="AB38" s="276"/>
      <c r="AC38" s="276"/>
      <c r="AD38" s="276"/>
      <c r="AE38" s="276"/>
      <c r="AF38" s="276"/>
      <c r="AG38" s="276"/>
      <c r="AH38" s="276"/>
      <c r="AI38" s="276"/>
      <c r="AJ38" s="276"/>
      <c r="AK38" s="276"/>
      <c r="AL38" s="276"/>
    </row>
    <row r="39" spans="1:38" x14ac:dyDescent="0.25">
      <c r="A39" s="59" t="s">
        <v>397</v>
      </c>
      <c r="B39" s="59"/>
      <c r="C39" s="60">
        <v>0.14000000000000001</v>
      </c>
      <c r="D39" s="119">
        <v>1554</v>
      </c>
      <c r="E39" s="119">
        <v>1126</v>
      </c>
      <c r="F39" s="119">
        <v>1607</v>
      </c>
      <c r="G39" s="119">
        <v>356</v>
      </c>
      <c r="H39" s="119">
        <v>412</v>
      </c>
      <c r="I39" s="119">
        <v>238</v>
      </c>
      <c r="J39" s="119">
        <v>309</v>
      </c>
      <c r="K39" s="119">
        <v>339</v>
      </c>
      <c r="L39" s="119">
        <v>247</v>
      </c>
      <c r="M39" s="119">
        <v>381</v>
      </c>
      <c r="N39" s="119">
        <v>545</v>
      </c>
      <c r="O39" s="119">
        <v>660</v>
      </c>
      <c r="P39" s="119">
        <v>608</v>
      </c>
      <c r="Q39" s="119">
        <v>379</v>
      </c>
      <c r="R39" s="119">
        <v>443</v>
      </c>
      <c r="S39" s="119">
        <f t="shared" si="9"/>
        <v>9204</v>
      </c>
      <c r="T39" s="286"/>
      <c r="W39" s="276"/>
      <c r="X39" s="276"/>
      <c r="Y39" s="276"/>
      <c r="Z39" s="276"/>
      <c r="AA39" s="276"/>
      <c r="AB39" s="276"/>
      <c r="AC39" s="276"/>
      <c r="AD39" s="276"/>
      <c r="AE39" s="276"/>
      <c r="AF39" s="276"/>
      <c r="AG39" s="276"/>
      <c r="AH39" s="276"/>
      <c r="AI39" s="276"/>
      <c r="AJ39" s="276"/>
      <c r="AK39" s="276"/>
      <c r="AL39" s="276"/>
    </row>
    <row r="40" spans="1:38" x14ac:dyDescent="0.25">
      <c r="A40" s="59" t="s">
        <v>398</v>
      </c>
      <c r="B40" s="59"/>
      <c r="C40" s="60">
        <v>0.06</v>
      </c>
      <c r="D40" s="124">
        <v>1172</v>
      </c>
      <c r="E40" s="124">
        <v>866</v>
      </c>
      <c r="F40" s="124">
        <v>501</v>
      </c>
      <c r="G40" s="124">
        <v>353</v>
      </c>
      <c r="H40" s="124">
        <v>442</v>
      </c>
      <c r="I40" s="124">
        <v>165</v>
      </c>
      <c r="J40" s="124">
        <v>257</v>
      </c>
      <c r="K40" s="124">
        <v>323</v>
      </c>
      <c r="L40" s="124">
        <v>683</v>
      </c>
      <c r="M40" s="124">
        <v>589</v>
      </c>
      <c r="N40" s="124">
        <v>866</v>
      </c>
      <c r="O40" s="124">
        <v>1101</v>
      </c>
      <c r="P40" s="124">
        <v>569</v>
      </c>
      <c r="Q40" s="124">
        <v>363</v>
      </c>
      <c r="R40" s="124">
        <v>1078</v>
      </c>
      <c r="S40" s="119">
        <f t="shared" si="9"/>
        <v>9328</v>
      </c>
      <c r="T40" s="286"/>
      <c r="W40" s="276"/>
      <c r="X40" s="276"/>
      <c r="Y40" s="276"/>
      <c r="Z40" s="276"/>
      <c r="AA40" s="276"/>
      <c r="AB40" s="276"/>
      <c r="AC40" s="276"/>
      <c r="AD40" s="276"/>
      <c r="AE40" s="276"/>
      <c r="AF40" s="276"/>
      <c r="AG40" s="276"/>
      <c r="AH40" s="276"/>
      <c r="AI40" s="276"/>
      <c r="AJ40" s="276"/>
      <c r="AK40" s="276"/>
      <c r="AL40" s="276"/>
    </row>
    <row r="41" spans="1:38" x14ac:dyDescent="0.25">
      <c r="A41" s="59" t="s">
        <v>399</v>
      </c>
      <c r="B41" s="59"/>
      <c r="C41" s="60">
        <v>0.05</v>
      </c>
      <c r="D41" s="124">
        <v>92</v>
      </c>
      <c r="E41" s="124">
        <v>70</v>
      </c>
      <c r="F41" s="124">
        <v>34</v>
      </c>
      <c r="G41" s="124">
        <v>37</v>
      </c>
      <c r="H41" s="124">
        <v>44</v>
      </c>
      <c r="I41" s="124">
        <v>40</v>
      </c>
      <c r="J41" s="124">
        <v>62</v>
      </c>
      <c r="K41" s="124">
        <v>67</v>
      </c>
      <c r="L41" s="124">
        <v>76</v>
      </c>
      <c r="M41" s="124">
        <v>92</v>
      </c>
      <c r="N41" s="124">
        <v>115</v>
      </c>
      <c r="O41" s="124">
        <v>136</v>
      </c>
      <c r="P41" s="124">
        <v>107</v>
      </c>
      <c r="Q41" s="124">
        <v>91</v>
      </c>
      <c r="R41" s="124">
        <v>141</v>
      </c>
      <c r="S41" s="119">
        <f t="shared" si="9"/>
        <v>1204</v>
      </c>
      <c r="T41" s="286"/>
      <c r="W41" s="276"/>
      <c r="X41" s="276"/>
      <c r="Y41" s="276"/>
      <c r="Z41" s="276"/>
      <c r="AA41" s="276"/>
      <c r="AB41" s="276"/>
      <c r="AC41" s="276"/>
      <c r="AD41" s="276"/>
      <c r="AE41" s="276"/>
      <c r="AF41" s="276"/>
      <c r="AG41" s="276"/>
      <c r="AH41" s="276"/>
      <c r="AI41" s="276"/>
      <c r="AJ41" s="276"/>
      <c r="AK41" s="276"/>
      <c r="AL41" s="276"/>
    </row>
    <row r="42" spans="1:38" x14ac:dyDescent="0.25">
      <c r="A42" s="59" t="s">
        <v>400</v>
      </c>
      <c r="B42" s="59"/>
      <c r="C42" s="60">
        <v>0.03</v>
      </c>
      <c r="D42" s="124">
        <v>737</v>
      </c>
      <c r="E42" s="124">
        <v>678</v>
      </c>
      <c r="F42" s="124">
        <v>471</v>
      </c>
      <c r="G42" s="124">
        <v>428</v>
      </c>
      <c r="H42" s="124">
        <v>472</v>
      </c>
      <c r="I42" s="124">
        <v>148</v>
      </c>
      <c r="J42" s="124">
        <v>259</v>
      </c>
      <c r="K42" s="124">
        <v>329</v>
      </c>
      <c r="L42" s="124">
        <v>307</v>
      </c>
      <c r="M42" s="124">
        <v>333</v>
      </c>
      <c r="N42" s="124">
        <v>353</v>
      </c>
      <c r="O42" s="124">
        <v>552</v>
      </c>
      <c r="P42" s="124">
        <v>403</v>
      </c>
      <c r="Q42" s="124">
        <v>313</v>
      </c>
      <c r="R42" s="124">
        <v>404</v>
      </c>
      <c r="S42" s="119">
        <f t="shared" si="9"/>
        <v>6187</v>
      </c>
      <c r="T42" s="286"/>
      <c r="W42" s="276"/>
      <c r="X42" s="276"/>
      <c r="Y42" s="276"/>
      <c r="Z42" s="276"/>
      <c r="AA42" s="276"/>
      <c r="AB42" s="276"/>
      <c r="AC42" s="276"/>
      <c r="AD42" s="276"/>
      <c r="AE42" s="276"/>
      <c r="AF42" s="276"/>
      <c r="AG42" s="276"/>
      <c r="AH42" s="276"/>
      <c r="AI42" s="276"/>
      <c r="AJ42" s="276"/>
      <c r="AK42" s="276"/>
      <c r="AL42" s="276"/>
    </row>
    <row r="43" spans="1:38" x14ac:dyDescent="0.25">
      <c r="A43" s="216" t="str">
        <f>'Tabell 3.1'!A38</f>
        <v>Kriterienøkkel FO2B Barnevern</v>
      </c>
      <c r="B43" s="213"/>
      <c r="C43" s="214" t="s">
        <v>30</v>
      </c>
      <c r="D43" s="215">
        <f>(D30/$S$30*$C$30+D31/$S$31*$C$31+D32/$S$32*$C$32+D33/$S$33*$C$33+D36/$S$36*$C$36+D37/$S$37*$C$37+D38/$S$38*$C$38+D39/$S$39*$C$39+D40/$S$40*$C$40+D41/$S$41*$C$41+D42/$S$42*$C$42)*100</f>
        <v>11.236198677186868</v>
      </c>
      <c r="E43" s="215">
        <f t="shared" ref="E43:R43" si="11">(E30/$S$30*$C$30+E31/$S$31*$C$31+E32/$S$32*$C$32+E33/$S$33*$C$33+E36/$S$36*$C$36+E37/$S$37*$C$37+E38/$S$38*$C$38+E39/$S$39*$C$39+E40/$S$40*$C$40+E41/$S$41*$C$41+E42/$S$42*$C$42)*100</f>
        <v>8.1025841330395121</v>
      </c>
      <c r="F43" s="215">
        <f t="shared" si="11"/>
        <v>6.5519329396697623</v>
      </c>
      <c r="G43" s="215">
        <f t="shared" si="11"/>
        <v>3.3514212188196044</v>
      </c>
      <c r="H43" s="215">
        <f t="shared" si="11"/>
        <v>4.0422912728785239</v>
      </c>
      <c r="I43" s="215">
        <f t="shared" si="11"/>
        <v>2.3592887391081443</v>
      </c>
      <c r="J43" s="215">
        <f t="shared" si="11"/>
        <v>3.3940716546568273</v>
      </c>
      <c r="K43" s="215">
        <f t="shared" si="11"/>
        <v>3.886144287506986</v>
      </c>
      <c r="L43" s="215">
        <f t="shared" si="11"/>
        <v>6.4719524218023698</v>
      </c>
      <c r="M43" s="215">
        <f t="shared" si="11"/>
        <v>6.9209400074811303</v>
      </c>
      <c r="N43" s="215">
        <f t="shared" si="11"/>
        <v>9.439443392628224</v>
      </c>
      <c r="O43" s="215">
        <f t="shared" si="11"/>
        <v>12.158731407533283</v>
      </c>
      <c r="P43" s="215">
        <f t="shared" si="11"/>
        <v>6.8333212372433465</v>
      </c>
      <c r="Q43" s="215">
        <f t="shared" si="11"/>
        <v>4.4815083361283383</v>
      </c>
      <c r="R43" s="215">
        <f t="shared" si="11"/>
        <v>10.770170274317078</v>
      </c>
      <c r="S43" s="215">
        <f>SUM(D43:R43)</f>
        <v>100</v>
      </c>
      <c r="W43" s="276"/>
      <c r="X43" s="276"/>
      <c r="Y43" s="276"/>
      <c r="Z43" s="276"/>
      <c r="AA43" s="276"/>
      <c r="AB43" s="276"/>
      <c r="AC43" s="276"/>
      <c r="AD43" s="276"/>
      <c r="AE43" s="276"/>
      <c r="AF43" s="276"/>
      <c r="AG43" s="276"/>
      <c r="AH43" s="276"/>
      <c r="AI43" s="276"/>
      <c r="AJ43" s="276"/>
      <c r="AK43" s="276"/>
      <c r="AL43" s="276"/>
    </row>
    <row r="44" spans="1:38" ht="13.5" customHeight="1" x14ac:dyDescent="0.25">
      <c r="A44" s="29"/>
      <c r="B44" s="29"/>
      <c r="C44" s="29"/>
      <c r="D44" s="29"/>
      <c r="E44" s="29"/>
      <c r="F44" s="29"/>
      <c r="G44" s="29"/>
      <c r="H44" s="29"/>
      <c r="I44" s="29"/>
      <c r="J44" s="29"/>
      <c r="K44" s="29"/>
      <c r="L44" s="29"/>
      <c r="M44" s="29"/>
      <c r="N44" s="29"/>
      <c r="O44" s="29"/>
      <c r="P44" s="29"/>
      <c r="Q44" s="29"/>
      <c r="R44" s="29"/>
      <c r="S44" s="29"/>
      <c r="U44" s="32"/>
      <c r="W44" s="276"/>
      <c r="X44" s="276"/>
      <c r="Y44" s="276"/>
      <c r="Z44" s="276"/>
      <c r="AA44" s="276"/>
      <c r="AB44" s="276"/>
      <c r="AC44" s="276"/>
      <c r="AD44" s="276"/>
      <c r="AE44" s="276"/>
      <c r="AF44" s="276"/>
      <c r="AG44" s="276"/>
      <c r="AH44" s="276"/>
      <c r="AI44" s="276"/>
      <c r="AJ44" s="276"/>
      <c r="AK44" s="276"/>
      <c r="AL44" s="276"/>
    </row>
    <row r="45" spans="1:38" ht="13.5" customHeight="1" x14ac:dyDescent="0.25">
      <c r="A45" s="62" t="s">
        <v>135</v>
      </c>
      <c r="B45" s="62"/>
      <c r="C45" s="63">
        <v>0.8</v>
      </c>
      <c r="D45" s="63">
        <f t="shared" ref="D45:R45" si="12">D43</f>
        <v>11.236198677186868</v>
      </c>
      <c r="E45" s="63">
        <f t="shared" si="12"/>
        <v>8.1025841330395121</v>
      </c>
      <c r="F45" s="63">
        <f t="shared" si="12"/>
        <v>6.5519329396697623</v>
      </c>
      <c r="G45" s="63">
        <f t="shared" si="12"/>
        <v>3.3514212188196044</v>
      </c>
      <c r="H45" s="63">
        <f t="shared" si="12"/>
        <v>4.0422912728785239</v>
      </c>
      <c r="I45" s="63">
        <f t="shared" si="12"/>
        <v>2.3592887391081443</v>
      </c>
      <c r="J45" s="63">
        <f t="shared" si="12"/>
        <v>3.3940716546568273</v>
      </c>
      <c r="K45" s="63">
        <f t="shared" si="12"/>
        <v>3.886144287506986</v>
      </c>
      <c r="L45" s="63">
        <f t="shared" si="12"/>
        <v>6.4719524218023698</v>
      </c>
      <c r="M45" s="63">
        <f t="shared" si="12"/>
        <v>6.9209400074811303</v>
      </c>
      <c r="N45" s="63">
        <f t="shared" si="12"/>
        <v>9.439443392628224</v>
      </c>
      <c r="O45" s="63">
        <f t="shared" si="12"/>
        <v>12.158731407533283</v>
      </c>
      <c r="P45" s="63">
        <f t="shared" si="12"/>
        <v>6.8333212372433465</v>
      </c>
      <c r="Q45" s="63">
        <f t="shared" si="12"/>
        <v>4.4815083361283383</v>
      </c>
      <c r="R45" s="63">
        <f t="shared" si="12"/>
        <v>10.770170274317078</v>
      </c>
      <c r="S45" s="61">
        <f>SUM(D45:R45)</f>
        <v>100</v>
      </c>
      <c r="W45" s="276"/>
      <c r="X45" s="276"/>
      <c r="Y45" s="276"/>
      <c r="Z45" s="276"/>
      <c r="AA45" s="276"/>
      <c r="AB45" s="276"/>
      <c r="AC45" s="276"/>
      <c r="AD45" s="276"/>
      <c r="AE45" s="276"/>
      <c r="AF45" s="276"/>
      <c r="AG45" s="276"/>
      <c r="AH45" s="276"/>
      <c r="AI45" s="276"/>
      <c r="AJ45" s="276"/>
      <c r="AK45" s="276"/>
      <c r="AL45" s="276"/>
    </row>
    <row r="46" spans="1:38" x14ac:dyDescent="0.25">
      <c r="A46" s="62" t="s">
        <v>304</v>
      </c>
      <c r="B46" s="62"/>
      <c r="C46" s="63">
        <v>0.2</v>
      </c>
      <c r="D46" s="63">
        <v>10.303112401778456</v>
      </c>
      <c r="E46" s="63">
        <v>7.3241260373128503</v>
      </c>
      <c r="F46" s="63">
        <v>6.4209184808071109</v>
      </c>
      <c r="G46" s="63">
        <v>3.8611595589494674</v>
      </c>
      <c r="H46" s="63">
        <v>3.6317501051332726</v>
      </c>
      <c r="I46" s="63">
        <v>1.3666241630595133</v>
      </c>
      <c r="J46" s="63">
        <v>4.8749415293514495</v>
      </c>
      <c r="K46" s="63">
        <v>2.4689901655208586</v>
      </c>
      <c r="L46" s="63">
        <v>4.0895715522789189</v>
      </c>
      <c r="M46" s="63">
        <v>7.7791392351496595</v>
      </c>
      <c r="N46" s="63">
        <v>7.7187714137249523</v>
      </c>
      <c r="O46" s="63">
        <v>12.625117658729188</v>
      </c>
      <c r="P46" s="63">
        <v>10.193823163108492</v>
      </c>
      <c r="Q46" s="63">
        <v>4.8812842621654182</v>
      </c>
      <c r="R46" s="63">
        <v>12.460670272930397</v>
      </c>
      <c r="S46" s="61">
        <f>SUM(D46:R46)</f>
        <v>100.00000000000001</v>
      </c>
      <c r="W46" s="276"/>
      <c r="X46" s="276"/>
      <c r="Y46" s="276"/>
      <c r="Z46" s="276"/>
      <c r="AA46" s="276"/>
      <c r="AB46" s="276"/>
      <c r="AC46" s="276"/>
      <c r="AD46" s="276"/>
      <c r="AE46" s="276"/>
      <c r="AF46" s="276"/>
      <c r="AG46" s="276"/>
      <c r="AH46" s="276"/>
      <c r="AI46" s="276"/>
      <c r="AJ46" s="276"/>
      <c r="AK46" s="276"/>
      <c r="AL46" s="276"/>
    </row>
    <row r="47" spans="1:38" ht="15.75" customHeight="1" x14ac:dyDescent="0.25">
      <c r="A47" s="216" t="str">
        <f>'Tabell 3.1'!A42</f>
        <v>Fordelingsnøkkel FO2B Barnevern</v>
      </c>
      <c r="B47" s="213"/>
      <c r="C47" s="214" t="s">
        <v>30</v>
      </c>
      <c r="D47" s="215">
        <f t="shared" ref="D47:R47" si="13">(D46/$S$46*$C$46+D45/$S$45*$C$45)*100</f>
        <v>11.049581422105186</v>
      </c>
      <c r="E47" s="215">
        <f t="shared" si="13"/>
        <v>7.9468925138941788</v>
      </c>
      <c r="F47" s="215">
        <f t="shared" si="13"/>
        <v>6.5257300478972322</v>
      </c>
      <c r="G47" s="215">
        <f t="shared" si="13"/>
        <v>3.4533688868455772</v>
      </c>
      <c r="H47" s="215">
        <f t="shared" si="13"/>
        <v>3.9601830393294741</v>
      </c>
      <c r="I47" s="215">
        <f t="shared" si="13"/>
        <v>2.1607558238984179</v>
      </c>
      <c r="J47" s="215">
        <f t="shared" si="13"/>
        <v>3.6902456295957515</v>
      </c>
      <c r="K47" s="215">
        <f t="shared" si="13"/>
        <v>3.6027134631097608</v>
      </c>
      <c r="L47" s="215">
        <f t="shared" si="13"/>
        <v>5.9954762478976793</v>
      </c>
      <c r="M47" s="215">
        <f t="shared" si="13"/>
        <v>7.0925798530148372</v>
      </c>
      <c r="N47" s="215">
        <f t="shared" si="13"/>
        <v>9.0953089968475709</v>
      </c>
      <c r="O47" s="215">
        <f t="shared" si="13"/>
        <v>12.252008657772464</v>
      </c>
      <c r="P47" s="215">
        <f t="shared" si="13"/>
        <v>7.5054216224163746</v>
      </c>
      <c r="Q47" s="215">
        <f t="shared" si="13"/>
        <v>4.5614635213357539</v>
      </c>
      <c r="R47" s="215">
        <f t="shared" si="13"/>
        <v>11.108270274039741</v>
      </c>
      <c r="S47" s="215">
        <f>SUM(D47:R47)</f>
        <v>100</v>
      </c>
      <c r="W47" s="276"/>
      <c r="X47" s="276"/>
      <c r="Y47" s="276"/>
      <c r="Z47" s="276"/>
      <c r="AA47" s="276"/>
      <c r="AB47" s="276"/>
      <c r="AC47" s="276"/>
      <c r="AD47" s="276"/>
      <c r="AE47" s="276"/>
      <c r="AF47" s="276"/>
      <c r="AG47" s="276"/>
      <c r="AH47" s="276"/>
      <c r="AI47" s="276"/>
      <c r="AJ47" s="276"/>
      <c r="AK47" s="276"/>
      <c r="AL47" s="276"/>
    </row>
    <row r="48" spans="1:38" ht="15" customHeight="1" x14ac:dyDescent="0.25">
      <c r="A48" s="218"/>
      <c r="B48" s="218"/>
      <c r="C48" s="219"/>
      <c r="D48" s="210"/>
      <c r="E48" s="210"/>
      <c r="F48" s="210"/>
      <c r="G48" s="210"/>
      <c r="H48" s="210"/>
      <c r="I48" s="210"/>
      <c r="J48" s="210"/>
      <c r="K48" s="210"/>
      <c r="L48" s="210"/>
      <c r="M48" s="210"/>
      <c r="N48" s="210"/>
      <c r="O48" s="210"/>
      <c r="P48" s="210"/>
      <c r="Q48" s="210"/>
      <c r="R48" s="210"/>
      <c r="S48" s="210"/>
      <c r="W48" s="276"/>
      <c r="X48" s="276"/>
      <c r="Y48" s="276"/>
      <c r="Z48" s="276"/>
      <c r="AA48" s="276"/>
      <c r="AB48" s="276"/>
      <c r="AC48" s="276"/>
      <c r="AD48" s="276"/>
      <c r="AE48" s="276"/>
      <c r="AF48" s="276"/>
      <c r="AG48" s="276"/>
      <c r="AH48" s="276"/>
      <c r="AI48" s="276"/>
      <c r="AJ48" s="276"/>
      <c r="AK48" s="276"/>
      <c r="AL48" s="276"/>
    </row>
    <row r="49" spans="1:38" x14ac:dyDescent="0.25">
      <c r="A49" s="201" t="str">
        <f>'Tabell 3.1'!A44</f>
        <v>FO2B Oppvekst: Delkriteriesett for Aktivitetstilbud, skolehelsetjeneste og helsestasjon</v>
      </c>
      <c r="B49" s="198"/>
      <c r="C49" s="198"/>
      <c r="D49" s="198"/>
      <c r="E49" s="198"/>
      <c r="F49" s="198"/>
      <c r="G49" s="198"/>
      <c r="H49" s="198"/>
      <c r="I49" s="198"/>
      <c r="J49" s="198"/>
      <c r="K49" s="198"/>
      <c r="L49" s="198"/>
      <c r="M49" s="198"/>
      <c r="N49" s="198"/>
      <c r="O49" s="198"/>
      <c r="P49" s="198"/>
      <c r="Q49" s="198"/>
      <c r="R49" s="198"/>
      <c r="S49" s="198"/>
      <c r="U49" s="32"/>
      <c r="W49" s="276"/>
      <c r="X49" s="276"/>
      <c r="Y49" s="276"/>
      <c r="Z49" s="276"/>
      <c r="AA49" s="276"/>
      <c r="AB49" s="276"/>
      <c r="AC49" s="276"/>
      <c r="AD49" s="276"/>
      <c r="AE49" s="276"/>
      <c r="AF49" s="276"/>
      <c r="AG49" s="276"/>
      <c r="AH49" s="276"/>
      <c r="AI49" s="276"/>
      <c r="AJ49" s="276"/>
      <c r="AK49" s="276"/>
      <c r="AL49" s="276"/>
    </row>
    <row r="50" spans="1:38" x14ac:dyDescent="0.25">
      <c r="A50" s="59" t="s">
        <v>384</v>
      </c>
      <c r="B50" s="59"/>
      <c r="C50" s="60">
        <v>0.28000000000000003</v>
      </c>
      <c r="D50" s="124">
        <v>988</v>
      </c>
      <c r="E50" s="124">
        <v>1122</v>
      </c>
      <c r="F50" s="124">
        <v>904</v>
      </c>
      <c r="G50" s="124">
        <v>627</v>
      </c>
      <c r="H50" s="124">
        <v>699</v>
      </c>
      <c r="I50" s="124">
        <v>405</v>
      </c>
      <c r="J50" s="124">
        <v>641</v>
      </c>
      <c r="K50" s="124">
        <v>558</v>
      </c>
      <c r="L50" s="124">
        <v>494</v>
      </c>
      <c r="M50" s="124">
        <v>337</v>
      </c>
      <c r="N50" s="124">
        <v>345</v>
      </c>
      <c r="O50" s="124">
        <v>658</v>
      </c>
      <c r="P50" s="124">
        <v>612</v>
      </c>
      <c r="Q50" s="124">
        <v>606</v>
      </c>
      <c r="R50" s="124">
        <v>538</v>
      </c>
      <c r="S50" s="124">
        <f>SUM(D50:R50)</f>
        <v>9534</v>
      </c>
      <c r="T50" s="286"/>
      <c r="U50" s="32"/>
      <c r="W50" s="276"/>
      <c r="X50" s="276"/>
      <c r="Y50" s="276"/>
      <c r="Z50" s="276"/>
      <c r="AA50" s="276"/>
      <c r="AB50" s="276"/>
      <c r="AC50" s="276"/>
      <c r="AD50" s="276"/>
      <c r="AE50" s="276"/>
      <c r="AF50" s="276"/>
      <c r="AG50" s="276"/>
      <c r="AH50" s="276"/>
      <c r="AI50" s="276"/>
      <c r="AJ50" s="276"/>
      <c r="AK50" s="276"/>
      <c r="AL50" s="276"/>
    </row>
    <row r="51" spans="1:38" s="131" customFormat="1" x14ac:dyDescent="0.25">
      <c r="A51" s="59" t="s">
        <v>401</v>
      </c>
      <c r="B51" s="59"/>
      <c r="C51" s="60">
        <v>0.12</v>
      </c>
      <c r="D51" s="124">
        <v>3579</v>
      </c>
      <c r="E51" s="124">
        <v>3385</v>
      </c>
      <c r="F51" s="124">
        <v>2646</v>
      </c>
      <c r="G51" s="124">
        <v>1751</v>
      </c>
      <c r="H51" s="124">
        <v>2382</v>
      </c>
      <c r="I51" s="124">
        <v>2095</v>
      </c>
      <c r="J51" s="124">
        <v>3424</v>
      </c>
      <c r="K51" s="124">
        <v>3257</v>
      </c>
      <c r="L51" s="124">
        <v>2380</v>
      </c>
      <c r="M51" s="124">
        <v>1710</v>
      </c>
      <c r="N51" s="124">
        <v>2138</v>
      </c>
      <c r="O51" s="124">
        <v>3312</v>
      </c>
      <c r="P51" s="124">
        <v>3386</v>
      </c>
      <c r="Q51" s="124">
        <v>3300</v>
      </c>
      <c r="R51" s="124">
        <v>2801</v>
      </c>
      <c r="S51" s="124">
        <f t="shared" ref="S51:S59" si="14">SUM(D51:R51)</f>
        <v>41546</v>
      </c>
      <c r="T51" s="286"/>
      <c r="U51" s="32"/>
      <c r="W51" s="276"/>
      <c r="X51" s="276"/>
      <c r="Y51" s="276"/>
      <c r="Z51" s="276"/>
      <c r="AA51" s="276"/>
      <c r="AB51" s="276"/>
      <c r="AC51" s="276"/>
      <c r="AD51" s="276"/>
      <c r="AE51" s="276"/>
      <c r="AF51" s="276"/>
      <c r="AG51" s="276"/>
      <c r="AH51" s="276"/>
      <c r="AI51" s="276"/>
      <c r="AJ51" s="276"/>
      <c r="AK51" s="276"/>
      <c r="AL51" s="276"/>
    </row>
    <row r="52" spans="1:38" s="131" customFormat="1" x14ac:dyDescent="0.25">
      <c r="A52" s="59" t="s">
        <v>402</v>
      </c>
      <c r="B52" s="59"/>
      <c r="C52" s="60">
        <v>0.16</v>
      </c>
      <c r="D52" s="124">
        <v>3221</v>
      </c>
      <c r="E52" s="124">
        <v>2714</v>
      </c>
      <c r="F52" s="124">
        <v>1782</v>
      </c>
      <c r="G52" s="124">
        <v>1550</v>
      </c>
      <c r="H52" s="124">
        <v>2292</v>
      </c>
      <c r="I52" s="124">
        <v>2935</v>
      </c>
      <c r="J52" s="124">
        <v>4785</v>
      </c>
      <c r="K52" s="124">
        <v>4789</v>
      </c>
      <c r="L52" s="124">
        <v>3066</v>
      </c>
      <c r="M52" s="124">
        <v>2291</v>
      </c>
      <c r="N52" s="124">
        <v>3015</v>
      </c>
      <c r="O52" s="124">
        <v>4273</v>
      </c>
      <c r="P52" s="124">
        <v>4702</v>
      </c>
      <c r="Q52" s="124">
        <v>4807</v>
      </c>
      <c r="R52" s="124">
        <v>4017</v>
      </c>
      <c r="S52" s="124">
        <f t="shared" si="14"/>
        <v>50239</v>
      </c>
      <c r="T52" s="286"/>
      <c r="W52" s="276"/>
      <c r="X52" s="276"/>
      <c r="Y52" s="276"/>
      <c r="Z52" s="276"/>
      <c r="AA52" s="276"/>
      <c r="AB52" s="276"/>
      <c r="AC52" s="276"/>
      <c r="AD52" s="276"/>
      <c r="AE52" s="276"/>
      <c r="AF52" s="276"/>
      <c r="AG52" s="276"/>
      <c r="AH52" s="276"/>
      <c r="AI52" s="276"/>
      <c r="AJ52" s="276"/>
      <c r="AK52" s="276"/>
      <c r="AL52" s="276"/>
    </row>
    <row r="53" spans="1:38" s="131" customFormat="1" x14ac:dyDescent="0.25">
      <c r="A53" s="59" t="s">
        <v>403</v>
      </c>
      <c r="B53" s="59"/>
      <c r="C53" s="60">
        <v>0.28999999999999998</v>
      </c>
      <c r="D53" s="124">
        <v>1563</v>
      </c>
      <c r="E53" s="124">
        <v>1325</v>
      </c>
      <c r="F53" s="124">
        <v>842</v>
      </c>
      <c r="G53" s="124">
        <v>836</v>
      </c>
      <c r="H53" s="124">
        <v>1474</v>
      </c>
      <c r="I53" s="124">
        <v>1703</v>
      </c>
      <c r="J53" s="124">
        <v>2921</v>
      </c>
      <c r="K53" s="124">
        <v>2943</v>
      </c>
      <c r="L53" s="124">
        <v>1726</v>
      </c>
      <c r="M53" s="124">
        <v>1572</v>
      </c>
      <c r="N53" s="124">
        <v>2381</v>
      </c>
      <c r="O53" s="124">
        <v>2805</v>
      </c>
      <c r="P53" s="124">
        <v>2741</v>
      </c>
      <c r="Q53" s="124">
        <v>2968</v>
      </c>
      <c r="R53" s="124">
        <v>2829</v>
      </c>
      <c r="S53" s="124">
        <f t="shared" si="14"/>
        <v>30629</v>
      </c>
      <c r="T53" s="286"/>
      <c r="W53" s="276"/>
      <c r="X53" s="276"/>
      <c r="Y53" s="276"/>
      <c r="Z53" s="276"/>
      <c r="AA53" s="276"/>
      <c r="AB53" s="276"/>
      <c r="AC53" s="276"/>
      <c r="AD53" s="276"/>
      <c r="AE53" s="276"/>
      <c r="AF53" s="276"/>
      <c r="AG53" s="276"/>
      <c r="AH53" s="276"/>
      <c r="AI53" s="276"/>
      <c r="AJ53" s="276"/>
      <c r="AK53" s="276"/>
      <c r="AL53" s="276"/>
    </row>
    <row r="54" spans="1:38" x14ac:dyDescent="0.25">
      <c r="A54" s="59" t="s">
        <v>156</v>
      </c>
      <c r="B54" s="59"/>
      <c r="C54" s="60">
        <v>0.06</v>
      </c>
      <c r="D54" s="124">
        <f>D55*D56</f>
        <v>2124.9905884532091</v>
      </c>
      <c r="E54" s="124">
        <f t="shared" ref="E54:R54" si="15">E55*E56</f>
        <v>1502.1356215394237</v>
      </c>
      <c r="F54" s="124">
        <f t="shared" si="15"/>
        <v>1059.4625959418108</v>
      </c>
      <c r="G54" s="124">
        <f t="shared" si="15"/>
        <v>594.93642108410506</v>
      </c>
      <c r="H54" s="124">
        <f t="shared" si="15"/>
        <v>705.6396924006466</v>
      </c>
      <c r="I54" s="124">
        <f t="shared" si="15"/>
        <v>299.91555924987352</v>
      </c>
      <c r="J54" s="124">
        <f t="shared" si="15"/>
        <v>425.42209601873543</v>
      </c>
      <c r="K54" s="124">
        <f t="shared" si="15"/>
        <v>426.6947028766819</v>
      </c>
      <c r="L54" s="124">
        <f t="shared" si="15"/>
        <v>1405.1451784195981</v>
      </c>
      <c r="M54" s="124">
        <f t="shared" si="15"/>
        <v>1885.2144281672524</v>
      </c>
      <c r="N54" s="124">
        <f t="shared" si="15"/>
        <v>2286.5295202155803</v>
      </c>
      <c r="O54" s="124">
        <f t="shared" si="15"/>
        <v>2760.9171873030637</v>
      </c>
      <c r="P54" s="124">
        <f t="shared" si="15"/>
        <v>1375.8310577029554</v>
      </c>
      <c r="Q54" s="124">
        <f t="shared" si="15"/>
        <v>781.33770847632854</v>
      </c>
      <c r="R54" s="124">
        <f t="shared" si="15"/>
        <v>2684.2392872299956</v>
      </c>
      <c r="S54" s="124">
        <f t="shared" si="14"/>
        <v>20318.411645079261</v>
      </c>
      <c r="T54" s="286"/>
      <c r="W54" s="276"/>
      <c r="X54" s="276"/>
      <c r="Y54" s="276"/>
      <c r="Z54" s="276"/>
      <c r="AA54" s="276"/>
      <c r="AB54" s="276"/>
      <c r="AC54" s="276"/>
      <c r="AD54" s="276"/>
      <c r="AE54" s="276"/>
      <c r="AF54" s="276"/>
      <c r="AG54" s="276"/>
      <c r="AH54" s="276"/>
      <c r="AI54" s="276"/>
      <c r="AJ54" s="276"/>
      <c r="AK54" s="276"/>
      <c r="AL54" s="276"/>
    </row>
    <row r="55" spans="1:38" x14ac:dyDescent="0.25">
      <c r="A55" s="59" t="s">
        <v>404</v>
      </c>
      <c r="B55" s="59"/>
      <c r="C55" s="70" t="s">
        <v>30</v>
      </c>
      <c r="D55" s="124">
        <v>1742</v>
      </c>
      <c r="E55" s="124">
        <v>1505</v>
      </c>
      <c r="F55" s="124">
        <v>1148</v>
      </c>
      <c r="G55" s="124">
        <v>766</v>
      </c>
      <c r="H55" s="124">
        <v>1085</v>
      </c>
      <c r="I55" s="124">
        <v>767</v>
      </c>
      <c r="J55" s="124">
        <v>1100</v>
      </c>
      <c r="K55" s="124">
        <v>1083</v>
      </c>
      <c r="L55" s="124">
        <v>1144</v>
      </c>
      <c r="M55" s="124">
        <v>1016</v>
      </c>
      <c r="N55" s="124">
        <v>1042</v>
      </c>
      <c r="O55" s="124">
        <v>1563</v>
      </c>
      <c r="P55" s="124">
        <v>1565</v>
      </c>
      <c r="Q55" s="124">
        <v>1392</v>
      </c>
      <c r="R55" s="124">
        <v>1566</v>
      </c>
      <c r="S55" s="124">
        <f t="shared" si="14"/>
        <v>18484</v>
      </c>
      <c r="T55" s="286"/>
      <c r="W55" s="276"/>
      <c r="X55" s="276"/>
      <c r="Y55" s="276"/>
      <c r="Z55" s="276"/>
      <c r="AA55" s="276"/>
      <c r="AB55" s="276"/>
      <c r="AC55" s="276"/>
      <c r="AD55" s="276"/>
      <c r="AE55" s="276"/>
      <c r="AF55" s="276"/>
      <c r="AG55" s="276"/>
      <c r="AH55" s="276"/>
      <c r="AI55" s="276"/>
      <c r="AJ55" s="276"/>
      <c r="AK55" s="276"/>
      <c r="AL55" s="276"/>
    </row>
    <row r="56" spans="1:38" x14ac:dyDescent="0.25">
      <c r="A56" s="59" t="s">
        <v>405</v>
      </c>
      <c r="B56" s="59"/>
      <c r="C56" s="70" t="s">
        <v>30</v>
      </c>
      <c r="D56" s="125">
        <v>1.2198568246000052</v>
      </c>
      <c r="E56" s="125">
        <v>0.99809675849795598</v>
      </c>
      <c r="F56" s="125">
        <v>0.92287682573328478</v>
      </c>
      <c r="G56" s="125">
        <v>0.77667940089308751</v>
      </c>
      <c r="H56" s="125">
        <v>0.65035916350290013</v>
      </c>
      <c r="I56" s="125">
        <v>0.391024197196706</v>
      </c>
      <c r="J56" s="125">
        <v>0.38674736001703219</v>
      </c>
      <c r="K56" s="125">
        <v>0.3939932621206666</v>
      </c>
      <c r="L56" s="125">
        <v>1.2282737573597886</v>
      </c>
      <c r="M56" s="125">
        <v>1.8555260119756423</v>
      </c>
      <c r="N56" s="125">
        <v>2.19436614224144</v>
      </c>
      <c r="O56" s="125">
        <v>1.7664217449155877</v>
      </c>
      <c r="P56" s="125">
        <v>0.87912527648751149</v>
      </c>
      <c r="Q56" s="125">
        <v>0.56130582505483373</v>
      </c>
      <c r="R56" s="125">
        <v>1.7140736189208146</v>
      </c>
      <c r="S56" s="125">
        <v>1</v>
      </c>
      <c r="T56" s="286"/>
      <c r="W56" s="276"/>
      <c r="X56" s="276"/>
      <c r="Y56" s="276"/>
      <c r="Z56" s="276"/>
      <c r="AA56" s="276"/>
      <c r="AB56" s="276"/>
      <c r="AC56" s="276"/>
      <c r="AD56" s="276"/>
      <c r="AE56" s="276"/>
      <c r="AF56" s="276"/>
      <c r="AG56" s="276"/>
      <c r="AH56" s="276"/>
      <c r="AI56" s="276"/>
      <c r="AJ56" s="276"/>
      <c r="AK56" s="276"/>
      <c r="AL56" s="276"/>
    </row>
    <row r="57" spans="1:38" x14ac:dyDescent="0.25">
      <c r="A57" s="59" t="s">
        <v>395</v>
      </c>
      <c r="B57" s="59"/>
      <c r="C57" s="60">
        <v>0.04</v>
      </c>
      <c r="D57" s="124">
        <v>1091</v>
      </c>
      <c r="E57" s="124">
        <v>983</v>
      </c>
      <c r="F57" s="124">
        <v>549</v>
      </c>
      <c r="G57" s="124">
        <v>586</v>
      </c>
      <c r="H57" s="124">
        <v>607</v>
      </c>
      <c r="I57" s="124">
        <v>301</v>
      </c>
      <c r="J57" s="124">
        <v>333</v>
      </c>
      <c r="K57" s="124">
        <v>575</v>
      </c>
      <c r="L57" s="124">
        <v>749</v>
      </c>
      <c r="M57" s="124">
        <v>713</v>
      </c>
      <c r="N57" s="124">
        <v>1046</v>
      </c>
      <c r="O57" s="124">
        <v>1371</v>
      </c>
      <c r="P57" s="124">
        <v>660</v>
      </c>
      <c r="Q57" s="124">
        <v>433</v>
      </c>
      <c r="R57" s="124">
        <v>1101</v>
      </c>
      <c r="S57" s="124">
        <f t="shared" si="14"/>
        <v>11098</v>
      </c>
      <c r="T57" s="286"/>
      <c r="W57" s="276"/>
      <c r="X57" s="276"/>
      <c r="Y57" s="276"/>
      <c r="Z57" s="276"/>
      <c r="AA57" s="276"/>
      <c r="AB57" s="276"/>
      <c r="AC57" s="276"/>
      <c r="AD57" s="276"/>
      <c r="AE57" s="276"/>
      <c r="AF57" s="276"/>
      <c r="AG57" s="276"/>
      <c r="AH57" s="276"/>
      <c r="AI57" s="276"/>
      <c r="AJ57" s="276"/>
      <c r="AK57" s="276"/>
      <c r="AL57" s="276"/>
    </row>
    <row r="58" spans="1:38" x14ac:dyDescent="0.25">
      <c r="A58" s="59" t="s">
        <v>406</v>
      </c>
      <c r="B58" s="59"/>
      <c r="C58" s="70">
        <v>0.02</v>
      </c>
      <c r="D58" s="124">
        <v>1172</v>
      </c>
      <c r="E58" s="124">
        <v>866</v>
      </c>
      <c r="F58" s="124">
        <v>501</v>
      </c>
      <c r="G58" s="124">
        <v>353</v>
      </c>
      <c r="H58" s="124">
        <v>442</v>
      </c>
      <c r="I58" s="124">
        <v>165</v>
      </c>
      <c r="J58" s="124">
        <v>257</v>
      </c>
      <c r="K58" s="124">
        <v>323</v>
      </c>
      <c r="L58" s="124">
        <v>683</v>
      </c>
      <c r="M58" s="124">
        <v>589</v>
      </c>
      <c r="N58" s="124">
        <v>866</v>
      </c>
      <c r="O58" s="124">
        <v>1101</v>
      </c>
      <c r="P58" s="124">
        <v>569</v>
      </c>
      <c r="Q58" s="124">
        <v>363</v>
      </c>
      <c r="R58" s="124">
        <v>1078</v>
      </c>
      <c r="S58" s="124">
        <f t="shared" si="14"/>
        <v>9328</v>
      </c>
      <c r="T58" s="286"/>
      <c r="W58" s="276"/>
      <c r="X58" s="276"/>
      <c r="Y58" s="276"/>
      <c r="Z58" s="276"/>
      <c r="AA58" s="276"/>
      <c r="AB58" s="276"/>
      <c r="AC58" s="276"/>
      <c r="AD58" s="276"/>
      <c r="AE58" s="276"/>
      <c r="AF58" s="276"/>
      <c r="AG58" s="276"/>
      <c r="AH58" s="276"/>
      <c r="AI58" s="276"/>
      <c r="AJ58" s="276"/>
      <c r="AK58" s="276"/>
      <c r="AL58" s="276"/>
    </row>
    <row r="59" spans="1:38" x14ac:dyDescent="0.25">
      <c r="A59" s="59" t="s">
        <v>407</v>
      </c>
      <c r="B59" s="59"/>
      <c r="C59" s="70">
        <v>0.03</v>
      </c>
      <c r="D59" s="124">
        <v>92</v>
      </c>
      <c r="E59" s="124">
        <v>70</v>
      </c>
      <c r="F59" s="124">
        <v>34</v>
      </c>
      <c r="G59" s="124">
        <v>37</v>
      </c>
      <c r="H59" s="124">
        <v>44</v>
      </c>
      <c r="I59" s="124">
        <v>40</v>
      </c>
      <c r="J59" s="124">
        <v>62</v>
      </c>
      <c r="K59" s="124">
        <v>67</v>
      </c>
      <c r="L59" s="124">
        <v>76</v>
      </c>
      <c r="M59" s="124">
        <v>92</v>
      </c>
      <c r="N59" s="124">
        <v>115</v>
      </c>
      <c r="O59" s="124">
        <v>136</v>
      </c>
      <c r="P59" s="124">
        <v>107</v>
      </c>
      <c r="Q59" s="124">
        <v>91</v>
      </c>
      <c r="R59" s="124">
        <v>141</v>
      </c>
      <c r="S59" s="124">
        <f t="shared" si="14"/>
        <v>1204</v>
      </c>
      <c r="T59" s="286"/>
      <c r="W59" s="276"/>
      <c r="X59" s="276"/>
      <c r="Y59" s="276"/>
      <c r="Z59" s="276"/>
      <c r="AA59" s="276"/>
      <c r="AB59" s="276"/>
      <c r="AC59" s="276"/>
      <c r="AD59" s="276"/>
      <c r="AE59" s="276"/>
      <c r="AF59" s="276"/>
      <c r="AG59" s="276"/>
      <c r="AH59" s="276"/>
      <c r="AI59" s="276"/>
      <c r="AJ59" s="276"/>
      <c r="AK59" s="276"/>
      <c r="AL59" s="276"/>
    </row>
    <row r="60" spans="1:38" x14ac:dyDescent="0.25">
      <c r="A60" s="216" t="str">
        <f>'Tabell 3.1'!A53</f>
        <v>Fordelingsnøkkel FO2B Aktivitetstilbud, skolehelsetjeneste og helsestasjon</v>
      </c>
      <c r="B60" s="213"/>
      <c r="C60" s="214" t="s">
        <v>30</v>
      </c>
      <c r="D60" s="215">
        <f>(D50/$S$50*$C$50+D51/$S$51*$C$51+D52/$S$52*$C$52+D53/$S$53*$C$53+D54/$S$54*$C$54+D57/$S$57*$C$57+D58/$S$58*$C$58+D59/$S$59*$C$59)*100</f>
        <v>7.9423028480929787</v>
      </c>
      <c r="E60" s="215">
        <f t="shared" ref="E60:R60" si="16">(E50/$S$50*$C$50+E51/$S$51*$C$51+E52/$S$52*$C$52+E53/$S$53*$C$53+E54/$S$54*$C$54+E57/$S$57*$C$57+E58/$S$58*$C$58+E59/$S$59*$C$59)*100</f>
        <v>7.5497169349112312</v>
      </c>
      <c r="F60" s="215">
        <f t="shared" si="16"/>
        <v>5.4867936019712955</v>
      </c>
      <c r="G60" s="215">
        <f t="shared" si="16"/>
        <v>4.187112142110518</v>
      </c>
      <c r="H60" s="215">
        <f t="shared" si="16"/>
        <v>5.4979838293485548</v>
      </c>
      <c r="I60" s="215">
        <f t="shared" si="16"/>
        <v>4.6737956466783741</v>
      </c>
      <c r="J60" s="215">
        <f t="shared" si="16"/>
        <v>7.6163005629630396</v>
      </c>
      <c r="K60" s="215">
        <f t="shared" si="16"/>
        <v>7.4606176751699653</v>
      </c>
      <c r="L60" s="215">
        <f t="shared" si="16"/>
        <v>5.7695995238281208</v>
      </c>
      <c r="M60" s="215">
        <f t="shared" si="16"/>
        <v>4.870863962310902</v>
      </c>
      <c r="N60" s="215">
        <f t="shared" si="16"/>
        <v>6.3697615844091118</v>
      </c>
      <c r="O60" s="215">
        <f t="shared" si="16"/>
        <v>8.7901223295756683</v>
      </c>
      <c r="P60" s="215">
        <f t="shared" si="16"/>
        <v>7.9008307345393121</v>
      </c>
      <c r="Q60" s="215">
        <f t="shared" si="16"/>
        <v>7.7653319922477104</v>
      </c>
      <c r="R60" s="215">
        <f t="shared" si="16"/>
        <v>8.1188666318432166</v>
      </c>
      <c r="S60" s="215">
        <f>SUM(D60:R60)</f>
        <v>99.999999999999986</v>
      </c>
      <c r="W60" s="276"/>
      <c r="X60" s="276"/>
      <c r="Y60" s="276"/>
      <c r="Z60" s="276"/>
      <c r="AA60" s="276"/>
      <c r="AB60" s="276"/>
      <c r="AC60" s="276"/>
      <c r="AD60" s="276"/>
      <c r="AE60" s="276"/>
      <c r="AF60" s="276"/>
      <c r="AG60" s="276"/>
      <c r="AH60" s="276"/>
      <c r="AI60" s="276"/>
      <c r="AJ60" s="276"/>
      <c r="AK60" s="276"/>
      <c r="AL60" s="276"/>
    </row>
    <row r="61" spans="1:38" ht="18" customHeight="1" x14ac:dyDescent="0.25">
      <c r="A61" s="29"/>
      <c r="B61" s="29"/>
      <c r="C61" s="72"/>
      <c r="D61" s="29"/>
      <c r="E61" s="29"/>
      <c r="F61" s="29"/>
      <c r="G61" s="29"/>
      <c r="H61" s="29"/>
      <c r="I61" s="29"/>
      <c r="J61" s="29"/>
      <c r="K61" s="29"/>
      <c r="L61" s="29"/>
      <c r="M61" s="29"/>
      <c r="N61" s="29"/>
      <c r="O61" s="29"/>
      <c r="P61" s="29"/>
      <c r="Q61" s="29"/>
      <c r="R61" s="29"/>
      <c r="S61" s="29"/>
      <c r="W61" s="276"/>
      <c r="X61" s="276"/>
      <c r="Y61" s="276"/>
      <c r="Z61" s="276"/>
      <c r="AA61" s="276"/>
      <c r="AB61" s="276"/>
      <c r="AC61" s="276"/>
      <c r="AD61" s="276"/>
      <c r="AE61" s="276"/>
      <c r="AF61" s="276"/>
      <c r="AG61" s="276"/>
      <c r="AH61" s="276"/>
      <c r="AI61" s="276"/>
      <c r="AJ61" s="276"/>
      <c r="AK61" s="276"/>
      <c r="AL61" s="276"/>
    </row>
    <row r="62" spans="1:38" ht="18" customHeight="1" x14ac:dyDescent="0.25">
      <c r="A62" s="62" t="str">
        <f>A47</f>
        <v>Fordelingsnøkkel FO2B Barnevern</v>
      </c>
      <c r="B62" s="62"/>
      <c r="C62" s="73">
        <v>0.72696972038272223</v>
      </c>
      <c r="D62" s="63">
        <f>D47</f>
        <v>11.049581422105186</v>
      </c>
      <c r="E62" s="63">
        <f t="shared" ref="E62:R62" si="17">E47</f>
        <v>7.9468925138941788</v>
      </c>
      <c r="F62" s="63">
        <f t="shared" si="17"/>
        <v>6.5257300478972322</v>
      </c>
      <c r="G62" s="63">
        <f t="shared" si="17"/>
        <v>3.4533688868455772</v>
      </c>
      <c r="H62" s="63">
        <f t="shared" si="17"/>
        <v>3.9601830393294741</v>
      </c>
      <c r="I62" s="63">
        <f t="shared" si="17"/>
        <v>2.1607558238984179</v>
      </c>
      <c r="J62" s="63">
        <f t="shared" si="17"/>
        <v>3.6902456295957515</v>
      </c>
      <c r="K62" s="63">
        <f t="shared" si="17"/>
        <v>3.6027134631097608</v>
      </c>
      <c r="L62" s="63">
        <f t="shared" si="17"/>
        <v>5.9954762478976793</v>
      </c>
      <c r="M62" s="63">
        <f t="shared" si="17"/>
        <v>7.0925798530148372</v>
      </c>
      <c r="N62" s="63">
        <f t="shared" si="17"/>
        <v>9.0953089968475709</v>
      </c>
      <c r="O62" s="63">
        <f t="shared" si="17"/>
        <v>12.252008657772464</v>
      </c>
      <c r="P62" s="63">
        <f t="shared" si="17"/>
        <v>7.5054216224163746</v>
      </c>
      <c r="Q62" s="63">
        <f t="shared" si="17"/>
        <v>4.5614635213357539</v>
      </c>
      <c r="R62" s="63">
        <f t="shared" si="17"/>
        <v>11.108270274039741</v>
      </c>
      <c r="S62" s="63">
        <f>SUM(D62:R62)</f>
        <v>100</v>
      </c>
      <c r="W62" s="276"/>
      <c r="X62" s="276"/>
      <c r="Y62" s="276"/>
      <c r="Z62" s="276"/>
      <c r="AA62" s="276"/>
      <c r="AB62" s="276"/>
      <c r="AC62" s="276"/>
      <c r="AD62" s="276"/>
      <c r="AE62" s="276"/>
      <c r="AF62" s="276"/>
      <c r="AG62" s="276"/>
      <c r="AH62" s="276"/>
      <c r="AI62" s="276"/>
      <c r="AJ62" s="276"/>
      <c r="AK62" s="276"/>
      <c r="AL62" s="276"/>
    </row>
    <row r="63" spans="1:38" x14ac:dyDescent="0.25">
      <c r="A63" s="62" t="str">
        <f>'Tabell 3.1'!A56</f>
        <v>Fordelingsnøkkel FO2B Aktivitetstilbud, skolehelsetjeneste og helsestasjon</v>
      </c>
      <c r="B63" s="59"/>
      <c r="C63" s="73">
        <f>1-C62</f>
        <v>0.27303027961727777</v>
      </c>
      <c r="D63" s="60">
        <f>D60</f>
        <v>7.9423028480929787</v>
      </c>
      <c r="E63" s="60">
        <f t="shared" ref="E63:R63" si="18">E60</f>
        <v>7.5497169349112312</v>
      </c>
      <c r="F63" s="60">
        <f t="shared" si="18"/>
        <v>5.4867936019712955</v>
      </c>
      <c r="G63" s="60">
        <f t="shared" si="18"/>
        <v>4.187112142110518</v>
      </c>
      <c r="H63" s="60">
        <f t="shared" si="18"/>
        <v>5.4979838293485548</v>
      </c>
      <c r="I63" s="60">
        <f t="shared" si="18"/>
        <v>4.6737956466783741</v>
      </c>
      <c r="J63" s="60">
        <f t="shared" si="18"/>
        <v>7.6163005629630396</v>
      </c>
      <c r="K63" s="60">
        <f t="shared" si="18"/>
        <v>7.4606176751699653</v>
      </c>
      <c r="L63" s="60">
        <f t="shared" si="18"/>
        <v>5.7695995238281208</v>
      </c>
      <c r="M63" s="60">
        <f t="shared" si="18"/>
        <v>4.870863962310902</v>
      </c>
      <c r="N63" s="60">
        <f t="shared" si="18"/>
        <v>6.3697615844091118</v>
      </c>
      <c r="O63" s="60">
        <f t="shared" si="18"/>
        <v>8.7901223295756683</v>
      </c>
      <c r="P63" s="60">
        <f t="shared" si="18"/>
        <v>7.9008307345393121</v>
      </c>
      <c r="Q63" s="60">
        <f t="shared" si="18"/>
        <v>7.7653319922477104</v>
      </c>
      <c r="R63" s="60">
        <f t="shared" si="18"/>
        <v>8.1188666318432166</v>
      </c>
      <c r="S63" s="63">
        <f>SUM(D63:R63)</f>
        <v>99.999999999999986</v>
      </c>
      <c r="W63" s="276"/>
      <c r="X63" s="276"/>
      <c r="Y63" s="276"/>
      <c r="Z63" s="276"/>
      <c r="AA63" s="276"/>
      <c r="AB63" s="276"/>
      <c r="AC63" s="276"/>
      <c r="AD63" s="276"/>
      <c r="AE63" s="276"/>
      <c r="AF63" s="276"/>
      <c r="AG63" s="276"/>
      <c r="AH63" s="276"/>
      <c r="AI63" s="276"/>
      <c r="AJ63" s="276"/>
      <c r="AK63" s="276"/>
      <c r="AL63" s="276"/>
    </row>
    <row r="64" spans="1:38" ht="15.75" thickBot="1" x14ac:dyDescent="0.3">
      <c r="A64" s="114" t="str">
        <f>'Tabell 3.1'!A57</f>
        <v>Fordelingsnøkkel FO2B Oppvekst</v>
      </c>
      <c r="B64" s="114"/>
      <c r="C64" s="71"/>
      <c r="D64" s="8">
        <f>(D62/$S$62*$C$62+D63/$S$63*$C$63)*100</f>
        <v>10.201200284193858</v>
      </c>
      <c r="E64" s="8">
        <f t="shared" ref="E64:R64" si="19">(E62/$S$62*$C$62+E63/$S$63*$C$63)*100</f>
        <v>7.8384515545073112</v>
      </c>
      <c r="F64" s="8">
        <f t="shared" si="19"/>
        <v>6.2420689395614932</v>
      </c>
      <c r="G64" s="8">
        <f t="shared" si="19"/>
        <v>3.6537030129978554</v>
      </c>
      <c r="H64" s="8">
        <f t="shared" si="19"/>
        <v>4.3800492190240545</v>
      </c>
      <c r="I64" s="8">
        <f t="shared" si="19"/>
        <v>2.8468917894013837</v>
      </c>
      <c r="J64" s="8">
        <f t="shared" si="19"/>
        <v>4.7621775058458153</v>
      </c>
      <c r="K64" s="8">
        <f t="shared" si="19"/>
        <v>4.6560381288652319</v>
      </c>
      <c r="L64" s="8">
        <f t="shared" si="19"/>
        <v>5.9338050627659333</v>
      </c>
      <c r="M64" s="8">
        <f t="shared" si="19"/>
        <v>6.4859841421457922</v>
      </c>
      <c r="N64" s="8">
        <f t="shared" si="19"/>
        <v>8.3511520247193491</v>
      </c>
      <c r="O64" s="8">
        <f t="shared" si="19"/>
        <v>11.306808865581663</v>
      </c>
      <c r="P64" s="8">
        <f t="shared" si="19"/>
        <v>7.6133802828625194</v>
      </c>
      <c r="Q64" s="8">
        <f t="shared" si="19"/>
        <v>5.4362166258058258</v>
      </c>
      <c r="R64" s="8">
        <f t="shared" si="19"/>
        <v>10.292072561721916</v>
      </c>
      <c r="S64" s="8">
        <v>99.999999999999972</v>
      </c>
      <c r="W64" s="276"/>
      <c r="X64" s="276"/>
      <c r="Y64" s="276"/>
      <c r="Z64" s="276"/>
      <c r="AA64" s="276"/>
      <c r="AB64" s="276"/>
      <c r="AC64" s="276"/>
      <c r="AD64" s="276"/>
      <c r="AE64" s="276"/>
      <c r="AF64" s="276"/>
      <c r="AG64" s="276"/>
      <c r="AH64" s="276"/>
      <c r="AI64" s="276"/>
      <c r="AJ64" s="276"/>
      <c r="AK64" s="276"/>
      <c r="AL64" s="276"/>
    </row>
    <row r="65" spans="1:38" ht="8.25" customHeight="1" thickBot="1" x14ac:dyDescent="0.3">
      <c r="A65" s="29"/>
      <c r="B65" s="29"/>
      <c r="C65" s="29"/>
      <c r="D65" s="29"/>
      <c r="E65" s="29"/>
      <c r="F65" s="29"/>
      <c r="G65" s="29"/>
      <c r="H65" s="29"/>
      <c r="I65" s="29"/>
      <c r="J65" s="29"/>
      <c r="K65" s="29"/>
      <c r="L65" s="29"/>
      <c r="M65" s="29"/>
      <c r="N65" s="29"/>
      <c r="O65" s="29"/>
      <c r="P65" s="29"/>
      <c r="Q65" s="29"/>
      <c r="R65" s="29"/>
      <c r="S65" s="29"/>
      <c r="X65" s="276"/>
      <c r="Y65" s="276"/>
      <c r="Z65" s="276"/>
      <c r="AA65" s="276"/>
      <c r="AB65" s="276"/>
      <c r="AC65" s="276"/>
      <c r="AD65" s="276"/>
      <c r="AE65" s="276"/>
      <c r="AF65" s="276"/>
      <c r="AG65" s="276"/>
      <c r="AH65" s="276"/>
      <c r="AI65" s="276"/>
      <c r="AJ65" s="276"/>
      <c r="AK65" s="276"/>
      <c r="AL65" s="276"/>
    </row>
    <row r="66" spans="1:38" x14ac:dyDescent="0.25">
      <c r="A66" s="171" t="s">
        <v>3</v>
      </c>
      <c r="B66" s="13"/>
      <c r="C66" s="74"/>
      <c r="D66" s="9"/>
      <c r="E66" s="9"/>
      <c r="F66" s="9"/>
      <c r="G66" s="9"/>
      <c r="H66" s="9"/>
      <c r="I66" s="9"/>
      <c r="J66" s="9"/>
      <c r="K66" s="9"/>
      <c r="L66" s="9"/>
      <c r="M66" s="9"/>
      <c r="N66" s="9"/>
      <c r="O66" s="9"/>
      <c r="P66" s="9"/>
      <c r="Q66" s="9"/>
      <c r="R66" s="9"/>
      <c r="S66" s="9"/>
      <c r="X66" s="276"/>
      <c r="Y66" s="276"/>
      <c r="Z66" s="276"/>
      <c r="AA66" s="276"/>
      <c r="AB66" s="276"/>
      <c r="AC66" s="276"/>
      <c r="AD66" s="276"/>
      <c r="AE66" s="276"/>
      <c r="AF66" s="276"/>
      <c r="AG66" s="276"/>
      <c r="AH66" s="276"/>
      <c r="AI66" s="276"/>
      <c r="AJ66" s="276"/>
      <c r="AK66" s="276"/>
      <c r="AL66" s="276"/>
    </row>
    <row r="67" spans="1:38" x14ac:dyDescent="0.25">
      <c r="A67" s="62" t="s">
        <v>408</v>
      </c>
      <c r="B67" s="62"/>
      <c r="C67" s="73">
        <v>4.8000000000000001E-2</v>
      </c>
      <c r="D67" s="123">
        <v>126</v>
      </c>
      <c r="E67" s="123">
        <v>91</v>
      </c>
      <c r="F67" s="123">
        <v>82</v>
      </c>
      <c r="G67" s="123">
        <v>48</v>
      </c>
      <c r="H67" s="123">
        <v>67</v>
      </c>
      <c r="I67" s="123">
        <v>77</v>
      </c>
      <c r="J67" s="123">
        <v>107</v>
      </c>
      <c r="K67" s="123">
        <v>144</v>
      </c>
      <c r="L67" s="123">
        <v>88</v>
      </c>
      <c r="M67" s="123">
        <v>113</v>
      </c>
      <c r="N67" s="123">
        <v>167</v>
      </c>
      <c r="O67" s="123">
        <v>232</v>
      </c>
      <c r="P67" s="123">
        <v>183</v>
      </c>
      <c r="Q67" s="123">
        <v>138</v>
      </c>
      <c r="R67" s="123">
        <v>209</v>
      </c>
      <c r="S67" s="119">
        <f>SUM(D67:R67)</f>
        <v>1872</v>
      </c>
      <c r="T67" s="286"/>
      <c r="U67" s="173"/>
      <c r="V67" s="276"/>
      <c r="W67" s="276"/>
      <c r="X67" s="276"/>
      <c r="Y67" s="276"/>
      <c r="Z67" s="276"/>
      <c r="AA67" s="276"/>
      <c r="AB67" s="276"/>
      <c r="AC67" s="276"/>
      <c r="AD67" s="276"/>
      <c r="AE67" s="276"/>
      <c r="AF67" s="276"/>
      <c r="AG67" s="276"/>
      <c r="AH67" s="276"/>
      <c r="AI67" s="276"/>
      <c r="AJ67" s="276"/>
      <c r="AK67" s="276"/>
      <c r="AL67" s="276"/>
    </row>
    <row r="68" spans="1:38" x14ac:dyDescent="0.25">
      <c r="A68" s="62" t="s">
        <v>409</v>
      </c>
      <c r="B68" s="59"/>
      <c r="C68" s="70">
        <v>0.11799999999999999</v>
      </c>
      <c r="D68" s="363">
        <v>1623</v>
      </c>
      <c r="E68" s="363">
        <v>1418</v>
      </c>
      <c r="F68" s="363">
        <v>1340</v>
      </c>
      <c r="G68" s="363">
        <v>829</v>
      </c>
      <c r="H68" s="363">
        <v>1157</v>
      </c>
      <c r="I68" s="363">
        <v>489</v>
      </c>
      <c r="J68" s="363">
        <v>762</v>
      </c>
      <c r="K68" s="363">
        <v>798</v>
      </c>
      <c r="L68" s="363">
        <v>695</v>
      </c>
      <c r="M68" s="363">
        <v>1149</v>
      </c>
      <c r="N68" s="363">
        <v>1047</v>
      </c>
      <c r="O68" s="363">
        <v>1729</v>
      </c>
      <c r="P68" s="363">
        <v>1405</v>
      </c>
      <c r="Q68" s="363">
        <v>1026</v>
      </c>
      <c r="R68" s="363">
        <v>1101</v>
      </c>
      <c r="S68" s="119">
        <f t="shared" ref="S68:S94" si="20">SUM(D68:R68)</f>
        <v>16568</v>
      </c>
      <c r="T68" s="286"/>
      <c r="U68" s="173"/>
      <c r="V68" s="276"/>
      <c r="W68" s="276"/>
      <c r="X68" s="276"/>
      <c r="Y68" s="276"/>
      <c r="Z68" s="276"/>
      <c r="AA68" s="276"/>
      <c r="AB68" s="276"/>
      <c r="AC68" s="276"/>
      <c r="AD68" s="276"/>
      <c r="AE68" s="276"/>
      <c r="AF68" s="276"/>
      <c r="AG68" s="276"/>
      <c r="AH68" s="276"/>
      <c r="AI68" s="276"/>
      <c r="AJ68" s="276"/>
      <c r="AK68" s="276"/>
      <c r="AL68" s="276"/>
    </row>
    <row r="69" spans="1:38" x14ac:dyDescent="0.25">
      <c r="A69" s="62" t="s">
        <v>410</v>
      </c>
      <c r="B69" s="59"/>
      <c r="C69" s="70">
        <v>4.3999999999999997E-2</v>
      </c>
      <c r="D69" s="363">
        <v>145</v>
      </c>
      <c r="E69" s="363">
        <v>87</v>
      </c>
      <c r="F69" s="363">
        <v>51</v>
      </c>
      <c r="G69" s="363">
        <v>35</v>
      </c>
      <c r="H69" s="363">
        <v>71</v>
      </c>
      <c r="I69" s="363">
        <v>82</v>
      </c>
      <c r="J69" s="363">
        <v>117</v>
      </c>
      <c r="K69" s="363">
        <v>85</v>
      </c>
      <c r="L69" s="363">
        <v>95</v>
      </c>
      <c r="M69" s="363">
        <v>137</v>
      </c>
      <c r="N69" s="363">
        <v>157</v>
      </c>
      <c r="O69" s="363">
        <v>253</v>
      </c>
      <c r="P69" s="363">
        <v>151</v>
      </c>
      <c r="Q69" s="363">
        <v>128</v>
      </c>
      <c r="R69" s="363">
        <v>204</v>
      </c>
      <c r="S69" s="119">
        <f t="shared" si="20"/>
        <v>1798</v>
      </c>
      <c r="T69" s="286"/>
      <c r="U69" s="173"/>
      <c r="V69" s="276"/>
      <c r="W69" s="276"/>
      <c r="X69" s="276"/>
      <c r="Y69" s="276"/>
      <c r="Z69" s="276"/>
      <c r="AA69" s="276"/>
      <c r="AB69" s="276"/>
      <c r="AC69" s="276"/>
      <c r="AD69" s="276"/>
      <c r="AE69" s="276"/>
      <c r="AF69" s="276"/>
      <c r="AG69" s="276"/>
      <c r="AH69" s="276"/>
      <c r="AI69" s="276"/>
      <c r="AJ69" s="276"/>
      <c r="AK69" s="276"/>
      <c r="AL69" s="276"/>
    </row>
    <row r="70" spans="1:38" x14ac:dyDescent="0.25">
      <c r="A70" s="62" t="s">
        <v>162</v>
      </c>
      <c r="B70" s="59"/>
      <c r="C70" s="70">
        <v>2.4E-2</v>
      </c>
      <c r="D70" s="123">
        <f>D71*D72</f>
        <v>11077.637388523724</v>
      </c>
      <c r="E70" s="123">
        <f t="shared" ref="E70:R70" si="21">E71*E72</f>
        <v>11092.285222265691</v>
      </c>
      <c r="F70" s="123">
        <f t="shared" si="21"/>
        <v>9297.4007682741794</v>
      </c>
      <c r="G70" s="123">
        <f t="shared" si="21"/>
        <v>5820.7187826766349</v>
      </c>
      <c r="H70" s="123">
        <f t="shared" si="21"/>
        <v>8194.8187795411832</v>
      </c>
      <c r="I70" s="123">
        <f t="shared" si="21"/>
        <v>4585.238836994874</v>
      </c>
      <c r="J70" s="123">
        <f t="shared" si="21"/>
        <v>6555.9446730063401</v>
      </c>
      <c r="K70" s="123">
        <f t="shared" si="21"/>
        <v>6535.964626012953</v>
      </c>
      <c r="L70" s="123">
        <f t="shared" si="21"/>
        <v>5788.6185955093852</v>
      </c>
      <c r="M70" s="123">
        <f t="shared" si="21"/>
        <v>7371.8747821527932</v>
      </c>
      <c r="N70" s="123">
        <f t="shared" si="21"/>
        <v>6706.9729044049382</v>
      </c>
      <c r="O70" s="123">
        <f t="shared" si="21"/>
        <v>10233.892128433636</v>
      </c>
      <c r="P70" s="123">
        <f t="shared" si="21"/>
        <v>8959.4288315825488</v>
      </c>
      <c r="Q70" s="123">
        <f t="shared" si="21"/>
        <v>8341.4945039613722</v>
      </c>
      <c r="R70" s="123">
        <f t="shared" si="21"/>
        <v>7160.79649903886</v>
      </c>
      <c r="S70" s="119">
        <f t="shared" si="20"/>
        <v>117723.08732237911</v>
      </c>
      <c r="T70" s="286"/>
      <c r="U70" s="173"/>
      <c r="V70" s="276"/>
      <c r="W70" s="276"/>
      <c r="X70" s="276"/>
      <c r="Y70" s="276"/>
      <c r="Z70" s="276"/>
      <c r="AA70" s="276"/>
      <c r="AB70" s="276"/>
      <c r="AC70" s="276"/>
      <c r="AD70" s="276"/>
      <c r="AE70" s="276"/>
      <c r="AF70" s="276"/>
      <c r="AG70" s="276"/>
      <c r="AH70" s="276"/>
      <c r="AI70" s="276"/>
      <c r="AJ70" s="276"/>
      <c r="AK70" s="276"/>
      <c r="AL70" s="276"/>
    </row>
    <row r="71" spans="1:38" x14ac:dyDescent="0.25">
      <c r="A71" s="59" t="s">
        <v>411</v>
      </c>
      <c r="B71" s="59"/>
      <c r="C71" s="70" t="s">
        <v>30</v>
      </c>
      <c r="D71" s="123">
        <v>7664</v>
      </c>
      <c r="E71" s="123">
        <v>6732</v>
      </c>
      <c r="F71" s="123">
        <v>5210</v>
      </c>
      <c r="G71" s="123">
        <v>4927</v>
      </c>
      <c r="H71" s="123">
        <v>10036</v>
      </c>
      <c r="I71" s="123">
        <v>6780</v>
      </c>
      <c r="J71" s="123">
        <v>9705</v>
      </c>
      <c r="K71" s="123">
        <v>9501</v>
      </c>
      <c r="L71" s="123">
        <v>5201</v>
      </c>
      <c r="M71" s="123">
        <v>5535</v>
      </c>
      <c r="N71" s="123">
        <v>6261</v>
      </c>
      <c r="O71" s="123">
        <v>9336</v>
      </c>
      <c r="P71" s="123">
        <v>9587</v>
      </c>
      <c r="Q71" s="123">
        <v>10206</v>
      </c>
      <c r="R71" s="123">
        <v>8014</v>
      </c>
      <c r="S71" s="119">
        <f t="shared" si="20"/>
        <v>114695</v>
      </c>
      <c r="T71" s="286"/>
      <c r="U71" s="173"/>
      <c r="V71" s="276"/>
      <c r="W71" s="276"/>
      <c r="X71" s="276"/>
      <c r="Y71" s="276"/>
      <c r="Z71" s="276"/>
      <c r="AA71" s="276"/>
      <c r="AB71" s="276"/>
      <c r="AC71" s="276"/>
      <c r="AD71" s="276"/>
      <c r="AE71" s="276"/>
      <c r="AF71" s="276"/>
      <c r="AG71" s="276"/>
      <c r="AH71" s="276"/>
      <c r="AI71" s="276"/>
      <c r="AJ71" s="276"/>
      <c r="AK71" s="276"/>
      <c r="AL71" s="276"/>
    </row>
    <row r="72" spans="1:38" x14ac:dyDescent="0.25">
      <c r="A72" s="59" t="s">
        <v>412</v>
      </c>
      <c r="B72" s="59"/>
      <c r="C72" s="70" t="s">
        <v>30</v>
      </c>
      <c r="D72" s="329">
        <v>1.4454119765819056</v>
      </c>
      <c r="E72" s="329">
        <v>1.6476953687263356</v>
      </c>
      <c r="F72" s="329">
        <v>1.7845298979413013</v>
      </c>
      <c r="G72" s="329">
        <v>1.1813920809167109</v>
      </c>
      <c r="H72" s="329">
        <v>0.81654232558202311</v>
      </c>
      <c r="I72" s="329">
        <v>0.6762889140110433</v>
      </c>
      <c r="J72" s="329">
        <v>0.67552237743496546</v>
      </c>
      <c r="K72" s="329">
        <v>0.68792386338416511</v>
      </c>
      <c r="L72" s="329">
        <v>1.1129818487808854</v>
      </c>
      <c r="M72" s="329">
        <v>1.3318653626292309</v>
      </c>
      <c r="N72" s="329">
        <v>1.0712302993778851</v>
      </c>
      <c r="O72" s="329">
        <v>1.0961752494037742</v>
      </c>
      <c r="P72" s="329">
        <v>0.93453935867138294</v>
      </c>
      <c r="Q72" s="329">
        <v>0.81731280658057726</v>
      </c>
      <c r="R72" s="329">
        <v>0.89353587459930872</v>
      </c>
      <c r="S72" s="121">
        <v>1</v>
      </c>
      <c r="T72" s="286"/>
      <c r="U72" s="173"/>
      <c r="V72" s="276"/>
      <c r="W72" s="276"/>
      <c r="X72" s="276"/>
      <c r="Y72" s="276"/>
      <c r="Z72" s="276"/>
      <c r="AA72" s="276"/>
      <c r="AB72" s="276"/>
      <c r="AC72" s="276"/>
      <c r="AD72" s="276"/>
      <c r="AE72" s="276"/>
      <c r="AF72" s="276"/>
      <c r="AG72" s="276"/>
      <c r="AH72" s="276"/>
      <c r="AI72" s="276"/>
      <c r="AJ72" s="276"/>
      <c r="AK72" s="276"/>
      <c r="AL72" s="276"/>
    </row>
    <row r="73" spans="1:38" x14ac:dyDescent="0.25">
      <c r="A73" s="59" t="s">
        <v>163</v>
      </c>
      <c r="B73" s="59"/>
      <c r="C73" s="70">
        <v>0.11799999999999999</v>
      </c>
      <c r="D73" s="123">
        <v>55</v>
      </c>
      <c r="E73" s="123">
        <v>43</v>
      </c>
      <c r="F73" s="123">
        <v>48</v>
      </c>
      <c r="G73" s="123">
        <v>14</v>
      </c>
      <c r="H73" s="123">
        <v>46</v>
      </c>
      <c r="I73" s="123">
        <v>68</v>
      </c>
      <c r="J73" s="123">
        <v>88</v>
      </c>
      <c r="K73" s="123">
        <v>98</v>
      </c>
      <c r="L73" s="123">
        <v>67</v>
      </c>
      <c r="M73" s="123">
        <v>59</v>
      </c>
      <c r="N73" s="123">
        <v>67</v>
      </c>
      <c r="O73" s="123">
        <v>106</v>
      </c>
      <c r="P73" s="123">
        <v>62</v>
      </c>
      <c r="Q73" s="123">
        <v>72</v>
      </c>
      <c r="R73" s="123">
        <v>98</v>
      </c>
      <c r="S73" s="119">
        <f t="shared" si="20"/>
        <v>991</v>
      </c>
      <c r="T73" s="286"/>
      <c r="U73" s="173"/>
      <c r="V73" s="276"/>
      <c r="W73" s="276"/>
      <c r="X73" s="276"/>
      <c r="Y73" s="276"/>
      <c r="Z73" s="276"/>
      <c r="AA73" s="276"/>
      <c r="AB73" s="276"/>
      <c r="AC73" s="276"/>
      <c r="AD73" s="276"/>
      <c r="AE73" s="276"/>
      <c r="AF73" s="276"/>
      <c r="AG73" s="276"/>
      <c r="AH73" s="276"/>
      <c r="AI73" s="276"/>
      <c r="AJ73" s="276"/>
      <c r="AK73" s="276"/>
      <c r="AL73" s="276"/>
    </row>
    <row r="74" spans="1:38" x14ac:dyDescent="0.25">
      <c r="A74" s="59" t="s">
        <v>413</v>
      </c>
      <c r="B74" s="59"/>
      <c r="C74" s="70">
        <v>8.7999999999999995E-2</v>
      </c>
      <c r="D74" s="123">
        <v>1303</v>
      </c>
      <c r="E74" s="123">
        <v>1272</v>
      </c>
      <c r="F74" s="123">
        <v>920</v>
      </c>
      <c r="G74" s="123">
        <v>832</v>
      </c>
      <c r="H74" s="123">
        <v>935</v>
      </c>
      <c r="I74" s="123">
        <v>336</v>
      </c>
      <c r="J74" s="123">
        <v>569</v>
      </c>
      <c r="K74" s="123">
        <v>692</v>
      </c>
      <c r="L74" s="123">
        <v>563</v>
      </c>
      <c r="M74" s="123">
        <v>667</v>
      </c>
      <c r="N74" s="123">
        <v>694</v>
      </c>
      <c r="O74" s="123">
        <v>1118</v>
      </c>
      <c r="P74" s="123">
        <v>838</v>
      </c>
      <c r="Q74" s="123">
        <v>656</v>
      </c>
      <c r="R74" s="123">
        <v>825</v>
      </c>
      <c r="S74" s="119">
        <f t="shared" si="20"/>
        <v>12220</v>
      </c>
      <c r="T74" s="286"/>
      <c r="U74" s="173"/>
      <c r="V74" s="276"/>
      <c r="W74" s="276"/>
      <c r="X74" s="276"/>
      <c r="Y74" s="276"/>
      <c r="Z74" s="276"/>
      <c r="AA74" s="276"/>
      <c r="AB74" s="276"/>
      <c r="AC74" s="276"/>
      <c r="AD74" s="276"/>
      <c r="AE74" s="276"/>
      <c r="AF74" s="276"/>
      <c r="AG74" s="276"/>
      <c r="AH74" s="276"/>
      <c r="AI74" s="276"/>
      <c r="AJ74" s="276"/>
      <c r="AK74" s="276"/>
      <c r="AL74" s="276"/>
    </row>
    <row r="75" spans="1:38" x14ac:dyDescent="0.25">
      <c r="A75" s="59" t="s">
        <v>165</v>
      </c>
      <c r="B75" s="59"/>
      <c r="C75" s="70">
        <v>4.8000000000000001E-2</v>
      </c>
      <c r="D75" s="124">
        <f>(D76+D77)*D78</f>
        <v>3614.9753534313459</v>
      </c>
      <c r="E75" s="124">
        <f t="shared" ref="E75:R75" si="22">(E76+E77)*E78</f>
        <v>3774.8700897520348</v>
      </c>
      <c r="F75" s="124">
        <f t="shared" si="22"/>
        <v>3751.0818454726154</v>
      </c>
      <c r="G75" s="124">
        <f t="shared" si="22"/>
        <v>2397.0445321800062</v>
      </c>
      <c r="H75" s="124">
        <f t="shared" si="22"/>
        <v>4444.4398781429518</v>
      </c>
      <c r="I75" s="124">
        <f t="shared" si="22"/>
        <v>2801.1886818337412</v>
      </c>
      <c r="J75" s="124">
        <f t="shared" si="22"/>
        <v>3601.2097941058009</v>
      </c>
      <c r="K75" s="124">
        <f t="shared" si="22"/>
        <v>2958.07261255191</v>
      </c>
      <c r="L75" s="124">
        <f t="shared" si="22"/>
        <v>2382.8941382398757</v>
      </c>
      <c r="M75" s="124">
        <f t="shared" si="22"/>
        <v>2992.7014698278817</v>
      </c>
      <c r="N75" s="124">
        <f t="shared" si="22"/>
        <v>3515.7778425582187</v>
      </c>
      <c r="O75" s="124">
        <f t="shared" si="22"/>
        <v>4939.3656738134068</v>
      </c>
      <c r="P75" s="124">
        <f t="shared" si="22"/>
        <v>3718.5321081534325</v>
      </c>
      <c r="Q75" s="124">
        <f t="shared" si="22"/>
        <v>4078.3909048370806</v>
      </c>
      <c r="R75" s="124">
        <f t="shared" si="22"/>
        <v>2413.440397292733</v>
      </c>
      <c r="S75" s="119">
        <f t="shared" si="20"/>
        <v>51383.985322193046</v>
      </c>
      <c r="T75" s="286"/>
      <c r="U75" s="173"/>
      <c r="V75" s="276"/>
      <c r="W75" s="276"/>
      <c r="X75" s="276"/>
      <c r="Y75" s="276"/>
      <c r="Z75" s="276"/>
      <c r="AA75" s="276"/>
      <c r="AB75" s="276"/>
      <c r="AC75" s="276"/>
      <c r="AD75" s="276"/>
      <c r="AE75" s="276"/>
      <c r="AF75" s="276"/>
      <c r="AG75" s="276"/>
      <c r="AH75" s="276"/>
      <c r="AI75" s="276"/>
      <c r="AJ75" s="276"/>
      <c r="AK75" s="276"/>
      <c r="AL75" s="276"/>
    </row>
    <row r="76" spans="1:38" x14ac:dyDescent="0.25">
      <c r="A76" s="137" t="s">
        <v>414</v>
      </c>
      <c r="B76" s="59"/>
      <c r="C76" s="70" t="s">
        <v>30</v>
      </c>
      <c r="D76" s="123">
        <v>2491</v>
      </c>
      <c r="E76" s="123">
        <v>2288</v>
      </c>
      <c r="F76" s="123">
        <v>2125</v>
      </c>
      <c r="G76" s="123">
        <v>2048</v>
      </c>
      <c r="H76" s="123">
        <v>5426</v>
      </c>
      <c r="I76" s="123">
        <v>4170</v>
      </c>
      <c r="J76" s="123">
        <v>5319</v>
      </c>
      <c r="K76" s="123">
        <v>4274</v>
      </c>
      <c r="L76" s="123">
        <v>2140</v>
      </c>
      <c r="M76" s="123">
        <v>2271</v>
      </c>
      <c r="N76" s="123">
        <v>3284</v>
      </c>
      <c r="O76" s="123">
        <v>4482</v>
      </c>
      <c r="P76" s="123">
        <v>3974</v>
      </c>
      <c r="Q76" s="123">
        <v>4959</v>
      </c>
      <c r="R76" s="123">
        <v>2693</v>
      </c>
      <c r="S76" s="119">
        <f t="shared" si="20"/>
        <v>51944</v>
      </c>
      <c r="T76" s="189"/>
      <c r="U76" s="173"/>
      <c r="V76" s="276"/>
      <c r="W76" s="276"/>
      <c r="X76" s="276"/>
      <c r="Y76" s="276"/>
      <c r="Z76" s="276"/>
      <c r="AA76" s="276"/>
      <c r="AB76" s="276"/>
      <c r="AC76" s="276"/>
      <c r="AD76" s="276"/>
      <c r="AE76" s="276"/>
      <c r="AF76" s="276"/>
      <c r="AG76" s="276"/>
      <c r="AH76" s="276"/>
      <c r="AI76" s="276"/>
      <c r="AJ76" s="276"/>
      <c r="AK76" s="276"/>
      <c r="AL76" s="276"/>
    </row>
    <row r="77" spans="1:38" x14ac:dyDescent="0.25">
      <c r="A77" s="59" t="s">
        <v>415</v>
      </c>
      <c r="B77" s="59"/>
      <c r="C77" s="70" t="s">
        <v>30</v>
      </c>
      <c r="D77" s="123">
        <v>10</v>
      </c>
      <c r="E77" s="123">
        <v>3</v>
      </c>
      <c r="F77" s="123">
        <v>-23</v>
      </c>
      <c r="G77" s="123">
        <v>-19</v>
      </c>
      <c r="H77" s="123">
        <v>17</v>
      </c>
      <c r="I77" s="123">
        <v>-28</v>
      </c>
      <c r="J77" s="123">
        <v>12</v>
      </c>
      <c r="K77" s="123">
        <v>26</v>
      </c>
      <c r="L77" s="123">
        <v>1</v>
      </c>
      <c r="M77" s="123">
        <v>-24</v>
      </c>
      <c r="N77" s="123">
        <v>-2</v>
      </c>
      <c r="O77" s="123">
        <v>24</v>
      </c>
      <c r="P77" s="123">
        <v>5</v>
      </c>
      <c r="Q77" s="123">
        <v>31</v>
      </c>
      <c r="R77" s="123">
        <v>8</v>
      </c>
      <c r="S77" s="119">
        <f t="shared" si="20"/>
        <v>41</v>
      </c>
      <c r="T77" s="189"/>
      <c r="U77" s="173"/>
      <c r="V77" s="276"/>
      <c r="W77" s="276"/>
      <c r="X77" s="276"/>
      <c r="Y77" s="276"/>
      <c r="Z77" s="276"/>
      <c r="AA77" s="276"/>
      <c r="AB77" s="276"/>
      <c r="AC77" s="276"/>
      <c r="AD77" s="276"/>
      <c r="AE77" s="276"/>
      <c r="AF77" s="276"/>
      <c r="AG77" s="276"/>
      <c r="AH77" s="276"/>
      <c r="AI77" s="276"/>
      <c r="AJ77" s="276"/>
      <c r="AK77" s="276"/>
      <c r="AL77" s="276"/>
    </row>
    <row r="78" spans="1:38" x14ac:dyDescent="0.25">
      <c r="A78" s="59" t="s">
        <v>416</v>
      </c>
      <c r="B78" s="59"/>
      <c r="C78" s="70" t="s">
        <v>30</v>
      </c>
      <c r="D78" s="329">
        <v>1.4454119765819056</v>
      </c>
      <c r="E78" s="329">
        <v>1.6476953687263356</v>
      </c>
      <c r="F78" s="329">
        <v>1.7845298979413013</v>
      </c>
      <c r="G78" s="329">
        <v>1.1813920809167109</v>
      </c>
      <c r="H78" s="329">
        <v>0.81654232558202311</v>
      </c>
      <c r="I78" s="329">
        <v>0.6762889140110433</v>
      </c>
      <c r="J78" s="329">
        <v>0.67552237743496546</v>
      </c>
      <c r="K78" s="329">
        <v>0.68792386338416511</v>
      </c>
      <c r="L78" s="329">
        <v>1.1129818487808854</v>
      </c>
      <c r="M78" s="329">
        <v>1.3318653626292309</v>
      </c>
      <c r="N78" s="329">
        <v>1.0712302993778851</v>
      </c>
      <c r="O78" s="329">
        <v>1.0961752494037742</v>
      </c>
      <c r="P78" s="329">
        <v>0.93453935867138294</v>
      </c>
      <c r="Q78" s="329">
        <v>0.81731280658057726</v>
      </c>
      <c r="R78" s="329">
        <v>0.89353587459930872</v>
      </c>
      <c r="S78" s="121">
        <v>1</v>
      </c>
      <c r="T78" s="286"/>
      <c r="U78" s="173"/>
      <c r="V78" s="276"/>
      <c r="W78" s="276"/>
      <c r="X78" s="276"/>
      <c r="Y78" s="276"/>
      <c r="Z78" s="276"/>
      <c r="AA78" s="276"/>
      <c r="AB78" s="276"/>
      <c r="AC78" s="276"/>
      <c r="AD78" s="276"/>
      <c r="AE78" s="276"/>
      <c r="AF78" s="276"/>
      <c r="AG78" s="276"/>
      <c r="AH78" s="276"/>
      <c r="AI78" s="276"/>
      <c r="AJ78" s="276"/>
      <c r="AK78" s="276"/>
      <c r="AL78" s="276"/>
    </row>
    <row r="79" spans="1:38" x14ac:dyDescent="0.25">
      <c r="A79" s="59" t="s">
        <v>166</v>
      </c>
      <c r="B79" s="59"/>
      <c r="C79" s="70">
        <v>3.7999999999999999E-2</v>
      </c>
      <c r="D79" s="123">
        <f>D80+D81</f>
        <v>1491</v>
      </c>
      <c r="E79" s="123">
        <f t="shared" ref="E79:R79" si="23">E80+E81</f>
        <v>1399</v>
      </c>
      <c r="F79" s="123">
        <f t="shared" si="23"/>
        <v>1390</v>
      </c>
      <c r="G79" s="123">
        <f t="shared" si="23"/>
        <v>1305</v>
      </c>
      <c r="H79" s="123">
        <f t="shared" si="23"/>
        <v>2730</v>
      </c>
      <c r="I79" s="123">
        <f t="shared" si="23"/>
        <v>1629</v>
      </c>
      <c r="J79" s="123">
        <f t="shared" si="23"/>
        <v>1919</v>
      </c>
      <c r="K79" s="123">
        <f t="shared" si="23"/>
        <v>1634</v>
      </c>
      <c r="L79" s="123">
        <f t="shared" si="23"/>
        <v>1021</v>
      </c>
      <c r="M79" s="123">
        <f t="shared" si="23"/>
        <v>1149</v>
      </c>
      <c r="N79" s="123">
        <f t="shared" si="23"/>
        <v>1359</v>
      </c>
      <c r="O79" s="123">
        <f t="shared" si="23"/>
        <v>2164</v>
      </c>
      <c r="P79" s="123">
        <f t="shared" si="23"/>
        <v>1917</v>
      </c>
      <c r="Q79" s="123">
        <f t="shared" si="23"/>
        <v>1964</v>
      </c>
      <c r="R79" s="123">
        <f t="shared" si="23"/>
        <v>1116</v>
      </c>
      <c r="S79" s="119">
        <f t="shared" si="20"/>
        <v>24187</v>
      </c>
      <c r="T79" s="286"/>
      <c r="U79" s="173"/>
      <c r="V79" s="276"/>
      <c r="W79" s="276"/>
      <c r="X79" s="276"/>
      <c r="Y79" s="276"/>
      <c r="Z79" s="276"/>
      <c r="AA79" s="276"/>
      <c r="AB79" s="276"/>
      <c r="AC79" s="276"/>
      <c r="AD79" s="276"/>
      <c r="AE79" s="276"/>
      <c r="AF79" s="276"/>
      <c r="AG79" s="276"/>
      <c r="AH79" s="276"/>
      <c r="AI79" s="276"/>
      <c r="AJ79" s="276"/>
      <c r="AK79" s="276"/>
      <c r="AL79" s="276"/>
    </row>
    <row r="80" spans="1:38" x14ac:dyDescent="0.25">
      <c r="A80" s="59" t="s">
        <v>417</v>
      </c>
      <c r="B80" s="59"/>
      <c r="C80" s="70" t="s">
        <v>30</v>
      </c>
      <c r="D80" s="123">
        <v>1481</v>
      </c>
      <c r="E80" s="123">
        <v>1396</v>
      </c>
      <c r="F80" s="123">
        <v>1413</v>
      </c>
      <c r="G80" s="123">
        <v>1324</v>
      </c>
      <c r="H80" s="123">
        <v>2713</v>
      </c>
      <c r="I80" s="123">
        <v>1657</v>
      </c>
      <c r="J80" s="123">
        <v>1907</v>
      </c>
      <c r="K80" s="123">
        <v>1608</v>
      </c>
      <c r="L80" s="123">
        <v>1020</v>
      </c>
      <c r="M80" s="123">
        <v>1173</v>
      </c>
      <c r="N80" s="123">
        <v>1361</v>
      </c>
      <c r="O80" s="123">
        <v>2140</v>
      </c>
      <c r="P80" s="123">
        <v>1912</v>
      </c>
      <c r="Q80" s="123">
        <v>1933</v>
      </c>
      <c r="R80" s="123">
        <v>1108</v>
      </c>
      <c r="S80" s="119">
        <f t="shared" si="20"/>
        <v>24146</v>
      </c>
      <c r="T80" s="286"/>
      <c r="U80" s="173"/>
      <c r="V80" s="276"/>
      <c r="W80" s="276"/>
      <c r="X80" s="276"/>
      <c r="Y80" s="276"/>
      <c r="Z80" s="276"/>
      <c r="AA80" s="276"/>
      <c r="AB80" s="276"/>
      <c r="AC80" s="276"/>
      <c r="AD80" s="276"/>
      <c r="AE80" s="276"/>
      <c r="AF80" s="276"/>
      <c r="AG80" s="276"/>
      <c r="AH80" s="276"/>
      <c r="AI80" s="276"/>
      <c r="AJ80" s="276"/>
      <c r="AK80" s="276"/>
      <c r="AL80" s="276"/>
    </row>
    <row r="81" spans="1:38" x14ac:dyDescent="0.25">
      <c r="A81" s="59" t="s">
        <v>418</v>
      </c>
      <c r="B81" s="59"/>
      <c r="C81" s="70" t="s">
        <v>30</v>
      </c>
      <c r="D81" s="123">
        <v>10</v>
      </c>
      <c r="E81" s="123">
        <v>3</v>
      </c>
      <c r="F81" s="123">
        <v>-23</v>
      </c>
      <c r="G81" s="123">
        <v>-19</v>
      </c>
      <c r="H81" s="123">
        <v>17</v>
      </c>
      <c r="I81" s="123">
        <v>-28</v>
      </c>
      <c r="J81" s="123">
        <v>12</v>
      </c>
      <c r="K81" s="123">
        <v>26</v>
      </c>
      <c r="L81" s="123">
        <v>1</v>
      </c>
      <c r="M81" s="123">
        <v>-24</v>
      </c>
      <c r="N81" s="123">
        <v>-2</v>
      </c>
      <c r="O81" s="123">
        <v>24</v>
      </c>
      <c r="P81" s="123">
        <v>5</v>
      </c>
      <c r="Q81" s="123">
        <v>31</v>
      </c>
      <c r="R81" s="123">
        <v>8</v>
      </c>
      <c r="S81" s="119">
        <f t="shared" si="20"/>
        <v>41</v>
      </c>
      <c r="T81" s="286"/>
      <c r="U81" s="173"/>
      <c r="V81" s="276"/>
      <c r="W81" s="276"/>
      <c r="X81" s="276"/>
      <c r="Y81" s="276"/>
      <c r="Z81" s="276"/>
      <c r="AA81" s="276"/>
      <c r="AB81" s="276"/>
      <c r="AC81" s="276"/>
      <c r="AD81" s="276"/>
      <c r="AE81" s="276"/>
      <c r="AF81" s="276"/>
      <c r="AG81" s="276"/>
      <c r="AH81" s="276"/>
      <c r="AI81" s="276"/>
      <c r="AJ81" s="276"/>
      <c r="AK81" s="276"/>
      <c r="AL81" s="276"/>
    </row>
    <row r="82" spans="1:38" ht="15" customHeight="1" x14ac:dyDescent="0.25">
      <c r="A82" s="59" t="s">
        <v>167</v>
      </c>
      <c r="B82" s="59"/>
      <c r="C82" s="70">
        <v>0.13300000000000001</v>
      </c>
      <c r="D82" s="123">
        <f>D83+D84</f>
        <v>511</v>
      </c>
      <c r="E82" s="123">
        <f t="shared" ref="E82:R82" si="24">E83+E84</f>
        <v>499</v>
      </c>
      <c r="F82" s="123">
        <f t="shared" si="24"/>
        <v>478</v>
      </c>
      <c r="G82" s="123">
        <f t="shared" si="24"/>
        <v>487</v>
      </c>
      <c r="H82" s="123">
        <f t="shared" si="24"/>
        <v>1499</v>
      </c>
      <c r="I82" s="123">
        <f t="shared" si="24"/>
        <v>1203</v>
      </c>
      <c r="J82" s="123">
        <f t="shared" si="24"/>
        <v>1557</v>
      </c>
      <c r="K82" s="123">
        <f t="shared" si="24"/>
        <v>1459</v>
      </c>
      <c r="L82" s="123">
        <f t="shared" si="24"/>
        <v>809</v>
      </c>
      <c r="M82" s="123">
        <f t="shared" si="24"/>
        <v>826</v>
      </c>
      <c r="N82" s="123">
        <f t="shared" si="24"/>
        <v>925</v>
      </c>
      <c r="O82" s="123">
        <f t="shared" si="24"/>
        <v>1245</v>
      </c>
      <c r="P82" s="123">
        <f t="shared" si="24"/>
        <v>2238</v>
      </c>
      <c r="Q82" s="123">
        <f t="shared" si="24"/>
        <v>1801</v>
      </c>
      <c r="R82" s="123">
        <f t="shared" si="24"/>
        <v>508</v>
      </c>
      <c r="S82" s="119">
        <f t="shared" si="20"/>
        <v>16045</v>
      </c>
      <c r="T82" s="286"/>
      <c r="U82" s="173"/>
      <c r="V82" s="276"/>
      <c r="W82" s="276"/>
      <c r="X82" s="276"/>
      <c r="Y82" s="276"/>
      <c r="Z82" s="276"/>
      <c r="AA82" s="276"/>
      <c r="AB82" s="276"/>
      <c r="AC82" s="276"/>
      <c r="AD82" s="276"/>
      <c r="AE82" s="276"/>
      <c r="AF82" s="276"/>
      <c r="AG82" s="276"/>
      <c r="AH82" s="276"/>
      <c r="AI82" s="276"/>
      <c r="AJ82" s="276"/>
      <c r="AK82" s="276"/>
      <c r="AL82" s="276"/>
    </row>
    <row r="83" spans="1:38" x14ac:dyDescent="0.25">
      <c r="A83" s="137" t="s">
        <v>419</v>
      </c>
      <c r="B83" s="59"/>
      <c r="C83" s="70" t="s">
        <v>30</v>
      </c>
      <c r="D83" s="123">
        <v>497</v>
      </c>
      <c r="E83" s="123">
        <v>508</v>
      </c>
      <c r="F83" s="123">
        <v>493</v>
      </c>
      <c r="G83" s="123">
        <v>543</v>
      </c>
      <c r="H83" s="123">
        <v>1499</v>
      </c>
      <c r="I83" s="123">
        <v>1234</v>
      </c>
      <c r="J83" s="123">
        <v>1550</v>
      </c>
      <c r="K83" s="123">
        <v>1435</v>
      </c>
      <c r="L83" s="123">
        <v>762</v>
      </c>
      <c r="M83" s="123">
        <v>884</v>
      </c>
      <c r="N83" s="123">
        <v>956</v>
      </c>
      <c r="O83" s="123">
        <v>1240</v>
      </c>
      <c r="P83" s="123">
        <v>2159</v>
      </c>
      <c r="Q83" s="123">
        <v>1756</v>
      </c>
      <c r="R83" s="123">
        <v>512</v>
      </c>
      <c r="S83" s="119">
        <f t="shared" si="20"/>
        <v>16028</v>
      </c>
      <c r="T83" s="189"/>
      <c r="U83" s="173"/>
      <c r="V83" s="276"/>
      <c r="W83" s="276"/>
      <c r="X83" s="276"/>
      <c r="Y83" s="276"/>
      <c r="Z83" s="276"/>
      <c r="AA83" s="276"/>
      <c r="AB83" s="276"/>
      <c r="AC83" s="276"/>
      <c r="AD83" s="276"/>
      <c r="AE83" s="276"/>
      <c r="AF83" s="276"/>
      <c r="AG83" s="276"/>
      <c r="AH83" s="276"/>
      <c r="AI83" s="276"/>
      <c r="AJ83" s="276"/>
      <c r="AK83" s="276"/>
      <c r="AL83" s="276"/>
    </row>
    <row r="84" spans="1:38" x14ac:dyDescent="0.25">
      <c r="A84" s="59" t="s">
        <v>420</v>
      </c>
      <c r="B84" s="59"/>
      <c r="C84" s="70" t="s">
        <v>30</v>
      </c>
      <c r="D84" s="123">
        <v>14</v>
      </c>
      <c r="E84" s="123">
        <v>-9</v>
      </c>
      <c r="F84" s="123">
        <v>-15</v>
      </c>
      <c r="G84" s="123">
        <v>-56</v>
      </c>
      <c r="H84" s="123">
        <v>0</v>
      </c>
      <c r="I84" s="123">
        <v>-31</v>
      </c>
      <c r="J84" s="123">
        <v>7</v>
      </c>
      <c r="K84" s="123">
        <v>24</v>
      </c>
      <c r="L84" s="123">
        <v>47</v>
      </c>
      <c r="M84" s="123">
        <v>-58</v>
      </c>
      <c r="N84" s="123">
        <v>-31</v>
      </c>
      <c r="O84" s="123">
        <v>5</v>
      </c>
      <c r="P84" s="123">
        <v>79</v>
      </c>
      <c r="Q84" s="123">
        <v>45</v>
      </c>
      <c r="R84" s="123">
        <v>-4</v>
      </c>
      <c r="S84" s="119">
        <f t="shared" si="20"/>
        <v>17</v>
      </c>
      <c r="T84" s="189"/>
      <c r="U84" s="173"/>
      <c r="V84" s="276"/>
      <c r="W84" s="276"/>
      <c r="X84" s="276"/>
      <c r="Y84" s="276"/>
      <c r="Z84" s="276"/>
      <c r="AA84" s="276"/>
      <c r="AB84" s="276"/>
      <c r="AC84" s="276"/>
      <c r="AD84" s="276"/>
      <c r="AE84" s="276"/>
      <c r="AF84" s="276"/>
      <c r="AG84" s="276"/>
      <c r="AH84" s="276"/>
      <c r="AI84" s="276"/>
      <c r="AJ84" s="276"/>
      <c r="AK84" s="276"/>
      <c r="AL84" s="276"/>
    </row>
    <row r="85" spans="1:38" x14ac:dyDescent="0.25">
      <c r="A85" s="59" t="s">
        <v>168</v>
      </c>
      <c r="B85" s="59"/>
      <c r="C85" s="70">
        <v>7.3999999999999996E-2</v>
      </c>
      <c r="D85" s="123">
        <f>D86+D87</f>
        <v>379</v>
      </c>
      <c r="E85" s="123">
        <f t="shared" ref="E85:R85" si="25">E86+E87</f>
        <v>380</v>
      </c>
      <c r="F85" s="123">
        <f t="shared" si="25"/>
        <v>381</v>
      </c>
      <c r="G85" s="123">
        <f t="shared" si="25"/>
        <v>338</v>
      </c>
      <c r="H85" s="123">
        <f t="shared" si="25"/>
        <v>961</v>
      </c>
      <c r="I85" s="123">
        <f t="shared" si="25"/>
        <v>692</v>
      </c>
      <c r="J85" s="123">
        <f t="shared" si="25"/>
        <v>884</v>
      </c>
      <c r="K85" s="123">
        <f t="shared" si="25"/>
        <v>826</v>
      </c>
      <c r="L85" s="123">
        <f t="shared" si="25"/>
        <v>545</v>
      </c>
      <c r="M85" s="123">
        <f t="shared" si="25"/>
        <v>522</v>
      </c>
      <c r="N85" s="123">
        <f t="shared" si="25"/>
        <v>554</v>
      </c>
      <c r="O85" s="123">
        <f t="shared" si="25"/>
        <v>849</v>
      </c>
      <c r="P85" s="123">
        <f t="shared" si="25"/>
        <v>1447</v>
      </c>
      <c r="Q85" s="123">
        <f t="shared" si="25"/>
        <v>1064</v>
      </c>
      <c r="R85" s="123">
        <f t="shared" si="25"/>
        <v>297</v>
      </c>
      <c r="S85" s="119">
        <f t="shared" si="20"/>
        <v>10119</v>
      </c>
      <c r="T85" s="189"/>
      <c r="U85" s="173"/>
      <c r="V85" s="276"/>
      <c r="W85" s="276"/>
      <c r="X85" s="276"/>
      <c r="Y85" s="276"/>
      <c r="Z85" s="276"/>
      <c r="AA85" s="276"/>
      <c r="AB85" s="276"/>
      <c r="AC85" s="276"/>
      <c r="AD85" s="276"/>
      <c r="AE85" s="276"/>
      <c r="AF85" s="276"/>
      <c r="AG85" s="276"/>
      <c r="AH85" s="276"/>
      <c r="AI85" s="276"/>
      <c r="AJ85" s="276"/>
      <c r="AK85" s="276"/>
      <c r="AL85" s="276"/>
    </row>
    <row r="86" spans="1:38" x14ac:dyDescent="0.25">
      <c r="A86" s="59" t="s">
        <v>421</v>
      </c>
      <c r="B86" s="59"/>
      <c r="C86" s="70" t="s">
        <v>30</v>
      </c>
      <c r="D86" s="123">
        <v>365</v>
      </c>
      <c r="E86" s="123">
        <v>389</v>
      </c>
      <c r="F86" s="123">
        <v>396</v>
      </c>
      <c r="G86" s="123">
        <v>394</v>
      </c>
      <c r="H86" s="123">
        <v>961</v>
      </c>
      <c r="I86" s="123">
        <v>723</v>
      </c>
      <c r="J86" s="123">
        <v>877</v>
      </c>
      <c r="K86" s="123">
        <v>802</v>
      </c>
      <c r="L86" s="123">
        <v>498</v>
      </c>
      <c r="M86" s="123">
        <v>580</v>
      </c>
      <c r="N86" s="123">
        <v>585</v>
      </c>
      <c r="O86" s="123">
        <v>844</v>
      </c>
      <c r="P86" s="123">
        <v>1368</v>
      </c>
      <c r="Q86" s="123">
        <v>1019</v>
      </c>
      <c r="R86" s="123">
        <v>301</v>
      </c>
      <c r="S86" s="119">
        <f t="shared" si="20"/>
        <v>10102</v>
      </c>
      <c r="T86" s="286"/>
      <c r="U86" s="173"/>
      <c r="V86" s="276"/>
      <c r="W86" s="276"/>
      <c r="X86" s="276"/>
      <c r="Y86" s="276"/>
      <c r="Z86" s="276"/>
      <c r="AA86" s="276"/>
      <c r="AB86" s="276"/>
      <c r="AC86" s="276"/>
      <c r="AD86" s="276"/>
      <c r="AE86" s="276"/>
      <c r="AF86" s="276"/>
      <c r="AG86" s="276"/>
      <c r="AH86" s="276"/>
      <c r="AI86" s="276"/>
      <c r="AJ86" s="276"/>
      <c r="AK86" s="276"/>
      <c r="AL86" s="276"/>
    </row>
    <row r="87" spans="1:38" x14ac:dyDescent="0.25">
      <c r="A87" s="59" t="s">
        <v>422</v>
      </c>
      <c r="B87" s="59"/>
      <c r="C87" s="70" t="s">
        <v>30</v>
      </c>
      <c r="D87" s="123">
        <f>D84</f>
        <v>14</v>
      </c>
      <c r="E87" s="123">
        <f t="shared" ref="E87:R87" si="26">E84</f>
        <v>-9</v>
      </c>
      <c r="F87" s="123">
        <f t="shared" si="26"/>
        <v>-15</v>
      </c>
      <c r="G87" s="123">
        <f t="shared" si="26"/>
        <v>-56</v>
      </c>
      <c r="H87" s="123">
        <f t="shared" si="26"/>
        <v>0</v>
      </c>
      <c r="I87" s="123">
        <f t="shared" si="26"/>
        <v>-31</v>
      </c>
      <c r="J87" s="123">
        <f t="shared" si="26"/>
        <v>7</v>
      </c>
      <c r="K87" s="123">
        <f t="shared" si="26"/>
        <v>24</v>
      </c>
      <c r="L87" s="123">
        <f t="shared" si="26"/>
        <v>47</v>
      </c>
      <c r="M87" s="123">
        <f t="shared" si="26"/>
        <v>-58</v>
      </c>
      <c r="N87" s="123">
        <f t="shared" si="26"/>
        <v>-31</v>
      </c>
      <c r="O87" s="123">
        <f t="shared" si="26"/>
        <v>5</v>
      </c>
      <c r="P87" s="123">
        <f t="shared" si="26"/>
        <v>79</v>
      </c>
      <c r="Q87" s="123">
        <f t="shared" si="26"/>
        <v>45</v>
      </c>
      <c r="R87" s="123">
        <f t="shared" si="26"/>
        <v>-4</v>
      </c>
      <c r="S87" s="119">
        <f t="shared" si="20"/>
        <v>17</v>
      </c>
      <c r="T87" s="286"/>
      <c r="U87" s="173"/>
      <c r="V87" s="276"/>
      <c r="W87" s="276"/>
      <c r="X87" s="276"/>
      <c r="Y87" s="276"/>
      <c r="Z87" s="276"/>
      <c r="AA87" s="276"/>
      <c r="AB87" s="276"/>
      <c r="AC87" s="276"/>
      <c r="AD87" s="276"/>
      <c r="AE87" s="276"/>
      <c r="AF87" s="276"/>
      <c r="AG87" s="276"/>
      <c r="AH87" s="276"/>
      <c r="AI87" s="276"/>
      <c r="AJ87" s="276"/>
      <c r="AK87" s="276"/>
      <c r="AL87" s="276"/>
    </row>
    <row r="88" spans="1:38" x14ac:dyDescent="0.25">
      <c r="A88" s="59" t="s">
        <v>169</v>
      </c>
      <c r="B88" s="59"/>
      <c r="C88" s="70">
        <v>0.16500000000000001</v>
      </c>
      <c r="D88" s="123">
        <f>D89+D90</f>
        <v>184</v>
      </c>
      <c r="E88" s="123">
        <f t="shared" ref="E88:R88" si="27">E89+E90</f>
        <v>190</v>
      </c>
      <c r="F88" s="123">
        <f t="shared" si="27"/>
        <v>177</v>
      </c>
      <c r="G88" s="123">
        <f t="shared" si="27"/>
        <v>193</v>
      </c>
      <c r="H88" s="123">
        <f t="shared" si="27"/>
        <v>448</v>
      </c>
      <c r="I88" s="123">
        <f t="shared" si="27"/>
        <v>366</v>
      </c>
      <c r="J88" s="123">
        <f t="shared" si="27"/>
        <v>505</v>
      </c>
      <c r="K88" s="123">
        <f t="shared" si="27"/>
        <v>431</v>
      </c>
      <c r="L88" s="123">
        <f t="shared" si="27"/>
        <v>265</v>
      </c>
      <c r="M88" s="123">
        <f t="shared" si="27"/>
        <v>192</v>
      </c>
      <c r="N88" s="123">
        <f t="shared" si="27"/>
        <v>145</v>
      </c>
      <c r="O88" s="123">
        <f t="shared" si="27"/>
        <v>345</v>
      </c>
      <c r="P88" s="123">
        <f t="shared" si="27"/>
        <v>595</v>
      </c>
      <c r="Q88" s="123">
        <f t="shared" si="27"/>
        <v>676</v>
      </c>
      <c r="R88" s="123">
        <f t="shared" si="27"/>
        <v>134</v>
      </c>
      <c r="S88" s="119">
        <f t="shared" si="20"/>
        <v>4846</v>
      </c>
      <c r="T88" s="286"/>
      <c r="U88" s="173"/>
      <c r="V88" s="276"/>
      <c r="W88" s="276"/>
      <c r="X88" s="276"/>
      <c r="Y88" s="276"/>
      <c r="Z88" s="276"/>
      <c r="AA88" s="276"/>
      <c r="AB88" s="276"/>
      <c r="AC88" s="276"/>
      <c r="AD88" s="276"/>
      <c r="AE88" s="276"/>
      <c r="AF88" s="276"/>
      <c r="AG88" s="276"/>
      <c r="AH88" s="276"/>
      <c r="AI88" s="276"/>
      <c r="AJ88" s="276"/>
      <c r="AK88" s="276"/>
      <c r="AL88" s="276"/>
    </row>
    <row r="89" spans="1:38" x14ac:dyDescent="0.25">
      <c r="A89" s="59" t="s">
        <v>423</v>
      </c>
      <c r="B89" s="59"/>
      <c r="C89" s="70" t="s">
        <v>30</v>
      </c>
      <c r="D89" s="123">
        <v>170</v>
      </c>
      <c r="E89" s="123">
        <v>209</v>
      </c>
      <c r="F89" s="123">
        <v>203</v>
      </c>
      <c r="G89" s="123">
        <v>247</v>
      </c>
      <c r="H89" s="123">
        <v>455</v>
      </c>
      <c r="I89" s="123">
        <v>416</v>
      </c>
      <c r="J89" s="123">
        <v>472</v>
      </c>
      <c r="K89" s="123">
        <v>408</v>
      </c>
      <c r="L89" s="123">
        <v>214</v>
      </c>
      <c r="M89" s="123">
        <v>234</v>
      </c>
      <c r="N89" s="123">
        <v>211</v>
      </c>
      <c r="O89" s="123">
        <v>315</v>
      </c>
      <c r="P89" s="123">
        <v>511</v>
      </c>
      <c r="Q89" s="123">
        <v>627</v>
      </c>
      <c r="R89" s="123">
        <v>143</v>
      </c>
      <c r="S89" s="119">
        <f t="shared" si="20"/>
        <v>4835</v>
      </c>
      <c r="T89" s="286"/>
      <c r="U89" s="173"/>
      <c r="V89" s="276"/>
      <c r="W89" s="276"/>
      <c r="X89" s="276"/>
      <c r="Y89" s="276"/>
      <c r="Z89" s="276"/>
      <c r="AA89" s="276"/>
      <c r="AB89" s="276"/>
      <c r="AC89" s="276"/>
      <c r="AD89" s="276"/>
      <c r="AE89" s="276"/>
      <c r="AF89" s="276"/>
      <c r="AG89" s="276"/>
      <c r="AH89" s="276"/>
      <c r="AI89" s="276"/>
      <c r="AJ89" s="276"/>
      <c r="AK89" s="276"/>
      <c r="AL89" s="276"/>
    </row>
    <row r="90" spans="1:38" x14ac:dyDescent="0.25">
      <c r="A90" s="59" t="s">
        <v>424</v>
      </c>
      <c r="B90" s="59"/>
      <c r="C90" s="70" t="s">
        <v>30</v>
      </c>
      <c r="D90" s="123">
        <v>14</v>
      </c>
      <c r="E90" s="123">
        <v>-19</v>
      </c>
      <c r="F90" s="123">
        <v>-26</v>
      </c>
      <c r="G90" s="123">
        <v>-54</v>
      </c>
      <c r="H90" s="123">
        <v>-7</v>
      </c>
      <c r="I90" s="123">
        <v>-50</v>
      </c>
      <c r="J90" s="123">
        <v>33</v>
      </c>
      <c r="K90" s="123">
        <v>23</v>
      </c>
      <c r="L90" s="123">
        <v>51</v>
      </c>
      <c r="M90" s="123">
        <v>-42</v>
      </c>
      <c r="N90" s="123">
        <v>-66</v>
      </c>
      <c r="O90" s="123">
        <v>30</v>
      </c>
      <c r="P90" s="123">
        <v>84</v>
      </c>
      <c r="Q90" s="123">
        <v>49</v>
      </c>
      <c r="R90" s="123">
        <v>-9</v>
      </c>
      <c r="S90" s="119">
        <f t="shared" si="20"/>
        <v>11</v>
      </c>
      <c r="T90" s="286"/>
      <c r="U90" s="173"/>
      <c r="V90" s="276"/>
      <c r="W90" s="276"/>
      <c r="X90" s="276"/>
      <c r="Y90" s="276"/>
      <c r="Z90" s="276"/>
      <c r="AA90" s="276"/>
      <c r="AB90" s="276"/>
      <c r="AC90" s="276"/>
      <c r="AD90" s="276"/>
      <c r="AE90" s="276"/>
      <c r="AF90" s="276"/>
      <c r="AG90" s="276"/>
      <c r="AH90" s="276"/>
      <c r="AI90" s="276"/>
      <c r="AJ90" s="276"/>
      <c r="AK90" s="276"/>
      <c r="AL90" s="276"/>
    </row>
    <row r="91" spans="1:38" ht="15.75" customHeight="1" x14ac:dyDescent="0.25">
      <c r="A91" s="59" t="s">
        <v>170</v>
      </c>
      <c r="B91" s="59"/>
      <c r="C91" s="70">
        <v>7.1999999999999995E-2</v>
      </c>
      <c r="D91" s="123">
        <v>885</v>
      </c>
      <c r="E91" s="123">
        <v>834</v>
      </c>
      <c r="F91" s="123">
        <v>756</v>
      </c>
      <c r="G91" s="123">
        <v>343</v>
      </c>
      <c r="H91" s="123">
        <v>558</v>
      </c>
      <c r="I91" s="123">
        <v>317</v>
      </c>
      <c r="J91" s="123">
        <v>457</v>
      </c>
      <c r="K91" s="123">
        <v>668</v>
      </c>
      <c r="L91" s="123">
        <v>819</v>
      </c>
      <c r="M91" s="123">
        <v>1253</v>
      </c>
      <c r="N91" s="123">
        <v>1538</v>
      </c>
      <c r="O91" s="123">
        <v>1933</v>
      </c>
      <c r="P91" s="123">
        <v>1760</v>
      </c>
      <c r="Q91" s="123">
        <v>1098</v>
      </c>
      <c r="R91" s="123">
        <v>914</v>
      </c>
      <c r="S91" s="119">
        <f t="shared" si="20"/>
        <v>14133</v>
      </c>
      <c r="T91" s="286"/>
      <c r="U91" s="173"/>
      <c r="V91" s="276"/>
      <c r="W91" s="276"/>
      <c r="X91" s="276"/>
      <c r="Y91" s="276"/>
      <c r="Z91" s="276"/>
      <c r="AA91" s="276"/>
      <c r="AB91" s="276"/>
      <c r="AC91" s="276"/>
      <c r="AD91" s="276"/>
      <c r="AE91" s="276"/>
      <c r="AF91" s="276"/>
      <c r="AG91" s="276"/>
      <c r="AH91" s="276"/>
      <c r="AI91" s="276"/>
      <c r="AJ91" s="276"/>
      <c r="AK91" s="276"/>
      <c r="AL91" s="276"/>
    </row>
    <row r="92" spans="1:38" x14ac:dyDescent="0.25">
      <c r="A92" s="59" t="s">
        <v>425</v>
      </c>
      <c r="B92" s="59"/>
      <c r="C92" s="70">
        <v>0.01</v>
      </c>
      <c r="D92" s="123">
        <v>92</v>
      </c>
      <c r="E92" s="123">
        <v>54</v>
      </c>
      <c r="F92" s="123">
        <v>65</v>
      </c>
      <c r="G92" s="123">
        <v>65</v>
      </c>
      <c r="H92" s="123">
        <v>149</v>
      </c>
      <c r="I92" s="123">
        <v>110</v>
      </c>
      <c r="J92" s="123">
        <v>149</v>
      </c>
      <c r="K92" s="123">
        <v>133</v>
      </c>
      <c r="L92" s="123">
        <v>88</v>
      </c>
      <c r="M92" s="123">
        <v>106</v>
      </c>
      <c r="N92" s="123">
        <v>105</v>
      </c>
      <c r="O92" s="123">
        <v>132</v>
      </c>
      <c r="P92" s="123">
        <v>175</v>
      </c>
      <c r="Q92" s="123">
        <v>152</v>
      </c>
      <c r="R92" s="123">
        <v>80</v>
      </c>
      <c r="S92" s="119">
        <f t="shared" si="20"/>
        <v>1655</v>
      </c>
      <c r="T92" s="286"/>
      <c r="U92" s="173"/>
      <c r="V92" s="276"/>
      <c r="W92" s="276"/>
      <c r="X92" s="276"/>
      <c r="Y92" s="276"/>
      <c r="Z92" s="276"/>
      <c r="AA92" s="276"/>
      <c r="AB92" s="276"/>
      <c r="AC92" s="276"/>
      <c r="AD92" s="276"/>
      <c r="AE92" s="276"/>
      <c r="AF92" s="276"/>
      <c r="AG92" s="276"/>
      <c r="AH92" s="276"/>
      <c r="AI92" s="276"/>
      <c r="AJ92" s="276"/>
      <c r="AK92" s="276"/>
      <c r="AL92" s="276"/>
    </row>
    <row r="93" spans="1:38" x14ac:dyDescent="0.25">
      <c r="A93" s="59" t="s">
        <v>426</v>
      </c>
      <c r="B93" s="59"/>
      <c r="C93" s="70">
        <v>0.01</v>
      </c>
      <c r="D93" s="123">
        <v>991</v>
      </c>
      <c r="E93" s="123">
        <v>887</v>
      </c>
      <c r="F93" s="123">
        <v>948</v>
      </c>
      <c r="G93" s="123">
        <v>925</v>
      </c>
      <c r="H93" s="123">
        <v>2469</v>
      </c>
      <c r="I93" s="123">
        <v>1914</v>
      </c>
      <c r="J93" s="123">
        <v>2369</v>
      </c>
      <c r="K93" s="123">
        <v>1975</v>
      </c>
      <c r="L93" s="123">
        <v>1097</v>
      </c>
      <c r="M93" s="123">
        <v>1150</v>
      </c>
      <c r="N93" s="123">
        <v>1484</v>
      </c>
      <c r="O93" s="123">
        <v>2084</v>
      </c>
      <c r="P93" s="123">
        <v>2642</v>
      </c>
      <c r="Q93" s="123">
        <v>2543</v>
      </c>
      <c r="R93" s="123">
        <v>972</v>
      </c>
      <c r="S93" s="119">
        <f t="shared" si="20"/>
        <v>24450</v>
      </c>
      <c r="T93" s="286"/>
      <c r="U93" s="173"/>
      <c r="V93" s="276"/>
      <c r="W93" s="276"/>
      <c r="X93" s="276"/>
      <c r="Y93" s="276"/>
      <c r="Z93" s="276"/>
      <c r="AA93" s="276"/>
      <c r="AB93" s="276"/>
      <c r="AC93" s="276"/>
      <c r="AD93" s="276"/>
      <c r="AE93" s="276"/>
      <c r="AF93" s="276"/>
      <c r="AG93" s="276"/>
      <c r="AH93" s="276"/>
      <c r="AI93" s="276"/>
      <c r="AJ93" s="276"/>
      <c r="AK93" s="276"/>
      <c r="AL93" s="276"/>
    </row>
    <row r="94" spans="1:38" x14ac:dyDescent="0.25">
      <c r="A94" s="59" t="s">
        <v>427</v>
      </c>
      <c r="B94" s="59"/>
      <c r="C94" s="75">
        <v>0.01</v>
      </c>
      <c r="D94" s="123">
        <v>126</v>
      </c>
      <c r="E94" s="123">
        <v>124</v>
      </c>
      <c r="F94" s="123">
        <v>126</v>
      </c>
      <c r="G94" s="123">
        <v>103</v>
      </c>
      <c r="H94" s="123">
        <v>210</v>
      </c>
      <c r="I94" s="123">
        <v>163</v>
      </c>
      <c r="J94" s="123">
        <v>199</v>
      </c>
      <c r="K94" s="123">
        <v>170</v>
      </c>
      <c r="L94" s="123">
        <v>105</v>
      </c>
      <c r="M94" s="123">
        <v>131</v>
      </c>
      <c r="N94" s="123">
        <v>160</v>
      </c>
      <c r="O94" s="123">
        <v>237</v>
      </c>
      <c r="P94" s="123">
        <v>217</v>
      </c>
      <c r="Q94" s="123">
        <v>222</v>
      </c>
      <c r="R94" s="123">
        <v>123</v>
      </c>
      <c r="S94" s="119">
        <f t="shared" si="20"/>
        <v>2416</v>
      </c>
      <c r="T94" s="286"/>
      <c r="U94" s="173"/>
      <c r="V94" s="276"/>
      <c r="W94" s="276"/>
      <c r="X94" s="276"/>
      <c r="Y94" s="276"/>
      <c r="Z94" s="276"/>
      <c r="AA94" s="276"/>
      <c r="AB94" s="276"/>
      <c r="AC94" s="276"/>
      <c r="AD94" s="276"/>
      <c r="AE94" s="276"/>
      <c r="AF94" s="276"/>
      <c r="AG94" s="276"/>
      <c r="AH94" s="276"/>
      <c r="AI94" s="276"/>
      <c r="AJ94" s="276"/>
      <c r="AK94" s="276"/>
      <c r="AL94" s="276"/>
    </row>
    <row r="95" spans="1:38" ht="15.75" thickBot="1" x14ac:dyDescent="0.3">
      <c r="A95" s="126" t="str">
        <f>'Tabell 3.1'!A75</f>
        <v>Fordelingsnøkkel FO3 Helse og omsorg</v>
      </c>
      <c r="B95" s="21"/>
      <c r="C95" s="76" t="s">
        <v>30</v>
      </c>
      <c r="D95" s="22">
        <f>(D67/$S$67*$C$67+D68/$S$68*$C$68+D69/$S$69*$C$69+D70/$S$70*$C$70+D73/$S$73*$C$73+D74/$S$74*$C$74+D75/$S$75*$C$75+D79/$S$79*$C$79+D82/$S$82*$C$82+D85/$S$85*$C$85+D88/$S$88*$C$88+D91/$S$91*$C$91+D92/$S$92*$C$92+D93/$S$93*$C$93+D94/$S$94*$C$94)*100</f>
        <v>6.1512136163244229</v>
      </c>
      <c r="E95" s="22">
        <f t="shared" ref="E95:R95" si="28">(E67/$S$67*$C$67+E68/$S$68*$C$68+E69/$S$69*$C$69+E70/$S$70*$C$70+E73/$S$73*$C$73+E74/$S$74*$C$74+E75/$S$75*$C$75+E79/$S$79*$C$79+E82/$S$82*$C$82+E85/$S$85*$C$85+E88/$S$88*$C$88+E91/$S$91*$C$91+E92/$S$92*$C$92+E93/$S$93*$C$93+E94/$S$94*$C$94)*100</f>
        <v>5.5662908297894473</v>
      </c>
      <c r="F95" s="22">
        <f t="shared" si="28"/>
        <v>5.0746778774094778</v>
      </c>
      <c r="G95" s="22">
        <f t="shared" si="28"/>
        <v>3.7150974984024998</v>
      </c>
      <c r="H95" s="22">
        <f t="shared" si="28"/>
        <v>7.4346894913620316</v>
      </c>
      <c r="I95" s="22">
        <f t="shared" si="28"/>
        <v>5.5322469448873699</v>
      </c>
      <c r="J95" s="22">
        <f t="shared" si="28"/>
        <v>7.4911818548372286</v>
      </c>
      <c r="K95" s="22">
        <f t="shared" si="28"/>
        <v>7.3298682127472885</v>
      </c>
      <c r="L95" s="22">
        <f t="shared" si="28"/>
        <v>5.1875208314930106</v>
      </c>
      <c r="M95" s="22">
        <f t="shared" si="28"/>
        <v>5.7603602836242036</v>
      </c>
      <c r="N95" s="22">
        <f t="shared" si="28"/>
        <v>6.1738076906203077</v>
      </c>
      <c r="O95" s="22">
        <f t="shared" si="28"/>
        <v>9.5981244388765532</v>
      </c>
      <c r="P95" s="22">
        <f t="shared" si="28"/>
        <v>10.151772515737415</v>
      </c>
      <c r="Q95" s="22">
        <f t="shared" si="28"/>
        <v>9.006923332325993</v>
      </c>
      <c r="R95" s="22">
        <f t="shared" si="28"/>
        <v>5.8262245815627471</v>
      </c>
      <c r="S95" s="22">
        <f>SUM(D95:R95)</f>
        <v>100</v>
      </c>
      <c r="U95" s="173"/>
      <c r="V95" s="276"/>
      <c r="W95" s="276"/>
      <c r="X95" s="276"/>
      <c r="Y95" s="276"/>
      <c r="Z95" s="276"/>
      <c r="AA95" s="276"/>
      <c r="AB95" s="276"/>
      <c r="AC95" s="276"/>
      <c r="AD95" s="276"/>
      <c r="AE95" s="276"/>
      <c r="AF95" s="276"/>
      <c r="AG95" s="276"/>
      <c r="AH95" s="276"/>
      <c r="AI95" s="276"/>
      <c r="AJ95" s="276"/>
      <c r="AK95" s="276"/>
      <c r="AL95" s="276"/>
    </row>
    <row r="96" spans="1:38" ht="14.25" customHeight="1" thickBot="1" x14ac:dyDescent="0.3">
      <c r="A96" s="29"/>
      <c r="B96" s="29"/>
      <c r="C96" s="72"/>
      <c r="D96" s="29"/>
      <c r="E96" s="29"/>
      <c r="F96" s="29"/>
      <c r="G96" s="29"/>
      <c r="H96" s="29"/>
      <c r="I96" s="29"/>
      <c r="J96" s="29"/>
      <c r="K96" s="29"/>
      <c r="L96" s="29"/>
      <c r="M96" s="29"/>
      <c r="N96" s="29"/>
      <c r="O96" s="29"/>
      <c r="P96" s="29"/>
      <c r="Q96" s="29"/>
      <c r="R96" s="29"/>
      <c r="S96" s="29"/>
      <c r="U96" s="173"/>
      <c r="X96" s="276"/>
      <c r="Y96" s="276"/>
      <c r="Z96" s="276"/>
      <c r="AA96" s="276"/>
      <c r="AB96" s="276"/>
      <c r="AC96" s="276"/>
      <c r="AD96" s="276"/>
      <c r="AE96" s="276"/>
      <c r="AF96" s="276"/>
      <c r="AG96" s="276"/>
      <c r="AH96" s="276"/>
      <c r="AI96" s="276"/>
      <c r="AJ96" s="276"/>
      <c r="AK96" s="276"/>
      <c r="AL96" s="276"/>
    </row>
    <row r="97" spans="1:38" x14ac:dyDescent="0.25">
      <c r="A97" s="108" t="s">
        <v>41</v>
      </c>
      <c r="B97" s="14"/>
      <c r="C97" s="77"/>
      <c r="D97" s="10"/>
      <c r="E97" s="10"/>
      <c r="F97" s="10"/>
      <c r="G97" s="10"/>
      <c r="H97" s="10"/>
      <c r="I97" s="10"/>
      <c r="J97" s="10"/>
      <c r="K97" s="10"/>
      <c r="L97" s="10"/>
      <c r="M97" s="10"/>
      <c r="N97" s="10"/>
      <c r="O97" s="10"/>
      <c r="P97" s="10"/>
      <c r="Q97" s="10"/>
      <c r="R97" s="10"/>
      <c r="S97" s="10"/>
      <c r="U97" s="402"/>
      <c r="X97" s="276"/>
      <c r="Y97" s="276"/>
      <c r="Z97" s="276"/>
      <c r="AA97" s="276"/>
      <c r="AB97" s="276"/>
      <c r="AC97" s="276"/>
      <c r="AD97" s="276"/>
      <c r="AE97" s="276"/>
      <c r="AF97" s="276"/>
      <c r="AG97" s="276"/>
      <c r="AH97" s="276"/>
      <c r="AI97" s="276"/>
      <c r="AJ97" s="276"/>
      <c r="AK97" s="276"/>
      <c r="AL97" s="276"/>
    </row>
    <row r="98" spans="1:38" x14ac:dyDescent="0.25">
      <c r="A98" s="59" t="s">
        <v>428</v>
      </c>
      <c r="B98" s="59"/>
      <c r="C98" s="70">
        <v>0.22</v>
      </c>
      <c r="D98" s="324">
        <v>2631</v>
      </c>
      <c r="E98" s="324">
        <v>2083</v>
      </c>
      <c r="F98" s="324">
        <v>1308</v>
      </c>
      <c r="G98" s="324">
        <v>1033</v>
      </c>
      <c r="H98" s="324">
        <v>1270</v>
      </c>
      <c r="I98" s="324">
        <v>322</v>
      </c>
      <c r="J98" s="324">
        <v>558</v>
      </c>
      <c r="K98" s="324">
        <v>619</v>
      </c>
      <c r="L98" s="324">
        <v>1148</v>
      </c>
      <c r="M98" s="324">
        <v>1246</v>
      </c>
      <c r="N98" s="324">
        <v>1706</v>
      </c>
      <c r="O98" s="324">
        <v>2035</v>
      </c>
      <c r="P98" s="324">
        <v>1035</v>
      </c>
      <c r="Q98" s="324">
        <v>792</v>
      </c>
      <c r="R98" s="324">
        <v>1687</v>
      </c>
      <c r="S98" s="124">
        <f>SUM(D98:R98)</f>
        <v>19473</v>
      </c>
      <c r="T98" s="286"/>
      <c r="V98" s="276"/>
      <c r="W98" s="276"/>
      <c r="X98" s="276"/>
      <c r="Y98" s="276"/>
      <c r="Z98" s="276"/>
      <c r="AA98" s="276"/>
      <c r="AB98" s="276"/>
      <c r="AC98" s="276"/>
      <c r="AD98" s="276"/>
      <c r="AE98" s="276"/>
      <c r="AF98" s="276"/>
      <c r="AG98" s="276"/>
      <c r="AH98" s="276"/>
      <c r="AI98" s="276"/>
      <c r="AJ98" s="276"/>
      <c r="AK98" s="276"/>
      <c r="AL98" s="276"/>
    </row>
    <row r="99" spans="1:38" x14ac:dyDescent="0.25">
      <c r="A99" s="59" t="s">
        <v>186</v>
      </c>
      <c r="B99" s="59"/>
      <c r="C99" s="70">
        <v>0.18</v>
      </c>
      <c r="D99" s="324">
        <v>3661</v>
      </c>
      <c r="E99" s="324">
        <v>2120</v>
      </c>
      <c r="F99" s="324">
        <v>1428</v>
      </c>
      <c r="G99" s="324">
        <v>824</v>
      </c>
      <c r="H99" s="324">
        <v>762</v>
      </c>
      <c r="I99" s="324">
        <v>295</v>
      </c>
      <c r="J99" s="324">
        <v>442</v>
      </c>
      <c r="K99" s="324">
        <v>581</v>
      </c>
      <c r="L99" s="324">
        <v>2142</v>
      </c>
      <c r="M99" s="324">
        <v>1988</v>
      </c>
      <c r="N99" s="324">
        <v>3299</v>
      </c>
      <c r="O99" s="324">
        <v>3841</v>
      </c>
      <c r="P99" s="324">
        <v>1622</v>
      </c>
      <c r="Q99" s="324">
        <v>732</v>
      </c>
      <c r="R99" s="324">
        <v>3693</v>
      </c>
      <c r="S99" s="124">
        <f t="shared" ref="S99:S107" si="29">SUM(D99:R99)</f>
        <v>27430</v>
      </c>
      <c r="T99" s="286"/>
      <c r="V99" s="276"/>
      <c r="W99" s="276"/>
      <c r="X99" s="276"/>
      <c r="Y99" s="276"/>
      <c r="Z99" s="276"/>
      <c r="AA99" s="276"/>
      <c r="AB99" s="276"/>
      <c r="AC99" s="276"/>
      <c r="AD99" s="276"/>
      <c r="AE99" s="276"/>
      <c r="AF99" s="276"/>
      <c r="AG99" s="276"/>
      <c r="AH99" s="276"/>
      <c r="AI99" s="276"/>
      <c r="AJ99" s="276"/>
      <c r="AK99" s="276"/>
      <c r="AL99" s="276"/>
    </row>
    <row r="100" spans="1:38" x14ac:dyDescent="0.25">
      <c r="A100" s="59" t="s">
        <v>429</v>
      </c>
      <c r="B100" s="59"/>
      <c r="C100" s="70">
        <v>0.18</v>
      </c>
      <c r="D100" s="324">
        <v>9787</v>
      </c>
      <c r="E100" s="324">
        <v>8711</v>
      </c>
      <c r="F100" s="324">
        <v>4657</v>
      </c>
      <c r="G100" s="324">
        <v>4110</v>
      </c>
      <c r="H100" s="324">
        <v>5576</v>
      </c>
      <c r="I100" s="324">
        <v>2240</v>
      </c>
      <c r="J100" s="324">
        <v>2786</v>
      </c>
      <c r="K100" s="324">
        <v>3790</v>
      </c>
      <c r="L100" s="324">
        <v>6432</v>
      </c>
      <c r="M100" s="324">
        <v>6830</v>
      </c>
      <c r="N100" s="324">
        <v>8653</v>
      </c>
      <c r="O100" s="324">
        <v>12604</v>
      </c>
      <c r="P100" s="324">
        <v>5564</v>
      </c>
      <c r="Q100" s="324">
        <v>3169</v>
      </c>
      <c r="R100" s="324">
        <v>9336</v>
      </c>
      <c r="S100" s="124">
        <f t="shared" si="29"/>
        <v>94245</v>
      </c>
      <c r="T100" s="286"/>
      <c r="V100" s="276"/>
      <c r="W100" s="276"/>
      <c r="X100" s="276"/>
      <c r="Y100" s="276"/>
      <c r="Z100" s="276"/>
      <c r="AA100" s="276"/>
      <c r="AB100" s="276"/>
      <c r="AC100" s="276"/>
      <c r="AD100" s="276"/>
      <c r="AE100" s="276"/>
      <c r="AF100" s="276"/>
      <c r="AG100" s="276"/>
      <c r="AH100" s="276"/>
      <c r="AI100" s="276"/>
      <c r="AJ100" s="276"/>
      <c r="AK100" s="276"/>
      <c r="AL100" s="276"/>
    </row>
    <row r="101" spans="1:38" x14ac:dyDescent="0.25">
      <c r="A101" s="59" t="s">
        <v>430</v>
      </c>
      <c r="B101" s="59"/>
      <c r="C101" s="70">
        <v>0.04</v>
      </c>
      <c r="D101" s="324">
        <v>1172</v>
      </c>
      <c r="E101" s="324">
        <v>866</v>
      </c>
      <c r="F101" s="324">
        <v>501</v>
      </c>
      <c r="G101" s="324">
        <v>353</v>
      </c>
      <c r="H101" s="324">
        <v>442</v>
      </c>
      <c r="I101" s="324">
        <v>165</v>
      </c>
      <c r="J101" s="324">
        <v>257</v>
      </c>
      <c r="K101" s="324">
        <v>323</v>
      </c>
      <c r="L101" s="324">
        <v>683</v>
      </c>
      <c r="M101" s="324">
        <v>589</v>
      </c>
      <c r="N101" s="324">
        <v>866</v>
      </c>
      <c r="O101" s="324">
        <v>1101</v>
      </c>
      <c r="P101" s="324">
        <v>569</v>
      </c>
      <c r="Q101" s="324">
        <v>363</v>
      </c>
      <c r="R101" s="324">
        <v>1078</v>
      </c>
      <c r="S101" s="124">
        <f t="shared" si="29"/>
        <v>9328</v>
      </c>
      <c r="T101" s="286"/>
      <c r="V101" s="276"/>
      <c r="W101" s="276"/>
      <c r="X101" s="276"/>
      <c r="Y101" s="276"/>
      <c r="Z101" s="276"/>
      <c r="AA101" s="276"/>
      <c r="AB101" s="276"/>
      <c r="AC101" s="276"/>
      <c r="AD101" s="276"/>
      <c r="AE101" s="276"/>
      <c r="AF101" s="276"/>
      <c r="AG101" s="276"/>
      <c r="AH101" s="276"/>
      <c r="AI101" s="276"/>
      <c r="AJ101" s="276"/>
      <c r="AK101" s="276"/>
      <c r="AL101" s="276"/>
    </row>
    <row r="102" spans="1:38" x14ac:dyDescent="0.25">
      <c r="A102" s="59" t="s">
        <v>431</v>
      </c>
      <c r="B102" s="59"/>
      <c r="C102" s="70">
        <v>0.02</v>
      </c>
      <c r="D102" s="324">
        <v>1903</v>
      </c>
      <c r="E102" s="324">
        <v>1464</v>
      </c>
      <c r="F102" s="324">
        <v>2304</v>
      </c>
      <c r="G102" s="324">
        <v>726</v>
      </c>
      <c r="H102" s="324">
        <v>728</v>
      </c>
      <c r="I102" s="324">
        <v>250</v>
      </c>
      <c r="J102" s="324">
        <v>436</v>
      </c>
      <c r="K102" s="324">
        <v>539</v>
      </c>
      <c r="L102" s="324">
        <v>350</v>
      </c>
      <c r="M102" s="324">
        <v>617</v>
      </c>
      <c r="N102" s="324">
        <v>588</v>
      </c>
      <c r="O102" s="324">
        <v>850</v>
      </c>
      <c r="P102" s="324">
        <v>859</v>
      </c>
      <c r="Q102" s="324">
        <v>536</v>
      </c>
      <c r="R102" s="324">
        <v>570</v>
      </c>
      <c r="S102" s="124">
        <f t="shared" si="29"/>
        <v>12720</v>
      </c>
      <c r="T102" s="286"/>
      <c r="V102" s="276"/>
      <c r="W102" s="276"/>
      <c r="X102" s="276"/>
      <c r="Y102" s="276"/>
      <c r="Z102" s="276"/>
      <c r="AA102" s="276"/>
      <c r="AB102" s="276"/>
      <c r="AC102" s="276"/>
      <c r="AD102" s="276"/>
      <c r="AE102" s="276"/>
      <c r="AF102" s="276"/>
      <c r="AG102" s="276"/>
      <c r="AH102" s="276"/>
      <c r="AI102" s="276"/>
      <c r="AJ102" s="276"/>
      <c r="AK102" s="276"/>
      <c r="AL102" s="276"/>
    </row>
    <row r="103" spans="1:38" ht="15.75" customHeight="1" x14ac:dyDescent="0.25">
      <c r="A103" s="59" t="s">
        <v>432</v>
      </c>
      <c r="B103" s="59"/>
      <c r="C103" s="70">
        <v>0.15</v>
      </c>
      <c r="D103" s="324">
        <v>267</v>
      </c>
      <c r="E103" s="324">
        <v>277</v>
      </c>
      <c r="F103" s="324">
        <v>179</v>
      </c>
      <c r="G103" s="324">
        <v>145</v>
      </c>
      <c r="H103" s="324">
        <v>197</v>
      </c>
      <c r="I103" s="324">
        <v>127</v>
      </c>
      <c r="J103" s="324">
        <v>159</v>
      </c>
      <c r="K103" s="324">
        <v>187</v>
      </c>
      <c r="L103" s="324">
        <v>164</v>
      </c>
      <c r="M103" s="324">
        <v>109</v>
      </c>
      <c r="N103" s="324">
        <v>140</v>
      </c>
      <c r="O103" s="324">
        <v>218</v>
      </c>
      <c r="P103" s="324">
        <v>146</v>
      </c>
      <c r="Q103" s="324">
        <v>160</v>
      </c>
      <c r="R103" s="324">
        <v>158</v>
      </c>
      <c r="S103" s="124">
        <f t="shared" si="29"/>
        <v>2633</v>
      </c>
      <c r="T103" s="286"/>
      <c r="V103" s="276"/>
      <c r="W103" s="276"/>
      <c r="X103" s="276"/>
      <c r="Y103" s="276"/>
      <c r="Z103" s="276"/>
      <c r="AA103" s="276"/>
      <c r="AB103" s="276"/>
      <c r="AC103" s="276"/>
      <c r="AD103" s="276"/>
      <c r="AE103" s="276"/>
      <c r="AF103" s="276"/>
      <c r="AG103" s="276"/>
      <c r="AH103" s="276"/>
      <c r="AI103" s="276"/>
      <c r="AJ103" s="276"/>
      <c r="AK103" s="276"/>
      <c r="AL103" s="276"/>
    </row>
    <row r="104" spans="1:38" x14ac:dyDescent="0.25">
      <c r="A104" s="59" t="s">
        <v>433</v>
      </c>
      <c r="B104" s="59"/>
      <c r="C104" s="70">
        <v>0.06</v>
      </c>
      <c r="D104" s="324">
        <v>2765</v>
      </c>
      <c r="E104" s="324">
        <v>2789</v>
      </c>
      <c r="F104" s="324">
        <v>1660</v>
      </c>
      <c r="G104" s="324">
        <v>1518</v>
      </c>
      <c r="H104" s="324">
        <v>1925</v>
      </c>
      <c r="I104" s="324">
        <v>537</v>
      </c>
      <c r="J104" s="324">
        <v>817</v>
      </c>
      <c r="K104" s="324">
        <v>925</v>
      </c>
      <c r="L104" s="324">
        <v>1257</v>
      </c>
      <c r="M104" s="324">
        <v>1405</v>
      </c>
      <c r="N104" s="324">
        <v>1693</v>
      </c>
      <c r="O104" s="324">
        <v>2625</v>
      </c>
      <c r="P104" s="324">
        <v>1417</v>
      </c>
      <c r="Q104" s="324">
        <v>1161</v>
      </c>
      <c r="R104" s="324">
        <v>1939</v>
      </c>
      <c r="S104" s="124">
        <f t="shared" si="29"/>
        <v>24433</v>
      </c>
      <c r="T104" s="286"/>
      <c r="V104" s="276"/>
      <c r="W104" s="276"/>
      <c r="X104" s="276"/>
      <c r="Y104" s="276"/>
      <c r="Z104" s="276"/>
      <c r="AA104" s="276"/>
      <c r="AB104" s="276"/>
      <c r="AC104" s="276"/>
      <c r="AD104" s="276"/>
      <c r="AE104" s="276"/>
      <c r="AF104" s="276"/>
      <c r="AG104" s="276"/>
      <c r="AH104" s="276"/>
      <c r="AI104" s="276"/>
      <c r="AJ104" s="276"/>
      <c r="AK104" s="276"/>
      <c r="AL104" s="276"/>
    </row>
    <row r="105" spans="1:38" x14ac:dyDescent="0.25">
      <c r="A105" s="59" t="s">
        <v>434</v>
      </c>
      <c r="B105" s="59"/>
      <c r="C105" s="70">
        <v>0.11000000000000001</v>
      </c>
      <c r="D105" s="324">
        <v>359</v>
      </c>
      <c r="E105" s="324">
        <v>388</v>
      </c>
      <c r="F105" s="324">
        <v>210</v>
      </c>
      <c r="G105" s="324">
        <v>290</v>
      </c>
      <c r="H105" s="324">
        <v>366</v>
      </c>
      <c r="I105" s="324">
        <v>98</v>
      </c>
      <c r="J105" s="324">
        <v>114</v>
      </c>
      <c r="K105" s="324">
        <v>124</v>
      </c>
      <c r="L105" s="324">
        <v>180</v>
      </c>
      <c r="M105" s="324">
        <v>134</v>
      </c>
      <c r="N105" s="324">
        <v>110</v>
      </c>
      <c r="O105" s="324">
        <v>173</v>
      </c>
      <c r="P105" s="324">
        <v>146</v>
      </c>
      <c r="Q105" s="324">
        <v>150</v>
      </c>
      <c r="R105" s="324">
        <v>121</v>
      </c>
      <c r="S105" s="124">
        <f t="shared" si="29"/>
        <v>2963</v>
      </c>
      <c r="T105" s="286"/>
      <c r="V105" s="276"/>
      <c r="W105" s="276"/>
      <c r="X105" s="276"/>
      <c r="Y105" s="276"/>
      <c r="Z105" s="276"/>
      <c r="AA105" s="276"/>
      <c r="AB105" s="276"/>
      <c r="AC105" s="276"/>
      <c r="AD105" s="276"/>
      <c r="AE105" s="276"/>
      <c r="AF105" s="276"/>
      <c r="AG105" s="276"/>
      <c r="AH105" s="276"/>
      <c r="AI105" s="276"/>
      <c r="AJ105" s="276"/>
      <c r="AK105" s="276"/>
      <c r="AL105" s="276"/>
    </row>
    <row r="106" spans="1:38" x14ac:dyDescent="0.25">
      <c r="A106" s="59" t="s">
        <v>435</v>
      </c>
      <c r="B106" s="59"/>
      <c r="C106" s="132">
        <v>0.04</v>
      </c>
      <c r="D106" s="324">
        <v>144.99999999999997</v>
      </c>
      <c r="E106" s="324">
        <v>71</v>
      </c>
      <c r="F106" s="324">
        <v>50</v>
      </c>
      <c r="G106" s="324">
        <v>28.999999999999996</v>
      </c>
      <c r="H106" s="324">
        <v>28.000000000000004</v>
      </c>
      <c r="I106" s="324">
        <v>11</v>
      </c>
      <c r="J106" s="324">
        <v>18.000000000000004</v>
      </c>
      <c r="K106" s="324">
        <v>20</v>
      </c>
      <c r="L106" s="324">
        <v>69.000000000000014</v>
      </c>
      <c r="M106" s="324">
        <v>41</v>
      </c>
      <c r="N106" s="324">
        <v>62</v>
      </c>
      <c r="O106" s="324">
        <v>92</v>
      </c>
      <c r="P106" s="324">
        <v>51.999999999999993</v>
      </c>
      <c r="Q106" s="324">
        <v>33</v>
      </c>
      <c r="R106" s="324">
        <v>109.99999999999999</v>
      </c>
      <c r="S106" s="124">
        <f t="shared" si="29"/>
        <v>831</v>
      </c>
      <c r="T106" s="286"/>
      <c r="V106" s="276"/>
      <c r="W106" s="276"/>
      <c r="X106" s="276"/>
      <c r="Y106" s="276"/>
      <c r="Z106" s="276"/>
      <c r="AA106" s="276"/>
      <c r="AB106" s="276"/>
      <c r="AC106" s="276"/>
      <c r="AD106" s="276"/>
      <c r="AE106" s="276"/>
      <c r="AF106" s="276"/>
      <c r="AG106" s="276"/>
      <c r="AH106" s="276"/>
      <c r="AI106" s="276"/>
      <c r="AJ106" s="276"/>
      <c r="AK106" s="276"/>
      <c r="AL106" s="276"/>
    </row>
    <row r="107" spans="1:38" ht="15.75" thickBot="1" x14ac:dyDescent="0.3">
      <c r="A107" s="127" t="str">
        <f>'Tabell 3.1'!A90</f>
        <v>Fordelingsnøkkel FO4A Sosiale tjenester</v>
      </c>
      <c r="B107" s="23"/>
      <c r="C107" s="78" t="s">
        <v>30</v>
      </c>
      <c r="D107" s="11">
        <f>(D98/$S$98*$C$98+D99/$S$99*$C$99+D100/$S$100*$C$100+D101/$S$101*$C$101+D102/$S$102*$C$102+D103/$S$103*$C$103+D104/$S$104*$C$104+D105/$S$105*$C$105+D106/$S$106*$C$106)*100</f>
        <v>12.276654100893712</v>
      </c>
      <c r="E107" s="11">
        <f t="shared" ref="E107:R107" si="30">(E98/$S$98*$C$98+E99/$S$99*$C$99+E100/$S$100*$C$100+E101/$S$101*$C$101+E102/$S$102*$C$102+E103/$S$103*$C$103+E104/$S$104*$C$104+E105/$S$105*$C$105+E106/$S$106*$C$106)*100</f>
        <v>10.054888661733486</v>
      </c>
      <c r="F107" s="11">
        <f t="shared" si="30"/>
        <v>6.3290473923881274</v>
      </c>
      <c r="G107" s="11">
        <f t="shared" si="30"/>
        <v>5.1733029929646142</v>
      </c>
      <c r="H107" s="11">
        <f t="shared" si="30"/>
        <v>6.3923655491942348</v>
      </c>
      <c r="I107" s="11">
        <f t="shared" si="30"/>
        <v>2.3674022625698106</v>
      </c>
      <c r="J107" s="11">
        <f t="shared" si="30"/>
        <v>3.2476239882301985</v>
      </c>
      <c r="K107" s="11">
        <f t="shared" si="30"/>
        <v>3.8767931702582756</v>
      </c>
      <c r="L107" s="11">
        <f t="shared" si="30"/>
        <v>6.5223084000989582</v>
      </c>
      <c r="M107" s="11">
        <f t="shared" si="30"/>
        <v>6.0271188390885655</v>
      </c>
      <c r="N107" s="11">
        <f t="shared" si="30"/>
        <v>8.1288245525231364</v>
      </c>
      <c r="O107" s="11">
        <f t="shared" si="30"/>
        <v>10.804281922044174</v>
      </c>
      <c r="P107" s="11">
        <f t="shared" si="30"/>
        <v>5.647471872007678</v>
      </c>
      <c r="Q107" s="11">
        <f t="shared" si="30"/>
        <v>4.1326435398891883</v>
      </c>
      <c r="R107" s="11">
        <f t="shared" si="30"/>
        <v>9.0192727561158428</v>
      </c>
      <c r="S107" s="11">
        <f t="shared" si="29"/>
        <v>100</v>
      </c>
      <c r="V107" s="276"/>
      <c r="W107" s="276"/>
      <c r="X107" s="276"/>
      <c r="Y107" s="276"/>
      <c r="Z107" s="276"/>
      <c r="AA107" s="276"/>
      <c r="AB107" s="276"/>
      <c r="AC107" s="276"/>
      <c r="AD107" s="276"/>
      <c r="AE107" s="276"/>
      <c r="AF107" s="276"/>
      <c r="AG107" s="276"/>
      <c r="AH107" s="276"/>
      <c r="AI107" s="276"/>
      <c r="AJ107" s="276"/>
      <c r="AK107" s="276"/>
      <c r="AL107" s="276"/>
    </row>
    <row r="108" spans="1:38" ht="14.25" customHeight="1" thickBot="1" x14ac:dyDescent="0.3">
      <c r="A108" s="66"/>
      <c r="B108" s="66"/>
      <c r="C108" s="79"/>
      <c r="D108" s="67"/>
      <c r="E108" s="67"/>
      <c r="F108" s="67"/>
      <c r="G108" s="67"/>
      <c r="H108" s="67"/>
      <c r="I108" s="67"/>
      <c r="J108" s="67"/>
      <c r="K108" s="67"/>
      <c r="L108" s="67"/>
      <c r="M108" s="67"/>
      <c r="N108" s="67"/>
      <c r="O108" s="67"/>
      <c r="P108" s="67"/>
      <c r="Q108" s="67"/>
      <c r="R108" s="67"/>
      <c r="S108" s="67"/>
      <c r="U108" s="32"/>
      <c r="V108" s="276"/>
      <c r="W108" s="276"/>
      <c r="X108" s="276"/>
      <c r="Y108" s="276"/>
      <c r="Z108" s="276"/>
      <c r="AA108" s="276"/>
      <c r="AB108" s="276"/>
      <c r="AC108" s="276"/>
      <c r="AD108" s="276"/>
      <c r="AE108" s="276"/>
      <c r="AF108" s="276"/>
      <c r="AG108" s="276"/>
      <c r="AH108" s="276"/>
      <c r="AI108" s="276"/>
      <c r="AJ108" s="276"/>
    </row>
    <row r="109" spans="1:38" x14ac:dyDescent="0.25">
      <c r="A109" s="108" t="str">
        <f>'Tabell 3.1'!A92</f>
        <v>FO4B Kvalifiseringsprogram (KVP) og FO4C Økonomisk sosialhjelp</v>
      </c>
      <c r="B109" s="14"/>
      <c r="C109" s="77"/>
      <c r="D109" s="10"/>
      <c r="E109" s="10"/>
      <c r="F109" s="10"/>
      <c r="G109" s="10"/>
      <c r="H109" s="10"/>
      <c r="I109" s="10"/>
      <c r="J109" s="10"/>
      <c r="K109" s="10"/>
      <c r="L109" s="10"/>
      <c r="M109" s="10"/>
      <c r="N109" s="10"/>
      <c r="O109" s="10"/>
      <c r="P109" s="10"/>
      <c r="Q109" s="10"/>
      <c r="R109" s="10"/>
      <c r="S109" s="10"/>
      <c r="V109" s="276"/>
      <c r="W109" s="276"/>
      <c r="X109" s="276"/>
      <c r="Y109" s="276"/>
      <c r="Z109" s="276"/>
      <c r="AA109" s="276"/>
      <c r="AB109" s="276"/>
      <c r="AC109" s="276"/>
      <c r="AD109" s="276"/>
      <c r="AE109" s="276"/>
      <c r="AF109" s="276"/>
      <c r="AG109" s="276"/>
      <c r="AH109" s="276"/>
      <c r="AI109" s="276"/>
      <c r="AJ109" s="276"/>
    </row>
    <row r="110" spans="1:38" x14ac:dyDescent="0.25">
      <c r="A110" s="59" t="s">
        <v>179</v>
      </c>
      <c r="B110" s="59"/>
      <c r="C110" s="70">
        <v>0.25</v>
      </c>
      <c r="D110" s="124">
        <f t="shared" ref="D110:R110" si="31">D111*D112*D113</f>
        <v>38749.47507653886</v>
      </c>
      <c r="E110" s="124">
        <f t="shared" si="31"/>
        <v>46175.001064937242</v>
      </c>
      <c r="F110" s="124">
        <f t="shared" si="31"/>
        <v>29742.069269542804</v>
      </c>
      <c r="G110" s="124">
        <f t="shared" si="31"/>
        <v>30509.093720870558</v>
      </c>
      <c r="H110" s="124">
        <f t="shared" si="31"/>
        <v>23218.767440077641</v>
      </c>
      <c r="I110" s="124">
        <f t="shared" si="31"/>
        <v>2362.5600565642158</v>
      </c>
      <c r="J110" s="124">
        <f t="shared" si="31"/>
        <v>3117.8717997230547</v>
      </c>
      <c r="K110" s="124">
        <f t="shared" si="31"/>
        <v>5251.802582346716</v>
      </c>
      <c r="L110" s="124">
        <f t="shared" si="31"/>
        <v>11308.42179733762</v>
      </c>
      <c r="M110" s="124">
        <f t="shared" si="31"/>
        <v>11576.045901733398</v>
      </c>
      <c r="N110" s="124">
        <f t="shared" si="31"/>
        <v>11579.706803999434</v>
      </c>
      <c r="O110" s="124">
        <f t="shared" si="31"/>
        <v>17638.763481892871</v>
      </c>
      <c r="P110" s="124">
        <f t="shared" si="31"/>
        <v>7197.6069975400596</v>
      </c>
      <c r="Q110" s="124">
        <f t="shared" si="31"/>
        <v>4500.4934211112786</v>
      </c>
      <c r="R110" s="124">
        <f t="shared" si="31"/>
        <v>10666.319670863606</v>
      </c>
      <c r="S110" s="124">
        <f>SUM(D110:R110)</f>
        <v>253593.99908507933</v>
      </c>
      <c r="T110" s="286"/>
      <c r="V110" s="276"/>
      <c r="W110" s="276"/>
      <c r="X110" s="276"/>
      <c r="Y110" s="276"/>
      <c r="Z110" s="276"/>
      <c r="AA110" s="276"/>
      <c r="AB110" s="276"/>
      <c r="AC110" s="276"/>
      <c r="AD110" s="276"/>
      <c r="AE110" s="276"/>
      <c r="AF110" s="276"/>
      <c r="AG110" s="276"/>
      <c r="AH110" s="276"/>
      <c r="AI110" s="276"/>
      <c r="AJ110" s="276"/>
      <c r="AK110" s="276"/>
      <c r="AL110" s="276"/>
    </row>
    <row r="111" spans="1:38" x14ac:dyDescent="0.25">
      <c r="A111" s="59" t="s">
        <v>436</v>
      </c>
      <c r="B111" s="59"/>
      <c r="C111" s="70" t="s">
        <v>30</v>
      </c>
      <c r="D111" s="324">
        <v>25848</v>
      </c>
      <c r="E111" s="324">
        <v>32059</v>
      </c>
      <c r="F111" s="324">
        <v>23512</v>
      </c>
      <c r="G111" s="324">
        <v>21820</v>
      </c>
      <c r="H111" s="324">
        <v>26729</v>
      </c>
      <c r="I111" s="324">
        <v>8007</v>
      </c>
      <c r="J111" s="324">
        <v>11563</v>
      </c>
      <c r="K111" s="324">
        <v>15684</v>
      </c>
      <c r="L111" s="324">
        <v>9457</v>
      </c>
      <c r="M111" s="324">
        <v>7345</v>
      </c>
      <c r="N111" s="324">
        <v>6988</v>
      </c>
      <c r="O111" s="324">
        <v>12738</v>
      </c>
      <c r="P111" s="324">
        <v>13316</v>
      </c>
      <c r="Q111" s="324">
        <v>13105</v>
      </c>
      <c r="R111" s="324">
        <v>8863</v>
      </c>
      <c r="S111" s="124">
        <f t="shared" ref="S111:S122" si="32">SUM(D111:R111)</f>
        <v>237034</v>
      </c>
      <c r="T111" s="286"/>
      <c r="V111" s="276"/>
      <c r="W111" s="276"/>
      <c r="X111" s="276"/>
      <c r="Y111" s="276"/>
      <c r="Z111" s="276"/>
      <c r="AA111" s="276"/>
      <c r="AB111" s="276"/>
      <c r="AC111" s="276"/>
      <c r="AD111" s="276"/>
      <c r="AE111" s="276"/>
      <c r="AF111" s="276"/>
      <c r="AG111" s="276"/>
      <c r="AH111" s="276"/>
      <c r="AI111" s="276"/>
      <c r="AJ111" s="276"/>
      <c r="AK111" s="276"/>
      <c r="AL111" s="276"/>
    </row>
    <row r="112" spans="1:38" x14ac:dyDescent="0.25">
      <c r="A112" s="59" t="s">
        <v>437</v>
      </c>
      <c r="B112" s="59"/>
      <c r="C112" s="70" t="s">
        <v>30</v>
      </c>
      <c r="D112" s="327">
        <v>1.2198568246000052</v>
      </c>
      <c r="E112" s="327">
        <v>0.99809675849795598</v>
      </c>
      <c r="F112" s="327">
        <v>0.92287682573328478</v>
      </c>
      <c r="G112" s="327">
        <v>0.77667940089308751</v>
      </c>
      <c r="H112" s="327">
        <v>0.65035916350290013</v>
      </c>
      <c r="I112" s="327">
        <v>0.391024197196706</v>
      </c>
      <c r="J112" s="327">
        <v>0.38674736001703219</v>
      </c>
      <c r="K112" s="327">
        <v>0.3939932621206666</v>
      </c>
      <c r="L112" s="327">
        <v>1.2282737573597886</v>
      </c>
      <c r="M112" s="327">
        <v>1.8555260119756423</v>
      </c>
      <c r="N112" s="327">
        <v>2.19436614224144</v>
      </c>
      <c r="O112" s="327">
        <v>1.7664217449155877</v>
      </c>
      <c r="P112" s="327">
        <v>0.87912527648751149</v>
      </c>
      <c r="Q112" s="327">
        <v>0.56130582505483373</v>
      </c>
      <c r="R112" s="327">
        <v>1.7140736189208146</v>
      </c>
      <c r="S112" s="125">
        <v>1</v>
      </c>
      <c r="T112" s="286"/>
      <c r="V112" s="276"/>
      <c r="W112" s="276"/>
      <c r="X112" s="276"/>
      <c r="Y112" s="276"/>
      <c r="Z112" s="276"/>
      <c r="AA112" s="276"/>
      <c r="AB112" s="276"/>
      <c r="AC112" s="276"/>
      <c r="AD112" s="276"/>
      <c r="AE112" s="276"/>
      <c r="AF112" s="276"/>
      <c r="AG112" s="276"/>
      <c r="AH112" s="276"/>
      <c r="AI112" s="276"/>
      <c r="AJ112" s="276"/>
      <c r="AK112" s="276"/>
      <c r="AL112" s="276"/>
    </row>
    <row r="113" spans="1:38" x14ac:dyDescent="0.25">
      <c r="A113" s="59" t="s">
        <v>438</v>
      </c>
      <c r="B113" s="59"/>
      <c r="C113" s="70" t="s">
        <v>30</v>
      </c>
      <c r="D113" s="327">
        <v>1.2289381278186138</v>
      </c>
      <c r="E113" s="327">
        <v>1.4430596969111722</v>
      </c>
      <c r="F113" s="327">
        <v>1.3706856532330514</v>
      </c>
      <c r="G113" s="327">
        <v>1.8002498103079718</v>
      </c>
      <c r="H113" s="327">
        <v>1.3356823491037768</v>
      </c>
      <c r="I113" s="327">
        <v>0.75458713319119863</v>
      </c>
      <c r="J113" s="327">
        <v>0.69720480331607981</v>
      </c>
      <c r="K113" s="327">
        <v>0.84989008749193273</v>
      </c>
      <c r="L113" s="327">
        <v>0.97353918585424215</v>
      </c>
      <c r="M113" s="327">
        <v>0.84937875318593559</v>
      </c>
      <c r="N113" s="327">
        <v>0.75515408008158069</v>
      </c>
      <c r="O113" s="327">
        <v>0.78392134528856494</v>
      </c>
      <c r="P113" s="327">
        <v>0.61484207022417414</v>
      </c>
      <c r="Q113" s="327">
        <v>0.61181984080394836</v>
      </c>
      <c r="R113" s="327">
        <v>0.70210873359301518</v>
      </c>
      <c r="S113" s="125">
        <v>1</v>
      </c>
      <c r="T113" s="286"/>
      <c r="V113" s="276"/>
      <c r="W113" s="276"/>
      <c r="X113" s="276"/>
      <c r="Y113" s="276"/>
      <c r="Z113" s="276"/>
      <c r="AA113" s="276"/>
      <c r="AB113" s="276"/>
      <c r="AC113" s="276"/>
      <c r="AD113" s="276"/>
      <c r="AE113" s="276"/>
      <c r="AF113" s="276"/>
      <c r="AG113" s="276"/>
      <c r="AH113" s="276"/>
      <c r="AI113" s="276"/>
      <c r="AJ113" s="276"/>
      <c r="AK113" s="276"/>
      <c r="AL113" s="276"/>
    </row>
    <row r="114" spans="1:38" x14ac:dyDescent="0.25">
      <c r="A114" s="59" t="s">
        <v>439</v>
      </c>
      <c r="B114" s="59"/>
      <c r="C114" s="70">
        <v>0.12</v>
      </c>
      <c r="D114" s="324">
        <v>1252</v>
      </c>
      <c r="E114" s="324">
        <v>1053</v>
      </c>
      <c r="F114" s="324">
        <v>686</v>
      </c>
      <c r="G114" s="324">
        <v>630</v>
      </c>
      <c r="H114" s="324">
        <v>759</v>
      </c>
      <c r="I114" s="324">
        <v>188</v>
      </c>
      <c r="J114" s="324">
        <v>309</v>
      </c>
      <c r="K114" s="324">
        <v>336</v>
      </c>
      <c r="L114" s="324">
        <v>433</v>
      </c>
      <c r="M114" s="324">
        <v>404</v>
      </c>
      <c r="N114" s="324">
        <v>507</v>
      </c>
      <c r="O114" s="324">
        <v>688</v>
      </c>
      <c r="P114" s="324">
        <v>427</v>
      </c>
      <c r="Q114" s="324">
        <v>374</v>
      </c>
      <c r="R114" s="324">
        <v>513</v>
      </c>
      <c r="S114" s="124">
        <f t="shared" si="32"/>
        <v>8559</v>
      </c>
      <c r="T114" s="286"/>
      <c r="V114" s="276"/>
      <c r="W114" s="276"/>
      <c r="X114" s="276"/>
      <c r="Y114" s="276"/>
      <c r="Z114" s="276"/>
      <c r="AA114" s="276"/>
      <c r="AB114" s="276"/>
      <c r="AC114" s="276"/>
      <c r="AD114" s="276"/>
      <c r="AE114" s="276"/>
      <c r="AF114" s="276"/>
      <c r="AG114" s="276"/>
      <c r="AH114" s="276"/>
      <c r="AI114" s="276"/>
      <c r="AJ114" s="276"/>
      <c r="AK114" s="276"/>
      <c r="AL114" s="276"/>
    </row>
    <row r="115" spans="1:38" x14ac:dyDescent="0.25">
      <c r="A115" s="59" t="s">
        <v>185</v>
      </c>
      <c r="B115" s="59"/>
      <c r="C115" s="70">
        <v>0.25</v>
      </c>
      <c r="D115" s="324">
        <v>3661</v>
      </c>
      <c r="E115" s="324">
        <v>2120</v>
      </c>
      <c r="F115" s="324">
        <v>1428</v>
      </c>
      <c r="G115" s="324">
        <v>824</v>
      </c>
      <c r="H115" s="324">
        <v>762</v>
      </c>
      <c r="I115" s="324">
        <v>295</v>
      </c>
      <c r="J115" s="324">
        <v>442</v>
      </c>
      <c r="K115" s="324">
        <v>581</v>
      </c>
      <c r="L115" s="324">
        <v>2142</v>
      </c>
      <c r="M115" s="324">
        <v>1988</v>
      </c>
      <c r="N115" s="324">
        <v>3299</v>
      </c>
      <c r="O115" s="324">
        <v>3841</v>
      </c>
      <c r="P115" s="324">
        <v>1622</v>
      </c>
      <c r="Q115" s="324">
        <v>732</v>
      </c>
      <c r="R115" s="324">
        <v>3693</v>
      </c>
      <c r="S115" s="124">
        <f t="shared" si="32"/>
        <v>27430</v>
      </c>
      <c r="T115" s="286"/>
      <c r="V115" s="276"/>
      <c r="W115" s="276"/>
      <c r="X115" s="276"/>
      <c r="Y115" s="276"/>
      <c r="Z115" s="276"/>
      <c r="AA115" s="276"/>
      <c r="AB115" s="276"/>
      <c r="AC115" s="276"/>
      <c r="AD115" s="276"/>
      <c r="AE115" s="276"/>
      <c r="AF115" s="276"/>
      <c r="AG115" s="276"/>
      <c r="AH115" s="276"/>
      <c r="AI115" s="276"/>
      <c r="AJ115" s="276"/>
      <c r="AK115" s="276"/>
      <c r="AL115" s="276"/>
    </row>
    <row r="116" spans="1:38" x14ac:dyDescent="0.25">
      <c r="A116" s="59" t="s">
        <v>440</v>
      </c>
      <c r="B116" s="59"/>
      <c r="C116" s="70">
        <v>0.06</v>
      </c>
      <c r="D116" s="324">
        <f>D100</f>
        <v>9787</v>
      </c>
      <c r="E116" s="324">
        <f t="shared" ref="E116:R116" si="33">E100</f>
        <v>8711</v>
      </c>
      <c r="F116" s="324">
        <f t="shared" si="33"/>
        <v>4657</v>
      </c>
      <c r="G116" s="324">
        <f t="shared" si="33"/>
        <v>4110</v>
      </c>
      <c r="H116" s="324">
        <f t="shared" si="33"/>
        <v>5576</v>
      </c>
      <c r="I116" s="324">
        <f t="shared" si="33"/>
        <v>2240</v>
      </c>
      <c r="J116" s="324">
        <f t="shared" si="33"/>
        <v>2786</v>
      </c>
      <c r="K116" s="324">
        <f t="shared" si="33"/>
        <v>3790</v>
      </c>
      <c r="L116" s="324">
        <f t="shared" si="33"/>
        <v>6432</v>
      </c>
      <c r="M116" s="324">
        <f t="shared" si="33"/>
        <v>6830</v>
      </c>
      <c r="N116" s="324">
        <f t="shared" si="33"/>
        <v>8653</v>
      </c>
      <c r="O116" s="324">
        <f t="shared" si="33"/>
        <v>12604</v>
      </c>
      <c r="P116" s="324">
        <f t="shared" si="33"/>
        <v>5564</v>
      </c>
      <c r="Q116" s="324">
        <f t="shared" si="33"/>
        <v>3169</v>
      </c>
      <c r="R116" s="324">
        <f t="shared" si="33"/>
        <v>9336</v>
      </c>
      <c r="S116" s="124">
        <f t="shared" si="32"/>
        <v>94245</v>
      </c>
      <c r="T116" s="286"/>
      <c r="V116" s="276"/>
      <c r="W116" s="276"/>
      <c r="X116" s="276"/>
      <c r="Y116" s="276"/>
      <c r="Z116" s="276"/>
      <c r="AA116" s="276"/>
      <c r="AB116" s="276"/>
      <c r="AC116" s="276"/>
      <c r="AD116" s="276"/>
      <c r="AE116" s="276"/>
      <c r="AF116" s="276"/>
      <c r="AG116" s="276"/>
      <c r="AH116" s="276"/>
      <c r="AI116" s="276"/>
      <c r="AJ116" s="276"/>
      <c r="AK116" s="276"/>
      <c r="AL116" s="276"/>
    </row>
    <row r="117" spans="1:38" x14ac:dyDescent="0.25">
      <c r="A117" s="59" t="s">
        <v>441</v>
      </c>
      <c r="B117" s="59"/>
      <c r="C117" s="70">
        <v>0.08</v>
      </c>
      <c r="D117" s="324">
        <v>1172</v>
      </c>
      <c r="E117" s="324">
        <v>866</v>
      </c>
      <c r="F117" s="324">
        <v>501</v>
      </c>
      <c r="G117" s="324">
        <v>353</v>
      </c>
      <c r="H117" s="324">
        <v>442</v>
      </c>
      <c r="I117" s="324">
        <v>165</v>
      </c>
      <c r="J117" s="324">
        <v>257</v>
      </c>
      <c r="K117" s="324">
        <v>323</v>
      </c>
      <c r="L117" s="324">
        <v>683</v>
      </c>
      <c r="M117" s="324">
        <v>589</v>
      </c>
      <c r="N117" s="324">
        <v>866</v>
      </c>
      <c r="O117" s="324">
        <v>1101</v>
      </c>
      <c r="P117" s="324">
        <v>569</v>
      </c>
      <c r="Q117" s="324">
        <v>363</v>
      </c>
      <c r="R117" s="324">
        <v>1078</v>
      </c>
      <c r="S117" s="124">
        <f t="shared" si="32"/>
        <v>9328</v>
      </c>
      <c r="T117" s="286"/>
      <c r="V117" s="276"/>
      <c r="W117" s="276"/>
      <c r="X117" s="276"/>
      <c r="Y117" s="276"/>
      <c r="Z117" s="276"/>
      <c r="AA117" s="276"/>
      <c r="AB117" s="276"/>
      <c r="AC117" s="276"/>
      <c r="AD117" s="276"/>
      <c r="AE117" s="276"/>
      <c r="AF117" s="276"/>
      <c r="AG117" s="276"/>
      <c r="AH117" s="276"/>
      <c r="AI117" s="276"/>
      <c r="AJ117" s="276"/>
      <c r="AK117" s="276"/>
      <c r="AL117" s="276"/>
    </row>
    <row r="118" spans="1:38" x14ac:dyDescent="0.25">
      <c r="A118" s="59" t="s">
        <v>442</v>
      </c>
      <c r="B118" s="59"/>
      <c r="C118" s="70">
        <v>0.02</v>
      </c>
      <c r="D118" s="324">
        <f>D102</f>
        <v>1903</v>
      </c>
      <c r="E118" s="324">
        <f t="shared" ref="E118:R118" si="34">E102</f>
        <v>1464</v>
      </c>
      <c r="F118" s="324">
        <f t="shared" si="34"/>
        <v>2304</v>
      </c>
      <c r="G118" s="324">
        <f t="shared" si="34"/>
        <v>726</v>
      </c>
      <c r="H118" s="324">
        <f t="shared" si="34"/>
        <v>728</v>
      </c>
      <c r="I118" s="324">
        <f t="shared" si="34"/>
        <v>250</v>
      </c>
      <c r="J118" s="324">
        <f t="shared" si="34"/>
        <v>436</v>
      </c>
      <c r="K118" s="324">
        <f t="shared" si="34"/>
        <v>539</v>
      </c>
      <c r="L118" s="324">
        <f t="shared" si="34"/>
        <v>350</v>
      </c>
      <c r="M118" s="324">
        <f t="shared" si="34"/>
        <v>617</v>
      </c>
      <c r="N118" s="324">
        <f t="shared" si="34"/>
        <v>588</v>
      </c>
      <c r="O118" s="324">
        <f t="shared" si="34"/>
        <v>850</v>
      </c>
      <c r="P118" s="324">
        <f t="shared" si="34"/>
        <v>859</v>
      </c>
      <c r="Q118" s="324">
        <f t="shared" si="34"/>
        <v>536</v>
      </c>
      <c r="R118" s="324">
        <f t="shared" si="34"/>
        <v>570</v>
      </c>
      <c r="S118" s="124">
        <f t="shared" si="32"/>
        <v>12720</v>
      </c>
      <c r="T118" s="286"/>
      <c r="V118" s="276"/>
      <c r="W118" s="276"/>
      <c r="X118" s="276"/>
      <c r="Y118" s="276"/>
      <c r="Z118" s="276"/>
      <c r="AA118" s="276"/>
      <c r="AB118" s="276"/>
      <c r="AC118" s="276"/>
      <c r="AD118" s="276"/>
      <c r="AE118" s="276"/>
      <c r="AF118" s="276"/>
      <c r="AG118" s="276"/>
      <c r="AH118" s="276"/>
      <c r="AI118" s="276"/>
      <c r="AJ118" s="276"/>
      <c r="AK118" s="276"/>
      <c r="AL118" s="276"/>
    </row>
    <row r="119" spans="1:38" x14ac:dyDescent="0.25">
      <c r="A119" s="59" t="s">
        <v>433</v>
      </c>
      <c r="B119" s="59"/>
      <c r="C119" s="70">
        <v>0.05</v>
      </c>
      <c r="D119" s="324">
        <f>D104</f>
        <v>2765</v>
      </c>
      <c r="E119" s="324">
        <f t="shared" ref="E119:R119" si="35">E104</f>
        <v>2789</v>
      </c>
      <c r="F119" s="324">
        <f t="shared" si="35"/>
        <v>1660</v>
      </c>
      <c r="G119" s="324">
        <f t="shared" si="35"/>
        <v>1518</v>
      </c>
      <c r="H119" s="324">
        <f t="shared" si="35"/>
        <v>1925</v>
      </c>
      <c r="I119" s="324">
        <f t="shared" si="35"/>
        <v>537</v>
      </c>
      <c r="J119" s="324">
        <f t="shared" si="35"/>
        <v>817</v>
      </c>
      <c r="K119" s="324">
        <f t="shared" si="35"/>
        <v>925</v>
      </c>
      <c r="L119" s="324">
        <f t="shared" si="35"/>
        <v>1257</v>
      </c>
      <c r="M119" s="324">
        <f t="shared" si="35"/>
        <v>1405</v>
      </c>
      <c r="N119" s="324">
        <f t="shared" si="35"/>
        <v>1693</v>
      </c>
      <c r="O119" s="324">
        <f t="shared" si="35"/>
        <v>2625</v>
      </c>
      <c r="P119" s="324">
        <f t="shared" si="35"/>
        <v>1417</v>
      </c>
      <c r="Q119" s="324">
        <f t="shared" si="35"/>
        <v>1161</v>
      </c>
      <c r="R119" s="324">
        <f t="shared" si="35"/>
        <v>1939</v>
      </c>
      <c r="S119" s="124">
        <f t="shared" si="32"/>
        <v>24433</v>
      </c>
      <c r="T119" s="286"/>
      <c r="V119" s="276"/>
      <c r="W119" s="276"/>
      <c r="X119" s="276"/>
      <c r="Y119" s="276"/>
      <c r="Z119" s="276"/>
      <c r="AA119" s="276"/>
      <c r="AB119" s="276"/>
      <c r="AC119" s="276"/>
      <c r="AD119" s="276"/>
      <c r="AE119" s="276"/>
      <c r="AF119" s="276"/>
      <c r="AG119" s="276"/>
      <c r="AH119" s="276"/>
      <c r="AI119" s="276"/>
      <c r="AJ119" s="276"/>
      <c r="AK119" s="276"/>
      <c r="AL119" s="276"/>
    </row>
    <row r="120" spans="1:38" x14ac:dyDescent="0.25">
      <c r="A120" s="59" t="s">
        <v>434</v>
      </c>
      <c r="B120" s="59"/>
      <c r="C120" s="70">
        <v>0.05</v>
      </c>
      <c r="D120" s="324">
        <v>359</v>
      </c>
      <c r="E120" s="324">
        <v>388</v>
      </c>
      <c r="F120" s="324">
        <v>210</v>
      </c>
      <c r="G120" s="324">
        <v>290</v>
      </c>
      <c r="H120" s="324">
        <v>366</v>
      </c>
      <c r="I120" s="324">
        <v>98</v>
      </c>
      <c r="J120" s="324">
        <v>114</v>
      </c>
      <c r="K120" s="324">
        <v>124</v>
      </c>
      <c r="L120" s="324">
        <v>180</v>
      </c>
      <c r="M120" s="324">
        <v>134</v>
      </c>
      <c r="N120" s="324">
        <v>110</v>
      </c>
      <c r="O120" s="324">
        <v>173</v>
      </c>
      <c r="P120" s="324">
        <v>146</v>
      </c>
      <c r="Q120" s="324">
        <v>150</v>
      </c>
      <c r="R120" s="324">
        <v>121</v>
      </c>
      <c r="S120" s="124">
        <f t="shared" si="32"/>
        <v>2963</v>
      </c>
      <c r="T120" s="286"/>
      <c r="V120" s="276"/>
      <c r="W120" s="276"/>
      <c r="X120" s="276"/>
      <c r="Y120" s="276"/>
      <c r="Z120" s="276"/>
      <c r="AA120" s="276"/>
      <c r="AB120" s="276"/>
      <c r="AC120" s="276"/>
      <c r="AD120" s="276"/>
      <c r="AE120" s="276"/>
      <c r="AF120" s="276"/>
      <c r="AG120" s="276"/>
      <c r="AH120" s="276"/>
      <c r="AI120" s="276"/>
      <c r="AJ120" s="276"/>
      <c r="AK120" s="276"/>
      <c r="AL120" s="276"/>
    </row>
    <row r="121" spans="1:38" x14ac:dyDescent="0.25">
      <c r="A121" s="59" t="s">
        <v>435</v>
      </c>
      <c r="B121" s="59"/>
      <c r="C121" s="70">
        <v>0.12</v>
      </c>
      <c r="D121" s="324">
        <v>144.99999999999997</v>
      </c>
      <c r="E121" s="324">
        <v>71</v>
      </c>
      <c r="F121" s="324">
        <v>50</v>
      </c>
      <c r="G121" s="324">
        <v>28.999999999999996</v>
      </c>
      <c r="H121" s="324">
        <v>28.000000000000004</v>
      </c>
      <c r="I121" s="324">
        <v>11</v>
      </c>
      <c r="J121" s="324">
        <v>18.000000000000004</v>
      </c>
      <c r="K121" s="324">
        <v>20</v>
      </c>
      <c r="L121" s="324">
        <v>69.000000000000014</v>
      </c>
      <c r="M121" s="324">
        <v>41</v>
      </c>
      <c r="N121" s="324">
        <v>62</v>
      </c>
      <c r="O121" s="324">
        <v>92</v>
      </c>
      <c r="P121" s="324">
        <v>51.999999999999993</v>
      </c>
      <c r="Q121" s="324">
        <v>33</v>
      </c>
      <c r="R121" s="324">
        <v>109.99999999999999</v>
      </c>
      <c r="S121" s="124">
        <f t="shared" si="32"/>
        <v>831</v>
      </c>
      <c r="T121" s="286"/>
      <c r="V121" s="276"/>
      <c r="W121" s="276"/>
      <c r="X121" s="276"/>
      <c r="Y121" s="276"/>
      <c r="Z121" s="276"/>
      <c r="AA121" s="276"/>
      <c r="AB121" s="276"/>
      <c r="AC121" s="276"/>
      <c r="AD121" s="276"/>
      <c r="AE121" s="276"/>
      <c r="AF121" s="276"/>
      <c r="AG121" s="276"/>
      <c r="AH121" s="276"/>
      <c r="AI121" s="276"/>
      <c r="AJ121" s="276"/>
      <c r="AK121" s="276"/>
      <c r="AL121" s="276"/>
    </row>
    <row r="122" spans="1:38" ht="15.75" thickBot="1" x14ac:dyDescent="0.3">
      <c r="A122" s="127" t="str">
        <f>'Tabell 3.1'!A102</f>
        <v>Fordelingsnøkkel FO4B KVP</v>
      </c>
      <c r="B122" s="23"/>
      <c r="C122" s="78" t="s">
        <v>30</v>
      </c>
      <c r="D122" s="11">
        <f>(D110/$S$110*$C$110+D114/$S$114*$C$114+D115/$S$115*$C$115+D116/$S$116*$C$116+D117/$S$117*$C$117+D118/$S$118*$C$118+D119/$S$119*$C$119+D120/$S$120*$C$120+D121/$S$121*$C$121)*100</f>
        <v>14.104989802584299</v>
      </c>
      <c r="E122" s="11">
        <f t="shared" ref="E122:R122" si="36">(E110/$S$110*$C$110+E114/$S$114*$C$114+E115/$S$115*$C$115+E116/$S$116*$C$116+E117/$S$117*$C$117+E118/$S$118*$C$118+E119/$S$119*$C$119+E120/$S$120*$C$120+E121/$S$121*$C$121)*100</f>
        <v>11.738823136095091</v>
      </c>
      <c r="F122" s="11">
        <f t="shared" si="36"/>
        <v>7.6998625723428038</v>
      </c>
      <c r="G122" s="11">
        <f t="shared" si="36"/>
        <v>6.5392951091741587</v>
      </c>
      <c r="H122" s="11">
        <f t="shared" si="36"/>
        <v>6.3120212605896784</v>
      </c>
      <c r="I122" s="11">
        <f t="shared" si="36"/>
        <v>1.5228908259155078</v>
      </c>
      <c r="J122" s="11">
        <f t="shared" si="36"/>
        <v>2.229265163269166</v>
      </c>
      <c r="K122" s="11">
        <f t="shared" si="36"/>
        <v>2.808749144270358</v>
      </c>
      <c r="L122" s="11">
        <f t="shared" si="36"/>
        <v>6.2817887497044866</v>
      </c>
      <c r="M122" s="11">
        <f t="shared" si="36"/>
        <v>5.6621882458478545</v>
      </c>
      <c r="N122" s="11">
        <f t="shared" si="36"/>
        <v>7.672568253234596</v>
      </c>
      <c r="O122" s="11">
        <f t="shared" si="36"/>
        <v>10.242163946362091</v>
      </c>
      <c r="P122" s="11">
        <f t="shared" si="36"/>
        <v>5.0510693956724735</v>
      </c>
      <c r="Q122" s="11">
        <f t="shared" si="36"/>
        <v>3.1997770821703284</v>
      </c>
      <c r="R122" s="11">
        <f t="shared" si="36"/>
        <v>8.9345473127671049</v>
      </c>
      <c r="S122" s="11">
        <f t="shared" si="32"/>
        <v>100</v>
      </c>
      <c r="V122" s="276"/>
      <c r="W122" s="276"/>
      <c r="X122" s="276"/>
      <c r="Y122" s="276"/>
      <c r="Z122" s="276"/>
      <c r="AA122" s="276"/>
      <c r="AB122" s="276"/>
      <c r="AC122" s="276"/>
      <c r="AD122" s="276"/>
      <c r="AE122" s="276"/>
      <c r="AF122" s="276"/>
      <c r="AG122" s="276"/>
      <c r="AH122" s="276"/>
      <c r="AI122" s="276"/>
      <c r="AJ122" s="276"/>
      <c r="AK122" s="276"/>
      <c r="AL122" s="276"/>
    </row>
    <row r="123" spans="1:38" ht="14.25" customHeight="1" x14ac:dyDescent="0.25">
      <c r="A123" s="29"/>
      <c r="B123" s="29"/>
      <c r="C123" s="72"/>
      <c r="D123" s="29"/>
      <c r="E123" s="29"/>
      <c r="F123" s="29"/>
      <c r="G123" s="29"/>
      <c r="H123" s="29"/>
      <c r="I123" s="29"/>
      <c r="J123" s="29"/>
      <c r="K123" s="29"/>
      <c r="L123" s="29"/>
      <c r="M123" s="29"/>
      <c r="N123" s="29"/>
      <c r="O123" s="29"/>
      <c r="P123" s="29"/>
      <c r="Q123" s="29"/>
      <c r="R123" s="29"/>
      <c r="S123" s="29"/>
      <c r="V123" s="276"/>
      <c r="W123" s="276"/>
      <c r="X123" s="276"/>
      <c r="Y123" s="276"/>
      <c r="Z123" s="276"/>
      <c r="AA123" s="276"/>
      <c r="AB123" s="276"/>
      <c r="AC123" s="276"/>
      <c r="AD123" s="276"/>
      <c r="AE123" s="276"/>
      <c r="AF123" s="276"/>
      <c r="AG123" s="276"/>
      <c r="AH123" s="276"/>
      <c r="AI123" s="276"/>
      <c r="AJ123" s="276"/>
    </row>
    <row r="124" spans="1:38" x14ac:dyDescent="0.25">
      <c r="A124" s="62" t="str">
        <f>'Tabell 3.1'!A104</f>
        <v>Fordelingsnøkkel FO4B KVP</v>
      </c>
      <c r="B124" s="62"/>
      <c r="C124" s="73">
        <v>0.8</v>
      </c>
      <c r="D124" s="63">
        <f>D122</f>
        <v>14.104989802584299</v>
      </c>
      <c r="E124" s="63">
        <f t="shared" ref="E124:R124" si="37">E122</f>
        <v>11.738823136095091</v>
      </c>
      <c r="F124" s="63">
        <f t="shared" si="37"/>
        <v>7.6998625723428038</v>
      </c>
      <c r="G124" s="63">
        <f t="shared" si="37"/>
        <v>6.5392951091741587</v>
      </c>
      <c r="H124" s="63">
        <f t="shared" si="37"/>
        <v>6.3120212605896784</v>
      </c>
      <c r="I124" s="63">
        <f t="shared" si="37"/>
        <v>1.5228908259155078</v>
      </c>
      <c r="J124" s="63">
        <f t="shared" si="37"/>
        <v>2.229265163269166</v>
      </c>
      <c r="K124" s="63">
        <f t="shared" si="37"/>
        <v>2.808749144270358</v>
      </c>
      <c r="L124" s="63">
        <f t="shared" si="37"/>
        <v>6.2817887497044866</v>
      </c>
      <c r="M124" s="63">
        <f t="shared" si="37"/>
        <v>5.6621882458478545</v>
      </c>
      <c r="N124" s="63">
        <f t="shared" si="37"/>
        <v>7.672568253234596</v>
      </c>
      <c r="O124" s="63">
        <f t="shared" si="37"/>
        <v>10.242163946362091</v>
      </c>
      <c r="P124" s="63">
        <f t="shared" si="37"/>
        <v>5.0510693956724735</v>
      </c>
      <c r="Q124" s="63">
        <f t="shared" si="37"/>
        <v>3.1997770821703284</v>
      </c>
      <c r="R124" s="63">
        <f t="shared" si="37"/>
        <v>8.9345473127671049</v>
      </c>
      <c r="S124" s="63">
        <f>SUM(D124:R124)</f>
        <v>100</v>
      </c>
      <c r="V124" s="276"/>
      <c r="W124" s="276"/>
      <c r="X124" s="276"/>
      <c r="Y124" s="276"/>
      <c r="Z124" s="276"/>
      <c r="AA124" s="276"/>
      <c r="AB124" s="276"/>
      <c r="AC124" s="276"/>
      <c r="AD124" s="276"/>
      <c r="AE124" s="276"/>
      <c r="AF124" s="276"/>
      <c r="AG124" s="276"/>
      <c r="AH124" s="276"/>
      <c r="AI124" s="276"/>
      <c r="AJ124" s="276"/>
      <c r="AK124" s="276"/>
      <c r="AL124" s="276"/>
    </row>
    <row r="125" spans="1:38" x14ac:dyDescent="0.25">
      <c r="A125" s="62" t="str">
        <f>'Tabell 3.1'!A105</f>
        <v>Regnskapsandeler 2017, økonomisk sosialhjelp</v>
      </c>
      <c r="B125" s="66"/>
      <c r="C125" s="79">
        <v>0.2</v>
      </c>
      <c r="D125" s="67">
        <v>15.008598539174708</v>
      </c>
      <c r="E125" s="67">
        <v>12.553865555462377</v>
      </c>
      <c r="F125" s="67">
        <v>9.3443199665384551</v>
      </c>
      <c r="G125" s="67">
        <v>5.7030136406475433</v>
      </c>
      <c r="H125" s="67">
        <v>5.9636562351985445</v>
      </c>
      <c r="I125" s="67">
        <v>2.0459264099138617</v>
      </c>
      <c r="J125" s="67">
        <v>3.083904743688437</v>
      </c>
      <c r="K125" s="67">
        <v>3.4937548643450529</v>
      </c>
      <c r="L125" s="67">
        <v>7.3189144579146008</v>
      </c>
      <c r="M125" s="67">
        <v>6.0076565817235101</v>
      </c>
      <c r="N125" s="67">
        <v>6.1540540552792073</v>
      </c>
      <c r="O125" s="67">
        <v>5.962354978043682</v>
      </c>
      <c r="P125" s="67">
        <v>5.8764701368000667</v>
      </c>
      <c r="Q125" s="67">
        <v>2.9475432842249307</v>
      </c>
      <c r="R125" s="67">
        <v>8.5359665510450107</v>
      </c>
      <c r="S125" s="63">
        <f t="shared" ref="S125:S126" si="38">SUM(D125:R125)</f>
        <v>99.999999999999972</v>
      </c>
      <c r="V125" s="276"/>
      <c r="W125" s="276"/>
      <c r="X125" s="276"/>
      <c r="Y125" s="276"/>
      <c r="Z125" s="276"/>
      <c r="AA125" s="276"/>
      <c r="AB125" s="276"/>
      <c r="AC125" s="276"/>
      <c r="AD125" s="276"/>
      <c r="AE125" s="276"/>
      <c r="AF125" s="276"/>
      <c r="AG125" s="276"/>
      <c r="AH125" s="276"/>
      <c r="AI125" s="276"/>
      <c r="AJ125" s="276"/>
      <c r="AK125" s="276"/>
      <c r="AL125" s="276"/>
    </row>
    <row r="126" spans="1:38" ht="15.75" thickBot="1" x14ac:dyDescent="0.3">
      <c r="A126" s="127" t="str">
        <f>'Tabell 3.1'!A106</f>
        <v>Fordelingsnøkkel FO4C Økonomisk sosialhjelp</v>
      </c>
      <c r="B126" s="23"/>
      <c r="C126" s="78" t="s">
        <v>30</v>
      </c>
      <c r="D126" s="11">
        <f>(D124/$S$124*$C$124+D125/$S$125*$C$125)*100</f>
        <v>14.285711549902382</v>
      </c>
      <c r="E126" s="11">
        <f t="shared" ref="E126:R126" si="39">(E124/$S$124*$C$124+E125/$S$125*$C$125)*100</f>
        <v>11.901831619968549</v>
      </c>
      <c r="F126" s="11">
        <f t="shared" si="39"/>
        <v>8.0287540511819362</v>
      </c>
      <c r="G126" s="11">
        <f t="shared" si="39"/>
        <v>6.3720388154688363</v>
      </c>
      <c r="H126" s="11">
        <f t="shared" si="39"/>
        <v>6.2423482555114527</v>
      </c>
      <c r="I126" s="11">
        <f t="shared" si="39"/>
        <v>1.6274979427151788</v>
      </c>
      <c r="J126" s="11">
        <f t="shared" si="39"/>
        <v>2.4001930793530204</v>
      </c>
      <c r="K126" s="11">
        <f t="shared" si="39"/>
        <v>2.9457502882852973</v>
      </c>
      <c r="L126" s="11">
        <f t="shared" si="39"/>
        <v>6.4892138913465098</v>
      </c>
      <c r="M126" s="11">
        <f t="shared" si="39"/>
        <v>5.7312819130229862</v>
      </c>
      <c r="N126" s="11">
        <f t="shared" si="39"/>
        <v>7.368865413643519</v>
      </c>
      <c r="O126" s="11">
        <f t="shared" si="39"/>
        <v>9.3862021526984094</v>
      </c>
      <c r="P126" s="11">
        <f t="shared" si="39"/>
        <v>5.216149543897993</v>
      </c>
      <c r="Q126" s="11">
        <f t="shared" si="39"/>
        <v>3.1493303225812492</v>
      </c>
      <c r="R126" s="11">
        <f t="shared" si="39"/>
        <v>8.8548311604226875</v>
      </c>
      <c r="S126" s="11">
        <f t="shared" si="38"/>
        <v>100.00000000000001</v>
      </c>
      <c r="V126" s="276"/>
      <c r="W126" s="276"/>
      <c r="X126" s="276"/>
      <c r="Y126" s="276"/>
      <c r="Z126" s="276"/>
      <c r="AA126" s="276"/>
      <c r="AB126" s="276"/>
      <c r="AC126" s="276"/>
      <c r="AD126" s="276"/>
      <c r="AE126" s="276"/>
      <c r="AF126" s="276"/>
      <c r="AG126" s="276"/>
      <c r="AH126" s="276"/>
      <c r="AI126" s="276"/>
      <c r="AJ126" s="276"/>
      <c r="AK126" s="276"/>
      <c r="AL126" s="276"/>
    </row>
    <row r="127" spans="1:38" x14ac:dyDescent="0.25">
      <c r="A127" s="29"/>
      <c r="B127" s="29"/>
      <c r="C127" s="29"/>
      <c r="D127" s="29"/>
      <c r="E127" s="29"/>
      <c r="F127" s="29"/>
      <c r="G127" s="29"/>
      <c r="H127" s="29"/>
      <c r="I127" s="29"/>
      <c r="J127" s="29"/>
      <c r="K127" s="29"/>
      <c r="L127" s="29"/>
      <c r="M127" s="29"/>
      <c r="N127" s="29"/>
      <c r="O127" s="29"/>
      <c r="P127" s="29"/>
      <c r="Q127" s="29"/>
      <c r="R127" s="29"/>
      <c r="S127" s="29"/>
      <c r="W127" s="276"/>
      <c r="X127" s="276"/>
      <c r="Y127" s="276"/>
      <c r="Z127" s="276"/>
      <c r="AA127" s="276"/>
      <c r="AB127" s="276"/>
      <c r="AC127" s="276"/>
      <c r="AD127" s="276"/>
      <c r="AE127" s="276"/>
      <c r="AF127" s="276"/>
      <c r="AG127" s="276"/>
      <c r="AH127" s="276"/>
      <c r="AI127" s="276"/>
      <c r="AJ127" s="276"/>
      <c r="AK127" s="276"/>
      <c r="AL127" s="276"/>
    </row>
    <row r="128" spans="1:38" x14ac:dyDescent="0.25">
      <c r="B128" s="16"/>
      <c r="X128" s="276"/>
      <c r="Y128" s="276"/>
      <c r="Z128" s="276"/>
      <c r="AA128" s="276"/>
      <c r="AB128" s="276"/>
      <c r="AC128" s="276"/>
      <c r="AD128" s="276"/>
      <c r="AE128" s="276"/>
      <c r="AF128" s="276"/>
      <c r="AG128" s="276"/>
      <c r="AH128" s="276"/>
      <c r="AI128" s="276"/>
      <c r="AJ128" s="276"/>
      <c r="AK128" s="276"/>
      <c r="AL128" s="276"/>
    </row>
    <row r="129" spans="2:38" x14ac:dyDescent="0.25">
      <c r="B129" s="16"/>
      <c r="U129" s="32"/>
      <c r="X129" s="276"/>
      <c r="Y129" s="276"/>
      <c r="Z129" s="276"/>
      <c r="AA129" s="276"/>
      <c r="AB129" s="276"/>
      <c r="AC129" s="276"/>
      <c r="AD129" s="276"/>
      <c r="AE129" s="276"/>
      <c r="AF129" s="276"/>
      <c r="AG129" s="276"/>
      <c r="AH129" s="276"/>
      <c r="AI129" s="276"/>
      <c r="AJ129" s="276"/>
      <c r="AK129" s="276"/>
      <c r="AL129" s="276"/>
    </row>
    <row r="130" spans="2:38" x14ac:dyDescent="0.25">
      <c r="B130" s="16"/>
      <c r="U130" s="32"/>
      <c r="X130" s="276"/>
      <c r="Y130" s="276"/>
      <c r="Z130" s="276"/>
      <c r="AA130" s="276"/>
      <c r="AB130" s="276"/>
      <c r="AC130" s="276"/>
      <c r="AD130" s="276"/>
      <c r="AE130" s="276"/>
      <c r="AF130" s="276"/>
      <c r="AG130" s="276"/>
      <c r="AH130" s="276"/>
      <c r="AI130" s="276"/>
      <c r="AJ130" s="276"/>
      <c r="AK130" s="276"/>
      <c r="AL130" s="276"/>
    </row>
    <row r="131" spans="2:38" x14ac:dyDescent="0.25">
      <c r="B131" s="16"/>
      <c r="U131" s="32"/>
      <c r="X131" s="276"/>
      <c r="Y131" s="276"/>
      <c r="Z131" s="276"/>
      <c r="AA131" s="276"/>
      <c r="AB131" s="276"/>
      <c r="AC131" s="276"/>
      <c r="AD131" s="276"/>
      <c r="AE131" s="276"/>
      <c r="AF131" s="276"/>
      <c r="AG131" s="276"/>
      <c r="AH131" s="276"/>
      <c r="AI131" s="276"/>
      <c r="AJ131" s="276"/>
      <c r="AK131" s="276"/>
      <c r="AL131" s="276"/>
    </row>
    <row r="132" spans="2:38" x14ac:dyDescent="0.25">
      <c r="B132" s="16"/>
      <c r="U132" s="32"/>
    </row>
    <row r="133" spans="2:38" x14ac:dyDescent="0.25">
      <c r="B133" s="16"/>
      <c r="U133" s="32"/>
    </row>
    <row r="134" spans="2:38" x14ac:dyDescent="0.25">
      <c r="B134" s="16"/>
    </row>
    <row r="135" spans="2:38" x14ac:dyDescent="0.25">
      <c r="B135" s="16"/>
    </row>
    <row r="136" spans="2:38" x14ac:dyDescent="0.25">
      <c r="B136" s="16"/>
    </row>
    <row r="137" spans="2:38" x14ac:dyDescent="0.25">
      <c r="B137" s="16"/>
    </row>
    <row r="138" spans="2:38" x14ac:dyDescent="0.25">
      <c r="B138" s="16"/>
    </row>
    <row r="139" spans="2:38" x14ac:dyDescent="0.25">
      <c r="B139" s="16"/>
    </row>
    <row r="140" spans="2:38" x14ac:dyDescent="0.25">
      <c r="B140" s="16"/>
    </row>
    <row r="141" spans="2:38" x14ac:dyDescent="0.25">
      <c r="B141" s="16"/>
    </row>
    <row r="142" spans="2:38" x14ac:dyDescent="0.25">
      <c r="B142" s="16"/>
    </row>
    <row r="143" spans="2:38" x14ac:dyDescent="0.25">
      <c r="B143" s="16"/>
    </row>
    <row r="144" spans="2:38" x14ac:dyDescent="0.25">
      <c r="B144" s="16"/>
    </row>
    <row r="145" spans="2:2" x14ac:dyDescent="0.25">
      <c r="B145" s="16"/>
    </row>
    <row r="146" spans="2:2" x14ac:dyDescent="0.25">
      <c r="B146" s="16"/>
    </row>
    <row r="147" spans="2:2" x14ac:dyDescent="0.25">
      <c r="B147" s="16"/>
    </row>
    <row r="148" spans="2:2" x14ac:dyDescent="0.25">
      <c r="B148" s="16"/>
    </row>
    <row r="149" spans="2:2" x14ac:dyDescent="0.25">
      <c r="B149" s="16"/>
    </row>
    <row r="150" spans="2:2" x14ac:dyDescent="0.25">
      <c r="B150" s="16"/>
    </row>
    <row r="151" spans="2:2" x14ac:dyDescent="0.25">
      <c r="B151" s="16"/>
    </row>
    <row r="152" spans="2:2" x14ac:dyDescent="0.25">
      <c r="B152" s="16"/>
    </row>
    <row r="153" spans="2:2" x14ac:dyDescent="0.25">
      <c r="B153" s="16"/>
    </row>
    <row r="154" spans="2:2" x14ac:dyDescent="0.25">
      <c r="B154" s="16"/>
    </row>
    <row r="155" spans="2:2" x14ac:dyDescent="0.25">
      <c r="B155" s="16"/>
    </row>
    <row r="156" spans="2:2" x14ac:dyDescent="0.25">
      <c r="B156" s="16"/>
    </row>
    <row r="157" spans="2:2" x14ac:dyDescent="0.25">
      <c r="B157" s="16"/>
    </row>
    <row r="158" spans="2:2" x14ac:dyDescent="0.25">
      <c r="B158" s="16"/>
    </row>
    <row r="159" spans="2:2" x14ac:dyDescent="0.25">
      <c r="B159" s="16"/>
    </row>
    <row r="160" spans="2:2" x14ac:dyDescent="0.25">
      <c r="B160" s="16"/>
    </row>
    <row r="161" spans="2:2" x14ac:dyDescent="0.25">
      <c r="B161" s="16"/>
    </row>
    <row r="162" spans="2:2" x14ac:dyDescent="0.25">
      <c r="B162" s="16"/>
    </row>
  </sheetData>
  <pageMargins left="0.51181102362204722" right="0.39370078740157483" top="0.74803149606299213" bottom="0.74803149606299213" header="0.31496062992125984" footer="0.31496062992125984"/>
  <pageSetup paperSize="9" scale="65" orientation="portrait" r:id="rId1"/>
  <ignoredErrors>
    <ignoredError sqref="S7 S30:S42 S46 S50:S59 S67:S94 S98:S106 S114:S121"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35"/>
  <sheetViews>
    <sheetView zoomScale="85" zoomScaleNormal="85" workbookViewId="0"/>
  </sheetViews>
  <sheetFormatPr baseColWidth="10" defaultRowHeight="15" x14ac:dyDescent="0.25"/>
  <cols>
    <col min="1" max="1" width="55.28515625" style="15" customWidth="1"/>
    <col min="2" max="2" width="12.85546875" style="15" customWidth="1"/>
    <col min="3" max="3" width="13.140625" style="15" customWidth="1"/>
    <col min="4" max="19" width="12.5703125" style="15" customWidth="1"/>
    <col min="20" max="16384" width="11.42578125" style="15"/>
  </cols>
  <sheetData>
    <row r="1" spans="1:19" x14ac:dyDescent="0.25">
      <c r="A1" s="29"/>
      <c r="B1" s="29"/>
      <c r="C1" s="29"/>
      <c r="D1" s="29"/>
      <c r="E1" s="29"/>
      <c r="F1" s="29"/>
      <c r="G1" s="29"/>
      <c r="H1" s="29"/>
      <c r="I1" s="29"/>
      <c r="J1" s="29"/>
      <c r="K1" s="29"/>
      <c r="L1" s="29"/>
      <c r="M1" s="29"/>
      <c r="N1" s="29"/>
      <c r="O1" s="29"/>
      <c r="P1" s="29"/>
      <c r="Q1" s="29"/>
      <c r="R1" s="29"/>
      <c r="S1" s="29"/>
    </row>
    <row r="2" spans="1:19" x14ac:dyDescent="0.25">
      <c r="A2" s="37" t="s">
        <v>243</v>
      </c>
      <c r="B2" s="37"/>
      <c r="C2" s="37"/>
      <c r="D2" s="29"/>
      <c r="E2" s="29"/>
      <c r="F2" s="29"/>
      <c r="G2" s="29"/>
      <c r="H2" s="29"/>
      <c r="I2" s="29"/>
      <c r="J2" s="29"/>
      <c r="K2" s="29"/>
      <c r="L2" s="29"/>
      <c r="M2" s="29"/>
      <c r="N2" s="29"/>
      <c r="O2" s="29"/>
      <c r="P2" s="29"/>
      <c r="Q2" s="29"/>
      <c r="R2" s="29"/>
      <c r="S2" s="29"/>
    </row>
    <row r="3" spans="1:19" x14ac:dyDescent="0.25">
      <c r="A3" s="29"/>
      <c r="B3" s="29"/>
      <c r="C3" s="29"/>
      <c r="D3" s="29"/>
      <c r="E3" s="29"/>
      <c r="F3" s="29"/>
      <c r="G3" s="29"/>
      <c r="H3" s="29"/>
      <c r="I3" s="29"/>
      <c r="J3" s="29"/>
      <c r="K3" s="29"/>
      <c r="L3" s="29"/>
      <c r="M3" s="29"/>
      <c r="N3" s="29"/>
      <c r="O3" s="29"/>
      <c r="P3" s="29"/>
      <c r="Q3" s="29"/>
      <c r="R3" s="29"/>
      <c r="S3" s="29"/>
    </row>
    <row r="4" spans="1:19" ht="54.75" customHeight="1" x14ac:dyDescent="0.25">
      <c r="A4" s="115"/>
      <c r="B4" s="115"/>
      <c r="C4" s="115"/>
      <c r="D4" s="115" t="s">
        <v>46</v>
      </c>
      <c r="E4" s="115" t="s">
        <v>187</v>
      </c>
      <c r="F4" s="115" t="s">
        <v>47</v>
      </c>
      <c r="G4" s="115" t="s">
        <v>48</v>
      </c>
      <c r="H4" s="115" t="s">
        <v>49</v>
      </c>
      <c r="I4" s="115" t="s">
        <v>50</v>
      </c>
      <c r="J4" s="115" t="s">
        <v>51</v>
      </c>
      <c r="K4" s="115" t="s">
        <v>52</v>
      </c>
      <c r="L4" s="115" t="s">
        <v>53</v>
      </c>
      <c r="M4" s="115" t="s">
        <v>54</v>
      </c>
      <c r="N4" s="115" t="s">
        <v>55</v>
      </c>
      <c r="O4" s="115" t="s">
        <v>56</v>
      </c>
      <c r="P4" s="115" t="s">
        <v>86</v>
      </c>
      <c r="Q4" s="115" t="s">
        <v>194</v>
      </c>
      <c r="R4" s="115" t="s">
        <v>57</v>
      </c>
      <c r="S4" s="115" t="s">
        <v>0</v>
      </c>
    </row>
    <row r="5" spans="1:19" x14ac:dyDescent="0.25">
      <c r="A5" s="29"/>
      <c r="B5" s="29"/>
      <c r="C5" s="29"/>
      <c r="D5" s="29"/>
      <c r="E5" s="29"/>
      <c r="F5" s="29"/>
      <c r="G5" s="29"/>
      <c r="H5" s="29"/>
      <c r="I5" s="29"/>
      <c r="J5" s="29"/>
      <c r="K5" s="29"/>
      <c r="L5" s="29"/>
      <c r="M5" s="29"/>
      <c r="N5" s="29"/>
      <c r="O5" s="29"/>
      <c r="P5" s="29"/>
      <c r="Q5" s="29"/>
      <c r="R5" s="29"/>
      <c r="S5" s="29"/>
    </row>
    <row r="6" spans="1:19" x14ac:dyDescent="0.25">
      <c r="A6" s="235" t="s">
        <v>281</v>
      </c>
      <c r="B6" s="29"/>
      <c r="C6" s="29"/>
      <c r="D6" s="87">
        <v>1367</v>
      </c>
      <c r="E6" s="87">
        <v>1078</v>
      </c>
      <c r="F6" s="87">
        <v>704</v>
      </c>
      <c r="G6" s="87">
        <v>526</v>
      </c>
      <c r="H6" s="87">
        <v>639</v>
      </c>
      <c r="I6" s="87">
        <v>266</v>
      </c>
      <c r="J6" s="87">
        <v>423</v>
      </c>
      <c r="K6" s="87">
        <v>457</v>
      </c>
      <c r="L6" s="87">
        <v>859</v>
      </c>
      <c r="M6" s="87">
        <v>1081</v>
      </c>
      <c r="N6" s="87">
        <v>1454</v>
      </c>
      <c r="O6" s="87">
        <v>1744</v>
      </c>
      <c r="P6" s="87">
        <v>1053</v>
      </c>
      <c r="Q6" s="87">
        <v>670</v>
      </c>
      <c r="R6" s="87">
        <v>1343</v>
      </c>
      <c r="S6" s="87">
        <f>SUM(D6:R6)</f>
        <v>13664</v>
      </c>
    </row>
    <row r="7" spans="1:19" x14ac:dyDescent="0.25">
      <c r="A7" s="467" t="s">
        <v>282</v>
      </c>
      <c r="B7" s="467"/>
      <c r="C7" s="467"/>
      <c r="D7" s="469">
        <v>7044</v>
      </c>
      <c r="E7" s="469">
        <v>6789</v>
      </c>
      <c r="F7" s="469">
        <v>4795</v>
      </c>
      <c r="G7" s="469">
        <v>4257</v>
      </c>
      <c r="H7" s="469">
        <v>6176</v>
      </c>
      <c r="I7" s="469">
        <v>4276</v>
      </c>
      <c r="J7" s="469">
        <v>6875</v>
      </c>
      <c r="K7" s="469">
        <v>7291</v>
      </c>
      <c r="L7" s="469">
        <v>4396</v>
      </c>
      <c r="M7" s="469">
        <v>3662</v>
      </c>
      <c r="N7" s="469">
        <v>4165</v>
      </c>
      <c r="O7" s="469">
        <v>6206</v>
      </c>
      <c r="P7" s="469">
        <v>7529</v>
      </c>
      <c r="Q7" s="469">
        <v>7503</v>
      </c>
      <c r="R7" s="469">
        <v>4925</v>
      </c>
      <c r="S7" s="469">
        <f>SUM(D7:R7)</f>
        <v>85889</v>
      </c>
    </row>
    <row r="8" spans="1:19" x14ac:dyDescent="0.25">
      <c r="A8" s="42" t="s">
        <v>283</v>
      </c>
      <c r="B8" s="42"/>
      <c r="C8" s="42"/>
      <c r="D8" s="93">
        <f>D6/D7</f>
        <v>0.19406587166382738</v>
      </c>
      <c r="E8" s="93">
        <f t="shared" ref="E8:S8" si="0">E6/E7</f>
        <v>0.15878627191044337</v>
      </c>
      <c r="F8" s="93">
        <f t="shared" si="0"/>
        <v>0.14681960375391032</v>
      </c>
      <c r="G8" s="93">
        <f t="shared" si="0"/>
        <v>0.12356119332863519</v>
      </c>
      <c r="H8" s="93">
        <f t="shared" si="0"/>
        <v>0.10346502590673576</v>
      </c>
      <c r="I8" s="93">
        <f t="shared" si="0"/>
        <v>6.2207670720299348E-2</v>
      </c>
      <c r="J8" s="93">
        <f t="shared" si="0"/>
        <v>6.1527272727272729E-2</v>
      </c>
      <c r="K8" s="93">
        <f t="shared" si="0"/>
        <v>6.2680016458647653E-2</v>
      </c>
      <c r="L8" s="93">
        <f t="shared" si="0"/>
        <v>0.19540491355777981</v>
      </c>
      <c r="M8" s="93">
        <f t="shared" si="0"/>
        <v>0.29519388312397599</v>
      </c>
      <c r="N8" s="93">
        <f t="shared" si="0"/>
        <v>0.34909963985594239</v>
      </c>
      <c r="O8" s="93">
        <f t="shared" si="0"/>
        <v>0.2810183693200129</v>
      </c>
      <c r="P8" s="93">
        <f t="shared" si="0"/>
        <v>0.13985921105060434</v>
      </c>
      <c r="Q8" s="93">
        <f t="shared" si="0"/>
        <v>8.9297614287618288E-2</v>
      </c>
      <c r="R8" s="93">
        <f t="shared" si="0"/>
        <v>0.27269035532994923</v>
      </c>
      <c r="S8" s="93">
        <f t="shared" si="0"/>
        <v>0.15908905680587734</v>
      </c>
    </row>
    <row r="9" spans="1:19" ht="15.75" thickBot="1" x14ac:dyDescent="0.3">
      <c r="A9" s="411" t="s">
        <v>277</v>
      </c>
      <c r="B9" s="411"/>
      <c r="C9" s="411"/>
      <c r="D9" s="412">
        <f>D8/$S$8</f>
        <v>1.2198568246000052</v>
      </c>
      <c r="E9" s="412">
        <f t="shared" ref="E9:S9" si="1">E8/$S$8</f>
        <v>0.99809675849795598</v>
      </c>
      <c r="F9" s="412">
        <f t="shared" si="1"/>
        <v>0.92287682573328478</v>
      </c>
      <c r="G9" s="412">
        <f t="shared" si="1"/>
        <v>0.77667940089308751</v>
      </c>
      <c r="H9" s="412">
        <f t="shared" si="1"/>
        <v>0.65035916350290013</v>
      </c>
      <c r="I9" s="412">
        <f t="shared" si="1"/>
        <v>0.391024197196706</v>
      </c>
      <c r="J9" s="412">
        <f t="shared" si="1"/>
        <v>0.38674736001703219</v>
      </c>
      <c r="K9" s="412">
        <f t="shared" si="1"/>
        <v>0.3939932621206666</v>
      </c>
      <c r="L9" s="412">
        <f t="shared" si="1"/>
        <v>1.2282737573597886</v>
      </c>
      <c r="M9" s="412">
        <f t="shared" si="1"/>
        <v>1.8555260119756423</v>
      </c>
      <c r="N9" s="412">
        <f t="shared" si="1"/>
        <v>2.19436614224144</v>
      </c>
      <c r="O9" s="412">
        <f t="shared" si="1"/>
        <v>1.7664217449155877</v>
      </c>
      <c r="P9" s="412">
        <f t="shared" si="1"/>
        <v>0.87912527648751149</v>
      </c>
      <c r="Q9" s="412">
        <f t="shared" si="1"/>
        <v>0.56130582505483373</v>
      </c>
      <c r="R9" s="412">
        <f t="shared" si="1"/>
        <v>1.7140736189208146</v>
      </c>
      <c r="S9" s="412">
        <f t="shared" si="1"/>
        <v>1</v>
      </c>
    </row>
    <row r="10" spans="1:19" x14ac:dyDescent="0.25">
      <c r="A10" s="29" t="s">
        <v>381</v>
      </c>
      <c r="B10" s="29"/>
      <c r="C10" s="29"/>
      <c r="D10" s="29"/>
      <c r="E10" s="29"/>
      <c r="F10" s="29"/>
      <c r="G10" s="29"/>
      <c r="H10" s="29"/>
      <c r="I10" s="29"/>
      <c r="J10" s="29"/>
      <c r="K10" s="29"/>
      <c r="L10" s="29"/>
      <c r="M10" s="29"/>
      <c r="N10" s="29"/>
      <c r="O10" s="29"/>
      <c r="P10" s="29"/>
      <c r="Q10" s="29"/>
      <c r="R10" s="29"/>
      <c r="S10" s="29"/>
    </row>
    <row r="11" spans="1:19" x14ac:dyDescent="0.25">
      <c r="A11" s="29"/>
      <c r="B11" s="29"/>
      <c r="C11" s="29"/>
      <c r="D11" s="29"/>
      <c r="E11" s="29"/>
      <c r="F11" s="29"/>
      <c r="G11" s="29"/>
      <c r="H11" s="29"/>
      <c r="I11" s="29"/>
      <c r="J11" s="29"/>
      <c r="K11" s="29"/>
      <c r="L11" s="29"/>
      <c r="M11" s="29"/>
      <c r="N11" s="29"/>
      <c r="O11" s="29"/>
      <c r="P11" s="29"/>
      <c r="Q11" s="29"/>
      <c r="R11" s="29"/>
      <c r="S11" s="29"/>
    </row>
    <row r="12" spans="1:19" x14ac:dyDescent="0.25">
      <c r="A12" s="37" t="s">
        <v>242</v>
      </c>
      <c r="B12" s="37"/>
      <c r="C12" s="37"/>
      <c r="D12" s="29"/>
      <c r="E12" s="29"/>
      <c r="F12" s="29"/>
      <c r="G12" s="29"/>
      <c r="H12" s="29"/>
      <c r="I12" s="29"/>
      <c r="J12" s="29"/>
      <c r="K12" s="29"/>
      <c r="L12" s="29"/>
      <c r="M12" s="29"/>
      <c r="N12" s="29"/>
      <c r="O12" s="29"/>
      <c r="P12" s="29"/>
      <c r="Q12" s="29"/>
      <c r="R12" s="29"/>
      <c r="S12" s="29"/>
    </row>
    <row r="13" spans="1:19" x14ac:dyDescent="0.25">
      <c r="A13" s="29"/>
      <c r="B13" s="29"/>
      <c r="C13" s="29"/>
      <c r="D13" s="29"/>
      <c r="E13" s="29"/>
      <c r="F13" s="29"/>
      <c r="G13" s="29"/>
      <c r="H13" s="29"/>
      <c r="I13" s="29"/>
      <c r="J13" s="29"/>
      <c r="K13" s="29"/>
      <c r="L13" s="29"/>
      <c r="M13" s="29"/>
      <c r="N13" s="29"/>
      <c r="O13" s="29"/>
      <c r="P13" s="29"/>
      <c r="Q13" s="29"/>
      <c r="R13" s="29"/>
      <c r="S13" s="29"/>
    </row>
    <row r="14" spans="1:19" ht="54.75" customHeight="1" x14ac:dyDescent="0.25">
      <c r="A14" s="115"/>
      <c r="B14" s="115"/>
      <c r="C14" s="115"/>
      <c r="D14" s="115" t="str">
        <f>D4</f>
        <v xml:space="preserve">1. 
Gamle Oslo </v>
      </c>
      <c r="E14" s="115" t="str">
        <f t="shared" ref="E14:S14" si="2">E4</f>
        <v>2. 
Grünerløkka</v>
      </c>
      <c r="F14" s="115" t="str">
        <f t="shared" si="2"/>
        <v>3. 
Sagene</v>
      </c>
      <c r="G14" s="115" t="str">
        <f t="shared" si="2"/>
        <v>4. 
St. Hanshaugen</v>
      </c>
      <c r="H14" s="115" t="str">
        <f t="shared" si="2"/>
        <v>5. 
Frogner</v>
      </c>
      <c r="I14" s="115" t="str">
        <f t="shared" si="2"/>
        <v>6. 
Ullern</v>
      </c>
      <c r="J14" s="115" t="str">
        <f t="shared" si="2"/>
        <v>7. 
Vestre Aker</v>
      </c>
      <c r="K14" s="115" t="str">
        <f t="shared" si="2"/>
        <v>8. 
Nordre Aker</v>
      </c>
      <c r="L14" s="115" t="str">
        <f t="shared" si="2"/>
        <v>9. 
Bjerke</v>
      </c>
      <c r="M14" s="115" t="str">
        <f t="shared" si="2"/>
        <v>10. 
Grorud</v>
      </c>
      <c r="N14" s="115" t="str">
        <f t="shared" si="2"/>
        <v>11. 
Stovner</v>
      </c>
      <c r="O14" s="115" t="str">
        <f t="shared" si="2"/>
        <v>12. 
Alna</v>
      </c>
      <c r="P14" s="115" t="str">
        <f t="shared" si="2"/>
        <v>13. 
Østensjø</v>
      </c>
      <c r="Q14" s="115" t="str">
        <f t="shared" si="2"/>
        <v>14.
Nordstrand</v>
      </c>
      <c r="R14" s="115" t="str">
        <f t="shared" si="2"/>
        <v>15. 
Søndre Nordstrand</v>
      </c>
      <c r="S14" s="115" t="str">
        <f t="shared" si="2"/>
        <v>Sum</v>
      </c>
    </row>
    <row r="15" spans="1:19" x14ac:dyDescent="0.25">
      <c r="A15" s="29"/>
      <c r="B15" s="29"/>
      <c r="C15" s="29"/>
      <c r="D15" s="29"/>
      <c r="E15" s="29"/>
      <c r="F15" s="29"/>
      <c r="G15" s="29"/>
      <c r="H15" s="29"/>
      <c r="I15" s="29"/>
      <c r="J15" s="29"/>
      <c r="K15" s="29"/>
      <c r="L15" s="29"/>
      <c r="M15" s="29"/>
      <c r="N15" s="29"/>
      <c r="O15" s="29"/>
      <c r="P15" s="29"/>
      <c r="Q15" s="29"/>
      <c r="R15" s="29"/>
      <c r="S15" s="29"/>
    </row>
    <row r="16" spans="1:19" x14ac:dyDescent="0.25">
      <c r="A16" s="29" t="s">
        <v>270</v>
      </c>
      <c r="B16" s="29"/>
      <c r="C16" s="29"/>
      <c r="D16" s="87">
        <v>9688</v>
      </c>
      <c r="E16" s="87">
        <v>12265</v>
      </c>
      <c r="F16" s="87">
        <v>8521</v>
      </c>
      <c r="G16" s="87">
        <v>10159</v>
      </c>
      <c r="H16" s="87">
        <v>11239</v>
      </c>
      <c r="I16" s="87">
        <v>3633</v>
      </c>
      <c r="J16" s="87">
        <v>4973</v>
      </c>
      <c r="K16" s="87">
        <v>6330</v>
      </c>
      <c r="L16" s="87">
        <v>4507</v>
      </c>
      <c r="M16" s="87">
        <v>3360</v>
      </c>
      <c r="N16" s="87">
        <v>3570</v>
      </c>
      <c r="O16" s="87">
        <v>5593</v>
      </c>
      <c r="P16" s="87">
        <v>4452</v>
      </c>
      <c r="Q16" s="87">
        <v>4530</v>
      </c>
      <c r="R16" s="87">
        <v>3949</v>
      </c>
      <c r="S16" s="87">
        <f>SUM(D16:R16)</f>
        <v>96769</v>
      </c>
    </row>
    <row r="17" spans="1:19" x14ac:dyDescent="0.25">
      <c r="A17" s="467" t="s">
        <v>279</v>
      </c>
      <c r="B17" s="467"/>
      <c r="C17" s="467"/>
      <c r="D17" s="469">
        <v>54613</v>
      </c>
      <c r="E17" s="469">
        <v>58881</v>
      </c>
      <c r="F17" s="469">
        <v>43067</v>
      </c>
      <c r="G17" s="469">
        <v>39094</v>
      </c>
      <c r="H17" s="469">
        <v>58293</v>
      </c>
      <c r="I17" s="469">
        <v>33354</v>
      </c>
      <c r="J17" s="469">
        <v>49414</v>
      </c>
      <c r="K17" s="469">
        <v>51598</v>
      </c>
      <c r="L17" s="469">
        <v>32072</v>
      </c>
      <c r="M17" s="469">
        <v>27405</v>
      </c>
      <c r="N17" s="469">
        <v>32751</v>
      </c>
      <c r="O17" s="469">
        <v>49427</v>
      </c>
      <c r="P17" s="469">
        <v>50163</v>
      </c>
      <c r="Q17" s="469">
        <v>51294</v>
      </c>
      <c r="R17" s="469">
        <v>38965</v>
      </c>
      <c r="S17" s="469">
        <v>670391</v>
      </c>
    </row>
    <row r="18" spans="1:19" x14ac:dyDescent="0.25">
      <c r="A18" s="42" t="s">
        <v>280</v>
      </c>
      <c r="B18" s="42"/>
      <c r="C18" s="42"/>
      <c r="D18" s="93">
        <f>D16/D17</f>
        <v>0.17739366084998076</v>
      </c>
      <c r="E18" s="93">
        <f t="shared" ref="E18:S18" si="3">E16/E17</f>
        <v>0.20830148944481242</v>
      </c>
      <c r="F18" s="93">
        <f t="shared" si="3"/>
        <v>0.19785450577007918</v>
      </c>
      <c r="G18" s="93">
        <f t="shared" si="3"/>
        <v>0.25986084821200184</v>
      </c>
      <c r="H18" s="93">
        <f t="shared" si="3"/>
        <v>0.19280188015713723</v>
      </c>
      <c r="I18" s="93">
        <f t="shared" si="3"/>
        <v>0.10892246806979673</v>
      </c>
      <c r="J18" s="93">
        <f t="shared" si="3"/>
        <v>0.10063949487999352</v>
      </c>
      <c r="K18" s="93">
        <f t="shared" si="3"/>
        <v>0.12267917361138028</v>
      </c>
      <c r="L18" s="93">
        <f t="shared" si="3"/>
        <v>0.14052756298328761</v>
      </c>
      <c r="M18" s="93">
        <f t="shared" si="3"/>
        <v>0.12260536398467432</v>
      </c>
      <c r="N18" s="93">
        <f t="shared" si="3"/>
        <v>0.10900430521205459</v>
      </c>
      <c r="O18" s="93">
        <f t="shared" si="3"/>
        <v>0.11315677666052967</v>
      </c>
      <c r="P18" s="93">
        <f t="shared" si="3"/>
        <v>8.8750672806650319E-2</v>
      </c>
      <c r="Q18" s="93">
        <f t="shared" si="3"/>
        <v>8.83144227395017E-2</v>
      </c>
      <c r="R18" s="93">
        <f t="shared" si="3"/>
        <v>0.10134736301809316</v>
      </c>
      <c r="S18" s="93">
        <f t="shared" si="3"/>
        <v>0.14434710489848462</v>
      </c>
    </row>
    <row r="19" spans="1:19" ht="15.75" thickBot="1" x14ac:dyDescent="0.3">
      <c r="A19" s="411" t="s">
        <v>278</v>
      </c>
      <c r="B19" s="411"/>
      <c r="C19" s="411"/>
      <c r="D19" s="412">
        <f>D18/$S$18</f>
        <v>1.2289381278186138</v>
      </c>
      <c r="E19" s="412">
        <f t="shared" ref="E19:R19" si="4">E18/$S$18</f>
        <v>1.4430596969111722</v>
      </c>
      <c r="F19" s="412">
        <f t="shared" si="4"/>
        <v>1.3706856532330514</v>
      </c>
      <c r="G19" s="412">
        <f t="shared" si="4"/>
        <v>1.8002498103079718</v>
      </c>
      <c r="H19" s="412">
        <f t="shared" si="4"/>
        <v>1.3356823491037768</v>
      </c>
      <c r="I19" s="412">
        <f t="shared" si="4"/>
        <v>0.75458713319119863</v>
      </c>
      <c r="J19" s="412">
        <f t="shared" si="4"/>
        <v>0.69720480331607981</v>
      </c>
      <c r="K19" s="412">
        <f t="shared" si="4"/>
        <v>0.84989008749193273</v>
      </c>
      <c r="L19" s="412">
        <f t="shared" si="4"/>
        <v>0.97353918585424215</v>
      </c>
      <c r="M19" s="412">
        <f t="shared" si="4"/>
        <v>0.84937875318593559</v>
      </c>
      <c r="N19" s="412">
        <f t="shared" si="4"/>
        <v>0.75515408008158069</v>
      </c>
      <c r="O19" s="412">
        <f t="shared" si="4"/>
        <v>0.78392134528856494</v>
      </c>
      <c r="P19" s="412">
        <f t="shared" si="4"/>
        <v>0.61484207022417414</v>
      </c>
      <c r="Q19" s="412">
        <f t="shared" si="4"/>
        <v>0.61181984080394836</v>
      </c>
      <c r="R19" s="412">
        <f t="shared" si="4"/>
        <v>0.70210873359301518</v>
      </c>
      <c r="S19" s="412">
        <v>1</v>
      </c>
    </row>
    <row r="20" spans="1:19" x14ac:dyDescent="0.25">
      <c r="A20" s="235" t="s">
        <v>381</v>
      </c>
      <c r="B20" s="35"/>
      <c r="C20" s="35"/>
      <c r="D20" s="35"/>
      <c r="E20" s="35"/>
      <c r="F20" s="35"/>
      <c r="G20" s="35"/>
      <c r="H20" s="35"/>
      <c r="I20" s="35"/>
      <c r="J20" s="35"/>
      <c r="K20" s="35"/>
      <c r="L20" s="35"/>
      <c r="M20" s="35"/>
      <c r="N20" s="35"/>
      <c r="O20" s="35"/>
      <c r="P20" s="35"/>
      <c r="Q20" s="35"/>
      <c r="R20" s="35"/>
      <c r="S20" s="35"/>
    </row>
    <row r="21" spans="1:19" x14ac:dyDescent="0.25">
      <c r="A21" s="29"/>
      <c r="B21" s="29"/>
      <c r="C21" s="29"/>
      <c r="D21" s="29"/>
      <c r="E21" s="29"/>
      <c r="F21" s="29"/>
      <c r="G21" s="29"/>
      <c r="H21" s="29"/>
      <c r="I21" s="29"/>
      <c r="J21" s="29"/>
      <c r="K21" s="29"/>
      <c r="L21" s="29"/>
      <c r="M21" s="29"/>
      <c r="N21" s="29"/>
      <c r="O21" s="29"/>
      <c r="P21" s="29"/>
      <c r="Q21" s="29"/>
      <c r="R21" s="29"/>
      <c r="S21" s="29"/>
    </row>
    <row r="22" spans="1:19" x14ac:dyDescent="0.25">
      <c r="A22" s="37" t="s">
        <v>249</v>
      </c>
      <c r="B22" s="37"/>
      <c r="C22" s="37"/>
      <c r="D22" s="29"/>
      <c r="E22" s="29"/>
      <c r="F22" s="29"/>
      <c r="G22" s="29"/>
      <c r="H22" s="29"/>
      <c r="I22" s="29"/>
      <c r="J22" s="29"/>
      <c r="K22" s="29"/>
      <c r="L22" s="29"/>
      <c r="M22" s="29"/>
      <c r="N22" s="29"/>
      <c r="O22" s="29"/>
      <c r="P22" s="29"/>
      <c r="Q22" s="29"/>
      <c r="R22" s="29"/>
      <c r="S22" s="29"/>
    </row>
    <row r="23" spans="1:19" x14ac:dyDescent="0.25">
      <c r="A23" s="29"/>
      <c r="B23" s="29"/>
      <c r="C23" s="29"/>
      <c r="D23" s="29"/>
      <c r="E23" s="29"/>
      <c r="F23" s="29"/>
      <c r="G23" s="29"/>
      <c r="H23" s="29"/>
      <c r="I23" s="29"/>
      <c r="J23" s="29"/>
      <c r="K23" s="29"/>
      <c r="L23" s="29"/>
      <c r="M23" s="29"/>
      <c r="N23" s="29"/>
      <c r="O23" s="29"/>
      <c r="P23" s="29"/>
      <c r="Q23" s="29"/>
      <c r="R23" s="29"/>
      <c r="S23" s="29"/>
    </row>
    <row r="24" spans="1:19" ht="54.75" customHeight="1" x14ac:dyDescent="0.25">
      <c r="A24" s="115"/>
      <c r="B24" s="115"/>
      <c r="C24" s="115"/>
      <c r="D24" s="115" t="str">
        <f>D4</f>
        <v xml:space="preserve">1. 
Gamle Oslo </v>
      </c>
      <c r="E24" s="115" t="str">
        <f t="shared" ref="E24:S24" si="5">E4</f>
        <v>2. 
Grünerløkka</v>
      </c>
      <c r="F24" s="115" t="str">
        <f t="shared" si="5"/>
        <v>3. 
Sagene</v>
      </c>
      <c r="G24" s="115" t="str">
        <f t="shared" si="5"/>
        <v>4. 
St. Hanshaugen</v>
      </c>
      <c r="H24" s="115" t="str">
        <f t="shared" si="5"/>
        <v>5. 
Frogner</v>
      </c>
      <c r="I24" s="115" t="str">
        <f t="shared" si="5"/>
        <v>6. 
Ullern</v>
      </c>
      <c r="J24" s="115" t="str">
        <f t="shared" si="5"/>
        <v>7. 
Vestre Aker</v>
      </c>
      <c r="K24" s="115" t="str">
        <f t="shared" si="5"/>
        <v>8. 
Nordre Aker</v>
      </c>
      <c r="L24" s="115" t="str">
        <f t="shared" si="5"/>
        <v>9. 
Bjerke</v>
      </c>
      <c r="M24" s="115" t="str">
        <f t="shared" si="5"/>
        <v>10. 
Grorud</v>
      </c>
      <c r="N24" s="115" t="str">
        <f t="shared" si="5"/>
        <v>11. 
Stovner</v>
      </c>
      <c r="O24" s="115" t="str">
        <f t="shared" si="5"/>
        <v>12. 
Alna</v>
      </c>
      <c r="P24" s="115" t="str">
        <f t="shared" si="5"/>
        <v>13. 
Østensjø</v>
      </c>
      <c r="Q24" s="115" t="str">
        <f t="shared" si="5"/>
        <v>14.
Nordstrand</v>
      </c>
      <c r="R24" s="115" t="str">
        <f t="shared" si="5"/>
        <v>15. 
Søndre Nordstrand</v>
      </c>
      <c r="S24" s="115" t="str">
        <f t="shared" si="5"/>
        <v>Sum</v>
      </c>
    </row>
    <row r="25" spans="1:19" x14ac:dyDescent="0.25">
      <c r="A25" s="29"/>
      <c r="B25" s="29"/>
      <c r="C25" s="29"/>
      <c r="D25" s="29"/>
      <c r="E25" s="29"/>
      <c r="F25" s="29"/>
      <c r="G25" s="29"/>
      <c r="H25" s="29"/>
      <c r="I25" s="29"/>
      <c r="J25" s="29"/>
      <c r="K25" s="29"/>
      <c r="L25" s="29"/>
      <c r="M25" s="29"/>
      <c r="N25" s="29"/>
      <c r="O25" s="29"/>
      <c r="P25" s="29"/>
      <c r="Q25" s="29"/>
      <c r="R25" s="29"/>
      <c r="S25" s="29"/>
    </row>
    <row r="26" spans="1:19" x14ac:dyDescent="0.25">
      <c r="A26" s="235" t="s">
        <v>96</v>
      </c>
      <c r="B26" s="29"/>
      <c r="C26" s="29"/>
      <c r="D26" s="92">
        <v>14.923468065723259</v>
      </c>
      <c r="E26" s="92">
        <v>15.157856902637832</v>
      </c>
      <c r="F26" s="92">
        <v>21.591486231037639</v>
      </c>
      <c r="G26" s="92">
        <v>12.934515038048037</v>
      </c>
      <c r="H26" s="92">
        <v>9.8215440065928981</v>
      </c>
      <c r="I26" s="92">
        <v>6.3891335990750928</v>
      </c>
      <c r="J26" s="92">
        <v>6.3658061917870823</v>
      </c>
      <c r="K26" s="92">
        <v>6.5046466465652202</v>
      </c>
      <c r="L26" s="92">
        <v>8.5130998262696806</v>
      </c>
      <c r="M26" s="92">
        <v>15.277950819955015</v>
      </c>
      <c r="N26" s="92">
        <v>12.638409050946279</v>
      </c>
      <c r="O26" s="92">
        <v>10.941742047415298</v>
      </c>
      <c r="P26" s="92">
        <v>10.500615680546346</v>
      </c>
      <c r="Q26" s="92">
        <v>9.968364617047019</v>
      </c>
      <c r="R26" s="92">
        <v>9.878650758333368</v>
      </c>
      <c r="S26" s="92">
        <v>10.602365800000001</v>
      </c>
    </row>
    <row r="27" spans="1:19" x14ac:dyDescent="0.25">
      <c r="A27" s="235" t="s">
        <v>97</v>
      </c>
      <c r="B27" s="29"/>
      <c r="C27" s="29"/>
      <c r="D27" s="92">
        <v>12.73852922653116</v>
      </c>
      <c r="E27" s="92">
        <v>19.766460561026527</v>
      </c>
      <c r="F27" s="92">
        <v>20.007198675297005</v>
      </c>
      <c r="G27" s="92">
        <v>10.65537592698573</v>
      </c>
      <c r="H27" s="92">
        <v>8.6219661406902759</v>
      </c>
      <c r="I27" s="92">
        <v>6.0041482808292006</v>
      </c>
      <c r="J27" s="92">
        <v>7.0996975256074082</v>
      </c>
      <c r="K27" s="92">
        <v>8.5096960484800377</v>
      </c>
      <c r="L27" s="92">
        <v>12.323204114147549</v>
      </c>
      <c r="M27" s="92">
        <v>12.800139387232525</v>
      </c>
      <c r="N27" s="92">
        <v>10.674321550353788</v>
      </c>
      <c r="O27" s="92">
        <v>10.786092031938869</v>
      </c>
      <c r="P27" s="92">
        <v>9.4845888072429005</v>
      </c>
      <c r="Q27" s="92">
        <v>8.4503066661736721</v>
      </c>
      <c r="R27" s="92">
        <v>7.3696210984223196</v>
      </c>
      <c r="S27" s="92">
        <v>10.209018921030101</v>
      </c>
    </row>
    <row r="28" spans="1:19" x14ac:dyDescent="0.25">
      <c r="A28" s="235" t="s">
        <v>98</v>
      </c>
      <c r="B28" s="29"/>
      <c r="C28" s="29"/>
      <c r="D28" s="92">
        <v>13.399829173959635</v>
      </c>
      <c r="E28" s="92">
        <v>14.984945731974779</v>
      </c>
      <c r="F28" s="92">
        <v>15.944889468760882</v>
      </c>
      <c r="G28" s="92">
        <v>12.907964916821175</v>
      </c>
      <c r="H28" s="92">
        <v>7.6462494247377366</v>
      </c>
      <c r="I28" s="92">
        <v>7.8824285219872792</v>
      </c>
      <c r="J28" s="92">
        <v>6.8927015402654446</v>
      </c>
      <c r="K28" s="92">
        <v>7.5947126524304878</v>
      </c>
      <c r="L28" s="92">
        <v>13.390865472380479</v>
      </c>
      <c r="M28" s="92">
        <v>13.283199702160857</v>
      </c>
      <c r="N28" s="92">
        <v>11.779459920724904</v>
      </c>
      <c r="O28" s="92">
        <v>11.762997744415523</v>
      </c>
      <c r="P28" s="92">
        <v>8.5548374976410528</v>
      </c>
      <c r="Q28" s="92">
        <v>7.3588211524935048</v>
      </c>
      <c r="R28" s="92">
        <v>8.44834756539192</v>
      </c>
      <c r="S28" s="92">
        <v>10.004848510466161</v>
      </c>
    </row>
    <row r="29" spans="1:19" x14ac:dyDescent="0.25">
      <c r="A29" s="235" t="s">
        <v>99</v>
      </c>
      <c r="B29" s="29"/>
      <c r="C29" s="29"/>
      <c r="D29" s="92">
        <v>13.457678502680182</v>
      </c>
      <c r="E29" s="92">
        <v>16.755009741906868</v>
      </c>
      <c r="F29" s="92">
        <v>17.176881608168795</v>
      </c>
      <c r="G29" s="92">
        <v>11.373016783539178</v>
      </c>
      <c r="H29" s="92">
        <v>8.0480455005929947</v>
      </c>
      <c r="I29" s="92">
        <v>7.077673922230554</v>
      </c>
      <c r="J29" s="92">
        <v>5.7014324827667782</v>
      </c>
      <c r="K29" s="92">
        <v>6.8823356616852012</v>
      </c>
      <c r="L29" s="92">
        <v>11.791996645112338</v>
      </c>
      <c r="M29" s="92">
        <v>11.128326046234296</v>
      </c>
      <c r="N29" s="92">
        <v>11.295785413434858</v>
      </c>
      <c r="O29" s="92">
        <v>10.308456482178073</v>
      </c>
      <c r="P29" s="92">
        <v>10.388441289274233</v>
      </c>
      <c r="Q29" s="92">
        <v>6.9394856149434556</v>
      </c>
      <c r="R29" s="92">
        <v>8.01220978709466</v>
      </c>
      <c r="S29" s="92">
        <v>9.6654079424162571</v>
      </c>
    </row>
    <row r="30" spans="1:19" x14ac:dyDescent="0.25">
      <c r="A30" s="235" t="s">
        <v>100</v>
      </c>
      <c r="B30" s="29"/>
      <c r="C30" s="29"/>
      <c r="D30" s="92">
        <v>15.90393491207405</v>
      </c>
      <c r="E30" s="92">
        <v>16.716994071616703</v>
      </c>
      <c r="F30" s="92">
        <v>14.931904609563251</v>
      </c>
      <c r="G30" s="92">
        <v>11.097439863118568</v>
      </c>
      <c r="H30" s="92">
        <v>6.6840573770400535</v>
      </c>
      <c r="I30" s="92">
        <v>7.158904027044704</v>
      </c>
      <c r="J30" s="92">
        <v>5.8650871401667279</v>
      </c>
      <c r="K30" s="92">
        <v>6.134213367597189</v>
      </c>
      <c r="L30" s="92">
        <v>8.4174203902322624</v>
      </c>
      <c r="M30" s="92">
        <v>13.402422187676589</v>
      </c>
      <c r="N30" s="92">
        <v>8.0936432469708173</v>
      </c>
      <c r="O30" s="92">
        <v>10.265253461608211</v>
      </c>
      <c r="P30" s="92">
        <v>8.0612498852055854</v>
      </c>
      <c r="Q30" s="92">
        <v>9.1520645192559691</v>
      </c>
      <c r="R30" s="92">
        <v>10.153846491119698</v>
      </c>
      <c r="S30" s="92">
        <v>9.3750494954476018</v>
      </c>
    </row>
    <row r="31" spans="1:19" x14ac:dyDescent="0.25">
      <c r="A31" s="235" t="s">
        <v>101</v>
      </c>
      <c r="B31" s="29"/>
      <c r="C31" s="29"/>
      <c r="D31" s="92">
        <v>13.316662308611518</v>
      </c>
      <c r="E31" s="92">
        <v>13.188142962530938</v>
      </c>
      <c r="F31" s="92">
        <v>17.269517403625056</v>
      </c>
      <c r="G31" s="92">
        <v>9.0491799431076565</v>
      </c>
      <c r="H31" s="92">
        <v>6.8338774867844503</v>
      </c>
      <c r="I31" s="92">
        <v>5.8263038849406339</v>
      </c>
      <c r="J31" s="92">
        <v>6.5658748557348137</v>
      </c>
      <c r="K31" s="92">
        <v>5.5314966531779293</v>
      </c>
      <c r="L31" s="92">
        <v>9.8003392119382351</v>
      </c>
      <c r="M31" s="92">
        <v>11.331484283891317</v>
      </c>
      <c r="N31" s="92">
        <v>8.4788613106473889</v>
      </c>
      <c r="O31" s="92">
        <v>10.44461216519791</v>
      </c>
      <c r="P31" s="92">
        <v>7.5346929409835921</v>
      </c>
      <c r="Q31" s="92">
        <v>6.7084503918508007</v>
      </c>
      <c r="R31" s="92">
        <v>9.3534949970875019</v>
      </c>
      <c r="S31" s="92">
        <v>8.7749281649979842</v>
      </c>
    </row>
    <row r="32" spans="1:19" x14ac:dyDescent="0.25">
      <c r="A32" s="467" t="s">
        <v>267</v>
      </c>
      <c r="B32" s="467"/>
      <c r="C32" s="467"/>
      <c r="D32" s="468">
        <v>13.963843929716683</v>
      </c>
      <c r="E32" s="468">
        <v>14.808067270297244</v>
      </c>
      <c r="F32" s="468">
        <v>13.705054547059854</v>
      </c>
      <c r="G32" s="468">
        <v>11.839787037443648</v>
      </c>
      <c r="H32" s="468">
        <v>7.5391862682361204</v>
      </c>
      <c r="I32" s="468">
        <v>5.3757761835236861</v>
      </c>
      <c r="J32" s="468">
        <v>7.1719539415261711</v>
      </c>
      <c r="K32" s="468">
        <v>5.3437424466822874</v>
      </c>
      <c r="L32" s="468">
        <v>10.996101564583956</v>
      </c>
      <c r="M32" s="468">
        <v>12.805136347498626</v>
      </c>
      <c r="N32" s="468">
        <v>9.450312517840306</v>
      </c>
      <c r="O32" s="468">
        <v>9.5878158172292167</v>
      </c>
      <c r="P32" s="468">
        <v>8.6466176052164947</v>
      </c>
      <c r="Q32" s="468">
        <v>6.6695146115360284</v>
      </c>
      <c r="R32" s="468">
        <v>7.1832049559611892</v>
      </c>
      <c r="S32" s="468">
        <v>8.9642968646010974</v>
      </c>
    </row>
    <row r="33" spans="1:19" x14ac:dyDescent="0.25">
      <c r="A33" s="42" t="s">
        <v>268</v>
      </c>
      <c r="B33" s="42"/>
      <c r="C33" s="42"/>
      <c r="D33" s="93">
        <f>AVERAGE(D26:D32)</f>
        <v>13.957706588470927</v>
      </c>
      <c r="E33" s="93">
        <f t="shared" ref="E33:S33" si="6">AVERAGE(E26:E32)</f>
        <v>15.91106817742727</v>
      </c>
      <c r="F33" s="93">
        <f t="shared" si="6"/>
        <v>17.232418934787496</v>
      </c>
      <c r="G33" s="93">
        <f t="shared" si="6"/>
        <v>11.408182787009141</v>
      </c>
      <c r="H33" s="93">
        <f t="shared" si="6"/>
        <v>7.8849894578106472</v>
      </c>
      <c r="I33" s="93">
        <f t="shared" si="6"/>
        <v>6.5306240599473071</v>
      </c>
      <c r="J33" s="93">
        <f t="shared" si="6"/>
        <v>6.5232219539792036</v>
      </c>
      <c r="K33" s="93">
        <f t="shared" si="6"/>
        <v>6.6429776395169071</v>
      </c>
      <c r="L33" s="93">
        <f t="shared" si="6"/>
        <v>10.747575317809213</v>
      </c>
      <c r="M33" s="93">
        <f t="shared" si="6"/>
        <v>12.861236967807033</v>
      </c>
      <c r="N33" s="93">
        <f t="shared" si="6"/>
        <v>10.344399001559763</v>
      </c>
      <c r="O33" s="93">
        <f t="shared" si="6"/>
        <v>10.585281392854728</v>
      </c>
      <c r="P33" s="93">
        <f t="shared" si="6"/>
        <v>9.0244348151585996</v>
      </c>
      <c r="Q33" s="93">
        <f t="shared" si="6"/>
        <v>7.8924296533286356</v>
      </c>
      <c r="R33" s="93">
        <f t="shared" si="6"/>
        <v>8.6284822362015223</v>
      </c>
      <c r="S33" s="93">
        <f t="shared" si="6"/>
        <v>9.6565593855656005</v>
      </c>
    </row>
    <row r="34" spans="1:19" ht="15.75" thickBot="1" x14ac:dyDescent="0.3">
      <c r="A34" s="411" t="s">
        <v>269</v>
      </c>
      <c r="B34" s="411"/>
      <c r="C34" s="411"/>
      <c r="D34" s="412">
        <f>D33/$S$33</f>
        <v>1.4454119765819056</v>
      </c>
      <c r="E34" s="412">
        <f t="shared" ref="E34:S34" si="7">E33/$S$33</f>
        <v>1.6476953687263356</v>
      </c>
      <c r="F34" s="412">
        <f t="shared" si="7"/>
        <v>1.7845298979413013</v>
      </c>
      <c r="G34" s="412">
        <f t="shared" si="7"/>
        <v>1.1813920809167109</v>
      </c>
      <c r="H34" s="412">
        <f t="shared" si="7"/>
        <v>0.81654232558202311</v>
      </c>
      <c r="I34" s="412">
        <f t="shared" si="7"/>
        <v>0.6762889140110433</v>
      </c>
      <c r="J34" s="412">
        <f t="shared" si="7"/>
        <v>0.67552237743496546</v>
      </c>
      <c r="K34" s="412">
        <f t="shared" si="7"/>
        <v>0.68792386338416511</v>
      </c>
      <c r="L34" s="412">
        <f t="shared" si="7"/>
        <v>1.1129818487808854</v>
      </c>
      <c r="M34" s="412">
        <f t="shared" si="7"/>
        <v>1.3318653626292309</v>
      </c>
      <c r="N34" s="412">
        <f t="shared" si="7"/>
        <v>1.0712302993778851</v>
      </c>
      <c r="O34" s="412">
        <f t="shared" si="7"/>
        <v>1.0961752494037742</v>
      </c>
      <c r="P34" s="412">
        <f t="shared" si="7"/>
        <v>0.93453935867138294</v>
      </c>
      <c r="Q34" s="412">
        <f t="shared" si="7"/>
        <v>0.81731280658057726</v>
      </c>
      <c r="R34" s="412">
        <f t="shared" si="7"/>
        <v>0.89353587459930872</v>
      </c>
      <c r="S34" s="412">
        <f t="shared" si="7"/>
        <v>1</v>
      </c>
    </row>
    <row r="35" spans="1:19" x14ac:dyDescent="0.25">
      <c r="A35" s="235" t="s">
        <v>381</v>
      </c>
      <c r="B35" s="29"/>
      <c r="C35" s="29"/>
      <c r="D35" s="29"/>
      <c r="E35" s="29"/>
      <c r="F35" s="29"/>
      <c r="G35" s="29"/>
      <c r="H35" s="29"/>
      <c r="I35" s="29"/>
      <c r="J35" s="29"/>
      <c r="K35" s="29"/>
      <c r="L35" s="29"/>
      <c r="M35" s="29"/>
      <c r="N35" s="29"/>
      <c r="O35" s="29"/>
      <c r="P35" s="29"/>
      <c r="Q35" s="29"/>
      <c r="R35" s="29"/>
      <c r="S35" s="29"/>
    </row>
  </sheetData>
  <pageMargins left="0.51181102362204722" right="0.39370078740157483" top="0.74803149606299213" bottom="0.74803149606299213" header="0.31496062992125984" footer="0.31496062992125984"/>
  <pageSetup paperSize="9"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baseColWidth="10" defaultRowHeight="15" x14ac:dyDescent="0.25"/>
  <cols>
    <col min="1" max="16384" width="11.42578125" style="286"/>
  </cols>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XDU85"/>
  <sheetViews>
    <sheetView topLeftCell="B28" zoomScaleNormal="100" workbookViewId="0">
      <selection activeCell="B28" sqref="B28"/>
    </sheetView>
  </sheetViews>
  <sheetFormatPr baseColWidth="10" defaultRowHeight="15" x14ac:dyDescent="0.25"/>
  <cols>
    <col min="1" max="1" width="27.7109375" style="15" customWidth="1"/>
    <col min="2" max="2" width="30.42578125" style="15" customWidth="1"/>
    <col min="3" max="3" width="22.85546875" style="15" customWidth="1"/>
    <col min="4" max="19" width="12.5703125" style="15" customWidth="1"/>
    <col min="20" max="16384" width="11.42578125" style="15"/>
  </cols>
  <sheetData>
    <row r="2" spans="1:21" x14ac:dyDescent="0.25">
      <c r="A2" s="236" t="s">
        <v>246</v>
      </c>
      <c r="B2" s="235"/>
      <c r="C2" s="235"/>
      <c r="D2" s="235"/>
      <c r="E2" s="235"/>
      <c r="F2" s="235"/>
      <c r="G2" s="235"/>
      <c r="H2" s="235"/>
      <c r="I2" s="235"/>
      <c r="J2" s="235"/>
      <c r="K2" s="235"/>
      <c r="L2" s="235"/>
      <c r="M2" s="235"/>
      <c r="N2" s="235"/>
      <c r="O2" s="235"/>
      <c r="P2" s="235"/>
      <c r="Q2" s="235"/>
      <c r="R2" s="235"/>
      <c r="S2" s="235"/>
    </row>
    <row r="3" spans="1:21" ht="42.75" customHeight="1" x14ac:dyDescent="0.25">
      <c r="B3" s="235"/>
      <c r="C3" s="235"/>
      <c r="D3" s="235"/>
      <c r="E3" s="235"/>
      <c r="F3" s="235"/>
      <c r="G3" s="235"/>
      <c r="H3" s="235"/>
      <c r="I3" s="235"/>
      <c r="J3" s="235"/>
      <c r="K3" s="235"/>
      <c r="L3" s="235"/>
      <c r="M3" s="235"/>
      <c r="N3" s="235"/>
      <c r="O3" s="235"/>
      <c r="P3" s="235"/>
      <c r="Q3" s="235"/>
      <c r="R3" s="235"/>
      <c r="S3" s="235"/>
    </row>
    <row r="4" spans="1:21" ht="54.75" customHeight="1" x14ac:dyDescent="0.25">
      <c r="A4" s="115" t="s">
        <v>113</v>
      </c>
      <c r="B4" s="115" t="s">
        <v>114</v>
      </c>
      <c r="C4" s="115" t="s">
        <v>112</v>
      </c>
      <c r="D4" s="115" t="s">
        <v>46</v>
      </c>
      <c r="E4" s="115" t="s">
        <v>187</v>
      </c>
      <c r="F4" s="115" t="s">
        <v>47</v>
      </c>
      <c r="G4" s="115" t="s">
        <v>48</v>
      </c>
      <c r="H4" s="115" t="s">
        <v>49</v>
      </c>
      <c r="I4" s="115" t="s">
        <v>50</v>
      </c>
      <c r="J4" s="115" t="s">
        <v>51</v>
      </c>
      <c r="K4" s="115" t="s">
        <v>52</v>
      </c>
      <c r="L4" s="115" t="s">
        <v>53</v>
      </c>
      <c r="M4" s="115" t="s">
        <v>54</v>
      </c>
      <c r="N4" s="115" t="s">
        <v>55</v>
      </c>
      <c r="O4" s="115" t="s">
        <v>56</v>
      </c>
      <c r="P4" s="115" t="s">
        <v>86</v>
      </c>
      <c r="Q4" s="115" t="s">
        <v>194</v>
      </c>
      <c r="R4" s="115" t="s">
        <v>57</v>
      </c>
      <c r="S4" s="115" t="s">
        <v>0</v>
      </c>
    </row>
    <row r="5" spans="1:21" x14ac:dyDescent="0.25">
      <c r="A5" s="35"/>
      <c r="B5" s="35"/>
      <c r="C5" s="36"/>
      <c r="D5" s="33"/>
      <c r="E5" s="34"/>
      <c r="F5" s="34"/>
      <c r="G5" s="34"/>
      <c r="H5" s="33"/>
      <c r="I5" s="33"/>
      <c r="J5" s="33"/>
      <c r="K5" s="33"/>
      <c r="L5" s="33"/>
      <c r="M5" s="33"/>
      <c r="N5" s="33"/>
      <c r="O5" s="33"/>
      <c r="P5" s="33"/>
      <c r="Q5" s="33"/>
      <c r="R5" s="33"/>
      <c r="S5" s="33"/>
    </row>
    <row r="6" spans="1:21" x14ac:dyDescent="0.25">
      <c r="A6" s="237" t="s">
        <v>118</v>
      </c>
      <c r="B6" s="237" t="s">
        <v>119</v>
      </c>
      <c r="C6" s="45" t="s">
        <v>30</v>
      </c>
      <c r="D6" s="89">
        <f>SUM(D7:D12)</f>
        <v>771</v>
      </c>
      <c r="E6" s="89">
        <f t="shared" ref="E6:R6" si="0">SUM(E7:E12)</f>
        <v>884</v>
      </c>
      <c r="F6" s="89">
        <f t="shared" si="0"/>
        <v>748</v>
      </c>
      <c r="G6" s="89">
        <f t="shared" si="0"/>
        <v>357</v>
      </c>
      <c r="H6" s="89">
        <f t="shared" si="0"/>
        <v>472</v>
      </c>
      <c r="I6" s="89">
        <f t="shared" si="0"/>
        <v>400</v>
      </c>
      <c r="J6" s="89">
        <f t="shared" si="0"/>
        <v>479</v>
      </c>
      <c r="K6" s="89">
        <f t="shared" si="0"/>
        <v>598</v>
      </c>
      <c r="L6" s="89">
        <f t="shared" si="0"/>
        <v>291</v>
      </c>
      <c r="M6" s="89">
        <f t="shared" si="0"/>
        <v>367</v>
      </c>
      <c r="N6" s="89">
        <f t="shared" si="0"/>
        <v>269</v>
      </c>
      <c r="O6" s="89">
        <f t="shared" si="0"/>
        <v>459</v>
      </c>
      <c r="P6" s="89">
        <f t="shared" si="0"/>
        <v>771</v>
      </c>
      <c r="Q6" s="89">
        <f t="shared" si="0"/>
        <v>608</v>
      </c>
      <c r="R6" s="89">
        <f t="shared" si="0"/>
        <v>369</v>
      </c>
      <c r="S6" s="89">
        <f>SUM(D6:R6)</f>
        <v>7843</v>
      </c>
    </row>
    <row r="7" spans="1:21" x14ac:dyDescent="0.25">
      <c r="A7" s="235"/>
      <c r="B7" s="235" t="s">
        <v>105</v>
      </c>
      <c r="C7" s="38">
        <v>0.13333333333333333</v>
      </c>
      <c r="D7" s="339">
        <v>0</v>
      </c>
      <c r="E7" s="339">
        <v>0</v>
      </c>
      <c r="F7" s="339">
        <v>0</v>
      </c>
      <c r="G7" s="339">
        <v>0</v>
      </c>
      <c r="H7" s="339">
        <v>0</v>
      </c>
      <c r="I7" s="339">
        <v>0</v>
      </c>
      <c r="J7" s="339">
        <v>0</v>
      </c>
      <c r="K7" s="339">
        <v>0</v>
      </c>
      <c r="L7" s="339">
        <v>0</v>
      </c>
      <c r="M7" s="339">
        <v>0</v>
      </c>
      <c r="N7" s="339">
        <v>0</v>
      </c>
      <c r="O7" s="339">
        <v>0</v>
      </c>
      <c r="P7" s="339">
        <v>0</v>
      </c>
      <c r="Q7" s="339">
        <v>0</v>
      </c>
      <c r="R7" s="339">
        <v>0</v>
      </c>
      <c r="S7" s="87">
        <f>SUM(D7:R7)</f>
        <v>0</v>
      </c>
      <c r="U7" s="338"/>
    </row>
    <row r="8" spans="1:21" x14ac:dyDescent="0.25">
      <c r="A8" s="235"/>
      <c r="B8" s="235" t="s">
        <v>106</v>
      </c>
      <c r="C8" s="38">
        <v>0.28888888888888897</v>
      </c>
      <c r="D8" s="339">
        <v>0</v>
      </c>
      <c r="E8" s="339">
        <v>0</v>
      </c>
      <c r="F8" s="339">
        <v>0</v>
      </c>
      <c r="G8" s="339">
        <v>0</v>
      </c>
      <c r="H8" s="339">
        <v>0</v>
      </c>
      <c r="I8" s="339">
        <v>0</v>
      </c>
      <c r="J8" s="339">
        <v>0</v>
      </c>
      <c r="K8" s="339">
        <v>0</v>
      </c>
      <c r="L8" s="339">
        <v>0</v>
      </c>
      <c r="M8" s="339">
        <v>0</v>
      </c>
      <c r="N8" s="339">
        <v>0</v>
      </c>
      <c r="O8" s="339">
        <v>0</v>
      </c>
      <c r="P8" s="339">
        <v>0</v>
      </c>
      <c r="Q8" s="339">
        <v>0</v>
      </c>
      <c r="R8" s="339">
        <v>0</v>
      </c>
      <c r="S8" s="87">
        <f t="shared" ref="S8:S12" si="1">SUM(D8:R8)</f>
        <v>0</v>
      </c>
      <c r="U8" s="338"/>
    </row>
    <row r="9" spans="1:21" x14ac:dyDescent="0.25">
      <c r="A9" s="235"/>
      <c r="B9" s="235" t="s">
        <v>107</v>
      </c>
      <c r="C9" s="38">
        <v>0.46666666666666667</v>
      </c>
      <c r="D9" s="339">
        <v>0</v>
      </c>
      <c r="E9" s="339">
        <v>0</v>
      </c>
      <c r="F9" s="339">
        <v>2</v>
      </c>
      <c r="G9" s="339">
        <v>0</v>
      </c>
      <c r="H9" s="339">
        <v>0</v>
      </c>
      <c r="I9" s="339">
        <v>0</v>
      </c>
      <c r="J9" s="339">
        <v>0</v>
      </c>
      <c r="K9" s="339">
        <v>0</v>
      </c>
      <c r="L9" s="339">
        <v>0</v>
      </c>
      <c r="M9" s="339">
        <v>0</v>
      </c>
      <c r="N9" s="339">
        <v>0</v>
      </c>
      <c r="O9" s="339">
        <v>0</v>
      </c>
      <c r="P9" s="339">
        <v>0</v>
      </c>
      <c r="Q9" s="339">
        <v>0</v>
      </c>
      <c r="R9" s="339">
        <v>0</v>
      </c>
      <c r="S9" s="87">
        <f t="shared" si="1"/>
        <v>2</v>
      </c>
      <c r="U9" s="338"/>
    </row>
    <row r="10" spans="1:21" x14ac:dyDescent="0.25">
      <c r="A10" s="235"/>
      <c r="B10" s="235" t="s">
        <v>108</v>
      </c>
      <c r="C10" s="38">
        <v>0.64444444444444449</v>
      </c>
      <c r="D10" s="339">
        <v>0</v>
      </c>
      <c r="E10" s="339">
        <v>0</v>
      </c>
      <c r="F10" s="339">
        <v>2</v>
      </c>
      <c r="G10" s="339">
        <v>0</v>
      </c>
      <c r="H10" s="339">
        <v>0</v>
      </c>
      <c r="I10" s="339">
        <v>0</v>
      </c>
      <c r="J10" s="339">
        <v>0</v>
      </c>
      <c r="K10" s="339">
        <v>0</v>
      </c>
      <c r="L10" s="339">
        <v>0</v>
      </c>
      <c r="M10" s="339">
        <v>0</v>
      </c>
      <c r="N10" s="339">
        <v>0</v>
      </c>
      <c r="O10" s="339">
        <v>0</v>
      </c>
      <c r="P10" s="339">
        <v>0</v>
      </c>
      <c r="Q10" s="339">
        <v>0</v>
      </c>
      <c r="R10" s="339">
        <v>0</v>
      </c>
      <c r="S10" s="87">
        <f t="shared" si="1"/>
        <v>2</v>
      </c>
      <c r="U10" s="338"/>
    </row>
    <row r="11" spans="1:21" x14ac:dyDescent="0.25">
      <c r="A11" s="235"/>
      <c r="B11" s="235" t="s">
        <v>109</v>
      </c>
      <c r="C11" s="38">
        <v>0.82222222222222219</v>
      </c>
      <c r="D11" s="339">
        <v>0</v>
      </c>
      <c r="E11" s="339">
        <v>0</v>
      </c>
      <c r="F11" s="339">
        <v>5</v>
      </c>
      <c r="G11" s="339">
        <v>0</v>
      </c>
      <c r="H11" s="339">
        <v>0</v>
      </c>
      <c r="I11" s="339">
        <v>0</v>
      </c>
      <c r="J11" s="339">
        <v>0</v>
      </c>
      <c r="K11" s="339">
        <v>0</v>
      </c>
      <c r="L11" s="339">
        <v>0</v>
      </c>
      <c r="M11" s="339">
        <v>0</v>
      </c>
      <c r="N11" s="339">
        <v>0</v>
      </c>
      <c r="O11" s="339">
        <v>0</v>
      </c>
      <c r="P11" s="339">
        <v>0</v>
      </c>
      <c r="Q11" s="339">
        <v>4</v>
      </c>
      <c r="R11" s="339">
        <v>0</v>
      </c>
      <c r="S11" s="87">
        <f t="shared" si="1"/>
        <v>9</v>
      </c>
      <c r="U11" s="338"/>
    </row>
    <row r="12" spans="1:21" x14ac:dyDescent="0.25">
      <c r="A12" s="235"/>
      <c r="B12" s="235" t="s">
        <v>110</v>
      </c>
      <c r="C12" s="38">
        <v>1</v>
      </c>
      <c r="D12" s="339">
        <v>771</v>
      </c>
      <c r="E12" s="339">
        <v>884</v>
      </c>
      <c r="F12" s="339">
        <v>739</v>
      </c>
      <c r="G12" s="339">
        <v>357</v>
      </c>
      <c r="H12" s="339">
        <v>472</v>
      </c>
      <c r="I12" s="339">
        <v>400</v>
      </c>
      <c r="J12" s="339">
        <v>479</v>
      </c>
      <c r="K12" s="339">
        <v>598</v>
      </c>
      <c r="L12" s="339">
        <v>291</v>
      </c>
      <c r="M12" s="339">
        <v>367</v>
      </c>
      <c r="N12" s="339">
        <v>269</v>
      </c>
      <c r="O12" s="339">
        <v>459</v>
      </c>
      <c r="P12" s="339">
        <v>771</v>
      </c>
      <c r="Q12" s="339">
        <v>604</v>
      </c>
      <c r="R12" s="339">
        <v>369</v>
      </c>
      <c r="S12" s="87">
        <f t="shared" si="1"/>
        <v>7830</v>
      </c>
      <c r="U12" s="338"/>
    </row>
    <row r="13" spans="1:21" x14ac:dyDescent="0.25">
      <c r="A13" s="235"/>
      <c r="B13" s="235"/>
      <c r="C13" s="38"/>
      <c r="D13" s="87"/>
      <c r="E13" s="87"/>
      <c r="F13" s="87"/>
      <c r="G13" s="87"/>
      <c r="H13" s="87"/>
      <c r="I13" s="87"/>
      <c r="J13" s="87"/>
      <c r="K13" s="87"/>
      <c r="L13" s="87"/>
      <c r="M13" s="87"/>
      <c r="N13" s="87"/>
      <c r="O13" s="87"/>
      <c r="P13" s="87"/>
      <c r="Q13" s="87"/>
      <c r="R13" s="87"/>
      <c r="S13" s="87"/>
    </row>
    <row r="14" spans="1:21" x14ac:dyDescent="0.25">
      <c r="A14" s="237" t="s">
        <v>111</v>
      </c>
      <c r="B14" s="237" t="s">
        <v>119</v>
      </c>
      <c r="C14" s="45" t="s">
        <v>30</v>
      </c>
      <c r="D14" s="89">
        <f>SUM(D15:D20)</f>
        <v>1088</v>
      </c>
      <c r="E14" s="89">
        <f t="shared" ref="E14:R14" si="2">SUM(E15:E20)</f>
        <v>1218</v>
      </c>
      <c r="F14" s="89">
        <f t="shared" si="2"/>
        <v>848</v>
      </c>
      <c r="G14" s="89">
        <f t="shared" si="2"/>
        <v>516</v>
      </c>
      <c r="H14" s="89">
        <f t="shared" si="2"/>
        <v>606</v>
      </c>
      <c r="I14" s="89">
        <f t="shared" si="2"/>
        <v>693</v>
      </c>
      <c r="J14" s="89">
        <f t="shared" si="2"/>
        <v>719</v>
      </c>
      <c r="K14" s="89">
        <f t="shared" si="2"/>
        <v>900</v>
      </c>
      <c r="L14" s="89">
        <f t="shared" si="2"/>
        <v>772</v>
      </c>
      <c r="M14" s="89">
        <f t="shared" si="2"/>
        <v>848</v>
      </c>
      <c r="N14" s="89">
        <f t="shared" si="2"/>
        <v>857</v>
      </c>
      <c r="O14" s="89">
        <f t="shared" si="2"/>
        <v>1182</v>
      </c>
      <c r="P14" s="89">
        <f t="shared" si="2"/>
        <v>1378</v>
      </c>
      <c r="Q14" s="89">
        <f t="shared" si="2"/>
        <v>1207</v>
      </c>
      <c r="R14" s="89">
        <f t="shared" si="2"/>
        <v>970</v>
      </c>
      <c r="S14" s="89">
        <f>SUM(D14:R14)</f>
        <v>13802</v>
      </c>
    </row>
    <row r="15" spans="1:21" x14ac:dyDescent="0.25">
      <c r="A15" s="235"/>
      <c r="B15" s="235" t="s">
        <v>105</v>
      </c>
      <c r="C15" s="38">
        <v>0.13333333333333333</v>
      </c>
      <c r="D15" s="339">
        <v>0</v>
      </c>
      <c r="E15" s="339">
        <v>0</v>
      </c>
      <c r="F15" s="339">
        <v>0</v>
      </c>
      <c r="G15" s="339">
        <v>0</v>
      </c>
      <c r="H15" s="339">
        <v>0</v>
      </c>
      <c r="I15" s="339">
        <v>0</v>
      </c>
      <c r="J15" s="339">
        <v>0</v>
      </c>
      <c r="K15" s="339">
        <v>0</v>
      </c>
      <c r="L15" s="339">
        <v>0</v>
      </c>
      <c r="M15" s="339">
        <v>0</v>
      </c>
      <c r="N15" s="339">
        <v>0</v>
      </c>
      <c r="O15" s="339">
        <v>0</v>
      </c>
      <c r="P15" s="339">
        <v>0</v>
      </c>
      <c r="Q15" s="339">
        <v>0</v>
      </c>
      <c r="R15" s="339">
        <v>0</v>
      </c>
      <c r="S15" s="87">
        <f>SUM(D15:R15)</f>
        <v>0</v>
      </c>
      <c r="U15" s="338"/>
    </row>
    <row r="16" spans="1:21" x14ac:dyDescent="0.25">
      <c r="A16" s="235"/>
      <c r="B16" s="235" t="s">
        <v>106</v>
      </c>
      <c r="C16" s="38">
        <v>0.28888888888888886</v>
      </c>
      <c r="D16" s="339">
        <v>0</v>
      </c>
      <c r="E16" s="339">
        <v>0</v>
      </c>
      <c r="F16" s="339">
        <v>0</v>
      </c>
      <c r="G16" s="339">
        <v>0</v>
      </c>
      <c r="H16" s="339">
        <v>0</v>
      </c>
      <c r="I16" s="339">
        <v>0</v>
      </c>
      <c r="J16" s="339">
        <v>0</v>
      </c>
      <c r="K16" s="339">
        <v>0</v>
      </c>
      <c r="L16" s="339">
        <v>0</v>
      </c>
      <c r="M16" s="339">
        <v>0</v>
      </c>
      <c r="N16" s="339">
        <v>0</v>
      </c>
      <c r="O16" s="339">
        <v>0</v>
      </c>
      <c r="P16" s="339">
        <v>0</v>
      </c>
      <c r="Q16" s="339">
        <v>0</v>
      </c>
      <c r="R16" s="339">
        <v>0</v>
      </c>
      <c r="S16" s="87">
        <f t="shared" ref="S16:S20" si="3">SUM(D16:R16)</f>
        <v>0</v>
      </c>
      <c r="U16" s="338"/>
    </row>
    <row r="17" spans="1:16349" x14ac:dyDescent="0.25">
      <c r="A17" s="235"/>
      <c r="B17" s="235" t="s">
        <v>107</v>
      </c>
      <c r="C17" s="38">
        <v>0.46666666666666667</v>
      </c>
      <c r="D17" s="339">
        <v>0</v>
      </c>
      <c r="E17" s="339">
        <v>1</v>
      </c>
      <c r="F17" s="339">
        <v>1</v>
      </c>
      <c r="G17" s="339">
        <v>0</v>
      </c>
      <c r="H17" s="339">
        <v>0</v>
      </c>
      <c r="I17" s="339">
        <v>0</v>
      </c>
      <c r="J17" s="339">
        <v>0</v>
      </c>
      <c r="K17" s="339">
        <v>0</v>
      </c>
      <c r="L17" s="339">
        <v>0</v>
      </c>
      <c r="M17" s="339">
        <v>0</v>
      </c>
      <c r="N17" s="339">
        <v>0</v>
      </c>
      <c r="O17" s="339">
        <v>7</v>
      </c>
      <c r="P17" s="339">
        <v>0</v>
      </c>
      <c r="Q17" s="339">
        <v>0</v>
      </c>
      <c r="R17" s="339">
        <v>0</v>
      </c>
      <c r="S17" s="87">
        <f t="shared" si="3"/>
        <v>9</v>
      </c>
      <c r="U17" s="338"/>
    </row>
    <row r="18" spans="1:16349" x14ac:dyDescent="0.25">
      <c r="A18" s="235"/>
      <c r="B18" s="235" t="s">
        <v>108</v>
      </c>
      <c r="C18" s="38">
        <v>0.64444444444444449</v>
      </c>
      <c r="D18" s="339">
        <v>0</v>
      </c>
      <c r="E18" s="339">
        <v>0</v>
      </c>
      <c r="F18" s="339">
        <v>2</v>
      </c>
      <c r="G18" s="339">
        <v>0</v>
      </c>
      <c r="H18" s="339">
        <v>0</v>
      </c>
      <c r="I18" s="339">
        <v>0</v>
      </c>
      <c r="J18" s="339">
        <v>0</v>
      </c>
      <c r="K18" s="339">
        <v>0</v>
      </c>
      <c r="L18" s="339">
        <v>17</v>
      </c>
      <c r="M18" s="339">
        <v>15</v>
      </c>
      <c r="N18" s="339">
        <v>0</v>
      </c>
      <c r="O18" s="339">
        <v>0</v>
      </c>
      <c r="P18" s="339">
        <v>0</v>
      </c>
      <c r="Q18" s="339">
        <v>0</v>
      </c>
      <c r="R18" s="339">
        <v>12</v>
      </c>
      <c r="S18" s="87">
        <f t="shared" si="3"/>
        <v>46</v>
      </c>
      <c r="U18" s="338"/>
    </row>
    <row r="19" spans="1:16349" x14ac:dyDescent="0.25">
      <c r="A19" s="235"/>
      <c r="B19" s="235" t="s">
        <v>109</v>
      </c>
      <c r="C19" s="38">
        <v>0.82222222222222219</v>
      </c>
      <c r="D19" s="339">
        <v>17</v>
      </c>
      <c r="E19" s="339">
        <v>0</v>
      </c>
      <c r="F19" s="339">
        <v>4</v>
      </c>
      <c r="G19" s="339">
        <v>0</v>
      </c>
      <c r="H19" s="339">
        <v>0</v>
      </c>
      <c r="I19" s="339">
        <v>0</v>
      </c>
      <c r="J19" s="339">
        <v>0</v>
      </c>
      <c r="K19" s="339">
        <v>0</v>
      </c>
      <c r="L19" s="339">
        <v>0</v>
      </c>
      <c r="M19" s="339">
        <v>0</v>
      </c>
      <c r="N19" s="339">
        <v>0</v>
      </c>
      <c r="O19" s="339">
        <v>0</v>
      </c>
      <c r="P19" s="339">
        <v>0</v>
      </c>
      <c r="Q19" s="339">
        <v>2</v>
      </c>
      <c r="R19" s="339">
        <v>0</v>
      </c>
      <c r="S19" s="87">
        <f t="shared" si="3"/>
        <v>23</v>
      </c>
      <c r="U19" s="338"/>
    </row>
    <row r="20" spans="1:16349" x14ac:dyDescent="0.25">
      <c r="A20" s="235"/>
      <c r="B20" s="235" t="s">
        <v>110</v>
      </c>
      <c r="C20" s="38">
        <v>1</v>
      </c>
      <c r="D20" s="339">
        <v>1071</v>
      </c>
      <c r="E20" s="339">
        <v>1217</v>
      </c>
      <c r="F20" s="339">
        <v>841</v>
      </c>
      <c r="G20" s="339">
        <v>516</v>
      </c>
      <c r="H20" s="339">
        <v>606</v>
      </c>
      <c r="I20" s="339">
        <v>693</v>
      </c>
      <c r="J20" s="339">
        <v>719</v>
      </c>
      <c r="K20" s="339">
        <v>900</v>
      </c>
      <c r="L20" s="339">
        <v>755</v>
      </c>
      <c r="M20" s="339">
        <v>833</v>
      </c>
      <c r="N20" s="339">
        <v>857</v>
      </c>
      <c r="O20" s="339">
        <v>1175</v>
      </c>
      <c r="P20" s="339">
        <v>1378</v>
      </c>
      <c r="Q20" s="339">
        <v>1205</v>
      </c>
      <c r="R20" s="339">
        <v>958</v>
      </c>
      <c r="S20" s="87">
        <f t="shared" si="3"/>
        <v>13724</v>
      </c>
      <c r="U20" s="338"/>
    </row>
    <row r="21" spans="1:16349" x14ac:dyDescent="0.25">
      <c r="A21" s="235"/>
      <c r="B21" s="235"/>
      <c r="C21" s="38"/>
      <c r="D21" s="87"/>
      <c r="E21" s="87"/>
      <c r="F21" s="87"/>
      <c r="G21" s="87"/>
      <c r="H21" s="87"/>
      <c r="I21" s="87"/>
      <c r="J21" s="87"/>
      <c r="K21" s="87"/>
      <c r="L21" s="87"/>
      <c r="M21" s="87"/>
      <c r="N21" s="87"/>
      <c r="O21" s="87"/>
      <c r="P21" s="87"/>
      <c r="Q21" s="87"/>
      <c r="R21" s="87"/>
      <c r="S21" s="87"/>
    </row>
    <row r="22" spans="1:16349" x14ac:dyDescent="0.25">
      <c r="A22" s="235"/>
      <c r="B22" s="235"/>
      <c r="C22" s="235"/>
      <c r="D22" s="87"/>
      <c r="E22" s="87"/>
      <c r="F22" s="87"/>
      <c r="G22" s="87"/>
      <c r="H22" s="87"/>
      <c r="I22" s="87"/>
      <c r="J22" s="87"/>
      <c r="K22" s="87"/>
      <c r="L22" s="87"/>
      <c r="M22" s="87"/>
      <c r="N22" s="87"/>
      <c r="O22" s="87"/>
      <c r="P22" s="87"/>
      <c r="Q22" s="87"/>
      <c r="R22" s="87"/>
      <c r="S22" s="87"/>
    </row>
    <row r="23" spans="1:16349" x14ac:dyDescent="0.25">
      <c r="A23" s="47" t="s">
        <v>118</v>
      </c>
      <c r="B23" s="47" t="s">
        <v>115</v>
      </c>
      <c r="C23" s="48" t="s">
        <v>30</v>
      </c>
      <c r="D23" s="91">
        <f>SUMPRODUCT($C$7:$C$12,D7:D12)</f>
        <v>771</v>
      </c>
      <c r="E23" s="91">
        <f t="shared" ref="E23:R23" si="4">SUMPRODUCT($C$7:$C$12,E7:E12)</f>
        <v>884</v>
      </c>
      <c r="F23" s="91">
        <f t="shared" si="4"/>
        <v>745.33333333333337</v>
      </c>
      <c r="G23" s="91">
        <f t="shared" si="4"/>
        <v>357</v>
      </c>
      <c r="H23" s="91">
        <f t="shared" si="4"/>
        <v>472</v>
      </c>
      <c r="I23" s="91">
        <f t="shared" si="4"/>
        <v>400</v>
      </c>
      <c r="J23" s="91">
        <f t="shared" si="4"/>
        <v>479</v>
      </c>
      <c r="K23" s="91">
        <f t="shared" si="4"/>
        <v>598</v>
      </c>
      <c r="L23" s="91">
        <f t="shared" si="4"/>
        <v>291</v>
      </c>
      <c r="M23" s="91">
        <f t="shared" si="4"/>
        <v>367</v>
      </c>
      <c r="N23" s="91">
        <f t="shared" si="4"/>
        <v>269</v>
      </c>
      <c r="O23" s="91">
        <f t="shared" si="4"/>
        <v>459</v>
      </c>
      <c r="P23" s="91">
        <f t="shared" si="4"/>
        <v>771</v>
      </c>
      <c r="Q23" s="91">
        <f t="shared" si="4"/>
        <v>607.28888888888889</v>
      </c>
      <c r="R23" s="91">
        <f t="shared" si="4"/>
        <v>369</v>
      </c>
      <c r="S23" s="91">
        <f>SUM(D23:R23)</f>
        <v>7839.6222222222232</v>
      </c>
    </row>
    <row r="24" spans="1:16349" ht="15.75" thickBot="1" x14ac:dyDescent="0.3">
      <c r="A24" s="40" t="s">
        <v>111</v>
      </c>
      <c r="B24" s="40" t="s">
        <v>115</v>
      </c>
      <c r="C24" s="49" t="s">
        <v>30</v>
      </c>
      <c r="D24" s="86">
        <f>SUMPRODUCT($C$15:$C$20,D15:D20)</f>
        <v>1084.9777777777779</v>
      </c>
      <c r="E24" s="86">
        <f t="shared" ref="E24:R24" si="5">SUMPRODUCT($C$15:$C$20,E15:E20)</f>
        <v>1217.4666666666667</v>
      </c>
      <c r="F24" s="86">
        <f t="shared" si="5"/>
        <v>846.04444444444448</v>
      </c>
      <c r="G24" s="86">
        <f t="shared" si="5"/>
        <v>516</v>
      </c>
      <c r="H24" s="86">
        <f t="shared" si="5"/>
        <v>606</v>
      </c>
      <c r="I24" s="86">
        <f t="shared" si="5"/>
        <v>693</v>
      </c>
      <c r="J24" s="86">
        <f t="shared" si="5"/>
        <v>719</v>
      </c>
      <c r="K24" s="86">
        <f t="shared" si="5"/>
        <v>900</v>
      </c>
      <c r="L24" s="86">
        <f t="shared" si="5"/>
        <v>765.95555555555552</v>
      </c>
      <c r="M24" s="86">
        <f t="shared" si="5"/>
        <v>842.66666666666663</v>
      </c>
      <c r="N24" s="86">
        <f t="shared" si="5"/>
        <v>857</v>
      </c>
      <c r="O24" s="86">
        <f t="shared" si="5"/>
        <v>1178.2666666666667</v>
      </c>
      <c r="P24" s="86">
        <f t="shared" si="5"/>
        <v>1378</v>
      </c>
      <c r="Q24" s="86">
        <f t="shared" si="5"/>
        <v>1206.6444444444444</v>
      </c>
      <c r="R24" s="86">
        <f t="shared" si="5"/>
        <v>965.73333333333335</v>
      </c>
      <c r="S24" s="86">
        <f>SUM(D24:R24)</f>
        <v>13776.755555555555</v>
      </c>
    </row>
    <row r="25" spans="1:16349" ht="15" customHeight="1" x14ac:dyDescent="0.25">
      <c r="A25" s="147" t="s">
        <v>184</v>
      </c>
      <c r="B25" s="148"/>
      <c r="C25" s="149"/>
      <c r="D25" s="148"/>
      <c r="E25" s="149"/>
      <c r="F25" s="148"/>
      <c r="G25" s="149"/>
      <c r="H25" s="148"/>
      <c r="I25" s="149"/>
      <c r="J25" s="148"/>
      <c r="K25" s="149"/>
      <c r="L25" s="148"/>
      <c r="M25" s="149"/>
      <c r="N25" s="148"/>
      <c r="O25" s="149"/>
      <c r="P25" s="148"/>
      <c r="Q25" s="149"/>
      <c r="R25" s="148"/>
      <c r="S25" s="149"/>
      <c r="U25" s="144"/>
      <c r="W25" s="145"/>
      <c r="X25" s="144"/>
      <c r="Y25" s="145"/>
      <c r="Z25" s="144"/>
      <c r="AA25" s="145"/>
      <c r="AB25" s="144"/>
      <c r="AC25" s="145"/>
      <c r="AD25" s="144"/>
      <c r="AE25" s="145"/>
      <c r="AF25" s="144"/>
      <c r="AG25" s="145"/>
      <c r="AH25" s="144"/>
      <c r="AI25" s="145"/>
      <c r="AJ25" s="144"/>
      <c r="AK25" s="145"/>
      <c r="AL25" s="144"/>
      <c r="AM25" s="145"/>
      <c r="AN25" s="144"/>
      <c r="AO25" s="145"/>
      <c r="AP25" s="144"/>
      <c r="AQ25" s="145"/>
      <c r="AR25" s="144"/>
      <c r="AS25" s="145"/>
      <c r="AT25" s="144"/>
      <c r="AU25" s="145"/>
      <c r="AV25" s="144"/>
      <c r="AW25" s="145"/>
      <c r="AX25" s="144"/>
      <c r="AY25" s="145"/>
      <c r="AZ25" s="144"/>
      <c r="BA25" s="145"/>
      <c r="BB25" s="144"/>
      <c r="BC25" s="145"/>
      <c r="BD25" s="144"/>
      <c r="BE25" s="145"/>
      <c r="BF25" s="144"/>
      <c r="BG25" s="145"/>
      <c r="BH25" s="144"/>
      <c r="BI25" s="145"/>
      <c r="BJ25" s="144"/>
      <c r="BK25" s="145"/>
      <c r="BL25" s="144"/>
      <c r="BM25" s="145"/>
      <c r="BN25" s="144"/>
      <c r="BO25" s="145"/>
      <c r="BP25" s="144"/>
      <c r="BQ25" s="145"/>
      <c r="BR25" s="144"/>
      <c r="BS25" s="145"/>
      <c r="BT25" s="144"/>
      <c r="BU25" s="145"/>
      <c r="BV25" s="144"/>
      <c r="BW25" s="145"/>
      <c r="BX25" s="144"/>
      <c r="BY25" s="145"/>
      <c r="BZ25" s="144"/>
      <c r="CA25" s="145"/>
      <c r="CB25" s="144"/>
      <c r="CC25" s="145"/>
      <c r="CD25" s="144"/>
      <c r="CE25" s="145"/>
      <c r="CF25" s="144"/>
      <c r="CG25" s="145"/>
      <c r="CH25" s="144"/>
      <c r="CI25" s="145"/>
      <c r="CJ25" s="144"/>
      <c r="CK25" s="145"/>
      <c r="CL25" s="144"/>
      <c r="CM25" s="145"/>
      <c r="CN25" s="144"/>
      <c r="CO25" s="145"/>
      <c r="CP25" s="144"/>
      <c r="CQ25" s="145"/>
      <c r="CR25" s="144"/>
      <c r="CS25" s="145"/>
      <c r="CT25" s="144"/>
      <c r="CU25" s="145"/>
      <c r="CV25" s="144"/>
      <c r="CW25" s="145"/>
      <c r="CX25" s="144"/>
      <c r="CY25" s="145"/>
      <c r="CZ25" s="144"/>
      <c r="DA25" s="145"/>
      <c r="DB25" s="144"/>
      <c r="DC25" s="145"/>
      <c r="DD25" s="144"/>
      <c r="DE25" s="145"/>
      <c r="DF25" s="144"/>
      <c r="DG25" s="145"/>
      <c r="DH25" s="144"/>
      <c r="DI25" s="145"/>
      <c r="DJ25" s="144"/>
      <c r="DK25" s="145"/>
      <c r="DL25" s="144"/>
      <c r="DM25" s="145"/>
      <c r="DN25" s="144"/>
      <c r="DO25" s="145"/>
      <c r="DP25" s="144"/>
      <c r="DQ25" s="145"/>
      <c r="DR25" s="144"/>
      <c r="DS25" s="145"/>
      <c r="DT25" s="144"/>
      <c r="DU25" s="145"/>
      <c r="DV25" s="144"/>
      <c r="DW25" s="145"/>
      <c r="DX25" s="144"/>
      <c r="DY25" s="145"/>
      <c r="DZ25" s="144"/>
      <c r="EA25" s="145"/>
      <c r="EB25" s="144"/>
      <c r="EC25" s="145"/>
      <c r="ED25" s="144"/>
      <c r="EE25" s="145"/>
      <c r="EF25" s="144"/>
      <c r="EG25" s="145"/>
      <c r="EH25" s="144"/>
      <c r="EI25" s="145"/>
      <c r="EJ25" s="144"/>
      <c r="EK25" s="145"/>
      <c r="EL25" s="144"/>
      <c r="EM25" s="145"/>
      <c r="EN25" s="144"/>
      <c r="EO25" s="145"/>
      <c r="EP25" s="144"/>
      <c r="EQ25" s="145"/>
      <c r="ER25" s="144"/>
      <c r="ES25" s="145"/>
      <c r="ET25" s="144"/>
      <c r="EU25" s="145"/>
      <c r="EV25" s="144"/>
      <c r="EW25" s="145"/>
      <c r="EX25" s="144"/>
      <c r="EY25" s="145"/>
      <c r="EZ25" s="144"/>
      <c r="FA25" s="145"/>
      <c r="FB25" s="144"/>
      <c r="FC25" s="145"/>
      <c r="FD25" s="144"/>
      <c r="FE25" s="145"/>
      <c r="FF25" s="144"/>
      <c r="FG25" s="145"/>
      <c r="FH25" s="144"/>
      <c r="FI25" s="145"/>
      <c r="FJ25" s="144"/>
      <c r="FK25" s="145"/>
      <c r="FL25" s="144"/>
      <c r="FM25" s="145"/>
      <c r="FN25" s="144"/>
      <c r="FO25" s="145"/>
      <c r="FP25" s="144"/>
      <c r="FQ25" s="145"/>
      <c r="FR25" s="144"/>
      <c r="FS25" s="145"/>
      <c r="FT25" s="144"/>
      <c r="FU25" s="145"/>
      <c r="FV25" s="144"/>
      <c r="FW25" s="145"/>
      <c r="FX25" s="144"/>
      <c r="FY25" s="145"/>
      <c r="FZ25" s="144"/>
      <c r="GA25" s="145"/>
      <c r="GB25" s="144"/>
      <c r="GC25" s="145"/>
      <c r="GD25" s="144"/>
      <c r="GE25" s="145"/>
      <c r="GF25" s="144"/>
      <c r="GG25" s="145"/>
      <c r="GH25" s="144"/>
      <c r="GI25" s="145"/>
      <c r="GJ25" s="144"/>
      <c r="GK25" s="145"/>
      <c r="GL25" s="144"/>
      <c r="GM25" s="145"/>
      <c r="GN25" s="144"/>
      <c r="GO25" s="145"/>
      <c r="GP25" s="144"/>
      <c r="GQ25" s="145"/>
      <c r="GR25" s="144"/>
      <c r="GS25" s="145"/>
      <c r="GT25" s="144"/>
      <c r="GU25" s="145"/>
      <c r="GV25" s="144"/>
      <c r="GW25" s="145"/>
      <c r="GX25" s="144"/>
      <c r="GY25" s="145"/>
      <c r="GZ25" s="144"/>
      <c r="HA25" s="145"/>
      <c r="HB25" s="144"/>
      <c r="HC25" s="145"/>
      <c r="HD25" s="144"/>
      <c r="HE25" s="145"/>
      <c r="HF25" s="144"/>
      <c r="HG25" s="145"/>
      <c r="HH25" s="144"/>
      <c r="HI25" s="145"/>
      <c r="HJ25" s="144"/>
      <c r="HK25" s="145"/>
      <c r="HL25" s="144"/>
      <c r="HM25" s="145"/>
      <c r="HN25" s="144"/>
      <c r="HO25" s="145"/>
      <c r="HP25" s="144"/>
      <c r="HQ25" s="145"/>
      <c r="HR25" s="144"/>
      <c r="HS25" s="145"/>
      <c r="HT25" s="144"/>
      <c r="HU25" s="145"/>
      <c r="HV25" s="144"/>
      <c r="HW25" s="145"/>
      <c r="HX25" s="144"/>
      <c r="HY25" s="145"/>
      <c r="HZ25" s="144"/>
      <c r="IA25" s="145"/>
      <c r="IB25" s="144"/>
      <c r="IC25" s="145"/>
      <c r="ID25" s="144"/>
      <c r="IE25" s="145"/>
      <c r="IF25" s="144"/>
      <c r="IG25" s="145"/>
      <c r="IH25" s="144"/>
      <c r="II25" s="145"/>
      <c r="IJ25" s="144"/>
      <c r="IK25" s="145"/>
      <c r="IL25" s="144"/>
      <c r="IM25" s="145"/>
      <c r="IN25" s="144"/>
      <c r="IO25" s="145"/>
      <c r="IP25" s="144"/>
      <c r="IQ25" s="145"/>
      <c r="IR25" s="144"/>
      <c r="IS25" s="145"/>
      <c r="IT25" s="144"/>
      <c r="IU25" s="145"/>
      <c r="IV25" s="144"/>
      <c r="IW25" s="145"/>
      <c r="IX25" s="144"/>
      <c r="IY25" s="145"/>
      <c r="IZ25" s="144"/>
      <c r="JA25" s="145"/>
      <c r="JB25" s="144"/>
      <c r="JC25" s="145"/>
      <c r="JD25" s="144"/>
      <c r="JE25" s="145"/>
      <c r="JF25" s="144"/>
      <c r="JG25" s="145"/>
      <c r="JH25" s="144"/>
      <c r="JI25" s="145"/>
      <c r="JJ25" s="144"/>
      <c r="JK25" s="145"/>
      <c r="JL25" s="144"/>
      <c r="JM25" s="145"/>
      <c r="JN25" s="144"/>
      <c r="JO25" s="145"/>
      <c r="JP25" s="144"/>
      <c r="JQ25" s="145"/>
      <c r="JR25" s="144"/>
      <c r="JS25" s="145"/>
      <c r="JT25" s="144"/>
      <c r="JU25" s="145"/>
      <c r="JV25" s="144"/>
      <c r="JW25" s="145"/>
      <c r="JX25" s="144"/>
      <c r="JY25" s="145"/>
      <c r="JZ25" s="144"/>
      <c r="KA25" s="145"/>
      <c r="KB25" s="144"/>
      <c r="KC25" s="145"/>
      <c r="KD25" s="144"/>
      <c r="KE25" s="145"/>
      <c r="KF25" s="144"/>
      <c r="KG25" s="145"/>
      <c r="KH25" s="144"/>
      <c r="KI25" s="145"/>
      <c r="KJ25" s="144"/>
      <c r="KK25" s="145"/>
      <c r="KL25" s="144"/>
      <c r="KM25" s="145"/>
      <c r="KN25" s="144"/>
      <c r="KO25" s="145"/>
      <c r="KP25" s="144"/>
      <c r="KQ25" s="145"/>
      <c r="KR25" s="144"/>
      <c r="KS25" s="145"/>
      <c r="KT25" s="144"/>
      <c r="KU25" s="145"/>
      <c r="KV25" s="144"/>
      <c r="KW25" s="145"/>
      <c r="KX25" s="144"/>
      <c r="KY25" s="145"/>
      <c r="KZ25" s="144"/>
      <c r="LA25" s="145"/>
      <c r="LB25" s="144"/>
      <c r="LC25" s="145"/>
      <c r="LD25" s="144"/>
      <c r="LE25" s="145"/>
      <c r="LF25" s="144"/>
      <c r="LG25" s="145"/>
      <c r="LH25" s="144"/>
      <c r="LI25" s="145"/>
      <c r="LJ25" s="144"/>
      <c r="LK25" s="145"/>
      <c r="LL25" s="144"/>
      <c r="LM25" s="145"/>
      <c r="LN25" s="144"/>
      <c r="LO25" s="145"/>
      <c r="LP25" s="144"/>
      <c r="LQ25" s="145"/>
      <c r="LR25" s="144"/>
      <c r="LS25" s="145"/>
      <c r="LT25" s="144"/>
      <c r="LU25" s="145"/>
      <c r="LV25" s="144"/>
      <c r="LW25" s="145"/>
      <c r="LX25" s="144"/>
      <c r="LY25" s="145"/>
      <c r="LZ25" s="144"/>
      <c r="MA25" s="145"/>
      <c r="MB25" s="144"/>
      <c r="MC25" s="145"/>
      <c r="MD25" s="144"/>
      <c r="ME25" s="145"/>
      <c r="MF25" s="144"/>
      <c r="MG25" s="145"/>
      <c r="MH25" s="144"/>
      <c r="MI25" s="145"/>
      <c r="MJ25" s="144"/>
      <c r="MK25" s="145"/>
      <c r="ML25" s="144"/>
      <c r="MM25" s="145"/>
      <c r="MN25" s="144"/>
      <c r="MO25" s="145"/>
      <c r="MP25" s="144"/>
      <c r="MQ25" s="145"/>
      <c r="MR25" s="144"/>
      <c r="MS25" s="145"/>
      <c r="MT25" s="144"/>
      <c r="MU25" s="145"/>
      <c r="MV25" s="144"/>
      <c r="MW25" s="145"/>
      <c r="MX25" s="144"/>
      <c r="MY25" s="145"/>
      <c r="MZ25" s="144"/>
      <c r="NA25" s="145"/>
      <c r="NB25" s="144"/>
      <c r="NC25" s="145"/>
      <c r="ND25" s="144"/>
      <c r="NE25" s="145"/>
      <c r="NF25" s="144"/>
      <c r="NG25" s="145"/>
      <c r="NH25" s="144"/>
      <c r="NI25" s="145"/>
      <c r="NJ25" s="144"/>
      <c r="NK25" s="145"/>
      <c r="NL25" s="144"/>
      <c r="NM25" s="145"/>
      <c r="NN25" s="144"/>
      <c r="NO25" s="145"/>
      <c r="NP25" s="144"/>
      <c r="NQ25" s="145"/>
      <c r="NR25" s="144"/>
      <c r="NS25" s="145"/>
      <c r="NT25" s="144"/>
      <c r="NU25" s="145"/>
      <c r="NV25" s="144"/>
      <c r="NW25" s="145"/>
      <c r="NX25" s="144"/>
      <c r="NY25" s="145"/>
      <c r="NZ25" s="144"/>
      <c r="OA25" s="145"/>
      <c r="OB25" s="144"/>
      <c r="OC25" s="145"/>
      <c r="OD25" s="144"/>
      <c r="OE25" s="145"/>
      <c r="OF25" s="144"/>
      <c r="OG25" s="145"/>
      <c r="OH25" s="144"/>
      <c r="OI25" s="145"/>
      <c r="OJ25" s="144"/>
      <c r="OK25" s="145"/>
      <c r="OL25" s="144"/>
      <c r="OM25" s="145"/>
      <c r="ON25" s="144"/>
      <c r="OO25" s="145"/>
      <c r="OP25" s="144"/>
      <c r="OQ25" s="145"/>
      <c r="OR25" s="144"/>
      <c r="OS25" s="145"/>
      <c r="OT25" s="144"/>
      <c r="OU25" s="145"/>
      <c r="OV25" s="144"/>
      <c r="OW25" s="145"/>
      <c r="OX25" s="144"/>
      <c r="OY25" s="145"/>
      <c r="OZ25" s="144"/>
      <c r="PA25" s="145"/>
      <c r="PB25" s="144"/>
      <c r="PC25" s="145"/>
      <c r="PD25" s="144"/>
      <c r="PE25" s="145"/>
      <c r="PF25" s="144"/>
      <c r="PG25" s="145"/>
      <c r="PH25" s="144"/>
      <c r="PI25" s="145"/>
      <c r="PJ25" s="144"/>
      <c r="PK25" s="145"/>
      <c r="PL25" s="144"/>
      <c r="PM25" s="145"/>
      <c r="PN25" s="144"/>
      <c r="PO25" s="145"/>
      <c r="PP25" s="144"/>
      <c r="PQ25" s="145"/>
      <c r="PR25" s="144"/>
      <c r="PS25" s="145"/>
      <c r="PT25" s="144"/>
      <c r="PU25" s="145"/>
      <c r="PV25" s="144"/>
      <c r="PW25" s="145"/>
      <c r="PX25" s="144"/>
      <c r="PY25" s="145"/>
      <c r="PZ25" s="144"/>
      <c r="QA25" s="145"/>
      <c r="QB25" s="144"/>
      <c r="QC25" s="145"/>
      <c r="QD25" s="144"/>
      <c r="QE25" s="145"/>
      <c r="QF25" s="144"/>
      <c r="QG25" s="145"/>
      <c r="QH25" s="144"/>
      <c r="QI25" s="145"/>
      <c r="QJ25" s="144"/>
      <c r="QK25" s="145"/>
      <c r="QL25" s="144"/>
      <c r="QM25" s="145"/>
      <c r="QN25" s="144"/>
      <c r="QO25" s="145"/>
      <c r="QP25" s="144"/>
      <c r="QQ25" s="145"/>
      <c r="QR25" s="144"/>
      <c r="QS25" s="145"/>
      <c r="QT25" s="144"/>
      <c r="QU25" s="145"/>
      <c r="QV25" s="144"/>
      <c r="QW25" s="145"/>
      <c r="QX25" s="144"/>
      <c r="QY25" s="145"/>
      <c r="QZ25" s="144"/>
      <c r="RA25" s="145"/>
      <c r="RB25" s="144"/>
      <c r="RC25" s="145"/>
      <c r="RD25" s="144"/>
      <c r="RE25" s="145"/>
      <c r="RF25" s="144"/>
      <c r="RG25" s="145"/>
      <c r="RH25" s="144"/>
      <c r="RI25" s="145"/>
      <c r="RJ25" s="144"/>
      <c r="RK25" s="145"/>
      <c r="RL25" s="144"/>
      <c r="RM25" s="145"/>
      <c r="RN25" s="144"/>
      <c r="RO25" s="145"/>
      <c r="RP25" s="144"/>
      <c r="RQ25" s="145"/>
      <c r="RR25" s="144"/>
      <c r="RS25" s="145"/>
      <c r="RT25" s="144"/>
      <c r="RU25" s="145"/>
      <c r="RV25" s="144"/>
      <c r="RW25" s="145"/>
      <c r="RX25" s="144"/>
      <c r="RY25" s="145"/>
      <c r="RZ25" s="144"/>
      <c r="SA25" s="145"/>
      <c r="SB25" s="144"/>
      <c r="SC25" s="145"/>
      <c r="SD25" s="144"/>
      <c r="SE25" s="145"/>
      <c r="SF25" s="144"/>
      <c r="SG25" s="145"/>
      <c r="SH25" s="144"/>
      <c r="SI25" s="145"/>
      <c r="SJ25" s="144"/>
      <c r="SK25" s="145"/>
      <c r="SL25" s="144"/>
      <c r="SM25" s="145"/>
      <c r="SN25" s="144"/>
      <c r="SO25" s="145"/>
      <c r="SP25" s="144"/>
      <c r="SQ25" s="145"/>
      <c r="SR25" s="144"/>
      <c r="SS25" s="145"/>
      <c r="ST25" s="144"/>
      <c r="SU25" s="145"/>
      <c r="SV25" s="144"/>
      <c r="SW25" s="145"/>
      <c r="SX25" s="144"/>
      <c r="SY25" s="145"/>
      <c r="SZ25" s="144"/>
      <c r="TA25" s="145"/>
      <c r="TB25" s="144"/>
      <c r="TC25" s="145"/>
      <c r="TD25" s="144"/>
      <c r="TE25" s="145"/>
      <c r="TF25" s="144"/>
      <c r="TG25" s="145"/>
      <c r="TH25" s="144"/>
      <c r="TI25" s="145"/>
      <c r="TJ25" s="144"/>
      <c r="TK25" s="145"/>
      <c r="TL25" s="144"/>
      <c r="TM25" s="145"/>
      <c r="TN25" s="144"/>
      <c r="TO25" s="145"/>
      <c r="TP25" s="144"/>
      <c r="TQ25" s="145"/>
      <c r="TR25" s="144"/>
      <c r="TS25" s="145"/>
      <c r="TT25" s="144"/>
      <c r="TU25" s="145"/>
      <c r="TV25" s="144"/>
      <c r="TW25" s="145"/>
      <c r="TX25" s="144"/>
      <c r="TY25" s="145"/>
      <c r="TZ25" s="144"/>
      <c r="UA25" s="145"/>
      <c r="UB25" s="144"/>
      <c r="UC25" s="145"/>
      <c r="UD25" s="144"/>
      <c r="UE25" s="145"/>
      <c r="UF25" s="144"/>
      <c r="UG25" s="145"/>
      <c r="UH25" s="144"/>
      <c r="UI25" s="145"/>
      <c r="UJ25" s="144"/>
      <c r="UK25" s="145"/>
      <c r="UL25" s="144"/>
      <c r="UM25" s="145"/>
      <c r="UN25" s="144"/>
      <c r="UO25" s="145"/>
      <c r="UP25" s="144"/>
      <c r="UQ25" s="145"/>
      <c r="UR25" s="144"/>
      <c r="US25" s="145"/>
      <c r="UT25" s="144"/>
      <c r="UU25" s="145"/>
      <c r="UV25" s="144"/>
      <c r="UW25" s="145"/>
      <c r="UX25" s="144"/>
      <c r="UY25" s="145"/>
      <c r="UZ25" s="144"/>
      <c r="VA25" s="145"/>
      <c r="VB25" s="144"/>
      <c r="VC25" s="145"/>
      <c r="VD25" s="144"/>
      <c r="VE25" s="145"/>
      <c r="VF25" s="144"/>
      <c r="VG25" s="145"/>
      <c r="VH25" s="144"/>
      <c r="VI25" s="145"/>
      <c r="VJ25" s="144"/>
      <c r="VK25" s="145"/>
      <c r="VL25" s="144"/>
      <c r="VM25" s="145"/>
      <c r="VN25" s="144"/>
      <c r="VO25" s="145"/>
      <c r="VP25" s="144"/>
      <c r="VQ25" s="145"/>
      <c r="VR25" s="144"/>
      <c r="VS25" s="145"/>
      <c r="VT25" s="144"/>
      <c r="VU25" s="145"/>
      <c r="VV25" s="144"/>
      <c r="VW25" s="145"/>
      <c r="VX25" s="144"/>
      <c r="VY25" s="145"/>
      <c r="VZ25" s="144"/>
      <c r="WA25" s="145"/>
      <c r="WB25" s="144"/>
      <c r="WC25" s="145"/>
      <c r="WD25" s="144"/>
      <c r="WE25" s="145"/>
      <c r="WF25" s="144"/>
      <c r="WG25" s="145"/>
      <c r="WH25" s="144"/>
      <c r="WI25" s="145"/>
      <c r="WJ25" s="144"/>
      <c r="WK25" s="145"/>
      <c r="WL25" s="144"/>
      <c r="WM25" s="145"/>
      <c r="WN25" s="144"/>
      <c r="WO25" s="145"/>
      <c r="WP25" s="144"/>
      <c r="WQ25" s="145"/>
      <c r="WR25" s="144"/>
      <c r="WS25" s="145"/>
      <c r="WT25" s="144"/>
      <c r="WU25" s="145"/>
      <c r="WV25" s="144"/>
      <c r="WW25" s="145"/>
      <c r="WX25" s="144"/>
      <c r="WY25" s="145"/>
      <c r="WZ25" s="144"/>
      <c r="XA25" s="145"/>
      <c r="XB25" s="144"/>
      <c r="XC25" s="145"/>
      <c r="XD25" s="144"/>
      <c r="XE25" s="145"/>
      <c r="XF25" s="144"/>
      <c r="XG25" s="145"/>
      <c r="XH25" s="144"/>
      <c r="XI25" s="145"/>
      <c r="XJ25" s="144"/>
      <c r="XK25" s="145"/>
      <c r="XL25" s="144"/>
      <c r="XM25" s="145"/>
      <c r="XN25" s="144"/>
      <c r="XO25" s="145"/>
      <c r="XP25" s="144"/>
      <c r="XQ25" s="145"/>
      <c r="XR25" s="144"/>
      <c r="XS25" s="145"/>
      <c r="XT25" s="144"/>
      <c r="XU25" s="145"/>
      <c r="XV25" s="144"/>
      <c r="XW25" s="145"/>
      <c r="XX25" s="144"/>
      <c r="XY25" s="145"/>
      <c r="XZ25" s="144"/>
      <c r="YA25" s="145"/>
      <c r="YB25" s="144"/>
      <c r="YC25" s="145"/>
      <c r="YD25" s="144"/>
      <c r="YE25" s="145"/>
      <c r="YF25" s="144"/>
      <c r="YG25" s="145"/>
      <c r="YH25" s="144"/>
      <c r="YI25" s="145"/>
      <c r="YJ25" s="144"/>
      <c r="YK25" s="145"/>
      <c r="YL25" s="144"/>
      <c r="YM25" s="145"/>
      <c r="YN25" s="144"/>
      <c r="YO25" s="145"/>
      <c r="YP25" s="144"/>
      <c r="YQ25" s="145"/>
      <c r="YR25" s="144"/>
      <c r="YS25" s="145"/>
      <c r="YT25" s="144"/>
      <c r="YU25" s="145"/>
      <c r="YV25" s="144"/>
      <c r="YW25" s="145"/>
      <c r="YX25" s="144"/>
      <c r="YY25" s="145"/>
      <c r="YZ25" s="144"/>
      <c r="ZA25" s="145"/>
      <c r="ZB25" s="144"/>
      <c r="ZC25" s="145"/>
      <c r="ZD25" s="144"/>
      <c r="ZE25" s="145"/>
      <c r="ZF25" s="144"/>
      <c r="ZG25" s="145"/>
      <c r="ZH25" s="144"/>
      <c r="ZI25" s="145"/>
      <c r="ZJ25" s="144"/>
      <c r="ZK25" s="145"/>
      <c r="ZL25" s="144"/>
      <c r="ZM25" s="145"/>
      <c r="ZN25" s="144"/>
      <c r="ZO25" s="145"/>
      <c r="ZP25" s="144"/>
      <c r="ZQ25" s="145"/>
      <c r="ZR25" s="144"/>
      <c r="ZS25" s="145"/>
      <c r="ZT25" s="144"/>
      <c r="ZU25" s="145"/>
      <c r="ZV25" s="144"/>
      <c r="ZW25" s="145"/>
      <c r="ZX25" s="144"/>
      <c r="ZY25" s="145"/>
      <c r="ZZ25" s="144"/>
      <c r="AAA25" s="145"/>
      <c r="AAB25" s="144"/>
      <c r="AAC25" s="145"/>
      <c r="AAD25" s="144"/>
      <c r="AAE25" s="145"/>
      <c r="AAF25" s="144"/>
      <c r="AAG25" s="145"/>
      <c r="AAH25" s="144"/>
      <c r="AAI25" s="145"/>
      <c r="AAJ25" s="144"/>
      <c r="AAK25" s="145"/>
      <c r="AAL25" s="144"/>
      <c r="AAM25" s="145"/>
      <c r="AAN25" s="144"/>
      <c r="AAO25" s="145"/>
      <c r="AAP25" s="144"/>
      <c r="AAQ25" s="145"/>
      <c r="AAR25" s="144"/>
      <c r="AAS25" s="145"/>
      <c r="AAT25" s="144"/>
      <c r="AAU25" s="145"/>
      <c r="AAV25" s="144"/>
      <c r="AAW25" s="145"/>
      <c r="AAX25" s="144"/>
      <c r="AAY25" s="145"/>
      <c r="AAZ25" s="144"/>
      <c r="ABA25" s="145"/>
      <c r="ABB25" s="144"/>
      <c r="ABC25" s="145"/>
      <c r="ABD25" s="144"/>
      <c r="ABE25" s="145"/>
      <c r="ABF25" s="144"/>
      <c r="ABG25" s="145"/>
      <c r="ABH25" s="144"/>
      <c r="ABI25" s="145"/>
      <c r="ABJ25" s="144"/>
      <c r="ABK25" s="145"/>
      <c r="ABL25" s="144"/>
      <c r="ABM25" s="145"/>
      <c r="ABN25" s="144"/>
      <c r="ABO25" s="145"/>
      <c r="ABP25" s="144"/>
      <c r="ABQ25" s="145"/>
      <c r="ABR25" s="144"/>
      <c r="ABS25" s="145"/>
      <c r="ABT25" s="144"/>
      <c r="ABU25" s="145"/>
      <c r="ABV25" s="144"/>
      <c r="ABW25" s="145"/>
      <c r="ABX25" s="144"/>
      <c r="ABY25" s="145"/>
      <c r="ABZ25" s="144"/>
      <c r="ACA25" s="145"/>
      <c r="ACB25" s="144"/>
      <c r="ACC25" s="145"/>
      <c r="ACD25" s="144"/>
      <c r="ACE25" s="145"/>
      <c r="ACF25" s="144"/>
      <c r="ACG25" s="145"/>
      <c r="ACH25" s="144"/>
      <c r="ACI25" s="145"/>
      <c r="ACJ25" s="144"/>
      <c r="ACK25" s="145"/>
      <c r="ACL25" s="144"/>
      <c r="ACM25" s="145"/>
      <c r="ACN25" s="144"/>
      <c r="ACO25" s="145"/>
      <c r="ACP25" s="144"/>
      <c r="ACQ25" s="145"/>
      <c r="ACR25" s="144"/>
      <c r="ACS25" s="145"/>
      <c r="ACT25" s="144"/>
      <c r="ACU25" s="145"/>
      <c r="ACV25" s="144"/>
      <c r="ACW25" s="145"/>
      <c r="ACX25" s="144"/>
      <c r="ACY25" s="145"/>
      <c r="ACZ25" s="144"/>
      <c r="ADA25" s="145"/>
      <c r="ADB25" s="144"/>
      <c r="ADC25" s="145"/>
      <c r="ADD25" s="144"/>
      <c r="ADE25" s="145"/>
      <c r="ADF25" s="144"/>
      <c r="ADG25" s="145"/>
      <c r="ADH25" s="144"/>
      <c r="ADI25" s="145"/>
      <c r="ADJ25" s="144"/>
      <c r="ADK25" s="145"/>
      <c r="ADL25" s="144"/>
      <c r="ADM25" s="145"/>
      <c r="ADN25" s="144"/>
      <c r="ADO25" s="145"/>
      <c r="ADP25" s="144"/>
      <c r="ADQ25" s="145"/>
      <c r="ADR25" s="144"/>
      <c r="ADS25" s="145"/>
      <c r="ADT25" s="144"/>
      <c r="ADU25" s="145"/>
      <c r="ADV25" s="144"/>
      <c r="ADW25" s="145"/>
      <c r="ADX25" s="144"/>
      <c r="ADY25" s="145"/>
      <c r="ADZ25" s="144"/>
      <c r="AEA25" s="145"/>
      <c r="AEB25" s="144"/>
      <c r="AEC25" s="145"/>
      <c r="AED25" s="144"/>
      <c r="AEE25" s="145"/>
      <c r="AEF25" s="144"/>
      <c r="AEG25" s="145"/>
      <c r="AEH25" s="144"/>
      <c r="AEI25" s="145"/>
      <c r="AEJ25" s="144"/>
      <c r="AEK25" s="145"/>
      <c r="AEL25" s="144"/>
      <c r="AEM25" s="145"/>
      <c r="AEN25" s="144"/>
      <c r="AEO25" s="145"/>
      <c r="AEP25" s="144"/>
      <c r="AEQ25" s="145"/>
      <c r="AER25" s="144"/>
      <c r="AES25" s="145"/>
      <c r="AET25" s="144"/>
      <c r="AEU25" s="145"/>
      <c r="AEV25" s="144"/>
      <c r="AEW25" s="145"/>
      <c r="AEX25" s="144"/>
      <c r="AEY25" s="145"/>
      <c r="AEZ25" s="144"/>
      <c r="AFA25" s="145"/>
      <c r="AFB25" s="144"/>
      <c r="AFC25" s="145"/>
      <c r="AFD25" s="144"/>
      <c r="AFE25" s="145"/>
      <c r="AFF25" s="144"/>
      <c r="AFG25" s="145"/>
      <c r="AFH25" s="144"/>
      <c r="AFI25" s="145"/>
      <c r="AFJ25" s="144"/>
      <c r="AFK25" s="145"/>
      <c r="AFL25" s="144"/>
      <c r="AFM25" s="145"/>
      <c r="AFN25" s="144"/>
      <c r="AFO25" s="145"/>
      <c r="AFP25" s="144"/>
      <c r="AFQ25" s="145"/>
      <c r="AFR25" s="144"/>
      <c r="AFS25" s="145"/>
      <c r="AFT25" s="144"/>
      <c r="AFU25" s="145"/>
      <c r="AFV25" s="144"/>
      <c r="AFW25" s="145"/>
      <c r="AFX25" s="144"/>
      <c r="AFY25" s="145"/>
      <c r="AFZ25" s="144"/>
      <c r="AGA25" s="145"/>
      <c r="AGB25" s="144"/>
      <c r="AGC25" s="145"/>
      <c r="AGD25" s="144"/>
      <c r="AGE25" s="145"/>
      <c r="AGF25" s="144"/>
      <c r="AGG25" s="145"/>
      <c r="AGH25" s="144"/>
      <c r="AGI25" s="145"/>
      <c r="AGJ25" s="144"/>
      <c r="AGK25" s="145"/>
      <c r="AGL25" s="144"/>
      <c r="AGM25" s="145"/>
      <c r="AGN25" s="144"/>
      <c r="AGO25" s="145"/>
      <c r="AGP25" s="144"/>
      <c r="AGQ25" s="145"/>
      <c r="AGR25" s="144"/>
      <c r="AGS25" s="145"/>
      <c r="AGT25" s="144"/>
      <c r="AGU25" s="145"/>
      <c r="AGV25" s="144"/>
      <c r="AGW25" s="145"/>
      <c r="AGX25" s="144"/>
      <c r="AGY25" s="145"/>
      <c r="AGZ25" s="144"/>
      <c r="AHA25" s="145"/>
      <c r="AHB25" s="144"/>
      <c r="AHC25" s="145"/>
      <c r="AHD25" s="144"/>
      <c r="AHE25" s="145"/>
      <c r="AHF25" s="144"/>
      <c r="AHG25" s="145"/>
      <c r="AHH25" s="144"/>
      <c r="AHI25" s="145"/>
      <c r="AHJ25" s="144"/>
      <c r="AHK25" s="145"/>
      <c r="AHL25" s="144"/>
      <c r="AHM25" s="145"/>
      <c r="AHN25" s="144"/>
      <c r="AHO25" s="145"/>
      <c r="AHP25" s="144"/>
      <c r="AHQ25" s="145"/>
      <c r="AHR25" s="144"/>
      <c r="AHS25" s="145"/>
      <c r="AHT25" s="144"/>
      <c r="AHU25" s="145"/>
      <c r="AHV25" s="144"/>
      <c r="AHW25" s="145"/>
      <c r="AHX25" s="144"/>
      <c r="AHY25" s="145"/>
      <c r="AHZ25" s="144"/>
      <c r="AIA25" s="145"/>
      <c r="AIB25" s="144"/>
      <c r="AIC25" s="145"/>
      <c r="AID25" s="144"/>
      <c r="AIE25" s="145"/>
      <c r="AIF25" s="144"/>
      <c r="AIG25" s="145"/>
      <c r="AIH25" s="144"/>
      <c r="AII25" s="145"/>
      <c r="AIJ25" s="144"/>
      <c r="AIK25" s="145"/>
      <c r="AIL25" s="144"/>
      <c r="AIM25" s="145"/>
      <c r="AIN25" s="144"/>
      <c r="AIO25" s="145"/>
      <c r="AIP25" s="144"/>
      <c r="AIQ25" s="145"/>
      <c r="AIR25" s="144"/>
      <c r="AIS25" s="145"/>
      <c r="AIT25" s="144"/>
      <c r="AIU25" s="145"/>
      <c r="AIV25" s="144"/>
      <c r="AIW25" s="145"/>
      <c r="AIX25" s="144"/>
      <c r="AIY25" s="145"/>
      <c r="AIZ25" s="144"/>
      <c r="AJA25" s="145"/>
      <c r="AJB25" s="144"/>
      <c r="AJC25" s="145"/>
      <c r="AJD25" s="144"/>
      <c r="AJE25" s="145"/>
      <c r="AJF25" s="144"/>
      <c r="AJG25" s="145"/>
      <c r="AJH25" s="144"/>
      <c r="AJI25" s="145"/>
      <c r="AJJ25" s="144"/>
      <c r="AJK25" s="145"/>
      <c r="AJL25" s="144"/>
      <c r="AJM25" s="145"/>
      <c r="AJN25" s="144"/>
      <c r="AJO25" s="145"/>
      <c r="AJP25" s="144"/>
      <c r="AJQ25" s="145"/>
      <c r="AJR25" s="144"/>
      <c r="AJS25" s="145"/>
      <c r="AJT25" s="144"/>
      <c r="AJU25" s="145"/>
      <c r="AJV25" s="144"/>
      <c r="AJW25" s="145"/>
      <c r="AJX25" s="144"/>
      <c r="AJY25" s="145"/>
      <c r="AJZ25" s="144"/>
      <c r="AKA25" s="145"/>
      <c r="AKB25" s="144"/>
      <c r="AKC25" s="145"/>
      <c r="AKD25" s="144"/>
      <c r="AKE25" s="145"/>
      <c r="AKF25" s="144"/>
      <c r="AKG25" s="145"/>
      <c r="AKH25" s="144"/>
      <c r="AKI25" s="145"/>
      <c r="AKJ25" s="144"/>
      <c r="AKK25" s="145"/>
      <c r="AKL25" s="144"/>
      <c r="AKM25" s="145"/>
      <c r="AKN25" s="144"/>
      <c r="AKO25" s="145"/>
      <c r="AKP25" s="144"/>
      <c r="AKQ25" s="145"/>
      <c r="AKR25" s="144"/>
      <c r="AKS25" s="145"/>
      <c r="AKT25" s="144"/>
      <c r="AKU25" s="145"/>
      <c r="AKV25" s="144"/>
      <c r="AKW25" s="145"/>
      <c r="AKX25" s="144"/>
      <c r="AKY25" s="145"/>
      <c r="AKZ25" s="144"/>
      <c r="ALA25" s="145"/>
      <c r="ALB25" s="144"/>
      <c r="ALC25" s="145"/>
      <c r="ALD25" s="144"/>
      <c r="ALE25" s="145"/>
      <c r="ALF25" s="144"/>
      <c r="ALG25" s="145"/>
      <c r="ALH25" s="144"/>
      <c r="ALI25" s="145"/>
      <c r="ALJ25" s="144"/>
      <c r="ALK25" s="145"/>
      <c r="ALL25" s="144"/>
      <c r="ALM25" s="145"/>
      <c r="ALN25" s="144"/>
      <c r="ALO25" s="145"/>
      <c r="ALP25" s="144"/>
      <c r="ALQ25" s="145"/>
      <c r="ALR25" s="144"/>
      <c r="ALS25" s="145"/>
      <c r="ALT25" s="144"/>
      <c r="ALU25" s="145"/>
      <c r="ALV25" s="144"/>
      <c r="ALW25" s="145"/>
      <c r="ALX25" s="144"/>
      <c r="ALY25" s="145"/>
      <c r="ALZ25" s="144"/>
      <c r="AMA25" s="145"/>
      <c r="AMB25" s="144"/>
      <c r="AMC25" s="145"/>
      <c r="AMD25" s="144"/>
      <c r="AME25" s="145"/>
      <c r="AMF25" s="144"/>
      <c r="AMG25" s="145"/>
      <c r="AMH25" s="144"/>
      <c r="AMI25" s="145"/>
      <c r="AMJ25" s="144"/>
      <c r="AMK25" s="145"/>
      <c r="AML25" s="144"/>
      <c r="AMM25" s="145"/>
      <c r="AMN25" s="144"/>
      <c r="AMO25" s="145"/>
      <c r="AMP25" s="144"/>
      <c r="AMQ25" s="145"/>
      <c r="AMR25" s="144"/>
      <c r="AMS25" s="145"/>
      <c r="AMT25" s="144"/>
      <c r="AMU25" s="145"/>
      <c r="AMV25" s="144"/>
      <c r="AMW25" s="145"/>
      <c r="AMX25" s="144"/>
      <c r="AMY25" s="145"/>
      <c r="AMZ25" s="144"/>
      <c r="ANA25" s="145"/>
      <c r="ANB25" s="144"/>
      <c r="ANC25" s="145"/>
      <c r="AND25" s="144"/>
      <c r="ANE25" s="145"/>
      <c r="ANF25" s="144"/>
      <c r="ANG25" s="145"/>
      <c r="ANH25" s="144"/>
      <c r="ANI25" s="145"/>
      <c r="ANJ25" s="144"/>
      <c r="ANK25" s="145"/>
      <c r="ANL25" s="144"/>
      <c r="ANM25" s="145"/>
      <c r="ANN25" s="144"/>
      <c r="ANO25" s="145"/>
      <c r="ANP25" s="144"/>
      <c r="ANQ25" s="145"/>
      <c r="ANR25" s="144"/>
      <c r="ANS25" s="145"/>
      <c r="ANT25" s="144"/>
      <c r="ANU25" s="145"/>
      <c r="ANV25" s="144"/>
      <c r="ANW25" s="145"/>
      <c r="ANX25" s="144"/>
      <c r="ANY25" s="145"/>
      <c r="ANZ25" s="144"/>
      <c r="AOA25" s="145"/>
      <c r="AOB25" s="144"/>
      <c r="AOC25" s="145"/>
      <c r="AOD25" s="144"/>
      <c r="AOE25" s="145"/>
      <c r="AOF25" s="144"/>
      <c r="AOG25" s="145"/>
      <c r="AOH25" s="144"/>
      <c r="AOI25" s="145"/>
      <c r="AOJ25" s="144"/>
      <c r="AOK25" s="145"/>
      <c r="AOL25" s="144"/>
      <c r="AOM25" s="145"/>
      <c r="AON25" s="144"/>
      <c r="AOO25" s="145"/>
      <c r="AOP25" s="144"/>
      <c r="AOQ25" s="145"/>
      <c r="AOR25" s="144"/>
      <c r="AOS25" s="145"/>
      <c r="AOT25" s="144"/>
      <c r="AOU25" s="145"/>
      <c r="AOV25" s="144"/>
      <c r="AOW25" s="145"/>
      <c r="AOX25" s="144"/>
      <c r="AOY25" s="145"/>
      <c r="AOZ25" s="144"/>
      <c r="APA25" s="145"/>
      <c r="APB25" s="144"/>
      <c r="APC25" s="145"/>
      <c r="APD25" s="144"/>
      <c r="APE25" s="145"/>
      <c r="APF25" s="144"/>
      <c r="APG25" s="145"/>
      <c r="APH25" s="144"/>
      <c r="API25" s="145"/>
      <c r="APJ25" s="144"/>
      <c r="APK25" s="145"/>
      <c r="APL25" s="144"/>
      <c r="APM25" s="145"/>
      <c r="APN25" s="144"/>
      <c r="APO25" s="145"/>
      <c r="APP25" s="144"/>
      <c r="APQ25" s="145"/>
      <c r="APR25" s="144"/>
      <c r="APS25" s="145"/>
      <c r="APT25" s="144"/>
      <c r="APU25" s="145"/>
      <c r="APV25" s="144"/>
      <c r="APW25" s="145"/>
      <c r="APX25" s="144"/>
      <c r="APY25" s="145"/>
      <c r="APZ25" s="144"/>
      <c r="AQA25" s="145"/>
      <c r="AQB25" s="144"/>
      <c r="AQC25" s="145"/>
      <c r="AQD25" s="144"/>
      <c r="AQE25" s="145"/>
      <c r="AQF25" s="144"/>
      <c r="AQG25" s="145"/>
      <c r="AQH25" s="144"/>
      <c r="AQI25" s="145"/>
      <c r="AQJ25" s="144"/>
      <c r="AQK25" s="145"/>
      <c r="AQL25" s="144"/>
      <c r="AQM25" s="145"/>
      <c r="AQN25" s="144"/>
      <c r="AQO25" s="145"/>
      <c r="AQP25" s="144"/>
      <c r="AQQ25" s="145"/>
      <c r="AQR25" s="144"/>
      <c r="AQS25" s="145"/>
      <c r="AQT25" s="144"/>
      <c r="AQU25" s="145"/>
      <c r="AQV25" s="144"/>
      <c r="AQW25" s="145"/>
      <c r="AQX25" s="144"/>
      <c r="AQY25" s="145"/>
      <c r="AQZ25" s="144"/>
      <c r="ARA25" s="145"/>
      <c r="ARB25" s="144"/>
      <c r="ARC25" s="145"/>
      <c r="ARD25" s="144"/>
      <c r="ARE25" s="145"/>
      <c r="ARF25" s="144"/>
      <c r="ARG25" s="145"/>
      <c r="ARH25" s="144"/>
      <c r="ARI25" s="145"/>
      <c r="ARJ25" s="144"/>
      <c r="ARK25" s="145"/>
      <c r="ARL25" s="144"/>
      <c r="ARM25" s="145"/>
      <c r="ARN25" s="144"/>
      <c r="ARO25" s="145"/>
      <c r="ARP25" s="144"/>
      <c r="ARQ25" s="145"/>
      <c r="ARR25" s="144"/>
      <c r="ARS25" s="145"/>
      <c r="ART25" s="144"/>
      <c r="ARU25" s="145"/>
      <c r="ARV25" s="144"/>
      <c r="ARW25" s="145"/>
      <c r="ARX25" s="144"/>
      <c r="ARY25" s="145"/>
      <c r="ARZ25" s="144"/>
      <c r="ASA25" s="145"/>
      <c r="ASB25" s="144"/>
      <c r="ASC25" s="145"/>
      <c r="ASD25" s="144"/>
      <c r="ASE25" s="145"/>
      <c r="ASF25" s="144"/>
      <c r="ASG25" s="145"/>
      <c r="ASH25" s="144"/>
      <c r="ASI25" s="145"/>
      <c r="ASJ25" s="144"/>
      <c r="ASK25" s="145"/>
      <c r="ASL25" s="144"/>
      <c r="ASM25" s="145"/>
      <c r="ASN25" s="144"/>
      <c r="ASO25" s="145"/>
      <c r="ASP25" s="144"/>
      <c r="ASQ25" s="145"/>
      <c r="ASR25" s="144"/>
      <c r="ASS25" s="145"/>
      <c r="AST25" s="144"/>
      <c r="ASU25" s="145"/>
      <c r="ASV25" s="144"/>
      <c r="ASW25" s="145"/>
      <c r="ASX25" s="144"/>
      <c r="ASY25" s="145"/>
      <c r="ASZ25" s="144"/>
      <c r="ATA25" s="145"/>
      <c r="ATB25" s="144"/>
      <c r="ATC25" s="145"/>
      <c r="ATD25" s="144"/>
      <c r="ATE25" s="145"/>
      <c r="ATF25" s="144"/>
      <c r="ATG25" s="145"/>
      <c r="ATH25" s="144"/>
      <c r="ATI25" s="145"/>
      <c r="ATJ25" s="144"/>
      <c r="ATK25" s="145"/>
      <c r="ATL25" s="144"/>
      <c r="ATM25" s="145"/>
      <c r="ATN25" s="144"/>
      <c r="ATO25" s="145"/>
      <c r="ATP25" s="144"/>
      <c r="ATQ25" s="145"/>
      <c r="ATR25" s="144"/>
      <c r="ATS25" s="145"/>
      <c r="ATT25" s="144"/>
      <c r="ATU25" s="145"/>
      <c r="ATV25" s="144"/>
      <c r="ATW25" s="145"/>
      <c r="ATX25" s="144"/>
      <c r="ATY25" s="145"/>
      <c r="ATZ25" s="144"/>
      <c r="AUA25" s="145"/>
      <c r="AUB25" s="144"/>
      <c r="AUC25" s="145"/>
      <c r="AUD25" s="144"/>
      <c r="AUE25" s="145"/>
      <c r="AUF25" s="144"/>
      <c r="AUG25" s="145"/>
      <c r="AUH25" s="144"/>
      <c r="AUI25" s="145"/>
      <c r="AUJ25" s="144"/>
      <c r="AUK25" s="145"/>
      <c r="AUL25" s="144"/>
      <c r="AUM25" s="145"/>
      <c r="AUN25" s="144"/>
      <c r="AUO25" s="145"/>
      <c r="AUP25" s="144"/>
      <c r="AUQ25" s="145"/>
      <c r="AUR25" s="144"/>
      <c r="AUS25" s="145"/>
      <c r="AUT25" s="144"/>
      <c r="AUU25" s="145"/>
      <c r="AUV25" s="144"/>
      <c r="AUW25" s="145"/>
      <c r="AUX25" s="144"/>
      <c r="AUY25" s="145"/>
      <c r="AUZ25" s="144"/>
      <c r="AVA25" s="145"/>
      <c r="AVB25" s="144"/>
      <c r="AVC25" s="145"/>
      <c r="AVD25" s="144"/>
      <c r="AVE25" s="145"/>
      <c r="AVF25" s="144"/>
      <c r="AVG25" s="145"/>
      <c r="AVH25" s="144"/>
      <c r="AVI25" s="145"/>
      <c r="AVJ25" s="144"/>
      <c r="AVK25" s="145"/>
      <c r="AVL25" s="144"/>
      <c r="AVM25" s="145"/>
      <c r="AVN25" s="144"/>
      <c r="AVO25" s="145"/>
      <c r="AVP25" s="144"/>
      <c r="AVQ25" s="145"/>
      <c r="AVR25" s="144"/>
      <c r="AVS25" s="145"/>
      <c r="AVT25" s="144"/>
      <c r="AVU25" s="145"/>
      <c r="AVV25" s="144"/>
      <c r="AVW25" s="145"/>
      <c r="AVX25" s="144"/>
      <c r="AVY25" s="145"/>
      <c r="AVZ25" s="144"/>
      <c r="AWA25" s="145"/>
      <c r="AWB25" s="144"/>
      <c r="AWC25" s="145"/>
      <c r="AWD25" s="144"/>
      <c r="AWE25" s="145"/>
      <c r="AWF25" s="144"/>
      <c r="AWG25" s="145"/>
      <c r="AWH25" s="144"/>
      <c r="AWI25" s="145"/>
      <c r="AWJ25" s="144"/>
      <c r="AWK25" s="145"/>
      <c r="AWL25" s="144"/>
      <c r="AWM25" s="145"/>
      <c r="AWN25" s="144"/>
      <c r="AWO25" s="145"/>
      <c r="AWP25" s="144"/>
      <c r="AWQ25" s="145"/>
      <c r="AWR25" s="144"/>
      <c r="AWS25" s="145"/>
      <c r="AWT25" s="144"/>
      <c r="AWU25" s="145"/>
      <c r="AWV25" s="144"/>
      <c r="AWW25" s="145"/>
      <c r="AWX25" s="144"/>
      <c r="AWY25" s="145"/>
      <c r="AWZ25" s="144"/>
      <c r="AXA25" s="145"/>
      <c r="AXB25" s="144"/>
      <c r="AXC25" s="145"/>
      <c r="AXD25" s="144"/>
      <c r="AXE25" s="145"/>
      <c r="AXF25" s="144"/>
      <c r="AXG25" s="145"/>
      <c r="AXH25" s="144"/>
      <c r="AXI25" s="145"/>
      <c r="AXJ25" s="144"/>
      <c r="AXK25" s="145"/>
      <c r="AXL25" s="144"/>
      <c r="AXM25" s="145"/>
      <c r="AXN25" s="144"/>
      <c r="AXO25" s="145"/>
      <c r="AXP25" s="144"/>
      <c r="AXQ25" s="145"/>
      <c r="AXR25" s="144"/>
      <c r="AXS25" s="145"/>
      <c r="AXT25" s="144"/>
      <c r="AXU25" s="145"/>
      <c r="AXV25" s="144"/>
      <c r="AXW25" s="145"/>
      <c r="AXX25" s="144"/>
      <c r="AXY25" s="145"/>
      <c r="AXZ25" s="144"/>
      <c r="AYA25" s="145"/>
      <c r="AYB25" s="144"/>
      <c r="AYC25" s="145"/>
      <c r="AYD25" s="144"/>
      <c r="AYE25" s="145"/>
      <c r="AYF25" s="144"/>
      <c r="AYG25" s="145"/>
      <c r="AYH25" s="144"/>
      <c r="AYI25" s="145"/>
      <c r="AYJ25" s="144"/>
      <c r="AYK25" s="145"/>
      <c r="AYL25" s="144"/>
      <c r="AYM25" s="145"/>
      <c r="AYN25" s="144"/>
      <c r="AYO25" s="145"/>
      <c r="AYP25" s="144"/>
      <c r="AYQ25" s="145"/>
      <c r="AYR25" s="144"/>
      <c r="AYS25" s="145"/>
      <c r="AYT25" s="144"/>
      <c r="AYU25" s="145"/>
      <c r="AYV25" s="144"/>
      <c r="AYW25" s="145"/>
      <c r="AYX25" s="144"/>
      <c r="AYY25" s="145"/>
      <c r="AYZ25" s="144"/>
      <c r="AZA25" s="145"/>
      <c r="AZB25" s="144"/>
      <c r="AZC25" s="145"/>
      <c r="AZD25" s="144"/>
      <c r="AZE25" s="145"/>
      <c r="AZF25" s="144"/>
      <c r="AZG25" s="145"/>
      <c r="AZH25" s="144"/>
      <c r="AZI25" s="145"/>
      <c r="AZJ25" s="144"/>
      <c r="AZK25" s="145"/>
      <c r="AZL25" s="144"/>
      <c r="AZM25" s="145"/>
      <c r="AZN25" s="144"/>
      <c r="AZO25" s="145"/>
      <c r="AZP25" s="144"/>
      <c r="AZQ25" s="145"/>
      <c r="AZR25" s="144"/>
      <c r="AZS25" s="145"/>
      <c r="AZT25" s="144"/>
      <c r="AZU25" s="145"/>
      <c r="AZV25" s="144"/>
      <c r="AZW25" s="145"/>
      <c r="AZX25" s="144"/>
      <c r="AZY25" s="145"/>
      <c r="AZZ25" s="144"/>
      <c r="BAA25" s="145"/>
      <c r="BAB25" s="144"/>
      <c r="BAC25" s="145"/>
      <c r="BAD25" s="144"/>
      <c r="BAE25" s="145"/>
      <c r="BAF25" s="144"/>
      <c r="BAG25" s="145"/>
      <c r="BAH25" s="144"/>
      <c r="BAI25" s="145"/>
      <c r="BAJ25" s="144"/>
      <c r="BAK25" s="145"/>
      <c r="BAL25" s="144"/>
      <c r="BAM25" s="145"/>
      <c r="BAN25" s="144"/>
      <c r="BAO25" s="145"/>
      <c r="BAP25" s="144"/>
      <c r="BAQ25" s="145"/>
      <c r="BAR25" s="144"/>
      <c r="BAS25" s="145"/>
      <c r="BAT25" s="144"/>
      <c r="BAU25" s="145"/>
      <c r="BAV25" s="144"/>
      <c r="BAW25" s="145"/>
      <c r="BAX25" s="144"/>
      <c r="BAY25" s="145"/>
      <c r="BAZ25" s="144"/>
      <c r="BBA25" s="145"/>
      <c r="BBB25" s="144"/>
      <c r="BBC25" s="145"/>
      <c r="BBD25" s="144"/>
      <c r="BBE25" s="145"/>
      <c r="BBF25" s="144"/>
      <c r="BBG25" s="145"/>
      <c r="BBH25" s="144"/>
      <c r="BBI25" s="145"/>
      <c r="BBJ25" s="144"/>
      <c r="BBK25" s="145"/>
      <c r="BBL25" s="144"/>
      <c r="BBM25" s="145"/>
      <c r="BBN25" s="144"/>
      <c r="BBO25" s="145"/>
      <c r="BBP25" s="144"/>
      <c r="BBQ25" s="145"/>
      <c r="BBR25" s="144"/>
      <c r="BBS25" s="145"/>
      <c r="BBT25" s="144"/>
      <c r="BBU25" s="145"/>
      <c r="BBV25" s="144"/>
      <c r="BBW25" s="145"/>
      <c r="BBX25" s="144"/>
      <c r="BBY25" s="145"/>
      <c r="BBZ25" s="144"/>
      <c r="BCA25" s="145"/>
      <c r="BCB25" s="144"/>
      <c r="BCC25" s="145"/>
      <c r="BCD25" s="144"/>
      <c r="BCE25" s="145"/>
      <c r="BCF25" s="144"/>
      <c r="BCG25" s="145"/>
      <c r="BCH25" s="144"/>
      <c r="BCI25" s="145"/>
      <c r="BCJ25" s="144"/>
      <c r="BCK25" s="145"/>
      <c r="BCL25" s="144"/>
      <c r="BCM25" s="145"/>
      <c r="BCN25" s="144"/>
      <c r="BCO25" s="145"/>
      <c r="BCP25" s="144"/>
      <c r="BCQ25" s="145"/>
      <c r="BCR25" s="144"/>
      <c r="BCS25" s="145"/>
      <c r="BCT25" s="144"/>
      <c r="BCU25" s="145"/>
      <c r="BCV25" s="144"/>
      <c r="BCW25" s="145"/>
      <c r="BCX25" s="144"/>
      <c r="BCY25" s="145"/>
      <c r="BCZ25" s="144"/>
      <c r="BDA25" s="145"/>
      <c r="BDB25" s="144"/>
      <c r="BDC25" s="145"/>
      <c r="BDD25" s="144"/>
      <c r="BDE25" s="145"/>
      <c r="BDF25" s="144"/>
      <c r="BDG25" s="145"/>
      <c r="BDH25" s="144"/>
      <c r="BDI25" s="145"/>
      <c r="BDJ25" s="144"/>
      <c r="BDK25" s="145"/>
      <c r="BDL25" s="144"/>
      <c r="BDM25" s="145"/>
      <c r="BDN25" s="144"/>
      <c r="BDO25" s="145"/>
      <c r="BDP25" s="144"/>
      <c r="BDQ25" s="145"/>
      <c r="BDR25" s="144"/>
      <c r="BDS25" s="145"/>
      <c r="BDT25" s="144"/>
      <c r="BDU25" s="145"/>
      <c r="BDV25" s="144"/>
      <c r="BDW25" s="145"/>
      <c r="BDX25" s="144"/>
      <c r="BDY25" s="145"/>
      <c r="BDZ25" s="144"/>
      <c r="BEA25" s="145"/>
      <c r="BEB25" s="144"/>
      <c r="BEC25" s="145"/>
      <c r="BED25" s="144"/>
      <c r="BEE25" s="145"/>
      <c r="BEF25" s="144"/>
      <c r="BEG25" s="145"/>
      <c r="BEH25" s="144"/>
      <c r="BEI25" s="145"/>
      <c r="BEJ25" s="144"/>
      <c r="BEK25" s="145"/>
      <c r="BEL25" s="144"/>
      <c r="BEM25" s="145"/>
      <c r="BEN25" s="144"/>
      <c r="BEO25" s="145"/>
      <c r="BEP25" s="144"/>
      <c r="BEQ25" s="145"/>
      <c r="BER25" s="144"/>
      <c r="BES25" s="145"/>
      <c r="BET25" s="144"/>
      <c r="BEU25" s="145"/>
      <c r="BEV25" s="144"/>
      <c r="BEW25" s="145"/>
      <c r="BEX25" s="144"/>
      <c r="BEY25" s="145"/>
      <c r="BEZ25" s="144"/>
      <c r="BFA25" s="145"/>
      <c r="BFB25" s="144"/>
      <c r="BFC25" s="145"/>
      <c r="BFD25" s="144"/>
      <c r="BFE25" s="145"/>
      <c r="BFF25" s="144"/>
      <c r="BFG25" s="145"/>
      <c r="BFH25" s="144"/>
      <c r="BFI25" s="145"/>
      <c r="BFJ25" s="144"/>
      <c r="BFK25" s="145"/>
      <c r="BFL25" s="144"/>
      <c r="BFM25" s="145"/>
      <c r="BFN25" s="144"/>
      <c r="BFO25" s="145"/>
      <c r="BFP25" s="144"/>
      <c r="BFQ25" s="145"/>
      <c r="BFR25" s="144"/>
      <c r="BFS25" s="145"/>
      <c r="BFT25" s="144"/>
      <c r="BFU25" s="145"/>
      <c r="BFV25" s="144"/>
      <c r="BFW25" s="145"/>
      <c r="BFX25" s="144"/>
      <c r="BFY25" s="145"/>
      <c r="BFZ25" s="144"/>
      <c r="BGA25" s="145"/>
      <c r="BGB25" s="144"/>
      <c r="BGC25" s="145"/>
      <c r="BGD25" s="144"/>
      <c r="BGE25" s="145"/>
      <c r="BGF25" s="144"/>
      <c r="BGG25" s="145"/>
      <c r="BGH25" s="144"/>
      <c r="BGI25" s="145"/>
      <c r="BGJ25" s="144"/>
      <c r="BGK25" s="145"/>
      <c r="BGL25" s="144"/>
      <c r="BGM25" s="145"/>
      <c r="BGN25" s="144"/>
      <c r="BGO25" s="145"/>
      <c r="BGP25" s="144"/>
      <c r="BGQ25" s="145"/>
      <c r="BGR25" s="144"/>
      <c r="BGS25" s="145"/>
      <c r="BGT25" s="144"/>
      <c r="BGU25" s="145"/>
      <c r="BGV25" s="144"/>
      <c r="BGW25" s="145"/>
      <c r="BGX25" s="144"/>
      <c r="BGY25" s="145"/>
      <c r="BGZ25" s="144"/>
      <c r="BHA25" s="145"/>
      <c r="BHB25" s="144"/>
      <c r="BHC25" s="145"/>
      <c r="BHD25" s="144"/>
      <c r="BHE25" s="145"/>
      <c r="BHF25" s="144"/>
      <c r="BHG25" s="145"/>
      <c r="BHH25" s="144"/>
      <c r="BHI25" s="145"/>
      <c r="BHJ25" s="144"/>
      <c r="BHK25" s="145"/>
      <c r="BHL25" s="144"/>
      <c r="BHM25" s="145"/>
      <c r="BHN25" s="144"/>
      <c r="BHO25" s="145"/>
      <c r="BHP25" s="144"/>
      <c r="BHQ25" s="145"/>
      <c r="BHR25" s="144"/>
      <c r="BHS25" s="145"/>
      <c r="BHT25" s="144"/>
      <c r="BHU25" s="145"/>
      <c r="BHV25" s="144"/>
      <c r="BHW25" s="145"/>
      <c r="BHX25" s="144"/>
      <c r="BHY25" s="145"/>
      <c r="BHZ25" s="144"/>
      <c r="BIA25" s="145"/>
      <c r="BIB25" s="144"/>
      <c r="BIC25" s="145"/>
      <c r="BID25" s="144"/>
      <c r="BIE25" s="145"/>
      <c r="BIF25" s="144"/>
      <c r="BIG25" s="145"/>
      <c r="BIH25" s="144"/>
      <c r="BII25" s="145"/>
      <c r="BIJ25" s="144"/>
      <c r="BIK25" s="145"/>
      <c r="BIL25" s="144"/>
      <c r="BIM25" s="145"/>
      <c r="BIN25" s="144"/>
      <c r="BIO25" s="145"/>
      <c r="BIP25" s="144"/>
      <c r="BIQ25" s="145"/>
      <c r="BIR25" s="144"/>
      <c r="BIS25" s="145"/>
      <c r="BIT25" s="144"/>
      <c r="BIU25" s="145"/>
      <c r="BIV25" s="144"/>
      <c r="BIW25" s="145"/>
      <c r="BIX25" s="144"/>
      <c r="BIY25" s="145"/>
      <c r="BIZ25" s="144"/>
      <c r="BJA25" s="145"/>
      <c r="BJB25" s="144"/>
      <c r="BJC25" s="145"/>
      <c r="BJD25" s="144"/>
      <c r="BJE25" s="145"/>
      <c r="BJF25" s="144"/>
      <c r="BJG25" s="145"/>
      <c r="BJH25" s="144"/>
      <c r="BJI25" s="145"/>
      <c r="BJJ25" s="144"/>
      <c r="BJK25" s="145"/>
      <c r="BJL25" s="144"/>
      <c r="BJM25" s="145"/>
      <c r="BJN25" s="144"/>
      <c r="BJO25" s="145"/>
      <c r="BJP25" s="144"/>
      <c r="BJQ25" s="145"/>
      <c r="BJR25" s="144"/>
      <c r="BJS25" s="145"/>
      <c r="BJT25" s="144"/>
      <c r="BJU25" s="145"/>
      <c r="BJV25" s="144"/>
      <c r="BJW25" s="145"/>
      <c r="BJX25" s="144"/>
      <c r="BJY25" s="145"/>
      <c r="BJZ25" s="144"/>
      <c r="BKA25" s="145"/>
      <c r="BKB25" s="144"/>
      <c r="BKC25" s="145"/>
      <c r="BKD25" s="144"/>
      <c r="BKE25" s="145"/>
      <c r="BKF25" s="144"/>
      <c r="BKG25" s="145"/>
      <c r="BKH25" s="144"/>
      <c r="BKI25" s="145"/>
      <c r="BKJ25" s="144"/>
      <c r="BKK25" s="145"/>
      <c r="BKL25" s="144"/>
      <c r="BKM25" s="145"/>
      <c r="BKN25" s="144"/>
      <c r="BKO25" s="145"/>
      <c r="BKP25" s="144"/>
      <c r="BKQ25" s="145"/>
      <c r="BKR25" s="144"/>
      <c r="BKS25" s="145"/>
      <c r="BKT25" s="144"/>
      <c r="BKU25" s="145"/>
      <c r="BKV25" s="144"/>
      <c r="BKW25" s="145"/>
      <c r="BKX25" s="144"/>
      <c r="BKY25" s="145"/>
      <c r="BKZ25" s="144"/>
      <c r="BLA25" s="145"/>
      <c r="BLB25" s="144"/>
      <c r="BLC25" s="145"/>
      <c r="BLD25" s="144"/>
      <c r="BLE25" s="145"/>
      <c r="BLF25" s="144"/>
      <c r="BLG25" s="145"/>
      <c r="BLH25" s="144"/>
      <c r="BLI25" s="145"/>
      <c r="BLJ25" s="144"/>
      <c r="BLK25" s="145"/>
      <c r="BLL25" s="144"/>
      <c r="BLM25" s="145"/>
      <c r="BLN25" s="144"/>
      <c r="BLO25" s="145"/>
      <c r="BLP25" s="144"/>
      <c r="BLQ25" s="145"/>
      <c r="BLR25" s="144"/>
      <c r="BLS25" s="145"/>
      <c r="BLT25" s="144"/>
      <c r="BLU25" s="145"/>
      <c r="BLV25" s="144"/>
      <c r="BLW25" s="145"/>
      <c r="BLX25" s="144"/>
      <c r="BLY25" s="145"/>
      <c r="BLZ25" s="144"/>
      <c r="BMA25" s="145"/>
      <c r="BMB25" s="144"/>
      <c r="BMC25" s="145"/>
      <c r="BMD25" s="144"/>
      <c r="BME25" s="145"/>
      <c r="BMF25" s="144"/>
      <c r="BMG25" s="145"/>
      <c r="BMH25" s="144"/>
      <c r="BMI25" s="145"/>
      <c r="BMJ25" s="144"/>
      <c r="BMK25" s="145"/>
      <c r="BML25" s="144"/>
      <c r="BMM25" s="145"/>
      <c r="BMN25" s="144"/>
      <c r="BMO25" s="145"/>
      <c r="BMP25" s="144"/>
      <c r="BMQ25" s="145"/>
      <c r="BMR25" s="144"/>
      <c r="BMS25" s="145"/>
      <c r="BMT25" s="144"/>
      <c r="BMU25" s="145"/>
      <c r="BMV25" s="144"/>
      <c r="BMW25" s="145"/>
      <c r="BMX25" s="144"/>
      <c r="BMY25" s="145"/>
      <c r="BMZ25" s="144"/>
      <c r="BNA25" s="145"/>
      <c r="BNB25" s="144"/>
      <c r="BNC25" s="145"/>
      <c r="BND25" s="144"/>
      <c r="BNE25" s="145"/>
      <c r="BNF25" s="144"/>
      <c r="BNG25" s="145"/>
      <c r="BNH25" s="144"/>
      <c r="BNI25" s="145"/>
      <c r="BNJ25" s="144"/>
      <c r="BNK25" s="145"/>
      <c r="BNL25" s="144"/>
      <c r="BNM25" s="145"/>
      <c r="BNN25" s="144"/>
      <c r="BNO25" s="145"/>
      <c r="BNP25" s="144"/>
      <c r="BNQ25" s="145"/>
      <c r="BNR25" s="144"/>
      <c r="BNS25" s="145"/>
      <c r="BNT25" s="144"/>
      <c r="BNU25" s="145"/>
      <c r="BNV25" s="144"/>
      <c r="BNW25" s="145"/>
      <c r="BNX25" s="144"/>
      <c r="BNY25" s="145"/>
      <c r="BNZ25" s="144"/>
      <c r="BOA25" s="145"/>
      <c r="BOB25" s="144"/>
      <c r="BOC25" s="145"/>
      <c r="BOD25" s="144"/>
      <c r="BOE25" s="145"/>
      <c r="BOF25" s="144"/>
      <c r="BOG25" s="145"/>
      <c r="BOH25" s="144"/>
      <c r="BOI25" s="145"/>
      <c r="BOJ25" s="144"/>
      <c r="BOK25" s="145"/>
      <c r="BOL25" s="144"/>
      <c r="BOM25" s="145"/>
      <c r="BON25" s="144"/>
      <c r="BOO25" s="145"/>
      <c r="BOP25" s="144"/>
      <c r="BOQ25" s="145"/>
      <c r="BOR25" s="144"/>
      <c r="BOS25" s="145"/>
      <c r="BOT25" s="144"/>
      <c r="BOU25" s="145"/>
      <c r="BOV25" s="144"/>
      <c r="BOW25" s="145"/>
      <c r="BOX25" s="144"/>
      <c r="BOY25" s="145"/>
      <c r="BOZ25" s="144"/>
      <c r="BPA25" s="145"/>
      <c r="BPB25" s="144"/>
      <c r="BPC25" s="145"/>
      <c r="BPD25" s="144"/>
      <c r="BPE25" s="145"/>
      <c r="BPF25" s="144"/>
      <c r="BPG25" s="145"/>
      <c r="BPH25" s="144"/>
      <c r="BPI25" s="145"/>
      <c r="BPJ25" s="144"/>
      <c r="BPK25" s="145"/>
      <c r="BPL25" s="144"/>
      <c r="BPM25" s="145"/>
      <c r="BPN25" s="144"/>
      <c r="BPO25" s="145"/>
      <c r="BPP25" s="144"/>
      <c r="BPQ25" s="145"/>
      <c r="BPR25" s="144"/>
      <c r="BPS25" s="145"/>
      <c r="BPT25" s="144"/>
      <c r="BPU25" s="145"/>
      <c r="BPV25" s="144"/>
      <c r="BPW25" s="145"/>
      <c r="BPX25" s="144"/>
      <c r="BPY25" s="145"/>
      <c r="BPZ25" s="144"/>
      <c r="BQA25" s="145"/>
      <c r="BQB25" s="144"/>
      <c r="BQC25" s="145"/>
      <c r="BQD25" s="144"/>
      <c r="BQE25" s="145"/>
      <c r="BQF25" s="144"/>
      <c r="BQG25" s="145"/>
      <c r="BQH25" s="144"/>
      <c r="BQI25" s="145"/>
      <c r="BQJ25" s="144"/>
      <c r="BQK25" s="145"/>
      <c r="BQL25" s="144"/>
      <c r="BQM25" s="145"/>
      <c r="BQN25" s="144"/>
      <c r="BQO25" s="145"/>
      <c r="BQP25" s="144"/>
      <c r="BQQ25" s="145"/>
      <c r="BQR25" s="144"/>
      <c r="BQS25" s="145"/>
      <c r="BQT25" s="144"/>
      <c r="BQU25" s="145"/>
      <c r="BQV25" s="144"/>
      <c r="BQW25" s="145"/>
      <c r="BQX25" s="144"/>
      <c r="BQY25" s="145"/>
      <c r="BQZ25" s="144"/>
      <c r="BRA25" s="145"/>
      <c r="BRB25" s="144"/>
      <c r="BRC25" s="145"/>
      <c r="BRD25" s="144"/>
      <c r="BRE25" s="145"/>
      <c r="BRF25" s="144"/>
      <c r="BRG25" s="145"/>
      <c r="BRH25" s="144"/>
      <c r="BRI25" s="145"/>
      <c r="BRJ25" s="144"/>
      <c r="BRK25" s="145"/>
      <c r="BRL25" s="144"/>
      <c r="BRM25" s="145"/>
      <c r="BRN25" s="144"/>
      <c r="BRO25" s="145"/>
      <c r="BRP25" s="144"/>
      <c r="BRQ25" s="145"/>
      <c r="BRR25" s="144"/>
      <c r="BRS25" s="145"/>
      <c r="BRT25" s="144"/>
      <c r="BRU25" s="145"/>
      <c r="BRV25" s="144"/>
      <c r="BRW25" s="145"/>
      <c r="BRX25" s="144"/>
      <c r="BRY25" s="145"/>
      <c r="BRZ25" s="144"/>
      <c r="BSA25" s="145"/>
      <c r="BSB25" s="144"/>
      <c r="BSC25" s="145"/>
      <c r="BSD25" s="144"/>
      <c r="BSE25" s="145"/>
      <c r="BSF25" s="144"/>
      <c r="BSG25" s="145"/>
      <c r="BSH25" s="144"/>
      <c r="BSI25" s="145"/>
      <c r="BSJ25" s="144"/>
      <c r="BSK25" s="145"/>
      <c r="BSL25" s="144"/>
      <c r="BSM25" s="145"/>
      <c r="BSN25" s="144"/>
      <c r="BSO25" s="145"/>
      <c r="BSP25" s="144"/>
      <c r="BSQ25" s="145"/>
      <c r="BSR25" s="144"/>
      <c r="BSS25" s="145"/>
      <c r="BST25" s="144"/>
      <c r="BSU25" s="145"/>
      <c r="BSV25" s="144"/>
      <c r="BSW25" s="145"/>
      <c r="BSX25" s="144"/>
      <c r="BSY25" s="145"/>
      <c r="BSZ25" s="144"/>
      <c r="BTA25" s="145"/>
      <c r="BTB25" s="144"/>
      <c r="BTC25" s="145"/>
      <c r="BTD25" s="144"/>
      <c r="BTE25" s="145"/>
      <c r="BTF25" s="144"/>
      <c r="BTG25" s="145"/>
      <c r="BTH25" s="144"/>
      <c r="BTI25" s="145"/>
      <c r="BTJ25" s="144"/>
      <c r="BTK25" s="145"/>
      <c r="BTL25" s="144"/>
      <c r="BTM25" s="145"/>
      <c r="BTN25" s="144"/>
      <c r="BTO25" s="145"/>
      <c r="BTP25" s="144"/>
      <c r="BTQ25" s="145"/>
      <c r="BTR25" s="144"/>
      <c r="BTS25" s="145"/>
      <c r="BTT25" s="144"/>
      <c r="BTU25" s="145"/>
      <c r="BTV25" s="144"/>
      <c r="BTW25" s="145"/>
      <c r="BTX25" s="144"/>
      <c r="BTY25" s="145"/>
      <c r="BTZ25" s="144"/>
      <c r="BUA25" s="145"/>
      <c r="BUB25" s="144"/>
      <c r="BUC25" s="145"/>
      <c r="BUD25" s="144"/>
      <c r="BUE25" s="145"/>
      <c r="BUF25" s="144"/>
      <c r="BUG25" s="145"/>
      <c r="BUH25" s="144"/>
      <c r="BUI25" s="145"/>
      <c r="BUJ25" s="144"/>
      <c r="BUK25" s="145"/>
      <c r="BUL25" s="144"/>
      <c r="BUM25" s="145"/>
      <c r="BUN25" s="144"/>
      <c r="BUO25" s="145"/>
      <c r="BUP25" s="144"/>
      <c r="BUQ25" s="145"/>
      <c r="BUR25" s="144"/>
      <c r="BUS25" s="145"/>
      <c r="BUT25" s="144"/>
      <c r="BUU25" s="145"/>
      <c r="BUV25" s="144"/>
      <c r="BUW25" s="145"/>
      <c r="BUX25" s="144"/>
      <c r="BUY25" s="145"/>
      <c r="BUZ25" s="144"/>
      <c r="BVA25" s="145"/>
      <c r="BVB25" s="144"/>
      <c r="BVC25" s="145"/>
      <c r="BVD25" s="144"/>
      <c r="BVE25" s="145"/>
      <c r="BVF25" s="144"/>
      <c r="BVG25" s="145"/>
      <c r="BVH25" s="144"/>
      <c r="BVI25" s="145"/>
      <c r="BVJ25" s="144"/>
      <c r="BVK25" s="145"/>
      <c r="BVL25" s="144"/>
      <c r="BVM25" s="145"/>
      <c r="BVN25" s="144"/>
      <c r="BVO25" s="145"/>
      <c r="BVP25" s="144"/>
      <c r="BVQ25" s="145"/>
      <c r="BVR25" s="144"/>
      <c r="BVS25" s="145"/>
      <c r="BVT25" s="144"/>
      <c r="BVU25" s="145"/>
      <c r="BVV25" s="144"/>
      <c r="BVW25" s="145"/>
      <c r="BVX25" s="144"/>
      <c r="BVY25" s="145"/>
      <c r="BVZ25" s="144"/>
      <c r="BWA25" s="145"/>
      <c r="BWB25" s="144"/>
      <c r="BWC25" s="145"/>
      <c r="BWD25" s="144"/>
      <c r="BWE25" s="145"/>
      <c r="BWF25" s="144"/>
      <c r="BWG25" s="145"/>
      <c r="BWH25" s="144"/>
      <c r="BWI25" s="145"/>
      <c r="BWJ25" s="144"/>
      <c r="BWK25" s="145"/>
      <c r="BWL25" s="144"/>
      <c r="BWM25" s="145"/>
      <c r="BWN25" s="144"/>
      <c r="BWO25" s="145"/>
      <c r="BWP25" s="144"/>
      <c r="BWQ25" s="145"/>
      <c r="BWR25" s="144"/>
      <c r="BWS25" s="145"/>
      <c r="BWT25" s="144"/>
      <c r="BWU25" s="145"/>
      <c r="BWV25" s="144"/>
      <c r="BWW25" s="145"/>
      <c r="BWX25" s="144"/>
      <c r="BWY25" s="145"/>
      <c r="BWZ25" s="144"/>
      <c r="BXA25" s="145"/>
      <c r="BXB25" s="144"/>
      <c r="BXC25" s="145"/>
      <c r="BXD25" s="144"/>
      <c r="BXE25" s="145"/>
      <c r="BXF25" s="144"/>
      <c r="BXG25" s="145"/>
      <c r="BXH25" s="144"/>
      <c r="BXI25" s="145"/>
      <c r="BXJ25" s="144"/>
      <c r="BXK25" s="145"/>
      <c r="BXL25" s="144"/>
      <c r="BXM25" s="145"/>
      <c r="BXN25" s="144"/>
      <c r="BXO25" s="145"/>
      <c r="BXP25" s="144"/>
      <c r="BXQ25" s="145"/>
      <c r="BXR25" s="144"/>
      <c r="BXS25" s="145"/>
      <c r="BXT25" s="144"/>
      <c r="BXU25" s="145"/>
      <c r="BXV25" s="144"/>
      <c r="BXW25" s="145"/>
      <c r="BXX25" s="144"/>
      <c r="BXY25" s="145"/>
      <c r="BXZ25" s="144"/>
      <c r="BYA25" s="145"/>
      <c r="BYB25" s="144"/>
      <c r="BYC25" s="145"/>
      <c r="BYD25" s="144"/>
      <c r="BYE25" s="145"/>
      <c r="BYF25" s="144"/>
      <c r="BYG25" s="145"/>
      <c r="BYH25" s="144"/>
      <c r="BYI25" s="145"/>
      <c r="BYJ25" s="144"/>
      <c r="BYK25" s="145"/>
      <c r="BYL25" s="144"/>
      <c r="BYM25" s="145"/>
      <c r="BYN25" s="144"/>
      <c r="BYO25" s="145"/>
      <c r="BYP25" s="144"/>
      <c r="BYQ25" s="145"/>
      <c r="BYR25" s="144"/>
      <c r="BYS25" s="145"/>
      <c r="BYT25" s="144"/>
      <c r="BYU25" s="145"/>
      <c r="BYV25" s="144"/>
      <c r="BYW25" s="145"/>
      <c r="BYX25" s="144"/>
      <c r="BYY25" s="145"/>
      <c r="BYZ25" s="144"/>
      <c r="BZA25" s="145"/>
      <c r="BZB25" s="144"/>
      <c r="BZC25" s="145"/>
      <c r="BZD25" s="144"/>
      <c r="BZE25" s="145"/>
      <c r="BZF25" s="144"/>
      <c r="BZG25" s="145"/>
      <c r="BZH25" s="144"/>
      <c r="BZI25" s="145"/>
      <c r="BZJ25" s="144"/>
      <c r="BZK25" s="145"/>
      <c r="BZL25" s="144"/>
      <c r="BZM25" s="145"/>
      <c r="BZN25" s="144"/>
      <c r="BZO25" s="145"/>
      <c r="BZP25" s="144"/>
      <c r="BZQ25" s="145"/>
      <c r="BZR25" s="144"/>
      <c r="BZS25" s="145"/>
      <c r="BZT25" s="144"/>
      <c r="BZU25" s="145"/>
      <c r="BZV25" s="144"/>
      <c r="BZW25" s="145"/>
      <c r="BZX25" s="144"/>
      <c r="BZY25" s="145"/>
      <c r="BZZ25" s="144"/>
      <c r="CAA25" s="145"/>
      <c r="CAB25" s="144"/>
      <c r="CAC25" s="145"/>
      <c r="CAD25" s="144"/>
      <c r="CAE25" s="145"/>
      <c r="CAF25" s="144"/>
      <c r="CAG25" s="145"/>
      <c r="CAH25" s="144"/>
      <c r="CAI25" s="145"/>
      <c r="CAJ25" s="144"/>
      <c r="CAK25" s="145"/>
      <c r="CAL25" s="144"/>
      <c r="CAM25" s="145"/>
      <c r="CAN25" s="144"/>
      <c r="CAO25" s="145"/>
      <c r="CAP25" s="144"/>
      <c r="CAQ25" s="145"/>
      <c r="CAR25" s="144"/>
      <c r="CAS25" s="145"/>
      <c r="CAT25" s="144"/>
      <c r="CAU25" s="145"/>
      <c r="CAV25" s="144"/>
      <c r="CAW25" s="145"/>
      <c r="CAX25" s="144"/>
      <c r="CAY25" s="145"/>
      <c r="CAZ25" s="144"/>
      <c r="CBA25" s="145"/>
      <c r="CBB25" s="144"/>
      <c r="CBC25" s="145"/>
      <c r="CBD25" s="144"/>
      <c r="CBE25" s="145"/>
      <c r="CBF25" s="144"/>
      <c r="CBG25" s="145"/>
      <c r="CBH25" s="144"/>
      <c r="CBI25" s="145"/>
      <c r="CBJ25" s="144"/>
      <c r="CBK25" s="145"/>
      <c r="CBL25" s="144"/>
      <c r="CBM25" s="145"/>
      <c r="CBN25" s="144"/>
      <c r="CBO25" s="145"/>
      <c r="CBP25" s="144"/>
      <c r="CBQ25" s="145"/>
      <c r="CBR25" s="144"/>
      <c r="CBS25" s="145"/>
      <c r="CBT25" s="144"/>
      <c r="CBU25" s="145"/>
      <c r="CBV25" s="144"/>
      <c r="CBW25" s="145"/>
      <c r="CBX25" s="144"/>
      <c r="CBY25" s="145"/>
      <c r="CBZ25" s="144"/>
      <c r="CCA25" s="145"/>
      <c r="CCB25" s="144"/>
      <c r="CCC25" s="145"/>
      <c r="CCD25" s="144"/>
      <c r="CCE25" s="145"/>
      <c r="CCF25" s="144"/>
      <c r="CCG25" s="145"/>
      <c r="CCH25" s="144"/>
      <c r="CCI25" s="145"/>
      <c r="CCJ25" s="144"/>
      <c r="CCK25" s="145"/>
      <c r="CCL25" s="144"/>
      <c r="CCM25" s="145"/>
      <c r="CCN25" s="144"/>
      <c r="CCO25" s="145"/>
      <c r="CCP25" s="144"/>
      <c r="CCQ25" s="145"/>
      <c r="CCR25" s="144"/>
      <c r="CCS25" s="145"/>
      <c r="CCT25" s="144"/>
      <c r="CCU25" s="145"/>
      <c r="CCV25" s="144"/>
      <c r="CCW25" s="145"/>
      <c r="CCX25" s="144"/>
      <c r="CCY25" s="145"/>
      <c r="CCZ25" s="144"/>
      <c r="CDA25" s="145"/>
      <c r="CDB25" s="144"/>
      <c r="CDC25" s="145"/>
      <c r="CDD25" s="144"/>
      <c r="CDE25" s="145"/>
      <c r="CDF25" s="144"/>
      <c r="CDG25" s="145"/>
      <c r="CDH25" s="144"/>
      <c r="CDI25" s="145"/>
      <c r="CDJ25" s="144"/>
      <c r="CDK25" s="145"/>
      <c r="CDL25" s="144"/>
      <c r="CDM25" s="145"/>
      <c r="CDN25" s="144"/>
      <c r="CDO25" s="145"/>
      <c r="CDP25" s="144"/>
      <c r="CDQ25" s="145"/>
      <c r="CDR25" s="144"/>
      <c r="CDS25" s="145"/>
      <c r="CDT25" s="144"/>
      <c r="CDU25" s="145"/>
      <c r="CDV25" s="144"/>
      <c r="CDW25" s="145"/>
      <c r="CDX25" s="144"/>
      <c r="CDY25" s="145"/>
      <c r="CDZ25" s="144"/>
      <c r="CEA25" s="145"/>
      <c r="CEB25" s="144"/>
      <c r="CEC25" s="145"/>
      <c r="CED25" s="144"/>
      <c r="CEE25" s="145"/>
      <c r="CEF25" s="144"/>
      <c r="CEG25" s="145"/>
      <c r="CEH25" s="144"/>
      <c r="CEI25" s="145"/>
      <c r="CEJ25" s="144"/>
      <c r="CEK25" s="145"/>
      <c r="CEL25" s="144"/>
      <c r="CEM25" s="145"/>
      <c r="CEN25" s="144"/>
      <c r="CEO25" s="145"/>
      <c r="CEP25" s="144"/>
      <c r="CEQ25" s="145"/>
      <c r="CER25" s="144"/>
      <c r="CES25" s="145"/>
      <c r="CET25" s="144"/>
      <c r="CEU25" s="145"/>
      <c r="CEV25" s="144"/>
      <c r="CEW25" s="145"/>
      <c r="CEX25" s="144"/>
      <c r="CEY25" s="145"/>
      <c r="CEZ25" s="144"/>
      <c r="CFA25" s="145"/>
      <c r="CFB25" s="144"/>
      <c r="CFC25" s="145"/>
      <c r="CFD25" s="144"/>
      <c r="CFE25" s="145"/>
      <c r="CFF25" s="144"/>
      <c r="CFG25" s="145"/>
      <c r="CFH25" s="144"/>
      <c r="CFI25" s="145"/>
      <c r="CFJ25" s="144"/>
      <c r="CFK25" s="145"/>
      <c r="CFL25" s="144"/>
      <c r="CFM25" s="145"/>
      <c r="CFN25" s="144"/>
      <c r="CFO25" s="145"/>
      <c r="CFP25" s="144"/>
      <c r="CFQ25" s="145"/>
      <c r="CFR25" s="144"/>
      <c r="CFS25" s="145"/>
      <c r="CFT25" s="144"/>
      <c r="CFU25" s="145"/>
      <c r="CFV25" s="144"/>
      <c r="CFW25" s="145"/>
      <c r="CFX25" s="144"/>
      <c r="CFY25" s="145"/>
      <c r="CFZ25" s="144"/>
      <c r="CGA25" s="145"/>
      <c r="CGB25" s="144"/>
      <c r="CGC25" s="145"/>
      <c r="CGD25" s="144"/>
      <c r="CGE25" s="145"/>
      <c r="CGF25" s="144"/>
      <c r="CGG25" s="145"/>
      <c r="CGH25" s="144"/>
      <c r="CGI25" s="145"/>
      <c r="CGJ25" s="144"/>
      <c r="CGK25" s="145"/>
      <c r="CGL25" s="144"/>
      <c r="CGM25" s="145"/>
      <c r="CGN25" s="144"/>
      <c r="CGO25" s="145"/>
      <c r="CGP25" s="144"/>
      <c r="CGQ25" s="145"/>
      <c r="CGR25" s="144"/>
      <c r="CGS25" s="145"/>
      <c r="CGT25" s="144"/>
      <c r="CGU25" s="145"/>
      <c r="CGV25" s="144"/>
      <c r="CGW25" s="145"/>
      <c r="CGX25" s="144"/>
      <c r="CGY25" s="145"/>
      <c r="CGZ25" s="144"/>
      <c r="CHA25" s="145"/>
      <c r="CHB25" s="144"/>
      <c r="CHC25" s="145"/>
      <c r="CHD25" s="144"/>
      <c r="CHE25" s="145"/>
      <c r="CHF25" s="144"/>
      <c r="CHG25" s="145"/>
      <c r="CHH25" s="144"/>
      <c r="CHI25" s="145"/>
      <c r="CHJ25" s="144"/>
      <c r="CHK25" s="145"/>
      <c r="CHL25" s="144"/>
      <c r="CHM25" s="145"/>
      <c r="CHN25" s="144"/>
      <c r="CHO25" s="145"/>
      <c r="CHP25" s="144"/>
      <c r="CHQ25" s="145"/>
      <c r="CHR25" s="144"/>
      <c r="CHS25" s="145"/>
      <c r="CHT25" s="144"/>
      <c r="CHU25" s="145"/>
      <c r="CHV25" s="144"/>
      <c r="CHW25" s="145"/>
      <c r="CHX25" s="144"/>
      <c r="CHY25" s="145"/>
      <c r="CHZ25" s="144"/>
      <c r="CIA25" s="145"/>
      <c r="CIB25" s="144"/>
      <c r="CIC25" s="145"/>
      <c r="CID25" s="144"/>
      <c r="CIE25" s="145"/>
      <c r="CIF25" s="144"/>
      <c r="CIG25" s="145"/>
      <c r="CIH25" s="144"/>
      <c r="CII25" s="145"/>
      <c r="CIJ25" s="144"/>
      <c r="CIK25" s="145"/>
      <c r="CIL25" s="144"/>
      <c r="CIM25" s="145"/>
      <c r="CIN25" s="144"/>
      <c r="CIO25" s="145"/>
      <c r="CIP25" s="144"/>
      <c r="CIQ25" s="145"/>
      <c r="CIR25" s="144"/>
      <c r="CIS25" s="145"/>
      <c r="CIT25" s="144"/>
      <c r="CIU25" s="145"/>
      <c r="CIV25" s="144"/>
      <c r="CIW25" s="145"/>
      <c r="CIX25" s="144"/>
      <c r="CIY25" s="145"/>
      <c r="CIZ25" s="144"/>
      <c r="CJA25" s="145"/>
      <c r="CJB25" s="144"/>
      <c r="CJC25" s="145"/>
      <c r="CJD25" s="144"/>
      <c r="CJE25" s="145"/>
      <c r="CJF25" s="144"/>
      <c r="CJG25" s="145"/>
      <c r="CJH25" s="144"/>
      <c r="CJI25" s="145"/>
      <c r="CJJ25" s="144"/>
      <c r="CJK25" s="145"/>
      <c r="CJL25" s="144"/>
      <c r="CJM25" s="145"/>
      <c r="CJN25" s="144"/>
      <c r="CJO25" s="145"/>
      <c r="CJP25" s="144"/>
      <c r="CJQ25" s="145"/>
      <c r="CJR25" s="144"/>
      <c r="CJS25" s="145"/>
      <c r="CJT25" s="144"/>
      <c r="CJU25" s="145"/>
      <c r="CJV25" s="144"/>
      <c r="CJW25" s="145"/>
      <c r="CJX25" s="144"/>
      <c r="CJY25" s="145"/>
      <c r="CJZ25" s="144"/>
      <c r="CKA25" s="145"/>
      <c r="CKB25" s="144"/>
      <c r="CKC25" s="145"/>
      <c r="CKD25" s="144"/>
      <c r="CKE25" s="145"/>
      <c r="CKF25" s="144"/>
      <c r="CKG25" s="145"/>
      <c r="CKH25" s="144"/>
      <c r="CKI25" s="145"/>
      <c r="CKJ25" s="144"/>
      <c r="CKK25" s="145"/>
      <c r="CKL25" s="144"/>
      <c r="CKM25" s="145"/>
      <c r="CKN25" s="144"/>
      <c r="CKO25" s="145"/>
      <c r="CKP25" s="144"/>
      <c r="CKQ25" s="145"/>
      <c r="CKR25" s="144"/>
      <c r="CKS25" s="145"/>
      <c r="CKT25" s="144"/>
      <c r="CKU25" s="145"/>
      <c r="CKV25" s="144"/>
      <c r="CKW25" s="145"/>
      <c r="CKX25" s="144"/>
      <c r="CKY25" s="145"/>
      <c r="CKZ25" s="144"/>
      <c r="CLA25" s="145"/>
      <c r="CLB25" s="144"/>
      <c r="CLC25" s="145"/>
      <c r="CLD25" s="144"/>
      <c r="CLE25" s="145"/>
      <c r="CLF25" s="144"/>
      <c r="CLG25" s="145"/>
      <c r="CLH25" s="144"/>
      <c r="CLI25" s="145"/>
      <c r="CLJ25" s="144"/>
      <c r="CLK25" s="145"/>
      <c r="CLL25" s="144"/>
      <c r="CLM25" s="145"/>
      <c r="CLN25" s="144"/>
      <c r="CLO25" s="145"/>
      <c r="CLP25" s="144"/>
      <c r="CLQ25" s="145"/>
      <c r="CLR25" s="144"/>
      <c r="CLS25" s="145"/>
      <c r="CLT25" s="144"/>
      <c r="CLU25" s="145"/>
      <c r="CLV25" s="144"/>
      <c r="CLW25" s="145"/>
      <c r="CLX25" s="144"/>
      <c r="CLY25" s="145"/>
      <c r="CLZ25" s="144"/>
      <c r="CMA25" s="145"/>
      <c r="CMB25" s="144"/>
      <c r="CMC25" s="145"/>
      <c r="CMD25" s="144"/>
      <c r="CME25" s="145"/>
      <c r="CMF25" s="144"/>
      <c r="CMG25" s="145"/>
      <c r="CMH25" s="144"/>
      <c r="CMI25" s="145"/>
      <c r="CMJ25" s="144"/>
      <c r="CMK25" s="145"/>
      <c r="CML25" s="144"/>
      <c r="CMM25" s="145"/>
      <c r="CMN25" s="144"/>
      <c r="CMO25" s="145"/>
      <c r="CMP25" s="144"/>
      <c r="CMQ25" s="145"/>
      <c r="CMR25" s="144"/>
      <c r="CMS25" s="145"/>
      <c r="CMT25" s="144"/>
      <c r="CMU25" s="145"/>
      <c r="CMV25" s="144"/>
      <c r="CMW25" s="145"/>
      <c r="CMX25" s="144"/>
      <c r="CMY25" s="145"/>
      <c r="CMZ25" s="144"/>
      <c r="CNA25" s="145"/>
      <c r="CNB25" s="144"/>
      <c r="CNC25" s="145"/>
      <c r="CND25" s="144"/>
      <c r="CNE25" s="145"/>
      <c r="CNF25" s="144"/>
      <c r="CNG25" s="145"/>
      <c r="CNH25" s="144"/>
      <c r="CNI25" s="145"/>
      <c r="CNJ25" s="144"/>
      <c r="CNK25" s="145"/>
      <c r="CNL25" s="144"/>
      <c r="CNM25" s="145"/>
      <c r="CNN25" s="144"/>
      <c r="CNO25" s="145"/>
      <c r="CNP25" s="144"/>
      <c r="CNQ25" s="145"/>
      <c r="CNR25" s="144"/>
      <c r="CNS25" s="145"/>
      <c r="CNT25" s="144"/>
      <c r="CNU25" s="145"/>
      <c r="CNV25" s="144"/>
      <c r="CNW25" s="145"/>
      <c r="CNX25" s="144"/>
      <c r="CNY25" s="145"/>
      <c r="CNZ25" s="144"/>
      <c r="COA25" s="145"/>
      <c r="COB25" s="144"/>
      <c r="COC25" s="145"/>
      <c r="COD25" s="144"/>
      <c r="COE25" s="145"/>
      <c r="COF25" s="144"/>
      <c r="COG25" s="145"/>
      <c r="COH25" s="144"/>
      <c r="COI25" s="145"/>
      <c r="COJ25" s="144"/>
      <c r="COK25" s="145"/>
      <c r="COL25" s="144"/>
      <c r="COM25" s="145"/>
      <c r="CON25" s="144"/>
      <c r="COO25" s="145"/>
      <c r="COP25" s="144"/>
      <c r="COQ25" s="145"/>
      <c r="COR25" s="144"/>
      <c r="COS25" s="145"/>
      <c r="COT25" s="144"/>
      <c r="COU25" s="145"/>
      <c r="COV25" s="144"/>
      <c r="COW25" s="145"/>
      <c r="COX25" s="144"/>
      <c r="COY25" s="145"/>
      <c r="COZ25" s="144"/>
      <c r="CPA25" s="145"/>
      <c r="CPB25" s="144"/>
      <c r="CPC25" s="145"/>
      <c r="CPD25" s="144"/>
      <c r="CPE25" s="145"/>
      <c r="CPF25" s="144"/>
      <c r="CPG25" s="145"/>
      <c r="CPH25" s="144"/>
      <c r="CPI25" s="145"/>
      <c r="CPJ25" s="144"/>
      <c r="CPK25" s="145"/>
      <c r="CPL25" s="144"/>
      <c r="CPM25" s="145"/>
      <c r="CPN25" s="144"/>
      <c r="CPO25" s="145"/>
      <c r="CPP25" s="144"/>
      <c r="CPQ25" s="145"/>
      <c r="CPR25" s="144"/>
      <c r="CPS25" s="145"/>
      <c r="CPT25" s="144"/>
      <c r="CPU25" s="145"/>
      <c r="CPV25" s="144"/>
      <c r="CPW25" s="145"/>
      <c r="CPX25" s="144"/>
      <c r="CPY25" s="145"/>
      <c r="CPZ25" s="144"/>
      <c r="CQA25" s="145"/>
      <c r="CQB25" s="144"/>
      <c r="CQC25" s="145"/>
      <c r="CQD25" s="144"/>
      <c r="CQE25" s="145"/>
      <c r="CQF25" s="144"/>
      <c r="CQG25" s="145"/>
      <c r="CQH25" s="144"/>
      <c r="CQI25" s="145"/>
      <c r="CQJ25" s="144"/>
      <c r="CQK25" s="145"/>
      <c r="CQL25" s="144"/>
      <c r="CQM25" s="145"/>
      <c r="CQN25" s="144"/>
      <c r="CQO25" s="145"/>
      <c r="CQP25" s="144"/>
      <c r="CQQ25" s="145"/>
      <c r="CQR25" s="144"/>
      <c r="CQS25" s="145"/>
      <c r="CQT25" s="144"/>
      <c r="CQU25" s="145"/>
      <c r="CQV25" s="144"/>
      <c r="CQW25" s="145"/>
      <c r="CQX25" s="144"/>
      <c r="CQY25" s="145"/>
      <c r="CQZ25" s="144"/>
      <c r="CRA25" s="145"/>
      <c r="CRB25" s="144"/>
      <c r="CRC25" s="145"/>
      <c r="CRD25" s="144"/>
      <c r="CRE25" s="145"/>
      <c r="CRF25" s="144"/>
      <c r="CRG25" s="145"/>
      <c r="CRH25" s="144"/>
      <c r="CRI25" s="145"/>
      <c r="CRJ25" s="144"/>
      <c r="CRK25" s="145"/>
      <c r="CRL25" s="144"/>
      <c r="CRM25" s="145"/>
      <c r="CRN25" s="144"/>
      <c r="CRO25" s="145"/>
      <c r="CRP25" s="144"/>
      <c r="CRQ25" s="145"/>
      <c r="CRR25" s="144"/>
      <c r="CRS25" s="145"/>
      <c r="CRT25" s="144"/>
      <c r="CRU25" s="145"/>
      <c r="CRV25" s="144"/>
      <c r="CRW25" s="145"/>
      <c r="CRX25" s="144"/>
      <c r="CRY25" s="145"/>
      <c r="CRZ25" s="144"/>
      <c r="CSA25" s="145"/>
      <c r="CSB25" s="144"/>
      <c r="CSC25" s="145"/>
      <c r="CSD25" s="144"/>
      <c r="CSE25" s="145"/>
      <c r="CSF25" s="144"/>
      <c r="CSG25" s="145"/>
      <c r="CSH25" s="144"/>
      <c r="CSI25" s="145"/>
      <c r="CSJ25" s="144"/>
      <c r="CSK25" s="145"/>
      <c r="CSL25" s="144"/>
      <c r="CSM25" s="145"/>
      <c r="CSN25" s="144"/>
      <c r="CSO25" s="145"/>
      <c r="CSP25" s="144"/>
      <c r="CSQ25" s="145"/>
      <c r="CSR25" s="144"/>
      <c r="CSS25" s="145"/>
      <c r="CST25" s="144"/>
      <c r="CSU25" s="145"/>
      <c r="CSV25" s="144"/>
      <c r="CSW25" s="145"/>
      <c r="CSX25" s="144"/>
      <c r="CSY25" s="145"/>
      <c r="CSZ25" s="144"/>
      <c r="CTA25" s="145"/>
      <c r="CTB25" s="144"/>
      <c r="CTC25" s="145"/>
      <c r="CTD25" s="144"/>
      <c r="CTE25" s="145"/>
      <c r="CTF25" s="144"/>
      <c r="CTG25" s="145"/>
      <c r="CTH25" s="144"/>
      <c r="CTI25" s="145"/>
      <c r="CTJ25" s="144"/>
      <c r="CTK25" s="145"/>
      <c r="CTL25" s="144"/>
      <c r="CTM25" s="145"/>
      <c r="CTN25" s="144"/>
      <c r="CTO25" s="145"/>
      <c r="CTP25" s="144"/>
      <c r="CTQ25" s="145"/>
      <c r="CTR25" s="144"/>
      <c r="CTS25" s="145"/>
      <c r="CTT25" s="144"/>
      <c r="CTU25" s="145"/>
      <c r="CTV25" s="144"/>
      <c r="CTW25" s="145"/>
      <c r="CTX25" s="144"/>
      <c r="CTY25" s="145"/>
      <c r="CTZ25" s="144"/>
      <c r="CUA25" s="145"/>
      <c r="CUB25" s="144"/>
      <c r="CUC25" s="145"/>
      <c r="CUD25" s="144"/>
      <c r="CUE25" s="145"/>
      <c r="CUF25" s="144"/>
      <c r="CUG25" s="145"/>
      <c r="CUH25" s="144"/>
      <c r="CUI25" s="145"/>
      <c r="CUJ25" s="144"/>
      <c r="CUK25" s="145"/>
      <c r="CUL25" s="144"/>
      <c r="CUM25" s="145"/>
      <c r="CUN25" s="144"/>
      <c r="CUO25" s="145"/>
      <c r="CUP25" s="144"/>
      <c r="CUQ25" s="145"/>
      <c r="CUR25" s="144"/>
      <c r="CUS25" s="145"/>
      <c r="CUT25" s="144"/>
      <c r="CUU25" s="145"/>
      <c r="CUV25" s="144"/>
      <c r="CUW25" s="145"/>
      <c r="CUX25" s="144"/>
      <c r="CUY25" s="145"/>
      <c r="CUZ25" s="144"/>
      <c r="CVA25" s="145"/>
      <c r="CVB25" s="144"/>
      <c r="CVC25" s="145"/>
      <c r="CVD25" s="144"/>
      <c r="CVE25" s="145"/>
      <c r="CVF25" s="144"/>
      <c r="CVG25" s="145"/>
      <c r="CVH25" s="144"/>
      <c r="CVI25" s="145"/>
      <c r="CVJ25" s="144"/>
      <c r="CVK25" s="145"/>
      <c r="CVL25" s="144"/>
      <c r="CVM25" s="145"/>
      <c r="CVN25" s="144"/>
      <c r="CVO25" s="145"/>
      <c r="CVP25" s="144"/>
      <c r="CVQ25" s="145"/>
      <c r="CVR25" s="144"/>
      <c r="CVS25" s="145"/>
      <c r="CVT25" s="144"/>
      <c r="CVU25" s="145"/>
      <c r="CVV25" s="144"/>
      <c r="CVW25" s="145"/>
      <c r="CVX25" s="144"/>
      <c r="CVY25" s="145"/>
      <c r="CVZ25" s="144"/>
      <c r="CWA25" s="145"/>
      <c r="CWB25" s="144"/>
      <c r="CWC25" s="145"/>
      <c r="CWD25" s="144"/>
      <c r="CWE25" s="145"/>
      <c r="CWF25" s="144"/>
      <c r="CWG25" s="145"/>
      <c r="CWH25" s="144"/>
      <c r="CWI25" s="145"/>
      <c r="CWJ25" s="144"/>
      <c r="CWK25" s="145"/>
      <c r="CWL25" s="144"/>
      <c r="CWM25" s="145"/>
      <c r="CWN25" s="144"/>
      <c r="CWO25" s="145"/>
      <c r="CWP25" s="144"/>
      <c r="CWQ25" s="145"/>
      <c r="CWR25" s="144"/>
      <c r="CWS25" s="145"/>
      <c r="CWT25" s="144"/>
      <c r="CWU25" s="145"/>
      <c r="CWV25" s="144"/>
      <c r="CWW25" s="145"/>
      <c r="CWX25" s="144"/>
      <c r="CWY25" s="145"/>
      <c r="CWZ25" s="144"/>
      <c r="CXA25" s="145"/>
      <c r="CXB25" s="144"/>
      <c r="CXC25" s="145"/>
      <c r="CXD25" s="144"/>
      <c r="CXE25" s="145"/>
      <c r="CXF25" s="144"/>
      <c r="CXG25" s="145"/>
      <c r="CXH25" s="144"/>
      <c r="CXI25" s="145"/>
      <c r="CXJ25" s="144"/>
      <c r="CXK25" s="145"/>
      <c r="CXL25" s="144"/>
      <c r="CXM25" s="145"/>
      <c r="CXN25" s="144"/>
      <c r="CXO25" s="145"/>
      <c r="CXP25" s="144"/>
      <c r="CXQ25" s="145"/>
      <c r="CXR25" s="144"/>
      <c r="CXS25" s="145"/>
      <c r="CXT25" s="144"/>
      <c r="CXU25" s="145"/>
      <c r="CXV25" s="144"/>
      <c r="CXW25" s="145"/>
      <c r="CXX25" s="144"/>
      <c r="CXY25" s="145"/>
      <c r="CXZ25" s="144"/>
      <c r="CYA25" s="145"/>
      <c r="CYB25" s="144"/>
      <c r="CYC25" s="145"/>
      <c r="CYD25" s="144"/>
      <c r="CYE25" s="145"/>
      <c r="CYF25" s="144"/>
      <c r="CYG25" s="145"/>
      <c r="CYH25" s="144"/>
      <c r="CYI25" s="145"/>
      <c r="CYJ25" s="144"/>
      <c r="CYK25" s="145"/>
      <c r="CYL25" s="144"/>
      <c r="CYM25" s="145"/>
      <c r="CYN25" s="144"/>
      <c r="CYO25" s="145"/>
      <c r="CYP25" s="144"/>
      <c r="CYQ25" s="145"/>
      <c r="CYR25" s="144"/>
      <c r="CYS25" s="145"/>
      <c r="CYT25" s="144"/>
      <c r="CYU25" s="145"/>
      <c r="CYV25" s="144"/>
      <c r="CYW25" s="145"/>
      <c r="CYX25" s="144"/>
      <c r="CYY25" s="145"/>
      <c r="CYZ25" s="144"/>
      <c r="CZA25" s="145"/>
      <c r="CZB25" s="144"/>
      <c r="CZC25" s="145"/>
      <c r="CZD25" s="144"/>
      <c r="CZE25" s="145"/>
      <c r="CZF25" s="144"/>
      <c r="CZG25" s="145"/>
      <c r="CZH25" s="144"/>
      <c r="CZI25" s="145"/>
      <c r="CZJ25" s="144"/>
      <c r="CZK25" s="145"/>
      <c r="CZL25" s="144"/>
      <c r="CZM25" s="145"/>
      <c r="CZN25" s="144"/>
      <c r="CZO25" s="145"/>
      <c r="CZP25" s="144"/>
      <c r="CZQ25" s="145"/>
      <c r="CZR25" s="144"/>
      <c r="CZS25" s="145"/>
      <c r="CZT25" s="144"/>
      <c r="CZU25" s="145"/>
      <c r="CZV25" s="144"/>
      <c r="CZW25" s="145"/>
      <c r="CZX25" s="144"/>
      <c r="CZY25" s="145"/>
      <c r="CZZ25" s="144"/>
      <c r="DAA25" s="145"/>
      <c r="DAB25" s="144"/>
      <c r="DAC25" s="145"/>
      <c r="DAD25" s="144"/>
      <c r="DAE25" s="145"/>
      <c r="DAF25" s="144"/>
      <c r="DAG25" s="145"/>
      <c r="DAH25" s="144"/>
      <c r="DAI25" s="145"/>
      <c r="DAJ25" s="144"/>
      <c r="DAK25" s="145"/>
      <c r="DAL25" s="144"/>
      <c r="DAM25" s="145"/>
      <c r="DAN25" s="144"/>
      <c r="DAO25" s="145"/>
      <c r="DAP25" s="144"/>
      <c r="DAQ25" s="145"/>
      <c r="DAR25" s="144"/>
      <c r="DAS25" s="145"/>
      <c r="DAT25" s="144"/>
      <c r="DAU25" s="145"/>
      <c r="DAV25" s="144"/>
      <c r="DAW25" s="145"/>
      <c r="DAX25" s="144"/>
      <c r="DAY25" s="145"/>
      <c r="DAZ25" s="144"/>
      <c r="DBA25" s="145"/>
      <c r="DBB25" s="144"/>
      <c r="DBC25" s="145"/>
      <c r="DBD25" s="144"/>
      <c r="DBE25" s="145"/>
      <c r="DBF25" s="144"/>
      <c r="DBG25" s="145"/>
      <c r="DBH25" s="144"/>
      <c r="DBI25" s="145"/>
      <c r="DBJ25" s="144"/>
      <c r="DBK25" s="145"/>
      <c r="DBL25" s="144"/>
      <c r="DBM25" s="145"/>
      <c r="DBN25" s="144"/>
      <c r="DBO25" s="145"/>
      <c r="DBP25" s="144"/>
      <c r="DBQ25" s="145"/>
      <c r="DBR25" s="144"/>
      <c r="DBS25" s="145"/>
      <c r="DBT25" s="144"/>
      <c r="DBU25" s="145"/>
      <c r="DBV25" s="144"/>
      <c r="DBW25" s="145"/>
      <c r="DBX25" s="144"/>
      <c r="DBY25" s="145"/>
      <c r="DBZ25" s="144"/>
      <c r="DCA25" s="145"/>
      <c r="DCB25" s="144"/>
      <c r="DCC25" s="145"/>
      <c r="DCD25" s="144"/>
      <c r="DCE25" s="145"/>
      <c r="DCF25" s="144"/>
      <c r="DCG25" s="145"/>
      <c r="DCH25" s="144"/>
      <c r="DCI25" s="145"/>
      <c r="DCJ25" s="144"/>
      <c r="DCK25" s="145"/>
      <c r="DCL25" s="144"/>
      <c r="DCM25" s="145"/>
      <c r="DCN25" s="144"/>
      <c r="DCO25" s="145"/>
      <c r="DCP25" s="144"/>
      <c r="DCQ25" s="145"/>
      <c r="DCR25" s="144"/>
      <c r="DCS25" s="145"/>
      <c r="DCT25" s="144"/>
      <c r="DCU25" s="145"/>
      <c r="DCV25" s="144"/>
      <c r="DCW25" s="145"/>
      <c r="DCX25" s="144"/>
      <c r="DCY25" s="145"/>
      <c r="DCZ25" s="144"/>
      <c r="DDA25" s="145"/>
      <c r="DDB25" s="144"/>
      <c r="DDC25" s="145"/>
      <c r="DDD25" s="144"/>
      <c r="DDE25" s="145"/>
      <c r="DDF25" s="144"/>
      <c r="DDG25" s="145"/>
      <c r="DDH25" s="144"/>
      <c r="DDI25" s="145"/>
      <c r="DDJ25" s="144"/>
      <c r="DDK25" s="145"/>
      <c r="DDL25" s="144"/>
      <c r="DDM25" s="145"/>
      <c r="DDN25" s="144"/>
      <c r="DDO25" s="145"/>
      <c r="DDP25" s="144"/>
      <c r="DDQ25" s="145"/>
      <c r="DDR25" s="144"/>
      <c r="DDS25" s="145"/>
      <c r="DDT25" s="144"/>
      <c r="DDU25" s="145"/>
      <c r="DDV25" s="144"/>
      <c r="DDW25" s="145"/>
      <c r="DDX25" s="144"/>
      <c r="DDY25" s="145"/>
      <c r="DDZ25" s="144"/>
      <c r="DEA25" s="145"/>
      <c r="DEB25" s="144"/>
      <c r="DEC25" s="145"/>
      <c r="DED25" s="144"/>
      <c r="DEE25" s="145"/>
      <c r="DEF25" s="144"/>
      <c r="DEG25" s="145"/>
      <c r="DEH25" s="144"/>
      <c r="DEI25" s="145"/>
      <c r="DEJ25" s="144"/>
      <c r="DEK25" s="145"/>
      <c r="DEL25" s="144"/>
      <c r="DEM25" s="145"/>
      <c r="DEN25" s="144"/>
      <c r="DEO25" s="145"/>
      <c r="DEP25" s="144"/>
      <c r="DEQ25" s="145"/>
      <c r="DER25" s="144"/>
      <c r="DES25" s="145"/>
      <c r="DET25" s="144"/>
      <c r="DEU25" s="145"/>
      <c r="DEV25" s="144"/>
      <c r="DEW25" s="145"/>
      <c r="DEX25" s="144"/>
      <c r="DEY25" s="145"/>
      <c r="DEZ25" s="144"/>
      <c r="DFA25" s="145"/>
      <c r="DFB25" s="144"/>
      <c r="DFC25" s="145"/>
      <c r="DFD25" s="144"/>
      <c r="DFE25" s="145"/>
      <c r="DFF25" s="144"/>
      <c r="DFG25" s="145"/>
      <c r="DFH25" s="144"/>
      <c r="DFI25" s="145"/>
      <c r="DFJ25" s="144"/>
      <c r="DFK25" s="145"/>
      <c r="DFL25" s="144"/>
      <c r="DFM25" s="145"/>
      <c r="DFN25" s="144"/>
      <c r="DFO25" s="145"/>
      <c r="DFP25" s="144"/>
      <c r="DFQ25" s="145"/>
      <c r="DFR25" s="144"/>
      <c r="DFS25" s="145"/>
      <c r="DFT25" s="144"/>
      <c r="DFU25" s="145"/>
      <c r="DFV25" s="144"/>
      <c r="DFW25" s="145"/>
      <c r="DFX25" s="144"/>
      <c r="DFY25" s="145"/>
      <c r="DFZ25" s="144"/>
      <c r="DGA25" s="145"/>
      <c r="DGB25" s="144"/>
      <c r="DGC25" s="145"/>
      <c r="DGD25" s="144"/>
      <c r="DGE25" s="145"/>
      <c r="DGF25" s="144"/>
      <c r="DGG25" s="145"/>
      <c r="DGH25" s="144"/>
      <c r="DGI25" s="145"/>
      <c r="DGJ25" s="144"/>
      <c r="DGK25" s="145"/>
      <c r="DGL25" s="144"/>
      <c r="DGM25" s="145"/>
      <c r="DGN25" s="144"/>
      <c r="DGO25" s="145"/>
      <c r="DGP25" s="144"/>
      <c r="DGQ25" s="145"/>
      <c r="DGR25" s="144"/>
      <c r="DGS25" s="145"/>
      <c r="DGT25" s="144"/>
      <c r="DGU25" s="145"/>
      <c r="DGV25" s="144"/>
      <c r="DGW25" s="145"/>
      <c r="DGX25" s="144"/>
      <c r="DGY25" s="145"/>
      <c r="DGZ25" s="144"/>
      <c r="DHA25" s="145"/>
      <c r="DHB25" s="144"/>
      <c r="DHC25" s="145"/>
      <c r="DHD25" s="144"/>
      <c r="DHE25" s="145"/>
      <c r="DHF25" s="144"/>
      <c r="DHG25" s="145"/>
      <c r="DHH25" s="144"/>
      <c r="DHI25" s="145"/>
      <c r="DHJ25" s="144"/>
      <c r="DHK25" s="145"/>
      <c r="DHL25" s="144"/>
      <c r="DHM25" s="145"/>
      <c r="DHN25" s="144"/>
      <c r="DHO25" s="145"/>
      <c r="DHP25" s="144"/>
      <c r="DHQ25" s="145"/>
      <c r="DHR25" s="144"/>
      <c r="DHS25" s="145"/>
      <c r="DHT25" s="144"/>
      <c r="DHU25" s="145"/>
      <c r="DHV25" s="144"/>
      <c r="DHW25" s="145"/>
      <c r="DHX25" s="144"/>
      <c r="DHY25" s="145"/>
      <c r="DHZ25" s="144"/>
      <c r="DIA25" s="145"/>
      <c r="DIB25" s="144"/>
      <c r="DIC25" s="145"/>
      <c r="DID25" s="144"/>
      <c r="DIE25" s="145"/>
      <c r="DIF25" s="144"/>
      <c r="DIG25" s="145"/>
      <c r="DIH25" s="144"/>
      <c r="DII25" s="145"/>
      <c r="DIJ25" s="144"/>
      <c r="DIK25" s="145"/>
      <c r="DIL25" s="144"/>
      <c r="DIM25" s="145"/>
      <c r="DIN25" s="144"/>
      <c r="DIO25" s="145"/>
      <c r="DIP25" s="144"/>
      <c r="DIQ25" s="145"/>
      <c r="DIR25" s="144"/>
      <c r="DIS25" s="145"/>
      <c r="DIT25" s="144"/>
      <c r="DIU25" s="145"/>
      <c r="DIV25" s="144"/>
      <c r="DIW25" s="145"/>
      <c r="DIX25" s="144"/>
      <c r="DIY25" s="145"/>
      <c r="DIZ25" s="144"/>
      <c r="DJA25" s="145"/>
      <c r="DJB25" s="144"/>
      <c r="DJC25" s="145"/>
      <c r="DJD25" s="144"/>
      <c r="DJE25" s="145"/>
      <c r="DJF25" s="144"/>
      <c r="DJG25" s="145"/>
      <c r="DJH25" s="144"/>
      <c r="DJI25" s="145"/>
      <c r="DJJ25" s="144"/>
      <c r="DJK25" s="145"/>
      <c r="DJL25" s="144"/>
      <c r="DJM25" s="145"/>
      <c r="DJN25" s="144"/>
      <c r="DJO25" s="145"/>
      <c r="DJP25" s="144"/>
      <c r="DJQ25" s="145"/>
      <c r="DJR25" s="144"/>
      <c r="DJS25" s="145"/>
      <c r="DJT25" s="144"/>
      <c r="DJU25" s="145"/>
      <c r="DJV25" s="144"/>
      <c r="DJW25" s="145"/>
      <c r="DJX25" s="144"/>
      <c r="DJY25" s="145"/>
      <c r="DJZ25" s="144"/>
      <c r="DKA25" s="145"/>
      <c r="DKB25" s="144"/>
      <c r="DKC25" s="145"/>
      <c r="DKD25" s="144"/>
      <c r="DKE25" s="145"/>
      <c r="DKF25" s="144"/>
      <c r="DKG25" s="145"/>
      <c r="DKH25" s="144"/>
      <c r="DKI25" s="145"/>
      <c r="DKJ25" s="144"/>
      <c r="DKK25" s="145"/>
      <c r="DKL25" s="144"/>
      <c r="DKM25" s="145"/>
      <c r="DKN25" s="144"/>
      <c r="DKO25" s="145"/>
      <c r="DKP25" s="144"/>
      <c r="DKQ25" s="145"/>
      <c r="DKR25" s="144"/>
      <c r="DKS25" s="145"/>
      <c r="DKT25" s="144"/>
      <c r="DKU25" s="145"/>
      <c r="DKV25" s="144"/>
      <c r="DKW25" s="145"/>
      <c r="DKX25" s="144"/>
      <c r="DKY25" s="145"/>
      <c r="DKZ25" s="144"/>
      <c r="DLA25" s="145"/>
      <c r="DLB25" s="144"/>
      <c r="DLC25" s="145"/>
      <c r="DLD25" s="144"/>
      <c r="DLE25" s="145"/>
      <c r="DLF25" s="144"/>
      <c r="DLG25" s="145"/>
      <c r="DLH25" s="144"/>
      <c r="DLI25" s="145"/>
      <c r="DLJ25" s="144"/>
      <c r="DLK25" s="145"/>
      <c r="DLL25" s="144"/>
      <c r="DLM25" s="145"/>
      <c r="DLN25" s="144"/>
      <c r="DLO25" s="145"/>
      <c r="DLP25" s="144"/>
      <c r="DLQ25" s="145"/>
      <c r="DLR25" s="144"/>
      <c r="DLS25" s="145"/>
      <c r="DLT25" s="144"/>
      <c r="DLU25" s="145"/>
      <c r="DLV25" s="144"/>
      <c r="DLW25" s="145"/>
      <c r="DLX25" s="144"/>
      <c r="DLY25" s="145"/>
      <c r="DLZ25" s="144"/>
      <c r="DMA25" s="145"/>
      <c r="DMB25" s="144"/>
      <c r="DMC25" s="145"/>
      <c r="DMD25" s="144"/>
      <c r="DME25" s="145"/>
      <c r="DMF25" s="144"/>
      <c r="DMG25" s="145"/>
      <c r="DMH25" s="144"/>
      <c r="DMI25" s="145"/>
      <c r="DMJ25" s="144"/>
      <c r="DMK25" s="145"/>
      <c r="DML25" s="144"/>
      <c r="DMM25" s="145"/>
      <c r="DMN25" s="144"/>
      <c r="DMO25" s="145"/>
      <c r="DMP25" s="144"/>
      <c r="DMQ25" s="145"/>
      <c r="DMR25" s="144"/>
      <c r="DMS25" s="145"/>
      <c r="DMT25" s="144"/>
      <c r="DMU25" s="145"/>
      <c r="DMV25" s="144"/>
      <c r="DMW25" s="145"/>
      <c r="DMX25" s="144"/>
      <c r="DMY25" s="145"/>
      <c r="DMZ25" s="144"/>
      <c r="DNA25" s="145"/>
      <c r="DNB25" s="144"/>
      <c r="DNC25" s="145"/>
      <c r="DND25" s="144"/>
      <c r="DNE25" s="145"/>
      <c r="DNF25" s="144"/>
      <c r="DNG25" s="145"/>
      <c r="DNH25" s="144"/>
      <c r="DNI25" s="145"/>
      <c r="DNJ25" s="144"/>
      <c r="DNK25" s="145"/>
      <c r="DNL25" s="144"/>
      <c r="DNM25" s="145"/>
      <c r="DNN25" s="144"/>
      <c r="DNO25" s="145"/>
      <c r="DNP25" s="144"/>
      <c r="DNQ25" s="145"/>
      <c r="DNR25" s="144"/>
      <c r="DNS25" s="145"/>
      <c r="DNT25" s="144"/>
      <c r="DNU25" s="145"/>
      <c r="DNV25" s="144"/>
      <c r="DNW25" s="145"/>
      <c r="DNX25" s="144"/>
      <c r="DNY25" s="145"/>
      <c r="DNZ25" s="144"/>
      <c r="DOA25" s="145"/>
      <c r="DOB25" s="144"/>
      <c r="DOC25" s="145"/>
      <c r="DOD25" s="144"/>
      <c r="DOE25" s="145"/>
      <c r="DOF25" s="144"/>
      <c r="DOG25" s="145"/>
      <c r="DOH25" s="144"/>
      <c r="DOI25" s="145"/>
      <c r="DOJ25" s="144"/>
      <c r="DOK25" s="145"/>
      <c r="DOL25" s="144"/>
      <c r="DOM25" s="145"/>
      <c r="DON25" s="144"/>
      <c r="DOO25" s="145"/>
      <c r="DOP25" s="144"/>
      <c r="DOQ25" s="145"/>
      <c r="DOR25" s="144"/>
      <c r="DOS25" s="145"/>
      <c r="DOT25" s="144"/>
      <c r="DOU25" s="145"/>
      <c r="DOV25" s="144"/>
      <c r="DOW25" s="145"/>
      <c r="DOX25" s="144"/>
      <c r="DOY25" s="145"/>
      <c r="DOZ25" s="144"/>
      <c r="DPA25" s="145"/>
      <c r="DPB25" s="144"/>
      <c r="DPC25" s="145"/>
      <c r="DPD25" s="144"/>
      <c r="DPE25" s="145"/>
      <c r="DPF25" s="144"/>
      <c r="DPG25" s="145"/>
      <c r="DPH25" s="144"/>
      <c r="DPI25" s="145"/>
      <c r="DPJ25" s="144"/>
      <c r="DPK25" s="145"/>
      <c r="DPL25" s="144"/>
      <c r="DPM25" s="145"/>
      <c r="DPN25" s="144"/>
      <c r="DPO25" s="145"/>
      <c r="DPP25" s="144"/>
      <c r="DPQ25" s="145"/>
      <c r="DPR25" s="144"/>
      <c r="DPS25" s="145"/>
      <c r="DPT25" s="144"/>
      <c r="DPU25" s="145"/>
      <c r="DPV25" s="144"/>
      <c r="DPW25" s="145"/>
      <c r="DPX25" s="144"/>
      <c r="DPY25" s="145"/>
      <c r="DPZ25" s="144"/>
      <c r="DQA25" s="145"/>
      <c r="DQB25" s="144"/>
      <c r="DQC25" s="145"/>
      <c r="DQD25" s="144"/>
      <c r="DQE25" s="145"/>
      <c r="DQF25" s="144"/>
      <c r="DQG25" s="145"/>
      <c r="DQH25" s="144"/>
      <c r="DQI25" s="145"/>
      <c r="DQJ25" s="144"/>
      <c r="DQK25" s="145"/>
      <c r="DQL25" s="144"/>
      <c r="DQM25" s="145"/>
      <c r="DQN25" s="144"/>
      <c r="DQO25" s="145"/>
      <c r="DQP25" s="144"/>
      <c r="DQQ25" s="145"/>
      <c r="DQR25" s="144"/>
      <c r="DQS25" s="145"/>
      <c r="DQT25" s="144"/>
      <c r="DQU25" s="145"/>
      <c r="DQV25" s="144"/>
      <c r="DQW25" s="145"/>
      <c r="DQX25" s="144"/>
      <c r="DQY25" s="145"/>
      <c r="DQZ25" s="144"/>
      <c r="DRA25" s="145"/>
      <c r="DRB25" s="144"/>
      <c r="DRC25" s="145"/>
      <c r="DRD25" s="144"/>
      <c r="DRE25" s="145"/>
      <c r="DRF25" s="144"/>
      <c r="DRG25" s="145"/>
      <c r="DRH25" s="144"/>
      <c r="DRI25" s="145"/>
      <c r="DRJ25" s="144"/>
      <c r="DRK25" s="145"/>
      <c r="DRL25" s="144"/>
      <c r="DRM25" s="145"/>
      <c r="DRN25" s="144"/>
      <c r="DRO25" s="145"/>
      <c r="DRP25" s="144"/>
      <c r="DRQ25" s="145"/>
      <c r="DRR25" s="144"/>
      <c r="DRS25" s="145"/>
      <c r="DRT25" s="144"/>
      <c r="DRU25" s="145"/>
      <c r="DRV25" s="144"/>
      <c r="DRW25" s="145"/>
      <c r="DRX25" s="144"/>
      <c r="DRY25" s="145"/>
      <c r="DRZ25" s="144"/>
      <c r="DSA25" s="145"/>
      <c r="DSB25" s="144"/>
      <c r="DSC25" s="145"/>
      <c r="DSD25" s="144"/>
      <c r="DSE25" s="145"/>
      <c r="DSF25" s="144"/>
      <c r="DSG25" s="145"/>
      <c r="DSH25" s="144"/>
      <c r="DSI25" s="145"/>
      <c r="DSJ25" s="144"/>
      <c r="DSK25" s="145"/>
      <c r="DSL25" s="144"/>
      <c r="DSM25" s="145"/>
      <c r="DSN25" s="144"/>
      <c r="DSO25" s="145"/>
      <c r="DSP25" s="144"/>
      <c r="DSQ25" s="145"/>
      <c r="DSR25" s="144"/>
      <c r="DSS25" s="145"/>
      <c r="DST25" s="144"/>
      <c r="DSU25" s="145"/>
      <c r="DSV25" s="144"/>
      <c r="DSW25" s="145"/>
      <c r="DSX25" s="144"/>
      <c r="DSY25" s="145"/>
      <c r="DSZ25" s="144"/>
      <c r="DTA25" s="145"/>
      <c r="DTB25" s="144"/>
      <c r="DTC25" s="145"/>
      <c r="DTD25" s="144"/>
      <c r="DTE25" s="145"/>
      <c r="DTF25" s="144"/>
      <c r="DTG25" s="145"/>
      <c r="DTH25" s="144"/>
      <c r="DTI25" s="145"/>
      <c r="DTJ25" s="144"/>
      <c r="DTK25" s="145"/>
      <c r="DTL25" s="144"/>
      <c r="DTM25" s="145"/>
      <c r="DTN25" s="144"/>
      <c r="DTO25" s="145"/>
      <c r="DTP25" s="144"/>
      <c r="DTQ25" s="145"/>
      <c r="DTR25" s="144"/>
      <c r="DTS25" s="145"/>
      <c r="DTT25" s="144"/>
      <c r="DTU25" s="145"/>
      <c r="DTV25" s="144"/>
      <c r="DTW25" s="145"/>
      <c r="DTX25" s="144"/>
      <c r="DTY25" s="145"/>
      <c r="DTZ25" s="144"/>
      <c r="DUA25" s="145"/>
      <c r="DUB25" s="144"/>
      <c r="DUC25" s="145"/>
      <c r="DUD25" s="144"/>
      <c r="DUE25" s="145"/>
      <c r="DUF25" s="144"/>
      <c r="DUG25" s="145"/>
      <c r="DUH25" s="144"/>
      <c r="DUI25" s="145"/>
      <c r="DUJ25" s="144"/>
      <c r="DUK25" s="145"/>
      <c r="DUL25" s="144"/>
      <c r="DUM25" s="145"/>
      <c r="DUN25" s="144"/>
      <c r="DUO25" s="145"/>
      <c r="DUP25" s="144"/>
      <c r="DUQ25" s="145"/>
      <c r="DUR25" s="144"/>
      <c r="DUS25" s="145"/>
      <c r="DUT25" s="144"/>
      <c r="DUU25" s="145"/>
      <c r="DUV25" s="144"/>
      <c r="DUW25" s="145"/>
      <c r="DUX25" s="144"/>
      <c r="DUY25" s="145"/>
      <c r="DUZ25" s="144"/>
      <c r="DVA25" s="145"/>
      <c r="DVB25" s="144"/>
      <c r="DVC25" s="145"/>
      <c r="DVD25" s="144"/>
      <c r="DVE25" s="145"/>
      <c r="DVF25" s="144"/>
      <c r="DVG25" s="145"/>
      <c r="DVH25" s="144"/>
      <c r="DVI25" s="145"/>
      <c r="DVJ25" s="144"/>
      <c r="DVK25" s="145"/>
      <c r="DVL25" s="144"/>
      <c r="DVM25" s="145"/>
      <c r="DVN25" s="144"/>
      <c r="DVO25" s="145"/>
      <c r="DVP25" s="144"/>
      <c r="DVQ25" s="145"/>
      <c r="DVR25" s="144"/>
      <c r="DVS25" s="145"/>
      <c r="DVT25" s="144"/>
      <c r="DVU25" s="145"/>
      <c r="DVV25" s="144"/>
      <c r="DVW25" s="145"/>
      <c r="DVX25" s="144"/>
      <c r="DVY25" s="145"/>
      <c r="DVZ25" s="144"/>
      <c r="DWA25" s="145"/>
      <c r="DWB25" s="144"/>
      <c r="DWC25" s="145"/>
      <c r="DWD25" s="144"/>
      <c r="DWE25" s="145"/>
      <c r="DWF25" s="144"/>
      <c r="DWG25" s="145"/>
      <c r="DWH25" s="144"/>
      <c r="DWI25" s="145"/>
      <c r="DWJ25" s="144"/>
      <c r="DWK25" s="145"/>
      <c r="DWL25" s="144"/>
      <c r="DWM25" s="145"/>
      <c r="DWN25" s="144"/>
      <c r="DWO25" s="145"/>
      <c r="DWP25" s="144"/>
      <c r="DWQ25" s="145"/>
      <c r="DWR25" s="144"/>
      <c r="DWS25" s="145"/>
      <c r="DWT25" s="144"/>
      <c r="DWU25" s="145"/>
      <c r="DWV25" s="144"/>
      <c r="DWW25" s="145"/>
      <c r="DWX25" s="144"/>
      <c r="DWY25" s="145"/>
      <c r="DWZ25" s="144"/>
      <c r="DXA25" s="145"/>
      <c r="DXB25" s="144"/>
      <c r="DXC25" s="145"/>
      <c r="DXD25" s="144"/>
      <c r="DXE25" s="145"/>
      <c r="DXF25" s="144"/>
      <c r="DXG25" s="145"/>
      <c r="DXH25" s="144"/>
      <c r="DXI25" s="145"/>
      <c r="DXJ25" s="144"/>
      <c r="DXK25" s="145"/>
      <c r="DXL25" s="144"/>
      <c r="DXM25" s="145"/>
      <c r="DXN25" s="144"/>
      <c r="DXO25" s="145"/>
      <c r="DXP25" s="144"/>
      <c r="DXQ25" s="145"/>
      <c r="DXR25" s="144"/>
      <c r="DXS25" s="145"/>
      <c r="DXT25" s="144"/>
      <c r="DXU25" s="145"/>
      <c r="DXV25" s="144"/>
      <c r="DXW25" s="145"/>
      <c r="DXX25" s="144"/>
      <c r="DXY25" s="145"/>
      <c r="DXZ25" s="144"/>
      <c r="DYA25" s="145"/>
      <c r="DYB25" s="144"/>
      <c r="DYC25" s="145"/>
      <c r="DYD25" s="144"/>
      <c r="DYE25" s="145"/>
      <c r="DYF25" s="144"/>
      <c r="DYG25" s="145"/>
      <c r="DYH25" s="144"/>
      <c r="DYI25" s="145"/>
      <c r="DYJ25" s="144"/>
      <c r="DYK25" s="145"/>
      <c r="DYL25" s="144"/>
      <c r="DYM25" s="145"/>
      <c r="DYN25" s="144"/>
      <c r="DYO25" s="145"/>
      <c r="DYP25" s="144"/>
      <c r="DYQ25" s="145"/>
      <c r="DYR25" s="144"/>
      <c r="DYS25" s="145"/>
      <c r="DYT25" s="144"/>
      <c r="DYU25" s="145"/>
      <c r="DYV25" s="144"/>
      <c r="DYW25" s="145"/>
      <c r="DYX25" s="144"/>
      <c r="DYY25" s="145"/>
      <c r="DYZ25" s="144"/>
      <c r="DZA25" s="145"/>
      <c r="DZB25" s="144"/>
      <c r="DZC25" s="145"/>
      <c r="DZD25" s="144"/>
      <c r="DZE25" s="145"/>
      <c r="DZF25" s="144"/>
      <c r="DZG25" s="145"/>
      <c r="DZH25" s="144"/>
      <c r="DZI25" s="145"/>
      <c r="DZJ25" s="144"/>
      <c r="DZK25" s="145"/>
      <c r="DZL25" s="144"/>
      <c r="DZM25" s="145"/>
      <c r="DZN25" s="144"/>
      <c r="DZO25" s="145"/>
      <c r="DZP25" s="144"/>
      <c r="DZQ25" s="145"/>
      <c r="DZR25" s="144"/>
      <c r="DZS25" s="145"/>
      <c r="DZT25" s="144"/>
      <c r="DZU25" s="145"/>
      <c r="DZV25" s="144"/>
      <c r="DZW25" s="145"/>
      <c r="DZX25" s="144"/>
      <c r="DZY25" s="145"/>
      <c r="DZZ25" s="144"/>
      <c r="EAA25" s="145"/>
      <c r="EAB25" s="144"/>
      <c r="EAC25" s="145"/>
      <c r="EAD25" s="144"/>
      <c r="EAE25" s="145"/>
      <c r="EAF25" s="144"/>
      <c r="EAG25" s="145"/>
      <c r="EAH25" s="144"/>
      <c r="EAI25" s="145"/>
      <c r="EAJ25" s="144"/>
      <c r="EAK25" s="145"/>
      <c r="EAL25" s="144"/>
      <c r="EAM25" s="145"/>
      <c r="EAN25" s="144"/>
      <c r="EAO25" s="145"/>
      <c r="EAP25" s="144"/>
      <c r="EAQ25" s="145"/>
      <c r="EAR25" s="144"/>
      <c r="EAS25" s="145"/>
      <c r="EAT25" s="144"/>
      <c r="EAU25" s="145"/>
      <c r="EAV25" s="144"/>
      <c r="EAW25" s="145"/>
      <c r="EAX25" s="144"/>
      <c r="EAY25" s="145"/>
      <c r="EAZ25" s="144"/>
      <c r="EBA25" s="145"/>
      <c r="EBB25" s="144"/>
      <c r="EBC25" s="145"/>
      <c r="EBD25" s="144"/>
      <c r="EBE25" s="145"/>
      <c r="EBF25" s="144"/>
      <c r="EBG25" s="145"/>
      <c r="EBH25" s="144"/>
      <c r="EBI25" s="145"/>
      <c r="EBJ25" s="144"/>
      <c r="EBK25" s="145"/>
      <c r="EBL25" s="144"/>
      <c r="EBM25" s="145"/>
      <c r="EBN25" s="144"/>
      <c r="EBO25" s="145"/>
      <c r="EBP25" s="144"/>
      <c r="EBQ25" s="145"/>
      <c r="EBR25" s="144"/>
      <c r="EBS25" s="145"/>
      <c r="EBT25" s="144"/>
      <c r="EBU25" s="145"/>
      <c r="EBV25" s="144"/>
      <c r="EBW25" s="145"/>
      <c r="EBX25" s="144"/>
      <c r="EBY25" s="145"/>
      <c r="EBZ25" s="144"/>
      <c r="ECA25" s="145"/>
      <c r="ECB25" s="144"/>
      <c r="ECC25" s="145"/>
      <c r="ECD25" s="144"/>
      <c r="ECE25" s="145"/>
      <c r="ECF25" s="144"/>
      <c r="ECG25" s="145"/>
      <c r="ECH25" s="144"/>
      <c r="ECI25" s="145"/>
      <c r="ECJ25" s="144"/>
      <c r="ECK25" s="145"/>
      <c r="ECL25" s="144"/>
      <c r="ECM25" s="145"/>
      <c r="ECN25" s="144"/>
      <c r="ECO25" s="145"/>
      <c r="ECP25" s="144"/>
      <c r="ECQ25" s="145"/>
      <c r="ECR25" s="144"/>
      <c r="ECS25" s="145"/>
      <c r="ECT25" s="144"/>
      <c r="ECU25" s="145"/>
      <c r="ECV25" s="144"/>
      <c r="ECW25" s="145"/>
      <c r="ECX25" s="144"/>
      <c r="ECY25" s="145"/>
      <c r="ECZ25" s="144"/>
      <c r="EDA25" s="145"/>
      <c r="EDB25" s="144"/>
      <c r="EDC25" s="145"/>
      <c r="EDD25" s="144"/>
      <c r="EDE25" s="145"/>
      <c r="EDF25" s="144"/>
      <c r="EDG25" s="145"/>
      <c r="EDH25" s="144"/>
      <c r="EDI25" s="145"/>
      <c r="EDJ25" s="144"/>
      <c r="EDK25" s="145"/>
      <c r="EDL25" s="144"/>
      <c r="EDM25" s="145"/>
      <c r="EDN25" s="144"/>
      <c r="EDO25" s="145"/>
      <c r="EDP25" s="144"/>
      <c r="EDQ25" s="145"/>
      <c r="EDR25" s="144"/>
      <c r="EDS25" s="145"/>
      <c r="EDT25" s="144"/>
      <c r="EDU25" s="145"/>
      <c r="EDV25" s="144"/>
      <c r="EDW25" s="145"/>
      <c r="EDX25" s="144"/>
      <c r="EDY25" s="145"/>
      <c r="EDZ25" s="144"/>
      <c r="EEA25" s="145"/>
      <c r="EEB25" s="144"/>
      <c r="EEC25" s="145"/>
      <c r="EED25" s="144"/>
      <c r="EEE25" s="145"/>
      <c r="EEF25" s="144"/>
      <c r="EEG25" s="145"/>
      <c r="EEH25" s="144"/>
      <c r="EEI25" s="145"/>
      <c r="EEJ25" s="144"/>
      <c r="EEK25" s="145"/>
      <c r="EEL25" s="144"/>
      <c r="EEM25" s="145"/>
      <c r="EEN25" s="144"/>
      <c r="EEO25" s="145"/>
      <c r="EEP25" s="144"/>
      <c r="EEQ25" s="145"/>
      <c r="EER25" s="144"/>
      <c r="EES25" s="145"/>
      <c r="EET25" s="144"/>
      <c r="EEU25" s="145"/>
      <c r="EEV25" s="144"/>
      <c r="EEW25" s="145"/>
      <c r="EEX25" s="144"/>
      <c r="EEY25" s="145"/>
      <c r="EEZ25" s="144"/>
      <c r="EFA25" s="145"/>
      <c r="EFB25" s="144"/>
      <c r="EFC25" s="145"/>
      <c r="EFD25" s="144"/>
      <c r="EFE25" s="145"/>
      <c r="EFF25" s="144"/>
      <c r="EFG25" s="145"/>
      <c r="EFH25" s="144"/>
      <c r="EFI25" s="145"/>
      <c r="EFJ25" s="144"/>
      <c r="EFK25" s="145"/>
      <c r="EFL25" s="144"/>
      <c r="EFM25" s="145"/>
      <c r="EFN25" s="144"/>
      <c r="EFO25" s="145"/>
      <c r="EFP25" s="144"/>
      <c r="EFQ25" s="145"/>
      <c r="EFR25" s="144"/>
      <c r="EFS25" s="145"/>
      <c r="EFT25" s="144"/>
      <c r="EFU25" s="145"/>
      <c r="EFV25" s="144"/>
      <c r="EFW25" s="145"/>
      <c r="EFX25" s="144"/>
      <c r="EFY25" s="145"/>
      <c r="EFZ25" s="144"/>
      <c r="EGA25" s="145"/>
      <c r="EGB25" s="144"/>
      <c r="EGC25" s="145"/>
      <c r="EGD25" s="144"/>
      <c r="EGE25" s="145"/>
      <c r="EGF25" s="144"/>
      <c r="EGG25" s="145"/>
      <c r="EGH25" s="144"/>
      <c r="EGI25" s="145"/>
      <c r="EGJ25" s="144"/>
      <c r="EGK25" s="145"/>
      <c r="EGL25" s="144"/>
      <c r="EGM25" s="145"/>
      <c r="EGN25" s="144"/>
      <c r="EGO25" s="145"/>
      <c r="EGP25" s="144"/>
      <c r="EGQ25" s="145"/>
      <c r="EGR25" s="144"/>
      <c r="EGS25" s="145"/>
      <c r="EGT25" s="144"/>
      <c r="EGU25" s="145"/>
      <c r="EGV25" s="144"/>
      <c r="EGW25" s="145"/>
      <c r="EGX25" s="144"/>
      <c r="EGY25" s="145"/>
      <c r="EGZ25" s="144"/>
      <c r="EHA25" s="145"/>
      <c r="EHB25" s="144"/>
      <c r="EHC25" s="145"/>
      <c r="EHD25" s="144"/>
      <c r="EHE25" s="145"/>
      <c r="EHF25" s="144"/>
      <c r="EHG25" s="145"/>
      <c r="EHH25" s="144"/>
      <c r="EHI25" s="145"/>
      <c r="EHJ25" s="144"/>
      <c r="EHK25" s="145"/>
      <c r="EHL25" s="144"/>
      <c r="EHM25" s="145"/>
      <c r="EHN25" s="144"/>
      <c r="EHO25" s="145"/>
      <c r="EHP25" s="144"/>
      <c r="EHQ25" s="145"/>
      <c r="EHR25" s="144"/>
      <c r="EHS25" s="145"/>
      <c r="EHT25" s="144"/>
      <c r="EHU25" s="145"/>
      <c r="EHV25" s="144"/>
      <c r="EHW25" s="145"/>
      <c r="EHX25" s="144"/>
      <c r="EHY25" s="145"/>
      <c r="EHZ25" s="144"/>
      <c r="EIA25" s="145"/>
      <c r="EIB25" s="144"/>
      <c r="EIC25" s="145"/>
      <c r="EID25" s="144"/>
      <c r="EIE25" s="145"/>
      <c r="EIF25" s="144"/>
      <c r="EIG25" s="145"/>
      <c r="EIH25" s="144"/>
      <c r="EII25" s="145"/>
      <c r="EIJ25" s="144"/>
      <c r="EIK25" s="145"/>
      <c r="EIL25" s="144"/>
      <c r="EIM25" s="145"/>
      <c r="EIN25" s="144"/>
      <c r="EIO25" s="145"/>
      <c r="EIP25" s="144"/>
      <c r="EIQ25" s="145"/>
      <c r="EIR25" s="144"/>
      <c r="EIS25" s="145"/>
      <c r="EIT25" s="144"/>
      <c r="EIU25" s="145"/>
      <c r="EIV25" s="144"/>
      <c r="EIW25" s="145"/>
      <c r="EIX25" s="144"/>
      <c r="EIY25" s="145"/>
      <c r="EIZ25" s="144"/>
      <c r="EJA25" s="145"/>
      <c r="EJB25" s="144"/>
      <c r="EJC25" s="145"/>
      <c r="EJD25" s="144"/>
      <c r="EJE25" s="145"/>
      <c r="EJF25" s="144"/>
      <c r="EJG25" s="145"/>
      <c r="EJH25" s="144"/>
      <c r="EJI25" s="145"/>
      <c r="EJJ25" s="144"/>
      <c r="EJK25" s="145"/>
      <c r="EJL25" s="144"/>
      <c r="EJM25" s="145"/>
      <c r="EJN25" s="144"/>
      <c r="EJO25" s="145"/>
      <c r="EJP25" s="144"/>
      <c r="EJQ25" s="145"/>
      <c r="EJR25" s="144"/>
      <c r="EJS25" s="145"/>
      <c r="EJT25" s="144"/>
      <c r="EJU25" s="145"/>
      <c r="EJV25" s="144"/>
      <c r="EJW25" s="145"/>
      <c r="EJX25" s="144"/>
      <c r="EJY25" s="145"/>
      <c r="EJZ25" s="144"/>
      <c r="EKA25" s="145"/>
      <c r="EKB25" s="144"/>
      <c r="EKC25" s="145"/>
      <c r="EKD25" s="144"/>
      <c r="EKE25" s="145"/>
      <c r="EKF25" s="144"/>
      <c r="EKG25" s="145"/>
      <c r="EKH25" s="144"/>
      <c r="EKI25" s="145"/>
      <c r="EKJ25" s="144"/>
      <c r="EKK25" s="145"/>
      <c r="EKL25" s="144"/>
      <c r="EKM25" s="145"/>
      <c r="EKN25" s="144"/>
      <c r="EKO25" s="145"/>
      <c r="EKP25" s="144"/>
      <c r="EKQ25" s="145"/>
      <c r="EKR25" s="144"/>
      <c r="EKS25" s="145"/>
      <c r="EKT25" s="144"/>
      <c r="EKU25" s="145"/>
      <c r="EKV25" s="144"/>
      <c r="EKW25" s="145"/>
      <c r="EKX25" s="144"/>
      <c r="EKY25" s="145"/>
      <c r="EKZ25" s="144"/>
      <c r="ELA25" s="145"/>
      <c r="ELB25" s="144"/>
      <c r="ELC25" s="145"/>
      <c r="ELD25" s="144"/>
      <c r="ELE25" s="145"/>
      <c r="ELF25" s="144"/>
      <c r="ELG25" s="145"/>
      <c r="ELH25" s="144"/>
      <c r="ELI25" s="145"/>
      <c r="ELJ25" s="144"/>
      <c r="ELK25" s="145"/>
      <c r="ELL25" s="144"/>
      <c r="ELM25" s="145"/>
      <c r="ELN25" s="144"/>
      <c r="ELO25" s="145"/>
      <c r="ELP25" s="144"/>
      <c r="ELQ25" s="145"/>
      <c r="ELR25" s="144"/>
      <c r="ELS25" s="145"/>
      <c r="ELT25" s="144"/>
      <c r="ELU25" s="145"/>
      <c r="ELV25" s="144"/>
      <c r="ELW25" s="145"/>
      <c r="ELX25" s="144"/>
      <c r="ELY25" s="145"/>
      <c r="ELZ25" s="144"/>
      <c r="EMA25" s="145"/>
      <c r="EMB25" s="144"/>
      <c r="EMC25" s="145"/>
      <c r="EMD25" s="144"/>
      <c r="EME25" s="145"/>
      <c r="EMF25" s="144"/>
      <c r="EMG25" s="145"/>
      <c r="EMH25" s="144"/>
      <c r="EMI25" s="145"/>
      <c r="EMJ25" s="144"/>
      <c r="EMK25" s="145"/>
      <c r="EML25" s="144"/>
      <c r="EMM25" s="145"/>
      <c r="EMN25" s="144"/>
      <c r="EMO25" s="145"/>
      <c r="EMP25" s="144"/>
      <c r="EMQ25" s="145"/>
      <c r="EMR25" s="144"/>
      <c r="EMS25" s="145"/>
      <c r="EMT25" s="144"/>
      <c r="EMU25" s="145"/>
      <c r="EMV25" s="144"/>
      <c r="EMW25" s="145"/>
      <c r="EMX25" s="144"/>
      <c r="EMY25" s="145"/>
      <c r="EMZ25" s="144"/>
      <c r="ENA25" s="145"/>
      <c r="ENB25" s="144"/>
      <c r="ENC25" s="145"/>
      <c r="END25" s="144"/>
      <c r="ENE25" s="145"/>
      <c r="ENF25" s="144"/>
      <c r="ENG25" s="145"/>
      <c r="ENH25" s="144"/>
      <c r="ENI25" s="145"/>
      <c r="ENJ25" s="144"/>
      <c r="ENK25" s="145"/>
      <c r="ENL25" s="144"/>
      <c r="ENM25" s="145"/>
      <c r="ENN25" s="144"/>
      <c r="ENO25" s="145"/>
      <c r="ENP25" s="144"/>
      <c r="ENQ25" s="145"/>
      <c r="ENR25" s="144"/>
      <c r="ENS25" s="145"/>
      <c r="ENT25" s="144"/>
      <c r="ENU25" s="145"/>
      <c r="ENV25" s="144"/>
      <c r="ENW25" s="145"/>
      <c r="ENX25" s="144"/>
      <c r="ENY25" s="145"/>
      <c r="ENZ25" s="144"/>
      <c r="EOA25" s="145"/>
      <c r="EOB25" s="144"/>
      <c r="EOC25" s="145"/>
      <c r="EOD25" s="144"/>
      <c r="EOE25" s="145"/>
      <c r="EOF25" s="144"/>
      <c r="EOG25" s="145"/>
      <c r="EOH25" s="144"/>
      <c r="EOI25" s="145"/>
      <c r="EOJ25" s="144"/>
      <c r="EOK25" s="145"/>
      <c r="EOL25" s="144"/>
      <c r="EOM25" s="145"/>
      <c r="EON25" s="144"/>
      <c r="EOO25" s="145"/>
      <c r="EOP25" s="144"/>
      <c r="EOQ25" s="145"/>
      <c r="EOR25" s="144"/>
      <c r="EOS25" s="145"/>
      <c r="EOT25" s="144"/>
      <c r="EOU25" s="145"/>
      <c r="EOV25" s="144"/>
      <c r="EOW25" s="145"/>
      <c r="EOX25" s="144"/>
      <c r="EOY25" s="145"/>
      <c r="EOZ25" s="144"/>
      <c r="EPA25" s="145"/>
      <c r="EPB25" s="144"/>
      <c r="EPC25" s="145"/>
      <c r="EPD25" s="144"/>
      <c r="EPE25" s="145"/>
      <c r="EPF25" s="144"/>
      <c r="EPG25" s="145"/>
      <c r="EPH25" s="144"/>
      <c r="EPI25" s="145"/>
      <c r="EPJ25" s="144"/>
      <c r="EPK25" s="145"/>
      <c r="EPL25" s="144"/>
      <c r="EPM25" s="145"/>
      <c r="EPN25" s="144"/>
      <c r="EPO25" s="145"/>
      <c r="EPP25" s="144"/>
      <c r="EPQ25" s="145"/>
      <c r="EPR25" s="144"/>
      <c r="EPS25" s="145"/>
      <c r="EPT25" s="144"/>
      <c r="EPU25" s="145"/>
      <c r="EPV25" s="144"/>
      <c r="EPW25" s="145"/>
      <c r="EPX25" s="144"/>
      <c r="EPY25" s="145"/>
      <c r="EPZ25" s="144"/>
      <c r="EQA25" s="145"/>
      <c r="EQB25" s="144"/>
      <c r="EQC25" s="145"/>
      <c r="EQD25" s="144"/>
      <c r="EQE25" s="145"/>
      <c r="EQF25" s="144"/>
      <c r="EQG25" s="145"/>
      <c r="EQH25" s="144"/>
      <c r="EQI25" s="145"/>
      <c r="EQJ25" s="144"/>
      <c r="EQK25" s="145"/>
      <c r="EQL25" s="144"/>
      <c r="EQM25" s="145"/>
      <c r="EQN25" s="144"/>
      <c r="EQO25" s="145"/>
      <c r="EQP25" s="144"/>
      <c r="EQQ25" s="145"/>
      <c r="EQR25" s="144"/>
      <c r="EQS25" s="145"/>
      <c r="EQT25" s="144"/>
      <c r="EQU25" s="145"/>
      <c r="EQV25" s="144"/>
      <c r="EQW25" s="145"/>
      <c r="EQX25" s="144"/>
      <c r="EQY25" s="145"/>
      <c r="EQZ25" s="144"/>
      <c r="ERA25" s="145"/>
      <c r="ERB25" s="144"/>
      <c r="ERC25" s="145"/>
      <c r="ERD25" s="144"/>
      <c r="ERE25" s="145"/>
      <c r="ERF25" s="144"/>
      <c r="ERG25" s="145"/>
      <c r="ERH25" s="144"/>
      <c r="ERI25" s="145"/>
      <c r="ERJ25" s="144"/>
      <c r="ERK25" s="145"/>
      <c r="ERL25" s="144"/>
      <c r="ERM25" s="145"/>
      <c r="ERN25" s="144"/>
      <c r="ERO25" s="145"/>
      <c r="ERP25" s="144"/>
      <c r="ERQ25" s="145"/>
      <c r="ERR25" s="144"/>
      <c r="ERS25" s="145"/>
      <c r="ERT25" s="144"/>
      <c r="ERU25" s="145"/>
      <c r="ERV25" s="144"/>
      <c r="ERW25" s="145"/>
      <c r="ERX25" s="144"/>
      <c r="ERY25" s="145"/>
      <c r="ERZ25" s="144"/>
      <c r="ESA25" s="145"/>
      <c r="ESB25" s="144"/>
      <c r="ESC25" s="145"/>
      <c r="ESD25" s="144"/>
      <c r="ESE25" s="145"/>
      <c r="ESF25" s="144"/>
      <c r="ESG25" s="145"/>
      <c r="ESH25" s="144"/>
      <c r="ESI25" s="145"/>
      <c r="ESJ25" s="144"/>
      <c r="ESK25" s="145"/>
      <c r="ESL25" s="144"/>
      <c r="ESM25" s="145"/>
      <c r="ESN25" s="144"/>
      <c r="ESO25" s="145"/>
      <c r="ESP25" s="144"/>
      <c r="ESQ25" s="145"/>
      <c r="ESR25" s="144"/>
      <c r="ESS25" s="145"/>
      <c r="EST25" s="144"/>
      <c r="ESU25" s="145"/>
      <c r="ESV25" s="144"/>
      <c r="ESW25" s="145"/>
      <c r="ESX25" s="144"/>
      <c r="ESY25" s="145"/>
      <c r="ESZ25" s="144"/>
      <c r="ETA25" s="145"/>
      <c r="ETB25" s="144"/>
      <c r="ETC25" s="145"/>
      <c r="ETD25" s="144"/>
      <c r="ETE25" s="145"/>
      <c r="ETF25" s="144"/>
      <c r="ETG25" s="145"/>
      <c r="ETH25" s="144"/>
      <c r="ETI25" s="145"/>
      <c r="ETJ25" s="144"/>
      <c r="ETK25" s="145"/>
      <c r="ETL25" s="144"/>
      <c r="ETM25" s="145"/>
      <c r="ETN25" s="144"/>
      <c r="ETO25" s="145"/>
      <c r="ETP25" s="144"/>
      <c r="ETQ25" s="145"/>
      <c r="ETR25" s="144"/>
      <c r="ETS25" s="145"/>
      <c r="ETT25" s="144"/>
      <c r="ETU25" s="145"/>
      <c r="ETV25" s="144"/>
      <c r="ETW25" s="145"/>
      <c r="ETX25" s="144"/>
      <c r="ETY25" s="145"/>
      <c r="ETZ25" s="144"/>
      <c r="EUA25" s="145"/>
      <c r="EUB25" s="144"/>
      <c r="EUC25" s="145"/>
      <c r="EUD25" s="144"/>
      <c r="EUE25" s="145"/>
      <c r="EUF25" s="144"/>
      <c r="EUG25" s="145"/>
      <c r="EUH25" s="144"/>
      <c r="EUI25" s="145"/>
      <c r="EUJ25" s="144"/>
      <c r="EUK25" s="145"/>
      <c r="EUL25" s="144"/>
      <c r="EUM25" s="145"/>
      <c r="EUN25" s="144"/>
      <c r="EUO25" s="145"/>
      <c r="EUP25" s="144"/>
      <c r="EUQ25" s="145"/>
      <c r="EUR25" s="144"/>
      <c r="EUS25" s="145"/>
      <c r="EUT25" s="144"/>
      <c r="EUU25" s="145"/>
      <c r="EUV25" s="144"/>
      <c r="EUW25" s="145"/>
      <c r="EUX25" s="144"/>
      <c r="EUY25" s="145"/>
      <c r="EUZ25" s="144"/>
      <c r="EVA25" s="145"/>
      <c r="EVB25" s="144"/>
      <c r="EVC25" s="145"/>
      <c r="EVD25" s="144"/>
      <c r="EVE25" s="145"/>
      <c r="EVF25" s="144"/>
      <c r="EVG25" s="145"/>
      <c r="EVH25" s="144"/>
      <c r="EVI25" s="145"/>
      <c r="EVJ25" s="144"/>
      <c r="EVK25" s="145"/>
      <c r="EVL25" s="144"/>
      <c r="EVM25" s="145"/>
      <c r="EVN25" s="144"/>
      <c r="EVO25" s="145"/>
      <c r="EVP25" s="144"/>
      <c r="EVQ25" s="145"/>
      <c r="EVR25" s="144"/>
      <c r="EVS25" s="145"/>
      <c r="EVT25" s="144"/>
      <c r="EVU25" s="145"/>
      <c r="EVV25" s="144"/>
      <c r="EVW25" s="145"/>
      <c r="EVX25" s="144"/>
      <c r="EVY25" s="145"/>
      <c r="EVZ25" s="144"/>
      <c r="EWA25" s="145"/>
      <c r="EWB25" s="144"/>
      <c r="EWC25" s="145"/>
      <c r="EWD25" s="144"/>
      <c r="EWE25" s="145"/>
      <c r="EWF25" s="144"/>
      <c r="EWG25" s="145"/>
      <c r="EWH25" s="144"/>
      <c r="EWI25" s="145"/>
      <c r="EWJ25" s="144"/>
      <c r="EWK25" s="145"/>
      <c r="EWL25" s="144"/>
      <c r="EWM25" s="145"/>
      <c r="EWN25" s="144"/>
      <c r="EWO25" s="145"/>
      <c r="EWP25" s="144"/>
      <c r="EWQ25" s="145"/>
      <c r="EWR25" s="144"/>
      <c r="EWS25" s="145"/>
      <c r="EWT25" s="144"/>
      <c r="EWU25" s="145"/>
      <c r="EWV25" s="144"/>
      <c r="EWW25" s="145"/>
      <c r="EWX25" s="144"/>
      <c r="EWY25" s="145"/>
      <c r="EWZ25" s="144"/>
      <c r="EXA25" s="145"/>
      <c r="EXB25" s="144"/>
      <c r="EXC25" s="145"/>
      <c r="EXD25" s="144"/>
      <c r="EXE25" s="145"/>
      <c r="EXF25" s="144"/>
      <c r="EXG25" s="145"/>
      <c r="EXH25" s="144"/>
      <c r="EXI25" s="145"/>
      <c r="EXJ25" s="144"/>
      <c r="EXK25" s="145"/>
      <c r="EXL25" s="144"/>
      <c r="EXM25" s="145"/>
      <c r="EXN25" s="144"/>
      <c r="EXO25" s="145"/>
      <c r="EXP25" s="144"/>
      <c r="EXQ25" s="145"/>
      <c r="EXR25" s="144"/>
      <c r="EXS25" s="145"/>
      <c r="EXT25" s="144"/>
      <c r="EXU25" s="145"/>
      <c r="EXV25" s="144"/>
      <c r="EXW25" s="145"/>
      <c r="EXX25" s="144"/>
      <c r="EXY25" s="145"/>
      <c r="EXZ25" s="144"/>
      <c r="EYA25" s="145"/>
      <c r="EYB25" s="144"/>
      <c r="EYC25" s="145"/>
      <c r="EYD25" s="144"/>
      <c r="EYE25" s="145"/>
      <c r="EYF25" s="144"/>
      <c r="EYG25" s="145"/>
      <c r="EYH25" s="144"/>
      <c r="EYI25" s="145"/>
      <c r="EYJ25" s="144"/>
      <c r="EYK25" s="145"/>
      <c r="EYL25" s="144"/>
      <c r="EYM25" s="145"/>
      <c r="EYN25" s="144"/>
      <c r="EYO25" s="145"/>
      <c r="EYP25" s="144"/>
      <c r="EYQ25" s="145"/>
      <c r="EYR25" s="144"/>
      <c r="EYS25" s="145"/>
      <c r="EYT25" s="144"/>
      <c r="EYU25" s="145"/>
      <c r="EYV25" s="144"/>
      <c r="EYW25" s="145"/>
      <c r="EYX25" s="144"/>
      <c r="EYY25" s="145"/>
      <c r="EYZ25" s="144"/>
      <c r="EZA25" s="145"/>
      <c r="EZB25" s="144"/>
      <c r="EZC25" s="145"/>
      <c r="EZD25" s="144"/>
      <c r="EZE25" s="145"/>
      <c r="EZF25" s="144"/>
      <c r="EZG25" s="145"/>
      <c r="EZH25" s="144"/>
      <c r="EZI25" s="145"/>
      <c r="EZJ25" s="144"/>
      <c r="EZK25" s="145"/>
      <c r="EZL25" s="144"/>
      <c r="EZM25" s="145"/>
      <c r="EZN25" s="144"/>
      <c r="EZO25" s="145"/>
      <c r="EZP25" s="144"/>
      <c r="EZQ25" s="145"/>
      <c r="EZR25" s="144"/>
      <c r="EZS25" s="145"/>
      <c r="EZT25" s="144"/>
      <c r="EZU25" s="145"/>
      <c r="EZV25" s="144"/>
      <c r="EZW25" s="145"/>
      <c r="EZX25" s="144"/>
      <c r="EZY25" s="145"/>
      <c r="EZZ25" s="144"/>
      <c r="FAA25" s="145"/>
      <c r="FAB25" s="144"/>
      <c r="FAC25" s="145"/>
      <c r="FAD25" s="144"/>
      <c r="FAE25" s="145"/>
      <c r="FAF25" s="144"/>
      <c r="FAG25" s="145"/>
      <c r="FAH25" s="144"/>
      <c r="FAI25" s="145"/>
      <c r="FAJ25" s="144"/>
      <c r="FAK25" s="145"/>
      <c r="FAL25" s="144"/>
      <c r="FAM25" s="145"/>
      <c r="FAN25" s="144"/>
      <c r="FAO25" s="145"/>
      <c r="FAP25" s="144"/>
      <c r="FAQ25" s="145"/>
      <c r="FAR25" s="144"/>
      <c r="FAS25" s="145"/>
      <c r="FAT25" s="144"/>
      <c r="FAU25" s="145"/>
      <c r="FAV25" s="144"/>
      <c r="FAW25" s="145"/>
      <c r="FAX25" s="144"/>
      <c r="FAY25" s="145"/>
      <c r="FAZ25" s="144"/>
      <c r="FBA25" s="145"/>
      <c r="FBB25" s="144"/>
      <c r="FBC25" s="145"/>
      <c r="FBD25" s="144"/>
      <c r="FBE25" s="145"/>
      <c r="FBF25" s="144"/>
      <c r="FBG25" s="145"/>
      <c r="FBH25" s="144"/>
      <c r="FBI25" s="145"/>
      <c r="FBJ25" s="144"/>
      <c r="FBK25" s="145"/>
      <c r="FBL25" s="144"/>
      <c r="FBM25" s="145"/>
      <c r="FBN25" s="144"/>
      <c r="FBO25" s="145"/>
      <c r="FBP25" s="144"/>
      <c r="FBQ25" s="145"/>
      <c r="FBR25" s="144"/>
      <c r="FBS25" s="145"/>
      <c r="FBT25" s="144"/>
      <c r="FBU25" s="145"/>
      <c r="FBV25" s="144"/>
      <c r="FBW25" s="145"/>
      <c r="FBX25" s="144"/>
      <c r="FBY25" s="145"/>
      <c r="FBZ25" s="144"/>
      <c r="FCA25" s="145"/>
      <c r="FCB25" s="144"/>
      <c r="FCC25" s="145"/>
      <c r="FCD25" s="144"/>
      <c r="FCE25" s="145"/>
      <c r="FCF25" s="144"/>
      <c r="FCG25" s="145"/>
      <c r="FCH25" s="144"/>
      <c r="FCI25" s="145"/>
      <c r="FCJ25" s="144"/>
      <c r="FCK25" s="145"/>
      <c r="FCL25" s="144"/>
      <c r="FCM25" s="145"/>
      <c r="FCN25" s="144"/>
      <c r="FCO25" s="145"/>
      <c r="FCP25" s="144"/>
      <c r="FCQ25" s="145"/>
      <c r="FCR25" s="144"/>
      <c r="FCS25" s="145"/>
      <c r="FCT25" s="144"/>
      <c r="FCU25" s="145"/>
      <c r="FCV25" s="144"/>
      <c r="FCW25" s="145"/>
      <c r="FCX25" s="144"/>
      <c r="FCY25" s="145"/>
      <c r="FCZ25" s="144"/>
      <c r="FDA25" s="145"/>
      <c r="FDB25" s="144"/>
      <c r="FDC25" s="145"/>
      <c r="FDD25" s="144"/>
      <c r="FDE25" s="145"/>
      <c r="FDF25" s="144"/>
      <c r="FDG25" s="145"/>
      <c r="FDH25" s="144"/>
      <c r="FDI25" s="145"/>
      <c r="FDJ25" s="144"/>
      <c r="FDK25" s="145"/>
      <c r="FDL25" s="144"/>
      <c r="FDM25" s="145"/>
      <c r="FDN25" s="144"/>
      <c r="FDO25" s="145"/>
      <c r="FDP25" s="144"/>
      <c r="FDQ25" s="145"/>
      <c r="FDR25" s="144"/>
      <c r="FDS25" s="145"/>
      <c r="FDT25" s="144"/>
      <c r="FDU25" s="145"/>
      <c r="FDV25" s="144"/>
      <c r="FDW25" s="145"/>
      <c r="FDX25" s="144"/>
      <c r="FDY25" s="145"/>
      <c r="FDZ25" s="144"/>
      <c r="FEA25" s="145"/>
      <c r="FEB25" s="144"/>
      <c r="FEC25" s="145"/>
      <c r="FED25" s="144"/>
      <c r="FEE25" s="145"/>
      <c r="FEF25" s="144"/>
      <c r="FEG25" s="145"/>
      <c r="FEH25" s="144"/>
      <c r="FEI25" s="145"/>
      <c r="FEJ25" s="144"/>
      <c r="FEK25" s="145"/>
      <c r="FEL25" s="144"/>
      <c r="FEM25" s="145"/>
      <c r="FEN25" s="144"/>
      <c r="FEO25" s="145"/>
      <c r="FEP25" s="144"/>
      <c r="FEQ25" s="145"/>
      <c r="FER25" s="144"/>
      <c r="FES25" s="145"/>
      <c r="FET25" s="144"/>
      <c r="FEU25" s="145"/>
      <c r="FEV25" s="144"/>
      <c r="FEW25" s="145"/>
      <c r="FEX25" s="144"/>
      <c r="FEY25" s="145"/>
      <c r="FEZ25" s="144"/>
      <c r="FFA25" s="145"/>
      <c r="FFB25" s="144"/>
      <c r="FFC25" s="145"/>
      <c r="FFD25" s="144"/>
      <c r="FFE25" s="145"/>
      <c r="FFF25" s="144"/>
      <c r="FFG25" s="145"/>
      <c r="FFH25" s="144"/>
      <c r="FFI25" s="145"/>
      <c r="FFJ25" s="144"/>
      <c r="FFK25" s="145"/>
      <c r="FFL25" s="144"/>
      <c r="FFM25" s="145"/>
      <c r="FFN25" s="144"/>
      <c r="FFO25" s="145"/>
      <c r="FFP25" s="144"/>
      <c r="FFQ25" s="145"/>
      <c r="FFR25" s="144"/>
      <c r="FFS25" s="145"/>
      <c r="FFT25" s="144"/>
      <c r="FFU25" s="145"/>
      <c r="FFV25" s="144"/>
      <c r="FFW25" s="145"/>
      <c r="FFX25" s="144"/>
      <c r="FFY25" s="145"/>
      <c r="FFZ25" s="144"/>
      <c r="FGA25" s="145"/>
      <c r="FGB25" s="144"/>
      <c r="FGC25" s="145"/>
      <c r="FGD25" s="144"/>
      <c r="FGE25" s="145"/>
      <c r="FGF25" s="144"/>
      <c r="FGG25" s="145"/>
      <c r="FGH25" s="144"/>
      <c r="FGI25" s="145"/>
      <c r="FGJ25" s="144"/>
      <c r="FGK25" s="145"/>
      <c r="FGL25" s="144"/>
      <c r="FGM25" s="145"/>
      <c r="FGN25" s="144"/>
      <c r="FGO25" s="145"/>
      <c r="FGP25" s="144"/>
      <c r="FGQ25" s="145"/>
      <c r="FGR25" s="144"/>
      <c r="FGS25" s="145"/>
      <c r="FGT25" s="144"/>
      <c r="FGU25" s="145"/>
      <c r="FGV25" s="144"/>
      <c r="FGW25" s="145"/>
      <c r="FGX25" s="144"/>
      <c r="FGY25" s="145"/>
      <c r="FGZ25" s="144"/>
      <c r="FHA25" s="145"/>
      <c r="FHB25" s="144"/>
      <c r="FHC25" s="145"/>
      <c r="FHD25" s="144"/>
      <c r="FHE25" s="145"/>
      <c r="FHF25" s="144"/>
      <c r="FHG25" s="145"/>
      <c r="FHH25" s="144"/>
      <c r="FHI25" s="145"/>
      <c r="FHJ25" s="144"/>
      <c r="FHK25" s="145"/>
      <c r="FHL25" s="144"/>
      <c r="FHM25" s="145"/>
      <c r="FHN25" s="144"/>
      <c r="FHO25" s="145"/>
      <c r="FHP25" s="144"/>
      <c r="FHQ25" s="145"/>
      <c r="FHR25" s="144"/>
      <c r="FHS25" s="145"/>
      <c r="FHT25" s="144"/>
      <c r="FHU25" s="145"/>
      <c r="FHV25" s="144"/>
      <c r="FHW25" s="145"/>
      <c r="FHX25" s="144"/>
      <c r="FHY25" s="145"/>
      <c r="FHZ25" s="144"/>
      <c r="FIA25" s="145"/>
      <c r="FIB25" s="144"/>
      <c r="FIC25" s="145"/>
      <c r="FID25" s="144"/>
      <c r="FIE25" s="145"/>
      <c r="FIF25" s="144"/>
      <c r="FIG25" s="145"/>
      <c r="FIH25" s="144"/>
      <c r="FII25" s="145"/>
      <c r="FIJ25" s="144"/>
      <c r="FIK25" s="145"/>
      <c r="FIL25" s="144"/>
      <c r="FIM25" s="145"/>
      <c r="FIN25" s="144"/>
      <c r="FIO25" s="145"/>
      <c r="FIP25" s="144"/>
      <c r="FIQ25" s="145"/>
      <c r="FIR25" s="144"/>
      <c r="FIS25" s="145"/>
      <c r="FIT25" s="144"/>
      <c r="FIU25" s="145"/>
      <c r="FIV25" s="144"/>
      <c r="FIW25" s="145"/>
      <c r="FIX25" s="144"/>
      <c r="FIY25" s="145"/>
      <c r="FIZ25" s="144"/>
      <c r="FJA25" s="145"/>
      <c r="FJB25" s="144"/>
      <c r="FJC25" s="145"/>
      <c r="FJD25" s="144"/>
      <c r="FJE25" s="145"/>
      <c r="FJF25" s="144"/>
      <c r="FJG25" s="145"/>
      <c r="FJH25" s="144"/>
      <c r="FJI25" s="145"/>
      <c r="FJJ25" s="144"/>
      <c r="FJK25" s="145"/>
      <c r="FJL25" s="144"/>
      <c r="FJM25" s="145"/>
      <c r="FJN25" s="144"/>
      <c r="FJO25" s="145"/>
      <c r="FJP25" s="144"/>
      <c r="FJQ25" s="145"/>
      <c r="FJR25" s="144"/>
      <c r="FJS25" s="145"/>
      <c r="FJT25" s="144"/>
      <c r="FJU25" s="145"/>
      <c r="FJV25" s="144"/>
      <c r="FJW25" s="145"/>
      <c r="FJX25" s="144"/>
      <c r="FJY25" s="145"/>
      <c r="FJZ25" s="144"/>
      <c r="FKA25" s="145"/>
      <c r="FKB25" s="144"/>
      <c r="FKC25" s="145"/>
      <c r="FKD25" s="144"/>
      <c r="FKE25" s="145"/>
      <c r="FKF25" s="144"/>
      <c r="FKG25" s="145"/>
      <c r="FKH25" s="144"/>
      <c r="FKI25" s="145"/>
      <c r="FKJ25" s="144"/>
      <c r="FKK25" s="145"/>
      <c r="FKL25" s="144"/>
      <c r="FKM25" s="145"/>
      <c r="FKN25" s="144"/>
      <c r="FKO25" s="145"/>
      <c r="FKP25" s="144"/>
      <c r="FKQ25" s="145"/>
      <c r="FKR25" s="144"/>
      <c r="FKS25" s="145"/>
      <c r="FKT25" s="144"/>
      <c r="FKU25" s="145"/>
      <c r="FKV25" s="144"/>
      <c r="FKW25" s="145"/>
      <c r="FKX25" s="144"/>
      <c r="FKY25" s="145"/>
      <c r="FKZ25" s="144"/>
      <c r="FLA25" s="145"/>
      <c r="FLB25" s="144"/>
      <c r="FLC25" s="145"/>
      <c r="FLD25" s="144"/>
      <c r="FLE25" s="145"/>
      <c r="FLF25" s="144"/>
      <c r="FLG25" s="145"/>
      <c r="FLH25" s="144"/>
      <c r="FLI25" s="145"/>
      <c r="FLJ25" s="144"/>
      <c r="FLK25" s="145"/>
      <c r="FLL25" s="144"/>
      <c r="FLM25" s="145"/>
      <c r="FLN25" s="144"/>
      <c r="FLO25" s="145"/>
      <c r="FLP25" s="144"/>
      <c r="FLQ25" s="145"/>
      <c r="FLR25" s="144"/>
      <c r="FLS25" s="145"/>
      <c r="FLT25" s="144"/>
      <c r="FLU25" s="145"/>
      <c r="FLV25" s="144"/>
      <c r="FLW25" s="145"/>
      <c r="FLX25" s="144"/>
      <c r="FLY25" s="145"/>
      <c r="FLZ25" s="144"/>
      <c r="FMA25" s="145"/>
      <c r="FMB25" s="144"/>
      <c r="FMC25" s="145"/>
      <c r="FMD25" s="144"/>
      <c r="FME25" s="145"/>
      <c r="FMF25" s="144"/>
      <c r="FMG25" s="145"/>
      <c r="FMH25" s="144"/>
      <c r="FMI25" s="145"/>
      <c r="FMJ25" s="144"/>
      <c r="FMK25" s="145"/>
      <c r="FML25" s="144"/>
      <c r="FMM25" s="145"/>
      <c r="FMN25" s="144"/>
      <c r="FMO25" s="145"/>
      <c r="FMP25" s="144"/>
      <c r="FMQ25" s="145"/>
      <c r="FMR25" s="144"/>
      <c r="FMS25" s="145"/>
      <c r="FMT25" s="144"/>
      <c r="FMU25" s="145"/>
      <c r="FMV25" s="144"/>
      <c r="FMW25" s="145"/>
      <c r="FMX25" s="144"/>
      <c r="FMY25" s="145"/>
      <c r="FMZ25" s="144"/>
      <c r="FNA25" s="145"/>
      <c r="FNB25" s="144"/>
      <c r="FNC25" s="145"/>
      <c r="FND25" s="144"/>
      <c r="FNE25" s="145"/>
      <c r="FNF25" s="144"/>
      <c r="FNG25" s="145"/>
      <c r="FNH25" s="144"/>
      <c r="FNI25" s="145"/>
      <c r="FNJ25" s="144"/>
      <c r="FNK25" s="145"/>
      <c r="FNL25" s="144"/>
      <c r="FNM25" s="145"/>
      <c r="FNN25" s="144"/>
      <c r="FNO25" s="145"/>
      <c r="FNP25" s="144"/>
      <c r="FNQ25" s="145"/>
      <c r="FNR25" s="144"/>
      <c r="FNS25" s="145"/>
      <c r="FNT25" s="144"/>
      <c r="FNU25" s="145"/>
      <c r="FNV25" s="144"/>
      <c r="FNW25" s="145"/>
      <c r="FNX25" s="144"/>
      <c r="FNY25" s="145"/>
      <c r="FNZ25" s="144"/>
      <c r="FOA25" s="145"/>
      <c r="FOB25" s="144"/>
      <c r="FOC25" s="145"/>
      <c r="FOD25" s="144"/>
      <c r="FOE25" s="145"/>
      <c r="FOF25" s="144"/>
      <c r="FOG25" s="145"/>
      <c r="FOH25" s="144"/>
      <c r="FOI25" s="145"/>
      <c r="FOJ25" s="144"/>
      <c r="FOK25" s="145"/>
      <c r="FOL25" s="144"/>
      <c r="FOM25" s="145"/>
      <c r="FON25" s="144"/>
      <c r="FOO25" s="145"/>
      <c r="FOP25" s="144"/>
      <c r="FOQ25" s="145"/>
      <c r="FOR25" s="144"/>
      <c r="FOS25" s="145"/>
      <c r="FOT25" s="144"/>
      <c r="FOU25" s="145"/>
      <c r="FOV25" s="144"/>
      <c r="FOW25" s="145"/>
      <c r="FOX25" s="144"/>
      <c r="FOY25" s="145"/>
      <c r="FOZ25" s="144"/>
      <c r="FPA25" s="145"/>
      <c r="FPB25" s="144"/>
      <c r="FPC25" s="145"/>
      <c r="FPD25" s="144"/>
      <c r="FPE25" s="145"/>
      <c r="FPF25" s="144"/>
      <c r="FPG25" s="145"/>
      <c r="FPH25" s="144"/>
      <c r="FPI25" s="145"/>
      <c r="FPJ25" s="144"/>
      <c r="FPK25" s="145"/>
      <c r="FPL25" s="144"/>
      <c r="FPM25" s="145"/>
      <c r="FPN25" s="144"/>
      <c r="FPO25" s="145"/>
      <c r="FPP25" s="144"/>
      <c r="FPQ25" s="145"/>
      <c r="FPR25" s="144"/>
      <c r="FPS25" s="145"/>
      <c r="FPT25" s="144"/>
      <c r="FPU25" s="145"/>
      <c r="FPV25" s="144"/>
      <c r="FPW25" s="145"/>
      <c r="FPX25" s="144"/>
      <c r="FPY25" s="145"/>
      <c r="FPZ25" s="144"/>
      <c r="FQA25" s="145"/>
      <c r="FQB25" s="144"/>
      <c r="FQC25" s="145"/>
      <c r="FQD25" s="144"/>
      <c r="FQE25" s="145"/>
      <c r="FQF25" s="144"/>
      <c r="FQG25" s="145"/>
      <c r="FQH25" s="144"/>
      <c r="FQI25" s="145"/>
      <c r="FQJ25" s="144"/>
      <c r="FQK25" s="145"/>
      <c r="FQL25" s="144"/>
      <c r="FQM25" s="145"/>
      <c r="FQN25" s="144"/>
      <c r="FQO25" s="145"/>
      <c r="FQP25" s="144"/>
      <c r="FQQ25" s="145"/>
      <c r="FQR25" s="144"/>
      <c r="FQS25" s="145"/>
      <c r="FQT25" s="144"/>
      <c r="FQU25" s="145"/>
      <c r="FQV25" s="144"/>
      <c r="FQW25" s="145"/>
      <c r="FQX25" s="144"/>
      <c r="FQY25" s="145"/>
      <c r="FQZ25" s="144"/>
      <c r="FRA25" s="145"/>
      <c r="FRB25" s="144"/>
      <c r="FRC25" s="145"/>
      <c r="FRD25" s="144"/>
      <c r="FRE25" s="145"/>
      <c r="FRF25" s="144"/>
      <c r="FRG25" s="145"/>
      <c r="FRH25" s="144"/>
      <c r="FRI25" s="145"/>
      <c r="FRJ25" s="144"/>
      <c r="FRK25" s="145"/>
      <c r="FRL25" s="144"/>
      <c r="FRM25" s="145"/>
      <c r="FRN25" s="144"/>
      <c r="FRO25" s="145"/>
      <c r="FRP25" s="144"/>
      <c r="FRQ25" s="145"/>
      <c r="FRR25" s="144"/>
      <c r="FRS25" s="145"/>
      <c r="FRT25" s="144"/>
      <c r="FRU25" s="145"/>
      <c r="FRV25" s="144"/>
      <c r="FRW25" s="145"/>
      <c r="FRX25" s="144"/>
      <c r="FRY25" s="145"/>
      <c r="FRZ25" s="144"/>
      <c r="FSA25" s="145"/>
      <c r="FSB25" s="144"/>
      <c r="FSC25" s="145"/>
      <c r="FSD25" s="144"/>
      <c r="FSE25" s="145"/>
      <c r="FSF25" s="144"/>
      <c r="FSG25" s="145"/>
      <c r="FSH25" s="144"/>
      <c r="FSI25" s="145"/>
      <c r="FSJ25" s="144"/>
      <c r="FSK25" s="145"/>
      <c r="FSL25" s="144"/>
      <c r="FSM25" s="145"/>
      <c r="FSN25" s="144"/>
      <c r="FSO25" s="145"/>
      <c r="FSP25" s="144"/>
      <c r="FSQ25" s="145"/>
      <c r="FSR25" s="144"/>
      <c r="FSS25" s="145"/>
      <c r="FST25" s="144"/>
      <c r="FSU25" s="145"/>
      <c r="FSV25" s="144"/>
      <c r="FSW25" s="145"/>
      <c r="FSX25" s="144"/>
      <c r="FSY25" s="145"/>
      <c r="FSZ25" s="144"/>
      <c r="FTA25" s="145"/>
      <c r="FTB25" s="144"/>
      <c r="FTC25" s="145"/>
      <c r="FTD25" s="144"/>
      <c r="FTE25" s="145"/>
      <c r="FTF25" s="144"/>
      <c r="FTG25" s="145"/>
      <c r="FTH25" s="144"/>
      <c r="FTI25" s="145"/>
      <c r="FTJ25" s="144"/>
      <c r="FTK25" s="145"/>
      <c r="FTL25" s="144"/>
      <c r="FTM25" s="145"/>
      <c r="FTN25" s="144"/>
      <c r="FTO25" s="145"/>
      <c r="FTP25" s="144"/>
      <c r="FTQ25" s="145"/>
      <c r="FTR25" s="144"/>
      <c r="FTS25" s="145"/>
      <c r="FTT25" s="144"/>
      <c r="FTU25" s="145"/>
      <c r="FTV25" s="144"/>
      <c r="FTW25" s="145"/>
      <c r="FTX25" s="144"/>
      <c r="FTY25" s="145"/>
      <c r="FTZ25" s="144"/>
      <c r="FUA25" s="145"/>
      <c r="FUB25" s="144"/>
      <c r="FUC25" s="145"/>
      <c r="FUD25" s="144"/>
      <c r="FUE25" s="145"/>
      <c r="FUF25" s="144"/>
      <c r="FUG25" s="145"/>
      <c r="FUH25" s="144"/>
      <c r="FUI25" s="145"/>
      <c r="FUJ25" s="144"/>
      <c r="FUK25" s="145"/>
      <c r="FUL25" s="144"/>
      <c r="FUM25" s="145"/>
      <c r="FUN25" s="144"/>
      <c r="FUO25" s="145"/>
      <c r="FUP25" s="144"/>
      <c r="FUQ25" s="145"/>
      <c r="FUR25" s="144"/>
      <c r="FUS25" s="145"/>
      <c r="FUT25" s="144"/>
      <c r="FUU25" s="145"/>
      <c r="FUV25" s="144"/>
      <c r="FUW25" s="145"/>
      <c r="FUX25" s="144"/>
      <c r="FUY25" s="145"/>
      <c r="FUZ25" s="144"/>
      <c r="FVA25" s="145"/>
      <c r="FVB25" s="144"/>
      <c r="FVC25" s="145"/>
      <c r="FVD25" s="144"/>
      <c r="FVE25" s="145"/>
      <c r="FVF25" s="144"/>
      <c r="FVG25" s="145"/>
      <c r="FVH25" s="144"/>
      <c r="FVI25" s="145"/>
      <c r="FVJ25" s="144"/>
      <c r="FVK25" s="145"/>
      <c r="FVL25" s="144"/>
      <c r="FVM25" s="145"/>
      <c r="FVN25" s="144"/>
      <c r="FVO25" s="145"/>
      <c r="FVP25" s="144"/>
      <c r="FVQ25" s="145"/>
      <c r="FVR25" s="144"/>
      <c r="FVS25" s="145"/>
      <c r="FVT25" s="144"/>
      <c r="FVU25" s="145"/>
      <c r="FVV25" s="144"/>
      <c r="FVW25" s="145"/>
      <c r="FVX25" s="144"/>
      <c r="FVY25" s="145"/>
      <c r="FVZ25" s="144"/>
      <c r="FWA25" s="145"/>
      <c r="FWB25" s="144"/>
      <c r="FWC25" s="145"/>
      <c r="FWD25" s="144"/>
      <c r="FWE25" s="145"/>
      <c r="FWF25" s="144"/>
      <c r="FWG25" s="145"/>
      <c r="FWH25" s="144"/>
      <c r="FWI25" s="145"/>
      <c r="FWJ25" s="144"/>
      <c r="FWK25" s="145"/>
      <c r="FWL25" s="144"/>
      <c r="FWM25" s="145"/>
      <c r="FWN25" s="144"/>
      <c r="FWO25" s="145"/>
      <c r="FWP25" s="144"/>
      <c r="FWQ25" s="145"/>
      <c r="FWR25" s="144"/>
      <c r="FWS25" s="145"/>
      <c r="FWT25" s="144"/>
      <c r="FWU25" s="145"/>
      <c r="FWV25" s="144"/>
      <c r="FWW25" s="145"/>
      <c r="FWX25" s="144"/>
      <c r="FWY25" s="145"/>
      <c r="FWZ25" s="144"/>
      <c r="FXA25" s="145"/>
      <c r="FXB25" s="144"/>
      <c r="FXC25" s="145"/>
      <c r="FXD25" s="144"/>
      <c r="FXE25" s="145"/>
      <c r="FXF25" s="144"/>
      <c r="FXG25" s="145"/>
      <c r="FXH25" s="144"/>
      <c r="FXI25" s="145"/>
      <c r="FXJ25" s="144"/>
      <c r="FXK25" s="145"/>
      <c r="FXL25" s="144"/>
      <c r="FXM25" s="145"/>
      <c r="FXN25" s="144"/>
      <c r="FXO25" s="145"/>
      <c r="FXP25" s="144"/>
      <c r="FXQ25" s="145"/>
      <c r="FXR25" s="144"/>
      <c r="FXS25" s="145"/>
      <c r="FXT25" s="144"/>
      <c r="FXU25" s="145"/>
      <c r="FXV25" s="144"/>
      <c r="FXW25" s="145"/>
      <c r="FXX25" s="144"/>
      <c r="FXY25" s="145"/>
      <c r="FXZ25" s="144"/>
      <c r="FYA25" s="145"/>
      <c r="FYB25" s="144"/>
      <c r="FYC25" s="145"/>
      <c r="FYD25" s="144"/>
      <c r="FYE25" s="145"/>
      <c r="FYF25" s="144"/>
      <c r="FYG25" s="145"/>
      <c r="FYH25" s="144"/>
      <c r="FYI25" s="145"/>
      <c r="FYJ25" s="144"/>
      <c r="FYK25" s="145"/>
      <c r="FYL25" s="144"/>
      <c r="FYM25" s="145"/>
      <c r="FYN25" s="144"/>
      <c r="FYO25" s="145"/>
      <c r="FYP25" s="144"/>
      <c r="FYQ25" s="145"/>
      <c r="FYR25" s="144"/>
      <c r="FYS25" s="145"/>
      <c r="FYT25" s="144"/>
      <c r="FYU25" s="145"/>
      <c r="FYV25" s="144"/>
      <c r="FYW25" s="145"/>
      <c r="FYX25" s="144"/>
      <c r="FYY25" s="145"/>
      <c r="FYZ25" s="144"/>
      <c r="FZA25" s="145"/>
      <c r="FZB25" s="144"/>
      <c r="FZC25" s="145"/>
      <c r="FZD25" s="144"/>
      <c r="FZE25" s="145"/>
      <c r="FZF25" s="144"/>
      <c r="FZG25" s="145"/>
      <c r="FZH25" s="144"/>
      <c r="FZI25" s="145"/>
      <c r="FZJ25" s="144"/>
      <c r="FZK25" s="145"/>
      <c r="FZL25" s="144"/>
      <c r="FZM25" s="145"/>
      <c r="FZN25" s="144"/>
      <c r="FZO25" s="145"/>
      <c r="FZP25" s="144"/>
      <c r="FZQ25" s="145"/>
      <c r="FZR25" s="144"/>
      <c r="FZS25" s="145"/>
      <c r="FZT25" s="144"/>
      <c r="FZU25" s="145"/>
      <c r="FZV25" s="144"/>
      <c r="FZW25" s="145"/>
      <c r="FZX25" s="144"/>
      <c r="FZY25" s="145"/>
      <c r="FZZ25" s="144"/>
      <c r="GAA25" s="145"/>
      <c r="GAB25" s="144"/>
      <c r="GAC25" s="145"/>
      <c r="GAD25" s="144"/>
      <c r="GAE25" s="145"/>
      <c r="GAF25" s="144"/>
      <c r="GAG25" s="145"/>
      <c r="GAH25" s="144"/>
      <c r="GAI25" s="145"/>
      <c r="GAJ25" s="144"/>
      <c r="GAK25" s="145"/>
      <c r="GAL25" s="144"/>
      <c r="GAM25" s="145"/>
      <c r="GAN25" s="144"/>
      <c r="GAO25" s="145"/>
      <c r="GAP25" s="144"/>
      <c r="GAQ25" s="145"/>
      <c r="GAR25" s="144"/>
      <c r="GAS25" s="145"/>
      <c r="GAT25" s="144"/>
      <c r="GAU25" s="145"/>
      <c r="GAV25" s="144"/>
      <c r="GAW25" s="145"/>
      <c r="GAX25" s="144"/>
      <c r="GAY25" s="145"/>
      <c r="GAZ25" s="144"/>
      <c r="GBA25" s="145"/>
      <c r="GBB25" s="144"/>
      <c r="GBC25" s="145"/>
      <c r="GBD25" s="144"/>
      <c r="GBE25" s="145"/>
      <c r="GBF25" s="144"/>
      <c r="GBG25" s="145"/>
      <c r="GBH25" s="144"/>
      <c r="GBI25" s="145"/>
      <c r="GBJ25" s="144"/>
      <c r="GBK25" s="145"/>
      <c r="GBL25" s="144"/>
      <c r="GBM25" s="145"/>
      <c r="GBN25" s="144"/>
      <c r="GBO25" s="145"/>
      <c r="GBP25" s="144"/>
      <c r="GBQ25" s="145"/>
      <c r="GBR25" s="144"/>
      <c r="GBS25" s="145"/>
      <c r="GBT25" s="144"/>
      <c r="GBU25" s="145"/>
      <c r="GBV25" s="144"/>
      <c r="GBW25" s="145"/>
      <c r="GBX25" s="144"/>
      <c r="GBY25" s="145"/>
      <c r="GBZ25" s="144"/>
      <c r="GCA25" s="145"/>
      <c r="GCB25" s="144"/>
      <c r="GCC25" s="145"/>
      <c r="GCD25" s="144"/>
      <c r="GCE25" s="145"/>
      <c r="GCF25" s="144"/>
      <c r="GCG25" s="145"/>
      <c r="GCH25" s="144"/>
      <c r="GCI25" s="145"/>
      <c r="GCJ25" s="144"/>
      <c r="GCK25" s="145"/>
      <c r="GCL25" s="144"/>
      <c r="GCM25" s="145"/>
      <c r="GCN25" s="144"/>
      <c r="GCO25" s="145"/>
      <c r="GCP25" s="144"/>
      <c r="GCQ25" s="145"/>
      <c r="GCR25" s="144"/>
      <c r="GCS25" s="145"/>
      <c r="GCT25" s="144"/>
      <c r="GCU25" s="145"/>
      <c r="GCV25" s="144"/>
      <c r="GCW25" s="145"/>
      <c r="GCX25" s="144"/>
      <c r="GCY25" s="145"/>
      <c r="GCZ25" s="144"/>
      <c r="GDA25" s="145"/>
      <c r="GDB25" s="144"/>
      <c r="GDC25" s="145"/>
      <c r="GDD25" s="144"/>
      <c r="GDE25" s="145"/>
      <c r="GDF25" s="144"/>
      <c r="GDG25" s="145"/>
      <c r="GDH25" s="144"/>
      <c r="GDI25" s="145"/>
      <c r="GDJ25" s="144"/>
      <c r="GDK25" s="145"/>
      <c r="GDL25" s="144"/>
      <c r="GDM25" s="145"/>
      <c r="GDN25" s="144"/>
      <c r="GDO25" s="145"/>
      <c r="GDP25" s="144"/>
      <c r="GDQ25" s="145"/>
      <c r="GDR25" s="144"/>
      <c r="GDS25" s="145"/>
      <c r="GDT25" s="144"/>
      <c r="GDU25" s="145"/>
      <c r="GDV25" s="144"/>
      <c r="GDW25" s="145"/>
      <c r="GDX25" s="144"/>
      <c r="GDY25" s="145"/>
      <c r="GDZ25" s="144"/>
      <c r="GEA25" s="145"/>
      <c r="GEB25" s="144"/>
      <c r="GEC25" s="145"/>
      <c r="GED25" s="144"/>
      <c r="GEE25" s="145"/>
      <c r="GEF25" s="144"/>
      <c r="GEG25" s="145"/>
      <c r="GEH25" s="144"/>
      <c r="GEI25" s="145"/>
      <c r="GEJ25" s="144"/>
      <c r="GEK25" s="145"/>
      <c r="GEL25" s="144"/>
      <c r="GEM25" s="145"/>
      <c r="GEN25" s="144"/>
      <c r="GEO25" s="145"/>
      <c r="GEP25" s="144"/>
      <c r="GEQ25" s="145"/>
      <c r="GER25" s="144"/>
      <c r="GES25" s="145"/>
      <c r="GET25" s="144"/>
      <c r="GEU25" s="145"/>
      <c r="GEV25" s="144"/>
      <c r="GEW25" s="145"/>
      <c r="GEX25" s="144"/>
      <c r="GEY25" s="145"/>
      <c r="GEZ25" s="144"/>
      <c r="GFA25" s="145"/>
      <c r="GFB25" s="144"/>
      <c r="GFC25" s="145"/>
      <c r="GFD25" s="144"/>
      <c r="GFE25" s="145"/>
      <c r="GFF25" s="144"/>
      <c r="GFG25" s="145"/>
      <c r="GFH25" s="144"/>
      <c r="GFI25" s="145"/>
      <c r="GFJ25" s="144"/>
      <c r="GFK25" s="145"/>
      <c r="GFL25" s="144"/>
      <c r="GFM25" s="145"/>
      <c r="GFN25" s="144"/>
      <c r="GFO25" s="145"/>
      <c r="GFP25" s="144"/>
      <c r="GFQ25" s="145"/>
      <c r="GFR25" s="144"/>
      <c r="GFS25" s="145"/>
      <c r="GFT25" s="144"/>
      <c r="GFU25" s="145"/>
      <c r="GFV25" s="144"/>
      <c r="GFW25" s="145"/>
      <c r="GFX25" s="144"/>
      <c r="GFY25" s="145"/>
      <c r="GFZ25" s="144"/>
      <c r="GGA25" s="145"/>
      <c r="GGB25" s="144"/>
      <c r="GGC25" s="145"/>
      <c r="GGD25" s="144"/>
      <c r="GGE25" s="145"/>
      <c r="GGF25" s="144"/>
      <c r="GGG25" s="145"/>
      <c r="GGH25" s="144"/>
      <c r="GGI25" s="145"/>
      <c r="GGJ25" s="144"/>
      <c r="GGK25" s="145"/>
      <c r="GGL25" s="144"/>
      <c r="GGM25" s="145"/>
      <c r="GGN25" s="144"/>
      <c r="GGO25" s="145"/>
      <c r="GGP25" s="144"/>
      <c r="GGQ25" s="145"/>
      <c r="GGR25" s="144"/>
      <c r="GGS25" s="145"/>
      <c r="GGT25" s="144"/>
      <c r="GGU25" s="145"/>
      <c r="GGV25" s="144"/>
      <c r="GGW25" s="145"/>
      <c r="GGX25" s="144"/>
      <c r="GGY25" s="145"/>
      <c r="GGZ25" s="144"/>
      <c r="GHA25" s="145"/>
      <c r="GHB25" s="144"/>
      <c r="GHC25" s="145"/>
      <c r="GHD25" s="144"/>
      <c r="GHE25" s="145"/>
      <c r="GHF25" s="144"/>
      <c r="GHG25" s="145"/>
      <c r="GHH25" s="144"/>
      <c r="GHI25" s="145"/>
      <c r="GHJ25" s="144"/>
      <c r="GHK25" s="145"/>
      <c r="GHL25" s="144"/>
      <c r="GHM25" s="145"/>
      <c r="GHN25" s="144"/>
      <c r="GHO25" s="145"/>
      <c r="GHP25" s="144"/>
      <c r="GHQ25" s="145"/>
      <c r="GHR25" s="144"/>
      <c r="GHS25" s="145"/>
      <c r="GHT25" s="144"/>
      <c r="GHU25" s="145"/>
      <c r="GHV25" s="144"/>
      <c r="GHW25" s="145"/>
      <c r="GHX25" s="144"/>
      <c r="GHY25" s="145"/>
      <c r="GHZ25" s="144"/>
      <c r="GIA25" s="145"/>
      <c r="GIB25" s="144"/>
      <c r="GIC25" s="145"/>
      <c r="GID25" s="144"/>
      <c r="GIE25" s="145"/>
      <c r="GIF25" s="144"/>
      <c r="GIG25" s="145"/>
      <c r="GIH25" s="144"/>
      <c r="GII25" s="145"/>
      <c r="GIJ25" s="144"/>
      <c r="GIK25" s="145"/>
      <c r="GIL25" s="144"/>
      <c r="GIM25" s="145"/>
      <c r="GIN25" s="144"/>
      <c r="GIO25" s="145"/>
      <c r="GIP25" s="144"/>
      <c r="GIQ25" s="145"/>
      <c r="GIR25" s="144"/>
      <c r="GIS25" s="145"/>
      <c r="GIT25" s="144"/>
      <c r="GIU25" s="145"/>
      <c r="GIV25" s="144"/>
      <c r="GIW25" s="145"/>
      <c r="GIX25" s="144"/>
      <c r="GIY25" s="145"/>
      <c r="GIZ25" s="144"/>
      <c r="GJA25" s="145"/>
      <c r="GJB25" s="144"/>
      <c r="GJC25" s="145"/>
      <c r="GJD25" s="144"/>
      <c r="GJE25" s="145"/>
      <c r="GJF25" s="144"/>
      <c r="GJG25" s="145"/>
      <c r="GJH25" s="144"/>
      <c r="GJI25" s="145"/>
      <c r="GJJ25" s="144"/>
      <c r="GJK25" s="145"/>
      <c r="GJL25" s="144"/>
      <c r="GJM25" s="145"/>
      <c r="GJN25" s="144"/>
      <c r="GJO25" s="145"/>
      <c r="GJP25" s="144"/>
      <c r="GJQ25" s="145"/>
      <c r="GJR25" s="144"/>
      <c r="GJS25" s="145"/>
      <c r="GJT25" s="144"/>
      <c r="GJU25" s="145"/>
      <c r="GJV25" s="144"/>
      <c r="GJW25" s="145"/>
      <c r="GJX25" s="144"/>
      <c r="GJY25" s="145"/>
      <c r="GJZ25" s="144"/>
      <c r="GKA25" s="145"/>
      <c r="GKB25" s="144"/>
      <c r="GKC25" s="145"/>
      <c r="GKD25" s="144"/>
      <c r="GKE25" s="145"/>
      <c r="GKF25" s="144"/>
      <c r="GKG25" s="145"/>
      <c r="GKH25" s="144"/>
      <c r="GKI25" s="145"/>
      <c r="GKJ25" s="144"/>
      <c r="GKK25" s="145"/>
      <c r="GKL25" s="144"/>
      <c r="GKM25" s="145"/>
      <c r="GKN25" s="144"/>
      <c r="GKO25" s="145"/>
      <c r="GKP25" s="144"/>
      <c r="GKQ25" s="145"/>
      <c r="GKR25" s="144"/>
      <c r="GKS25" s="145"/>
      <c r="GKT25" s="144"/>
      <c r="GKU25" s="145"/>
      <c r="GKV25" s="144"/>
      <c r="GKW25" s="145"/>
      <c r="GKX25" s="144"/>
      <c r="GKY25" s="145"/>
      <c r="GKZ25" s="144"/>
      <c r="GLA25" s="145"/>
      <c r="GLB25" s="144"/>
      <c r="GLC25" s="145"/>
      <c r="GLD25" s="144"/>
      <c r="GLE25" s="145"/>
      <c r="GLF25" s="144"/>
      <c r="GLG25" s="145"/>
      <c r="GLH25" s="144"/>
      <c r="GLI25" s="145"/>
      <c r="GLJ25" s="144"/>
      <c r="GLK25" s="145"/>
      <c r="GLL25" s="144"/>
      <c r="GLM25" s="145"/>
      <c r="GLN25" s="144"/>
      <c r="GLO25" s="145"/>
      <c r="GLP25" s="144"/>
      <c r="GLQ25" s="145"/>
      <c r="GLR25" s="144"/>
      <c r="GLS25" s="145"/>
      <c r="GLT25" s="144"/>
      <c r="GLU25" s="145"/>
      <c r="GLV25" s="144"/>
      <c r="GLW25" s="145"/>
      <c r="GLX25" s="144"/>
      <c r="GLY25" s="145"/>
      <c r="GLZ25" s="144"/>
      <c r="GMA25" s="145"/>
      <c r="GMB25" s="144"/>
      <c r="GMC25" s="145"/>
      <c r="GMD25" s="144"/>
      <c r="GME25" s="145"/>
      <c r="GMF25" s="144"/>
      <c r="GMG25" s="145"/>
      <c r="GMH25" s="144"/>
      <c r="GMI25" s="145"/>
      <c r="GMJ25" s="144"/>
      <c r="GMK25" s="145"/>
      <c r="GML25" s="144"/>
      <c r="GMM25" s="145"/>
      <c r="GMN25" s="144"/>
      <c r="GMO25" s="145"/>
      <c r="GMP25" s="144"/>
      <c r="GMQ25" s="145"/>
      <c r="GMR25" s="144"/>
      <c r="GMS25" s="145"/>
      <c r="GMT25" s="144"/>
      <c r="GMU25" s="145"/>
      <c r="GMV25" s="144"/>
      <c r="GMW25" s="145"/>
      <c r="GMX25" s="144"/>
      <c r="GMY25" s="145"/>
      <c r="GMZ25" s="144"/>
      <c r="GNA25" s="145"/>
      <c r="GNB25" s="144"/>
      <c r="GNC25" s="145"/>
      <c r="GND25" s="144"/>
      <c r="GNE25" s="145"/>
      <c r="GNF25" s="144"/>
      <c r="GNG25" s="145"/>
      <c r="GNH25" s="144"/>
      <c r="GNI25" s="145"/>
      <c r="GNJ25" s="144"/>
      <c r="GNK25" s="145"/>
      <c r="GNL25" s="144"/>
      <c r="GNM25" s="145"/>
      <c r="GNN25" s="144"/>
      <c r="GNO25" s="145"/>
      <c r="GNP25" s="144"/>
      <c r="GNQ25" s="145"/>
      <c r="GNR25" s="144"/>
      <c r="GNS25" s="145"/>
      <c r="GNT25" s="144"/>
      <c r="GNU25" s="145"/>
      <c r="GNV25" s="144"/>
      <c r="GNW25" s="145"/>
      <c r="GNX25" s="144"/>
      <c r="GNY25" s="145"/>
      <c r="GNZ25" s="144"/>
      <c r="GOA25" s="145"/>
      <c r="GOB25" s="144"/>
      <c r="GOC25" s="145"/>
      <c r="GOD25" s="144"/>
      <c r="GOE25" s="145"/>
      <c r="GOF25" s="144"/>
      <c r="GOG25" s="145"/>
      <c r="GOH25" s="144"/>
      <c r="GOI25" s="145"/>
      <c r="GOJ25" s="144"/>
      <c r="GOK25" s="145"/>
      <c r="GOL25" s="144"/>
      <c r="GOM25" s="145"/>
      <c r="GON25" s="144"/>
      <c r="GOO25" s="145"/>
      <c r="GOP25" s="144"/>
      <c r="GOQ25" s="145"/>
      <c r="GOR25" s="144"/>
      <c r="GOS25" s="145"/>
      <c r="GOT25" s="144"/>
      <c r="GOU25" s="145"/>
      <c r="GOV25" s="144"/>
      <c r="GOW25" s="145"/>
      <c r="GOX25" s="144"/>
      <c r="GOY25" s="145"/>
      <c r="GOZ25" s="144"/>
      <c r="GPA25" s="145"/>
      <c r="GPB25" s="144"/>
      <c r="GPC25" s="145"/>
      <c r="GPD25" s="144"/>
      <c r="GPE25" s="145"/>
      <c r="GPF25" s="144"/>
      <c r="GPG25" s="145"/>
      <c r="GPH25" s="144"/>
      <c r="GPI25" s="145"/>
      <c r="GPJ25" s="144"/>
      <c r="GPK25" s="145"/>
      <c r="GPL25" s="144"/>
      <c r="GPM25" s="145"/>
      <c r="GPN25" s="144"/>
      <c r="GPO25" s="145"/>
      <c r="GPP25" s="144"/>
      <c r="GPQ25" s="145"/>
      <c r="GPR25" s="144"/>
      <c r="GPS25" s="145"/>
      <c r="GPT25" s="144"/>
      <c r="GPU25" s="145"/>
      <c r="GPV25" s="144"/>
      <c r="GPW25" s="145"/>
      <c r="GPX25" s="144"/>
      <c r="GPY25" s="145"/>
      <c r="GPZ25" s="144"/>
      <c r="GQA25" s="145"/>
      <c r="GQB25" s="144"/>
      <c r="GQC25" s="145"/>
      <c r="GQD25" s="144"/>
      <c r="GQE25" s="145"/>
      <c r="GQF25" s="144"/>
      <c r="GQG25" s="145"/>
      <c r="GQH25" s="144"/>
      <c r="GQI25" s="145"/>
      <c r="GQJ25" s="144"/>
      <c r="GQK25" s="145"/>
      <c r="GQL25" s="144"/>
      <c r="GQM25" s="145"/>
      <c r="GQN25" s="144"/>
      <c r="GQO25" s="145"/>
      <c r="GQP25" s="144"/>
      <c r="GQQ25" s="145"/>
      <c r="GQR25" s="144"/>
      <c r="GQS25" s="145"/>
      <c r="GQT25" s="144"/>
      <c r="GQU25" s="145"/>
      <c r="GQV25" s="144"/>
      <c r="GQW25" s="145"/>
      <c r="GQX25" s="144"/>
      <c r="GQY25" s="145"/>
      <c r="GQZ25" s="144"/>
      <c r="GRA25" s="145"/>
      <c r="GRB25" s="144"/>
      <c r="GRC25" s="145"/>
      <c r="GRD25" s="144"/>
      <c r="GRE25" s="145"/>
      <c r="GRF25" s="144"/>
      <c r="GRG25" s="145"/>
      <c r="GRH25" s="144"/>
      <c r="GRI25" s="145"/>
      <c r="GRJ25" s="144"/>
      <c r="GRK25" s="145"/>
      <c r="GRL25" s="144"/>
      <c r="GRM25" s="145"/>
      <c r="GRN25" s="144"/>
      <c r="GRO25" s="145"/>
      <c r="GRP25" s="144"/>
      <c r="GRQ25" s="145"/>
      <c r="GRR25" s="144"/>
      <c r="GRS25" s="145"/>
      <c r="GRT25" s="144"/>
      <c r="GRU25" s="145"/>
      <c r="GRV25" s="144"/>
      <c r="GRW25" s="145"/>
      <c r="GRX25" s="144"/>
      <c r="GRY25" s="145"/>
      <c r="GRZ25" s="144"/>
      <c r="GSA25" s="145"/>
      <c r="GSB25" s="144"/>
      <c r="GSC25" s="145"/>
      <c r="GSD25" s="144"/>
      <c r="GSE25" s="145"/>
      <c r="GSF25" s="144"/>
      <c r="GSG25" s="145"/>
      <c r="GSH25" s="144"/>
      <c r="GSI25" s="145"/>
      <c r="GSJ25" s="144"/>
      <c r="GSK25" s="145"/>
      <c r="GSL25" s="144"/>
      <c r="GSM25" s="145"/>
      <c r="GSN25" s="144"/>
      <c r="GSO25" s="145"/>
      <c r="GSP25" s="144"/>
      <c r="GSQ25" s="145"/>
      <c r="GSR25" s="144"/>
      <c r="GSS25" s="145"/>
      <c r="GST25" s="144"/>
      <c r="GSU25" s="145"/>
      <c r="GSV25" s="144"/>
      <c r="GSW25" s="145"/>
      <c r="GSX25" s="144"/>
      <c r="GSY25" s="145"/>
      <c r="GSZ25" s="144"/>
      <c r="GTA25" s="145"/>
      <c r="GTB25" s="144"/>
      <c r="GTC25" s="145"/>
      <c r="GTD25" s="144"/>
      <c r="GTE25" s="145"/>
      <c r="GTF25" s="144"/>
      <c r="GTG25" s="145"/>
      <c r="GTH25" s="144"/>
      <c r="GTI25" s="145"/>
      <c r="GTJ25" s="144"/>
      <c r="GTK25" s="145"/>
      <c r="GTL25" s="144"/>
      <c r="GTM25" s="145"/>
      <c r="GTN25" s="144"/>
      <c r="GTO25" s="145"/>
      <c r="GTP25" s="144"/>
      <c r="GTQ25" s="145"/>
      <c r="GTR25" s="144"/>
      <c r="GTS25" s="145"/>
      <c r="GTT25" s="144"/>
      <c r="GTU25" s="145"/>
      <c r="GTV25" s="144"/>
      <c r="GTW25" s="145"/>
      <c r="GTX25" s="144"/>
      <c r="GTY25" s="145"/>
      <c r="GTZ25" s="144"/>
      <c r="GUA25" s="145"/>
      <c r="GUB25" s="144"/>
      <c r="GUC25" s="145"/>
      <c r="GUD25" s="144"/>
      <c r="GUE25" s="145"/>
      <c r="GUF25" s="144"/>
      <c r="GUG25" s="145"/>
      <c r="GUH25" s="144"/>
      <c r="GUI25" s="145"/>
      <c r="GUJ25" s="144"/>
      <c r="GUK25" s="145"/>
      <c r="GUL25" s="144"/>
      <c r="GUM25" s="145"/>
      <c r="GUN25" s="144"/>
      <c r="GUO25" s="145"/>
      <c r="GUP25" s="144"/>
      <c r="GUQ25" s="145"/>
      <c r="GUR25" s="144"/>
      <c r="GUS25" s="145"/>
      <c r="GUT25" s="144"/>
      <c r="GUU25" s="145"/>
      <c r="GUV25" s="144"/>
      <c r="GUW25" s="145"/>
      <c r="GUX25" s="144"/>
      <c r="GUY25" s="145"/>
      <c r="GUZ25" s="144"/>
      <c r="GVA25" s="145"/>
      <c r="GVB25" s="144"/>
      <c r="GVC25" s="145"/>
      <c r="GVD25" s="144"/>
      <c r="GVE25" s="145"/>
      <c r="GVF25" s="144"/>
      <c r="GVG25" s="145"/>
      <c r="GVH25" s="144"/>
      <c r="GVI25" s="145"/>
      <c r="GVJ25" s="144"/>
      <c r="GVK25" s="145"/>
      <c r="GVL25" s="144"/>
      <c r="GVM25" s="145"/>
      <c r="GVN25" s="144"/>
      <c r="GVO25" s="145"/>
      <c r="GVP25" s="144"/>
      <c r="GVQ25" s="145"/>
      <c r="GVR25" s="144"/>
      <c r="GVS25" s="145"/>
      <c r="GVT25" s="144"/>
      <c r="GVU25" s="145"/>
      <c r="GVV25" s="144"/>
      <c r="GVW25" s="145"/>
      <c r="GVX25" s="144"/>
      <c r="GVY25" s="145"/>
      <c r="GVZ25" s="144"/>
      <c r="GWA25" s="145"/>
      <c r="GWB25" s="144"/>
      <c r="GWC25" s="145"/>
      <c r="GWD25" s="144"/>
      <c r="GWE25" s="145"/>
      <c r="GWF25" s="144"/>
      <c r="GWG25" s="145"/>
      <c r="GWH25" s="144"/>
      <c r="GWI25" s="145"/>
      <c r="GWJ25" s="144"/>
      <c r="GWK25" s="145"/>
      <c r="GWL25" s="144"/>
      <c r="GWM25" s="145"/>
      <c r="GWN25" s="144"/>
      <c r="GWO25" s="145"/>
      <c r="GWP25" s="144"/>
      <c r="GWQ25" s="145"/>
      <c r="GWR25" s="144"/>
      <c r="GWS25" s="145"/>
      <c r="GWT25" s="144"/>
      <c r="GWU25" s="145"/>
      <c r="GWV25" s="144"/>
      <c r="GWW25" s="145"/>
      <c r="GWX25" s="144"/>
      <c r="GWY25" s="145"/>
      <c r="GWZ25" s="144"/>
      <c r="GXA25" s="145"/>
      <c r="GXB25" s="144"/>
      <c r="GXC25" s="145"/>
      <c r="GXD25" s="144"/>
      <c r="GXE25" s="145"/>
      <c r="GXF25" s="144"/>
      <c r="GXG25" s="145"/>
      <c r="GXH25" s="144"/>
      <c r="GXI25" s="145"/>
      <c r="GXJ25" s="144"/>
      <c r="GXK25" s="145"/>
      <c r="GXL25" s="144"/>
      <c r="GXM25" s="145"/>
      <c r="GXN25" s="144"/>
      <c r="GXO25" s="145"/>
      <c r="GXP25" s="144"/>
      <c r="GXQ25" s="145"/>
      <c r="GXR25" s="144"/>
      <c r="GXS25" s="145"/>
      <c r="GXT25" s="144"/>
      <c r="GXU25" s="145"/>
      <c r="GXV25" s="144"/>
      <c r="GXW25" s="145"/>
      <c r="GXX25" s="144"/>
      <c r="GXY25" s="145"/>
      <c r="GXZ25" s="144"/>
      <c r="GYA25" s="145"/>
      <c r="GYB25" s="144"/>
      <c r="GYC25" s="145"/>
      <c r="GYD25" s="144"/>
      <c r="GYE25" s="145"/>
      <c r="GYF25" s="144"/>
      <c r="GYG25" s="145"/>
      <c r="GYH25" s="144"/>
      <c r="GYI25" s="145"/>
      <c r="GYJ25" s="144"/>
      <c r="GYK25" s="145"/>
      <c r="GYL25" s="144"/>
      <c r="GYM25" s="145"/>
      <c r="GYN25" s="144"/>
      <c r="GYO25" s="145"/>
      <c r="GYP25" s="144"/>
      <c r="GYQ25" s="145"/>
      <c r="GYR25" s="144"/>
      <c r="GYS25" s="145"/>
      <c r="GYT25" s="144"/>
      <c r="GYU25" s="145"/>
      <c r="GYV25" s="144"/>
      <c r="GYW25" s="145"/>
      <c r="GYX25" s="144"/>
      <c r="GYY25" s="145"/>
      <c r="GYZ25" s="144"/>
      <c r="GZA25" s="145"/>
      <c r="GZB25" s="144"/>
      <c r="GZC25" s="145"/>
      <c r="GZD25" s="144"/>
      <c r="GZE25" s="145"/>
      <c r="GZF25" s="144"/>
      <c r="GZG25" s="145"/>
      <c r="GZH25" s="144"/>
      <c r="GZI25" s="145"/>
      <c r="GZJ25" s="144"/>
      <c r="GZK25" s="145"/>
      <c r="GZL25" s="144"/>
      <c r="GZM25" s="145"/>
      <c r="GZN25" s="144"/>
      <c r="GZO25" s="145"/>
      <c r="GZP25" s="144"/>
      <c r="GZQ25" s="145"/>
      <c r="GZR25" s="144"/>
      <c r="GZS25" s="145"/>
      <c r="GZT25" s="144"/>
      <c r="GZU25" s="145"/>
      <c r="GZV25" s="144"/>
      <c r="GZW25" s="145"/>
      <c r="GZX25" s="144"/>
      <c r="GZY25" s="145"/>
      <c r="GZZ25" s="144"/>
      <c r="HAA25" s="145"/>
      <c r="HAB25" s="144"/>
      <c r="HAC25" s="145"/>
      <c r="HAD25" s="144"/>
      <c r="HAE25" s="145"/>
      <c r="HAF25" s="144"/>
      <c r="HAG25" s="145"/>
      <c r="HAH25" s="144"/>
      <c r="HAI25" s="145"/>
      <c r="HAJ25" s="144"/>
      <c r="HAK25" s="145"/>
      <c r="HAL25" s="144"/>
      <c r="HAM25" s="145"/>
      <c r="HAN25" s="144"/>
      <c r="HAO25" s="145"/>
      <c r="HAP25" s="144"/>
      <c r="HAQ25" s="145"/>
      <c r="HAR25" s="144"/>
      <c r="HAS25" s="145"/>
      <c r="HAT25" s="144"/>
      <c r="HAU25" s="145"/>
      <c r="HAV25" s="144"/>
      <c r="HAW25" s="145"/>
      <c r="HAX25" s="144"/>
      <c r="HAY25" s="145"/>
      <c r="HAZ25" s="144"/>
      <c r="HBA25" s="145"/>
      <c r="HBB25" s="144"/>
      <c r="HBC25" s="145"/>
      <c r="HBD25" s="144"/>
      <c r="HBE25" s="145"/>
      <c r="HBF25" s="144"/>
      <c r="HBG25" s="145"/>
      <c r="HBH25" s="144"/>
      <c r="HBI25" s="145"/>
      <c r="HBJ25" s="144"/>
      <c r="HBK25" s="145"/>
      <c r="HBL25" s="144"/>
      <c r="HBM25" s="145"/>
      <c r="HBN25" s="144"/>
      <c r="HBO25" s="145"/>
      <c r="HBP25" s="144"/>
      <c r="HBQ25" s="145"/>
      <c r="HBR25" s="144"/>
      <c r="HBS25" s="145"/>
      <c r="HBT25" s="144"/>
      <c r="HBU25" s="145"/>
      <c r="HBV25" s="144"/>
      <c r="HBW25" s="145"/>
      <c r="HBX25" s="144"/>
      <c r="HBY25" s="145"/>
      <c r="HBZ25" s="144"/>
      <c r="HCA25" s="145"/>
      <c r="HCB25" s="144"/>
      <c r="HCC25" s="145"/>
      <c r="HCD25" s="144"/>
      <c r="HCE25" s="145"/>
      <c r="HCF25" s="144"/>
      <c r="HCG25" s="145"/>
      <c r="HCH25" s="144"/>
      <c r="HCI25" s="145"/>
      <c r="HCJ25" s="144"/>
      <c r="HCK25" s="145"/>
      <c r="HCL25" s="144"/>
      <c r="HCM25" s="145"/>
      <c r="HCN25" s="144"/>
      <c r="HCO25" s="145"/>
      <c r="HCP25" s="144"/>
      <c r="HCQ25" s="145"/>
      <c r="HCR25" s="144"/>
      <c r="HCS25" s="145"/>
      <c r="HCT25" s="144"/>
      <c r="HCU25" s="145"/>
      <c r="HCV25" s="144"/>
      <c r="HCW25" s="145"/>
      <c r="HCX25" s="144"/>
      <c r="HCY25" s="145"/>
      <c r="HCZ25" s="144"/>
      <c r="HDA25" s="145"/>
      <c r="HDB25" s="144"/>
      <c r="HDC25" s="145"/>
      <c r="HDD25" s="144"/>
      <c r="HDE25" s="145"/>
      <c r="HDF25" s="144"/>
      <c r="HDG25" s="145"/>
      <c r="HDH25" s="144"/>
      <c r="HDI25" s="145"/>
      <c r="HDJ25" s="144"/>
      <c r="HDK25" s="145"/>
      <c r="HDL25" s="144"/>
      <c r="HDM25" s="145"/>
      <c r="HDN25" s="144"/>
      <c r="HDO25" s="145"/>
      <c r="HDP25" s="144"/>
      <c r="HDQ25" s="145"/>
      <c r="HDR25" s="144"/>
      <c r="HDS25" s="145"/>
      <c r="HDT25" s="144"/>
      <c r="HDU25" s="145"/>
      <c r="HDV25" s="144"/>
      <c r="HDW25" s="145"/>
      <c r="HDX25" s="144"/>
      <c r="HDY25" s="145"/>
      <c r="HDZ25" s="144"/>
      <c r="HEA25" s="145"/>
      <c r="HEB25" s="144"/>
      <c r="HEC25" s="145"/>
      <c r="HED25" s="144"/>
      <c r="HEE25" s="145"/>
      <c r="HEF25" s="144"/>
      <c r="HEG25" s="145"/>
      <c r="HEH25" s="144"/>
      <c r="HEI25" s="145"/>
      <c r="HEJ25" s="144"/>
      <c r="HEK25" s="145"/>
      <c r="HEL25" s="144"/>
      <c r="HEM25" s="145"/>
      <c r="HEN25" s="144"/>
      <c r="HEO25" s="145"/>
      <c r="HEP25" s="144"/>
      <c r="HEQ25" s="145"/>
      <c r="HER25" s="144"/>
      <c r="HES25" s="145"/>
      <c r="HET25" s="144"/>
      <c r="HEU25" s="145"/>
      <c r="HEV25" s="144"/>
      <c r="HEW25" s="145"/>
      <c r="HEX25" s="144"/>
      <c r="HEY25" s="145"/>
      <c r="HEZ25" s="144"/>
      <c r="HFA25" s="145"/>
      <c r="HFB25" s="144"/>
      <c r="HFC25" s="145"/>
      <c r="HFD25" s="144"/>
      <c r="HFE25" s="145"/>
      <c r="HFF25" s="144"/>
      <c r="HFG25" s="145"/>
      <c r="HFH25" s="144"/>
      <c r="HFI25" s="145"/>
      <c r="HFJ25" s="144"/>
      <c r="HFK25" s="145"/>
      <c r="HFL25" s="144"/>
      <c r="HFM25" s="145"/>
      <c r="HFN25" s="144"/>
      <c r="HFO25" s="145"/>
      <c r="HFP25" s="144"/>
      <c r="HFQ25" s="145"/>
      <c r="HFR25" s="144"/>
      <c r="HFS25" s="145"/>
      <c r="HFT25" s="144"/>
      <c r="HFU25" s="145"/>
      <c r="HFV25" s="144"/>
      <c r="HFW25" s="145"/>
      <c r="HFX25" s="144"/>
      <c r="HFY25" s="145"/>
      <c r="HFZ25" s="144"/>
      <c r="HGA25" s="145"/>
      <c r="HGB25" s="144"/>
      <c r="HGC25" s="145"/>
      <c r="HGD25" s="144"/>
      <c r="HGE25" s="145"/>
      <c r="HGF25" s="144"/>
      <c r="HGG25" s="145"/>
      <c r="HGH25" s="144"/>
      <c r="HGI25" s="145"/>
      <c r="HGJ25" s="144"/>
      <c r="HGK25" s="145"/>
      <c r="HGL25" s="144"/>
      <c r="HGM25" s="145"/>
      <c r="HGN25" s="144"/>
      <c r="HGO25" s="145"/>
      <c r="HGP25" s="144"/>
      <c r="HGQ25" s="145"/>
      <c r="HGR25" s="144"/>
      <c r="HGS25" s="145"/>
      <c r="HGT25" s="144"/>
      <c r="HGU25" s="145"/>
      <c r="HGV25" s="144"/>
      <c r="HGW25" s="145"/>
      <c r="HGX25" s="144"/>
      <c r="HGY25" s="145"/>
      <c r="HGZ25" s="144"/>
      <c r="HHA25" s="145"/>
      <c r="HHB25" s="144"/>
      <c r="HHC25" s="145"/>
      <c r="HHD25" s="144"/>
      <c r="HHE25" s="145"/>
      <c r="HHF25" s="144"/>
      <c r="HHG25" s="145"/>
      <c r="HHH25" s="144"/>
      <c r="HHI25" s="145"/>
      <c r="HHJ25" s="144"/>
      <c r="HHK25" s="145"/>
      <c r="HHL25" s="144"/>
      <c r="HHM25" s="145"/>
      <c r="HHN25" s="144"/>
      <c r="HHO25" s="145"/>
      <c r="HHP25" s="144"/>
      <c r="HHQ25" s="145"/>
      <c r="HHR25" s="144"/>
      <c r="HHS25" s="145"/>
      <c r="HHT25" s="144"/>
      <c r="HHU25" s="145"/>
      <c r="HHV25" s="144"/>
      <c r="HHW25" s="145"/>
      <c r="HHX25" s="144"/>
      <c r="HHY25" s="145"/>
      <c r="HHZ25" s="144"/>
      <c r="HIA25" s="145"/>
      <c r="HIB25" s="144"/>
      <c r="HIC25" s="145"/>
      <c r="HID25" s="144"/>
      <c r="HIE25" s="145"/>
      <c r="HIF25" s="144"/>
      <c r="HIG25" s="145"/>
      <c r="HIH25" s="144"/>
      <c r="HII25" s="145"/>
      <c r="HIJ25" s="144"/>
      <c r="HIK25" s="145"/>
      <c r="HIL25" s="144"/>
      <c r="HIM25" s="145"/>
      <c r="HIN25" s="144"/>
      <c r="HIO25" s="145"/>
      <c r="HIP25" s="144"/>
      <c r="HIQ25" s="145"/>
      <c r="HIR25" s="144"/>
      <c r="HIS25" s="145"/>
      <c r="HIT25" s="144"/>
      <c r="HIU25" s="145"/>
      <c r="HIV25" s="144"/>
      <c r="HIW25" s="145"/>
      <c r="HIX25" s="144"/>
      <c r="HIY25" s="145"/>
      <c r="HIZ25" s="144"/>
      <c r="HJA25" s="145"/>
      <c r="HJB25" s="144"/>
      <c r="HJC25" s="145"/>
      <c r="HJD25" s="144"/>
      <c r="HJE25" s="145"/>
      <c r="HJF25" s="144"/>
      <c r="HJG25" s="145"/>
      <c r="HJH25" s="144"/>
      <c r="HJI25" s="145"/>
      <c r="HJJ25" s="144"/>
      <c r="HJK25" s="145"/>
      <c r="HJL25" s="144"/>
      <c r="HJM25" s="145"/>
      <c r="HJN25" s="144"/>
      <c r="HJO25" s="145"/>
      <c r="HJP25" s="144"/>
      <c r="HJQ25" s="145"/>
      <c r="HJR25" s="144"/>
      <c r="HJS25" s="145"/>
      <c r="HJT25" s="144"/>
      <c r="HJU25" s="145"/>
      <c r="HJV25" s="144"/>
      <c r="HJW25" s="145"/>
      <c r="HJX25" s="144"/>
      <c r="HJY25" s="145"/>
      <c r="HJZ25" s="144"/>
      <c r="HKA25" s="145"/>
      <c r="HKB25" s="144"/>
      <c r="HKC25" s="145"/>
      <c r="HKD25" s="144"/>
      <c r="HKE25" s="145"/>
      <c r="HKF25" s="144"/>
      <c r="HKG25" s="145"/>
      <c r="HKH25" s="144"/>
      <c r="HKI25" s="145"/>
      <c r="HKJ25" s="144"/>
      <c r="HKK25" s="145"/>
      <c r="HKL25" s="144"/>
      <c r="HKM25" s="145"/>
      <c r="HKN25" s="144"/>
      <c r="HKO25" s="145"/>
      <c r="HKP25" s="144"/>
      <c r="HKQ25" s="145"/>
      <c r="HKR25" s="144"/>
      <c r="HKS25" s="145"/>
      <c r="HKT25" s="144"/>
      <c r="HKU25" s="145"/>
      <c r="HKV25" s="144"/>
      <c r="HKW25" s="145"/>
      <c r="HKX25" s="144"/>
      <c r="HKY25" s="145"/>
      <c r="HKZ25" s="144"/>
      <c r="HLA25" s="145"/>
      <c r="HLB25" s="144"/>
      <c r="HLC25" s="145"/>
      <c r="HLD25" s="144"/>
      <c r="HLE25" s="145"/>
      <c r="HLF25" s="144"/>
      <c r="HLG25" s="145"/>
      <c r="HLH25" s="144"/>
      <c r="HLI25" s="145"/>
      <c r="HLJ25" s="144"/>
      <c r="HLK25" s="145"/>
      <c r="HLL25" s="144"/>
      <c r="HLM25" s="145"/>
      <c r="HLN25" s="144"/>
      <c r="HLO25" s="145"/>
      <c r="HLP25" s="144"/>
      <c r="HLQ25" s="145"/>
      <c r="HLR25" s="144"/>
      <c r="HLS25" s="145"/>
      <c r="HLT25" s="144"/>
      <c r="HLU25" s="145"/>
      <c r="HLV25" s="144"/>
      <c r="HLW25" s="145"/>
      <c r="HLX25" s="144"/>
      <c r="HLY25" s="145"/>
      <c r="HLZ25" s="144"/>
      <c r="HMA25" s="145"/>
      <c r="HMB25" s="144"/>
      <c r="HMC25" s="145"/>
      <c r="HMD25" s="144"/>
      <c r="HME25" s="145"/>
      <c r="HMF25" s="144"/>
      <c r="HMG25" s="145"/>
      <c r="HMH25" s="144"/>
      <c r="HMI25" s="145"/>
      <c r="HMJ25" s="144"/>
      <c r="HMK25" s="145"/>
      <c r="HML25" s="144"/>
      <c r="HMM25" s="145"/>
      <c r="HMN25" s="144"/>
      <c r="HMO25" s="145"/>
      <c r="HMP25" s="144"/>
      <c r="HMQ25" s="145"/>
      <c r="HMR25" s="144"/>
      <c r="HMS25" s="145"/>
      <c r="HMT25" s="144"/>
      <c r="HMU25" s="145"/>
      <c r="HMV25" s="144"/>
      <c r="HMW25" s="145"/>
      <c r="HMX25" s="144"/>
      <c r="HMY25" s="145"/>
      <c r="HMZ25" s="144"/>
      <c r="HNA25" s="145"/>
      <c r="HNB25" s="144"/>
      <c r="HNC25" s="145"/>
      <c r="HND25" s="144"/>
      <c r="HNE25" s="145"/>
      <c r="HNF25" s="144"/>
      <c r="HNG25" s="145"/>
      <c r="HNH25" s="144"/>
      <c r="HNI25" s="145"/>
      <c r="HNJ25" s="144"/>
      <c r="HNK25" s="145"/>
      <c r="HNL25" s="144"/>
      <c r="HNM25" s="145"/>
      <c r="HNN25" s="144"/>
      <c r="HNO25" s="145"/>
      <c r="HNP25" s="144"/>
      <c r="HNQ25" s="145"/>
      <c r="HNR25" s="144"/>
      <c r="HNS25" s="145"/>
      <c r="HNT25" s="144"/>
      <c r="HNU25" s="145"/>
      <c r="HNV25" s="144"/>
      <c r="HNW25" s="145"/>
      <c r="HNX25" s="144"/>
      <c r="HNY25" s="145"/>
      <c r="HNZ25" s="144"/>
      <c r="HOA25" s="145"/>
      <c r="HOB25" s="144"/>
      <c r="HOC25" s="145"/>
      <c r="HOD25" s="144"/>
      <c r="HOE25" s="145"/>
      <c r="HOF25" s="144"/>
      <c r="HOG25" s="145"/>
      <c r="HOH25" s="144"/>
      <c r="HOI25" s="145"/>
      <c r="HOJ25" s="144"/>
      <c r="HOK25" s="145"/>
      <c r="HOL25" s="144"/>
      <c r="HOM25" s="145"/>
      <c r="HON25" s="144"/>
      <c r="HOO25" s="145"/>
      <c r="HOP25" s="144"/>
      <c r="HOQ25" s="145"/>
      <c r="HOR25" s="144"/>
      <c r="HOS25" s="145"/>
      <c r="HOT25" s="144"/>
      <c r="HOU25" s="145"/>
      <c r="HOV25" s="144"/>
      <c r="HOW25" s="145"/>
      <c r="HOX25" s="144"/>
      <c r="HOY25" s="145"/>
      <c r="HOZ25" s="144"/>
      <c r="HPA25" s="145"/>
      <c r="HPB25" s="144"/>
      <c r="HPC25" s="145"/>
      <c r="HPD25" s="144"/>
      <c r="HPE25" s="145"/>
      <c r="HPF25" s="144"/>
      <c r="HPG25" s="145"/>
      <c r="HPH25" s="144"/>
      <c r="HPI25" s="145"/>
      <c r="HPJ25" s="144"/>
      <c r="HPK25" s="145"/>
      <c r="HPL25" s="144"/>
      <c r="HPM25" s="145"/>
      <c r="HPN25" s="144"/>
      <c r="HPO25" s="145"/>
      <c r="HPP25" s="144"/>
      <c r="HPQ25" s="145"/>
      <c r="HPR25" s="144"/>
      <c r="HPS25" s="145"/>
      <c r="HPT25" s="144"/>
      <c r="HPU25" s="145"/>
      <c r="HPV25" s="144"/>
      <c r="HPW25" s="145"/>
      <c r="HPX25" s="144"/>
      <c r="HPY25" s="145"/>
      <c r="HPZ25" s="144"/>
      <c r="HQA25" s="145"/>
      <c r="HQB25" s="144"/>
      <c r="HQC25" s="145"/>
      <c r="HQD25" s="144"/>
      <c r="HQE25" s="145"/>
      <c r="HQF25" s="144"/>
      <c r="HQG25" s="145"/>
      <c r="HQH25" s="144"/>
      <c r="HQI25" s="145"/>
      <c r="HQJ25" s="144"/>
      <c r="HQK25" s="145"/>
      <c r="HQL25" s="144"/>
      <c r="HQM25" s="145"/>
      <c r="HQN25" s="144"/>
      <c r="HQO25" s="145"/>
      <c r="HQP25" s="144"/>
      <c r="HQQ25" s="145"/>
      <c r="HQR25" s="144"/>
      <c r="HQS25" s="145"/>
      <c r="HQT25" s="144"/>
      <c r="HQU25" s="145"/>
      <c r="HQV25" s="144"/>
      <c r="HQW25" s="145"/>
      <c r="HQX25" s="144"/>
      <c r="HQY25" s="145"/>
      <c r="HQZ25" s="144"/>
      <c r="HRA25" s="145"/>
      <c r="HRB25" s="144"/>
      <c r="HRC25" s="145"/>
      <c r="HRD25" s="144"/>
      <c r="HRE25" s="145"/>
      <c r="HRF25" s="144"/>
      <c r="HRG25" s="145"/>
      <c r="HRH25" s="144"/>
      <c r="HRI25" s="145"/>
      <c r="HRJ25" s="144"/>
      <c r="HRK25" s="145"/>
      <c r="HRL25" s="144"/>
      <c r="HRM25" s="145"/>
      <c r="HRN25" s="144"/>
      <c r="HRO25" s="145"/>
      <c r="HRP25" s="144"/>
      <c r="HRQ25" s="145"/>
      <c r="HRR25" s="144"/>
      <c r="HRS25" s="145"/>
      <c r="HRT25" s="144"/>
      <c r="HRU25" s="145"/>
      <c r="HRV25" s="144"/>
      <c r="HRW25" s="145"/>
      <c r="HRX25" s="144"/>
      <c r="HRY25" s="145"/>
      <c r="HRZ25" s="144"/>
      <c r="HSA25" s="145"/>
      <c r="HSB25" s="144"/>
      <c r="HSC25" s="145"/>
      <c r="HSD25" s="144"/>
      <c r="HSE25" s="145"/>
      <c r="HSF25" s="144"/>
      <c r="HSG25" s="145"/>
      <c r="HSH25" s="144"/>
      <c r="HSI25" s="145"/>
      <c r="HSJ25" s="144"/>
      <c r="HSK25" s="145"/>
      <c r="HSL25" s="144"/>
      <c r="HSM25" s="145"/>
      <c r="HSN25" s="144"/>
      <c r="HSO25" s="145"/>
      <c r="HSP25" s="144"/>
      <c r="HSQ25" s="145"/>
      <c r="HSR25" s="144"/>
      <c r="HSS25" s="145"/>
      <c r="HST25" s="144"/>
      <c r="HSU25" s="145"/>
      <c r="HSV25" s="144"/>
      <c r="HSW25" s="145"/>
      <c r="HSX25" s="144"/>
      <c r="HSY25" s="145"/>
      <c r="HSZ25" s="144"/>
      <c r="HTA25" s="145"/>
      <c r="HTB25" s="144"/>
      <c r="HTC25" s="145"/>
      <c r="HTD25" s="144"/>
      <c r="HTE25" s="145"/>
      <c r="HTF25" s="144"/>
      <c r="HTG25" s="145"/>
      <c r="HTH25" s="144"/>
      <c r="HTI25" s="145"/>
      <c r="HTJ25" s="144"/>
      <c r="HTK25" s="145"/>
      <c r="HTL25" s="144"/>
      <c r="HTM25" s="145"/>
      <c r="HTN25" s="144"/>
      <c r="HTO25" s="145"/>
      <c r="HTP25" s="144"/>
      <c r="HTQ25" s="145"/>
      <c r="HTR25" s="144"/>
      <c r="HTS25" s="145"/>
      <c r="HTT25" s="144"/>
      <c r="HTU25" s="145"/>
      <c r="HTV25" s="144"/>
      <c r="HTW25" s="145"/>
      <c r="HTX25" s="144"/>
      <c r="HTY25" s="145"/>
      <c r="HTZ25" s="144"/>
      <c r="HUA25" s="145"/>
      <c r="HUB25" s="144"/>
      <c r="HUC25" s="145"/>
      <c r="HUD25" s="144"/>
      <c r="HUE25" s="145"/>
      <c r="HUF25" s="144"/>
      <c r="HUG25" s="145"/>
      <c r="HUH25" s="144"/>
      <c r="HUI25" s="145"/>
      <c r="HUJ25" s="144"/>
      <c r="HUK25" s="145"/>
      <c r="HUL25" s="144"/>
      <c r="HUM25" s="145"/>
      <c r="HUN25" s="144"/>
      <c r="HUO25" s="145"/>
      <c r="HUP25" s="144"/>
      <c r="HUQ25" s="145"/>
      <c r="HUR25" s="144"/>
      <c r="HUS25" s="145"/>
      <c r="HUT25" s="144"/>
      <c r="HUU25" s="145"/>
      <c r="HUV25" s="144"/>
      <c r="HUW25" s="145"/>
      <c r="HUX25" s="144"/>
      <c r="HUY25" s="145"/>
      <c r="HUZ25" s="144"/>
      <c r="HVA25" s="145"/>
      <c r="HVB25" s="144"/>
      <c r="HVC25" s="145"/>
      <c r="HVD25" s="144"/>
      <c r="HVE25" s="145"/>
      <c r="HVF25" s="144"/>
      <c r="HVG25" s="145"/>
      <c r="HVH25" s="144"/>
      <c r="HVI25" s="145"/>
      <c r="HVJ25" s="144"/>
      <c r="HVK25" s="145"/>
      <c r="HVL25" s="144"/>
      <c r="HVM25" s="145"/>
      <c r="HVN25" s="144"/>
      <c r="HVO25" s="145"/>
      <c r="HVP25" s="144"/>
      <c r="HVQ25" s="145"/>
      <c r="HVR25" s="144"/>
      <c r="HVS25" s="145"/>
      <c r="HVT25" s="144"/>
      <c r="HVU25" s="145"/>
      <c r="HVV25" s="144"/>
      <c r="HVW25" s="145"/>
      <c r="HVX25" s="144"/>
      <c r="HVY25" s="145"/>
      <c r="HVZ25" s="144"/>
      <c r="HWA25" s="145"/>
      <c r="HWB25" s="144"/>
      <c r="HWC25" s="145"/>
      <c r="HWD25" s="144"/>
      <c r="HWE25" s="145"/>
      <c r="HWF25" s="144"/>
      <c r="HWG25" s="145"/>
      <c r="HWH25" s="144"/>
      <c r="HWI25" s="145"/>
      <c r="HWJ25" s="144"/>
      <c r="HWK25" s="145"/>
      <c r="HWL25" s="144"/>
      <c r="HWM25" s="145"/>
      <c r="HWN25" s="144"/>
      <c r="HWO25" s="145"/>
      <c r="HWP25" s="144"/>
      <c r="HWQ25" s="145"/>
      <c r="HWR25" s="144"/>
      <c r="HWS25" s="145"/>
      <c r="HWT25" s="144"/>
      <c r="HWU25" s="145"/>
      <c r="HWV25" s="144"/>
      <c r="HWW25" s="145"/>
      <c r="HWX25" s="144"/>
      <c r="HWY25" s="145"/>
      <c r="HWZ25" s="144"/>
      <c r="HXA25" s="145"/>
      <c r="HXB25" s="144"/>
      <c r="HXC25" s="145"/>
      <c r="HXD25" s="144"/>
      <c r="HXE25" s="145"/>
      <c r="HXF25" s="144"/>
      <c r="HXG25" s="145"/>
      <c r="HXH25" s="144"/>
      <c r="HXI25" s="145"/>
      <c r="HXJ25" s="144"/>
      <c r="HXK25" s="145"/>
      <c r="HXL25" s="144"/>
      <c r="HXM25" s="145"/>
      <c r="HXN25" s="144"/>
      <c r="HXO25" s="145"/>
      <c r="HXP25" s="144"/>
      <c r="HXQ25" s="145"/>
      <c r="HXR25" s="144"/>
      <c r="HXS25" s="145"/>
      <c r="HXT25" s="144"/>
      <c r="HXU25" s="145"/>
      <c r="HXV25" s="144"/>
      <c r="HXW25" s="145"/>
      <c r="HXX25" s="144"/>
      <c r="HXY25" s="145"/>
      <c r="HXZ25" s="144"/>
      <c r="HYA25" s="145"/>
      <c r="HYB25" s="144"/>
      <c r="HYC25" s="145"/>
      <c r="HYD25" s="144"/>
      <c r="HYE25" s="145"/>
      <c r="HYF25" s="144"/>
      <c r="HYG25" s="145"/>
      <c r="HYH25" s="144"/>
      <c r="HYI25" s="145"/>
      <c r="HYJ25" s="144"/>
      <c r="HYK25" s="145"/>
      <c r="HYL25" s="144"/>
      <c r="HYM25" s="145"/>
      <c r="HYN25" s="144"/>
      <c r="HYO25" s="145"/>
      <c r="HYP25" s="144"/>
      <c r="HYQ25" s="145"/>
      <c r="HYR25" s="144"/>
      <c r="HYS25" s="145"/>
      <c r="HYT25" s="144"/>
      <c r="HYU25" s="145"/>
      <c r="HYV25" s="144"/>
      <c r="HYW25" s="145"/>
      <c r="HYX25" s="144"/>
      <c r="HYY25" s="145"/>
      <c r="HYZ25" s="144"/>
      <c r="HZA25" s="145"/>
      <c r="HZB25" s="144"/>
      <c r="HZC25" s="145"/>
      <c r="HZD25" s="144"/>
      <c r="HZE25" s="145"/>
      <c r="HZF25" s="144"/>
      <c r="HZG25" s="145"/>
      <c r="HZH25" s="144"/>
      <c r="HZI25" s="145"/>
      <c r="HZJ25" s="144"/>
      <c r="HZK25" s="145"/>
      <c r="HZL25" s="144"/>
      <c r="HZM25" s="145"/>
      <c r="HZN25" s="144"/>
      <c r="HZO25" s="145"/>
      <c r="HZP25" s="144"/>
      <c r="HZQ25" s="145"/>
      <c r="HZR25" s="144"/>
      <c r="HZS25" s="145"/>
      <c r="HZT25" s="144"/>
      <c r="HZU25" s="145"/>
      <c r="HZV25" s="144"/>
      <c r="HZW25" s="145"/>
      <c r="HZX25" s="144"/>
      <c r="HZY25" s="145"/>
      <c r="HZZ25" s="144"/>
      <c r="IAA25" s="145"/>
      <c r="IAB25" s="144"/>
      <c r="IAC25" s="145"/>
      <c r="IAD25" s="144"/>
      <c r="IAE25" s="145"/>
      <c r="IAF25" s="144"/>
      <c r="IAG25" s="145"/>
      <c r="IAH25" s="144"/>
      <c r="IAI25" s="145"/>
      <c r="IAJ25" s="144"/>
      <c r="IAK25" s="145"/>
      <c r="IAL25" s="144"/>
      <c r="IAM25" s="145"/>
      <c r="IAN25" s="144"/>
      <c r="IAO25" s="145"/>
      <c r="IAP25" s="144"/>
      <c r="IAQ25" s="145"/>
      <c r="IAR25" s="144"/>
      <c r="IAS25" s="145"/>
      <c r="IAT25" s="144"/>
      <c r="IAU25" s="145"/>
      <c r="IAV25" s="144"/>
      <c r="IAW25" s="145"/>
      <c r="IAX25" s="144"/>
      <c r="IAY25" s="145"/>
      <c r="IAZ25" s="144"/>
      <c r="IBA25" s="145"/>
      <c r="IBB25" s="144"/>
      <c r="IBC25" s="145"/>
      <c r="IBD25" s="144"/>
      <c r="IBE25" s="145"/>
      <c r="IBF25" s="144"/>
      <c r="IBG25" s="145"/>
      <c r="IBH25" s="144"/>
      <c r="IBI25" s="145"/>
      <c r="IBJ25" s="144"/>
      <c r="IBK25" s="145"/>
      <c r="IBL25" s="144"/>
      <c r="IBM25" s="145"/>
      <c r="IBN25" s="144"/>
      <c r="IBO25" s="145"/>
      <c r="IBP25" s="144"/>
      <c r="IBQ25" s="145"/>
      <c r="IBR25" s="144"/>
      <c r="IBS25" s="145"/>
      <c r="IBT25" s="144"/>
      <c r="IBU25" s="145"/>
      <c r="IBV25" s="144"/>
      <c r="IBW25" s="145"/>
      <c r="IBX25" s="144"/>
      <c r="IBY25" s="145"/>
      <c r="IBZ25" s="144"/>
      <c r="ICA25" s="145"/>
      <c r="ICB25" s="144"/>
      <c r="ICC25" s="145"/>
      <c r="ICD25" s="144"/>
      <c r="ICE25" s="145"/>
      <c r="ICF25" s="144"/>
      <c r="ICG25" s="145"/>
      <c r="ICH25" s="144"/>
      <c r="ICI25" s="145"/>
      <c r="ICJ25" s="144"/>
      <c r="ICK25" s="145"/>
      <c r="ICL25" s="144"/>
      <c r="ICM25" s="145"/>
      <c r="ICN25" s="144"/>
      <c r="ICO25" s="145"/>
      <c r="ICP25" s="144"/>
      <c r="ICQ25" s="145"/>
      <c r="ICR25" s="144"/>
      <c r="ICS25" s="145"/>
      <c r="ICT25" s="144"/>
      <c r="ICU25" s="145"/>
      <c r="ICV25" s="144"/>
      <c r="ICW25" s="145"/>
      <c r="ICX25" s="144"/>
      <c r="ICY25" s="145"/>
      <c r="ICZ25" s="144"/>
      <c r="IDA25" s="145"/>
      <c r="IDB25" s="144"/>
      <c r="IDC25" s="145"/>
      <c r="IDD25" s="144"/>
      <c r="IDE25" s="145"/>
      <c r="IDF25" s="144"/>
      <c r="IDG25" s="145"/>
      <c r="IDH25" s="144"/>
      <c r="IDI25" s="145"/>
      <c r="IDJ25" s="144"/>
      <c r="IDK25" s="145"/>
      <c r="IDL25" s="144"/>
      <c r="IDM25" s="145"/>
      <c r="IDN25" s="144"/>
      <c r="IDO25" s="145"/>
      <c r="IDP25" s="144"/>
      <c r="IDQ25" s="145"/>
      <c r="IDR25" s="144"/>
      <c r="IDS25" s="145"/>
      <c r="IDT25" s="144"/>
      <c r="IDU25" s="145"/>
      <c r="IDV25" s="144"/>
      <c r="IDW25" s="145"/>
      <c r="IDX25" s="144"/>
      <c r="IDY25" s="145"/>
      <c r="IDZ25" s="144"/>
      <c r="IEA25" s="145"/>
      <c r="IEB25" s="144"/>
      <c r="IEC25" s="145"/>
      <c r="IED25" s="144"/>
      <c r="IEE25" s="145"/>
      <c r="IEF25" s="144"/>
      <c r="IEG25" s="145"/>
      <c r="IEH25" s="144"/>
      <c r="IEI25" s="145"/>
      <c r="IEJ25" s="144"/>
      <c r="IEK25" s="145"/>
      <c r="IEL25" s="144"/>
      <c r="IEM25" s="145"/>
      <c r="IEN25" s="144"/>
      <c r="IEO25" s="145"/>
      <c r="IEP25" s="144"/>
      <c r="IEQ25" s="145"/>
      <c r="IER25" s="144"/>
      <c r="IES25" s="145"/>
      <c r="IET25" s="144"/>
      <c r="IEU25" s="145"/>
      <c r="IEV25" s="144"/>
      <c r="IEW25" s="145"/>
      <c r="IEX25" s="144"/>
      <c r="IEY25" s="145"/>
      <c r="IEZ25" s="144"/>
      <c r="IFA25" s="145"/>
      <c r="IFB25" s="144"/>
      <c r="IFC25" s="145"/>
      <c r="IFD25" s="144"/>
      <c r="IFE25" s="145"/>
      <c r="IFF25" s="144"/>
      <c r="IFG25" s="145"/>
      <c r="IFH25" s="144"/>
      <c r="IFI25" s="145"/>
      <c r="IFJ25" s="144"/>
      <c r="IFK25" s="145"/>
      <c r="IFL25" s="144"/>
      <c r="IFM25" s="145"/>
      <c r="IFN25" s="144"/>
      <c r="IFO25" s="145"/>
      <c r="IFP25" s="144"/>
      <c r="IFQ25" s="145"/>
      <c r="IFR25" s="144"/>
      <c r="IFS25" s="145"/>
      <c r="IFT25" s="144"/>
      <c r="IFU25" s="145"/>
      <c r="IFV25" s="144"/>
      <c r="IFW25" s="145"/>
      <c r="IFX25" s="144"/>
      <c r="IFY25" s="145"/>
      <c r="IFZ25" s="144"/>
      <c r="IGA25" s="145"/>
      <c r="IGB25" s="144"/>
      <c r="IGC25" s="145"/>
      <c r="IGD25" s="144"/>
      <c r="IGE25" s="145"/>
      <c r="IGF25" s="144"/>
      <c r="IGG25" s="145"/>
      <c r="IGH25" s="144"/>
      <c r="IGI25" s="145"/>
      <c r="IGJ25" s="144"/>
      <c r="IGK25" s="145"/>
      <c r="IGL25" s="144"/>
      <c r="IGM25" s="145"/>
      <c r="IGN25" s="144"/>
      <c r="IGO25" s="145"/>
      <c r="IGP25" s="144"/>
      <c r="IGQ25" s="145"/>
      <c r="IGR25" s="144"/>
      <c r="IGS25" s="145"/>
      <c r="IGT25" s="144"/>
      <c r="IGU25" s="145"/>
      <c r="IGV25" s="144"/>
      <c r="IGW25" s="145"/>
      <c r="IGX25" s="144"/>
      <c r="IGY25" s="145"/>
      <c r="IGZ25" s="144"/>
      <c r="IHA25" s="145"/>
      <c r="IHB25" s="144"/>
      <c r="IHC25" s="145"/>
      <c r="IHD25" s="144"/>
      <c r="IHE25" s="145"/>
      <c r="IHF25" s="144"/>
      <c r="IHG25" s="145"/>
      <c r="IHH25" s="144"/>
      <c r="IHI25" s="145"/>
      <c r="IHJ25" s="144"/>
      <c r="IHK25" s="145"/>
      <c r="IHL25" s="144"/>
      <c r="IHM25" s="145"/>
      <c r="IHN25" s="144"/>
      <c r="IHO25" s="145"/>
      <c r="IHP25" s="144"/>
      <c r="IHQ25" s="145"/>
      <c r="IHR25" s="144"/>
      <c r="IHS25" s="145"/>
      <c r="IHT25" s="144"/>
      <c r="IHU25" s="145"/>
      <c r="IHV25" s="144"/>
      <c r="IHW25" s="145"/>
      <c r="IHX25" s="144"/>
      <c r="IHY25" s="145"/>
      <c r="IHZ25" s="144"/>
      <c r="IIA25" s="145"/>
      <c r="IIB25" s="144"/>
      <c r="IIC25" s="145"/>
      <c r="IID25" s="144"/>
      <c r="IIE25" s="145"/>
      <c r="IIF25" s="144"/>
      <c r="IIG25" s="145"/>
      <c r="IIH25" s="144"/>
      <c r="III25" s="145"/>
      <c r="IIJ25" s="144"/>
      <c r="IIK25" s="145"/>
      <c r="IIL25" s="144"/>
      <c r="IIM25" s="145"/>
      <c r="IIN25" s="144"/>
      <c r="IIO25" s="145"/>
      <c r="IIP25" s="144"/>
      <c r="IIQ25" s="145"/>
      <c r="IIR25" s="144"/>
      <c r="IIS25" s="145"/>
      <c r="IIT25" s="144"/>
      <c r="IIU25" s="145"/>
      <c r="IIV25" s="144"/>
      <c r="IIW25" s="145"/>
      <c r="IIX25" s="144"/>
      <c r="IIY25" s="145"/>
      <c r="IIZ25" s="144"/>
      <c r="IJA25" s="145"/>
      <c r="IJB25" s="144"/>
      <c r="IJC25" s="145"/>
      <c r="IJD25" s="144"/>
      <c r="IJE25" s="145"/>
      <c r="IJF25" s="144"/>
      <c r="IJG25" s="145"/>
      <c r="IJH25" s="144"/>
      <c r="IJI25" s="145"/>
      <c r="IJJ25" s="144"/>
      <c r="IJK25" s="145"/>
      <c r="IJL25" s="144"/>
      <c r="IJM25" s="145"/>
      <c r="IJN25" s="144"/>
      <c r="IJO25" s="145"/>
      <c r="IJP25" s="144"/>
      <c r="IJQ25" s="145"/>
      <c r="IJR25" s="144"/>
      <c r="IJS25" s="145"/>
      <c r="IJT25" s="144"/>
      <c r="IJU25" s="145"/>
      <c r="IJV25" s="144"/>
      <c r="IJW25" s="145"/>
      <c r="IJX25" s="144"/>
      <c r="IJY25" s="145"/>
      <c r="IJZ25" s="144"/>
      <c r="IKA25" s="145"/>
      <c r="IKB25" s="144"/>
      <c r="IKC25" s="145"/>
      <c r="IKD25" s="144"/>
      <c r="IKE25" s="145"/>
      <c r="IKF25" s="144"/>
      <c r="IKG25" s="145"/>
      <c r="IKH25" s="144"/>
      <c r="IKI25" s="145"/>
      <c r="IKJ25" s="144"/>
      <c r="IKK25" s="145"/>
      <c r="IKL25" s="144"/>
      <c r="IKM25" s="145"/>
      <c r="IKN25" s="144"/>
      <c r="IKO25" s="145"/>
      <c r="IKP25" s="144"/>
      <c r="IKQ25" s="145"/>
      <c r="IKR25" s="144"/>
      <c r="IKS25" s="145"/>
      <c r="IKT25" s="144"/>
      <c r="IKU25" s="145"/>
      <c r="IKV25" s="144"/>
      <c r="IKW25" s="145"/>
      <c r="IKX25" s="144"/>
      <c r="IKY25" s="145"/>
      <c r="IKZ25" s="144"/>
      <c r="ILA25" s="145"/>
      <c r="ILB25" s="144"/>
      <c r="ILC25" s="145"/>
      <c r="ILD25" s="144"/>
      <c r="ILE25" s="145"/>
      <c r="ILF25" s="144"/>
      <c r="ILG25" s="145"/>
      <c r="ILH25" s="144"/>
      <c r="ILI25" s="145"/>
      <c r="ILJ25" s="144"/>
      <c r="ILK25" s="145"/>
      <c r="ILL25" s="144"/>
      <c r="ILM25" s="145"/>
      <c r="ILN25" s="144"/>
      <c r="ILO25" s="145"/>
      <c r="ILP25" s="144"/>
      <c r="ILQ25" s="145"/>
      <c r="ILR25" s="144"/>
      <c r="ILS25" s="145"/>
      <c r="ILT25" s="144"/>
      <c r="ILU25" s="145"/>
      <c r="ILV25" s="144"/>
      <c r="ILW25" s="145"/>
      <c r="ILX25" s="144"/>
      <c r="ILY25" s="145"/>
      <c r="ILZ25" s="144"/>
      <c r="IMA25" s="145"/>
      <c r="IMB25" s="144"/>
      <c r="IMC25" s="145"/>
      <c r="IMD25" s="144"/>
      <c r="IME25" s="145"/>
      <c r="IMF25" s="144"/>
      <c r="IMG25" s="145"/>
      <c r="IMH25" s="144"/>
      <c r="IMI25" s="145"/>
      <c r="IMJ25" s="144"/>
      <c r="IMK25" s="145"/>
      <c r="IML25" s="144"/>
      <c r="IMM25" s="145"/>
      <c r="IMN25" s="144"/>
      <c r="IMO25" s="145"/>
      <c r="IMP25" s="144"/>
      <c r="IMQ25" s="145"/>
      <c r="IMR25" s="144"/>
      <c r="IMS25" s="145"/>
      <c r="IMT25" s="144"/>
      <c r="IMU25" s="145"/>
      <c r="IMV25" s="144"/>
      <c r="IMW25" s="145"/>
      <c r="IMX25" s="144"/>
      <c r="IMY25" s="145"/>
      <c r="IMZ25" s="144"/>
      <c r="INA25" s="145"/>
      <c r="INB25" s="144"/>
      <c r="INC25" s="145"/>
      <c r="IND25" s="144"/>
      <c r="INE25" s="145"/>
      <c r="INF25" s="144"/>
      <c r="ING25" s="145"/>
      <c r="INH25" s="144"/>
      <c r="INI25" s="145"/>
      <c r="INJ25" s="144"/>
      <c r="INK25" s="145"/>
      <c r="INL25" s="144"/>
      <c r="INM25" s="145"/>
      <c r="INN25" s="144"/>
      <c r="INO25" s="145"/>
      <c r="INP25" s="144"/>
      <c r="INQ25" s="145"/>
      <c r="INR25" s="144"/>
      <c r="INS25" s="145"/>
      <c r="INT25" s="144"/>
      <c r="INU25" s="145"/>
      <c r="INV25" s="144"/>
      <c r="INW25" s="145"/>
      <c r="INX25" s="144"/>
      <c r="INY25" s="145"/>
      <c r="INZ25" s="144"/>
      <c r="IOA25" s="145"/>
      <c r="IOB25" s="144"/>
      <c r="IOC25" s="145"/>
      <c r="IOD25" s="144"/>
      <c r="IOE25" s="145"/>
      <c r="IOF25" s="144"/>
      <c r="IOG25" s="145"/>
      <c r="IOH25" s="144"/>
      <c r="IOI25" s="145"/>
      <c r="IOJ25" s="144"/>
      <c r="IOK25" s="145"/>
      <c r="IOL25" s="144"/>
      <c r="IOM25" s="145"/>
      <c r="ION25" s="144"/>
      <c r="IOO25" s="145"/>
      <c r="IOP25" s="144"/>
      <c r="IOQ25" s="145"/>
      <c r="IOR25" s="144"/>
      <c r="IOS25" s="145"/>
      <c r="IOT25" s="144"/>
      <c r="IOU25" s="145"/>
      <c r="IOV25" s="144"/>
      <c r="IOW25" s="145"/>
      <c r="IOX25" s="144"/>
      <c r="IOY25" s="145"/>
      <c r="IOZ25" s="144"/>
      <c r="IPA25" s="145"/>
      <c r="IPB25" s="144"/>
      <c r="IPC25" s="145"/>
      <c r="IPD25" s="144"/>
      <c r="IPE25" s="145"/>
      <c r="IPF25" s="144"/>
      <c r="IPG25" s="145"/>
      <c r="IPH25" s="144"/>
      <c r="IPI25" s="145"/>
      <c r="IPJ25" s="144"/>
      <c r="IPK25" s="145"/>
      <c r="IPL25" s="144"/>
      <c r="IPM25" s="145"/>
      <c r="IPN25" s="144"/>
      <c r="IPO25" s="145"/>
      <c r="IPP25" s="144"/>
      <c r="IPQ25" s="145"/>
      <c r="IPR25" s="144"/>
      <c r="IPS25" s="145"/>
      <c r="IPT25" s="144"/>
      <c r="IPU25" s="145"/>
      <c r="IPV25" s="144"/>
      <c r="IPW25" s="145"/>
      <c r="IPX25" s="144"/>
      <c r="IPY25" s="145"/>
      <c r="IPZ25" s="144"/>
      <c r="IQA25" s="145"/>
      <c r="IQB25" s="144"/>
      <c r="IQC25" s="145"/>
      <c r="IQD25" s="144"/>
      <c r="IQE25" s="145"/>
      <c r="IQF25" s="144"/>
      <c r="IQG25" s="145"/>
      <c r="IQH25" s="144"/>
      <c r="IQI25" s="145"/>
      <c r="IQJ25" s="144"/>
      <c r="IQK25" s="145"/>
      <c r="IQL25" s="144"/>
      <c r="IQM25" s="145"/>
      <c r="IQN25" s="144"/>
      <c r="IQO25" s="145"/>
      <c r="IQP25" s="144"/>
      <c r="IQQ25" s="145"/>
      <c r="IQR25" s="144"/>
      <c r="IQS25" s="145"/>
      <c r="IQT25" s="144"/>
      <c r="IQU25" s="145"/>
      <c r="IQV25" s="144"/>
      <c r="IQW25" s="145"/>
      <c r="IQX25" s="144"/>
      <c r="IQY25" s="145"/>
      <c r="IQZ25" s="144"/>
      <c r="IRA25" s="145"/>
      <c r="IRB25" s="144"/>
      <c r="IRC25" s="145"/>
      <c r="IRD25" s="144"/>
      <c r="IRE25" s="145"/>
      <c r="IRF25" s="144"/>
      <c r="IRG25" s="145"/>
      <c r="IRH25" s="144"/>
      <c r="IRI25" s="145"/>
      <c r="IRJ25" s="144"/>
      <c r="IRK25" s="145"/>
      <c r="IRL25" s="144"/>
      <c r="IRM25" s="145"/>
      <c r="IRN25" s="144"/>
      <c r="IRO25" s="145"/>
      <c r="IRP25" s="144"/>
      <c r="IRQ25" s="145"/>
      <c r="IRR25" s="144"/>
      <c r="IRS25" s="145"/>
      <c r="IRT25" s="144"/>
      <c r="IRU25" s="145"/>
      <c r="IRV25" s="144"/>
      <c r="IRW25" s="145"/>
      <c r="IRX25" s="144"/>
      <c r="IRY25" s="145"/>
      <c r="IRZ25" s="144"/>
      <c r="ISA25" s="145"/>
      <c r="ISB25" s="144"/>
      <c r="ISC25" s="145"/>
      <c r="ISD25" s="144"/>
      <c r="ISE25" s="145"/>
      <c r="ISF25" s="144"/>
      <c r="ISG25" s="145"/>
      <c r="ISH25" s="144"/>
      <c r="ISI25" s="145"/>
      <c r="ISJ25" s="144"/>
      <c r="ISK25" s="145"/>
      <c r="ISL25" s="144"/>
      <c r="ISM25" s="145"/>
      <c r="ISN25" s="144"/>
      <c r="ISO25" s="145"/>
      <c r="ISP25" s="144"/>
      <c r="ISQ25" s="145"/>
      <c r="ISR25" s="144"/>
      <c r="ISS25" s="145"/>
      <c r="IST25" s="144"/>
      <c r="ISU25" s="145"/>
      <c r="ISV25" s="144"/>
      <c r="ISW25" s="145"/>
      <c r="ISX25" s="144"/>
      <c r="ISY25" s="145"/>
      <c r="ISZ25" s="144"/>
      <c r="ITA25" s="145"/>
      <c r="ITB25" s="144"/>
      <c r="ITC25" s="145"/>
      <c r="ITD25" s="144"/>
      <c r="ITE25" s="145"/>
      <c r="ITF25" s="144"/>
      <c r="ITG25" s="145"/>
      <c r="ITH25" s="144"/>
      <c r="ITI25" s="145"/>
      <c r="ITJ25" s="144"/>
      <c r="ITK25" s="145"/>
      <c r="ITL25" s="144"/>
      <c r="ITM25" s="145"/>
      <c r="ITN25" s="144"/>
      <c r="ITO25" s="145"/>
      <c r="ITP25" s="144"/>
      <c r="ITQ25" s="145"/>
      <c r="ITR25" s="144"/>
      <c r="ITS25" s="145"/>
      <c r="ITT25" s="144"/>
      <c r="ITU25" s="145"/>
      <c r="ITV25" s="144"/>
      <c r="ITW25" s="145"/>
      <c r="ITX25" s="144"/>
      <c r="ITY25" s="145"/>
      <c r="ITZ25" s="144"/>
      <c r="IUA25" s="145"/>
      <c r="IUB25" s="144"/>
      <c r="IUC25" s="145"/>
      <c r="IUD25" s="144"/>
      <c r="IUE25" s="145"/>
      <c r="IUF25" s="144"/>
      <c r="IUG25" s="145"/>
      <c r="IUH25" s="144"/>
      <c r="IUI25" s="145"/>
      <c r="IUJ25" s="144"/>
      <c r="IUK25" s="145"/>
      <c r="IUL25" s="144"/>
      <c r="IUM25" s="145"/>
      <c r="IUN25" s="144"/>
      <c r="IUO25" s="145"/>
      <c r="IUP25" s="144"/>
      <c r="IUQ25" s="145"/>
      <c r="IUR25" s="144"/>
      <c r="IUS25" s="145"/>
      <c r="IUT25" s="144"/>
      <c r="IUU25" s="145"/>
      <c r="IUV25" s="144"/>
      <c r="IUW25" s="145"/>
      <c r="IUX25" s="144"/>
      <c r="IUY25" s="145"/>
      <c r="IUZ25" s="144"/>
      <c r="IVA25" s="145"/>
      <c r="IVB25" s="144"/>
      <c r="IVC25" s="145"/>
      <c r="IVD25" s="144"/>
      <c r="IVE25" s="145"/>
      <c r="IVF25" s="144"/>
      <c r="IVG25" s="145"/>
      <c r="IVH25" s="144"/>
      <c r="IVI25" s="145"/>
      <c r="IVJ25" s="144"/>
      <c r="IVK25" s="145"/>
      <c r="IVL25" s="144"/>
      <c r="IVM25" s="145"/>
      <c r="IVN25" s="144"/>
      <c r="IVO25" s="145"/>
      <c r="IVP25" s="144"/>
      <c r="IVQ25" s="145"/>
      <c r="IVR25" s="144"/>
      <c r="IVS25" s="145"/>
      <c r="IVT25" s="144"/>
      <c r="IVU25" s="145"/>
      <c r="IVV25" s="144"/>
      <c r="IVW25" s="145"/>
      <c r="IVX25" s="144"/>
      <c r="IVY25" s="145"/>
      <c r="IVZ25" s="144"/>
      <c r="IWA25" s="145"/>
      <c r="IWB25" s="144"/>
      <c r="IWC25" s="145"/>
      <c r="IWD25" s="144"/>
      <c r="IWE25" s="145"/>
      <c r="IWF25" s="144"/>
      <c r="IWG25" s="145"/>
      <c r="IWH25" s="144"/>
      <c r="IWI25" s="145"/>
      <c r="IWJ25" s="144"/>
      <c r="IWK25" s="145"/>
      <c r="IWL25" s="144"/>
      <c r="IWM25" s="145"/>
      <c r="IWN25" s="144"/>
      <c r="IWO25" s="145"/>
      <c r="IWP25" s="144"/>
      <c r="IWQ25" s="145"/>
      <c r="IWR25" s="144"/>
      <c r="IWS25" s="145"/>
      <c r="IWT25" s="144"/>
      <c r="IWU25" s="145"/>
      <c r="IWV25" s="144"/>
      <c r="IWW25" s="145"/>
      <c r="IWX25" s="144"/>
      <c r="IWY25" s="145"/>
      <c r="IWZ25" s="144"/>
      <c r="IXA25" s="145"/>
      <c r="IXB25" s="144"/>
      <c r="IXC25" s="145"/>
      <c r="IXD25" s="144"/>
      <c r="IXE25" s="145"/>
      <c r="IXF25" s="144"/>
      <c r="IXG25" s="145"/>
      <c r="IXH25" s="144"/>
      <c r="IXI25" s="145"/>
      <c r="IXJ25" s="144"/>
      <c r="IXK25" s="145"/>
      <c r="IXL25" s="144"/>
      <c r="IXM25" s="145"/>
      <c r="IXN25" s="144"/>
      <c r="IXO25" s="145"/>
      <c r="IXP25" s="144"/>
      <c r="IXQ25" s="145"/>
      <c r="IXR25" s="144"/>
      <c r="IXS25" s="145"/>
      <c r="IXT25" s="144"/>
      <c r="IXU25" s="145"/>
      <c r="IXV25" s="144"/>
      <c r="IXW25" s="145"/>
      <c r="IXX25" s="144"/>
      <c r="IXY25" s="145"/>
      <c r="IXZ25" s="144"/>
      <c r="IYA25" s="145"/>
      <c r="IYB25" s="144"/>
      <c r="IYC25" s="145"/>
      <c r="IYD25" s="144"/>
      <c r="IYE25" s="145"/>
      <c r="IYF25" s="144"/>
      <c r="IYG25" s="145"/>
      <c r="IYH25" s="144"/>
      <c r="IYI25" s="145"/>
      <c r="IYJ25" s="144"/>
      <c r="IYK25" s="145"/>
      <c r="IYL25" s="144"/>
      <c r="IYM25" s="145"/>
      <c r="IYN25" s="144"/>
      <c r="IYO25" s="145"/>
      <c r="IYP25" s="144"/>
      <c r="IYQ25" s="145"/>
      <c r="IYR25" s="144"/>
      <c r="IYS25" s="145"/>
      <c r="IYT25" s="144"/>
      <c r="IYU25" s="145"/>
      <c r="IYV25" s="144"/>
      <c r="IYW25" s="145"/>
      <c r="IYX25" s="144"/>
      <c r="IYY25" s="145"/>
      <c r="IYZ25" s="144"/>
      <c r="IZA25" s="145"/>
      <c r="IZB25" s="144"/>
      <c r="IZC25" s="145"/>
      <c r="IZD25" s="144"/>
      <c r="IZE25" s="145"/>
      <c r="IZF25" s="144"/>
      <c r="IZG25" s="145"/>
      <c r="IZH25" s="144"/>
      <c r="IZI25" s="145"/>
      <c r="IZJ25" s="144"/>
      <c r="IZK25" s="145"/>
      <c r="IZL25" s="144"/>
      <c r="IZM25" s="145"/>
      <c r="IZN25" s="144"/>
      <c r="IZO25" s="145"/>
      <c r="IZP25" s="144"/>
      <c r="IZQ25" s="145"/>
      <c r="IZR25" s="144"/>
      <c r="IZS25" s="145"/>
      <c r="IZT25" s="144"/>
      <c r="IZU25" s="145"/>
      <c r="IZV25" s="144"/>
      <c r="IZW25" s="145"/>
      <c r="IZX25" s="144"/>
      <c r="IZY25" s="145"/>
      <c r="IZZ25" s="144"/>
      <c r="JAA25" s="145"/>
      <c r="JAB25" s="144"/>
      <c r="JAC25" s="145"/>
      <c r="JAD25" s="144"/>
      <c r="JAE25" s="145"/>
      <c r="JAF25" s="144"/>
      <c r="JAG25" s="145"/>
      <c r="JAH25" s="144"/>
      <c r="JAI25" s="145"/>
      <c r="JAJ25" s="144"/>
      <c r="JAK25" s="145"/>
      <c r="JAL25" s="144"/>
      <c r="JAM25" s="145"/>
      <c r="JAN25" s="144"/>
      <c r="JAO25" s="145"/>
      <c r="JAP25" s="144"/>
      <c r="JAQ25" s="145"/>
      <c r="JAR25" s="144"/>
      <c r="JAS25" s="145"/>
      <c r="JAT25" s="144"/>
      <c r="JAU25" s="145"/>
      <c r="JAV25" s="144"/>
      <c r="JAW25" s="145"/>
      <c r="JAX25" s="144"/>
      <c r="JAY25" s="145"/>
      <c r="JAZ25" s="144"/>
      <c r="JBA25" s="145"/>
      <c r="JBB25" s="144"/>
      <c r="JBC25" s="145"/>
      <c r="JBD25" s="144"/>
      <c r="JBE25" s="145"/>
      <c r="JBF25" s="144"/>
      <c r="JBG25" s="145"/>
      <c r="JBH25" s="144"/>
      <c r="JBI25" s="145"/>
      <c r="JBJ25" s="144"/>
      <c r="JBK25" s="145"/>
      <c r="JBL25" s="144"/>
      <c r="JBM25" s="145"/>
      <c r="JBN25" s="144"/>
      <c r="JBO25" s="145"/>
      <c r="JBP25" s="144"/>
      <c r="JBQ25" s="145"/>
      <c r="JBR25" s="144"/>
      <c r="JBS25" s="145"/>
      <c r="JBT25" s="144"/>
      <c r="JBU25" s="145"/>
      <c r="JBV25" s="144"/>
      <c r="JBW25" s="145"/>
      <c r="JBX25" s="144"/>
      <c r="JBY25" s="145"/>
      <c r="JBZ25" s="144"/>
      <c r="JCA25" s="145"/>
      <c r="JCB25" s="144"/>
      <c r="JCC25" s="145"/>
      <c r="JCD25" s="144"/>
      <c r="JCE25" s="145"/>
      <c r="JCF25" s="144"/>
      <c r="JCG25" s="145"/>
      <c r="JCH25" s="144"/>
      <c r="JCI25" s="145"/>
      <c r="JCJ25" s="144"/>
      <c r="JCK25" s="145"/>
      <c r="JCL25" s="144"/>
      <c r="JCM25" s="145"/>
      <c r="JCN25" s="144"/>
      <c r="JCO25" s="145"/>
      <c r="JCP25" s="144"/>
      <c r="JCQ25" s="145"/>
      <c r="JCR25" s="144"/>
      <c r="JCS25" s="145"/>
      <c r="JCT25" s="144"/>
      <c r="JCU25" s="145"/>
      <c r="JCV25" s="144"/>
      <c r="JCW25" s="145"/>
      <c r="JCX25" s="144"/>
      <c r="JCY25" s="145"/>
      <c r="JCZ25" s="144"/>
      <c r="JDA25" s="145"/>
      <c r="JDB25" s="144"/>
      <c r="JDC25" s="145"/>
      <c r="JDD25" s="144"/>
      <c r="JDE25" s="145"/>
      <c r="JDF25" s="144"/>
      <c r="JDG25" s="145"/>
      <c r="JDH25" s="144"/>
      <c r="JDI25" s="145"/>
      <c r="JDJ25" s="144"/>
      <c r="JDK25" s="145"/>
      <c r="JDL25" s="144"/>
      <c r="JDM25" s="145"/>
      <c r="JDN25" s="144"/>
      <c r="JDO25" s="145"/>
      <c r="JDP25" s="144"/>
      <c r="JDQ25" s="145"/>
      <c r="JDR25" s="144"/>
      <c r="JDS25" s="145"/>
      <c r="JDT25" s="144"/>
      <c r="JDU25" s="145"/>
      <c r="JDV25" s="144"/>
      <c r="JDW25" s="145"/>
      <c r="JDX25" s="144"/>
      <c r="JDY25" s="145"/>
      <c r="JDZ25" s="144"/>
      <c r="JEA25" s="145"/>
      <c r="JEB25" s="144"/>
      <c r="JEC25" s="145"/>
      <c r="JED25" s="144"/>
      <c r="JEE25" s="145"/>
      <c r="JEF25" s="144"/>
      <c r="JEG25" s="145"/>
      <c r="JEH25" s="144"/>
      <c r="JEI25" s="145"/>
      <c r="JEJ25" s="144"/>
      <c r="JEK25" s="145"/>
      <c r="JEL25" s="144"/>
      <c r="JEM25" s="145"/>
      <c r="JEN25" s="144"/>
      <c r="JEO25" s="145"/>
      <c r="JEP25" s="144"/>
      <c r="JEQ25" s="145"/>
      <c r="JER25" s="144"/>
      <c r="JES25" s="145"/>
      <c r="JET25" s="144"/>
      <c r="JEU25" s="145"/>
      <c r="JEV25" s="144"/>
      <c r="JEW25" s="145"/>
      <c r="JEX25" s="144"/>
      <c r="JEY25" s="145"/>
      <c r="JEZ25" s="144"/>
      <c r="JFA25" s="145"/>
      <c r="JFB25" s="144"/>
      <c r="JFC25" s="145"/>
      <c r="JFD25" s="144"/>
      <c r="JFE25" s="145"/>
      <c r="JFF25" s="144"/>
      <c r="JFG25" s="145"/>
      <c r="JFH25" s="144"/>
      <c r="JFI25" s="145"/>
      <c r="JFJ25" s="144"/>
      <c r="JFK25" s="145"/>
      <c r="JFL25" s="144"/>
      <c r="JFM25" s="145"/>
      <c r="JFN25" s="144"/>
      <c r="JFO25" s="145"/>
      <c r="JFP25" s="144"/>
      <c r="JFQ25" s="145"/>
      <c r="JFR25" s="144"/>
      <c r="JFS25" s="145"/>
      <c r="JFT25" s="144"/>
      <c r="JFU25" s="145"/>
      <c r="JFV25" s="144"/>
      <c r="JFW25" s="145"/>
      <c r="JFX25" s="144"/>
      <c r="JFY25" s="145"/>
      <c r="JFZ25" s="144"/>
      <c r="JGA25" s="145"/>
      <c r="JGB25" s="144"/>
      <c r="JGC25" s="145"/>
      <c r="JGD25" s="144"/>
      <c r="JGE25" s="145"/>
      <c r="JGF25" s="144"/>
      <c r="JGG25" s="145"/>
      <c r="JGH25" s="144"/>
      <c r="JGI25" s="145"/>
      <c r="JGJ25" s="144"/>
      <c r="JGK25" s="145"/>
      <c r="JGL25" s="144"/>
      <c r="JGM25" s="145"/>
      <c r="JGN25" s="144"/>
      <c r="JGO25" s="145"/>
      <c r="JGP25" s="144"/>
      <c r="JGQ25" s="145"/>
      <c r="JGR25" s="144"/>
      <c r="JGS25" s="145"/>
      <c r="JGT25" s="144"/>
      <c r="JGU25" s="145"/>
      <c r="JGV25" s="144"/>
      <c r="JGW25" s="145"/>
      <c r="JGX25" s="144"/>
      <c r="JGY25" s="145"/>
      <c r="JGZ25" s="144"/>
      <c r="JHA25" s="145"/>
      <c r="JHB25" s="144"/>
      <c r="JHC25" s="145"/>
      <c r="JHD25" s="144"/>
      <c r="JHE25" s="145"/>
      <c r="JHF25" s="144"/>
      <c r="JHG25" s="145"/>
      <c r="JHH25" s="144"/>
      <c r="JHI25" s="145"/>
      <c r="JHJ25" s="144"/>
      <c r="JHK25" s="145"/>
      <c r="JHL25" s="144"/>
      <c r="JHM25" s="145"/>
      <c r="JHN25" s="144"/>
      <c r="JHO25" s="145"/>
      <c r="JHP25" s="144"/>
      <c r="JHQ25" s="145"/>
      <c r="JHR25" s="144"/>
      <c r="JHS25" s="145"/>
      <c r="JHT25" s="144"/>
      <c r="JHU25" s="145"/>
      <c r="JHV25" s="144"/>
      <c r="JHW25" s="145"/>
      <c r="JHX25" s="144"/>
      <c r="JHY25" s="145"/>
      <c r="JHZ25" s="144"/>
      <c r="JIA25" s="145"/>
      <c r="JIB25" s="144"/>
      <c r="JIC25" s="145"/>
      <c r="JID25" s="144"/>
      <c r="JIE25" s="145"/>
      <c r="JIF25" s="144"/>
      <c r="JIG25" s="145"/>
      <c r="JIH25" s="144"/>
      <c r="JII25" s="145"/>
      <c r="JIJ25" s="144"/>
      <c r="JIK25" s="145"/>
      <c r="JIL25" s="144"/>
      <c r="JIM25" s="145"/>
      <c r="JIN25" s="144"/>
      <c r="JIO25" s="145"/>
      <c r="JIP25" s="144"/>
      <c r="JIQ25" s="145"/>
      <c r="JIR25" s="144"/>
      <c r="JIS25" s="145"/>
      <c r="JIT25" s="144"/>
      <c r="JIU25" s="145"/>
      <c r="JIV25" s="144"/>
      <c r="JIW25" s="145"/>
      <c r="JIX25" s="144"/>
      <c r="JIY25" s="145"/>
      <c r="JIZ25" s="144"/>
      <c r="JJA25" s="145"/>
      <c r="JJB25" s="144"/>
      <c r="JJC25" s="145"/>
      <c r="JJD25" s="144"/>
      <c r="JJE25" s="145"/>
      <c r="JJF25" s="144"/>
      <c r="JJG25" s="145"/>
      <c r="JJH25" s="144"/>
      <c r="JJI25" s="145"/>
      <c r="JJJ25" s="144"/>
      <c r="JJK25" s="145"/>
      <c r="JJL25" s="144"/>
      <c r="JJM25" s="145"/>
      <c r="JJN25" s="144"/>
      <c r="JJO25" s="145"/>
      <c r="JJP25" s="144"/>
      <c r="JJQ25" s="145"/>
      <c r="JJR25" s="144"/>
      <c r="JJS25" s="145"/>
      <c r="JJT25" s="144"/>
      <c r="JJU25" s="145"/>
      <c r="JJV25" s="144"/>
      <c r="JJW25" s="145"/>
      <c r="JJX25" s="144"/>
      <c r="JJY25" s="145"/>
      <c r="JJZ25" s="144"/>
      <c r="JKA25" s="145"/>
      <c r="JKB25" s="144"/>
      <c r="JKC25" s="145"/>
      <c r="JKD25" s="144"/>
      <c r="JKE25" s="145"/>
      <c r="JKF25" s="144"/>
      <c r="JKG25" s="145"/>
      <c r="JKH25" s="144"/>
      <c r="JKI25" s="145"/>
      <c r="JKJ25" s="144"/>
      <c r="JKK25" s="145"/>
      <c r="JKL25" s="144"/>
      <c r="JKM25" s="145"/>
      <c r="JKN25" s="144"/>
      <c r="JKO25" s="145"/>
      <c r="JKP25" s="144"/>
      <c r="JKQ25" s="145"/>
      <c r="JKR25" s="144"/>
      <c r="JKS25" s="145"/>
      <c r="JKT25" s="144"/>
      <c r="JKU25" s="145"/>
      <c r="JKV25" s="144"/>
      <c r="JKW25" s="145"/>
      <c r="JKX25" s="144"/>
      <c r="JKY25" s="145"/>
      <c r="JKZ25" s="144"/>
      <c r="JLA25" s="145"/>
      <c r="JLB25" s="144"/>
      <c r="JLC25" s="145"/>
      <c r="JLD25" s="144"/>
      <c r="JLE25" s="145"/>
      <c r="JLF25" s="144"/>
      <c r="JLG25" s="145"/>
      <c r="JLH25" s="144"/>
      <c r="JLI25" s="145"/>
      <c r="JLJ25" s="144"/>
      <c r="JLK25" s="145"/>
      <c r="JLL25" s="144"/>
      <c r="JLM25" s="145"/>
      <c r="JLN25" s="144"/>
      <c r="JLO25" s="145"/>
      <c r="JLP25" s="144"/>
      <c r="JLQ25" s="145"/>
      <c r="JLR25" s="144"/>
      <c r="JLS25" s="145"/>
      <c r="JLT25" s="144"/>
      <c r="JLU25" s="145"/>
      <c r="JLV25" s="144"/>
      <c r="JLW25" s="145"/>
      <c r="JLX25" s="144"/>
      <c r="JLY25" s="145"/>
      <c r="JLZ25" s="144"/>
      <c r="JMA25" s="145"/>
      <c r="JMB25" s="144"/>
      <c r="JMC25" s="145"/>
      <c r="JMD25" s="144"/>
      <c r="JME25" s="145"/>
      <c r="JMF25" s="144"/>
      <c r="JMG25" s="145"/>
      <c r="JMH25" s="144"/>
      <c r="JMI25" s="145"/>
      <c r="JMJ25" s="144"/>
      <c r="JMK25" s="145"/>
      <c r="JML25" s="144"/>
      <c r="JMM25" s="145"/>
      <c r="JMN25" s="144"/>
      <c r="JMO25" s="145"/>
      <c r="JMP25" s="144"/>
      <c r="JMQ25" s="145"/>
      <c r="JMR25" s="144"/>
      <c r="JMS25" s="145"/>
      <c r="JMT25" s="144"/>
      <c r="JMU25" s="145"/>
      <c r="JMV25" s="144"/>
      <c r="JMW25" s="145"/>
      <c r="JMX25" s="144"/>
      <c r="JMY25" s="145"/>
      <c r="JMZ25" s="144"/>
      <c r="JNA25" s="145"/>
      <c r="JNB25" s="144"/>
      <c r="JNC25" s="145"/>
      <c r="JND25" s="144"/>
      <c r="JNE25" s="145"/>
      <c r="JNF25" s="144"/>
      <c r="JNG25" s="145"/>
      <c r="JNH25" s="144"/>
      <c r="JNI25" s="145"/>
      <c r="JNJ25" s="144"/>
      <c r="JNK25" s="145"/>
      <c r="JNL25" s="144"/>
      <c r="JNM25" s="145"/>
      <c r="JNN25" s="144"/>
      <c r="JNO25" s="145"/>
      <c r="JNP25" s="144"/>
      <c r="JNQ25" s="145"/>
      <c r="JNR25" s="144"/>
      <c r="JNS25" s="145"/>
      <c r="JNT25" s="144"/>
      <c r="JNU25" s="145"/>
      <c r="JNV25" s="144"/>
      <c r="JNW25" s="145"/>
      <c r="JNX25" s="144"/>
      <c r="JNY25" s="145"/>
      <c r="JNZ25" s="144"/>
      <c r="JOA25" s="145"/>
      <c r="JOB25" s="144"/>
      <c r="JOC25" s="145"/>
      <c r="JOD25" s="144"/>
      <c r="JOE25" s="145"/>
      <c r="JOF25" s="144"/>
      <c r="JOG25" s="145"/>
      <c r="JOH25" s="144"/>
      <c r="JOI25" s="145"/>
      <c r="JOJ25" s="144"/>
      <c r="JOK25" s="145"/>
      <c r="JOL25" s="144"/>
      <c r="JOM25" s="145"/>
      <c r="JON25" s="144"/>
      <c r="JOO25" s="145"/>
      <c r="JOP25" s="144"/>
      <c r="JOQ25" s="145"/>
      <c r="JOR25" s="144"/>
      <c r="JOS25" s="145"/>
      <c r="JOT25" s="144"/>
      <c r="JOU25" s="145"/>
      <c r="JOV25" s="144"/>
      <c r="JOW25" s="145"/>
      <c r="JOX25" s="144"/>
      <c r="JOY25" s="145"/>
      <c r="JOZ25" s="144"/>
      <c r="JPA25" s="145"/>
      <c r="JPB25" s="144"/>
      <c r="JPC25" s="145"/>
      <c r="JPD25" s="144"/>
      <c r="JPE25" s="145"/>
      <c r="JPF25" s="144"/>
      <c r="JPG25" s="145"/>
      <c r="JPH25" s="144"/>
      <c r="JPI25" s="145"/>
      <c r="JPJ25" s="144"/>
      <c r="JPK25" s="145"/>
      <c r="JPL25" s="144"/>
      <c r="JPM25" s="145"/>
      <c r="JPN25" s="144"/>
      <c r="JPO25" s="145"/>
      <c r="JPP25" s="144"/>
      <c r="JPQ25" s="145"/>
      <c r="JPR25" s="144"/>
      <c r="JPS25" s="145"/>
      <c r="JPT25" s="144"/>
      <c r="JPU25" s="145"/>
      <c r="JPV25" s="144"/>
      <c r="JPW25" s="145"/>
      <c r="JPX25" s="144"/>
      <c r="JPY25" s="145"/>
      <c r="JPZ25" s="144"/>
      <c r="JQA25" s="145"/>
      <c r="JQB25" s="144"/>
      <c r="JQC25" s="145"/>
      <c r="JQD25" s="144"/>
      <c r="JQE25" s="145"/>
      <c r="JQF25" s="144"/>
      <c r="JQG25" s="145"/>
      <c r="JQH25" s="144"/>
      <c r="JQI25" s="145"/>
      <c r="JQJ25" s="144"/>
      <c r="JQK25" s="145"/>
      <c r="JQL25" s="144"/>
      <c r="JQM25" s="145"/>
      <c r="JQN25" s="144"/>
      <c r="JQO25" s="145"/>
      <c r="JQP25" s="144"/>
      <c r="JQQ25" s="145"/>
      <c r="JQR25" s="144"/>
      <c r="JQS25" s="145"/>
      <c r="JQT25" s="144"/>
      <c r="JQU25" s="145"/>
      <c r="JQV25" s="144"/>
      <c r="JQW25" s="145"/>
      <c r="JQX25" s="144"/>
      <c r="JQY25" s="145"/>
      <c r="JQZ25" s="144"/>
      <c r="JRA25" s="145"/>
      <c r="JRB25" s="144"/>
      <c r="JRC25" s="145"/>
      <c r="JRD25" s="144"/>
      <c r="JRE25" s="145"/>
      <c r="JRF25" s="144"/>
      <c r="JRG25" s="145"/>
      <c r="JRH25" s="144"/>
      <c r="JRI25" s="145"/>
      <c r="JRJ25" s="144"/>
      <c r="JRK25" s="145"/>
      <c r="JRL25" s="144"/>
      <c r="JRM25" s="145"/>
      <c r="JRN25" s="144"/>
      <c r="JRO25" s="145"/>
      <c r="JRP25" s="144"/>
      <c r="JRQ25" s="145"/>
      <c r="JRR25" s="144"/>
      <c r="JRS25" s="145"/>
      <c r="JRT25" s="144"/>
      <c r="JRU25" s="145"/>
      <c r="JRV25" s="144"/>
      <c r="JRW25" s="145"/>
      <c r="JRX25" s="144"/>
      <c r="JRY25" s="145"/>
      <c r="JRZ25" s="144"/>
      <c r="JSA25" s="145"/>
      <c r="JSB25" s="144"/>
      <c r="JSC25" s="145"/>
      <c r="JSD25" s="144"/>
      <c r="JSE25" s="145"/>
      <c r="JSF25" s="144"/>
      <c r="JSG25" s="145"/>
      <c r="JSH25" s="144"/>
      <c r="JSI25" s="145"/>
      <c r="JSJ25" s="144"/>
      <c r="JSK25" s="145"/>
      <c r="JSL25" s="144"/>
      <c r="JSM25" s="145"/>
      <c r="JSN25" s="144"/>
      <c r="JSO25" s="145"/>
      <c r="JSP25" s="144"/>
      <c r="JSQ25" s="145"/>
      <c r="JSR25" s="144"/>
      <c r="JSS25" s="145"/>
      <c r="JST25" s="144"/>
      <c r="JSU25" s="145"/>
      <c r="JSV25" s="144"/>
      <c r="JSW25" s="145"/>
      <c r="JSX25" s="144"/>
      <c r="JSY25" s="145"/>
      <c r="JSZ25" s="144"/>
      <c r="JTA25" s="145"/>
      <c r="JTB25" s="144"/>
      <c r="JTC25" s="145"/>
      <c r="JTD25" s="144"/>
      <c r="JTE25" s="145"/>
      <c r="JTF25" s="144"/>
      <c r="JTG25" s="145"/>
      <c r="JTH25" s="144"/>
      <c r="JTI25" s="145"/>
      <c r="JTJ25" s="144"/>
      <c r="JTK25" s="145"/>
      <c r="JTL25" s="144"/>
      <c r="JTM25" s="145"/>
      <c r="JTN25" s="144"/>
      <c r="JTO25" s="145"/>
      <c r="JTP25" s="144"/>
      <c r="JTQ25" s="145"/>
      <c r="JTR25" s="144"/>
      <c r="JTS25" s="145"/>
      <c r="JTT25" s="144"/>
      <c r="JTU25" s="145"/>
      <c r="JTV25" s="144"/>
      <c r="JTW25" s="145"/>
      <c r="JTX25" s="144"/>
      <c r="JTY25" s="145"/>
      <c r="JTZ25" s="144"/>
      <c r="JUA25" s="145"/>
      <c r="JUB25" s="144"/>
      <c r="JUC25" s="145"/>
      <c r="JUD25" s="144"/>
      <c r="JUE25" s="145"/>
      <c r="JUF25" s="144"/>
      <c r="JUG25" s="145"/>
      <c r="JUH25" s="144"/>
      <c r="JUI25" s="145"/>
      <c r="JUJ25" s="144"/>
      <c r="JUK25" s="145"/>
      <c r="JUL25" s="144"/>
      <c r="JUM25" s="145"/>
      <c r="JUN25" s="144"/>
      <c r="JUO25" s="145"/>
      <c r="JUP25" s="144"/>
      <c r="JUQ25" s="145"/>
      <c r="JUR25" s="144"/>
      <c r="JUS25" s="145"/>
      <c r="JUT25" s="144"/>
      <c r="JUU25" s="145"/>
      <c r="JUV25" s="144"/>
      <c r="JUW25" s="145"/>
      <c r="JUX25" s="144"/>
      <c r="JUY25" s="145"/>
      <c r="JUZ25" s="144"/>
      <c r="JVA25" s="145"/>
      <c r="JVB25" s="144"/>
      <c r="JVC25" s="145"/>
      <c r="JVD25" s="144"/>
      <c r="JVE25" s="145"/>
      <c r="JVF25" s="144"/>
      <c r="JVG25" s="145"/>
      <c r="JVH25" s="144"/>
      <c r="JVI25" s="145"/>
      <c r="JVJ25" s="144"/>
      <c r="JVK25" s="145"/>
      <c r="JVL25" s="144"/>
      <c r="JVM25" s="145"/>
      <c r="JVN25" s="144"/>
      <c r="JVO25" s="145"/>
      <c r="JVP25" s="144"/>
      <c r="JVQ25" s="145"/>
      <c r="JVR25" s="144"/>
      <c r="JVS25" s="145"/>
      <c r="JVT25" s="144"/>
      <c r="JVU25" s="145"/>
      <c r="JVV25" s="144"/>
      <c r="JVW25" s="145"/>
      <c r="JVX25" s="144"/>
      <c r="JVY25" s="145"/>
      <c r="JVZ25" s="144"/>
      <c r="JWA25" s="145"/>
      <c r="JWB25" s="144"/>
      <c r="JWC25" s="145"/>
      <c r="JWD25" s="144"/>
      <c r="JWE25" s="145"/>
      <c r="JWF25" s="144"/>
      <c r="JWG25" s="145"/>
      <c r="JWH25" s="144"/>
      <c r="JWI25" s="145"/>
      <c r="JWJ25" s="144"/>
      <c r="JWK25" s="145"/>
      <c r="JWL25" s="144"/>
      <c r="JWM25" s="145"/>
      <c r="JWN25" s="144"/>
      <c r="JWO25" s="145"/>
      <c r="JWP25" s="144"/>
      <c r="JWQ25" s="145"/>
      <c r="JWR25" s="144"/>
      <c r="JWS25" s="145"/>
      <c r="JWT25" s="144"/>
      <c r="JWU25" s="145"/>
      <c r="JWV25" s="144"/>
      <c r="JWW25" s="145"/>
      <c r="JWX25" s="144"/>
      <c r="JWY25" s="145"/>
      <c r="JWZ25" s="144"/>
      <c r="JXA25" s="145"/>
      <c r="JXB25" s="144"/>
      <c r="JXC25" s="145"/>
      <c r="JXD25" s="144"/>
      <c r="JXE25" s="145"/>
      <c r="JXF25" s="144"/>
      <c r="JXG25" s="145"/>
      <c r="JXH25" s="144"/>
      <c r="JXI25" s="145"/>
      <c r="JXJ25" s="144"/>
      <c r="JXK25" s="145"/>
      <c r="JXL25" s="144"/>
      <c r="JXM25" s="145"/>
      <c r="JXN25" s="144"/>
      <c r="JXO25" s="145"/>
      <c r="JXP25" s="144"/>
      <c r="JXQ25" s="145"/>
      <c r="JXR25" s="144"/>
      <c r="JXS25" s="145"/>
      <c r="JXT25" s="144"/>
      <c r="JXU25" s="145"/>
      <c r="JXV25" s="144"/>
      <c r="JXW25" s="145"/>
      <c r="JXX25" s="144"/>
      <c r="JXY25" s="145"/>
      <c r="JXZ25" s="144"/>
      <c r="JYA25" s="145"/>
      <c r="JYB25" s="144"/>
      <c r="JYC25" s="145"/>
      <c r="JYD25" s="144"/>
      <c r="JYE25" s="145"/>
      <c r="JYF25" s="144"/>
      <c r="JYG25" s="145"/>
      <c r="JYH25" s="144"/>
      <c r="JYI25" s="145"/>
      <c r="JYJ25" s="144"/>
      <c r="JYK25" s="145"/>
      <c r="JYL25" s="144"/>
      <c r="JYM25" s="145"/>
      <c r="JYN25" s="144"/>
      <c r="JYO25" s="145"/>
      <c r="JYP25" s="144"/>
      <c r="JYQ25" s="145"/>
      <c r="JYR25" s="144"/>
      <c r="JYS25" s="145"/>
      <c r="JYT25" s="144"/>
      <c r="JYU25" s="145"/>
      <c r="JYV25" s="144"/>
      <c r="JYW25" s="145"/>
      <c r="JYX25" s="144"/>
      <c r="JYY25" s="145"/>
      <c r="JYZ25" s="144"/>
      <c r="JZA25" s="145"/>
      <c r="JZB25" s="144"/>
      <c r="JZC25" s="145"/>
      <c r="JZD25" s="144"/>
      <c r="JZE25" s="145"/>
      <c r="JZF25" s="144"/>
      <c r="JZG25" s="145"/>
      <c r="JZH25" s="144"/>
      <c r="JZI25" s="145"/>
      <c r="JZJ25" s="144"/>
      <c r="JZK25" s="145"/>
      <c r="JZL25" s="144"/>
      <c r="JZM25" s="145"/>
      <c r="JZN25" s="144"/>
      <c r="JZO25" s="145"/>
      <c r="JZP25" s="144"/>
      <c r="JZQ25" s="145"/>
      <c r="JZR25" s="144"/>
      <c r="JZS25" s="145"/>
      <c r="JZT25" s="144"/>
      <c r="JZU25" s="145"/>
      <c r="JZV25" s="144"/>
      <c r="JZW25" s="145"/>
      <c r="JZX25" s="144"/>
      <c r="JZY25" s="145"/>
      <c r="JZZ25" s="144"/>
      <c r="KAA25" s="145"/>
      <c r="KAB25" s="144"/>
      <c r="KAC25" s="145"/>
      <c r="KAD25" s="144"/>
      <c r="KAE25" s="145"/>
      <c r="KAF25" s="144"/>
      <c r="KAG25" s="145"/>
      <c r="KAH25" s="144"/>
      <c r="KAI25" s="145"/>
      <c r="KAJ25" s="144"/>
      <c r="KAK25" s="145"/>
      <c r="KAL25" s="144"/>
      <c r="KAM25" s="145"/>
      <c r="KAN25" s="144"/>
      <c r="KAO25" s="145"/>
      <c r="KAP25" s="144"/>
      <c r="KAQ25" s="145"/>
      <c r="KAR25" s="144"/>
      <c r="KAS25" s="145"/>
      <c r="KAT25" s="144"/>
      <c r="KAU25" s="145"/>
      <c r="KAV25" s="144"/>
      <c r="KAW25" s="145"/>
      <c r="KAX25" s="144"/>
      <c r="KAY25" s="145"/>
      <c r="KAZ25" s="144"/>
      <c r="KBA25" s="145"/>
      <c r="KBB25" s="144"/>
      <c r="KBC25" s="145"/>
      <c r="KBD25" s="144"/>
      <c r="KBE25" s="145"/>
      <c r="KBF25" s="144"/>
      <c r="KBG25" s="145"/>
      <c r="KBH25" s="144"/>
      <c r="KBI25" s="145"/>
      <c r="KBJ25" s="144"/>
      <c r="KBK25" s="145"/>
      <c r="KBL25" s="144"/>
      <c r="KBM25" s="145"/>
      <c r="KBN25" s="144"/>
      <c r="KBO25" s="145"/>
      <c r="KBP25" s="144"/>
      <c r="KBQ25" s="145"/>
      <c r="KBR25" s="144"/>
      <c r="KBS25" s="145"/>
      <c r="KBT25" s="144"/>
      <c r="KBU25" s="145"/>
      <c r="KBV25" s="144"/>
      <c r="KBW25" s="145"/>
      <c r="KBX25" s="144"/>
      <c r="KBY25" s="145"/>
      <c r="KBZ25" s="144"/>
      <c r="KCA25" s="145"/>
      <c r="KCB25" s="144"/>
      <c r="KCC25" s="145"/>
      <c r="KCD25" s="144"/>
      <c r="KCE25" s="145"/>
      <c r="KCF25" s="144"/>
      <c r="KCG25" s="145"/>
      <c r="KCH25" s="144"/>
      <c r="KCI25" s="145"/>
      <c r="KCJ25" s="144"/>
      <c r="KCK25" s="145"/>
      <c r="KCL25" s="144"/>
      <c r="KCM25" s="145"/>
      <c r="KCN25" s="144"/>
      <c r="KCO25" s="145"/>
      <c r="KCP25" s="144"/>
      <c r="KCQ25" s="145"/>
      <c r="KCR25" s="144"/>
      <c r="KCS25" s="145"/>
      <c r="KCT25" s="144"/>
      <c r="KCU25" s="145"/>
      <c r="KCV25" s="144"/>
      <c r="KCW25" s="145"/>
      <c r="KCX25" s="144"/>
      <c r="KCY25" s="145"/>
      <c r="KCZ25" s="144"/>
      <c r="KDA25" s="145"/>
      <c r="KDB25" s="144"/>
      <c r="KDC25" s="145"/>
      <c r="KDD25" s="144"/>
      <c r="KDE25" s="145"/>
      <c r="KDF25" s="144"/>
      <c r="KDG25" s="145"/>
      <c r="KDH25" s="144"/>
      <c r="KDI25" s="145"/>
      <c r="KDJ25" s="144"/>
      <c r="KDK25" s="145"/>
      <c r="KDL25" s="144"/>
      <c r="KDM25" s="145"/>
      <c r="KDN25" s="144"/>
      <c r="KDO25" s="145"/>
      <c r="KDP25" s="144"/>
      <c r="KDQ25" s="145"/>
      <c r="KDR25" s="144"/>
      <c r="KDS25" s="145"/>
      <c r="KDT25" s="144"/>
      <c r="KDU25" s="145"/>
      <c r="KDV25" s="144"/>
      <c r="KDW25" s="145"/>
      <c r="KDX25" s="144"/>
      <c r="KDY25" s="145"/>
      <c r="KDZ25" s="144"/>
      <c r="KEA25" s="145"/>
      <c r="KEB25" s="144"/>
      <c r="KEC25" s="145"/>
      <c r="KED25" s="144"/>
      <c r="KEE25" s="145"/>
      <c r="KEF25" s="144"/>
      <c r="KEG25" s="145"/>
      <c r="KEH25" s="144"/>
      <c r="KEI25" s="145"/>
      <c r="KEJ25" s="144"/>
      <c r="KEK25" s="145"/>
      <c r="KEL25" s="144"/>
      <c r="KEM25" s="145"/>
      <c r="KEN25" s="144"/>
      <c r="KEO25" s="145"/>
      <c r="KEP25" s="144"/>
      <c r="KEQ25" s="145"/>
      <c r="KER25" s="144"/>
      <c r="KES25" s="145"/>
      <c r="KET25" s="144"/>
      <c r="KEU25" s="145"/>
      <c r="KEV25" s="144"/>
      <c r="KEW25" s="145"/>
      <c r="KEX25" s="144"/>
      <c r="KEY25" s="145"/>
      <c r="KEZ25" s="144"/>
      <c r="KFA25" s="145"/>
      <c r="KFB25" s="144"/>
      <c r="KFC25" s="145"/>
      <c r="KFD25" s="144"/>
      <c r="KFE25" s="145"/>
      <c r="KFF25" s="144"/>
      <c r="KFG25" s="145"/>
      <c r="KFH25" s="144"/>
      <c r="KFI25" s="145"/>
      <c r="KFJ25" s="144"/>
      <c r="KFK25" s="145"/>
      <c r="KFL25" s="144"/>
      <c r="KFM25" s="145"/>
      <c r="KFN25" s="144"/>
      <c r="KFO25" s="145"/>
      <c r="KFP25" s="144"/>
      <c r="KFQ25" s="145"/>
      <c r="KFR25" s="144"/>
      <c r="KFS25" s="145"/>
      <c r="KFT25" s="144"/>
      <c r="KFU25" s="145"/>
      <c r="KFV25" s="144"/>
      <c r="KFW25" s="145"/>
      <c r="KFX25" s="144"/>
      <c r="KFY25" s="145"/>
      <c r="KFZ25" s="144"/>
      <c r="KGA25" s="145"/>
      <c r="KGB25" s="144"/>
      <c r="KGC25" s="145"/>
      <c r="KGD25" s="144"/>
      <c r="KGE25" s="145"/>
      <c r="KGF25" s="144"/>
      <c r="KGG25" s="145"/>
      <c r="KGH25" s="144"/>
      <c r="KGI25" s="145"/>
      <c r="KGJ25" s="144"/>
      <c r="KGK25" s="145"/>
      <c r="KGL25" s="144"/>
      <c r="KGM25" s="145"/>
      <c r="KGN25" s="144"/>
      <c r="KGO25" s="145"/>
      <c r="KGP25" s="144"/>
      <c r="KGQ25" s="145"/>
      <c r="KGR25" s="144"/>
      <c r="KGS25" s="145"/>
      <c r="KGT25" s="144"/>
      <c r="KGU25" s="145"/>
      <c r="KGV25" s="144"/>
      <c r="KGW25" s="145"/>
      <c r="KGX25" s="144"/>
      <c r="KGY25" s="145"/>
      <c r="KGZ25" s="144"/>
      <c r="KHA25" s="145"/>
      <c r="KHB25" s="144"/>
      <c r="KHC25" s="145"/>
      <c r="KHD25" s="144"/>
      <c r="KHE25" s="145"/>
      <c r="KHF25" s="144"/>
      <c r="KHG25" s="145"/>
      <c r="KHH25" s="144"/>
      <c r="KHI25" s="145"/>
      <c r="KHJ25" s="144"/>
      <c r="KHK25" s="145"/>
      <c r="KHL25" s="144"/>
      <c r="KHM25" s="145"/>
      <c r="KHN25" s="144"/>
      <c r="KHO25" s="145"/>
      <c r="KHP25" s="144"/>
      <c r="KHQ25" s="145"/>
      <c r="KHR25" s="144"/>
      <c r="KHS25" s="145"/>
      <c r="KHT25" s="144"/>
      <c r="KHU25" s="145"/>
      <c r="KHV25" s="144"/>
      <c r="KHW25" s="145"/>
      <c r="KHX25" s="144"/>
      <c r="KHY25" s="145"/>
      <c r="KHZ25" s="144"/>
      <c r="KIA25" s="145"/>
      <c r="KIB25" s="144"/>
      <c r="KIC25" s="145"/>
      <c r="KID25" s="144"/>
      <c r="KIE25" s="145"/>
      <c r="KIF25" s="144"/>
      <c r="KIG25" s="145"/>
      <c r="KIH25" s="144"/>
      <c r="KII25" s="145"/>
      <c r="KIJ25" s="144"/>
      <c r="KIK25" s="145"/>
      <c r="KIL25" s="144"/>
      <c r="KIM25" s="145"/>
      <c r="KIN25" s="144"/>
      <c r="KIO25" s="145"/>
      <c r="KIP25" s="144"/>
      <c r="KIQ25" s="145"/>
      <c r="KIR25" s="144"/>
      <c r="KIS25" s="145"/>
      <c r="KIT25" s="144"/>
      <c r="KIU25" s="145"/>
      <c r="KIV25" s="144"/>
      <c r="KIW25" s="145"/>
      <c r="KIX25" s="144"/>
      <c r="KIY25" s="145"/>
      <c r="KIZ25" s="144"/>
      <c r="KJA25" s="145"/>
      <c r="KJB25" s="144"/>
      <c r="KJC25" s="145"/>
      <c r="KJD25" s="144"/>
      <c r="KJE25" s="145"/>
      <c r="KJF25" s="144"/>
      <c r="KJG25" s="145"/>
      <c r="KJH25" s="144"/>
      <c r="KJI25" s="145"/>
      <c r="KJJ25" s="144"/>
      <c r="KJK25" s="145"/>
      <c r="KJL25" s="144"/>
      <c r="KJM25" s="145"/>
      <c r="KJN25" s="144"/>
      <c r="KJO25" s="145"/>
      <c r="KJP25" s="144"/>
      <c r="KJQ25" s="145"/>
      <c r="KJR25" s="144"/>
      <c r="KJS25" s="145"/>
      <c r="KJT25" s="144"/>
      <c r="KJU25" s="145"/>
      <c r="KJV25" s="144"/>
      <c r="KJW25" s="145"/>
      <c r="KJX25" s="144"/>
      <c r="KJY25" s="145"/>
      <c r="KJZ25" s="144"/>
      <c r="KKA25" s="145"/>
      <c r="KKB25" s="144"/>
      <c r="KKC25" s="145"/>
      <c r="KKD25" s="144"/>
      <c r="KKE25" s="145"/>
      <c r="KKF25" s="144"/>
      <c r="KKG25" s="145"/>
      <c r="KKH25" s="144"/>
      <c r="KKI25" s="145"/>
      <c r="KKJ25" s="144"/>
      <c r="KKK25" s="145"/>
      <c r="KKL25" s="144"/>
      <c r="KKM25" s="145"/>
      <c r="KKN25" s="144"/>
      <c r="KKO25" s="145"/>
      <c r="KKP25" s="144"/>
      <c r="KKQ25" s="145"/>
      <c r="KKR25" s="144"/>
      <c r="KKS25" s="145"/>
      <c r="KKT25" s="144"/>
      <c r="KKU25" s="145"/>
      <c r="KKV25" s="144"/>
      <c r="KKW25" s="145"/>
      <c r="KKX25" s="144"/>
      <c r="KKY25" s="145"/>
      <c r="KKZ25" s="144"/>
      <c r="KLA25" s="145"/>
      <c r="KLB25" s="144"/>
      <c r="KLC25" s="145"/>
      <c r="KLD25" s="144"/>
      <c r="KLE25" s="145"/>
      <c r="KLF25" s="144"/>
      <c r="KLG25" s="145"/>
      <c r="KLH25" s="144"/>
      <c r="KLI25" s="145"/>
      <c r="KLJ25" s="144"/>
      <c r="KLK25" s="145"/>
      <c r="KLL25" s="144"/>
      <c r="KLM25" s="145"/>
      <c r="KLN25" s="144"/>
      <c r="KLO25" s="145"/>
      <c r="KLP25" s="144"/>
      <c r="KLQ25" s="145"/>
      <c r="KLR25" s="144"/>
      <c r="KLS25" s="145"/>
      <c r="KLT25" s="144"/>
      <c r="KLU25" s="145"/>
      <c r="KLV25" s="144"/>
      <c r="KLW25" s="145"/>
      <c r="KLX25" s="144"/>
      <c r="KLY25" s="145"/>
      <c r="KLZ25" s="144"/>
      <c r="KMA25" s="145"/>
      <c r="KMB25" s="144"/>
      <c r="KMC25" s="145"/>
      <c r="KMD25" s="144"/>
      <c r="KME25" s="145"/>
      <c r="KMF25" s="144"/>
      <c r="KMG25" s="145"/>
      <c r="KMH25" s="144"/>
      <c r="KMI25" s="145"/>
      <c r="KMJ25" s="144"/>
      <c r="KMK25" s="145"/>
      <c r="KML25" s="144"/>
      <c r="KMM25" s="145"/>
      <c r="KMN25" s="144"/>
      <c r="KMO25" s="145"/>
      <c r="KMP25" s="144"/>
      <c r="KMQ25" s="145"/>
      <c r="KMR25" s="144"/>
      <c r="KMS25" s="145"/>
      <c r="KMT25" s="144"/>
      <c r="KMU25" s="145"/>
      <c r="KMV25" s="144"/>
      <c r="KMW25" s="145"/>
      <c r="KMX25" s="144"/>
      <c r="KMY25" s="145"/>
      <c r="KMZ25" s="144"/>
      <c r="KNA25" s="145"/>
      <c r="KNB25" s="144"/>
      <c r="KNC25" s="145"/>
      <c r="KND25" s="144"/>
      <c r="KNE25" s="145"/>
      <c r="KNF25" s="144"/>
      <c r="KNG25" s="145"/>
      <c r="KNH25" s="144"/>
      <c r="KNI25" s="145"/>
      <c r="KNJ25" s="144"/>
      <c r="KNK25" s="145"/>
      <c r="KNL25" s="144"/>
      <c r="KNM25" s="145"/>
      <c r="KNN25" s="144"/>
      <c r="KNO25" s="145"/>
      <c r="KNP25" s="144"/>
      <c r="KNQ25" s="145"/>
      <c r="KNR25" s="144"/>
      <c r="KNS25" s="145"/>
      <c r="KNT25" s="144"/>
      <c r="KNU25" s="145"/>
      <c r="KNV25" s="144"/>
      <c r="KNW25" s="145"/>
      <c r="KNX25" s="144"/>
      <c r="KNY25" s="145"/>
      <c r="KNZ25" s="144"/>
      <c r="KOA25" s="145"/>
      <c r="KOB25" s="144"/>
      <c r="KOC25" s="145"/>
      <c r="KOD25" s="144"/>
      <c r="KOE25" s="145"/>
      <c r="KOF25" s="144"/>
      <c r="KOG25" s="145"/>
      <c r="KOH25" s="144"/>
      <c r="KOI25" s="145"/>
      <c r="KOJ25" s="144"/>
      <c r="KOK25" s="145"/>
      <c r="KOL25" s="144"/>
      <c r="KOM25" s="145"/>
      <c r="KON25" s="144"/>
      <c r="KOO25" s="145"/>
      <c r="KOP25" s="144"/>
      <c r="KOQ25" s="145"/>
      <c r="KOR25" s="144"/>
      <c r="KOS25" s="145"/>
      <c r="KOT25" s="144"/>
      <c r="KOU25" s="145"/>
      <c r="KOV25" s="144"/>
      <c r="KOW25" s="145"/>
      <c r="KOX25" s="144"/>
      <c r="KOY25" s="145"/>
      <c r="KOZ25" s="144"/>
      <c r="KPA25" s="145"/>
      <c r="KPB25" s="144"/>
      <c r="KPC25" s="145"/>
      <c r="KPD25" s="144"/>
      <c r="KPE25" s="145"/>
      <c r="KPF25" s="144"/>
      <c r="KPG25" s="145"/>
      <c r="KPH25" s="144"/>
      <c r="KPI25" s="145"/>
      <c r="KPJ25" s="144"/>
      <c r="KPK25" s="145"/>
      <c r="KPL25" s="144"/>
      <c r="KPM25" s="145"/>
      <c r="KPN25" s="144"/>
      <c r="KPO25" s="145"/>
      <c r="KPP25" s="144"/>
      <c r="KPQ25" s="145"/>
      <c r="KPR25" s="144"/>
      <c r="KPS25" s="145"/>
      <c r="KPT25" s="144"/>
      <c r="KPU25" s="145"/>
      <c r="KPV25" s="144"/>
      <c r="KPW25" s="145"/>
      <c r="KPX25" s="144"/>
      <c r="KPY25" s="145"/>
      <c r="KPZ25" s="144"/>
      <c r="KQA25" s="145"/>
      <c r="KQB25" s="144"/>
      <c r="KQC25" s="145"/>
      <c r="KQD25" s="144"/>
      <c r="KQE25" s="145"/>
      <c r="KQF25" s="144"/>
      <c r="KQG25" s="145"/>
      <c r="KQH25" s="144"/>
      <c r="KQI25" s="145"/>
      <c r="KQJ25" s="144"/>
      <c r="KQK25" s="145"/>
      <c r="KQL25" s="144"/>
      <c r="KQM25" s="145"/>
      <c r="KQN25" s="144"/>
      <c r="KQO25" s="145"/>
      <c r="KQP25" s="144"/>
      <c r="KQQ25" s="145"/>
      <c r="KQR25" s="144"/>
      <c r="KQS25" s="145"/>
      <c r="KQT25" s="144"/>
      <c r="KQU25" s="145"/>
      <c r="KQV25" s="144"/>
      <c r="KQW25" s="145"/>
      <c r="KQX25" s="144"/>
      <c r="KQY25" s="145"/>
      <c r="KQZ25" s="144"/>
      <c r="KRA25" s="145"/>
      <c r="KRB25" s="144"/>
      <c r="KRC25" s="145"/>
      <c r="KRD25" s="144"/>
      <c r="KRE25" s="145"/>
      <c r="KRF25" s="144"/>
      <c r="KRG25" s="145"/>
      <c r="KRH25" s="144"/>
      <c r="KRI25" s="145"/>
      <c r="KRJ25" s="144"/>
      <c r="KRK25" s="145"/>
      <c r="KRL25" s="144"/>
      <c r="KRM25" s="145"/>
      <c r="KRN25" s="144"/>
      <c r="KRO25" s="145"/>
      <c r="KRP25" s="144"/>
      <c r="KRQ25" s="145"/>
      <c r="KRR25" s="144"/>
      <c r="KRS25" s="145"/>
      <c r="KRT25" s="144"/>
      <c r="KRU25" s="145"/>
      <c r="KRV25" s="144"/>
      <c r="KRW25" s="145"/>
      <c r="KRX25" s="144"/>
      <c r="KRY25" s="145"/>
      <c r="KRZ25" s="144"/>
      <c r="KSA25" s="145"/>
      <c r="KSB25" s="144"/>
      <c r="KSC25" s="145"/>
      <c r="KSD25" s="144"/>
      <c r="KSE25" s="145"/>
      <c r="KSF25" s="144"/>
      <c r="KSG25" s="145"/>
      <c r="KSH25" s="144"/>
      <c r="KSI25" s="145"/>
      <c r="KSJ25" s="144"/>
      <c r="KSK25" s="145"/>
      <c r="KSL25" s="144"/>
      <c r="KSM25" s="145"/>
      <c r="KSN25" s="144"/>
      <c r="KSO25" s="145"/>
      <c r="KSP25" s="144"/>
      <c r="KSQ25" s="145"/>
      <c r="KSR25" s="144"/>
      <c r="KSS25" s="145"/>
      <c r="KST25" s="144"/>
      <c r="KSU25" s="145"/>
      <c r="KSV25" s="144"/>
      <c r="KSW25" s="145"/>
      <c r="KSX25" s="144"/>
      <c r="KSY25" s="145"/>
      <c r="KSZ25" s="144"/>
      <c r="KTA25" s="145"/>
      <c r="KTB25" s="144"/>
      <c r="KTC25" s="145"/>
      <c r="KTD25" s="144"/>
      <c r="KTE25" s="145"/>
      <c r="KTF25" s="144"/>
      <c r="KTG25" s="145"/>
      <c r="KTH25" s="144"/>
      <c r="KTI25" s="145"/>
      <c r="KTJ25" s="144"/>
      <c r="KTK25" s="145"/>
      <c r="KTL25" s="144"/>
      <c r="KTM25" s="145"/>
      <c r="KTN25" s="144"/>
      <c r="KTO25" s="145"/>
      <c r="KTP25" s="144"/>
      <c r="KTQ25" s="145"/>
      <c r="KTR25" s="144"/>
      <c r="KTS25" s="145"/>
      <c r="KTT25" s="144"/>
      <c r="KTU25" s="145"/>
      <c r="KTV25" s="144"/>
      <c r="KTW25" s="145"/>
      <c r="KTX25" s="144"/>
      <c r="KTY25" s="145"/>
      <c r="KTZ25" s="144"/>
      <c r="KUA25" s="145"/>
      <c r="KUB25" s="144"/>
      <c r="KUC25" s="145"/>
      <c r="KUD25" s="144"/>
      <c r="KUE25" s="145"/>
      <c r="KUF25" s="144"/>
      <c r="KUG25" s="145"/>
      <c r="KUH25" s="144"/>
      <c r="KUI25" s="145"/>
      <c r="KUJ25" s="144"/>
      <c r="KUK25" s="145"/>
      <c r="KUL25" s="144"/>
      <c r="KUM25" s="145"/>
      <c r="KUN25" s="144"/>
      <c r="KUO25" s="145"/>
      <c r="KUP25" s="144"/>
      <c r="KUQ25" s="145"/>
      <c r="KUR25" s="144"/>
      <c r="KUS25" s="145"/>
      <c r="KUT25" s="144"/>
      <c r="KUU25" s="145"/>
      <c r="KUV25" s="144"/>
      <c r="KUW25" s="145"/>
      <c r="KUX25" s="144"/>
      <c r="KUY25" s="145"/>
      <c r="KUZ25" s="144"/>
      <c r="KVA25" s="145"/>
      <c r="KVB25" s="144"/>
      <c r="KVC25" s="145"/>
      <c r="KVD25" s="144"/>
      <c r="KVE25" s="145"/>
      <c r="KVF25" s="144"/>
      <c r="KVG25" s="145"/>
      <c r="KVH25" s="144"/>
      <c r="KVI25" s="145"/>
      <c r="KVJ25" s="144"/>
      <c r="KVK25" s="145"/>
      <c r="KVL25" s="144"/>
      <c r="KVM25" s="145"/>
      <c r="KVN25" s="144"/>
      <c r="KVO25" s="145"/>
      <c r="KVP25" s="144"/>
      <c r="KVQ25" s="145"/>
      <c r="KVR25" s="144"/>
      <c r="KVS25" s="145"/>
      <c r="KVT25" s="144"/>
      <c r="KVU25" s="145"/>
      <c r="KVV25" s="144"/>
      <c r="KVW25" s="145"/>
      <c r="KVX25" s="144"/>
      <c r="KVY25" s="145"/>
      <c r="KVZ25" s="144"/>
      <c r="KWA25" s="145"/>
      <c r="KWB25" s="144"/>
      <c r="KWC25" s="145"/>
      <c r="KWD25" s="144"/>
      <c r="KWE25" s="145"/>
      <c r="KWF25" s="144"/>
      <c r="KWG25" s="145"/>
      <c r="KWH25" s="144"/>
      <c r="KWI25" s="145"/>
      <c r="KWJ25" s="144"/>
      <c r="KWK25" s="145"/>
      <c r="KWL25" s="144"/>
      <c r="KWM25" s="145"/>
      <c r="KWN25" s="144"/>
      <c r="KWO25" s="145"/>
      <c r="KWP25" s="144"/>
      <c r="KWQ25" s="145"/>
      <c r="KWR25" s="144"/>
      <c r="KWS25" s="145"/>
      <c r="KWT25" s="144"/>
      <c r="KWU25" s="145"/>
      <c r="KWV25" s="144"/>
      <c r="KWW25" s="145"/>
      <c r="KWX25" s="144"/>
      <c r="KWY25" s="145"/>
      <c r="KWZ25" s="144"/>
      <c r="KXA25" s="145"/>
      <c r="KXB25" s="144"/>
      <c r="KXC25" s="145"/>
      <c r="KXD25" s="144"/>
      <c r="KXE25" s="145"/>
      <c r="KXF25" s="144"/>
      <c r="KXG25" s="145"/>
      <c r="KXH25" s="144"/>
      <c r="KXI25" s="145"/>
      <c r="KXJ25" s="144"/>
      <c r="KXK25" s="145"/>
      <c r="KXL25" s="144"/>
      <c r="KXM25" s="145"/>
      <c r="KXN25" s="144"/>
      <c r="KXO25" s="145"/>
      <c r="KXP25" s="144"/>
      <c r="KXQ25" s="145"/>
      <c r="KXR25" s="144"/>
      <c r="KXS25" s="145"/>
      <c r="KXT25" s="144"/>
      <c r="KXU25" s="145"/>
      <c r="KXV25" s="144"/>
      <c r="KXW25" s="145"/>
      <c r="KXX25" s="144"/>
      <c r="KXY25" s="145"/>
      <c r="KXZ25" s="144"/>
      <c r="KYA25" s="145"/>
      <c r="KYB25" s="144"/>
      <c r="KYC25" s="145"/>
      <c r="KYD25" s="144"/>
      <c r="KYE25" s="145"/>
      <c r="KYF25" s="144"/>
      <c r="KYG25" s="145"/>
      <c r="KYH25" s="144"/>
      <c r="KYI25" s="145"/>
      <c r="KYJ25" s="144"/>
      <c r="KYK25" s="145"/>
      <c r="KYL25" s="144"/>
      <c r="KYM25" s="145"/>
      <c r="KYN25" s="144"/>
      <c r="KYO25" s="145"/>
      <c r="KYP25" s="144"/>
      <c r="KYQ25" s="145"/>
      <c r="KYR25" s="144"/>
      <c r="KYS25" s="145"/>
      <c r="KYT25" s="144"/>
      <c r="KYU25" s="145"/>
      <c r="KYV25" s="144"/>
      <c r="KYW25" s="145"/>
      <c r="KYX25" s="144"/>
      <c r="KYY25" s="145"/>
      <c r="KYZ25" s="144"/>
      <c r="KZA25" s="145"/>
      <c r="KZB25" s="144"/>
      <c r="KZC25" s="145"/>
      <c r="KZD25" s="144"/>
      <c r="KZE25" s="145"/>
      <c r="KZF25" s="144"/>
      <c r="KZG25" s="145"/>
      <c r="KZH25" s="144"/>
      <c r="KZI25" s="145"/>
      <c r="KZJ25" s="144"/>
      <c r="KZK25" s="145"/>
      <c r="KZL25" s="144"/>
      <c r="KZM25" s="145"/>
      <c r="KZN25" s="144"/>
      <c r="KZO25" s="145"/>
      <c r="KZP25" s="144"/>
      <c r="KZQ25" s="145"/>
      <c r="KZR25" s="144"/>
      <c r="KZS25" s="145"/>
      <c r="KZT25" s="144"/>
      <c r="KZU25" s="145"/>
      <c r="KZV25" s="144"/>
      <c r="KZW25" s="145"/>
      <c r="KZX25" s="144"/>
      <c r="KZY25" s="145"/>
      <c r="KZZ25" s="144"/>
      <c r="LAA25" s="145"/>
      <c r="LAB25" s="144"/>
      <c r="LAC25" s="145"/>
      <c r="LAD25" s="144"/>
      <c r="LAE25" s="145"/>
      <c r="LAF25" s="144"/>
      <c r="LAG25" s="145"/>
      <c r="LAH25" s="144"/>
      <c r="LAI25" s="145"/>
      <c r="LAJ25" s="144"/>
      <c r="LAK25" s="145"/>
      <c r="LAL25" s="144"/>
      <c r="LAM25" s="145"/>
      <c r="LAN25" s="144"/>
      <c r="LAO25" s="145"/>
      <c r="LAP25" s="144"/>
      <c r="LAQ25" s="145"/>
      <c r="LAR25" s="144"/>
      <c r="LAS25" s="145"/>
      <c r="LAT25" s="144"/>
      <c r="LAU25" s="145"/>
      <c r="LAV25" s="144"/>
      <c r="LAW25" s="145"/>
      <c r="LAX25" s="144"/>
      <c r="LAY25" s="145"/>
      <c r="LAZ25" s="144"/>
      <c r="LBA25" s="145"/>
      <c r="LBB25" s="144"/>
      <c r="LBC25" s="145"/>
      <c r="LBD25" s="144"/>
      <c r="LBE25" s="145"/>
      <c r="LBF25" s="144"/>
      <c r="LBG25" s="145"/>
      <c r="LBH25" s="144"/>
      <c r="LBI25" s="145"/>
      <c r="LBJ25" s="144"/>
      <c r="LBK25" s="145"/>
      <c r="LBL25" s="144"/>
      <c r="LBM25" s="145"/>
      <c r="LBN25" s="144"/>
      <c r="LBO25" s="145"/>
      <c r="LBP25" s="144"/>
      <c r="LBQ25" s="145"/>
      <c r="LBR25" s="144"/>
      <c r="LBS25" s="145"/>
      <c r="LBT25" s="144"/>
      <c r="LBU25" s="145"/>
      <c r="LBV25" s="144"/>
      <c r="LBW25" s="145"/>
      <c r="LBX25" s="144"/>
      <c r="LBY25" s="145"/>
      <c r="LBZ25" s="144"/>
      <c r="LCA25" s="145"/>
      <c r="LCB25" s="144"/>
      <c r="LCC25" s="145"/>
      <c r="LCD25" s="144"/>
      <c r="LCE25" s="145"/>
      <c r="LCF25" s="144"/>
      <c r="LCG25" s="145"/>
      <c r="LCH25" s="144"/>
      <c r="LCI25" s="145"/>
      <c r="LCJ25" s="144"/>
      <c r="LCK25" s="145"/>
      <c r="LCL25" s="144"/>
      <c r="LCM25" s="145"/>
      <c r="LCN25" s="144"/>
      <c r="LCO25" s="145"/>
      <c r="LCP25" s="144"/>
      <c r="LCQ25" s="145"/>
      <c r="LCR25" s="144"/>
      <c r="LCS25" s="145"/>
      <c r="LCT25" s="144"/>
      <c r="LCU25" s="145"/>
      <c r="LCV25" s="144"/>
      <c r="LCW25" s="145"/>
      <c r="LCX25" s="144"/>
      <c r="LCY25" s="145"/>
      <c r="LCZ25" s="144"/>
      <c r="LDA25" s="145"/>
      <c r="LDB25" s="144"/>
      <c r="LDC25" s="145"/>
      <c r="LDD25" s="144"/>
      <c r="LDE25" s="145"/>
      <c r="LDF25" s="144"/>
      <c r="LDG25" s="145"/>
      <c r="LDH25" s="144"/>
      <c r="LDI25" s="145"/>
      <c r="LDJ25" s="144"/>
      <c r="LDK25" s="145"/>
      <c r="LDL25" s="144"/>
      <c r="LDM25" s="145"/>
      <c r="LDN25" s="144"/>
      <c r="LDO25" s="145"/>
      <c r="LDP25" s="144"/>
      <c r="LDQ25" s="145"/>
      <c r="LDR25" s="144"/>
      <c r="LDS25" s="145"/>
      <c r="LDT25" s="144"/>
      <c r="LDU25" s="145"/>
      <c r="LDV25" s="144"/>
      <c r="LDW25" s="145"/>
      <c r="LDX25" s="144"/>
      <c r="LDY25" s="145"/>
      <c r="LDZ25" s="144"/>
      <c r="LEA25" s="145"/>
      <c r="LEB25" s="144"/>
      <c r="LEC25" s="145"/>
      <c r="LED25" s="144"/>
      <c r="LEE25" s="145"/>
      <c r="LEF25" s="144"/>
      <c r="LEG25" s="145"/>
      <c r="LEH25" s="144"/>
      <c r="LEI25" s="145"/>
      <c r="LEJ25" s="144"/>
      <c r="LEK25" s="145"/>
      <c r="LEL25" s="144"/>
      <c r="LEM25" s="145"/>
      <c r="LEN25" s="144"/>
      <c r="LEO25" s="145"/>
      <c r="LEP25" s="144"/>
      <c r="LEQ25" s="145"/>
      <c r="LER25" s="144"/>
      <c r="LES25" s="145"/>
      <c r="LET25" s="144"/>
      <c r="LEU25" s="145"/>
      <c r="LEV25" s="144"/>
      <c r="LEW25" s="145"/>
      <c r="LEX25" s="144"/>
      <c r="LEY25" s="145"/>
      <c r="LEZ25" s="144"/>
      <c r="LFA25" s="145"/>
      <c r="LFB25" s="144"/>
      <c r="LFC25" s="145"/>
      <c r="LFD25" s="144"/>
      <c r="LFE25" s="145"/>
      <c r="LFF25" s="144"/>
      <c r="LFG25" s="145"/>
      <c r="LFH25" s="144"/>
      <c r="LFI25" s="145"/>
      <c r="LFJ25" s="144"/>
      <c r="LFK25" s="145"/>
      <c r="LFL25" s="144"/>
      <c r="LFM25" s="145"/>
      <c r="LFN25" s="144"/>
      <c r="LFO25" s="145"/>
      <c r="LFP25" s="144"/>
      <c r="LFQ25" s="145"/>
      <c r="LFR25" s="144"/>
      <c r="LFS25" s="145"/>
      <c r="LFT25" s="144"/>
      <c r="LFU25" s="145"/>
      <c r="LFV25" s="144"/>
      <c r="LFW25" s="145"/>
      <c r="LFX25" s="144"/>
      <c r="LFY25" s="145"/>
      <c r="LFZ25" s="144"/>
      <c r="LGA25" s="145"/>
      <c r="LGB25" s="144"/>
      <c r="LGC25" s="145"/>
      <c r="LGD25" s="144"/>
      <c r="LGE25" s="145"/>
      <c r="LGF25" s="144"/>
      <c r="LGG25" s="145"/>
      <c r="LGH25" s="144"/>
      <c r="LGI25" s="145"/>
      <c r="LGJ25" s="144"/>
      <c r="LGK25" s="145"/>
      <c r="LGL25" s="144"/>
      <c r="LGM25" s="145"/>
      <c r="LGN25" s="144"/>
      <c r="LGO25" s="145"/>
      <c r="LGP25" s="144"/>
      <c r="LGQ25" s="145"/>
      <c r="LGR25" s="144"/>
      <c r="LGS25" s="145"/>
      <c r="LGT25" s="144"/>
      <c r="LGU25" s="145"/>
      <c r="LGV25" s="144"/>
      <c r="LGW25" s="145"/>
      <c r="LGX25" s="144"/>
      <c r="LGY25" s="145"/>
      <c r="LGZ25" s="144"/>
      <c r="LHA25" s="145"/>
      <c r="LHB25" s="144"/>
      <c r="LHC25" s="145"/>
      <c r="LHD25" s="144"/>
      <c r="LHE25" s="145"/>
      <c r="LHF25" s="144"/>
      <c r="LHG25" s="145"/>
      <c r="LHH25" s="144"/>
      <c r="LHI25" s="145"/>
      <c r="LHJ25" s="144"/>
      <c r="LHK25" s="145"/>
      <c r="LHL25" s="144"/>
      <c r="LHM25" s="145"/>
      <c r="LHN25" s="144"/>
      <c r="LHO25" s="145"/>
      <c r="LHP25" s="144"/>
      <c r="LHQ25" s="145"/>
      <c r="LHR25" s="144"/>
      <c r="LHS25" s="145"/>
      <c r="LHT25" s="144"/>
      <c r="LHU25" s="145"/>
      <c r="LHV25" s="144"/>
      <c r="LHW25" s="145"/>
      <c r="LHX25" s="144"/>
      <c r="LHY25" s="145"/>
      <c r="LHZ25" s="144"/>
      <c r="LIA25" s="145"/>
      <c r="LIB25" s="144"/>
      <c r="LIC25" s="145"/>
      <c r="LID25" s="144"/>
      <c r="LIE25" s="145"/>
      <c r="LIF25" s="144"/>
      <c r="LIG25" s="145"/>
      <c r="LIH25" s="144"/>
      <c r="LII25" s="145"/>
      <c r="LIJ25" s="144"/>
      <c r="LIK25" s="145"/>
      <c r="LIL25" s="144"/>
      <c r="LIM25" s="145"/>
      <c r="LIN25" s="144"/>
      <c r="LIO25" s="145"/>
      <c r="LIP25" s="144"/>
      <c r="LIQ25" s="145"/>
      <c r="LIR25" s="144"/>
      <c r="LIS25" s="145"/>
      <c r="LIT25" s="144"/>
      <c r="LIU25" s="145"/>
      <c r="LIV25" s="144"/>
      <c r="LIW25" s="145"/>
      <c r="LIX25" s="144"/>
      <c r="LIY25" s="145"/>
      <c r="LIZ25" s="144"/>
      <c r="LJA25" s="145"/>
      <c r="LJB25" s="144"/>
      <c r="LJC25" s="145"/>
      <c r="LJD25" s="144"/>
      <c r="LJE25" s="145"/>
      <c r="LJF25" s="144"/>
      <c r="LJG25" s="145"/>
      <c r="LJH25" s="144"/>
      <c r="LJI25" s="145"/>
      <c r="LJJ25" s="144"/>
      <c r="LJK25" s="145"/>
      <c r="LJL25" s="144"/>
      <c r="LJM25" s="145"/>
      <c r="LJN25" s="144"/>
      <c r="LJO25" s="145"/>
      <c r="LJP25" s="144"/>
      <c r="LJQ25" s="145"/>
      <c r="LJR25" s="144"/>
      <c r="LJS25" s="145"/>
      <c r="LJT25" s="144"/>
      <c r="LJU25" s="145"/>
      <c r="LJV25" s="144"/>
      <c r="LJW25" s="145"/>
      <c r="LJX25" s="144"/>
      <c r="LJY25" s="145"/>
      <c r="LJZ25" s="144"/>
      <c r="LKA25" s="145"/>
      <c r="LKB25" s="144"/>
      <c r="LKC25" s="145"/>
      <c r="LKD25" s="144"/>
      <c r="LKE25" s="145"/>
      <c r="LKF25" s="144"/>
      <c r="LKG25" s="145"/>
      <c r="LKH25" s="144"/>
      <c r="LKI25" s="145"/>
      <c r="LKJ25" s="144"/>
      <c r="LKK25" s="145"/>
      <c r="LKL25" s="144"/>
      <c r="LKM25" s="145"/>
      <c r="LKN25" s="144"/>
      <c r="LKO25" s="145"/>
      <c r="LKP25" s="144"/>
      <c r="LKQ25" s="145"/>
      <c r="LKR25" s="144"/>
      <c r="LKS25" s="145"/>
      <c r="LKT25" s="144"/>
      <c r="LKU25" s="145"/>
      <c r="LKV25" s="144"/>
      <c r="LKW25" s="145"/>
      <c r="LKX25" s="144"/>
      <c r="LKY25" s="145"/>
      <c r="LKZ25" s="144"/>
      <c r="LLA25" s="145"/>
      <c r="LLB25" s="144"/>
      <c r="LLC25" s="145"/>
      <c r="LLD25" s="144"/>
      <c r="LLE25" s="145"/>
      <c r="LLF25" s="144"/>
      <c r="LLG25" s="145"/>
      <c r="LLH25" s="144"/>
      <c r="LLI25" s="145"/>
      <c r="LLJ25" s="144"/>
      <c r="LLK25" s="145"/>
      <c r="LLL25" s="144"/>
      <c r="LLM25" s="145"/>
      <c r="LLN25" s="144"/>
      <c r="LLO25" s="145"/>
      <c r="LLP25" s="144"/>
      <c r="LLQ25" s="145"/>
      <c r="LLR25" s="144"/>
      <c r="LLS25" s="145"/>
      <c r="LLT25" s="144"/>
      <c r="LLU25" s="145"/>
      <c r="LLV25" s="144"/>
      <c r="LLW25" s="145"/>
      <c r="LLX25" s="144"/>
      <c r="LLY25" s="145"/>
      <c r="LLZ25" s="144"/>
      <c r="LMA25" s="145"/>
      <c r="LMB25" s="144"/>
      <c r="LMC25" s="145"/>
      <c r="LMD25" s="144"/>
      <c r="LME25" s="145"/>
      <c r="LMF25" s="144"/>
      <c r="LMG25" s="145"/>
      <c r="LMH25" s="144"/>
      <c r="LMI25" s="145"/>
      <c r="LMJ25" s="144"/>
      <c r="LMK25" s="145"/>
      <c r="LML25" s="144"/>
      <c r="LMM25" s="145"/>
      <c r="LMN25" s="144"/>
      <c r="LMO25" s="145"/>
      <c r="LMP25" s="144"/>
      <c r="LMQ25" s="145"/>
      <c r="LMR25" s="144"/>
      <c r="LMS25" s="145"/>
      <c r="LMT25" s="144"/>
      <c r="LMU25" s="145"/>
      <c r="LMV25" s="144"/>
      <c r="LMW25" s="145"/>
      <c r="LMX25" s="144"/>
      <c r="LMY25" s="145"/>
      <c r="LMZ25" s="144"/>
      <c r="LNA25" s="145"/>
      <c r="LNB25" s="144"/>
      <c r="LNC25" s="145"/>
      <c r="LND25" s="144"/>
      <c r="LNE25" s="145"/>
      <c r="LNF25" s="144"/>
      <c r="LNG25" s="145"/>
      <c r="LNH25" s="144"/>
      <c r="LNI25" s="145"/>
      <c r="LNJ25" s="144"/>
      <c r="LNK25" s="145"/>
      <c r="LNL25" s="144"/>
      <c r="LNM25" s="145"/>
      <c r="LNN25" s="144"/>
      <c r="LNO25" s="145"/>
      <c r="LNP25" s="144"/>
      <c r="LNQ25" s="145"/>
      <c r="LNR25" s="144"/>
      <c r="LNS25" s="145"/>
      <c r="LNT25" s="144"/>
      <c r="LNU25" s="145"/>
      <c r="LNV25" s="144"/>
      <c r="LNW25" s="145"/>
      <c r="LNX25" s="144"/>
      <c r="LNY25" s="145"/>
      <c r="LNZ25" s="144"/>
      <c r="LOA25" s="145"/>
      <c r="LOB25" s="144"/>
      <c r="LOC25" s="145"/>
      <c r="LOD25" s="144"/>
      <c r="LOE25" s="145"/>
      <c r="LOF25" s="144"/>
      <c r="LOG25" s="145"/>
      <c r="LOH25" s="144"/>
      <c r="LOI25" s="145"/>
      <c r="LOJ25" s="144"/>
      <c r="LOK25" s="145"/>
      <c r="LOL25" s="144"/>
      <c r="LOM25" s="145"/>
      <c r="LON25" s="144"/>
      <c r="LOO25" s="145"/>
      <c r="LOP25" s="144"/>
      <c r="LOQ25" s="145"/>
      <c r="LOR25" s="144"/>
      <c r="LOS25" s="145"/>
      <c r="LOT25" s="144"/>
      <c r="LOU25" s="145"/>
      <c r="LOV25" s="144"/>
      <c r="LOW25" s="145"/>
      <c r="LOX25" s="144"/>
      <c r="LOY25" s="145"/>
      <c r="LOZ25" s="144"/>
      <c r="LPA25" s="145"/>
      <c r="LPB25" s="144"/>
      <c r="LPC25" s="145"/>
      <c r="LPD25" s="144"/>
      <c r="LPE25" s="145"/>
      <c r="LPF25" s="144"/>
      <c r="LPG25" s="145"/>
      <c r="LPH25" s="144"/>
      <c r="LPI25" s="145"/>
      <c r="LPJ25" s="144"/>
      <c r="LPK25" s="145"/>
      <c r="LPL25" s="144"/>
      <c r="LPM25" s="145"/>
      <c r="LPN25" s="144"/>
      <c r="LPO25" s="145"/>
      <c r="LPP25" s="144"/>
      <c r="LPQ25" s="145"/>
      <c r="LPR25" s="144"/>
      <c r="LPS25" s="145"/>
      <c r="LPT25" s="144"/>
      <c r="LPU25" s="145"/>
      <c r="LPV25" s="144"/>
      <c r="LPW25" s="145"/>
      <c r="LPX25" s="144"/>
      <c r="LPY25" s="145"/>
      <c r="LPZ25" s="144"/>
      <c r="LQA25" s="145"/>
      <c r="LQB25" s="144"/>
      <c r="LQC25" s="145"/>
      <c r="LQD25" s="144"/>
      <c r="LQE25" s="145"/>
      <c r="LQF25" s="144"/>
      <c r="LQG25" s="145"/>
      <c r="LQH25" s="144"/>
      <c r="LQI25" s="145"/>
      <c r="LQJ25" s="144"/>
      <c r="LQK25" s="145"/>
      <c r="LQL25" s="144"/>
      <c r="LQM25" s="145"/>
      <c r="LQN25" s="144"/>
      <c r="LQO25" s="145"/>
      <c r="LQP25" s="144"/>
      <c r="LQQ25" s="145"/>
      <c r="LQR25" s="144"/>
      <c r="LQS25" s="145"/>
      <c r="LQT25" s="144"/>
      <c r="LQU25" s="145"/>
      <c r="LQV25" s="144"/>
      <c r="LQW25" s="145"/>
      <c r="LQX25" s="144"/>
      <c r="LQY25" s="145"/>
      <c r="LQZ25" s="144"/>
      <c r="LRA25" s="145"/>
      <c r="LRB25" s="144"/>
      <c r="LRC25" s="145"/>
      <c r="LRD25" s="144"/>
      <c r="LRE25" s="145"/>
      <c r="LRF25" s="144"/>
      <c r="LRG25" s="145"/>
      <c r="LRH25" s="144"/>
      <c r="LRI25" s="145"/>
      <c r="LRJ25" s="144"/>
      <c r="LRK25" s="145"/>
      <c r="LRL25" s="144"/>
      <c r="LRM25" s="145"/>
      <c r="LRN25" s="144"/>
      <c r="LRO25" s="145"/>
      <c r="LRP25" s="144"/>
      <c r="LRQ25" s="145"/>
      <c r="LRR25" s="144"/>
      <c r="LRS25" s="145"/>
      <c r="LRT25" s="144"/>
      <c r="LRU25" s="145"/>
      <c r="LRV25" s="144"/>
      <c r="LRW25" s="145"/>
      <c r="LRX25" s="144"/>
      <c r="LRY25" s="145"/>
      <c r="LRZ25" s="144"/>
      <c r="LSA25" s="145"/>
      <c r="LSB25" s="144"/>
      <c r="LSC25" s="145"/>
      <c r="LSD25" s="144"/>
      <c r="LSE25" s="145"/>
      <c r="LSF25" s="144"/>
      <c r="LSG25" s="145"/>
      <c r="LSH25" s="144"/>
      <c r="LSI25" s="145"/>
      <c r="LSJ25" s="144"/>
      <c r="LSK25" s="145"/>
      <c r="LSL25" s="144"/>
      <c r="LSM25" s="145"/>
      <c r="LSN25" s="144"/>
      <c r="LSO25" s="145"/>
      <c r="LSP25" s="144"/>
      <c r="LSQ25" s="145"/>
      <c r="LSR25" s="144"/>
      <c r="LSS25" s="145"/>
      <c r="LST25" s="144"/>
      <c r="LSU25" s="145"/>
      <c r="LSV25" s="144"/>
      <c r="LSW25" s="145"/>
      <c r="LSX25" s="144"/>
      <c r="LSY25" s="145"/>
      <c r="LSZ25" s="144"/>
      <c r="LTA25" s="145"/>
      <c r="LTB25" s="144"/>
      <c r="LTC25" s="145"/>
      <c r="LTD25" s="144"/>
      <c r="LTE25" s="145"/>
      <c r="LTF25" s="144"/>
      <c r="LTG25" s="145"/>
      <c r="LTH25" s="144"/>
      <c r="LTI25" s="145"/>
      <c r="LTJ25" s="144"/>
      <c r="LTK25" s="145"/>
      <c r="LTL25" s="144"/>
      <c r="LTM25" s="145"/>
      <c r="LTN25" s="144"/>
      <c r="LTO25" s="145"/>
      <c r="LTP25" s="144"/>
      <c r="LTQ25" s="145"/>
      <c r="LTR25" s="144"/>
      <c r="LTS25" s="145"/>
      <c r="LTT25" s="144"/>
      <c r="LTU25" s="145"/>
      <c r="LTV25" s="144"/>
      <c r="LTW25" s="145"/>
      <c r="LTX25" s="144"/>
      <c r="LTY25" s="145"/>
      <c r="LTZ25" s="144"/>
      <c r="LUA25" s="145"/>
      <c r="LUB25" s="144"/>
      <c r="LUC25" s="145"/>
      <c r="LUD25" s="144"/>
      <c r="LUE25" s="145"/>
      <c r="LUF25" s="144"/>
      <c r="LUG25" s="145"/>
      <c r="LUH25" s="144"/>
      <c r="LUI25" s="145"/>
      <c r="LUJ25" s="144"/>
      <c r="LUK25" s="145"/>
      <c r="LUL25" s="144"/>
      <c r="LUM25" s="145"/>
      <c r="LUN25" s="144"/>
      <c r="LUO25" s="145"/>
      <c r="LUP25" s="144"/>
      <c r="LUQ25" s="145"/>
      <c r="LUR25" s="144"/>
      <c r="LUS25" s="145"/>
      <c r="LUT25" s="144"/>
      <c r="LUU25" s="145"/>
      <c r="LUV25" s="144"/>
      <c r="LUW25" s="145"/>
      <c r="LUX25" s="144"/>
      <c r="LUY25" s="145"/>
      <c r="LUZ25" s="144"/>
      <c r="LVA25" s="145"/>
      <c r="LVB25" s="144"/>
      <c r="LVC25" s="145"/>
      <c r="LVD25" s="144"/>
      <c r="LVE25" s="145"/>
      <c r="LVF25" s="144"/>
      <c r="LVG25" s="145"/>
      <c r="LVH25" s="144"/>
      <c r="LVI25" s="145"/>
      <c r="LVJ25" s="144"/>
      <c r="LVK25" s="145"/>
      <c r="LVL25" s="144"/>
      <c r="LVM25" s="145"/>
      <c r="LVN25" s="144"/>
      <c r="LVO25" s="145"/>
      <c r="LVP25" s="144"/>
      <c r="LVQ25" s="145"/>
      <c r="LVR25" s="144"/>
      <c r="LVS25" s="145"/>
      <c r="LVT25" s="144"/>
      <c r="LVU25" s="145"/>
      <c r="LVV25" s="144"/>
      <c r="LVW25" s="145"/>
      <c r="LVX25" s="144"/>
      <c r="LVY25" s="145"/>
      <c r="LVZ25" s="144"/>
      <c r="LWA25" s="145"/>
      <c r="LWB25" s="144"/>
      <c r="LWC25" s="145"/>
      <c r="LWD25" s="144"/>
      <c r="LWE25" s="145"/>
      <c r="LWF25" s="144"/>
      <c r="LWG25" s="145"/>
      <c r="LWH25" s="144"/>
      <c r="LWI25" s="145"/>
      <c r="LWJ25" s="144"/>
      <c r="LWK25" s="145"/>
      <c r="LWL25" s="144"/>
      <c r="LWM25" s="145"/>
      <c r="LWN25" s="144"/>
      <c r="LWO25" s="145"/>
      <c r="LWP25" s="144"/>
      <c r="LWQ25" s="145"/>
      <c r="LWR25" s="144"/>
      <c r="LWS25" s="145"/>
      <c r="LWT25" s="144"/>
      <c r="LWU25" s="145"/>
      <c r="LWV25" s="144"/>
      <c r="LWW25" s="145"/>
      <c r="LWX25" s="144"/>
      <c r="LWY25" s="145"/>
      <c r="LWZ25" s="144"/>
      <c r="LXA25" s="145"/>
      <c r="LXB25" s="144"/>
      <c r="LXC25" s="145"/>
      <c r="LXD25" s="144"/>
      <c r="LXE25" s="145"/>
      <c r="LXF25" s="144"/>
      <c r="LXG25" s="145"/>
      <c r="LXH25" s="144"/>
      <c r="LXI25" s="145"/>
      <c r="LXJ25" s="144"/>
      <c r="LXK25" s="145"/>
      <c r="LXL25" s="144"/>
      <c r="LXM25" s="145"/>
      <c r="LXN25" s="144"/>
      <c r="LXO25" s="145"/>
      <c r="LXP25" s="144"/>
      <c r="LXQ25" s="145"/>
      <c r="LXR25" s="144"/>
      <c r="LXS25" s="145"/>
      <c r="LXT25" s="144"/>
      <c r="LXU25" s="145"/>
      <c r="LXV25" s="144"/>
      <c r="LXW25" s="145"/>
      <c r="LXX25" s="144"/>
      <c r="LXY25" s="145"/>
      <c r="LXZ25" s="144"/>
      <c r="LYA25" s="145"/>
      <c r="LYB25" s="144"/>
      <c r="LYC25" s="145"/>
      <c r="LYD25" s="144"/>
      <c r="LYE25" s="145"/>
      <c r="LYF25" s="144"/>
      <c r="LYG25" s="145"/>
      <c r="LYH25" s="144"/>
      <c r="LYI25" s="145"/>
      <c r="LYJ25" s="144"/>
      <c r="LYK25" s="145"/>
      <c r="LYL25" s="144"/>
      <c r="LYM25" s="145"/>
      <c r="LYN25" s="144"/>
      <c r="LYO25" s="145"/>
      <c r="LYP25" s="144"/>
      <c r="LYQ25" s="145"/>
      <c r="LYR25" s="144"/>
      <c r="LYS25" s="145"/>
      <c r="LYT25" s="144"/>
      <c r="LYU25" s="145"/>
      <c r="LYV25" s="144"/>
      <c r="LYW25" s="145"/>
      <c r="LYX25" s="144"/>
      <c r="LYY25" s="145"/>
      <c r="LYZ25" s="144"/>
      <c r="LZA25" s="145"/>
      <c r="LZB25" s="144"/>
      <c r="LZC25" s="145"/>
      <c r="LZD25" s="144"/>
      <c r="LZE25" s="145"/>
      <c r="LZF25" s="144"/>
      <c r="LZG25" s="145"/>
      <c r="LZH25" s="144"/>
      <c r="LZI25" s="145"/>
      <c r="LZJ25" s="144"/>
      <c r="LZK25" s="145"/>
      <c r="LZL25" s="144"/>
      <c r="LZM25" s="145"/>
      <c r="LZN25" s="144"/>
      <c r="LZO25" s="145"/>
      <c r="LZP25" s="144"/>
      <c r="LZQ25" s="145"/>
      <c r="LZR25" s="144"/>
      <c r="LZS25" s="145"/>
      <c r="LZT25" s="144"/>
      <c r="LZU25" s="145"/>
      <c r="LZV25" s="144"/>
      <c r="LZW25" s="145"/>
      <c r="LZX25" s="144"/>
      <c r="LZY25" s="145"/>
      <c r="LZZ25" s="144"/>
      <c r="MAA25" s="145"/>
      <c r="MAB25" s="144"/>
      <c r="MAC25" s="145"/>
      <c r="MAD25" s="144"/>
      <c r="MAE25" s="145"/>
      <c r="MAF25" s="144"/>
      <c r="MAG25" s="145"/>
      <c r="MAH25" s="144"/>
      <c r="MAI25" s="145"/>
      <c r="MAJ25" s="144"/>
      <c r="MAK25" s="145"/>
      <c r="MAL25" s="144"/>
      <c r="MAM25" s="145"/>
      <c r="MAN25" s="144"/>
      <c r="MAO25" s="145"/>
      <c r="MAP25" s="144"/>
      <c r="MAQ25" s="145"/>
      <c r="MAR25" s="144"/>
      <c r="MAS25" s="145"/>
      <c r="MAT25" s="144"/>
      <c r="MAU25" s="145"/>
      <c r="MAV25" s="144"/>
      <c r="MAW25" s="145"/>
      <c r="MAX25" s="144"/>
      <c r="MAY25" s="145"/>
      <c r="MAZ25" s="144"/>
      <c r="MBA25" s="145"/>
      <c r="MBB25" s="144"/>
      <c r="MBC25" s="145"/>
      <c r="MBD25" s="144"/>
      <c r="MBE25" s="145"/>
      <c r="MBF25" s="144"/>
      <c r="MBG25" s="145"/>
      <c r="MBH25" s="144"/>
      <c r="MBI25" s="145"/>
      <c r="MBJ25" s="144"/>
      <c r="MBK25" s="145"/>
      <c r="MBL25" s="144"/>
      <c r="MBM25" s="145"/>
      <c r="MBN25" s="144"/>
      <c r="MBO25" s="145"/>
      <c r="MBP25" s="144"/>
      <c r="MBQ25" s="145"/>
      <c r="MBR25" s="144"/>
      <c r="MBS25" s="145"/>
      <c r="MBT25" s="144"/>
      <c r="MBU25" s="145"/>
      <c r="MBV25" s="144"/>
      <c r="MBW25" s="145"/>
      <c r="MBX25" s="144"/>
      <c r="MBY25" s="145"/>
      <c r="MBZ25" s="144"/>
      <c r="MCA25" s="145"/>
      <c r="MCB25" s="144"/>
      <c r="MCC25" s="145"/>
      <c r="MCD25" s="144"/>
      <c r="MCE25" s="145"/>
      <c r="MCF25" s="144"/>
      <c r="MCG25" s="145"/>
      <c r="MCH25" s="144"/>
      <c r="MCI25" s="145"/>
      <c r="MCJ25" s="144"/>
      <c r="MCK25" s="145"/>
      <c r="MCL25" s="144"/>
      <c r="MCM25" s="145"/>
      <c r="MCN25" s="144"/>
      <c r="MCO25" s="145"/>
      <c r="MCP25" s="144"/>
      <c r="MCQ25" s="145"/>
      <c r="MCR25" s="144"/>
      <c r="MCS25" s="145"/>
      <c r="MCT25" s="144"/>
      <c r="MCU25" s="145"/>
      <c r="MCV25" s="144"/>
      <c r="MCW25" s="145"/>
      <c r="MCX25" s="144"/>
      <c r="MCY25" s="145"/>
      <c r="MCZ25" s="144"/>
      <c r="MDA25" s="145"/>
      <c r="MDB25" s="144"/>
      <c r="MDC25" s="145"/>
      <c r="MDD25" s="144"/>
      <c r="MDE25" s="145"/>
      <c r="MDF25" s="144"/>
      <c r="MDG25" s="145"/>
      <c r="MDH25" s="144"/>
      <c r="MDI25" s="145"/>
      <c r="MDJ25" s="144"/>
      <c r="MDK25" s="145"/>
      <c r="MDL25" s="144"/>
      <c r="MDM25" s="145"/>
      <c r="MDN25" s="144"/>
      <c r="MDO25" s="145"/>
      <c r="MDP25" s="144"/>
      <c r="MDQ25" s="145"/>
      <c r="MDR25" s="144"/>
      <c r="MDS25" s="145"/>
      <c r="MDT25" s="144"/>
      <c r="MDU25" s="145"/>
      <c r="MDV25" s="144"/>
      <c r="MDW25" s="145"/>
      <c r="MDX25" s="144"/>
      <c r="MDY25" s="145"/>
      <c r="MDZ25" s="144"/>
      <c r="MEA25" s="145"/>
      <c r="MEB25" s="144"/>
      <c r="MEC25" s="145"/>
      <c r="MED25" s="144"/>
      <c r="MEE25" s="145"/>
      <c r="MEF25" s="144"/>
      <c r="MEG25" s="145"/>
      <c r="MEH25" s="144"/>
      <c r="MEI25" s="145"/>
      <c r="MEJ25" s="144"/>
      <c r="MEK25" s="145"/>
      <c r="MEL25" s="144"/>
      <c r="MEM25" s="145"/>
      <c r="MEN25" s="144"/>
      <c r="MEO25" s="145"/>
      <c r="MEP25" s="144"/>
      <c r="MEQ25" s="145"/>
      <c r="MER25" s="144"/>
      <c r="MES25" s="145"/>
      <c r="MET25" s="144"/>
      <c r="MEU25" s="145"/>
      <c r="MEV25" s="144"/>
      <c r="MEW25" s="145"/>
      <c r="MEX25" s="144"/>
      <c r="MEY25" s="145"/>
      <c r="MEZ25" s="144"/>
      <c r="MFA25" s="145"/>
      <c r="MFB25" s="144"/>
      <c r="MFC25" s="145"/>
      <c r="MFD25" s="144"/>
      <c r="MFE25" s="145"/>
      <c r="MFF25" s="144"/>
      <c r="MFG25" s="145"/>
      <c r="MFH25" s="144"/>
      <c r="MFI25" s="145"/>
      <c r="MFJ25" s="144"/>
      <c r="MFK25" s="145"/>
      <c r="MFL25" s="144"/>
      <c r="MFM25" s="145"/>
      <c r="MFN25" s="144"/>
      <c r="MFO25" s="145"/>
      <c r="MFP25" s="144"/>
      <c r="MFQ25" s="145"/>
      <c r="MFR25" s="144"/>
      <c r="MFS25" s="145"/>
      <c r="MFT25" s="144"/>
      <c r="MFU25" s="145"/>
      <c r="MFV25" s="144"/>
      <c r="MFW25" s="145"/>
      <c r="MFX25" s="144"/>
      <c r="MFY25" s="145"/>
      <c r="MFZ25" s="144"/>
      <c r="MGA25" s="145"/>
      <c r="MGB25" s="144"/>
      <c r="MGC25" s="145"/>
      <c r="MGD25" s="144"/>
      <c r="MGE25" s="145"/>
      <c r="MGF25" s="144"/>
      <c r="MGG25" s="145"/>
      <c r="MGH25" s="144"/>
      <c r="MGI25" s="145"/>
      <c r="MGJ25" s="144"/>
      <c r="MGK25" s="145"/>
      <c r="MGL25" s="144"/>
      <c r="MGM25" s="145"/>
      <c r="MGN25" s="144"/>
      <c r="MGO25" s="145"/>
      <c r="MGP25" s="144"/>
      <c r="MGQ25" s="145"/>
      <c r="MGR25" s="144"/>
      <c r="MGS25" s="145"/>
      <c r="MGT25" s="144"/>
      <c r="MGU25" s="145"/>
      <c r="MGV25" s="144"/>
      <c r="MGW25" s="145"/>
      <c r="MGX25" s="144"/>
      <c r="MGY25" s="145"/>
      <c r="MGZ25" s="144"/>
      <c r="MHA25" s="145"/>
      <c r="MHB25" s="144"/>
      <c r="MHC25" s="145"/>
      <c r="MHD25" s="144"/>
      <c r="MHE25" s="145"/>
      <c r="MHF25" s="144"/>
      <c r="MHG25" s="145"/>
      <c r="MHH25" s="144"/>
      <c r="MHI25" s="145"/>
      <c r="MHJ25" s="144"/>
      <c r="MHK25" s="145"/>
      <c r="MHL25" s="144"/>
      <c r="MHM25" s="145"/>
      <c r="MHN25" s="144"/>
      <c r="MHO25" s="145"/>
      <c r="MHP25" s="144"/>
      <c r="MHQ25" s="145"/>
      <c r="MHR25" s="144"/>
      <c r="MHS25" s="145"/>
      <c r="MHT25" s="144"/>
      <c r="MHU25" s="145"/>
      <c r="MHV25" s="144"/>
      <c r="MHW25" s="145"/>
      <c r="MHX25" s="144"/>
      <c r="MHY25" s="145"/>
      <c r="MHZ25" s="144"/>
      <c r="MIA25" s="145"/>
      <c r="MIB25" s="144"/>
      <c r="MIC25" s="145"/>
      <c r="MID25" s="144"/>
      <c r="MIE25" s="145"/>
      <c r="MIF25" s="144"/>
      <c r="MIG25" s="145"/>
      <c r="MIH25" s="144"/>
      <c r="MII25" s="145"/>
      <c r="MIJ25" s="144"/>
      <c r="MIK25" s="145"/>
      <c r="MIL25" s="144"/>
      <c r="MIM25" s="145"/>
      <c r="MIN25" s="144"/>
      <c r="MIO25" s="145"/>
      <c r="MIP25" s="144"/>
      <c r="MIQ25" s="145"/>
      <c r="MIR25" s="144"/>
      <c r="MIS25" s="145"/>
      <c r="MIT25" s="144"/>
      <c r="MIU25" s="145"/>
      <c r="MIV25" s="144"/>
      <c r="MIW25" s="145"/>
      <c r="MIX25" s="144"/>
      <c r="MIY25" s="145"/>
      <c r="MIZ25" s="144"/>
      <c r="MJA25" s="145"/>
      <c r="MJB25" s="144"/>
      <c r="MJC25" s="145"/>
      <c r="MJD25" s="144"/>
      <c r="MJE25" s="145"/>
      <c r="MJF25" s="144"/>
      <c r="MJG25" s="145"/>
      <c r="MJH25" s="144"/>
      <c r="MJI25" s="145"/>
      <c r="MJJ25" s="144"/>
      <c r="MJK25" s="145"/>
      <c r="MJL25" s="144"/>
      <c r="MJM25" s="145"/>
      <c r="MJN25" s="144"/>
      <c r="MJO25" s="145"/>
      <c r="MJP25" s="144"/>
      <c r="MJQ25" s="145"/>
      <c r="MJR25" s="144"/>
      <c r="MJS25" s="145"/>
      <c r="MJT25" s="144"/>
      <c r="MJU25" s="145"/>
      <c r="MJV25" s="144"/>
      <c r="MJW25" s="145"/>
      <c r="MJX25" s="144"/>
      <c r="MJY25" s="145"/>
      <c r="MJZ25" s="144"/>
      <c r="MKA25" s="145"/>
      <c r="MKB25" s="144"/>
      <c r="MKC25" s="145"/>
      <c r="MKD25" s="144"/>
      <c r="MKE25" s="145"/>
      <c r="MKF25" s="144"/>
      <c r="MKG25" s="145"/>
      <c r="MKH25" s="144"/>
      <c r="MKI25" s="145"/>
      <c r="MKJ25" s="144"/>
      <c r="MKK25" s="145"/>
      <c r="MKL25" s="144"/>
      <c r="MKM25" s="145"/>
      <c r="MKN25" s="144"/>
      <c r="MKO25" s="145"/>
      <c r="MKP25" s="144"/>
      <c r="MKQ25" s="145"/>
      <c r="MKR25" s="144"/>
      <c r="MKS25" s="145"/>
      <c r="MKT25" s="144"/>
      <c r="MKU25" s="145"/>
      <c r="MKV25" s="144"/>
      <c r="MKW25" s="145"/>
      <c r="MKX25" s="144"/>
      <c r="MKY25" s="145"/>
      <c r="MKZ25" s="144"/>
      <c r="MLA25" s="145"/>
      <c r="MLB25" s="144"/>
      <c r="MLC25" s="145"/>
      <c r="MLD25" s="144"/>
      <c r="MLE25" s="145"/>
      <c r="MLF25" s="144"/>
      <c r="MLG25" s="145"/>
      <c r="MLH25" s="144"/>
      <c r="MLI25" s="145"/>
      <c r="MLJ25" s="144"/>
      <c r="MLK25" s="145"/>
      <c r="MLL25" s="144"/>
      <c r="MLM25" s="145"/>
      <c r="MLN25" s="144"/>
      <c r="MLO25" s="145"/>
      <c r="MLP25" s="144"/>
      <c r="MLQ25" s="145"/>
      <c r="MLR25" s="144"/>
      <c r="MLS25" s="145"/>
      <c r="MLT25" s="144"/>
      <c r="MLU25" s="145"/>
      <c r="MLV25" s="144"/>
      <c r="MLW25" s="145"/>
      <c r="MLX25" s="144"/>
      <c r="MLY25" s="145"/>
      <c r="MLZ25" s="144"/>
      <c r="MMA25" s="145"/>
      <c r="MMB25" s="144"/>
      <c r="MMC25" s="145"/>
      <c r="MMD25" s="144"/>
      <c r="MME25" s="145"/>
      <c r="MMF25" s="144"/>
      <c r="MMG25" s="145"/>
      <c r="MMH25" s="144"/>
      <c r="MMI25" s="145"/>
      <c r="MMJ25" s="144"/>
      <c r="MMK25" s="145"/>
      <c r="MML25" s="144"/>
      <c r="MMM25" s="145"/>
      <c r="MMN25" s="144"/>
      <c r="MMO25" s="145"/>
      <c r="MMP25" s="144"/>
      <c r="MMQ25" s="145"/>
      <c r="MMR25" s="144"/>
      <c r="MMS25" s="145"/>
      <c r="MMT25" s="144"/>
      <c r="MMU25" s="145"/>
      <c r="MMV25" s="144"/>
      <c r="MMW25" s="145"/>
      <c r="MMX25" s="144"/>
      <c r="MMY25" s="145"/>
      <c r="MMZ25" s="144"/>
      <c r="MNA25" s="145"/>
      <c r="MNB25" s="144"/>
      <c r="MNC25" s="145"/>
      <c r="MND25" s="144"/>
      <c r="MNE25" s="145"/>
      <c r="MNF25" s="144"/>
      <c r="MNG25" s="145"/>
      <c r="MNH25" s="144"/>
      <c r="MNI25" s="145"/>
      <c r="MNJ25" s="144"/>
      <c r="MNK25" s="145"/>
      <c r="MNL25" s="144"/>
      <c r="MNM25" s="145"/>
      <c r="MNN25" s="144"/>
      <c r="MNO25" s="145"/>
      <c r="MNP25" s="144"/>
      <c r="MNQ25" s="145"/>
      <c r="MNR25" s="144"/>
      <c r="MNS25" s="145"/>
      <c r="MNT25" s="144"/>
      <c r="MNU25" s="145"/>
      <c r="MNV25" s="144"/>
      <c r="MNW25" s="145"/>
      <c r="MNX25" s="144"/>
      <c r="MNY25" s="145"/>
      <c r="MNZ25" s="144"/>
      <c r="MOA25" s="145"/>
      <c r="MOB25" s="144"/>
      <c r="MOC25" s="145"/>
      <c r="MOD25" s="144"/>
      <c r="MOE25" s="145"/>
      <c r="MOF25" s="144"/>
      <c r="MOG25" s="145"/>
      <c r="MOH25" s="144"/>
      <c r="MOI25" s="145"/>
      <c r="MOJ25" s="144"/>
      <c r="MOK25" s="145"/>
      <c r="MOL25" s="144"/>
      <c r="MOM25" s="145"/>
      <c r="MON25" s="144"/>
      <c r="MOO25" s="145"/>
      <c r="MOP25" s="144"/>
      <c r="MOQ25" s="145"/>
      <c r="MOR25" s="144"/>
      <c r="MOS25" s="145"/>
      <c r="MOT25" s="144"/>
      <c r="MOU25" s="145"/>
      <c r="MOV25" s="144"/>
      <c r="MOW25" s="145"/>
      <c r="MOX25" s="144"/>
      <c r="MOY25" s="145"/>
      <c r="MOZ25" s="144"/>
      <c r="MPA25" s="145"/>
      <c r="MPB25" s="144"/>
      <c r="MPC25" s="145"/>
      <c r="MPD25" s="144"/>
      <c r="MPE25" s="145"/>
      <c r="MPF25" s="144"/>
      <c r="MPG25" s="145"/>
      <c r="MPH25" s="144"/>
      <c r="MPI25" s="145"/>
      <c r="MPJ25" s="144"/>
      <c r="MPK25" s="145"/>
      <c r="MPL25" s="144"/>
      <c r="MPM25" s="145"/>
      <c r="MPN25" s="144"/>
      <c r="MPO25" s="145"/>
      <c r="MPP25" s="144"/>
      <c r="MPQ25" s="145"/>
      <c r="MPR25" s="144"/>
      <c r="MPS25" s="145"/>
      <c r="MPT25" s="144"/>
      <c r="MPU25" s="145"/>
      <c r="MPV25" s="144"/>
      <c r="MPW25" s="145"/>
      <c r="MPX25" s="144"/>
      <c r="MPY25" s="145"/>
      <c r="MPZ25" s="144"/>
      <c r="MQA25" s="145"/>
      <c r="MQB25" s="144"/>
      <c r="MQC25" s="145"/>
      <c r="MQD25" s="144"/>
      <c r="MQE25" s="145"/>
      <c r="MQF25" s="144"/>
      <c r="MQG25" s="145"/>
      <c r="MQH25" s="144"/>
      <c r="MQI25" s="145"/>
      <c r="MQJ25" s="144"/>
      <c r="MQK25" s="145"/>
      <c r="MQL25" s="144"/>
      <c r="MQM25" s="145"/>
      <c r="MQN25" s="144"/>
      <c r="MQO25" s="145"/>
      <c r="MQP25" s="144"/>
      <c r="MQQ25" s="145"/>
      <c r="MQR25" s="144"/>
      <c r="MQS25" s="145"/>
      <c r="MQT25" s="144"/>
      <c r="MQU25" s="145"/>
      <c r="MQV25" s="144"/>
      <c r="MQW25" s="145"/>
      <c r="MQX25" s="144"/>
      <c r="MQY25" s="145"/>
      <c r="MQZ25" s="144"/>
      <c r="MRA25" s="145"/>
      <c r="MRB25" s="144"/>
      <c r="MRC25" s="145"/>
      <c r="MRD25" s="144"/>
      <c r="MRE25" s="145"/>
      <c r="MRF25" s="144"/>
      <c r="MRG25" s="145"/>
      <c r="MRH25" s="144"/>
      <c r="MRI25" s="145"/>
      <c r="MRJ25" s="144"/>
      <c r="MRK25" s="145"/>
      <c r="MRL25" s="144"/>
      <c r="MRM25" s="145"/>
      <c r="MRN25" s="144"/>
      <c r="MRO25" s="145"/>
      <c r="MRP25" s="144"/>
      <c r="MRQ25" s="145"/>
      <c r="MRR25" s="144"/>
      <c r="MRS25" s="145"/>
      <c r="MRT25" s="144"/>
      <c r="MRU25" s="145"/>
      <c r="MRV25" s="144"/>
      <c r="MRW25" s="145"/>
      <c r="MRX25" s="144"/>
      <c r="MRY25" s="145"/>
      <c r="MRZ25" s="144"/>
      <c r="MSA25" s="145"/>
      <c r="MSB25" s="144"/>
      <c r="MSC25" s="145"/>
      <c r="MSD25" s="144"/>
      <c r="MSE25" s="145"/>
      <c r="MSF25" s="144"/>
      <c r="MSG25" s="145"/>
      <c r="MSH25" s="144"/>
      <c r="MSI25" s="145"/>
      <c r="MSJ25" s="144"/>
      <c r="MSK25" s="145"/>
      <c r="MSL25" s="144"/>
      <c r="MSM25" s="145"/>
      <c r="MSN25" s="144"/>
      <c r="MSO25" s="145"/>
      <c r="MSP25" s="144"/>
      <c r="MSQ25" s="145"/>
      <c r="MSR25" s="144"/>
      <c r="MSS25" s="145"/>
      <c r="MST25" s="144"/>
      <c r="MSU25" s="145"/>
      <c r="MSV25" s="144"/>
      <c r="MSW25" s="145"/>
      <c r="MSX25" s="144"/>
      <c r="MSY25" s="145"/>
      <c r="MSZ25" s="144"/>
      <c r="MTA25" s="145"/>
      <c r="MTB25" s="144"/>
      <c r="MTC25" s="145"/>
      <c r="MTD25" s="144"/>
      <c r="MTE25" s="145"/>
      <c r="MTF25" s="144"/>
      <c r="MTG25" s="145"/>
      <c r="MTH25" s="144"/>
      <c r="MTI25" s="145"/>
      <c r="MTJ25" s="144"/>
      <c r="MTK25" s="145"/>
      <c r="MTL25" s="144"/>
      <c r="MTM25" s="145"/>
      <c r="MTN25" s="144"/>
      <c r="MTO25" s="145"/>
      <c r="MTP25" s="144"/>
      <c r="MTQ25" s="145"/>
      <c r="MTR25" s="144"/>
      <c r="MTS25" s="145"/>
      <c r="MTT25" s="144"/>
      <c r="MTU25" s="145"/>
      <c r="MTV25" s="144"/>
      <c r="MTW25" s="145"/>
      <c r="MTX25" s="144"/>
      <c r="MTY25" s="145"/>
      <c r="MTZ25" s="144"/>
      <c r="MUA25" s="145"/>
      <c r="MUB25" s="144"/>
      <c r="MUC25" s="145"/>
      <c r="MUD25" s="144"/>
      <c r="MUE25" s="145"/>
      <c r="MUF25" s="144"/>
      <c r="MUG25" s="145"/>
      <c r="MUH25" s="144"/>
      <c r="MUI25" s="145"/>
      <c r="MUJ25" s="144"/>
      <c r="MUK25" s="145"/>
      <c r="MUL25" s="144"/>
      <c r="MUM25" s="145"/>
      <c r="MUN25" s="144"/>
      <c r="MUO25" s="145"/>
      <c r="MUP25" s="144"/>
      <c r="MUQ25" s="145"/>
      <c r="MUR25" s="144"/>
      <c r="MUS25" s="145"/>
      <c r="MUT25" s="144"/>
      <c r="MUU25" s="145"/>
      <c r="MUV25" s="144"/>
      <c r="MUW25" s="145"/>
      <c r="MUX25" s="144"/>
      <c r="MUY25" s="145"/>
      <c r="MUZ25" s="144"/>
      <c r="MVA25" s="145"/>
      <c r="MVB25" s="144"/>
      <c r="MVC25" s="145"/>
      <c r="MVD25" s="144"/>
      <c r="MVE25" s="145"/>
      <c r="MVF25" s="144"/>
      <c r="MVG25" s="145"/>
      <c r="MVH25" s="144"/>
      <c r="MVI25" s="145"/>
      <c r="MVJ25" s="144"/>
      <c r="MVK25" s="145"/>
      <c r="MVL25" s="144"/>
      <c r="MVM25" s="145"/>
      <c r="MVN25" s="144"/>
      <c r="MVO25" s="145"/>
      <c r="MVP25" s="144"/>
      <c r="MVQ25" s="145"/>
      <c r="MVR25" s="144"/>
      <c r="MVS25" s="145"/>
      <c r="MVT25" s="144"/>
      <c r="MVU25" s="145"/>
      <c r="MVV25" s="144"/>
      <c r="MVW25" s="145"/>
      <c r="MVX25" s="144"/>
      <c r="MVY25" s="145"/>
      <c r="MVZ25" s="144"/>
      <c r="MWA25" s="145"/>
      <c r="MWB25" s="144"/>
      <c r="MWC25" s="145"/>
      <c r="MWD25" s="144"/>
      <c r="MWE25" s="145"/>
      <c r="MWF25" s="144"/>
      <c r="MWG25" s="145"/>
      <c r="MWH25" s="144"/>
      <c r="MWI25" s="145"/>
      <c r="MWJ25" s="144"/>
      <c r="MWK25" s="145"/>
      <c r="MWL25" s="144"/>
      <c r="MWM25" s="145"/>
      <c r="MWN25" s="144"/>
      <c r="MWO25" s="145"/>
      <c r="MWP25" s="144"/>
      <c r="MWQ25" s="145"/>
      <c r="MWR25" s="144"/>
      <c r="MWS25" s="145"/>
      <c r="MWT25" s="144"/>
      <c r="MWU25" s="145"/>
      <c r="MWV25" s="144"/>
      <c r="MWW25" s="145"/>
      <c r="MWX25" s="144"/>
      <c r="MWY25" s="145"/>
      <c r="MWZ25" s="144"/>
      <c r="MXA25" s="145"/>
      <c r="MXB25" s="144"/>
      <c r="MXC25" s="145"/>
      <c r="MXD25" s="144"/>
      <c r="MXE25" s="145"/>
      <c r="MXF25" s="144"/>
      <c r="MXG25" s="145"/>
      <c r="MXH25" s="144"/>
      <c r="MXI25" s="145"/>
      <c r="MXJ25" s="144"/>
      <c r="MXK25" s="145"/>
      <c r="MXL25" s="144"/>
      <c r="MXM25" s="145"/>
      <c r="MXN25" s="144"/>
      <c r="MXO25" s="145"/>
      <c r="MXP25" s="144"/>
      <c r="MXQ25" s="145"/>
      <c r="MXR25" s="144"/>
      <c r="MXS25" s="145"/>
      <c r="MXT25" s="144"/>
      <c r="MXU25" s="145"/>
      <c r="MXV25" s="144"/>
      <c r="MXW25" s="145"/>
      <c r="MXX25" s="144"/>
      <c r="MXY25" s="145"/>
      <c r="MXZ25" s="144"/>
      <c r="MYA25" s="145"/>
      <c r="MYB25" s="144"/>
      <c r="MYC25" s="145"/>
      <c r="MYD25" s="144"/>
      <c r="MYE25" s="145"/>
      <c r="MYF25" s="144"/>
      <c r="MYG25" s="145"/>
      <c r="MYH25" s="144"/>
      <c r="MYI25" s="145"/>
      <c r="MYJ25" s="144"/>
      <c r="MYK25" s="145"/>
      <c r="MYL25" s="144"/>
      <c r="MYM25" s="145"/>
      <c r="MYN25" s="144"/>
      <c r="MYO25" s="145"/>
      <c r="MYP25" s="144"/>
      <c r="MYQ25" s="145"/>
      <c r="MYR25" s="144"/>
      <c r="MYS25" s="145"/>
      <c r="MYT25" s="144"/>
      <c r="MYU25" s="145"/>
      <c r="MYV25" s="144"/>
      <c r="MYW25" s="145"/>
      <c r="MYX25" s="144"/>
      <c r="MYY25" s="145"/>
      <c r="MYZ25" s="144"/>
      <c r="MZA25" s="145"/>
      <c r="MZB25" s="144"/>
      <c r="MZC25" s="145"/>
      <c r="MZD25" s="144"/>
      <c r="MZE25" s="145"/>
      <c r="MZF25" s="144"/>
      <c r="MZG25" s="145"/>
      <c r="MZH25" s="144"/>
      <c r="MZI25" s="145"/>
      <c r="MZJ25" s="144"/>
      <c r="MZK25" s="145"/>
      <c r="MZL25" s="144"/>
      <c r="MZM25" s="145"/>
      <c r="MZN25" s="144"/>
      <c r="MZO25" s="145"/>
      <c r="MZP25" s="144"/>
      <c r="MZQ25" s="145"/>
      <c r="MZR25" s="144"/>
      <c r="MZS25" s="145"/>
      <c r="MZT25" s="144"/>
      <c r="MZU25" s="145"/>
      <c r="MZV25" s="144"/>
      <c r="MZW25" s="145"/>
      <c r="MZX25" s="144"/>
      <c r="MZY25" s="145"/>
      <c r="MZZ25" s="144"/>
      <c r="NAA25" s="145"/>
      <c r="NAB25" s="144"/>
      <c r="NAC25" s="145"/>
      <c r="NAD25" s="144"/>
      <c r="NAE25" s="145"/>
      <c r="NAF25" s="144"/>
      <c r="NAG25" s="145"/>
      <c r="NAH25" s="144"/>
      <c r="NAI25" s="145"/>
      <c r="NAJ25" s="144"/>
      <c r="NAK25" s="145"/>
      <c r="NAL25" s="144"/>
      <c r="NAM25" s="145"/>
      <c r="NAN25" s="144"/>
      <c r="NAO25" s="145"/>
      <c r="NAP25" s="144"/>
      <c r="NAQ25" s="145"/>
      <c r="NAR25" s="144"/>
      <c r="NAS25" s="145"/>
      <c r="NAT25" s="144"/>
      <c r="NAU25" s="145"/>
      <c r="NAV25" s="144"/>
      <c r="NAW25" s="145"/>
      <c r="NAX25" s="144"/>
      <c r="NAY25" s="145"/>
      <c r="NAZ25" s="144"/>
      <c r="NBA25" s="145"/>
      <c r="NBB25" s="144"/>
      <c r="NBC25" s="145"/>
      <c r="NBD25" s="144"/>
      <c r="NBE25" s="145"/>
      <c r="NBF25" s="144"/>
      <c r="NBG25" s="145"/>
      <c r="NBH25" s="144"/>
      <c r="NBI25" s="145"/>
      <c r="NBJ25" s="144"/>
      <c r="NBK25" s="145"/>
      <c r="NBL25" s="144"/>
      <c r="NBM25" s="145"/>
      <c r="NBN25" s="144"/>
      <c r="NBO25" s="145"/>
      <c r="NBP25" s="144"/>
      <c r="NBQ25" s="145"/>
      <c r="NBR25" s="144"/>
      <c r="NBS25" s="145"/>
      <c r="NBT25" s="144"/>
      <c r="NBU25" s="145"/>
      <c r="NBV25" s="144"/>
      <c r="NBW25" s="145"/>
      <c r="NBX25" s="144"/>
      <c r="NBY25" s="145"/>
      <c r="NBZ25" s="144"/>
      <c r="NCA25" s="145"/>
      <c r="NCB25" s="144"/>
      <c r="NCC25" s="145"/>
      <c r="NCD25" s="144"/>
      <c r="NCE25" s="145"/>
      <c r="NCF25" s="144"/>
      <c r="NCG25" s="145"/>
      <c r="NCH25" s="144"/>
      <c r="NCI25" s="145"/>
      <c r="NCJ25" s="144"/>
      <c r="NCK25" s="145"/>
      <c r="NCL25" s="144"/>
      <c r="NCM25" s="145"/>
      <c r="NCN25" s="144"/>
      <c r="NCO25" s="145"/>
      <c r="NCP25" s="144"/>
      <c r="NCQ25" s="145"/>
      <c r="NCR25" s="144"/>
      <c r="NCS25" s="145"/>
      <c r="NCT25" s="144"/>
      <c r="NCU25" s="145"/>
      <c r="NCV25" s="144"/>
      <c r="NCW25" s="145"/>
      <c r="NCX25" s="144"/>
      <c r="NCY25" s="145"/>
      <c r="NCZ25" s="144"/>
      <c r="NDA25" s="145"/>
      <c r="NDB25" s="144"/>
      <c r="NDC25" s="145"/>
      <c r="NDD25" s="144"/>
      <c r="NDE25" s="145"/>
      <c r="NDF25" s="144"/>
      <c r="NDG25" s="145"/>
      <c r="NDH25" s="144"/>
      <c r="NDI25" s="145"/>
      <c r="NDJ25" s="144"/>
      <c r="NDK25" s="145"/>
      <c r="NDL25" s="144"/>
      <c r="NDM25" s="145"/>
      <c r="NDN25" s="144"/>
      <c r="NDO25" s="145"/>
      <c r="NDP25" s="144"/>
      <c r="NDQ25" s="145"/>
      <c r="NDR25" s="144"/>
      <c r="NDS25" s="145"/>
      <c r="NDT25" s="144"/>
      <c r="NDU25" s="145"/>
      <c r="NDV25" s="144"/>
      <c r="NDW25" s="145"/>
      <c r="NDX25" s="144"/>
      <c r="NDY25" s="145"/>
      <c r="NDZ25" s="144"/>
      <c r="NEA25" s="145"/>
      <c r="NEB25" s="144"/>
      <c r="NEC25" s="145"/>
      <c r="NED25" s="144"/>
      <c r="NEE25" s="145"/>
      <c r="NEF25" s="144"/>
      <c r="NEG25" s="145"/>
      <c r="NEH25" s="144"/>
      <c r="NEI25" s="145"/>
      <c r="NEJ25" s="144"/>
      <c r="NEK25" s="145"/>
      <c r="NEL25" s="144"/>
      <c r="NEM25" s="145"/>
      <c r="NEN25" s="144"/>
      <c r="NEO25" s="145"/>
      <c r="NEP25" s="144"/>
      <c r="NEQ25" s="145"/>
      <c r="NER25" s="144"/>
      <c r="NES25" s="145"/>
      <c r="NET25" s="144"/>
      <c r="NEU25" s="145"/>
      <c r="NEV25" s="144"/>
      <c r="NEW25" s="145"/>
      <c r="NEX25" s="144"/>
      <c r="NEY25" s="145"/>
      <c r="NEZ25" s="144"/>
      <c r="NFA25" s="145"/>
      <c r="NFB25" s="144"/>
      <c r="NFC25" s="145"/>
      <c r="NFD25" s="144"/>
      <c r="NFE25" s="145"/>
      <c r="NFF25" s="144"/>
      <c r="NFG25" s="145"/>
      <c r="NFH25" s="144"/>
      <c r="NFI25" s="145"/>
      <c r="NFJ25" s="144"/>
      <c r="NFK25" s="145"/>
      <c r="NFL25" s="144"/>
      <c r="NFM25" s="145"/>
      <c r="NFN25" s="144"/>
      <c r="NFO25" s="145"/>
      <c r="NFP25" s="144"/>
      <c r="NFQ25" s="145"/>
      <c r="NFR25" s="144"/>
      <c r="NFS25" s="145"/>
      <c r="NFT25" s="144"/>
      <c r="NFU25" s="145"/>
      <c r="NFV25" s="144"/>
      <c r="NFW25" s="145"/>
      <c r="NFX25" s="144"/>
      <c r="NFY25" s="145"/>
      <c r="NFZ25" s="144"/>
      <c r="NGA25" s="145"/>
      <c r="NGB25" s="144"/>
      <c r="NGC25" s="145"/>
      <c r="NGD25" s="144"/>
      <c r="NGE25" s="145"/>
      <c r="NGF25" s="144"/>
      <c r="NGG25" s="145"/>
      <c r="NGH25" s="144"/>
      <c r="NGI25" s="145"/>
      <c r="NGJ25" s="144"/>
      <c r="NGK25" s="145"/>
      <c r="NGL25" s="144"/>
      <c r="NGM25" s="145"/>
      <c r="NGN25" s="144"/>
      <c r="NGO25" s="145"/>
      <c r="NGP25" s="144"/>
      <c r="NGQ25" s="145"/>
      <c r="NGR25" s="144"/>
      <c r="NGS25" s="145"/>
      <c r="NGT25" s="144"/>
      <c r="NGU25" s="145"/>
      <c r="NGV25" s="144"/>
      <c r="NGW25" s="145"/>
      <c r="NGX25" s="144"/>
      <c r="NGY25" s="145"/>
      <c r="NGZ25" s="144"/>
      <c r="NHA25" s="145"/>
      <c r="NHB25" s="144"/>
      <c r="NHC25" s="145"/>
      <c r="NHD25" s="144"/>
      <c r="NHE25" s="145"/>
      <c r="NHF25" s="144"/>
      <c r="NHG25" s="145"/>
      <c r="NHH25" s="144"/>
      <c r="NHI25" s="145"/>
      <c r="NHJ25" s="144"/>
      <c r="NHK25" s="145"/>
      <c r="NHL25" s="144"/>
      <c r="NHM25" s="145"/>
      <c r="NHN25" s="144"/>
      <c r="NHO25" s="145"/>
      <c r="NHP25" s="144"/>
      <c r="NHQ25" s="145"/>
      <c r="NHR25" s="144"/>
      <c r="NHS25" s="145"/>
      <c r="NHT25" s="144"/>
      <c r="NHU25" s="145"/>
      <c r="NHV25" s="144"/>
      <c r="NHW25" s="145"/>
      <c r="NHX25" s="144"/>
      <c r="NHY25" s="145"/>
      <c r="NHZ25" s="144"/>
      <c r="NIA25" s="145"/>
      <c r="NIB25" s="144"/>
      <c r="NIC25" s="145"/>
      <c r="NID25" s="144"/>
      <c r="NIE25" s="145"/>
      <c r="NIF25" s="144"/>
      <c r="NIG25" s="145"/>
      <c r="NIH25" s="144"/>
      <c r="NII25" s="145"/>
      <c r="NIJ25" s="144"/>
      <c r="NIK25" s="145"/>
      <c r="NIL25" s="144"/>
      <c r="NIM25" s="145"/>
      <c r="NIN25" s="144"/>
      <c r="NIO25" s="145"/>
      <c r="NIP25" s="144"/>
      <c r="NIQ25" s="145"/>
      <c r="NIR25" s="144"/>
      <c r="NIS25" s="145"/>
      <c r="NIT25" s="144"/>
      <c r="NIU25" s="145"/>
      <c r="NIV25" s="144"/>
      <c r="NIW25" s="145"/>
      <c r="NIX25" s="144"/>
      <c r="NIY25" s="145"/>
      <c r="NIZ25" s="144"/>
      <c r="NJA25" s="145"/>
      <c r="NJB25" s="144"/>
      <c r="NJC25" s="145"/>
      <c r="NJD25" s="144"/>
      <c r="NJE25" s="145"/>
      <c r="NJF25" s="144"/>
      <c r="NJG25" s="145"/>
      <c r="NJH25" s="144"/>
      <c r="NJI25" s="145"/>
      <c r="NJJ25" s="144"/>
      <c r="NJK25" s="145"/>
      <c r="NJL25" s="144"/>
      <c r="NJM25" s="145"/>
      <c r="NJN25" s="144"/>
      <c r="NJO25" s="145"/>
      <c r="NJP25" s="144"/>
      <c r="NJQ25" s="145"/>
      <c r="NJR25" s="144"/>
      <c r="NJS25" s="145"/>
      <c r="NJT25" s="144"/>
      <c r="NJU25" s="145"/>
      <c r="NJV25" s="144"/>
      <c r="NJW25" s="145"/>
      <c r="NJX25" s="144"/>
      <c r="NJY25" s="145"/>
      <c r="NJZ25" s="144"/>
      <c r="NKA25" s="145"/>
      <c r="NKB25" s="144"/>
      <c r="NKC25" s="145"/>
      <c r="NKD25" s="144"/>
      <c r="NKE25" s="145"/>
      <c r="NKF25" s="144"/>
      <c r="NKG25" s="145"/>
      <c r="NKH25" s="144"/>
      <c r="NKI25" s="145"/>
      <c r="NKJ25" s="144"/>
      <c r="NKK25" s="145"/>
      <c r="NKL25" s="144"/>
      <c r="NKM25" s="145"/>
      <c r="NKN25" s="144"/>
      <c r="NKO25" s="145"/>
      <c r="NKP25" s="144"/>
      <c r="NKQ25" s="145"/>
      <c r="NKR25" s="144"/>
      <c r="NKS25" s="145"/>
      <c r="NKT25" s="144"/>
      <c r="NKU25" s="145"/>
      <c r="NKV25" s="144"/>
      <c r="NKW25" s="145"/>
      <c r="NKX25" s="144"/>
      <c r="NKY25" s="145"/>
      <c r="NKZ25" s="144"/>
      <c r="NLA25" s="145"/>
      <c r="NLB25" s="144"/>
      <c r="NLC25" s="145"/>
      <c r="NLD25" s="144"/>
      <c r="NLE25" s="145"/>
      <c r="NLF25" s="144"/>
      <c r="NLG25" s="145"/>
      <c r="NLH25" s="144"/>
      <c r="NLI25" s="145"/>
      <c r="NLJ25" s="144"/>
      <c r="NLK25" s="145"/>
      <c r="NLL25" s="144"/>
      <c r="NLM25" s="145"/>
      <c r="NLN25" s="144"/>
      <c r="NLO25" s="145"/>
      <c r="NLP25" s="144"/>
      <c r="NLQ25" s="145"/>
      <c r="NLR25" s="144"/>
      <c r="NLS25" s="145"/>
      <c r="NLT25" s="144"/>
      <c r="NLU25" s="145"/>
      <c r="NLV25" s="144"/>
      <c r="NLW25" s="145"/>
      <c r="NLX25" s="144"/>
      <c r="NLY25" s="145"/>
      <c r="NLZ25" s="144"/>
      <c r="NMA25" s="145"/>
      <c r="NMB25" s="144"/>
      <c r="NMC25" s="145"/>
      <c r="NMD25" s="144"/>
      <c r="NME25" s="145"/>
      <c r="NMF25" s="144"/>
      <c r="NMG25" s="145"/>
      <c r="NMH25" s="144"/>
      <c r="NMI25" s="145"/>
      <c r="NMJ25" s="144"/>
      <c r="NMK25" s="145"/>
      <c r="NML25" s="144"/>
      <c r="NMM25" s="145"/>
      <c r="NMN25" s="144"/>
      <c r="NMO25" s="145"/>
      <c r="NMP25" s="144"/>
      <c r="NMQ25" s="145"/>
      <c r="NMR25" s="144"/>
      <c r="NMS25" s="145"/>
      <c r="NMT25" s="144"/>
      <c r="NMU25" s="145"/>
      <c r="NMV25" s="144"/>
      <c r="NMW25" s="145"/>
      <c r="NMX25" s="144"/>
      <c r="NMY25" s="145"/>
      <c r="NMZ25" s="144"/>
      <c r="NNA25" s="145"/>
      <c r="NNB25" s="144"/>
      <c r="NNC25" s="145"/>
      <c r="NND25" s="144"/>
      <c r="NNE25" s="145"/>
      <c r="NNF25" s="144"/>
      <c r="NNG25" s="145"/>
      <c r="NNH25" s="144"/>
      <c r="NNI25" s="145"/>
      <c r="NNJ25" s="144"/>
      <c r="NNK25" s="145"/>
      <c r="NNL25" s="144"/>
      <c r="NNM25" s="145"/>
      <c r="NNN25" s="144"/>
      <c r="NNO25" s="145"/>
      <c r="NNP25" s="144"/>
      <c r="NNQ25" s="145"/>
      <c r="NNR25" s="144"/>
      <c r="NNS25" s="145"/>
      <c r="NNT25" s="144"/>
      <c r="NNU25" s="145"/>
      <c r="NNV25" s="144"/>
      <c r="NNW25" s="145"/>
      <c r="NNX25" s="144"/>
      <c r="NNY25" s="145"/>
      <c r="NNZ25" s="144"/>
      <c r="NOA25" s="145"/>
      <c r="NOB25" s="144"/>
      <c r="NOC25" s="145"/>
      <c r="NOD25" s="144"/>
      <c r="NOE25" s="145"/>
      <c r="NOF25" s="144"/>
      <c r="NOG25" s="145"/>
      <c r="NOH25" s="144"/>
      <c r="NOI25" s="145"/>
      <c r="NOJ25" s="144"/>
      <c r="NOK25" s="145"/>
      <c r="NOL25" s="144"/>
      <c r="NOM25" s="145"/>
      <c r="NON25" s="144"/>
      <c r="NOO25" s="145"/>
      <c r="NOP25" s="144"/>
      <c r="NOQ25" s="145"/>
      <c r="NOR25" s="144"/>
      <c r="NOS25" s="145"/>
      <c r="NOT25" s="144"/>
      <c r="NOU25" s="145"/>
      <c r="NOV25" s="144"/>
      <c r="NOW25" s="145"/>
      <c r="NOX25" s="144"/>
      <c r="NOY25" s="145"/>
      <c r="NOZ25" s="144"/>
      <c r="NPA25" s="145"/>
      <c r="NPB25" s="144"/>
      <c r="NPC25" s="145"/>
      <c r="NPD25" s="144"/>
      <c r="NPE25" s="145"/>
      <c r="NPF25" s="144"/>
      <c r="NPG25" s="145"/>
      <c r="NPH25" s="144"/>
      <c r="NPI25" s="145"/>
      <c r="NPJ25" s="144"/>
      <c r="NPK25" s="145"/>
      <c r="NPL25" s="144"/>
      <c r="NPM25" s="145"/>
      <c r="NPN25" s="144"/>
      <c r="NPO25" s="145"/>
      <c r="NPP25" s="144"/>
      <c r="NPQ25" s="145"/>
      <c r="NPR25" s="144"/>
      <c r="NPS25" s="145"/>
      <c r="NPT25" s="144"/>
      <c r="NPU25" s="145"/>
      <c r="NPV25" s="144"/>
      <c r="NPW25" s="145"/>
      <c r="NPX25" s="144"/>
      <c r="NPY25" s="145"/>
      <c r="NPZ25" s="144"/>
      <c r="NQA25" s="145"/>
      <c r="NQB25" s="144"/>
      <c r="NQC25" s="145"/>
      <c r="NQD25" s="144"/>
      <c r="NQE25" s="145"/>
      <c r="NQF25" s="144"/>
      <c r="NQG25" s="145"/>
      <c r="NQH25" s="144"/>
      <c r="NQI25" s="145"/>
      <c r="NQJ25" s="144"/>
      <c r="NQK25" s="145"/>
      <c r="NQL25" s="144"/>
      <c r="NQM25" s="145"/>
      <c r="NQN25" s="144"/>
      <c r="NQO25" s="145"/>
      <c r="NQP25" s="144"/>
      <c r="NQQ25" s="145"/>
      <c r="NQR25" s="144"/>
      <c r="NQS25" s="145"/>
      <c r="NQT25" s="144"/>
      <c r="NQU25" s="145"/>
      <c r="NQV25" s="144"/>
      <c r="NQW25" s="145"/>
      <c r="NQX25" s="144"/>
      <c r="NQY25" s="145"/>
      <c r="NQZ25" s="144"/>
      <c r="NRA25" s="145"/>
      <c r="NRB25" s="144"/>
      <c r="NRC25" s="145"/>
      <c r="NRD25" s="144"/>
      <c r="NRE25" s="145"/>
      <c r="NRF25" s="144"/>
      <c r="NRG25" s="145"/>
      <c r="NRH25" s="144"/>
      <c r="NRI25" s="145"/>
      <c r="NRJ25" s="144"/>
      <c r="NRK25" s="145"/>
      <c r="NRL25" s="144"/>
      <c r="NRM25" s="145"/>
      <c r="NRN25" s="144"/>
      <c r="NRO25" s="145"/>
      <c r="NRP25" s="144"/>
      <c r="NRQ25" s="145"/>
      <c r="NRR25" s="144"/>
      <c r="NRS25" s="145"/>
      <c r="NRT25" s="144"/>
      <c r="NRU25" s="145"/>
      <c r="NRV25" s="144"/>
      <c r="NRW25" s="145"/>
      <c r="NRX25" s="144"/>
      <c r="NRY25" s="145"/>
      <c r="NRZ25" s="144"/>
      <c r="NSA25" s="145"/>
      <c r="NSB25" s="144"/>
      <c r="NSC25" s="145"/>
      <c r="NSD25" s="144"/>
      <c r="NSE25" s="145"/>
      <c r="NSF25" s="144"/>
      <c r="NSG25" s="145"/>
      <c r="NSH25" s="144"/>
      <c r="NSI25" s="145"/>
      <c r="NSJ25" s="144"/>
      <c r="NSK25" s="145"/>
      <c r="NSL25" s="144"/>
      <c r="NSM25" s="145"/>
      <c r="NSN25" s="144"/>
      <c r="NSO25" s="145"/>
      <c r="NSP25" s="144"/>
      <c r="NSQ25" s="145"/>
      <c r="NSR25" s="144"/>
      <c r="NSS25" s="145"/>
      <c r="NST25" s="144"/>
      <c r="NSU25" s="145"/>
      <c r="NSV25" s="144"/>
      <c r="NSW25" s="145"/>
      <c r="NSX25" s="144"/>
      <c r="NSY25" s="145"/>
      <c r="NSZ25" s="144"/>
      <c r="NTA25" s="145"/>
      <c r="NTB25" s="144"/>
      <c r="NTC25" s="145"/>
      <c r="NTD25" s="144"/>
      <c r="NTE25" s="145"/>
      <c r="NTF25" s="144"/>
      <c r="NTG25" s="145"/>
      <c r="NTH25" s="144"/>
      <c r="NTI25" s="145"/>
      <c r="NTJ25" s="144"/>
      <c r="NTK25" s="145"/>
      <c r="NTL25" s="144"/>
      <c r="NTM25" s="145"/>
      <c r="NTN25" s="144"/>
      <c r="NTO25" s="145"/>
      <c r="NTP25" s="144"/>
      <c r="NTQ25" s="145"/>
      <c r="NTR25" s="144"/>
      <c r="NTS25" s="145"/>
      <c r="NTT25" s="144"/>
      <c r="NTU25" s="145"/>
      <c r="NTV25" s="144"/>
      <c r="NTW25" s="145"/>
      <c r="NTX25" s="144"/>
      <c r="NTY25" s="145"/>
      <c r="NTZ25" s="144"/>
      <c r="NUA25" s="145"/>
      <c r="NUB25" s="144"/>
      <c r="NUC25" s="145"/>
      <c r="NUD25" s="144"/>
      <c r="NUE25" s="145"/>
      <c r="NUF25" s="144"/>
      <c r="NUG25" s="145"/>
      <c r="NUH25" s="144"/>
      <c r="NUI25" s="145"/>
      <c r="NUJ25" s="144"/>
      <c r="NUK25" s="145"/>
      <c r="NUL25" s="144"/>
      <c r="NUM25" s="145"/>
      <c r="NUN25" s="144"/>
      <c r="NUO25" s="145"/>
      <c r="NUP25" s="144"/>
      <c r="NUQ25" s="145"/>
      <c r="NUR25" s="144"/>
      <c r="NUS25" s="145"/>
      <c r="NUT25" s="144"/>
      <c r="NUU25" s="145"/>
      <c r="NUV25" s="144"/>
      <c r="NUW25" s="145"/>
      <c r="NUX25" s="144"/>
      <c r="NUY25" s="145"/>
      <c r="NUZ25" s="144"/>
      <c r="NVA25" s="145"/>
      <c r="NVB25" s="144"/>
      <c r="NVC25" s="145"/>
      <c r="NVD25" s="144"/>
      <c r="NVE25" s="145"/>
      <c r="NVF25" s="144"/>
      <c r="NVG25" s="145"/>
      <c r="NVH25" s="144"/>
      <c r="NVI25" s="145"/>
      <c r="NVJ25" s="144"/>
      <c r="NVK25" s="145"/>
      <c r="NVL25" s="144"/>
      <c r="NVM25" s="145"/>
      <c r="NVN25" s="144"/>
      <c r="NVO25" s="145"/>
      <c r="NVP25" s="144"/>
      <c r="NVQ25" s="145"/>
      <c r="NVR25" s="144"/>
      <c r="NVS25" s="145"/>
      <c r="NVT25" s="144"/>
      <c r="NVU25" s="145"/>
      <c r="NVV25" s="144"/>
      <c r="NVW25" s="145"/>
      <c r="NVX25" s="144"/>
      <c r="NVY25" s="145"/>
      <c r="NVZ25" s="144"/>
      <c r="NWA25" s="145"/>
      <c r="NWB25" s="144"/>
      <c r="NWC25" s="145"/>
      <c r="NWD25" s="144"/>
      <c r="NWE25" s="145"/>
      <c r="NWF25" s="144"/>
      <c r="NWG25" s="145"/>
      <c r="NWH25" s="144"/>
      <c r="NWI25" s="145"/>
      <c r="NWJ25" s="144"/>
      <c r="NWK25" s="145"/>
      <c r="NWL25" s="144"/>
      <c r="NWM25" s="145"/>
      <c r="NWN25" s="144"/>
      <c r="NWO25" s="145"/>
      <c r="NWP25" s="144"/>
      <c r="NWQ25" s="145"/>
      <c r="NWR25" s="144"/>
      <c r="NWS25" s="145"/>
      <c r="NWT25" s="144"/>
      <c r="NWU25" s="145"/>
      <c r="NWV25" s="144"/>
      <c r="NWW25" s="145"/>
      <c r="NWX25" s="144"/>
      <c r="NWY25" s="145"/>
      <c r="NWZ25" s="144"/>
      <c r="NXA25" s="145"/>
      <c r="NXB25" s="144"/>
      <c r="NXC25" s="145"/>
      <c r="NXD25" s="144"/>
      <c r="NXE25" s="145"/>
      <c r="NXF25" s="144"/>
      <c r="NXG25" s="145"/>
      <c r="NXH25" s="144"/>
      <c r="NXI25" s="145"/>
      <c r="NXJ25" s="144"/>
      <c r="NXK25" s="145"/>
      <c r="NXL25" s="144"/>
      <c r="NXM25" s="145"/>
      <c r="NXN25" s="144"/>
      <c r="NXO25" s="145"/>
      <c r="NXP25" s="144"/>
      <c r="NXQ25" s="145"/>
      <c r="NXR25" s="144"/>
      <c r="NXS25" s="145"/>
      <c r="NXT25" s="144"/>
      <c r="NXU25" s="145"/>
      <c r="NXV25" s="144"/>
      <c r="NXW25" s="145"/>
      <c r="NXX25" s="144"/>
      <c r="NXY25" s="145"/>
      <c r="NXZ25" s="144"/>
      <c r="NYA25" s="145"/>
      <c r="NYB25" s="144"/>
      <c r="NYC25" s="145"/>
      <c r="NYD25" s="144"/>
      <c r="NYE25" s="145"/>
      <c r="NYF25" s="144"/>
      <c r="NYG25" s="145"/>
      <c r="NYH25" s="144"/>
      <c r="NYI25" s="145"/>
      <c r="NYJ25" s="144"/>
      <c r="NYK25" s="145"/>
      <c r="NYL25" s="144"/>
      <c r="NYM25" s="145"/>
      <c r="NYN25" s="144"/>
      <c r="NYO25" s="145"/>
      <c r="NYP25" s="144"/>
      <c r="NYQ25" s="145"/>
      <c r="NYR25" s="144"/>
      <c r="NYS25" s="145"/>
      <c r="NYT25" s="144"/>
      <c r="NYU25" s="145"/>
      <c r="NYV25" s="144"/>
      <c r="NYW25" s="145"/>
      <c r="NYX25" s="144"/>
      <c r="NYY25" s="145"/>
      <c r="NYZ25" s="144"/>
      <c r="NZA25" s="145"/>
      <c r="NZB25" s="144"/>
      <c r="NZC25" s="145"/>
      <c r="NZD25" s="144"/>
      <c r="NZE25" s="145"/>
      <c r="NZF25" s="144"/>
      <c r="NZG25" s="145"/>
      <c r="NZH25" s="144"/>
      <c r="NZI25" s="145"/>
      <c r="NZJ25" s="144"/>
      <c r="NZK25" s="145"/>
      <c r="NZL25" s="144"/>
      <c r="NZM25" s="145"/>
      <c r="NZN25" s="144"/>
      <c r="NZO25" s="145"/>
      <c r="NZP25" s="144"/>
      <c r="NZQ25" s="145"/>
      <c r="NZR25" s="144"/>
      <c r="NZS25" s="145"/>
      <c r="NZT25" s="144"/>
      <c r="NZU25" s="145"/>
      <c r="NZV25" s="144"/>
      <c r="NZW25" s="145"/>
      <c r="NZX25" s="144"/>
      <c r="NZY25" s="145"/>
      <c r="NZZ25" s="144"/>
      <c r="OAA25" s="145"/>
      <c r="OAB25" s="144"/>
      <c r="OAC25" s="145"/>
      <c r="OAD25" s="144"/>
      <c r="OAE25" s="145"/>
      <c r="OAF25" s="144"/>
      <c r="OAG25" s="145"/>
      <c r="OAH25" s="144"/>
      <c r="OAI25" s="145"/>
      <c r="OAJ25" s="144"/>
      <c r="OAK25" s="145"/>
      <c r="OAL25" s="144"/>
      <c r="OAM25" s="145"/>
      <c r="OAN25" s="144"/>
      <c r="OAO25" s="145"/>
      <c r="OAP25" s="144"/>
      <c r="OAQ25" s="145"/>
      <c r="OAR25" s="144"/>
      <c r="OAS25" s="145"/>
      <c r="OAT25" s="144"/>
      <c r="OAU25" s="145"/>
      <c r="OAV25" s="144"/>
      <c r="OAW25" s="145"/>
      <c r="OAX25" s="144"/>
      <c r="OAY25" s="145"/>
      <c r="OAZ25" s="144"/>
      <c r="OBA25" s="145"/>
      <c r="OBB25" s="144"/>
      <c r="OBC25" s="145"/>
      <c r="OBD25" s="144"/>
      <c r="OBE25" s="145"/>
      <c r="OBF25" s="144"/>
      <c r="OBG25" s="145"/>
      <c r="OBH25" s="144"/>
      <c r="OBI25" s="145"/>
      <c r="OBJ25" s="144"/>
      <c r="OBK25" s="145"/>
      <c r="OBL25" s="144"/>
      <c r="OBM25" s="145"/>
      <c r="OBN25" s="144"/>
      <c r="OBO25" s="145"/>
      <c r="OBP25" s="144"/>
      <c r="OBQ25" s="145"/>
      <c r="OBR25" s="144"/>
      <c r="OBS25" s="145"/>
      <c r="OBT25" s="144"/>
      <c r="OBU25" s="145"/>
      <c r="OBV25" s="144"/>
      <c r="OBW25" s="145"/>
      <c r="OBX25" s="144"/>
      <c r="OBY25" s="145"/>
      <c r="OBZ25" s="144"/>
      <c r="OCA25" s="145"/>
      <c r="OCB25" s="144"/>
      <c r="OCC25" s="145"/>
      <c r="OCD25" s="144"/>
      <c r="OCE25" s="145"/>
      <c r="OCF25" s="144"/>
      <c r="OCG25" s="145"/>
      <c r="OCH25" s="144"/>
      <c r="OCI25" s="145"/>
      <c r="OCJ25" s="144"/>
      <c r="OCK25" s="145"/>
      <c r="OCL25" s="144"/>
      <c r="OCM25" s="145"/>
      <c r="OCN25" s="144"/>
      <c r="OCO25" s="145"/>
      <c r="OCP25" s="144"/>
      <c r="OCQ25" s="145"/>
      <c r="OCR25" s="144"/>
      <c r="OCS25" s="145"/>
      <c r="OCT25" s="144"/>
      <c r="OCU25" s="145"/>
      <c r="OCV25" s="144"/>
      <c r="OCW25" s="145"/>
      <c r="OCX25" s="144"/>
      <c r="OCY25" s="145"/>
      <c r="OCZ25" s="144"/>
      <c r="ODA25" s="145"/>
      <c r="ODB25" s="144"/>
      <c r="ODC25" s="145"/>
      <c r="ODD25" s="144"/>
      <c r="ODE25" s="145"/>
      <c r="ODF25" s="144"/>
      <c r="ODG25" s="145"/>
      <c r="ODH25" s="144"/>
      <c r="ODI25" s="145"/>
      <c r="ODJ25" s="144"/>
      <c r="ODK25" s="145"/>
      <c r="ODL25" s="144"/>
      <c r="ODM25" s="145"/>
      <c r="ODN25" s="144"/>
      <c r="ODO25" s="145"/>
      <c r="ODP25" s="144"/>
      <c r="ODQ25" s="145"/>
      <c r="ODR25" s="144"/>
      <c r="ODS25" s="145"/>
      <c r="ODT25" s="144"/>
      <c r="ODU25" s="145"/>
      <c r="ODV25" s="144"/>
      <c r="ODW25" s="145"/>
      <c r="ODX25" s="144"/>
      <c r="ODY25" s="145"/>
      <c r="ODZ25" s="144"/>
      <c r="OEA25" s="145"/>
      <c r="OEB25" s="144"/>
      <c r="OEC25" s="145"/>
      <c r="OED25" s="144"/>
      <c r="OEE25" s="145"/>
      <c r="OEF25" s="144"/>
      <c r="OEG25" s="145"/>
      <c r="OEH25" s="144"/>
      <c r="OEI25" s="145"/>
      <c r="OEJ25" s="144"/>
      <c r="OEK25" s="145"/>
      <c r="OEL25" s="144"/>
      <c r="OEM25" s="145"/>
      <c r="OEN25" s="144"/>
      <c r="OEO25" s="145"/>
      <c r="OEP25" s="144"/>
      <c r="OEQ25" s="145"/>
      <c r="OER25" s="144"/>
      <c r="OES25" s="145"/>
      <c r="OET25" s="144"/>
      <c r="OEU25" s="145"/>
      <c r="OEV25" s="144"/>
      <c r="OEW25" s="145"/>
      <c r="OEX25" s="144"/>
      <c r="OEY25" s="145"/>
      <c r="OEZ25" s="144"/>
      <c r="OFA25" s="145"/>
      <c r="OFB25" s="144"/>
      <c r="OFC25" s="145"/>
      <c r="OFD25" s="144"/>
      <c r="OFE25" s="145"/>
      <c r="OFF25" s="144"/>
      <c r="OFG25" s="145"/>
      <c r="OFH25" s="144"/>
      <c r="OFI25" s="145"/>
      <c r="OFJ25" s="144"/>
      <c r="OFK25" s="145"/>
      <c r="OFL25" s="144"/>
      <c r="OFM25" s="145"/>
      <c r="OFN25" s="144"/>
      <c r="OFO25" s="145"/>
      <c r="OFP25" s="144"/>
      <c r="OFQ25" s="145"/>
      <c r="OFR25" s="144"/>
      <c r="OFS25" s="145"/>
      <c r="OFT25" s="144"/>
      <c r="OFU25" s="145"/>
      <c r="OFV25" s="144"/>
      <c r="OFW25" s="145"/>
      <c r="OFX25" s="144"/>
      <c r="OFY25" s="145"/>
      <c r="OFZ25" s="144"/>
      <c r="OGA25" s="145"/>
      <c r="OGB25" s="144"/>
      <c r="OGC25" s="145"/>
      <c r="OGD25" s="144"/>
      <c r="OGE25" s="145"/>
      <c r="OGF25" s="144"/>
      <c r="OGG25" s="145"/>
      <c r="OGH25" s="144"/>
      <c r="OGI25" s="145"/>
      <c r="OGJ25" s="144"/>
      <c r="OGK25" s="145"/>
      <c r="OGL25" s="144"/>
      <c r="OGM25" s="145"/>
      <c r="OGN25" s="144"/>
      <c r="OGO25" s="145"/>
      <c r="OGP25" s="144"/>
      <c r="OGQ25" s="145"/>
      <c r="OGR25" s="144"/>
      <c r="OGS25" s="145"/>
      <c r="OGT25" s="144"/>
      <c r="OGU25" s="145"/>
      <c r="OGV25" s="144"/>
      <c r="OGW25" s="145"/>
      <c r="OGX25" s="144"/>
      <c r="OGY25" s="145"/>
      <c r="OGZ25" s="144"/>
      <c r="OHA25" s="145"/>
      <c r="OHB25" s="144"/>
      <c r="OHC25" s="145"/>
      <c r="OHD25" s="144"/>
      <c r="OHE25" s="145"/>
      <c r="OHF25" s="144"/>
      <c r="OHG25" s="145"/>
      <c r="OHH25" s="144"/>
      <c r="OHI25" s="145"/>
      <c r="OHJ25" s="144"/>
      <c r="OHK25" s="145"/>
      <c r="OHL25" s="144"/>
      <c r="OHM25" s="145"/>
      <c r="OHN25" s="144"/>
      <c r="OHO25" s="145"/>
      <c r="OHP25" s="144"/>
      <c r="OHQ25" s="145"/>
      <c r="OHR25" s="144"/>
      <c r="OHS25" s="145"/>
      <c r="OHT25" s="144"/>
      <c r="OHU25" s="145"/>
      <c r="OHV25" s="144"/>
      <c r="OHW25" s="145"/>
      <c r="OHX25" s="144"/>
      <c r="OHY25" s="145"/>
      <c r="OHZ25" s="144"/>
      <c r="OIA25" s="145"/>
      <c r="OIB25" s="144"/>
      <c r="OIC25" s="145"/>
      <c r="OID25" s="144"/>
      <c r="OIE25" s="145"/>
      <c r="OIF25" s="144"/>
      <c r="OIG25" s="145"/>
      <c r="OIH25" s="144"/>
      <c r="OII25" s="145"/>
      <c r="OIJ25" s="144"/>
      <c r="OIK25" s="145"/>
      <c r="OIL25" s="144"/>
      <c r="OIM25" s="145"/>
      <c r="OIN25" s="144"/>
      <c r="OIO25" s="145"/>
      <c r="OIP25" s="144"/>
      <c r="OIQ25" s="145"/>
      <c r="OIR25" s="144"/>
      <c r="OIS25" s="145"/>
      <c r="OIT25" s="144"/>
      <c r="OIU25" s="145"/>
      <c r="OIV25" s="144"/>
      <c r="OIW25" s="145"/>
      <c r="OIX25" s="144"/>
      <c r="OIY25" s="145"/>
      <c r="OIZ25" s="144"/>
      <c r="OJA25" s="145"/>
      <c r="OJB25" s="144"/>
      <c r="OJC25" s="145"/>
      <c r="OJD25" s="144"/>
      <c r="OJE25" s="145"/>
      <c r="OJF25" s="144"/>
      <c r="OJG25" s="145"/>
      <c r="OJH25" s="144"/>
      <c r="OJI25" s="145"/>
      <c r="OJJ25" s="144"/>
      <c r="OJK25" s="145"/>
      <c r="OJL25" s="144"/>
      <c r="OJM25" s="145"/>
      <c r="OJN25" s="144"/>
      <c r="OJO25" s="145"/>
      <c r="OJP25" s="144"/>
      <c r="OJQ25" s="145"/>
      <c r="OJR25" s="144"/>
      <c r="OJS25" s="145"/>
      <c r="OJT25" s="144"/>
      <c r="OJU25" s="145"/>
      <c r="OJV25" s="144"/>
      <c r="OJW25" s="145"/>
      <c r="OJX25" s="144"/>
      <c r="OJY25" s="145"/>
      <c r="OJZ25" s="144"/>
      <c r="OKA25" s="145"/>
      <c r="OKB25" s="144"/>
      <c r="OKC25" s="145"/>
      <c r="OKD25" s="144"/>
      <c r="OKE25" s="145"/>
      <c r="OKF25" s="144"/>
      <c r="OKG25" s="145"/>
      <c r="OKH25" s="144"/>
      <c r="OKI25" s="145"/>
      <c r="OKJ25" s="144"/>
      <c r="OKK25" s="145"/>
      <c r="OKL25" s="144"/>
      <c r="OKM25" s="145"/>
      <c r="OKN25" s="144"/>
      <c r="OKO25" s="145"/>
      <c r="OKP25" s="144"/>
      <c r="OKQ25" s="145"/>
      <c r="OKR25" s="144"/>
      <c r="OKS25" s="145"/>
      <c r="OKT25" s="144"/>
      <c r="OKU25" s="145"/>
      <c r="OKV25" s="144"/>
      <c r="OKW25" s="145"/>
      <c r="OKX25" s="144"/>
      <c r="OKY25" s="145"/>
      <c r="OKZ25" s="144"/>
      <c r="OLA25" s="145"/>
      <c r="OLB25" s="144"/>
      <c r="OLC25" s="145"/>
      <c r="OLD25" s="144"/>
      <c r="OLE25" s="145"/>
      <c r="OLF25" s="144"/>
      <c r="OLG25" s="145"/>
      <c r="OLH25" s="144"/>
      <c r="OLI25" s="145"/>
      <c r="OLJ25" s="144"/>
      <c r="OLK25" s="145"/>
      <c r="OLL25" s="144"/>
      <c r="OLM25" s="145"/>
      <c r="OLN25" s="144"/>
      <c r="OLO25" s="145"/>
      <c r="OLP25" s="144"/>
      <c r="OLQ25" s="145"/>
      <c r="OLR25" s="144"/>
      <c r="OLS25" s="145"/>
      <c r="OLT25" s="144"/>
      <c r="OLU25" s="145"/>
      <c r="OLV25" s="144"/>
      <c r="OLW25" s="145"/>
      <c r="OLX25" s="144"/>
      <c r="OLY25" s="145"/>
      <c r="OLZ25" s="144"/>
      <c r="OMA25" s="145"/>
      <c r="OMB25" s="144"/>
      <c r="OMC25" s="145"/>
      <c r="OMD25" s="144"/>
      <c r="OME25" s="145"/>
      <c r="OMF25" s="144"/>
      <c r="OMG25" s="145"/>
      <c r="OMH25" s="144"/>
      <c r="OMI25" s="145"/>
      <c r="OMJ25" s="144"/>
      <c r="OMK25" s="145"/>
      <c r="OML25" s="144"/>
      <c r="OMM25" s="145"/>
      <c r="OMN25" s="144"/>
      <c r="OMO25" s="145"/>
      <c r="OMP25" s="144"/>
      <c r="OMQ25" s="145"/>
      <c r="OMR25" s="144"/>
      <c r="OMS25" s="145"/>
      <c r="OMT25" s="144"/>
      <c r="OMU25" s="145"/>
      <c r="OMV25" s="144"/>
      <c r="OMW25" s="145"/>
      <c r="OMX25" s="144"/>
      <c r="OMY25" s="145"/>
      <c r="OMZ25" s="144"/>
      <c r="ONA25" s="145"/>
      <c r="ONB25" s="144"/>
      <c r="ONC25" s="145"/>
      <c r="OND25" s="144"/>
      <c r="ONE25" s="145"/>
      <c r="ONF25" s="144"/>
      <c r="ONG25" s="145"/>
      <c r="ONH25" s="144"/>
      <c r="ONI25" s="145"/>
      <c r="ONJ25" s="144"/>
      <c r="ONK25" s="145"/>
      <c r="ONL25" s="144"/>
      <c r="ONM25" s="145"/>
      <c r="ONN25" s="144"/>
      <c r="ONO25" s="145"/>
      <c r="ONP25" s="144"/>
      <c r="ONQ25" s="145"/>
      <c r="ONR25" s="144"/>
      <c r="ONS25" s="145"/>
      <c r="ONT25" s="144"/>
      <c r="ONU25" s="145"/>
      <c r="ONV25" s="144"/>
      <c r="ONW25" s="145"/>
      <c r="ONX25" s="144"/>
      <c r="ONY25" s="145"/>
      <c r="ONZ25" s="144"/>
      <c r="OOA25" s="145"/>
      <c r="OOB25" s="144"/>
      <c r="OOC25" s="145"/>
      <c r="OOD25" s="144"/>
      <c r="OOE25" s="145"/>
      <c r="OOF25" s="144"/>
      <c r="OOG25" s="145"/>
      <c r="OOH25" s="144"/>
      <c r="OOI25" s="145"/>
      <c r="OOJ25" s="144"/>
      <c r="OOK25" s="145"/>
      <c r="OOL25" s="144"/>
      <c r="OOM25" s="145"/>
      <c r="OON25" s="144"/>
      <c r="OOO25" s="145"/>
      <c r="OOP25" s="144"/>
      <c r="OOQ25" s="145"/>
      <c r="OOR25" s="144"/>
      <c r="OOS25" s="145"/>
      <c r="OOT25" s="144"/>
      <c r="OOU25" s="145"/>
      <c r="OOV25" s="144"/>
      <c r="OOW25" s="145"/>
      <c r="OOX25" s="144"/>
      <c r="OOY25" s="145"/>
      <c r="OOZ25" s="144"/>
      <c r="OPA25" s="145"/>
      <c r="OPB25" s="144"/>
      <c r="OPC25" s="145"/>
      <c r="OPD25" s="144"/>
      <c r="OPE25" s="145"/>
      <c r="OPF25" s="144"/>
      <c r="OPG25" s="145"/>
      <c r="OPH25" s="144"/>
      <c r="OPI25" s="145"/>
      <c r="OPJ25" s="144"/>
      <c r="OPK25" s="145"/>
      <c r="OPL25" s="144"/>
      <c r="OPM25" s="145"/>
      <c r="OPN25" s="144"/>
      <c r="OPO25" s="145"/>
      <c r="OPP25" s="144"/>
      <c r="OPQ25" s="145"/>
      <c r="OPR25" s="144"/>
      <c r="OPS25" s="145"/>
      <c r="OPT25" s="144"/>
      <c r="OPU25" s="145"/>
      <c r="OPV25" s="144"/>
      <c r="OPW25" s="145"/>
      <c r="OPX25" s="144"/>
      <c r="OPY25" s="145"/>
      <c r="OPZ25" s="144"/>
      <c r="OQA25" s="145"/>
      <c r="OQB25" s="144"/>
      <c r="OQC25" s="145"/>
      <c r="OQD25" s="144"/>
      <c r="OQE25" s="145"/>
      <c r="OQF25" s="144"/>
      <c r="OQG25" s="145"/>
      <c r="OQH25" s="144"/>
      <c r="OQI25" s="145"/>
      <c r="OQJ25" s="144"/>
      <c r="OQK25" s="145"/>
      <c r="OQL25" s="144"/>
      <c r="OQM25" s="145"/>
      <c r="OQN25" s="144"/>
      <c r="OQO25" s="145"/>
      <c r="OQP25" s="144"/>
      <c r="OQQ25" s="145"/>
      <c r="OQR25" s="144"/>
      <c r="OQS25" s="145"/>
      <c r="OQT25" s="144"/>
      <c r="OQU25" s="145"/>
      <c r="OQV25" s="144"/>
      <c r="OQW25" s="145"/>
      <c r="OQX25" s="144"/>
      <c r="OQY25" s="145"/>
      <c r="OQZ25" s="144"/>
      <c r="ORA25" s="145"/>
      <c r="ORB25" s="144"/>
      <c r="ORC25" s="145"/>
      <c r="ORD25" s="144"/>
      <c r="ORE25" s="145"/>
      <c r="ORF25" s="144"/>
      <c r="ORG25" s="145"/>
      <c r="ORH25" s="144"/>
      <c r="ORI25" s="145"/>
      <c r="ORJ25" s="144"/>
      <c r="ORK25" s="145"/>
      <c r="ORL25" s="144"/>
      <c r="ORM25" s="145"/>
      <c r="ORN25" s="144"/>
      <c r="ORO25" s="145"/>
      <c r="ORP25" s="144"/>
      <c r="ORQ25" s="145"/>
      <c r="ORR25" s="144"/>
      <c r="ORS25" s="145"/>
      <c r="ORT25" s="144"/>
      <c r="ORU25" s="145"/>
      <c r="ORV25" s="144"/>
      <c r="ORW25" s="145"/>
      <c r="ORX25" s="144"/>
      <c r="ORY25" s="145"/>
      <c r="ORZ25" s="144"/>
      <c r="OSA25" s="145"/>
      <c r="OSB25" s="144"/>
      <c r="OSC25" s="145"/>
      <c r="OSD25" s="144"/>
      <c r="OSE25" s="145"/>
      <c r="OSF25" s="144"/>
      <c r="OSG25" s="145"/>
      <c r="OSH25" s="144"/>
      <c r="OSI25" s="145"/>
      <c r="OSJ25" s="144"/>
      <c r="OSK25" s="145"/>
      <c r="OSL25" s="144"/>
      <c r="OSM25" s="145"/>
      <c r="OSN25" s="144"/>
      <c r="OSO25" s="145"/>
      <c r="OSP25" s="144"/>
      <c r="OSQ25" s="145"/>
      <c r="OSR25" s="144"/>
      <c r="OSS25" s="145"/>
      <c r="OST25" s="144"/>
      <c r="OSU25" s="145"/>
      <c r="OSV25" s="144"/>
      <c r="OSW25" s="145"/>
      <c r="OSX25" s="144"/>
      <c r="OSY25" s="145"/>
      <c r="OSZ25" s="144"/>
      <c r="OTA25" s="145"/>
      <c r="OTB25" s="144"/>
      <c r="OTC25" s="145"/>
      <c r="OTD25" s="144"/>
      <c r="OTE25" s="145"/>
      <c r="OTF25" s="144"/>
      <c r="OTG25" s="145"/>
      <c r="OTH25" s="144"/>
      <c r="OTI25" s="145"/>
      <c r="OTJ25" s="144"/>
      <c r="OTK25" s="145"/>
      <c r="OTL25" s="144"/>
      <c r="OTM25" s="145"/>
      <c r="OTN25" s="144"/>
      <c r="OTO25" s="145"/>
      <c r="OTP25" s="144"/>
      <c r="OTQ25" s="145"/>
      <c r="OTR25" s="144"/>
      <c r="OTS25" s="145"/>
      <c r="OTT25" s="144"/>
      <c r="OTU25" s="145"/>
      <c r="OTV25" s="144"/>
      <c r="OTW25" s="145"/>
      <c r="OTX25" s="144"/>
      <c r="OTY25" s="145"/>
      <c r="OTZ25" s="144"/>
      <c r="OUA25" s="145"/>
      <c r="OUB25" s="144"/>
      <c r="OUC25" s="145"/>
      <c r="OUD25" s="144"/>
      <c r="OUE25" s="145"/>
      <c r="OUF25" s="144"/>
      <c r="OUG25" s="145"/>
      <c r="OUH25" s="144"/>
      <c r="OUI25" s="145"/>
      <c r="OUJ25" s="144"/>
      <c r="OUK25" s="145"/>
      <c r="OUL25" s="144"/>
      <c r="OUM25" s="145"/>
      <c r="OUN25" s="144"/>
      <c r="OUO25" s="145"/>
      <c r="OUP25" s="144"/>
      <c r="OUQ25" s="145"/>
      <c r="OUR25" s="144"/>
      <c r="OUS25" s="145"/>
      <c r="OUT25" s="144"/>
      <c r="OUU25" s="145"/>
      <c r="OUV25" s="144"/>
      <c r="OUW25" s="145"/>
      <c r="OUX25" s="144"/>
      <c r="OUY25" s="145"/>
      <c r="OUZ25" s="144"/>
      <c r="OVA25" s="145"/>
      <c r="OVB25" s="144"/>
      <c r="OVC25" s="145"/>
      <c r="OVD25" s="144"/>
      <c r="OVE25" s="145"/>
      <c r="OVF25" s="144"/>
      <c r="OVG25" s="145"/>
      <c r="OVH25" s="144"/>
      <c r="OVI25" s="145"/>
      <c r="OVJ25" s="144"/>
      <c r="OVK25" s="145"/>
      <c r="OVL25" s="144"/>
      <c r="OVM25" s="145"/>
      <c r="OVN25" s="144"/>
      <c r="OVO25" s="145"/>
      <c r="OVP25" s="144"/>
      <c r="OVQ25" s="145"/>
      <c r="OVR25" s="144"/>
      <c r="OVS25" s="145"/>
      <c r="OVT25" s="144"/>
      <c r="OVU25" s="145"/>
      <c r="OVV25" s="144"/>
      <c r="OVW25" s="145"/>
      <c r="OVX25" s="144"/>
      <c r="OVY25" s="145"/>
      <c r="OVZ25" s="144"/>
      <c r="OWA25" s="145"/>
      <c r="OWB25" s="144"/>
      <c r="OWC25" s="145"/>
      <c r="OWD25" s="144"/>
      <c r="OWE25" s="145"/>
      <c r="OWF25" s="144"/>
      <c r="OWG25" s="145"/>
      <c r="OWH25" s="144"/>
      <c r="OWI25" s="145"/>
      <c r="OWJ25" s="144"/>
      <c r="OWK25" s="145"/>
      <c r="OWL25" s="144"/>
      <c r="OWM25" s="145"/>
      <c r="OWN25" s="144"/>
      <c r="OWO25" s="145"/>
      <c r="OWP25" s="144"/>
      <c r="OWQ25" s="145"/>
      <c r="OWR25" s="144"/>
      <c r="OWS25" s="145"/>
      <c r="OWT25" s="144"/>
      <c r="OWU25" s="145"/>
      <c r="OWV25" s="144"/>
      <c r="OWW25" s="145"/>
      <c r="OWX25" s="144"/>
      <c r="OWY25" s="145"/>
      <c r="OWZ25" s="144"/>
      <c r="OXA25" s="145"/>
      <c r="OXB25" s="144"/>
      <c r="OXC25" s="145"/>
      <c r="OXD25" s="144"/>
      <c r="OXE25" s="145"/>
      <c r="OXF25" s="144"/>
      <c r="OXG25" s="145"/>
      <c r="OXH25" s="144"/>
      <c r="OXI25" s="145"/>
      <c r="OXJ25" s="144"/>
      <c r="OXK25" s="145"/>
      <c r="OXL25" s="144"/>
      <c r="OXM25" s="145"/>
      <c r="OXN25" s="144"/>
      <c r="OXO25" s="145"/>
      <c r="OXP25" s="144"/>
      <c r="OXQ25" s="145"/>
      <c r="OXR25" s="144"/>
      <c r="OXS25" s="145"/>
      <c r="OXT25" s="144"/>
      <c r="OXU25" s="145"/>
      <c r="OXV25" s="144"/>
      <c r="OXW25" s="145"/>
      <c r="OXX25" s="144"/>
      <c r="OXY25" s="145"/>
      <c r="OXZ25" s="144"/>
      <c r="OYA25" s="145"/>
      <c r="OYB25" s="144"/>
      <c r="OYC25" s="145"/>
      <c r="OYD25" s="144"/>
      <c r="OYE25" s="145"/>
      <c r="OYF25" s="144"/>
      <c r="OYG25" s="145"/>
      <c r="OYH25" s="144"/>
      <c r="OYI25" s="145"/>
      <c r="OYJ25" s="144"/>
      <c r="OYK25" s="145"/>
      <c r="OYL25" s="144"/>
      <c r="OYM25" s="145"/>
      <c r="OYN25" s="144"/>
      <c r="OYO25" s="145"/>
      <c r="OYP25" s="144"/>
      <c r="OYQ25" s="145"/>
      <c r="OYR25" s="144"/>
      <c r="OYS25" s="145"/>
      <c r="OYT25" s="144"/>
      <c r="OYU25" s="145"/>
      <c r="OYV25" s="144"/>
      <c r="OYW25" s="145"/>
      <c r="OYX25" s="144"/>
      <c r="OYY25" s="145"/>
      <c r="OYZ25" s="144"/>
      <c r="OZA25" s="145"/>
      <c r="OZB25" s="144"/>
      <c r="OZC25" s="145"/>
      <c r="OZD25" s="144"/>
      <c r="OZE25" s="145"/>
      <c r="OZF25" s="144"/>
      <c r="OZG25" s="145"/>
      <c r="OZH25" s="144"/>
      <c r="OZI25" s="145"/>
      <c r="OZJ25" s="144"/>
      <c r="OZK25" s="145"/>
      <c r="OZL25" s="144"/>
      <c r="OZM25" s="145"/>
      <c r="OZN25" s="144"/>
      <c r="OZO25" s="145"/>
      <c r="OZP25" s="144"/>
      <c r="OZQ25" s="145"/>
      <c r="OZR25" s="144"/>
      <c r="OZS25" s="145"/>
      <c r="OZT25" s="144"/>
      <c r="OZU25" s="145"/>
      <c r="OZV25" s="144"/>
      <c r="OZW25" s="145"/>
      <c r="OZX25" s="144"/>
      <c r="OZY25" s="145"/>
      <c r="OZZ25" s="144"/>
      <c r="PAA25" s="145"/>
      <c r="PAB25" s="144"/>
      <c r="PAC25" s="145"/>
      <c r="PAD25" s="144"/>
      <c r="PAE25" s="145"/>
      <c r="PAF25" s="144"/>
      <c r="PAG25" s="145"/>
      <c r="PAH25" s="144"/>
      <c r="PAI25" s="145"/>
      <c r="PAJ25" s="144"/>
      <c r="PAK25" s="145"/>
      <c r="PAL25" s="144"/>
      <c r="PAM25" s="145"/>
      <c r="PAN25" s="144"/>
      <c r="PAO25" s="145"/>
      <c r="PAP25" s="144"/>
      <c r="PAQ25" s="145"/>
      <c r="PAR25" s="144"/>
      <c r="PAS25" s="145"/>
      <c r="PAT25" s="144"/>
      <c r="PAU25" s="145"/>
      <c r="PAV25" s="144"/>
      <c r="PAW25" s="145"/>
      <c r="PAX25" s="144"/>
      <c r="PAY25" s="145"/>
      <c r="PAZ25" s="144"/>
      <c r="PBA25" s="145"/>
      <c r="PBB25" s="144"/>
      <c r="PBC25" s="145"/>
      <c r="PBD25" s="144"/>
      <c r="PBE25" s="145"/>
      <c r="PBF25" s="144"/>
      <c r="PBG25" s="145"/>
      <c r="PBH25" s="144"/>
      <c r="PBI25" s="145"/>
      <c r="PBJ25" s="144"/>
      <c r="PBK25" s="145"/>
      <c r="PBL25" s="144"/>
      <c r="PBM25" s="145"/>
      <c r="PBN25" s="144"/>
      <c r="PBO25" s="145"/>
      <c r="PBP25" s="144"/>
      <c r="PBQ25" s="145"/>
      <c r="PBR25" s="144"/>
      <c r="PBS25" s="145"/>
      <c r="PBT25" s="144"/>
      <c r="PBU25" s="145"/>
      <c r="PBV25" s="144"/>
      <c r="PBW25" s="145"/>
      <c r="PBX25" s="144"/>
      <c r="PBY25" s="145"/>
      <c r="PBZ25" s="144"/>
      <c r="PCA25" s="145"/>
      <c r="PCB25" s="144"/>
      <c r="PCC25" s="145"/>
      <c r="PCD25" s="144"/>
      <c r="PCE25" s="145"/>
      <c r="PCF25" s="144"/>
      <c r="PCG25" s="145"/>
      <c r="PCH25" s="144"/>
      <c r="PCI25" s="145"/>
      <c r="PCJ25" s="144"/>
      <c r="PCK25" s="145"/>
      <c r="PCL25" s="144"/>
      <c r="PCM25" s="145"/>
      <c r="PCN25" s="144"/>
      <c r="PCO25" s="145"/>
      <c r="PCP25" s="144"/>
      <c r="PCQ25" s="145"/>
      <c r="PCR25" s="144"/>
      <c r="PCS25" s="145"/>
      <c r="PCT25" s="144"/>
      <c r="PCU25" s="145"/>
      <c r="PCV25" s="144"/>
      <c r="PCW25" s="145"/>
      <c r="PCX25" s="144"/>
      <c r="PCY25" s="145"/>
      <c r="PCZ25" s="144"/>
      <c r="PDA25" s="145"/>
      <c r="PDB25" s="144"/>
      <c r="PDC25" s="145"/>
      <c r="PDD25" s="144"/>
      <c r="PDE25" s="145"/>
      <c r="PDF25" s="144"/>
      <c r="PDG25" s="145"/>
      <c r="PDH25" s="144"/>
      <c r="PDI25" s="145"/>
      <c r="PDJ25" s="144"/>
      <c r="PDK25" s="145"/>
      <c r="PDL25" s="144"/>
      <c r="PDM25" s="145"/>
      <c r="PDN25" s="144"/>
      <c r="PDO25" s="145"/>
      <c r="PDP25" s="144"/>
      <c r="PDQ25" s="145"/>
      <c r="PDR25" s="144"/>
      <c r="PDS25" s="145"/>
      <c r="PDT25" s="144"/>
      <c r="PDU25" s="145"/>
      <c r="PDV25" s="144"/>
      <c r="PDW25" s="145"/>
      <c r="PDX25" s="144"/>
      <c r="PDY25" s="145"/>
      <c r="PDZ25" s="144"/>
      <c r="PEA25" s="145"/>
      <c r="PEB25" s="144"/>
      <c r="PEC25" s="145"/>
      <c r="PED25" s="144"/>
      <c r="PEE25" s="145"/>
      <c r="PEF25" s="144"/>
      <c r="PEG25" s="145"/>
      <c r="PEH25" s="144"/>
      <c r="PEI25" s="145"/>
      <c r="PEJ25" s="144"/>
      <c r="PEK25" s="145"/>
      <c r="PEL25" s="144"/>
      <c r="PEM25" s="145"/>
      <c r="PEN25" s="144"/>
      <c r="PEO25" s="145"/>
      <c r="PEP25" s="144"/>
      <c r="PEQ25" s="145"/>
      <c r="PER25" s="144"/>
      <c r="PES25" s="145"/>
      <c r="PET25" s="144"/>
      <c r="PEU25" s="145"/>
      <c r="PEV25" s="144"/>
      <c r="PEW25" s="145"/>
      <c r="PEX25" s="144"/>
      <c r="PEY25" s="145"/>
      <c r="PEZ25" s="144"/>
      <c r="PFA25" s="145"/>
      <c r="PFB25" s="144"/>
      <c r="PFC25" s="145"/>
      <c r="PFD25" s="144"/>
      <c r="PFE25" s="145"/>
      <c r="PFF25" s="144"/>
      <c r="PFG25" s="145"/>
      <c r="PFH25" s="144"/>
      <c r="PFI25" s="145"/>
      <c r="PFJ25" s="144"/>
      <c r="PFK25" s="145"/>
      <c r="PFL25" s="144"/>
      <c r="PFM25" s="145"/>
      <c r="PFN25" s="144"/>
      <c r="PFO25" s="145"/>
      <c r="PFP25" s="144"/>
      <c r="PFQ25" s="145"/>
      <c r="PFR25" s="144"/>
      <c r="PFS25" s="145"/>
      <c r="PFT25" s="144"/>
      <c r="PFU25" s="145"/>
      <c r="PFV25" s="144"/>
      <c r="PFW25" s="145"/>
      <c r="PFX25" s="144"/>
      <c r="PFY25" s="145"/>
      <c r="PFZ25" s="144"/>
      <c r="PGA25" s="145"/>
      <c r="PGB25" s="144"/>
      <c r="PGC25" s="145"/>
      <c r="PGD25" s="144"/>
      <c r="PGE25" s="145"/>
      <c r="PGF25" s="144"/>
      <c r="PGG25" s="145"/>
      <c r="PGH25" s="144"/>
      <c r="PGI25" s="145"/>
      <c r="PGJ25" s="144"/>
      <c r="PGK25" s="145"/>
      <c r="PGL25" s="144"/>
      <c r="PGM25" s="145"/>
      <c r="PGN25" s="144"/>
      <c r="PGO25" s="145"/>
      <c r="PGP25" s="144"/>
      <c r="PGQ25" s="145"/>
      <c r="PGR25" s="144"/>
      <c r="PGS25" s="145"/>
      <c r="PGT25" s="144"/>
      <c r="PGU25" s="145"/>
      <c r="PGV25" s="144"/>
      <c r="PGW25" s="145"/>
      <c r="PGX25" s="144"/>
      <c r="PGY25" s="145"/>
      <c r="PGZ25" s="144"/>
      <c r="PHA25" s="145"/>
      <c r="PHB25" s="144"/>
      <c r="PHC25" s="145"/>
      <c r="PHD25" s="144"/>
      <c r="PHE25" s="145"/>
      <c r="PHF25" s="144"/>
      <c r="PHG25" s="145"/>
      <c r="PHH25" s="144"/>
      <c r="PHI25" s="145"/>
      <c r="PHJ25" s="144"/>
      <c r="PHK25" s="145"/>
      <c r="PHL25" s="144"/>
      <c r="PHM25" s="145"/>
      <c r="PHN25" s="144"/>
      <c r="PHO25" s="145"/>
      <c r="PHP25" s="144"/>
      <c r="PHQ25" s="145"/>
      <c r="PHR25" s="144"/>
      <c r="PHS25" s="145"/>
      <c r="PHT25" s="144"/>
      <c r="PHU25" s="145"/>
      <c r="PHV25" s="144"/>
      <c r="PHW25" s="145"/>
      <c r="PHX25" s="144"/>
      <c r="PHY25" s="145"/>
      <c r="PHZ25" s="144"/>
      <c r="PIA25" s="145"/>
      <c r="PIB25" s="144"/>
      <c r="PIC25" s="145"/>
      <c r="PID25" s="144"/>
      <c r="PIE25" s="145"/>
      <c r="PIF25" s="144"/>
      <c r="PIG25" s="145"/>
      <c r="PIH25" s="144"/>
      <c r="PII25" s="145"/>
      <c r="PIJ25" s="144"/>
      <c r="PIK25" s="145"/>
      <c r="PIL25" s="144"/>
      <c r="PIM25" s="145"/>
      <c r="PIN25" s="144"/>
      <c r="PIO25" s="145"/>
      <c r="PIP25" s="144"/>
      <c r="PIQ25" s="145"/>
      <c r="PIR25" s="144"/>
      <c r="PIS25" s="145"/>
      <c r="PIT25" s="144"/>
      <c r="PIU25" s="145"/>
      <c r="PIV25" s="144"/>
      <c r="PIW25" s="145"/>
      <c r="PIX25" s="144"/>
      <c r="PIY25" s="145"/>
      <c r="PIZ25" s="144"/>
      <c r="PJA25" s="145"/>
      <c r="PJB25" s="144"/>
      <c r="PJC25" s="145"/>
      <c r="PJD25" s="144"/>
      <c r="PJE25" s="145"/>
      <c r="PJF25" s="144"/>
      <c r="PJG25" s="145"/>
      <c r="PJH25" s="144"/>
      <c r="PJI25" s="145"/>
      <c r="PJJ25" s="144"/>
      <c r="PJK25" s="145"/>
      <c r="PJL25" s="144"/>
      <c r="PJM25" s="145"/>
      <c r="PJN25" s="144"/>
      <c r="PJO25" s="145"/>
      <c r="PJP25" s="144"/>
      <c r="PJQ25" s="145"/>
      <c r="PJR25" s="144"/>
      <c r="PJS25" s="145"/>
      <c r="PJT25" s="144"/>
      <c r="PJU25" s="145"/>
      <c r="PJV25" s="144"/>
      <c r="PJW25" s="145"/>
      <c r="PJX25" s="144"/>
      <c r="PJY25" s="145"/>
      <c r="PJZ25" s="144"/>
      <c r="PKA25" s="145"/>
      <c r="PKB25" s="144"/>
      <c r="PKC25" s="145"/>
      <c r="PKD25" s="144"/>
      <c r="PKE25" s="145"/>
      <c r="PKF25" s="144"/>
      <c r="PKG25" s="145"/>
      <c r="PKH25" s="144"/>
      <c r="PKI25" s="145"/>
      <c r="PKJ25" s="144"/>
      <c r="PKK25" s="145"/>
      <c r="PKL25" s="144"/>
      <c r="PKM25" s="145"/>
      <c r="PKN25" s="144"/>
      <c r="PKO25" s="145"/>
      <c r="PKP25" s="144"/>
      <c r="PKQ25" s="145"/>
      <c r="PKR25" s="144"/>
      <c r="PKS25" s="145"/>
      <c r="PKT25" s="144"/>
      <c r="PKU25" s="145"/>
      <c r="PKV25" s="144"/>
      <c r="PKW25" s="145"/>
      <c r="PKX25" s="144"/>
      <c r="PKY25" s="145"/>
      <c r="PKZ25" s="144"/>
      <c r="PLA25" s="145"/>
      <c r="PLB25" s="144"/>
      <c r="PLC25" s="145"/>
      <c r="PLD25" s="144"/>
      <c r="PLE25" s="145"/>
      <c r="PLF25" s="144"/>
      <c r="PLG25" s="145"/>
      <c r="PLH25" s="144"/>
      <c r="PLI25" s="145"/>
      <c r="PLJ25" s="144"/>
      <c r="PLK25" s="145"/>
      <c r="PLL25" s="144"/>
      <c r="PLM25" s="145"/>
      <c r="PLN25" s="144"/>
      <c r="PLO25" s="145"/>
      <c r="PLP25" s="144"/>
      <c r="PLQ25" s="145"/>
      <c r="PLR25" s="144"/>
      <c r="PLS25" s="145"/>
      <c r="PLT25" s="144"/>
      <c r="PLU25" s="145"/>
      <c r="PLV25" s="144"/>
      <c r="PLW25" s="145"/>
      <c r="PLX25" s="144"/>
      <c r="PLY25" s="145"/>
      <c r="PLZ25" s="144"/>
      <c r="PMA25" s="145"/>
      <c r="PMB25" s="144"/>
      <c r="PMC25" s="145"/>
      <c r="PMD25" s="144"/>
      <c r="PME25" s="145"/>
      <c r="PMF25" s="144"/>
      <c r="PMG25" s="145"/>
      <c r="PMH25" s="144"/>
      <c r="PMI25" s="145"/>
      <c r="PMJ25" s="144"/>
      <c r="PMK25" s="145"/>
      <c r="PML25" s="144"/>
      <c r="PMM25" s="145"/>
      <c r="PMN25" s="144"/>
      <c r="PMO25" s="145"/>
      <c r="PMP25" s="144"/>
      <c r="PMQ25" s="145"/>
      <c r="PMR25" s="144"/>
      <c r="PMS25" s="145"/>
      <c r="PMT25" s="144"/>
      <c r="PMU25" s="145"/>
      <c r="PMV25" s="144"/>
      <c r="PMW25" s="145"/>
      <c r="PMX25" s="144"/>
      <c r="PMY25" s="145"/>
      <c r="PMZ25" s="144"/>
      <c r="PNA25" s="145"/>
      <c r="PNB25" s="144"/>
      <c r="PNC25" s="145"/>
      <c r="PND25" s="144"/>
      <c r="PNE25" s="145"/>
      <c r="PNF25" s="144"/>
      <c r="PNG25" s="145"/>
      <c r="PNH25" s="144"/>
      <c r="PNI25" s="145"/>
      <c r="PNJ25" s="144"/>
      <c r="PNK25" s="145"/>
      <c r="PNL25" s="144"/>
      <c r="PNM25" s="145"/>
      <c r="PNN25" s="144"/>
      <c r="PNO25" s="145"/>
      <c r="PNP25" s="144"/>
      <c r="PNQ25" s="145"/>
      <c r="PNR25" s="144"/>
      <c r="PNS25" s="145"/>
      <c r="PNT25" s="144"/>
      <c r="PNU25" s="145"/>
      <c r="PNV25" s="144"/>
      <c r="PNW25" s="145"/>
      <c r="PNX25" s="144"/>
      <c r="PNY25" s="145"/>
      <c r="PNZ25" s="144"/>
      <c r="POA25" s="145"/>
      <c r="POB25" s="144"/>
      <c r="POC25" s="145"/>
      <c r="POD25" s="144"/>
      <c r="POE25" s="145"/>
      <c r="POF25" s="144"/>
      <c r="POG25" s="145"/>
      <c r="POH25" s="144"/>
      <c r="POI25" s="145"/>
      <c r="POJ25" s="144"/>
      <c r="POK25" s="145"/>
      <c r="POL25" s="144"/>
      <c r="POM25" s="145"/>
      <c r="PON25" s="144"/>
      <c r="POO25" s="145"/>
      <c r="POP25" s="144"/>
      <c r="POQ25" s="145"/>
      <c r="POR25" s="144"/>
      <c r="POS25" s="145"/>
      <c r="POT25" s="144"/>
      <c r="POU25" s="145"/>
      <c r="POV25" s="144"/>
      <c r="POW25" s="145"/>
      <c r="POX25" s="144"/>
      <c r="POY25" s="145"/>
      <c r="POZ25" s="144"/>
      <c r="PPA25" s="145"/>
      <c r="PPB25" s="144"/>
      <c r="PPC25" s="145"/>
      <c r="PPD25" s="144"/>
      <c r="PPE25" s="145"/>
      <c r="PPF25" s="144"/>
      <c r="PPG25" s="145"/>
      <c r="PPH25" s="144"/>
      <c r="PPI25" s="145"/>
      <c r="PPJ25" s="144"/>
      <c r="PPK25" s="145"/>
      <c r="PPL25" s="144"/>
      <c r="PPM25" s="145"/>
      <c r="PPN25" s="144"/>
      <c r="PPO25" s="145"/>
      <c r="PPP25" s="144"/>
      <c r="PPQ25" s="145"/>
      <c r="PPR25" s="144"/>
      <c r="PPS25" s="145"/>
      <c r="PPT25" s="144"/>
      <c r="PPU25" s="145"/>
      <c r="PPV25" s="144"/>
      <c r="PPW25" s="145"/>
      <c r="PPX25" s="144"/>
      <c r="PPY25" s="145"/>
      <c r="PPZ25" s="144"/>
      <c r="PQA25" s="145"/>
      <c r="PQB25" s="144"/>
      <c r="PQC25" s="145"/>
      <c r="PQD25" s="144"/>
      <c r="PQE25" s="145"/>
      <c r="PQF25" s="144"/>
      <c r="PQG25" s="145"/>
      <c r="PQH25" s="144"/>
      <c r="PQI25" s="145"/>
      <c r="PQJ25" s="144"/>
      <c r="PQK25" s="145"/>
      <c r="PQL25" s="144"/>
      <c r="PQM25" s="145"/>
      <c r="PQN25" s="144"/>
      <c r="PQO25" s="145"/>
      <c r="PQP25" s="144"/>
      <c r="PQQ25" s="145"/>
      <c r="PQR25" s="144"/>
      <c r="PQS25" s="145"/>
      <c r="PQT25" s="144"/>
      <c r="PQU25" s="145"/>
      <c r="PQV25" s="144"/>
      <c r="PQW25" s="145"/>
      <c r="PQX25" s="144"/>
      <c r="PQY25" s="145"/>
      <c r="PQZ25" s="144"/>
      <c r="PRA25" s="145"/>
      <c r="PRB25" s="144"/>
      <c r="PRC25" s="145"/>
      <c r="PRD25" s="144"/>
      <c r="PRE25" s="145"/>
      <c r="PRF25" s="144"/>
      <c r="PRG25" s="145"/>
      <c r="PRH25" s="144"/>
      <c r="PRI25" s="145"/>
      <c r="PRJ25" s="144"/>
      <c r="PRK25" s="145"/>
      <c r="PRL25" s="144"/>
      <c r="PRM25" s="145"/>
      <c r="PRN25" s="144"/>
      <c r="PRO25" s="145"/>
      <c r="PRP25" s="144"/>
      <c r="PRQ25" s="145"/>
      <c r="PRR25" s="144"/>
      <c r="PRS25" s="145"/>
      <c r="PRT25" s="144"/>
      <c r="PRU25" s="145"/>
      <c r="PRV25" s="144"/>
      <c r="PRW25" s="145"/>
      <c r="PRX25" s="144"/>
      <c r="PRY25" s="145"/>
      <c r="PRZ25" s="144"/>
      <c r="PSA25" s="145"/>
      <c r="PSB25" s="144"/>
      <c r="PSC25" s="145"/>
      <c r="PSD25" s="144"/>
      <c r="PSE25" s="145"/>
      <c r="PSF25" s="144"/>
      <c r="PSG25" s="145"/>
      <c r="PSH25" s="144"/>
      <c r="PSI25" s="145"/>
      <c r="PSJ25" s="144"/>
      <c r="PSK25" s="145"/>
      <c r="PSL25" s="144"/>
      <c r="PSM25" s="145"/>
      <c r="PSN25" s="144"/>
      <c r="PSO25" s="145"/>
      <c r="PSP25" s="144"/>
      <c r="PSQ25" s="145"/>
      <c r="PSR25" s="144"/>
      <c r="PSS25" s="145"/>
      <c r="PST25" s="144"/>
      <c r="PSU25" s="145"/>
      <c r="PSV25" s="144"/>
      <c r="PSW25" s="145"/>
      <c r="PSX25" s="144"/>
      <c r="PSY25" s="145"/>
      <c r="PSZ25" s="144"/>
      <c r="PTA25" s="145"/>
      <c r="PTB25" s="144"/>
      <c r="PTC25" s="145"/>
      <c r="PTD25" s="144"/>
      <c r="PTE25" s="145"/>
      <c r="PTF25" s="144"/>
      <c r="PTG25" s="145"/>
      <c r="PTH25" s="144"/>
      <c r="PTI25" s="145"/>
      <c r="PTJ25" s="144"/>
      <c r="PTK25" s="145"/>
      <c r="PTL25" s="144"/>
      <c r="PTM25" s="145"/>
      <c r="PTN25" s="144"/>
      <c r="PTO25" s="145"/>
      <c r="PTP25" s="144"/>
      <c r="PTQ25" s="145"/>
      <c r="PTR25" s="144"/>
      <c r="PTS25" s="145"/>
      <c r="PTT25" s="144"/>
      <c r="PTU25" s="145"/>
      <c r="PTV25" s="144"/>
      <c r="PTW25" s="145"/>
      <c r="PTX25" s="144"/>
      <c r="PTY25" s="145"/>
      <c r="PTZ25" s="144"/>
      <c r="PUA25" s="145"/>
      <c r="PUB25" s="144"/>
      <c r="PUC25" s="145"/>
      <c r="PUD25" s="144"/>
      <c r="PUE25" s="145"/>
      <c r="PUF25" s="144"/>
      <c r="PUG25" s="145"/>
      <c r="PUH25" s="144"/>
      <c r="PUI25" s="145"/>
      <c r="PUJ25" s="144"/>
      <c r="PUK25" s="145"/>
      <c r="PUL25" s="144"/>
      <c r="PUM25" s="145"/>
      <c r="PUN25" s="144"/>
      <c r="PUO25" s="145"/>
      <c r="PUP25" s="144"/>
      <c r="PUQ25" s="145"/>
      <c r="PUR25" s="144"/>
      <c r="PUS25" s="145"/>
      <c r="PUT25" s="144"/>
      <c r="PUU25" s="145"/>
      <c r="PUV25" s="144"/>
      <c r="PUW25" s="145"/>
      <c r="PUX25" s="144"/>
      <c r="PUY25" s="145"/>
      <c r="PUZ25" s="144"/>
      <c r="PVA25" s="145"/>
      <c r="PVB25" s="144"/>
      <c r="PVC25" s="145"/>
      <c r="PVD25" s="144"/>
      <c r="PVE25" s="145"/>
      <c r="PVF25" s="144"/>
      <c r="PVG25" s="145"/>
      <c r="PVH25" s="144"/>
      <c r="PVI25" s="145"/>
      <c r="PVJ25" s="144"/>
      <c r="PVK25" s="145"/>
      <c r="PVL25" s="144"/>
      <c r="PVM25" s="145"/>
      <c r="PVN25" s="144"/>
      <c r="PVO25" s="145"/>
      <c r="PVP25" s="144"/>
      <c r="PVQ25" s="145"/>
      <c r="PVR25" s="144"/>
      <c r="PVS25" s="145"/>
      <c r="PVT25" s="144"/>
      <c r="PVU25" s="145"/>
      <c r="PVV25" s="144"/>
      <c r="PVW25" s="145"/>
      <c r="PVX25" s="144"/>
      <c r="PVY25" s="145"/>
      <c r="PVZ25" s="144"/>
      <c r="PWA25" s="145"/>
      <c r="PWB25" s="144"/>
      <c r="PWC25" s="145"/>
      <c r="PWD25" s="144"/>
      <c r="PWE25" s="145"/>
      <c r="PWF25" s="144"/>
      <c r="PWG25" s="145"/>
      <c r="PWH25" s="144"/>
      <c r="PWI25" s="145"/>
      <c r="PWJ25" s="144"/>
      <c r="PWK25" s="145"/>
      <c r="PWL25" s="144"/>
      <c r="PWM25" s="145"/>
      <c r="PWN25" s="144"/>
      <c r="PWO25" s="145"/>
      <c r="PWP25" s="144"/>
      <c r="PWQ25" s="145"/>
      <c r="PWR25" s="144"/>
      <c r="PWS25" s="145"/>
      <c r="PWT25" s="144"/>
      <c r="PWU25" s="145"/>
      <c r="PWV25" s="144"/>
      <c r="PWW25" s="145"/>
      <c r="PWX25" s="144"/>
      <c r="PWY25" s="145"/>
      <c r="PWZ25" s="144"/>
      <c r="PXA25" s="145"/>
      <c r="PXB25" s="144"/>
      <c r="PXC25" s="145"/>
      <c r="PXD25" s="144"/>
      <c r="PXE25" s="145"/>
      <c r="PXF25" s="144"/>
      <c r="PXG25" s="145"/>
      <c r="PXH25" s="144"/>
      <c r="PXI25" s="145"/>
      <c r="PXJ25" s="144"/>
      <c r="PXK25" s="145"/>
      <c r="PXL25" s="144"/>
      <c r="PXM25" s="145"/>
      <c r="PXN25" s="144"/>
      <c r="PXO25" s="145"/>
      <c r="PXP25" s="144"/>
      <c r="PXQ25" s="145"/>
      <c r="PXR25" s="144"/>
      <c r="PXS25" s="145"/>
      <c r="PXT25" s="144"/>
      <c r="PXU25" s="145"/>
      <c r="PXV25" s="144"/>
      <c r="PXW25" s="145"/>
      <c r="PXX25" s="144"/>
      <c r="PXY25" s="145"/>
      <c r="PXZ25" s="144"/>
      <c r="PYA25" s="145"/>
      <c r="PYB25" s="144"/>
      <c r="PYC25" s="145"/>
      <c r="PYD25" s="144"/>
      <c r="PYE25" s="145"/>
      <c r="PYF25" s="144"/>
      <c r="PYG25" s="145"/>
      <c r="PYH25" s="144"/>
      <c r="PYI25" s="145"/>
      <c r="PYJ25" s="144"/>
      <c r="PYK25" s="145"/>
      <c r="PYL25" s="144"/>
      <c r="PYM25" s="145"/>
      <c r="PYN25" s="144"/>
      <c r="PYO25" s="145"/>
      <c r="PYP25" s="144"/>
      <c r="PYQ25" s="145"/>
      <c r="PYR25" s="144"/>
      <c r="PYS25" s="145"/>
      <c r="PYT25" s="144"/>
      <c r="PYU25" s="145"/>
      <c r="PYV25" s="144"/>
      <c r="PYW25" s="145"/>
      <c r="PYX25" s="144"/>
      <c r="PYY25" s="145"/>
      <c r="PYZ25" s="144"/>
      <c r="PZA25" s="145"/>
      <c r="PZB25" s="144"/>
      <c r="PZC25" s="145"/>
      <c r="PZD25" s="144"/>
      <c r="PZE25" s="145"/>
      <c r="PZF25" s="144"/>
      <c r="PZG25" s="145"/>
      <c r="PZH25" s="144"/>
      <c r="PZI25" s="145"/>
      <c r="PZJ25" s="144"/>
      <c r="PZK25" s="145"/>
      <c r="PZL25" s="144"/>
      <c r="PZM25" s="145"/>
      <c r="PZN25" s="144"/>
      <c r="PZO25" s="145"/>
      <c r="PZP25" s="144"/>
      <c r="PZQ25" s="145"/>
      <c r="PZR25" s="144"/>
      <c r="PZS25" s="145"/>
      <c r="PZT25" s="144"/>
      <c r="PZU25" s="145"/>
      <c r="PZV25" s="144"/>
      <c r="PZW25" s="145"/>
      <c r="PZX25" s="144"/>
      <c r="PZY25" s="145"/>
      <c r="PZZ25" s="144"/>
      <c r="QAA25" s="145"/>
      <c r="QAB25" s="144"/>
      <c r="QAC25" s="145"/>
      <c r="QAD25" s="144"/>
      <c r="QAE25" s="145"/>
      <c r="QAF25" s="144"/>
      <c r="QAG25" s="145"/>
      <c r="QAH25" s="144"/>
      <c r="QAI25" s="145"/>
      <c r="QAJ25" s="144"/>
      <c r="QAK25" s="145"/>
      <c r="QAL25" s="144"/>
      <c r="QAM25" s="145"/>
      <c r="QAN25" s="144"/>
      <c r="QAO25" s="145"/>
      <c r="QAP25" s="144"/>
      <c r="QAQ25" s="145"/>
      <c r="QAR25" s="144"/>
      <c r="QAS25" s="145"/>
      <c r="QAT25" s="144"/>
      <c r="QAU25" s="145"/>
      <c r="QAV25" s="144"/>
      <c r="QAW25" s="145"/>
      <c r="QAX25" s="144"/>
      <c r="QAY25" s="145"/>
      <c r="QAZ25" s="144"/>
      <c r="QBA25" s="145"/>
      <c r="QBB25" s="144"/>
      <c r="QBC25" s="145"/>
      <c r="QBD25" s="144"/>
      <c r="QBE25" s="145"/>
      <c r="QBF25" s="144"/>
      <c r="QBG25" s="145"/>
      <c r="QBH25" s="144"/>
      <c r="QBI25" s="145"/>
      <c r="QBJ25" s="144"/>
      <c r="QBK25" s="145"/>
      <c r="QBL25" s="144"/>
      <c r="QBM25" s="145"/>
      <c r="QBN25" s="144"/>
      <c r="QBO25" s="145"/>
      <c r="QBP25" s="144"/>
      <c r="QBQ25" s="145"/>
      <c r="QBR25" s="144"/>
      <c r="QBS25" s="145"/>
      <c r="QBT25" s="144"/>
      <c r="QBU25" s="145"/>
      <c r="QBV25" s="144"/>
      <c r="QBW25" s="145"/>
      <c r="QBX25" s="144"/>
      <c r="QBY25" s="145"/>
      <c r="QBZ25" s="144"/>
      <c r="QCA25" s="145"/>
      <c r="QCB25" s="144"/>
      <c r="QCC25" s="145"/>
      <c r="QCD25" s="144"/>
      <c r="QCE25" s="145"/>
      <c r="QCF25" s="144"/>
      <c r="QCG25" s="145"/>
      <c r="QCH25" s="144"/>
      <c r="QCI25" s="145"/>
      <c r="QCJ25" s="144"/>
      <c r="QCK25" s="145"/>
      <c r="QCL25" s="144"/>
      <c r="QCM25" s="145"/>
      <c r="QCN25" s="144"/>
      <c r="QCO25" s="145"/>
      <c r="QCP25" s="144"/>
      <c r="QCQ25" s="145"/>
      <c r="QCR25" s="144"/>
      <c r="QCS25" s="145"/>
      <c r="QCT25" s="144"/>
      <c r="QCU25" s="145"/>
      <c r="QCV25" s="144"/>
      <c r="QCW25" s="145"/>
      <c r="QCX25" s="144"/>
      <c r="QCY25" s="145"/>
      <c r="QCZ25" s="144"/>
      <c r="QDA25" s="145"/>
      <c r="QDB25" s="144"/>
      <c r="QDC25" s="145"/>
      <c r="QDD25" s="144"/>
      <c r="QDE25" s="145"/>
      <c r="QDF25" s="144"/>
      <c r="QDG25" s="145"/>
      <c r="QDH25" s="144"/>
      <c r="QDI25" s="145"/>
      <c r="QDJ25" s="144"/>
      <c r="QDK25" s="145"/>
      <c r="QDL25" s="144"/>
      <c r="QDM25" s="145"/>
      <c r="QDN25" s="144"/>
      <c r="QDO25" s="145"/>
      <c r="QDP25" s="144"/>
      <c r="QDQ25" s="145"/>
      <c r="QDR25" s="144"/>
      <c r="QDS25" s="145"/>
      <c r="QDT25" s="144"/>
      <c r="QDU25" s="145"/>
      <c r="QDV25" s="144"/>
      <c r="QDW25" s="145"/>
      <c r="QDX25" s="144"/>
      <c r="QDY25" s="145"/>
      <c r="QDZ25" s="144"/>
      <c r="QEA25" s="145"/>
      <c r="QEB25" s="144"/>
      <c r="QEC25" s="145"/>
      <c r="QED25" s="144"/>
      <c r="QEE25" s="145"/>
      <c r="QEF25" s="144"/>
      <c r="QEG25" s="145"/>
      <c r="QEH25" s="144"/>
      <c r="QEI25" s="145"/>
      <c r="QEJ25" s="144"/>
      <c r="QEK25" s="145"/>
      <c r="QEL25" s="144"/>
      <c r="QEM25" s="145"/>
      <c r="QEN25" s="144"/>
      <c r="QEO25" s="145"/>
      <c r="QEP25" s="144"/>
      <c r="QEQ25" s="145"/>
      <c r="QER25" s="144"/>
      <c r="QES25" s="145"/>
      <c r="QET25" s="144"/>
      <c r="QEU25" s="145"/>
      <c r="QEV25" s="144"/>
      <c r="QEW25" s="145"/>
      <c r="QEX25" s="144"/>
      <c r="QEY25" s="145"/>
      <c r="QEZ25" s="144"/>
      <c r="QFA25" s="145"/>
      <c r="QFB25" s="144"/>
      <c r="QFC25" s="145"/>
      <c r="QFD25" s="144"/>
      <c r="QFE25" s="145"/>
      <c r="QFF25" s="144"/>
      <c r="QFG25" s="145"/>
      <c r="QFH25" s="144"/>
      <c r="QFI25" s="145"/>
      <c r="QFJ25" s="144"/>
      <c r="QFK25" s="145"/>
      <c r="QFL25" s="144"/>
      <c r="QFM25" s="145"/>
      <c r="QFN25" s="144"/>
      <c r="QFO25" s="145"/>
      <c r="QFP25" s="144"/>
      <c r="QFQ25" s="145"/>
      <c r="QFR25" s="144"/>
      <c r="QFS25" s="145"/>
      <c r="QFT25" s="144"/>
      <c r="QFU25" s="145"/>
      <c r="QFV25" s="144"/>
      <c r="QFW25" s="145"/>
      <c r="QFX25" s="144"/>
      <c r="QFY25" s="145"/>
      <c r="QFZ25" s="144"/>
      <c r="QGA25" s="145"/>
      <c r="QGB25" s="144"/>
      <c r="QGC25" s="145"/>
      <c r="QGD25" s="144"/>
      <c r="QGE25" s="145"/>
      <c r="QGF25" s="144"/>
      <c r="QGG25" s="145"/>
      <c r="QGH25" s="144"/>
      <c r="QGI25" s="145"/>
      <c r="QGJ25" s="144"/>
      <c r="QGK25" s="145"/>
      <c r="QGL25" s="144"/>
      <c r="QGM25" s="145"/>
      <c r="QGN25" s="144"/>
      <c r="QGO25" s="145"/>
      <c r="QGP25" s="144"/>
      <c r="QGQ25" s="145"/>
      <c r="QGR25" s="144"/>
      <c r="QGS25" s="145"/>
      <c r="QGT25" s="144"/>
      <c r="QGU25" s="145"/>
      <c r="QGV25" s="144"/>
      <c r="QGW25" s="145"/>
      <c r="QGX25" s="144"/>
      <c r="QGY25" s="145"/>
      <c r="QGZ25" s="144"/>
      <c r="QHA25" s="145"/>
      <c r="QHB25" s="144"/>
      <c r="QHC25" s="145"/>
      <c r="QHD25" s="144"/>
      <c r="QHE25" s="145"/>
      <c r="QHF25" s="144"/>
      <c r="QHG25" s="145"/>
      <c r="QHH25" s="144"/>
      <c r="QHI25" s="145"/>
      <c r="QHJ25" s="144"/>
      <c r="QHK25" s="145"/>
      <c r="QHL25" s="144"/>
      <c r="QHM25" s="145"/>
      <c r="QHN25" s="144"/>
      <c r="QHO25" s="145"/>
      <c r="QHP25" s="144"/>
      <c r="QHQ25" s="145"/>
      <c r="QHR25" s="144"/>
      <c r="QHS25" s="145"/>
      <c r="QHT25" s="144"/>
      <c r="QHU25" s="145"/>
      <c r="QHV25" s="144"/>
      <c r="QHW25" s="145"/>
      <c r="QHX25" s="144"/>
      <c r="QHY25" s="145"/>
      <c r="QHZ25" s="144"/>
      <c r="QIA25" s="145"/>
      <c r="QIB25" s="144"/>
      <c r="QIC25" s="145"/>
      <c r="QID25" s="144"/>
      <c r="QIE25" s="145"/>
      <c r="QIF25" s="144"/>
      <c r="QIG25" s="145"/>
      <c r="QIH25" s="144"/>
      <c r="QII25" s="145"/>
      <c r="QIJ25" s="144"/>
      <c r="QIK25" s="145"/>
      <c r="QIL25" s="144"/>
      <c r="QIM25" s="145"/>
      <c r="QIN25" s="144"/>
      <c r="QIO25" s="145"/>
      <c r="QIP25" s="144"/>
      <c r="QIQ25" s="145"/>
      <c r="QIR25" s="144"/>
      <c r="QIS25" s="145"/>
      <c r="QIT25" s="144"/>
      <c r="QIU25" s="145"/>
      <c r="QIV25" s="144"/>
      <c r="QIW25" s="145"/>
      <c r="QIX25" s="144"/>
      <c r="QIY25" s="145"/>
      <c r="QIZ25" s="144"/>
      <c r="QJA25" s="145"/>
      <c r="QJB25" s="144"/>
      <c r="QJC25" s="145"/>
      <c r="QJD25" s="144"/>
      <c r="QJE25" s="145"/>
      <c r="QJF25" s="144"/>
      <c r="QJG25" s="145"/>
      <c r="QJH25" s="144"/>
      <c r="QJI25" s="145"/>
      <c r="QJJ25" s="144"/>
      <c r="QJK25" s="145"/>
      <c r="QJL25" s="144"/>
      <c r="QJM25" s="145"/>
      <c r="QJN25" s="144"/>
      <c r="QJO25" s="145"/>
      <c r="QJP25" s="144"/>
      <c r="QJQ25" s="145"/>
      <c r="QJR25" s="144"/>
      <c r="QJS25" s="145"/>
      <c r="QJT25" s="144"/>
      <c r="QJU25" s="145"/>
      <c r="QJV25" s="144"/>
      <c r="QJW25" s="145"/>
      <c r="QJX25" s="144"/>
      <c r="QJY25" s="145"/>
      <c r="QJZ25" s="144"/>
      <c r="QKA25" s="145"/>
      <c r="QKB25" s="144"/>
      <c r="QKC25" s="145"/>
      <c r="QKD25" s="144"/>
      <c r="QKE25" s="145"/>
      <c r="QKF25" s="144"/>
      <c r="QKG25" s="145"/>
      <c r="QKH25" s="144"/>
      <c r="QKI25" s="145"/>
      <c r="QKJ25" s="144"/>
      <c r="QKK25" s="145"/>
      <c r="QKL25" s="144"/>
      <c r="QKM25" s="145"/>
      <c r="QKN25" s="144"/>
      <c r="QKO25" s="145"/>
      <c r="QKP25" s="144"/>
      <c r="QKQ25" s="145"/>
      <c r="QKR25" s="144"/>
      <c r="QKS25" s="145"/>
      <c r="QKT25" s="144"/>
      <c r="QKU25" s="145"/>
      <c r="QKV25" s="144"/>
      <c r="QKW25" s="145"/>
      <c r="QKX25" s="144"/>
      <c r="QKY25" s="145"/>
      <c r="QKZ25" s="144"/>
      <c r="QLA25" s="145"/>
      <c r="QLB25" s="144"/>
      <c r="QLC25" s="145"/>
      <c r="QLD25" s="144"/>
      <c r="QLE25" s="145"/>
      <c r="QLF25" s="144"/>
      <c r="QLG25" s="145"/>
      <c r="QLH25" s="144"/>
      <c r="QLI25" s="145"/>
      <c r="QLJ25" s="144"/>
      <c r="QLK25" s="145"/>
      <c r="QLL25" s="144"/>
      <c r="QLM25" s="145"/>
      <c r="QLN25" s="144"/>
      <c r="QLO25" s="145"/>
      <c r="QLP25" s="144"/>
      <c r="QLQ25" s="145"/>
      <c r="QLR25" s="144"/>
      <c r="QLS25" s="145"/>
      <c r="QLT25" s="144"/>
      <c r="QLU25" s="145"/>
      <c r="QLV25" s="144"/>
      <c r="QLW25" s="145"/>
      <c r="QLX25" s="144"/>
      <c r="QLY25" s="145"/>
      <c r="QLZ25" s="144"/>
      <c r="QMA25" s="145"/>
      <c r="QMB25" s="144"/>
      <c r="QMC25" s="145"/>
      <c r="QMD25" s="144"/>
      <c r="QME25" s="145"/>
      <c r="QMF25" s="144"/>
      <c r="QMG25" s="145"/>
      <c r="QMH25" s="144"/>
      <c r="QMI25" s="145"/>
      <c r="QMJ25" s="144"/>
      <c r="QMK25" s="145"/>
      <c r="QML25" s="144"/>
      <c r="QMM25" s="145"/>
      <c r="QMN25" s="144"/>
      <c r="QMO25" s="145"/>
      <c r="QMP25" s="144"/>
      <c r="QMQ25" s="145"/>
      <c r="QMR25" s="144"/>
      <c r="QMS25" s="145"/>
      <c r="QMT25" s="144"/>
      <c r="QMU25" s="145"/>
      <c r="QMV25" s="144"/>
      <c r="QMW25" s="145"/>
      <c r="QMX25" s="144"/>
      <c r="QMY25" s="145"/>
      <c r="QMZ25" s="144"/>
      <c r="QNA25" s="145"/>
      <c r="QNB25" s="144"/>
      <c r="QNC25" s="145"/>
      <c r="QND25" s="144"/>
      <c r="QNE25" s="145"/>
      <c r="QNF25" s="144"/>
      <c r="QNG25" s="145"/>
      <c r="QNH25" s="144"/>
      <c r="QNI25" s="145"/>
      <c r="QNJ25" s="144"/>
      <c r="QNK25" s="145"/>
      <c r="QNL25" s="144"/>
      <c r="QNM25" s="145"/>
      <c r="QNN25" s="144"/>
      <c r="QNO25" s="145"/>
      <c r="QNP25" s="144"/>
      <c r="QNQ25" s="145"/>
      <c r="QNR25" s="144"/>
      <c r="QNS25" s="145"/>
      <c r="QNT25" s="144"/>
      <c r="QNU25" s="145"/>
      <c r="QNV25" s="144"/>
      <c r="QNW25" s="145"/>
      <c r="QNX25" s="144"/>
      <c r="QNY25" s="145"/>
      <c r="QNZ25" s="144"/>
      <c r="QOA25" s="145"/>
      <c r="QOB25" s="144"/>
      <c r="QOC25" s="145"/>
      <c r="QOD25" s="144"/>
      <c r="QOE25" s="145"/>
      <c r="QOF25" s="144"/>
      <c r="QOG25" s="145"/>
      <c r="QOH25" s="144"/>
      <c r="QOI25" s="145"/>
      <c r="QOJ25" s="144"/>
      <c r="QOK25" s="145"/>
      <c r="QOL25" s="144"/>
      <c r="QOM25" s="145"/>
      <c r="QON25" s="144"/>
      <c r="QOO25" s="145"/>
      <c r="QOP25" s="144"/>
      <c r="QOQ25" s="145"/>
      <c r="QOR25" s="144"/>
      <c r="QOS25" s="145"/>
      <c r="QOT25" s="144"/>
      <c r="QOU25" s="145"/>
      <c r="QOV25" s="144"/>
      <c r="QOW25" s="145"/>
      <c r="QOX25" s="144"/>
      <c r="QOY25" s="145"/>
      <c r="QOZ25" s="144"/>
      <c r="QPA25" s="145"/>
      <c r="QPB25" s="144"/>
      <c r="QPC25" s="145"/>
      <c r="QPD25" s="144"/>
      <c r="QPE25" s="145"/>
      <c r="QPF25" s="144"/>
      <c r="QPG25" s="145"/>
      <c r="QPH25" s="144"/>
      <c r="QPI25" s="145"/>
      <c r="QPJ25" s="144"/>
      <c r="QPK25" s="145"/>
      <c r="QPL25" s="144"/>
      <c r="QPM25" s="145"/>
      <c r="QPN25" s="144"/>
      <c r="QPO25" s="145"/>
      <c r="QPP25" s="144"/>
      <c r="QPQ25" s="145"/>
      <c r="QPR25" s="144"/>
      <c r="QPS25" s="145"/>
      <c r="QPT25" s="144"/>
      <c r="QPU25" s="145"/>
      <c r="QPV25" s="144"/>
      <c r="QPW25" s="145"/>
      <c r="QPX25" s="144"/>
      <c r="QPY25" s="145"/>
      <c r="QPZ25" s="144"/>
      <c r="QQA25" s="145"/>
      <c r="QQB25" s="144"/>
      <c r="QQC25" s="145"/>
      <c r="QQD25" s="144"/>
      <c r="QQE25" s="145"/>
      <c r="QQF25" s="144"/>
      <c r="QQG25" s="145"/>
      <c r="QQH25" s="144"/>
      <c r="QQI25" s="145"/>
      <c r="QQJ25" s="144"/>
      <c r="QQK25" s="145"/>
      <c r="QQL25" s="144"/>
      <c r="QQM25" s="145"/>
      <c r="QQN25" s="144"/>
      <c r="QQO25" s="145"/>
      <c r="QQP25" s="144"/>
      <c r="QQQ25" s="145"/>
      <c r="QQR25" s="144"/>
      <c r="QQS25" s="145"/>
      <c r="QQT25" s="144"/>
      <c r="QQU25" s="145"/>
      <c r="QQV25" s="144"/>
      <c r="QQW25" s="145"/>
      <c r="QQX25" s="144"/>
      <c r="QQY25" s="145"/>
      <c r="QQZ25" s="144"/>
      <c r="QRA25" s="145"/>
      <c r="QRB25" s="144"/>
      <c r="QRC25" s="145"/>
      <c r="QRD25" s="144"/>
      <c r="QRE25" s="145"/>
      <c r="QRF25" s="144"/>
      <c r="QRG25" s="145"/>
      <c r="QRH25" s="144"/>
      <c r="QRI25" s="145"/>
      <c r="QRJ25" s="144"/>
      <c r="QRK25" s="145"/>
      <c r="QRL25" s="144"/>
      <c r="QRM25" s="145"/>
      <c r="QRN25" s="144"/>
      <c r="QRO25" s="145"/>
      <c r="QRP25" s="144"/>
      <c r="QRQ25" s="145"/>
      <c r="QRR25" s="144"/>
      <c r="QRS25" s="145"/>
      <c r="QRT25" s="144"/>
      <c r="QRU25" s="145"/>
      <c r="QRV25" s="144"/>
      <c r="QRW25" s="145"/>
      <c r="QRX25" s="144"/>
      <c r="QRY25" s="145"/>
      <c r="QRZ25" s="144"/>
      <c r="QSA25" s="145"/>
      <c r="QSB25" s="144"/>
      <c r="QSC25" s="145"/>
      <c r="QSD25" s="144"/>
      <c r="QSE25" s="145"/>
      <c r="QSF25" s="144"/>
      <c r="QSG25" s="145"/>
      <c r="QSH25" s="144"/>
      <c r="QSI25" s="145"/>
      <c r="QSJ25" s="144"/>
      <c r="QSK25" s="145"/>
      <c r="QSL25" s="144"/>
      <c r="QSM25" s="145"/>
      <c r="QSN25" s="144"/>
      <c r="QSO25" s="145"/>
      <c r="QSP25" s="144"/>
      <c r="QSQ25" s="145"/>
      <c r="QSR25" s="144"/>
      <c r="QSS25" s="145"/>
      <c r="QST25" s="144"/>
      <c r="QSU25" s="145"/>
      <c r="QSV25" s="144"/>
      <c r="QSW25" s="145"/>
      <c r="QSX25" s="144"/>
      <c r="QSY25" s="145"/>
      <c r="QSZ25" s="144"/>
      <c r="QTA25" s="145"/>
      <c r="QTB25" s="144"/>
      <c r="QTC25" s="145"/>
      <c r="QTD25" s="144"/>
      <c r="QTE25" s="145"/>
      <c r="QTF25" s="144"/>
      <c r="QTG25" s="145"/>
      <c r="QTH25" s="144"/>
      <c r="QTI25" s="145"/>
      <c r="QTJ25" s="144"/>
      <c r="QTK25" s="145"/>
      <c r="QTL25" s="144"/>
      <c r="QTM25" s="145"/>
      <c r="QTN25" s="144"/>
      <c r="QTO25" s="145"/>
      <c r="QTP25" s="144"/>
      <c r="QTQ25" s="145"/>
      <c r="QTR25" s="144"/>
      <c r="QTS25" s="145"/>
      <c r="QTT25" s="144"/>
      <c r="QTU25" s="145"/>
      <c r="QTV25" s="144"/>
      <c r="QTW25" s="145"/>
      <c r="QTX25" s="144"/>
      <c r="QTY25" s="145"/>
      <c r="QTZ25" s="144"/>
      <c r="QUA25" s="145"/>
      <c r="QUB25" s="144"/>
      <c r="QUC25" s="145"/>
      <c r="QUD25" s="144"/>
      <c r="QUE25" s="145"/>
      <c r="QUF25" s="144"/>
      <c r="QUG25" s="145"/>
      <c r="QUH25" s="144"/>
      <c r="QUI25" s="145"/>
      <c r="QUJ25" s="144"/>
      <c r="QUK25" s="145"/>
      <c r="QUL25" s="144"/>
      <c r="QUM25" s="145"/>
      <c r="QUN25" s="144"/>
      <c r="QUO25" s="145"/>
      <c r="QUP25" s="144"/>
      <c r="QUQ25" s="145"/>
      <c r="QUR25" s="144"/>
      <c r="QUS25" s="145"/>
      <c r="QUT25" s="144"/>
      <c r="QUU25" s="145"/>
      <c r="QUV25" s="144"/>
      <c r="QUW25" s="145"/>
      <c r="QUX25" s="144"/>
      <c r="QUY25" s="145"/>
      <c r="QUZ25" s="144"/>
      <c r="QVA25" s="145"/>
      <c r="QVB25" s="144"/>
      <c r="QVC25" s="145"/>
      <c r="QVD25" s="144"/>
      <c r="QVE25" s="145"/>
      <c r="QVF25" s="144"/>
      <c r="QVG25" s="145"/>
      <c r="QVH25" s="144"/>
      <c r="QVI25" s="145"/>
      <c r="QVJ25" s="144"/>
      <c r="QVK25" s="145"/>
      <c r="QVL25" s="144"/>
      <c r="QVM25" s="145"/>
      <c r="QVN25" s="144"/>
      <c r="QVO25" s="145"/>
      <c r="QVP25" s="144"/>
      <c r="QVQ25" s="145"/>
      <c r="QVR25" s="144"/>
      <c r="QVS25" s="145"/>
      <c r="QVT25" s="144"/>
      <c r="QVU25" s="145"/>
      <c r="QVV25" s="144"/>
      <c r="QVW25" s="145"/>
      <c r="QVX25" s="144"/>
      <c r="QVY25" s="145"/>
      <c r="QVZ25" s="144"/>
      <c r="QWA25" s="145"/>
      <c r="QWB25" s="144"/>
      <c r="QWC25" s="145"/>
      <c r="QWD25" s="144"/>
      <c r="QWE25" s="145"/>
      <c r="QWF25" s="144"/>
      <c r="QWG25" s="145"/>
      <c r="QWH25" s="144"/>
      <c r="QWI25" s="145"/>
      <c r="QWJ25" s="144"/>
      <c r="QWK25" s="145"/>
      <c r="QWL25" s="144"/>
      <c r="QWM25" s="145"/>
      <c r="QWN25" s="144"/>
      <c r="QWO25" s="145"/>
      <c r="QWP25" s="144"/>
      <c r="QWQ25" s="145"/>
      <c r="QWR25" s="144"/>
      <c r="QWS25" s="145"/>
      <c r="QWT25" s="144"/>
      <c r="QWU25" s="145"/>
      <c r="QWV25" s="144"/>
      <c r="QWW25" s="145"/>
      <c r="QWX25" s="144"/>
      <c r="QWY25" s="145"/>
      <c r="QWZ25" s="144"/>
      <c r="QXA25" s="145"/>
      <c r="QXB25" s="144"/>
      <c r="QXC25" s="145"/>
      <c r="QXD25" s="144"/>
      <c r="QXE25" s="145"/>
      <c r="QXF25" s="144"/>
      <c r="QXG25" s="145"/>
      <c r="QXH25" s="144"/>
      <c r="QXI25" s="145"/>
      <c r="QXJ25" s="144"/>
      <c r="QXK25" s="145"/>
      <c r="QXL25" s="144"/>
      <c r="QXM25" s="145"/>
      <c r="QXN25" s="144"/>
      <c r="QXO25" s="145"/>
      <c r="QXP25" s="144"/>
      <c r="QXQ25" s="145"/>
      <c r="QXR25" s="144"/>
      <c r="QXS25" s="145"/>
      <c r="QXT25" s="144"/>
      <c r="QXU25" s="145"/>
      <c r="QXV25" s="144"/>
      <c r="QXW25" s="145"/>
      <c r="QXX25" s="144"/>
      <c r="QXY25" s="145"/>
      <c r="QXZ25" s="144"/>
      <c r="QYA25" s="145"/>
      <c r="QYB25" s="144"/>
      <c r="QYC25" s="145"/>
      <c r="QYD25" s="144"/>
      <c r="QYE25" s="145"/>
      <c r="QYF25" s="144"/>
      <c r="QYG25" s="145"/>
      <c r="QYH25" s="144"/>
      <c r="QYI25" s="145"/>
      <c r="QYJ25" s="144"/>
      <c r="QYK25" s="145"/>
      <c r="QYL25" s="144"/>
      <c r="QYM25" s="145"/>
      <c r="QYN25" s="144"/>
      <c r="QYO25" s="145"/>
      <c r="QYP25" s="144"/>
      <c r="QYQ25" s="145"/>
      <c r="QYR25" s="144"/>
      <c r="QYS25" s="145"/>
      <c r="QYT25" s="144"/>
      <c r="QYU25" s="145"/>
      <c r="QYV25" s="144"/>
      <c r="QYW25" s="145"/>
      <c r="QYX25" s="144"/>
      <c r="QYY25" s="145"/>
      <c r="QYZ25" s="144"/>
      <c r="QZA25" s="145"/>
      <c r="QZB25" s="144"/>
      <c r="QZC25" s="145"/>
      <c r="QZD25" s="144"/>
      <c r="QZE25" s="145"/>
      <c r="QZF25" s="144"/>
      <c r="QZG25" s="145"/>
      <c r="QZH25" s="144"/>
      <c r="QZI25" s="145"/>
      <c r="QZJ25" s="144"/>
      <c r="QZK25" s="145"/>
      <c r="QZL25" s="144"/>
      <c r="QZM25" s="145"/>
      <c r="QZN25" s="144"/>
      <c r="QZO25" s="145"/>
      <c r="QZP25" s="144"/>
      <c r="QZQ25" s="145"/>
      <c r="QZR25" s="144"/>
      <c r="QZS25" s="145"/>
      <c r="QZT25" s="144"/>
      <c r="QZU25" s="145"/>
      <c r="QZV25" s="144"/>
      <c r="QZW25" s="145"/>
      <c r="QZX25" s="144"/>
      <c r="QZY25" s="145"/>
      <c r="QZZ25" s="144"/>
      <c r="RAA25" s="145"/>
      <c r="RAB25" s="144"/>
      <c r="RAC25" s="145"/>
      <c r="RAD25" s="144"/>
      <c r="RAE25" s="145"/>
      <c r="RAF25" s="144"/>
      <c r="RAG25" s="145"/>
      <c r="RAH25" s="144"/>
      <c r="RAI25" s="145"/>
      <c r="RAJ25" s="144"/>
      <c r="RAK25" s="145"/>
      <c r="RAL25" s="144"/>
      <c r="RAM25" s="145"/>
      <c r="RAN25" s="144"/>
      <c r="RAO25" s="145"/>
      <c r="RAP25" s="144"/>
      <c r="RAQ25" s="145"/>
      <c r="RAR25" s="144"/>
      <c r="RAS25" s="145"/>
      <c r="RAT25" s="144"/>
      <c r="RAU25" s="145"/>
      <c r="RAV25" s="144"/>
      <c r="RAW25" s="145"/>
      <c r="RAX25" s="144"/>
      <c r="RAY25" s="145"/>
      <c r="RAZ25" s="144"/>
      <c r="RBA25" s="145"/>
      <c r="RBB25" s="144"/>
      <c r="RBC25" s="145"/>
      <c r="RBD25" s="144"/>
      <c r="RBE25" s="145"/>
      <c r="RBF25" s="144"/>
      <c r="RBG25" s="145"/>
      <c r="RBH25" s="144"/>
      <c r="RBI25" s="145"/>
      <c r="RBJ25" s="144"/>
      <c r="RBK25" s="145"/>
      <c r="RBL25" s="144"/>
      <c r="RBM25" s="145"/>
      <c r="RBN25" s="144"/>
      <c r="RBO25" s="145"/>
      <c r="RBP25" s="144"/>
      <c r="RBQ25" s="145"/>
      <c r="RBR25" s="144"/>
      <c r="RBS25" s="145"/>
      <c r="RBT25" s="144"/>
      <c r="RBU25" s="145"/>
      <c r="RBV25" s="144"/>
      <c r="RBW25" s="145"/>
      <c r="RBX25" s="144"/>
      <c r="RBY25" s="145"/>
      <c r="RBZ25" s="144"/>
      <c r="RCA25" s="145"/>
      <c r="RCB25" s="144"/>
      <c r="RCC25" s="145"/>
      <c r="RCD25" s="144"/>
      <c r="RCE25" s="145"/>
      <c r="RCF25" s="144"/>
      <c r="RCG25" s="145"/>
      <c r="RCH25" s="144"/>
      <c r="RCI25" s="145"/>
      <c r="RCJ25" s="144"/>
      <c r="RCK25" s="145"/>
      <c r="RCL25" s="144"/>
      <c r="RCM25" s="145"/>
      <c r="RCN25" s="144"/>
      <c r="RCO25" s="145"/>
      <c r="RCP25" s="144"/>
      <c r="RCQ25" s="145"/>
      <c r="RCR25" s="144"/>
      <c r="RCS25" s="145"/>
      <c r="RCT25" s="144"/>
      <c r="RCU25" s="145"/>
      <c r="RCV25" s="144"/>
      <c r="RCW25" s="145"/>
      <c r="RCX25" s="144"/>
      <c r="RCY25" s="145"/>
      <c r="RCZ25" s="144"/>
      <c r="RDA25" s="145"/>
      <c r="RDB25" s="144"/>
      <c r="RDC25" s="145"/>
      <c r="RDD25" s="144"/>
      <c r="RDE25" s="145"/>
      <c r="RDF25" s="144"/>
      <c r="RDG25" s="145"/>
      <c r="RDH25" s="144"/>
      <c r="RDI25" s="145"/>
      <c r="RDJ25" s="144"/>
      <c r="RDK25" s="145"/>
      <c r="RDL25" s="144"/>
      <c r="RDM25" s="145"/>
      <c r="RDN25" s="144"/>
      <c r="RDO25" s="145"/>
      <c r="RDP25" s="144"/>
      <c r="RDQ25" s="145"/>
      <c r="RDR25" s="144"/>
      <c r="RDS25" s="145"/>
      <c r="RDT25" s="144"/>
      <c r="RDU25" s="145"/>
      <c r="RDV25" s="144"/>
      <c r="RDW25" s="145"/>
      <c r="RDX25" s="144"/>
      <c r="RDY25" s="145"/>
      <c r="RDZ25" s="144"/>
      <c r="REA25" s="145"/>
      <c r="REB25" s="144"/>
      <c r="REC25" s="145"/>
      <c r="RED25" s="144"/>
      <c r="REE25" s="145"/>
      <c r="REF25" s="144"/>
      <c r="REG25" s="145"/>
      <c r="REH25" s="144"/>
      <c r="REI25" s="145"/>
      <c r="REJ25" s="144"/>
      <c r="REK25" s="145"/>
      <c r="REL25" s="144"/>
      <c r="REM25" s="145"/>
      <c r="REN25" s="144"/>
      <c r="REO25" s="145"/>
      <c r="REP25" s="144"/>
      <c r="REQ25" s="145"/>
      <c r="RER25" s="144"/>
      <c r="RES25" s="145"/>
      <c r="RET25" s="144"/>
      <c r="REU25" s="145"/>
      <c r="REV25" s="144"/>
      <c r="REW25" s="145"/>
      <c r="REX25" s="144"/>
      <c r="REY25" s="145"/>
      <c r="REZ25" s="144"/>
      <c r="RFA25" s="145"/>
      <c r="RFB25" s="144"/>
      <c r="RFC25" s="145"/>
      <c r="RFD25" s="144"/>
      <c r="RFE25" s="145"/>
      <c r="RFF25" s="144"/>
      <c r="RFG25" s="145"/>
      <c r="RFH25" s="144"/>
      <c r="RFI25" s="145"/>
      <c r="RFJ25" s="144"/>
      <c r="RFK25" s="145"/>
      <c r="RFL25" s="144"/>
      <c r="RFM25" s="145"/>
      <c r="RFN25" s="144"/>
      <c r="RFO25" s="145"/>
      <c r="RFP25" s="144"/>
      <c r="RFQ25" s="145"/>
      <c r="RFR25" s="144"/>
      <c r="RFS25" s="145"/>
      <c r="RFT25" s="144"/>
      <c r="RFU25" s="145"/>
      <c r="RFV25" s="144"/>
      <c r="RFW25" s="145"/>
      <c r="RFX25" s="144"/>
      <c r="RFY25" s="145"/>
      <c r="RFZ25" s="144"/>
      <c r="RGA25" s="145"/>
      <c r="RGB25" s="144"/>
      <c r="RGC25" s="145"/>
      <c r="RGD25" s="144"/>
      <c r="RGE25" s="145"/>
      <c r="RGF25" s="144"/>
      <c r="RGG25" s="145"/>
      <c r="RGH25" s="144"/>
      <c r="RGI25" s="145"/>
      <c r="RGJ25" s="144"/>
      <c r="RGK25" s="145"/>
      <c r="RGL25" s="144"/>
      <c r="RGM25" s="145"/>
      <c r="RGN25" s="144"/>
      <c r="RGO25" s="145"/>
      <c r="RGP25" s="144"/>
      <c r="RGQ25" s="145"/>
      <c r="RGR25" s="144"/>
      <c r="RGS25" s="145"/>
      <c r="RGT25" s="144"/>
      <c r="RGU25" s="145"/>
      <c r="RGV25" s="144"/>
      <c r="RGW25" s="145"/>
      <c r="RGX25" s="144"/>
      <c r="RGY25" s="145"/>
      <c r="RGZ25" s="144"/>
      <c r="RHA25" s="145"/>
      <c r="RHB25" s="144"/>
      <c r="RHC25" s="145"/>
      <c r="RHD25" s="144"/>
      <c r="RHE25" s="145"/>
      <c r="RHF25" s="144"/>
      <c r="RHG25" s="145"/>
      <c r="RHH25" s="144"/>
      <c r="RHI25" s="145"/>
      <c r="RHJ25" s="144"/>
      <c r="RHK25" s="145"/>
      <c r="RHL25" s="144"/>
      <c r="RHM25" s="145"/>
      <c r="RHN25" s="144"/>
      <c r="RHO25" s="145"/>
      <c r="RHP25" s="144"/>
      <c r="RHQ25" s="145"/>
      <c r="RHR25" s="144"/>
      <c r="RHS25" s="145"/>
      <c r="RHT25" s="144"/>
      <c r="RHU25" s="145"/>
      <c r="RHV25" s="144"/>
      <c r="RHW25" s="145"/>
      <c r="RHX25" s="144"/>
      <c r="RHY25" s="145"/>
      <c r="RHZ25" s="144"/>
      <c r="RIA25" s="145"/>
      <c r="RIB25" s="144"/>
      <c r="RIC25" s="145"/>
      <c r="RID25" s="144"/>
      <c r="RIE25" s="145"/>
      <c r="RIF25" s="144"/>
      <c r="RIG25" s="145"/>
      <c r="RIH25" s="144"/>
      <c r="RII25" s="145"/>
      <c r="RIJ25" s="144"/>
      <c r="RIK25" s="145"/>
      <c r="RIL25" s="144"/>
      <c r="RIM25" s="145"/>
      <c r="RIN25" s="144"/>
      <c r="RIO25" s="145"/>
      <c r="RIP25" s="144"/>
      <c r="RIQ25" s="145"/>
      <c r="RIR25" s="144"/>
      <c r="RIS25" s="145"/>
      <c r="RIT25" s="144"/>
      <c r="RIU25" s="145"/>
      <c r="RIV25" s="144"/>
      <c r="RIW25" s="145"/>
      <c r="RIX25" s="144"/>
      <c r="RIY25" s="145"/>
      <c r="RIZ25" s="144"/>
      <c r="RJA25" s="145"/>
      <c r="RJB25" s="144"/>
      <c r="RJC25" s="145"/>
      <c r="RJD25" s="144"/>
      <c r="RJE25" s="145"/>
      <c r="RJF25" s="144"/>
      <c r="RJG25" s="145"/>
      <c r="RJH25" s="144"/>
      <c r="RJI25" s="145"/>
      <c r="RJJ25" s="144"/>
      <c r="RJK25" s="145"/>
      <c r="RJL25" s="144"/>
      <c r="RJM25" s="145"/>
      <c r="RJN25" s="144"/>
      <c r="RJO25" s="145"/>
      <c r="RJP25" s="144"/>
      <c r="RJQ25" s="145"/>
      <c r="RJR25" s="144"/>
      <c r="RJS25" s="145"/>
      <c r="RJT25" s="144"/>
      <c r="RJU25" s="145"/>
      <c r="RJV25" s="144"/>
      <c r="RJW25" s="145"/>
      <c r="RJX25" s="144"/>
      <c r="RJY25" s="145"/>
      <c r="RJZ25" s="144"/>
      <c r="RKA25" s="145"/>
      <c r="RKB25" s="144"/>
      <c r="RKC25" s="145"/>
      <c r="RKD25" s="144"/>
      <c r="RKE25" s="145"/>
      <c r="RKF25" s="144"/>
      <c r="RKG25" s="145"/>
      <c r="RKH25" s="144"/>
      <c r="RKI25" s="145"/>
      <c r="RKJ25" s="144"/>
      <c r="RKK25" s="145"/>
      <c r="RKL25" s="144"/>
      <c r="RKM25" s="145"/>
      <c r="RKN25" s="144"/>
      <c r="RKO25" s="145"/>
      <c r="RKP25" s="144"/>
      <c r="RKQ25" s="145"/>
      <c r="RKR25" s="144"/>
      <c r="RKS25" s="145"/>
      <c r="RKT25" s="144"/>
      <c r="RKU25" s="145"/>
      <c r="RKV25" s="144"/>
      <c r="RKW25" s="145"/>
      <c r="RKX25" s="144"/>
      <c r="RKY25" s="145"/>
      <c r="RKZ25" s="144"/>
      <c r="RLA25" s="145"/>
      <c r="RLB25" s="144"/>
      <c r="RLC25" s="145"/>
      <c r="RLD25" s="144"/>
      <c r="RLE25" s="145"/>
      <c r="RLF25" s="144"/>
      <c r="RLG25" s="145"/>
      <c r="RLH25" s="144"/>
      <c r="RLI25" s="145"/>
      <c r="RLJ25" s="144"/>
      <c r="RLK25" s="145"/>
      <c r="RLL25" s="144"/>
      <c r="RLM25" s="145"/>
      <c r="RLN25" s="144"/>
      <c r="RLO25" s="145"/>
      <c r="RLP25" s="144"/>
      <c r="RLQ25" s="145"/>
      <c r="RLR25" s="144"/>
      <c r="RLS25" s="145"/>
      <c r="RLT25" s="144"/>
      <c r="RLU25" s="145"/>
      <c r="RLV25" s="144"/>
      <c r="RLW25" s="145"/>
      <c r="RLX25" s="144"/>
      <c r="RLY25" s="145"/>
      <c r="RLZ25" s="144"/>
      <c r="RMA25" s="145"/>
      <c r="RMB25" s="144"/>
      <c r="RMC25" s="145"/>
      <c r="RMD25" s="144"/>
      <c r="RME25" s="145"/>
      <c r="RMF25" s="144"/>
      <c r="RMG25" s="145"/>
      <c r="RMH25" s="144"/>
      <c r="RMI25" s="145"/>
      <c r="RMJ25" s="144"/>
      <c r="RMK25" s="145"/>
      <c r="RML25" s="144"/>
      <c r="RMM25" s="145"/>
      <c r="RMN25" s="144"/>
      <c r="RMO25" s="145"/>
      <c r="RMP25" s="144"/>
      <c r="RMQ25" s="145"/>
      <c r="RMR25" s="144"/>
      <c r="RMS25" s="145"/>
      <c r="RMT25" s="144"/>
      <c r="RMU25" s="145"/>
      <c r="RMV25" s="144"/>
      <c r="RMW25" s="145"/>
      <c r="RMX25" s="144"/>
      <c r="RMY25" s="145"/>
      <c r="RMZ25" s="144"/>
      <c r="RNA25" s="145"/>
      <c r="RNB25" s="144"/>
      <c r="RNC25" s="145"/>
      <c r="RND25" s="144"/>
      <c r="RNE25" s="145"/>
      <c r="RNF25" s="144"/>
      <c r="RNG25" s="145"/>
      <c r="RNH25" s="144"/>
      <c r="RNI25" s="145"/>
      <c r="RNJ25" s="144"/>
      <c r="RNK25" s="145"/>
      <c r="RNL25" s="144"/>
      <c r="RNM25" s="145"/>
      <c r="RNN25" s="144"/>
      <c r="RNO25" s="145"/>
      <c r="RNP25" s="144"/>
      <c r="RNQ25" s="145"/>
      <c r="RNR25" s="144"/>
      <c r="RNS25" s="145"/>
      <c r="RNT25" s="144"/>
      <c r="RNU25" s="145"/>
      <c r="RNV25" s="144"/>
      <c r="RNW25" s="145"/>
      <c r="RNX25" s="144"/>
      <c r="RNY25" s="145"/>
      <c r="RNZ25" s="144"/>
      <c r="ROA25" s="145"/>
      <c r="ROB25" s="144"/>
      <c r="ROC25" s="145"/>
      <c r="ROD25" s="144"/>
      <c r="ROE25" s="145"/>
      <c r="ROF25" s="144"/>
      <c r="ROG25" s="145"/>
      <c r="ROH25" s="144"/>
      <c r="ROI25" s="145"/>
      <c r="ROJ25" s="144"/>
      <c r="ROK25" s="145"/>
      <c r="ROL25" s="144"/>
      <c r="ROM25" s="145"/>
      <c r="RON25" s="144"/>
      <c r="ROO25" s="145"/>
      <c r="ROP25" s="144"/>
      <c r="ROQ25" s="145"/>
      <c r="ROR25" s="144"/>
      <c r="ROS25" s="145"/>
      <c r="ROT25" s="144"/>
      <c r="ROU25" s="145"/>
      <c r="ROV25" s="144"/>
      <c r="ROW25" s="145"/>
      <c r="ROX25" s="144"/>
      <c r="ROY25" s="145"/>
      <c r="ROZ25" s="144"/>
      <c r="RPA25" s="145"/>
      <c r="RPB25" s="144"/>
      <c r="RPC25" s="145"/>
      <c r="RPD25" s="144"/>
      <c r="RPE25" s="145"/>
      <c r="RPF25" s="144"/>
      <c r="RPG25" s="145"/>
      <c r="RPH25" s="144"/>
      <c r="RPI25" s="145"/>
      <c r="RPJ25" s="144"/>
      <c r="RPK25" s="145"/>
      <c r="RPL25" s="144"/>
      <c r="RPM25" s="145"/>
      <c r="RPN25" s="144"/>
      <c r="RPO25" s="145"/>
      <c r="RPP25" s="144"/>
      <c r="RPQ25" s="145"/>
      <c r="RPR25" s="144"/>
      <c r="RPS25" s="145"/>
      <c r="RPT25" s="144"/>
      <c r="RPU25" s="145"/>
      <c r="RPV25" s="144"/>
      <c r="RPW25" s="145"/>
      <c r="RPX25" s="144"/>
      <c r="RPY25" s="145"/>
      <c r="RPZ25" s="144"/>
      <c r="RQA25" s="145"/>
      <c r="RQB25" s="144"/>
      <c r="RQC25" s="145"/>
      <c r="RQD25" s="144"/>
      <c r="RQE25" s="145"/>
      <c r="RQF25" s="144"/>
      <c r="RQG25" s="145"/>
      <c r="RQH25" s="144"/>
      <c r="RQI25" s="145"/>
      <c r="RQJ25" s="144"/>
      <c r="RQK25" s="145"/>
      <c r="RQL25" s="144"/>
      <c r="RQM25" s="145"/>
      <c r="RQN25" s="144"/>
      <c r="RQO25" s="145"/>
      <c r="RQP25" s="144"/>
      <c r="RQQ25" s="145"/>
      <c r="RQR25" s="144"/>
      <c r="RQS25" s="145"/>
      <c r="RQT25" s="144"/>
      <c r="RQU25" s="145"/>
      <c r="RQV25" s="144"/>
      <c r="RQW25" s="145"/>
      <c r="RQX25" s="144"/>
      <c r="RQY25" s="145"/>
      <c r="RQZ25" s="144"/>
      <c r="RRA25" s="145"/>
      <c r="RRB25" s="144"/>
      <c r="RRC25" s="145"/>
      <c r="RRD25" s="144"/>
      <c r="RRE25" s="145"/>
      <c r="RRF25" s="144"/>
      <c r="RRG25" s="145"/>
      <c r="RRH25" s="144"/>
      <c r="RRI25" s="145"/>
      <c r="RRJ25" s="144"/>
      <c r="RRK25" s="145"/>
      <c r="RRL25" s="144"/>
      <c r="RRM25" s="145"/>
      <c r="RRN25" s="144"/>
      <c r="RRO25" s="145"/>
      <c r="RRP25" s="144"/>
      <c r="RRQ25" s="145"/>
      <c r="RRR25" s="144"/>
      <c r="RRS25" s="145"/>
      <c r="RRT25" s="144"/>
      <c r="RRU25" s="145"/>
      <c r="RRV25" s="144"/>
      <c r="RRW25" s="145"/>
      <c r="RRX25" s="144"/>
      <c r="RRY25" s="145"/>
      <c r="RRZ25" s="144"/>
      <c r="RSA25" s="145"/>
      <c r="RSB25" s="144"/>
      <c r="RSC25" s="145"/>
      <c r="RSD25" s="144"/>
      <c r="RSE25" s="145"/>
      <c r="RSF25" s="144"/>
      <c r="RSG25" s="145"/>
      <c r="RSH25" s="144"/>
      <c r="RSI25" s="145"/>
      <c r="RSJ25" s="144"/>
      <c r="RSK25" s="145"/>
      <c r="RSL25" s="144"/>
      <c r="RSM25" s="145"/>
      <c r="RSN25" s="144"/>
      <c r="RSO25" s="145"/>
      <c r="RSP25" s="144"/>
      <c r="RSQ25" s="145"/>
      <c r="RSR25" s="144"/>
      <c r="RSS25" s="145"/>
      <c r="RST25" s="144"/>
      <c r="RSU25" s="145"/>
      <c r="RSV25" s="144"/>
      <c r="RSW25" s="145"/>
      <c r="RSX25" s="144"/>
      <c r="RSY25" s="145"/>
      <c r="RSZ25" s="144"/>
      <c r="RTA25" s="145"/>
      <c r="RTB25" s="144"/>
      <c r="RTC25" s="145"/>
      <c r="RTD25" s="144"/>
      <c r="RTE25" s="145"/>
      <c r="RTF25" s="144"/>
      <c r="RTG25" s="145"/>
      <c r="RTH25" s="144"/>
      <c r="RTI25" s="145"/>
      <c r="RTJ25" s="144"/>
      <c r="RTK25" s="145"/>
      <c r="RTL25" s="144"/>
      <c r="RTM25" s="145"/>
      <c r="RTN25" s="144"/>
      <c r="RTO25" s="145"/>
      <c r="RTP25" s="144"/>
      <c r="RTQ25" s="145"/>
      <c r="RTR25" s="144"/>
      <c r="RTS25" s="145"/>
      <c r="RTT25" s="144"/>
      <c r="RTU25" s="145"/>
      <c r="RTV25" s="144"/>
      <c r="RTW25" s="145"/>
      <c r="RTX25" s="144"/>
      <c r="RTY25" s="145"/>
      <c r="RTZ25" s="144"/>
      <c r="RUA25" s="145"/>
      <c r="RUB25" s="144"/>
      <c r="RUC25" s="145"/>
      <c r="RUD25" s="144"/>
      <c r="RUE25" s="145"/>
      <c r="RUF25" s="144"/>
      <c r="RUG25" s="145"/>
      <c r="RUH25" s="144"/>
      <c r="RUI25" s="145"/>
      <c r="RUJ25" s="144"/>
      <c r="RUK25" s="145"/>
      <c r="RUL25" s="144"/>
      <c r="RUM25" s="145"/>
      <c r="RUN25" s="144"/>
      <c r="RUO25" s="145"/>
      <c r="RUP25" s="144"/>
      <c r="RUQ25" s="145"/>
      <c r="RUR25" s="144"/>
      <c r="RUS25" s="145"/>
      <c r="RUT25" s="144"/>
      <c r="RUU25" s="145"/>
      <c r="RUV25" s="144"/>
      <c r="RUW25" s="145"/>
      <c r="RUX25" s="144"/>
      <c r="RUY25" s="145"/>
      <c r="RUZ25" s="144"/>
      <c r="RVA25" s="145"/>
      <c r="RVB25" s="144"/>
      <c r="RVC25" s="145"/>
      <c r="RVD25" s="144"/>
      <c r="RVE25" s="145"/>
      <c r="RVF25" s="144"/>
      <c r="RVG25" s="145"/>
      <c r="RVH25" s="144"/>
      <c r="RVI25" s="145"/>
      <c r="RVJ25" s="144"/>
      <c r="RVK25" s="145"/>
      <c r="RVL25" s="144"/>
      <c r="RVM25" s="145"/>
      <c r="RVN25" s="144"/>
      <c r="RVO25" s="145"/>
      <c r="RVP25" s="144"/>
      <c r="RVQ25" s="145"/>
      <c r="RVR25" s="144"/>
      <c r="RVS25" s="145"/>
      <c r="RVT25" s="144"/>
      <c r="RVU25" s="145"/>
      <c r="RVV25" s="144"/>
      <c r="RVW25" s="145"/>
      <c r="RVX25" s="144"/>
      <c r="RVY25" s="145"/>
      <c r="RVZ25" s="144"/>
      <c r="RWA25" s="145"/>
      <c r="RWB25" s="144"/>
      <c r="RWC25" s="145"/>
      <c r="RWD25" s="144"/>
      <c r="RWE25" s="145"/>
      <c r="RWF25" s="144"/>
      <c r="RWG25" s="145"/>
      <c r="RWH25" s="144"/>
      <c r="RWI25" s="145"/>
      <c r="RWJ25" s="144"/>
      <c r="RWK25" s="145"/>
      <c r="RWL25" s="144"/>
      <c r="RWM25" s="145"/>
      <c r="RWN25" s="144"/>
      <c r="RWO25" s="145"/>
      <c r="RWP25" s="144"/>
      <c r="RWQ25" s="145"/>
      <c r="RWR25" s="144"/>
      <c r="RWS25" s="145"/>
      <c r="RWT25" s="144"/>
      <c r="RWU25" s="145"/>
      <c r="RWV25" s="144"/>
      <c r="RWW25" s="145"/>
      <c r="RWX25" s="144"/>
      <c r="RWY25" s="145"/>
      <c r="RWZ25" s="144"/>
      <c r="RXA25" s="145"/>
      <c r="RXB25" s="144"/>
      <c r="RXC25" s="145"/>
      <c r="RXD25" s="144"/>
      <c r="RXE25" s="145"/>
      <c r="RXF25" s="144"/>
      <c r="RXG25" s="145"/>
      <c r="RXH25" s="144"/>
      <c r="RXI25" s="145"/>
      <c r="RXJ25" s="144"/>
      <c r="RXK25" s="145"/>
      <c r="RXL25" s="144"/>
      <c r="RXM25" s="145"/>
      <c r="RXN25" s="144"/>
      <c r="RXO25" s="145"/>
      <c r="RXP25" s="144"/>
      <c r="RXQ25" s="145"/>
      <c r="RXR25" s="144"/>
      <c r="RXS25" s="145"/>
      <c r="RXT25" s="144"/>
      <c r="RXU25" s="145"/>
      <c r="RXV25" s="144"/>
      <c r="RXW25" s="145"/>
      <c r="RXX25" s="144"/>
      <c r="RXY25" s="145"/>
      <c r="RXZ25" s="144"/>
      <c r="RYA25" s="145"/>
      <c r="RYB25" s="144"/>
      <c r="RYC25" s="145"/>
      <c r="RYD25" s="144"/>
      <c r="RYE25" s="145"/>
      <c r="RYF25" s="144"/>
      <c r="RYG25" s="145"/>
      <c r="RYH25" s="144"/>
      <c r="RYI25" s="145"/>
      <c r="RYJ25" s="144"/>
      <c r="RYK25" s="145"/>
      <c r="RYL25" s="144"/>
      <c r="RYM25" s="145"/>
      <c r="RYN25" s="144"/>
      <c r="RYO25" s="145"/>
      <c r="RYP25" s="144"/>
      <c r="RYQ25" s="145"/>
      <c r="RYR25" s="144"/>
      <c r="RYS25" s="145"/>
      <c r="RYT25" s="144"/>
      <c r="RYU25" s="145"/>
      <c r="RYV25" s="144"/>
      <c r="RYW25" s="145"/>
      <c r="RYX25" s="144"/>
      <c r="RYY25" s="145"/>
      <c r="RYZ25" s="144"/>
      <c r="RZA25" s="145"/>
      <c r="RZB25" s="144"/>
      <c r="RZC25" s="145"/>
      <c r="RZD25" s="144"/>
      <c r="RZE25" s="145"/>
      <c r="RZF25" s="144"/>
      <c r="RZG25" s="145"/>
      <c r="RZH25" s="144"/>
      <c r="RZI25" s="145"/>
      <c r="RZJ25" s="144"/>
      <c r="RZK25" s="145"/>
      <c r="RZL25" s="144"/>
      <c r="RZM25" s="145"/>
      <c r="RZN25" s="144"/>
      <c r="RZO25" s="145"/>
      <c r="RZP25" s="144"/>
      <c r="RZQ25" s="145"/>
      <c r="RZR25" s="144"/>
      <c r="RZS25" s="145"/>
      <c r="RZT25" s="144"/>
      <c r="RZU25" s="145"/>
      <c r="RZV25" s="144"/>
      <c r="RZW25" s="145"/>
      <c r="RZX25" s="144"/>
      <c r="RZY25" s="145"/>
      <c r="RZZ25" s="144"/>
      <c r="SAA25" s="145"/>
      <c r="SAB25" s="144"/>
      <c r="SAC25" s="145"/>
      <c r="SAD25" s="144"/>
      <c r="SAE25" s="145"/>
      <c r="SAF25" s="144"/>
      <c r="SAG25" s="145"/>
      <c r="SAH25" s="144"/>
      <c r="SAI25" s="145"/>
      <c r="SAJ25" s="144"/>
      <c r="SAK25" s="145"/>
      <c r="SAL25" s="144"/>
      <c r="SAM25" s="145"/>
      <c r="SAN25" s="144"/>
      <c r="SAO25" s="145"/>
      <c r="SAP25" s="144"/>
      <c r="SAQ25" s="145"/>
      <c r="SAR25" s="144"/>
      <c r="SAS25" s="145"/>
      <c r="SAT25" s="144"/>
      <c r="SAU25" s="145"/>
      <c r="SAV25" s="144"/>
      <c r="SAW25" s="145"/>
      <c r="SAX25" s="144"/>
      <c r="SAY25" s="145"/>
      <c r="SAZ25" s="144"/>
      <c r="SBA25" s="145"/>
      <c r="SBB25" s="144"/>
      <c r="SBC25" s="145"/>
      <c r="SBD25" s="144"/>
      <c r="SBE25" s="145"/>
      <c r="SBF25" s="144"/>
      <c r="SBG25" s="145"/>
      <c r="SBH25" s="144"/>
      <c r="SBI25" s="145"/>
      <c r="SBJ25" s="144"/>
      <c r="SBK25" s="145"/>
      <c r="SBL25" s="144"/>
      <c r="SBM25" s="145"/>
      <c r="SBN25" s="144"/>
      <c r="SBO25" s="145"/>
      <c r="SBP25" s="144"/>
      <c r="SBQ25" s="145"/>
      <c r="SBR25" s="144"/>
      <c r="SBS25" s="145"/>
      <c r="SBT25" s="144"/>
      <c r="SBU25" s="145"/>
      <c r="SBV25" s="144"/>
      <c r="SBW25" s="145"/>
      <c r="SBX25" s="144"/>
      <c r="SBY25" s="145"/>
      <c r="SBZ25" s="144"/>
      <c r="SCA25" s="145"/>
      <c r="SCB25" s="144"/>
      <c r="SCC25" s="145"/>
      <c r="SCD25" s="144"/>
      <c r="SCE25" s="145"/>
      <c r="SCF25" s="144"/>
      <c r="SCG25" s="145"/>
      <c r="SCH25" s="144"/>
      <c r="SCI25" s="145"/>
      <c r="SCJ25" s="144"/>
      <c r="SCK25" s="145"/>
      <c r="SCL25" s="144"/>
      <c r="SCM25" s="145"/>
      <c r="SCN25" s="144"/>
      <c r="SCO25" s="145"/>
      <c r="SCP25" s="144"/>
      <c r="SCQ25" s="145"/>
      <c r="SCR25" s="144"/>
      <c r="SCS25" s="145"/>
      <c r="SCT25" s="144"/>
      <c r="SCU25" s="145"/>
      <c r="SCV25" s="144"/>
      <c r="SCW25" s="145"/>
      <c r="SCX25" s="144"/>
      <c r="SCY25" s="145"/>
      <c r="SCZ25" s="144"/>
      <c r="SDA25" s="145"/>
      <c r="SDB25" s="144"/>
      <c r="SDC25" s="145"/>
      <c r="SDD25" s="144"/>
      <c r="SDE25" s="145"/>
      <c r="SDF25" s="144"/>
      <c r="SDG25" s="145"/>
      <c r="SDH25" s="144"/>
      <c r="SDI25" s="145"/>
      <c r="SDJ25" s="144"/>
      <c r="SDK25" s="145"/>
      <c r="SDL25" s="144"/>
      <c r="SDM25" s="145"/>
      <c r="SDN25" s="144"/>
      <c r="SDO25" s="145"/>
      <c r="SDP25" s="144"/>
      <c r="SDQ25" s="145"/>
      <c r="SDR25" s="144"/>
      <c r="SDS25" s="145"/>
      <c r="SDT25" s="144"/>
      <c r="SDU25" s="145"/>
      <c r="SDV25" s="144"/>
      <c r="SDW25" s="145"/>
      <c r="SDX25" s="144"/>
      <c r="SDY25" s="145"/>
      <c r="SDZ25" s="144"/>
      <c r="SEA25" s="145"/>
      <c r="SEB25" s="144"/>
      <c r="SEC25" s="145"/>
      <c r="SED25" s="144"/>
      <c r="SEE25" s="145"/>
      <c r="SEF25" s="144"/>
      <c r="SEG25" s="145"/>
      <c r="SEH25" s="144"/>
      <c r="SEI25" s="145"/>
      <c r="SEJ25" s="144"/>
      <c r="SEK25" s="145"/>
      <c r="SEL25" s="144"/>
      <c r="SEM25" s="145"/>
      <c r="SEN25" s="144"/>
      <c r="SEO25" s="145"/>
      <c r="SEP25" s="144"/>
      <c r="SEQ25" s="145"/>
      <c r="SER25" s="144"/>
      <c r="SES25" s="145"/>
      <c r="SET25" s="144"/>
      <c r="SEU25" s="145"/>
      <c r="SEV25" s="144"/>
      <c r="SEW25" s="145"/>
      <c r="SEX25" s="144"/>
      <c r="SEY25" s="145"/>
      <c r="SEZ25" s="144"/>
      <c r="SFA25" s="145"/>
      <c r="SFB25" s="144"/>
      <c r="SFC25" s="145"/>
      <c r="SFD25" s="144"/>
      <c r="SFE25" s="145"/>
      <c r="SFF25" s="144"/>
      <c r="SFG25" s="145"/>
      <c r="SFH25" s="144"/>
      <c r="SFI25" s="145"/>
      <c r="SFJ25" s="144"/>
      <c r="SFK25" s="145"/>
      <c r="SFL25" s="144"/>
      <c r="SFM25" s="145"/>
      <c r="SFN25" s="144"/>
      <c r="SFO25" s="145"/>
      <c r="SFP25" s="144"/>
      <c r="SFQ25" s="145"/>
      <c r="SFR25" s="144"/>
      <c r="SFS25" s="145"/>
      <c r="SFT25" s="144"/>
      <c r="SFU25" s="145"/>
      <c r="SFV25" s="144"/>
      <c r="SFW25" s="145"/>
      <c r="SFX25" s="144"/>
      <c r="SFY25" s="145"/>
      <c r="SFZ25" s="144"/>
      <c r="SGA25" s="145"/>
      <c r="SGB25" s="144"/>
      <c r="SGC25" s="145"/>
      <c r="SGD25" s="144"/>
      <c r="SGE25" s="145"/>
      <c r="SGF25" s="144"/>
      <c r="SGG25" s="145"/>
      <c r="SGH25" s="144"/>
      <c r="SGI25" s="145"/>
      <c r="SGJ25" s="144"/>
      <c r="SGK25" s="145"/>
      <c r="SGL25" s="144"/>
      <c r="SGM25" s="145"/>
      <c r="SGN25" s="144"/>
      <c r="SGO25" s="145"/>
      <c r="SGP25" s="144"/>
      <c r="SGQ25" s="145"/>
      <c r="SGR25" s="144"/>
      <c r="SGS25" s="145"/>
      <c r="SGT25" s="144"/>
      <c r="SGU25" s="145"/>
      <c r="SGV25" s="144"/>
      <c r="SGW25" s="145"/>
      <c r="SGX25" s="144"/>
      <c r="SGY25" s="145"/>
      <c r="SGZ25" s="144"/>
      <c r="SHA25" s="145"/>
      <c r="SHB25" s="144"/>
      <c r="SHC25" s="145"/>
      <c r="SHD25" s="144"/>
      <c r="SHE25" s="145"/>
      <c r="SHF25" s="144"/>
      <c r="SHG25" s="145"/>
      <c r="SHH25" s="144"/>
      <c r="SHI25" s="145"/>
      <c r="SHJ25" s="144"/>
      <c r="SHK25" s="145"/>
      <c r="SHL25" s="144"/>
      <c r="SHM25" s="145"/>
      <c r="SHN25" s="144"/>
      <c r="SHO25" s="145"/>
      <c r="SHP25" s="144"/>
      <c r="SHQ25" s="145"/>
      <c r="SHR25" s="144"/>
      <c r="SHS25" s="145"/>
      <c r="SHT25" s="144"/>
      <c r="SHU25" s="145"/>
      <c r="SHV25" s="144"/>
      <c r="SHW25" s="145"/>
      <c r="SHX25" s="144"/>
      <c r="SHY25" s="145"/>
      <c r="SHZ25" s="144"/>
      <c r="SIA25" s="145"/>
      <c r="SIB25" s="144"/>
      <c r="SIC25" s="145"/>
      <c r="SID25" s="144"/>
      <c r="SIE25" s="145"/>
      <c r="SIF25" s="144"/>
      <c r="SIG25" s="145"/>
      <c r="SIH25" s="144"/>
      <c r="SII25" s="145"/>
      <c r="SIJ25" s="144"/>
      <c r="SIK25" s="145"/>
      <c r="SIL25" s="144"/>
      <c r="SIM25" s="145"/>
      <c r="SIN25" s="144"/>
      <c r="SIO25" s="145"/>
      <c r="SIP25" s="144"/>
      <c r="SIQ25" s="145"/>
      <c r="SIR25" s="144"/>
      <c r="SIS25" s="145"/>
      <c r="SIT25" s="144"/>
      <c r="SIU25" s="145"/>
      <c r="SIV25" s="144"/>
      <c r="SIW25" s="145"/>
      <c r="SIX25" s="144"/>
      <c r="SIY25" s="145"/>
      <c r="SIZ25" s="144"/>
      <c r="SJA25" s="145"/>
      <c r="SJB25" s="144"/>
      <c r="SJC25" s="145"/>
      <c r="SJD25" s="144"/>
      <c r="SJE25" s="145"/>
      <c r="SJF25" s="144"/>
      <c r="SJG25" s="145"/>
      <c r="SJH25" s="144"/>
      <c r="SJI25" s="145"/>
      <c r="SJJ25" s="144"/>
      <c r="SJK25" s="145"/>
      <c r="SJL25" s="144"/>
      <c r="SJM25" s="145"/>
      <c r="SJN25" s="144"/>
      <c r="SJO25" s="145"/>
      <c r="SJP25" s="144"/>
      <c r="SJQ25" s="145"/>
      <c r="SJR25" s="144"/>
      <c r="SJS25" s="145"/>
      <c r="SJT25" s="144"/>
      <c r="SJU25" s="145"/>
      <c r="SJV25" s="144"/>
      <c r="SJW25" s="145"/>
      <c r="SJX25" s="144"/>
      <c r="SJY25" s="145"/>
      <c r="SJZ25" s="144"/>
      <c r="SKA25" s="145"/>
      <c r="SKB25" s="144"/>
      <c r="SKC25" s="145"/>
      <c r="SKD25" s="144"/>
      <c r="SKE25" s="145"/>
      <c r="SKF25" s="144"/>
      <c r="SKG25" s="145"/>
      <c r="SKH25" s="144"/>
      <c r="SKI25" s="145"/>
      <c r="SKJ25" s="144"/>
      <c r="SKK25" s="145"/>
      <c r="SKL25" s="144"/>
      <c r="SKM25" s="145"/>
      <c r="SKN25" s="144"/>
      <c r="SKO25" s="145"/>
      <c r="SKP25" s="144"/>
      <c r="SKQ25" s="145"/>
      <c r="SKR25" s="144"/>
      <c r="SKS25" s="145"/>
      <c r="SKT25" s="144"/>
      <c r="SKU25" s="145"/>
      <c r="SKV25" s="144"/>
      <c r="SKW25" s="145"/>
      <c r="SKX25" s="144"/>
      <c r="SKY25" s="145"/>
      <c r="SKZ25" s="144"/>
      <c r="SLA25" s="145"/>
      <c r="SLB25" s="144"/>
      <c r="SLC25" s="145"/>
      <c r="SLD25" s="144"/>
      <c r="SLE25" s="145"/>
      <c r="SLF25" s="144"/>
      <c r="SLG25" s="145"/>
      <c r="SLH25" s="144"/>
      <c r="SLI25" s="145"/>
      <c r="SLJ25" s="144"/>
      <c r="SLK25" s="145"/>
      <c r="SLL25" s="144"/>
      <c r="SLM25" s="145"/>
      <c r="SLN25" s="144"/>
      <c r="SLO25" s="145"/>
      <c r="SLP25" s="144"/>
      <c r="SLQ25" s="145"/>
      <c r="SLR25" s="144"/>
      <c r="SLS25" s="145"/>
      <c r="SLT25" s="144"/>
      <c r="SLU25" s="145"/>
      <c r="SLV25" s="144"/>
      <c r="SLW25" s="145"/>
      <c r="SLX25" s="144"/>
      <c r="SLY25" s="145"/>
      <c r="SLZ25" s="144"/>
      <c r="SMA25" s="145"/>
      <c r="SMB25" s="144"/>
      <c r="SMC25" s="145"/>
      <c r="SMD25" s="144"/>
      <c r="SME25" s="145"/>
      <c r="SMF25" s="144"/>
      <c r="SMG25" s="145"/>
      <c r="SMH25" s="144"/>
      <c r="SMI25" s="145"/>
      <c r="SMJ25" s="144"/>
      <c r="SMK25" s="145"/>
      <c r="SML25" s="144"/>
      <c r="SMM25" s="145"/>
      <c r="SMN25" s="144"/>
      <c r="SMO25" s="145"/>
      <c r="SMP25" s="144"/>
      <c r="SMQ25" s="145"/>
      <c r="SMR25" s="144"/>
      <c r="SMS25" s="145"/>
      <c r="SMT25" s="144"/>
      <c r="SMU25" s="145"/>
      <c r="SMV25" s="144"/>
      <c r="SMW25" s="145"/>
      <c r="SMX25" s="144"/>
      <c r="SMY25" s="145"/>
      <c r="SMZ25" s="144"/>
      <c r="SNA25" s="145"/>
      <c r="SNB25" s="144"/>
      <c r="SNC25" s="145"/>
      <c r="SND25" s="144"/>
      <c r="SNE25" s="145"/>
      <c r="SNF25" s="144"/>
      <c r="SNG25" s="145"/>
      <c r="SNH25" s="144"/>
      <c r="SNI25" s="145"/>
      <c r="SNJ25" s="144"/>
      <c r="SNK25" s="145"/>
      <c r="SNL25" s="144"/>
      <c r="SNM25" s="145"/>
      <c r="SNN25" s="144"/>
      <c r="SNO25" s="145"/>
      <c r="SNP25" s="144"/>
      <c r="SNQ25" s="145"/>
      <c r="SNR25" s="144"/>
      <c r="SNS25" s="145"/>
      <c r="SNT25" s="144"/>
      <c r="SNU25" s="145"/>
      <c r="SNV25" s="144"/>
      <c r="SNW25" s="145"/>
      <c r="SNX25" s="144"/>
      <c r="SNY25" s="145"/>
      <c r="SNZ25" s="144"/>
      <c r="SOA25" s="145"/>
      <c r="SOB25" s="144"/>
      <c r="SOC25" s="145"/>
      <c r="SOD25" s="144"/>
      <c r="SOE25" s="145"/>
      <c r="SOF25" s="144"/>
      <c r="SOG25" s="145"/>
      <c r="SOH25" s="144"/>
      <c r="SOI25" s="145"/>
      <c r="SOJ25" s="144"/>
      <c r="SOK25" s="145"/>
      <c r="SOL25" s="144"/>
      <c r="SOM25" s="145"/>
      <c r="SON25" s="144"/>
      <c r="SOO25" s="145"/>
      <c r="SOP25" s="144"/>
      <c r="SOQ25" s="145"/>
      <c r="SOR25" s="144"/>
      <c r="SOS25" s="145"/>
      <c r="SOT25" s="144"/>
      <c r="SOU25" s="145"/>
      <c r="SOV25" s="144"/>
      <c r="SOW25" s="145"/>
      <c r="SOX25" s="144"/>
      <c r="SOY25" s="145"/>
      <c r="SOZ25" s="144"/>
      <c r="SPA25" s="145"/>
      <c r="SPB25" s="144"/>
      <c r="SPC25" s="145"/>
      <c r="SPD25" s="144"/>
      <c r="SPE25" s="145"/>
      <c r="SPF25" s="144"/>
      <c r="SPG25" s="145"/>
      <c r="SPH25" s="144"/>
      <c r="SPI25" s="145"/>
      <c r="SPJ25" s="144"/>
      <c r="SPK25" s="145"/>
      <c r="SPL25" s="144"/>
      <c r="SPM25" s="145"/>
      <c r="SPN25" s="144"/>
      <c r="SPO25" s="145"/>
      <c r="SPP25" s="144"/>
      <c r="SPQ25" s="145"/>
      <c r="SPR25" s="144"/>
      <c r="SPS25" s="145"/>
      <c r="SPT25" s="144"/>
      <c r="SPU25" s="145"/>
      <c r="SPV25" s="144"/>
      <c r="SPW25" s="145"/>
      <c r="SPX25" s="144"/>
      <c r="SPY25" s="145"/>
      <c r="SPZ25" s="144"/>
      <c r="SQA25" s="145"/>
      <c r="SQB25" s="144"/>
      <c r="SQC25" s="145"/>
      <c r="SQD25" s="144"/>
      <c r="SQE25" s="145"/>
      <c r="SQF25" s="144"/>
      <c r="SQG25" s="145"/>
      <c r="SQH25" s="144"/>
      <c r="SQI25" s="145"/>
      <c r="SQJ25" s="144"/>
      <c r="SQK25" s="145"/>
      <c r="SQL25" s="144"/>
      <c r="SQM25" s="145"/>
      <c r="SQN25" s="144"/>
      <c r="SQO25" s="145"/>
      <c r="SQP25" s="144"/>
      <c r="SQQ25" s="145"/>
      <c r="SQR25" s="144"/>
      <c r="SQS25" s="145"/>
      <c r="SQT25" s="144"/>
      <c r="SQU25" s="145"/>
      <c r="SQV25" s="144"/>
      <c r="SQW25" s="145"/>
      <c r="SQX25" s="144"/>
      <c r="SQY25" s="145"/>
      <c r="SQZ25" s="144"/>
      <c r="SRA25" s="145"/>
      <c r="SRB25" s="144"/>
      <c r="SRC25" s="145"/>
      <c r="SRD25" s="144"/>
      <c r="SRE25" s="145"/>
      <c r="SRF25" s="144"/>
      <c r="SRG25" s="145"/>
      <c r="SRH25" s="144"/>
      <c r="SRI25" s="145"/>
      <c r="SRJ25" s="144"/>
      <c r="SRK25" s="145"/>
      <c r="SRL25" s="144"/>
      <c r="SRM25" s="145"/>
      <c r="SRN25" s="144"/>
      <c r="SRO25" s="145"/>
      <c r="SRP25" s="144"/>
      <c r="SRQ25" s="145"/>
      <c r="SRR25" s="144"/>
      <c r="SRS25" s="145"/>
      <c r="SRT25" s="144"/>
      <c r="SRU25" s="145"/>
      <c r="SRV25" s="144"/>
      <c r="SRW25" s="145"/>
      <c r="SRX25" s="144"/>
      <c r="SRY25" s="145"/>
      <c r="SRZ25" s="144"/>
      <c r="SSA25" s="145"/>
      <c r="SSB25" s="144"/>
      <c r="SSC25" s="145"/>
      <c r="SSD25" s="144"/>
      <c r="SSE25" s="145"/>
      <c r="SSF25" s="144"/>
      <c r="SSG25" s="145"/>
      <c r="SSH25" s="144"/>
      <c r="SSI25" s="145"/>
      <c r="SSJ25" s="144"/>
      <c r="SSK25" s="145"/>
      <c r="SSL25" s="144"/>
      <c r="SSM25" s="145"/>
      <c r="SSN25" s="144"/>
      <c r="SSO25" s="145"/>
      <c r="SSP25" s="144"/>
      <c r="SSQ25" s="145"/>
      <c r="SSR25" s="144"/>
      <c r="SSS25" s="145"/>
      <c r="SST25" s="144"/>
      <c r="SSU25" s="145"/>
      <c r="SSV25" s="144"/>
      <c r="SSW25" s="145"/>
      <c r="SSX25" s="144"/>
      <c r="SSY25" s="145"/>
      <c r="SSZ25" s="144"/>
      <c r="STA25" s="145"/>
      <c r="STB25" s="144"/>
      <c r="STC25" s="145"/>
      <c r="STD25" s="144"/>
      <c r="STE25" s="145"/>
      <c r="STF25" s="144"/>
      <c r="STG25" s="145"/>
      <c r="STH25" s="144"/>
      <c r="STI25" s="145"/>
      <c r="STJ25" s="144"/>
      <c r="STK25" s="145"/>
      <c r="STL25" s="144"/>
      <c r="STM25" s="145"/>
      <c r="STN25" s="144"/>
      <c r="STO25" s="145"/>
      <c r="STP25" s="144"/>
      <c r="STQ25" s="145"/>
      <c r="STR25" s="144"/>
      <c r="STS25" s="145"/>
      <c r="STT25" s="144"/>
      <c r="STU25" s="145"/>
      <c r="STV25" s="144"/>
      <c r="STW25" s="145"/>
      <c r="STX25" s="144"/>
      <c r="STY25" s="145"/>
      <c r="STZ25" s="144"/>
      <c r="SUA25" s="145"/>
      <c r="SUB25" s="144"/>
      <c r="SUC25" s="145"/>
      <c r="SUD25" s="144"/>
      <c r="SUE25" s="145"/>
      <c r="SUF25" s="144"/>
      <c r="SUG25" s="145"/>
      <c r="SUH25" s="144"/>
      <c r="SUI25" s="145"/>
      <c r="SUJ25" s="144"/>
      <c r="SUK25" s="145"/>
      <c r="SUL25" s="144"/>
      <c r="SUM25" s="145"/>
      <c r="SUN25" s="144"/>
      <c r="SUO25" s="145"/>
      <c r="SUP25" s="144"/>
      <c r="SUQ25" s="145"/>
      <c r="SUR25" s="144"/>
      <c r="SUS25" s="145"/>
      <c r="SUT25" s="144"/>
      <c r="SUU25" s="145"/>
      <c r="SUV25" s="144"/>
      <c r="SUW25" s="145"/>
      <c r="SUX25" s="144"/>
      <c r="SUY25" s="145"/>
      <c r="SUZ25" s="144"/>
      <c r="SVA25" s="145"/>
      <c r="SVB25" s="144"/>
      <c r="SVC25" s="145"/>
      <c r="SVD25" s="144"/>
      <c r="SVE25" s="145"/>
      <c r="SVF25" s="144"/>
      <c r="SVG25" s="145"/>
      <c r="SVH25" s="144"/>
      <c r="SVI25" s="145"/>
      <c r="SVJ25" s="144"/>
      <c r="SVK25" s="145"/>
      <c r="SVL25" s="144"/>
      <c r="SVM25" s="145"/>
      <c r="SVN25" s="144"/>
      <c r="SVO25" s="145"/>
      <c r="SVP25" s="144"/>
      <c r="SVQ25" s="145"/>
      <c r="SVR25" s="144"/>
      <c r="SVS25" s="145"/>
      <c r="SVT25" s="144"/>
      <c r="SVU25" s="145"/>
      <c r="SVV25" s="144"/>
      <c r="SVW25" s="145"/>
      <c r="SVX25" s="144"/>
      <c r="SVY25" s="145"/>
      <c r="SVZ25" s="144"/>
      <c r="SWA25" s="145"/>
      <c r="SWB25" s="144"/>
      <c r="SWC25" s="145"/>
      <c r="SWD25" s="144"/>
      <c r="SWE25" s="145"/>
      <c r="SWF25" s="144"/>
      <c r="SWG25" s="145"/>
      <c r="SWH25" s="144"/>
      <c r="SWI25" s="145"/>
      <c r="SWJ25" s="144"/>
      <c r="SWK25" s="145"/>
      <c r="SWL25" s="144"/>
      <c r="SWM25" s="145"/>
      <c r="SWN25" s="144"/>
      <c r="SWO25" s="145"/>
      <c r="SWP25" s="144"/>
      <c r="SWQ25" s="145"/>
      <c r="SWR25" s="144"/>
      <c r="SWS25" s="145"/>
      <c r="SWT25" s="144"/>
      <c r="SWU25" s="145"/>
      <c r="SWV25" s="144"/>
      <c r="SWW25" s="145"/>
      <c r="SWX25" s="144"/>
      <c r="SWY25" s="145"/>
      <c r="SWZ25" s="144"/>
      <c r="SXA25" s="145"/>
      <c r="SXB25" s="144"/>
      <c r="SXC25" s="145"/>
      <c r="SXD25" s="144"/>
      <c r="SXE25" s="145"/>
      <c r="SXF25" s="144"/>
      <c r="SXG25" s="145"/>
      <c r="SXH25" s="144"/>
      <c r="SXI25" s="145"/>
      <c r="SXJ25" s="144"/>
      <c r="SXK25" s="145"/>
      <c r="SXL25" s="144"/>
      <c r="SXM25" s="145"/>
      <c r="SXN25" s="144"/>
      <c r="SXO25" s="145"/>
      <c r="SXP25" s="144"/>
      <c r="SXQ25" s="145"/>
      <c r="SXR25" s="144"/>
      <c r="SXS25" s="145"/>
      <c r="SXT25" s="144"/>
      <c r="SXU25" s="145"/>
      <c r="SXV25" s="144"/>
      <c r="SXW25" s="145"/>
      <c r="SXX25" s="144"/>
      <c r="SXY25" s="145"/>
      <c r="SXZ25" s="144"/>
      <c r="SYA25" s="145"/>
      <c r="SYB25" s="144"/>
      <c r="SYC25" s="145"/>
      <c r="SYD25" s="144"/>
      <c r="SYE25" s="145"/>
      <c r="SYF25" s="144"/>
      <c r="SYG25" s="145"/>
      <c r="SYH25" s="144"/>
      <c r="SYI25" s="145"/>
      <c r="SYJ25" s="144"/>
      <c r="SYK25" s="145"/>
      <c r="SYL25" s="144"/>
      <c r="SYM25" s="145"/>
      <c r="SYN25" s="144"/>
      <c r="SYO25" s="145"/>
      <c r="SYP25" s="144"/>
      <c r="SYQ25" s="145"/>
      <c r="SYR25" s="144"/>
      <c r="SYS25" s="145"/>
      <c r="SYT25" s="144"/>
      <c r="SYU25" s="145"/>
      <c r="SYV25" s="144"/>
      <c r="SYW25" s="145"/>
      <c r="SYX25" s="144"/>
      <c r="SYY25" s="145"/>
      <c r="SYZ25" s="144"/>
      <c r="SZA25" s="145"/>
      <c r="SZB25" s="144"/>
      <c r="SZC25" s="145"/>
      <c r="SZD25" s="144"/>
      <c r="SZE25" s="145"/>
      <c r="SZF25" s="144"/>
      <c r="SZG25" s="145"/>
      <c r="SZH25" s="144"/>
      <c r="SZI25" s="145"/>
      <c r="SZJ25" s="144"/>
      <c r="SZK25" s="145"/>
      <c r="SZL25" s="144"/>
      <c r="SZM25" s="145"/>
      <c r="SZN25" s="144"/>
      <c r="SZO25" s="145"/>
      <c r="SZP25" s="144"/>
      <c r="SZQ25" s="145"/>
      <c r="SZR25" s="144"/>
      <c r="SZS25" s="145"/>
      <c r="SZT25" s="144"/>
      <c r="SZU25" s="145"/>
      <c r="SZV25" s="144"/>
      <c r="SZW25" s="145"/>
      <c r="SZX25" s="144"/>
      <c r="SZY25" s="145"/>
      <c r="SZZ25" s="144"/>
      <c r="TAA25" s="145"/>
      <c r="TAB25" s="144"/>
      <c r="TAC25" s="145"/>
      <c r="TAD25" s="144"/>
      <c r="TAE25" s="145"/>
      <c r="TAF25" s="144"/>
      <c r="TAG25" s="145"/>
      <c r="TAH25" s="144"/>
      <c r="TAI25" s="145"/>
      <c r="TAJ25" s="144"/>
      <c r="TAK25" s="145"/>
      <c r="TAL25" s="144"/>
      <c r="TAM25" s="145"/>
      <c r="TAN25" s="144"/>
      <c r="TAO25" s="145"/>
      <c r="TAP25" s="144"/>
      <c r="TAQ25" s="145"/>
      <c r="TAR25" s="144"/>
      <c r="TAS25" s="145"/>
      <c r="TAT25" s="144"/>
      <c r="TAU25" s="145"/>
      <c r="TAV25" s="144"/>
      <c r="TAW25" s="145"/>
      <c r="TAX25" s="144"/>
      <c r="TAY25" s="145"/>
      <c r="TAZ25" s="144"/>
      <c r="TBA25" s="145"/>
      <c r="TBB25" s="144"/>
      <c r="TBC25" s="145"/>
      <c r="TBD25" s="144"/>
      <c r="TBE25" s="145"/>
      <c r="TBF25" s="144"/>
      <c r="TBG25" s="145"/>
      <c r="TBH25" s="144"/>
      <c r="TBI25" s="145"/>
      <c r="TBJ25" s="144"/>
      <c r="TBK25" s="145"/>
      <c r="TBL25" s="144"/>
      <c r="TBM25" s="145"/>
      <c r="TBN25" s="144"/>
      <c r="TBO25" s="145"/>
      <c r="TBP25" s="144"/>
      <c r="TBQ25" s="145"/>
      <c r="TBR25" s="144"/>
      <c r="TBS25" s="145"/>
      <c r="TBT25" s="144"/>
      <c r="TBU25" s="145"/>
      <c r="TBV25" s="144"/>
      <c r="TBW25" s="145"/>
      <c r="TBX25" s="144"/>
      <c r="TBY25" s="145"/>
      <c r="TBZ25" s="144"/>
      <c r="TCA25" s="145"/>
      <c r="TCB25" s="144"/>
      <c r="TCC25" s="145"/>
      <c r="TCD25" s="144"/>
      <c r="TCE25" s="145"/>
      <c r="TCF25" s="144"/>
      <c r="TCG25" s="145"/>
      <c r="TCH25" s="144"/>
      <c r="TCI25" s="145"/>
      <c r="TCJ25" s="144"/>
      <c r="TCK25" s="145"/>
      <c r="TCL25" s="144"/>
      <c r="TCM25" s="145"/>
      <c r="TCN25" s="144"/>
      <c r="TCO25" s="145"/>
      <c r="TCP25" s="144"/>
      <c r="TCQ25" s="145"/>
      <c r="TCR25" s="144"/>
      <c r="TCS25" s="145"/>
      <c r="TCT25" s="144"/>
      <c r="TCU25" s="145"/>
      <c r="TCV25" s="144"/>
      <c r="TCW25" s="145"/>
      <c r="TCX25" s="144"/>
      <c r="TCY25" s="145"/>
      <c r="TCZ25" s="144"/>
      <c r="TDA25" s="145"/>
      <c r="TDB25" s="144"/>
      <c r="TDC25" s="145"/>
      <c r="TDD25" s="144"/>
      <c r="TDE25" s="145"/>
      <c r="TDF25" s="144"/>
      <c r="TDG25" s="145"/>
      <c r="TDH25" s="144"/>
      <c r="TDI25" s="145"/>
      <c r="TDJ25" s="144"/>
      <c r="TDK25" s="145"/>
      <c r="TDL25" s="144"/>
      <c r="TDM25" s="145"/>
      <c r="TDN25" s="144"/>
      <c r="TDO25" s="145"/>
      <c r="TDP25" s="144"/>
      <c r="TDQ25" s="145"/>
      <c r="TDR25" s="144"/>
      <c r="TDS25" s="145"/>
      <c r="TDT25" s="144"/>
      <c r="TDU25" s="145"/>
      <c r="TDV25" s="144"/>
      <c r="TDW25" s="145"/>
      <c r="TDX25" s="144"/>
      <c r="TDY25" s="145"/>
      <c r="TDZ25" s="144"/>
      <c r="TEA25" s="145"/>
      <c r="TEB25" s="144"/>
      <c r="TEC25" s="145"/>
      <c r="TED25" s="144"/>
      <c r="TEE25" s="145"/>
      <c r="TEF25" s="144"/>
      <c r="TEG25" s="145"/>
      <c r="TEH25" s="144"/>
      <c r="TEI25" s="145"/>
      <c r="TEJ25" s="144"/>
      <c r="TEK25" s="145"/>
      <c r="TEL25" s="144"/>
      <c r="TEM25" s="145"/>
      <c r="TEN25" s="144"/>
      <c r="TEO25" s="145"/>
      <c r="TEP25" s="144"/>
      <c r="TEQ25" s="145"/>
      <c r="TER25" s="144"/>
      <c r="TES25" s="145"/>
      <c r="TET25" s="144"/>
      <c r="TEU25" s="145"/>
      <c r="TEV25" s="144"/>
      <c r="TEW25" s="145"/>
      <c r="TEX25" s="144"/>
      <c r="TEY25" s="145"/>
      <c r="TEZ25" s="144"/>
      <c r="TFA25" s="145"/>
      <c r="TFB25" s="144"/>
      <c r="TFC25" s="145"/>
      <c r="TFD25" s="144"/>
      <c r="TFE25" s="145"/>
      <c r="TFF25" s="144"/>
      <c r="TFG25" s="145"/>
      <c r="TFH25" s="144"/>
      <c r="TFI25" s="145"/>
      <c r="TFJ25" s="144"/>
      <c r="TFK25" s="145"/>
      <c r="TFL25" s="144"/>
      <c r="TFM25" s="145"/>
      <c r="TFN25" s="144"/>
      <c r="TFO25" s="145"/>
      <c r="TFP25" s="144"/>
      <c r="TFQ25" s="145"/>
      <c r="TFR25" s="144"/>
      <c r="TFS25" s="145"/>
      <c r="TFT25" s="144"/>
      <c r="TFU25" s="145"/>
      <c r="TFV25" s="144"/>
      <c r="TFW25" s="145"/>
      <c r="TFX25" s="144"/>
      <c r="TFY25" s="145"/>
      <c r="TFZ25" s="144"/>
      <c r="TGA25" s="145"/>
      <c r="TGB25" s="144"/>
      <c r="TGC25" s="145"/>
      <c r="TGD25" s="144"/>
      <c r="TGE25" s="145"/>
      <c r="TGF25" s="144"/>
      <c r="TGG25" s="145"/>
      <c r="TGH25" s="144"/>
      <c r="TGI25" s="145"/>
      <c r="TGJ25" s="144"/>
      <c r="TGK25" s="145"/>
      <c r="TGL25" s="144"/>
      <c r="TGM25" s="145"/>
      <c r="TGN25" s="144"/>
      <c r="TGO25" s="145"/>
      <c r="TGP25" s="144"/>
      <c r="TGQ25" s="145"/>
      <c r="TGR25" s="144"/>
      <c r="TGS25" s="145"/>
      <c r="TGT25" s="144"/>
      <c r="TGU25" s="145"/>
      <c r="TGV25" s="144"/>
      <c r="TGW25" s="145"/>
      <c r="TGX25" s="144"/>
      <c r="TGY25" s="145"/>
      <c r="TGZ25" s="144"/>
      <c r="THA25" s="145"/>
      <c r="THB25" s="144"/>
      <c r="THC25" s="145"/>
      <c r="THD25" s="144"/>
      <c r="THE25" s="145"/>
      <c r="THF25" s="144"/>
      <c r="THG25" s="145"/>
      <c r="THH25" s="144"/>
      <c r="THI25" s="145"/>
      <c r="THJ25" s="144"/>
      <c r="THK25" s="145"/>
      <c r="THL25" s="144"/>
      <c r="THM25" s="145"/>
      <c r="THN25" s="144"/>
      <c r="THO25" s="145"/>
      <c r="THP25" s="144"/>
      <c r="THQ25" s="145"/>
      <c r="THR25" s="144"/>
      <c r="THS25" s="145"/>
      <c r="THT25" s="144"/>
      <c r="THU25" s="145"/>
      <c r="THV25" s="144"/>
      <c r="THW25" s="145"/>
      <c r="THX25" s="144"/>
      <c r="THY25" s="145"/>
      <c r="THZ25" s="144"/>
      <c r="TIA25" s="145"/>
      <c r="TIB25" s="144"/>
      <c r="TIC25" s="145"/>
      <c r="TID25" s="144"/>
      <c r="TIE25" s="145"/>
      <c r="TIF25" s="144"/>
      <c r="TIG25" s="145"/>
      <c r="TIH25" s="144"/>
      <c r="TII25" s="145"/>
      <c r="TIJ25" s="144"/>
      <c r="TIK25" s="145"/>
      <c r="TIL25" s="144"/>
      <c r="TIM25" s="145"/>
      <c r="TIN25" s="144"/>
      <c r="TIO25" s="145"/>
      <c r="TIP25" s="144"/>
      <c r="TIQ25" s="145"/>
      <c r="TIR25" s="144"/>
      <c r="TIS25" s="145"/>
      <c r="TIT25" s="144"/>
      <c r="TIU25" s="145"/>
      <c r="TIV25" s="144"/>
      <c r="TIW25" s="145"/>
      <c r="TIX25" s="144"/>
      <c r="TIY25" s="145"/>
      <c r="TIZ25" s="144"/>
      <c r="TJA25" s="145"/>
      <c r="TJB25" s="144"/>
      <c r="TJC25" s="145"/>
      <c r="TJD25" s="144"/>
      <c r="TJE25" s="145"/>
      <c r="TJF25" s="144"/>
      <c r="TJG25" s="145"/>
      <c r="TJH25" s="144"/>
      <c r="TJI25" s="145"/>
      <c r="TJJ25" s="144"/>
      <c r="TJK25" s="145"/>
      <c r="TJL25" s="144"/>
      <c r="TJM25" s="145"/>
      <c r="TJN25" s="144"/>
      <c r="TJO25" s="145"/>
      <c r="TJP25" s="144"/>
      <c r="TJQ25" s="145"/>
      <c r="TJR25" s="144"/>
      <c r="TJS25" s="145"/>
      <c r="TJT25" s="144"/>
      <c r="TJU25" s="145"/>
      <c r="TJV25" s="144"/>
      <c r="TJW25" s="145"/>
      <c r="TJX25" s="144"/>
      <c r="TJY25" s="145"/>
      <c r="TJZ25" s="144"/>
      <c r="TKA25" s="145"/>
      <c r="TKB25" s="144"/>
      <c r="TKC25" s="145"/>
      <c r="TKD25" s="144"/>
      <c r="TKE25" s="145"/>
      <c r="TKF25" s="144"/>
      <c r="TKG25" s="145"/>
      <c r="TKH25" s="144"/>
      <c r="TKI25" s="145"/>
      <c r="TKJ25" s="144"/>
      <c r="TKK25" s="145"/>
      <c r="TKL25" s="144"/>
      <c r="TKM25" s="145"/>
      <c r="TKN25" s="144"/>
      <c r="TKO25" s="145"/>
      <c r="TKP25" s="144"/>
      <c r="TKQ25" s="145"/>
      <c r="TKR25" s="144"/>
      <c r="TKS25" s="145"/>
      <c r="TKT25" s="144"/>
      <c r="TKU25" s="145"/>
      <c r="TKV25" s="144"/>
      <c r="TKW25" s="145"/>
      <c r="TKX25" s="144"/>
      <c r="TKY25" s="145"/>
      <c r="TKZ25" s="144"/>
      <c r="TLA25" s="145"/>
      <c r="TLB25" s="144"/>
      <c r="TLC25" s="145"/>
      <c r="TLD25" s="144"/>
      <c r="TLE25" s="145"/>
      <c r="TLF25" s="144"/>
      <c r="TLG25" s="145"/>
      <c r="TLH25" s="144"/>
      <c r="TLI25" s="145"/>
      <c r="TLJ25" s="144"/>
      <c r="TLK25" s="145"/>
      <c r="TLL25" s="144"/>
      <c r="TLM25" s="145"/>
      <c r="TLN25" s="144"/>
      <c r="TLO25" s="145"/>
      <c r="TLP25" s="144"/>
      <c r="TLQ25" s="145"/>
      <c r="TLR25" s="144"/>
      <c r="TLS25" s="145"/>
      <c r="TLT25" s="144"/>
      <c r="TLU25" s="145"/>
      <c r="TLV25" s="144"/>
      <c r="TLW25" s="145"/>
      <c r="TLX25" s="144"/>
      <c r="TLY25" s="145"/>
      <c r="TLZ25" s="144"/>
      <c r="TMA25" s="145"/>
      <c r="TMB25" s="144"/>
      <c r="TMC25" s="145"/>
      <c r="TMD25" s="144"/>
      <c r="TME25" s="145"/>
      <c r="TMF25" s="144"/>
      <c r="TMG25" s="145"/>
      <c r="TMH25" s="144"/>
      <c r="TMI25" s="145"/>
      <c r="TMJ25" s="144"/>
      <c r="TMK25" s="145"/>
      <c r="TML25" s="144"/>
      <c r="TMM25" s="145"/>
      <c r="TMN25" s="144"/>
      <c r="TMO25" s="145"/>
      <c r="TMP25" s="144"/>
      <c r="TMQ25" s="145"/>
      <c r="TMR25" s="144"/>
      <c r="TMS25" s="145"/>
      <c r="TMT25" s="144"/>
      <c r="TMU25" s="145"/>
      <c r="TMV25" s="144"/>
      <c r="TMW25" s="145"/>
      <c r="TMX25" s="144"/>
      <c r="TMY25" s="145"/>
      <c r="TMZ25" s="144"/>
      <c r="TNA25" s="145"/>
      <c r="TNB25" s="144"/>
      <c r="TNC25" s="145"/>
      <c r="TND25" s="144"/>
      <c r="TNE25" s="145"/>
      <c r="TNF25" s="144"/>
      <c r="TNG25" s="145"/>
      <c r="TNH25" s="144"/>
      <c r="TNI25" s="145"/>
      <c r="TNJ25" s="144"/>
      <c r="TNK25" s="145"/>
      <c r="TNL25" s="144"/>
      <c r="TNM25" s="145"/>
      <c r="TNN25" s="144"/>
      <c r="TNO25" s="145"/>
      <c r="TNP25" s="144"/>
      <c r="TNQ25" s="145"/>
      <c r="TNR25" s="144"/>
      <c r="TNS25" s="145"/>
      <c r="TNT25" s="144"/>
      <c r="TNU25" s="145"/>
      <c r="TNV25" s="144"/>
      <c r="TNW25" s="145"/>
      <c r="TNX25" s="144"/>
      <c r="TNY25" s="145"/>
      <c r="TNZ25" s="144"/>
      <c r="TOA25" s="145"/>
      <c r="TOB25" s="144"/>
      <c r="TOC25" s="145"/>
      <c r="TOD25" s="144"/>
      <c r="TOE25" s="145"/>
      <c r="TOF25" s="144"/>
      <c r="TOG25" s="145"/>
      <c r="TOH25" s="144"/>
      <c r="TOI25" s="145"/>
      <c r="TOJ25" s="144"/>
      <c r="TOK25" s="145"/>
      <c r="TOL25" s="144"/>
      <c r="TOM25" s="145"/>
      <c r="TON25" s="144"/>
      <c r="TOO25" s="145"/>
      <c r="TOP25" s="144"/>
      <c r="TOQ25" s="145"/>
      <c r="TOR25" s="144"/>
      <c r="TOS25" s="145"/>
      <c r="TOT25" s="144"/>
      <c r="TOU25" s="145"/>
      <c r="TOV25" s="144"/>
      <c r="TOW25" s="145"/>
      <c r="TOX25" s="144"/>
      <c r="TOY25" s="145"/>
      <c r="TOZ25" s="144"/>
      <c r="TPA25" s="145"/>
      <c r="TPB25" s="144"/>
      <c r="TPC25" s="145"/>
      <c r="TPD25" s="144"/>
      <c r="TPE25" s="145"/>
      <c r="TPF25" s="144"/>
      <c r="TPG25" s="145"/>
      <c r="TPH25" s="144"/>
      <c r="TPI25" s="145"/>
      <c r="TPJ25" s="144"/>
      <c r="TPK25" s="145"/>
      <c r="TPL25" s="144"/>
      <c r="TPM25" s="145"/>
      <c r="TPN25" s="144"/>
      <c r="TPO25" s="145"/>
      <c r="TPP25" s="144"/>
      <c r="TPQ25" s="145"/>
      <c r="TPR25" s="144"/>
      <c r="TPS25" s="145"/>
      <c r="TPT25" s="144"/>
      <c r="TPU25" s="145"/>
      <c r="TPV25" s="144"/>
      <c r="TPW25" s="145"/>
      <c r="TPX25" s="144"/>
      <c r="TPY25" s="145"/>
      <c r="TPZ25" s="144"/>
      <c r="TQA25" s="145"/>
      <c r="TQB25" s="144"/>
      <c r="TQC25" s="145"/>
      <c r="TQD25" s="144"/>
      <c r="TQE25" s="145"/>
      <c r="TQF25" s="144"/>
      <c r="TQG25" s="145"/>
      <c r="TQH25" s="144"/>
      <c r="TQI25" s="145"/>
      <c r="TQJ25" s="144"/>
      <c r="TQK25" s="145"/>
      <c r="TQL25" s="144"/>
      <c r="TQM25" s="145"/>
      <c r="TQN25" s="144"/>
      <c r="TQO25" s="145"/>
      <c r="TQP25" s="144"/>
      <c r="TQQ25" s="145"/>
      <c r="TQR25" s="144"/>
      <c r="TQS25" s="145"/>
      <c r="TQT25" s="144"/>
      <c r="TQU25" s="145"/>
      <c r="TQV25" s="144"/>
      <c r="TQW25" s="145"/>
      <c r="TQX25" s="144"/>
      <c r="TQY25" s="145"/>
      <c r="TQZ25" s="144"/>
      <c r="TRA25" s="145"/>
      <c r="TRB25" s="144"/>
      <c r="TRC25" s="145"/>
      <c r="TRD25" s="144"/>
      <c r="TRE25" s="145"/>
      <c r="TRF25" s="144"/>
      <c r="TRG25" s="145"/>
      <c r="TRH25" s="144"/>
      <c r="TRI25" s="145"/>
      <c r="TRJ25" s="144"/>
      <c r="TRK25" s="145"/>
      <c r="TRL25" s="144"/>
      <c r="TRM25" s="145"/>
      <c r="TRN25" s="144"/>
      <c r="TRO25" s="145"/>
      <c r="TRP25" s="144"/>
      <c r="TRQ25" s="145"/>
      <c r="TRR25" s="144"/>
      <c r="TRS25" s="145"/>
      <c r="TRT25" s="144"/>
      <c r="TRU25" s="145"/>
      <c r="TRV25" s="144"/>
      <c r="TRW25" s="145"/>
      <c r="TRX25" s="144"/>
      <c r="TRY25" s="145"/>
      <c r="TRZ25" s="144"/>
      <c r="TSA25" s="145"/>
      <c r="TSB25" s="144"/>
      <c r="TSC25" s="145"/>
      <c r="TSD25" s="144"/>
      <c r="TSE25" s="145"/>
      <c r="TSF25" s="144"/>
      <c r="TSG25" s="145"/>
      <c r="TSH25" s="144"/>
      <c r="TSI25" s="145"/>
      <c r="TSJ25" s="144"/>
      <c r="TSK25" s="145"/>
      <c r="TSL25" s="144"/>
      <c r="TSM25" s="145"/>
      <c r="TSN25" s="144"/>
      <c r="TSO25" s="145"/>
      <c r="TSP25" s="144"/>
      <c r="TSQ25" s="145"/>
      <c r="TSR25" s="144"/>
      <c r="TSS25" s="145"/>
      <c r="TST25" s="144"/>
      <c r="TSU25" s="145"/>
      <c r="TSV25" s="144"/>
      <c r="TSW25" s="145"/>
      <c r="TSX25" s="144"/>
      <c r="TSY25" s="145"/>
      <c r="TSZ25" s="144"/>
      <c r="TTA25" s="145"/>
      <c r="TTB25" s="144"/>
      <c r="TTC25" s="145"/>
      <c r="TTD25" s="144"/>
      <c r="TTE25" s="145"/>
      <c r="TTF25" s="144"/>
      <c r="TTG25" s="145"/>
      <c r="TTH25" s="144"/>
      <c r="TTI25" s="145"/>
      <c r="TTJ25" s="144"/>
      <c r="TTK25" s="145"/>
      <c r="TTL25" s="144"/>
      <c r="TTM25" s="145"/>
      <c r="TTN25" s="144"/>
      <c r="TTO25" s="145"/>
      <c r="TTP25" s="144"/>
      <c r="TTQ25" s="145"/>
      <c r="TTR25" s="144"/>
      <c r="TTS25" s="145"/>
      <c r="TTT25" s="144"/>
      <c r="TTU25" s="145"/>
      <c r="TTV25" s="144"/>
      <c r="TTW25" s="145"/>
      <c r="TTX25" s="144"/>
      <c r="TTY25" s="145"/>
      <c r="TTZ25" s="144"/>
      <c r="TUA25" s="145"/>
      <c r="TUB25" s="144"/>
      <c r="TUC25" s="145"/>
      <c r="TUD25" s="144"/>
      <c r="TUE25" s="145"/>
      <c r="TUF25" s="144"/>
      <c r="TUG25" s="145"/>
      <c r="TUH25" s="144"/>
      <c r="TUI25" s="145"/>
      <c r="TUJ25" s="144"/>
      <c r="TUK25" s="145"/>
      <c r="TUL25" s="144"/>
      <c r="TUM25" s="145"/>
      <c r="TUN25" s="144"/>
      <c r="TUO25" s="145"/>
      <c r="TUP25" s="144"/>
      <c r="TUQ25" s="145"/>
      <c r="TUR25" s="144"/>
      <c r="TUS25" s="145"/>
      <c r="TUT25" s="144"/>
      <c r="TUU25" s="145"/>
      <c r="TUV25" s="144"/>
      <c r="TUW25" s="145"/>
      <c r="TUX25" s="144"/>
      <c r="TUY25" s="145"/>
      <c r="TUZ25" s="144"/>
      <c r="TVA25" s="145"/>
      <c r="TVB25" s="144"/>
      <c r="TVC25" s="145"/>
      <c r="TVD25" s="144"/>
      <c r="TVE25" s="145"/>
      <c r="TVF25" s="144"/>
      <c r="TVG25" s="145"/>
      <c r="TVH25" s="144"/>
      <c r="TVI25" s="145"/>
      <c r="TVJ25" s="144"/>
      <c r="TVK25" s="145"/>
      <c r="TVL25" s="144"/>
      <c r="TVM25" s="145"/>
      <c r="TVN25" s="144"/>
      <c r="TVO25" s="145"/>
      <c r="TVP25" s="144"/>
      <c r="TVQ25" s="145"/>
      <c r="TVR25" s="144"/>
      <c r="TVS25" s="145"/>
      <c r="TVT25" s="144"/>
      <c r="TVU25" s="145"/>
      <c r="TVV25" s="144"/>
      <c r="TVW25" s="145"/>
      <c r="TVX25" s="144"/>
      <c r="TVY25" s="145"/>
      <c r="TVZ25" s="144"/>
      <c r="TWA25" s="145"/>
      <c r="TWB25" s="144"/>
      <c r="TWC25" s="145"/>
      <c r="TWD25" s="144"/>
      <c r="TWE25" s="145"/>
      <c r="TWF25" s="144"/>
      <c r="TWG25" s="145"/>
      <c r="TWH25" s="144"/>
      <c r="TWI25" s="145"/>
      <c r="TWJ25" s="144"/>
      <c r="TWK25" s="145"/>
      <c r="TWL25" s="144"/>
      <c r="TWM25" s="145"/>
      <c r="TWN25" s="144"/>
      <c r="TWO25" s="145"/>
      <c r="TWP25" s="144"/>
      <c r="TWQ25" s="145"/>
      <c r="TWR25" s="144"/>
      <c r="TWS25" s="145"/>
      <c r="TWT25" s="144"/>
      <c r="TWU25" s="145"/>
      <c r="TWV25" s="144"/>
      <c r="TWW25" s="145"/>
      <c r="TWX25" s="144"/>
      <c r="TWY25" s="145"/>
      <c r="TWZ25" s="144"/>
      <c r="TXA25" s="145"/>
      <c r="TXB25" s="144"/>
      <c r="TXC25" s="145"/>
      <c r="TXD25" s="144"/>
      <c r="TXE25" s="145"/>
      <c r="TXF25" s="144"/>
      <c r="TXG25" s="145"/>
      <c r="TXH25" s="144"/>
      <c r="TXI25" s="145"/>
      <c r="TXJ25" s="144"/>
      <c r="TXK25" s="145"/>
      <c r="TXL25" s="144"/>
      <c r="TXM25" s="145"/>
      <c r="TXN25" s="144"/>
      <c r="TXO25" s="145"/>
      <c r="TXP25" s="144"/>
      <c r="TXQ25" s="145"/>
      <c r="TXR25" s="144"/>
      <c r="TXS25" s="145"/>
      <c r="TXT25" s="144"/>
      <c r="TXU25" s="145"/>
      <c r="TXV25" s="144"/>
      <c r="TXW25" s="145"/>
      <c r="TXX25" s="144"/>
      <c r="TXY25" s="145"/>
      <c r="TXZ25" s="144"/>
      <c r="TYA25" s="145"/>
      <c r="TYB25" s="144"/>
      <c r="TYC25" s="145"/>
      <c r="TYD25" s="144"/>
      <c r="TYE25" s="145"/>
      <c r="TYF25" s="144"/>
      <c r="TYG25" s="145"/>
      <c r="TYH25" s="144"/>
      <c r="TYI25" s="145"/>
      <c r="TYJ25" s="144"/>
      <c r="TYK25" s="145"/>
      <c r="TYL25" s="144"/>
      <c r="TYM25" s="145"/>
      <c r="TYN25" s="144"/>
      <c r="TYO25" s="145"/>
      <c r="TYP25" s="144"/>
      <c r="TYQ25" s="145"/>
      <c r="TYR25" s="144"/>
      <c r="TYS25" s="145"/>
      <c r="TYT25" s="144"/>
      <c r="TYU25" s="145"/>
      <c r="TYV25" s="144"/>
      <c r="TYW25" s="145"/>
      <c r="TYX25" s="144"/>
      <c r="TYY25" s="145"/>
      <c r="TYZ25" s="144"/>
      <c r="TZA25" s="145"/>
      <c r="TZB25" s="144"/>
      <c r="TZC25" s="145"/>
      <c r="TZD25" s="144"/>
      <c r="TZE25" s="145"/>
      <c r="TZF25" s="144"/>
      <c r="TZG25" s="145"/>
      <c r="TZH25" s="144"/>
      <c r="TZI25" s="145"/>
      <c r="TZJ25" s="144"/>
      <c r="TZK25" s="145"/>
      <c r="TZL25" s="144"/>
      <c r="TZM25" s="145"/>
      <c r="TZN25" s="144"/>
      <c r="TZO25" s="145"/>
      <c r="TZP25" s="144"/>
      <c r="TZQ25" s="145"/>
      <c r="TZR25" s="144"/>
      <c r="TZS25" s="145"/>
      <c r="TZT25" s="144"/>
      <c r="TZU25" s="145"/>
      <c r="TZV25" s="144"/>
      <c r="TZW25" s="145"/>
      <c r="TZX25" s="144"/>
      <c r="TZY25" s="145"/>
      <c r="TZZ25" s="144"/>
      <c r="UAA25" s="145"/>
      <c r="UAB25" s="144"/>
      <c r="UAC25" s="145"/>
      <c r="UAD25" s="144"/>
      <c r="UAE25" s="145"/>
      <c r="UAF25" s="144"/>
      <c r="UAG25" s="145"/>
      <c r="UAH25" s="144"/>
      <c r="UAI25" s="145"/>
      <c r="UAJ25" s="144"/>
      <c r="UAK25" s="145"/>
      <c r="UAL25" s="144"/>
      <c r="UAM25" s="145"/>
      <c r="UAN25" s="144"/>
      <c r="UAO25" s="145"/>
      <c r="UAP25" s="144"/>
      <c r="UAQ25" s="145"/>
      <c r="UAR25" s="144"/>
      <c r="UAS25" s="145"/>
      <c r="UAT25" s="144"/>
      <c r="UAU25" s="145"/>
      <c r="UAV25" s="144"/>
      <c r="UAW25" s="145"/>
      <c r="UAX25" s="144"/>
      <c r="UAY25" s="145"/>
      <c r="UAZ25" s="144"/>
      <c r="UBA25" s="145"/>
      <c r="UBB25" s="144"/>
      <c r="UBC25" s="145"/>
      <c r="UBD25" s="144"/>
      <c r="UBE25" s="145"/>
      <c r="UBF25" s="144"/>
      <c r="UBG25" s="145"/>
      <c r="UBH25" s="144"/>
      <c r="UBI25" s="145"/>
      <c r="UBJ25" s="144"/>
      <c r="UBK25" s="145"/>
      <c r="UBL25" s="144"/>
      <c r="UBM25" s="145"/>
      <c r="UBN25" s="144"/>
      <c r="UBO25" s="145"/>
      <c r="UBP25" s="144"/>
      <c r="UBQ25" s="145"/>
      <c r="UBR25" s="144"/>
      <c r="UBS25" s="145"/>
      <c r="UBT25" s="144"/>
      <c r="UBU25" s="145"/>
      <c r="UBV25" s="144"/>
      <c r="UBW25" s="145"/>
      <c r="UBX25" s="144"/>
      <c r="UBY25" s="145"/>
      <c r="UBZ25" s="144"/>
      <c r="UCA25" s="145"/>
      <c r="UCB25" s="144"/>
      <c r="UCC25" s="145"/>
      <c r="UCD25" s="144"/>
      <c r="UCE25" s="145"/>
      <c r="UCF25" s="144"/>
      <c r="UCG25" s="145"/>
      <c r="UCH25" s="144"/>
      <c r="UCI25" s="145"/>
      <c r="UCJ25" s="144"/>
      <c r="UCK25" s="145"/>
      <c r="UCL25" s="144"/>
      <c r="UCM25" s="145"/>
      <c r="UCN25" s="144"/>
      <c r="UCO25" s="145"/>
      <c r="UCP25" s="144"/>
      <c r="UCQ25" s="145"/>
      <c r="UCR25" s="144"/>
      <c r="UCS25" s="145"/>
      <c r="UCT25" s="144"/>
      <c r="UCU25" s="145"/>
      <c r="UCV25" s="144"/>
      <c r="UCW25" s="145"/>
      <c r="UCX25" s="144"/>
      <c r="UCY25" s="145"/>
      <c r="UCZ25" s="144"/>
      <c r="UDA25" s="145"/>
      <c r="UDB25" s="144"/>
      <c r="UDC25" s="145"/>
      <c r="UDD25" s="144"/>
      <c r="UDE25" s="145"/>
      <c r="UDF25" s="144"/>
      <c r="UDG25" s="145"/>
      <c r="UDH25" s="144"/>
      <c r="UDI25" s="145"/>
      <c r="UDJ25" s="144"/>
      <c r="UDK25" s="145"/>
      <c r="UDL25" s="144"/>
      <c r="UDM25" s="145"/>
      <c r="UDN25" s="144"/>
      <c r="UDO25" s="145"/>
      <c r="UDP25" s="144"/>
      <c r="UDQ25" s="145"/>
      <c r="UDR25" s="144"/>
      <c r="UDS25" s="145"/>
      <c r="UDT25" s="144"/>
      <c r="UDU25" s="145"/>
      <c r="UDV25" s="144"/>
      <c r="UDW25" s="145"/>
      <c r="UDX25" s="144"/>
      <c r="UDY25" s="145"/>
      <c r="UDZ25" s="144"/>
      <c r="UEA25" s="145"/>
      <c r="UEB25" s="144"/>
      <c r="UEC25" s="145"/>
      <c r="UED25" s="144"/>
      <c r="UEE25" s="145"/>
      <c r="UEF25" s="144"/>
      <c r="UEG25" s="145"/>
      <c r="UEH25" s="144"/>
      <c r="UEI25" s="145"/>
      <c r="UEJ25" s="144"/>
      <c r="UEK25" s="145"/>
      <c r="UEL25" s="144"/>
      <c r="UEM25" s="145"/>
      <c r="UEN25" s="144"/>
      <c r="UEO25" s="145"/>
      <c r="UEP25" s="144"/>
      <c r="UEQ25" s="145"/>
      <c r="UER25" s="144"/>
      <c r="UES25" s="145"/>
      <c r="UET25" s="144"/>
      <c r="UEU25" s="145"/>
      <c r="UEV25" s="144"/>
      <c r="UEW25" s="145"/>
      <c r="UEX25" s="144"/>
      <c r="UEY25" s="145"/>
      <c r="UEZ25" s="144"/>
      <c r="UFA25" s="145"/>
      <c r="UFB25" s="144"/>
      <c r="UFC25" s="145"/>
      <c r="UFD25" s="144"/>
      <c r="UFE25" s="145"/>
      <c r="UFF25" s="144"/>
      <c r="UFG25" s="145"/>
      <c r="UFH25" s="144"/>
      <c r="UFI25" s="145"/>
      <c r="UFJ25" s="144"/>
      <c r="UFK25" s="145"/>
      <c r="UFL25" s="144"/>
      <c r="UFM25" s="145"/>
      <c r="UFN25" s="144"/>
      <c r="UFO25" s="145"/>
      <c r="UFP25" s="144"/>
      <c r="UFQ25" s="145"/>
      <c r="UFR25" s="144"/>
      <c r="UFS25" s="145"/>
      <c r="UFT25" s="144"/>
      <c r="UFU25" s="145"/>
      <c r="UFV25" s="144"/>
      <c r="UFW25" s="145"/>
      <c r="UFX25" s="144"/>
      <c r="UFY25" s="145"/>
      <c r="UFZ25" s="144"/>
      <c r="UGA25" s="145"/>
      <c r="UGB25" s="144"/>
      <c r="UGC25" s="145"/>
      <c r="UGD25" s="144"/>
      <c r="UGE25" s="145"/>
      <c r="UGF25" s="144"/>
      <c r="UGG25" s="145"/>
      <c r="UGH25" s="144"/>
      <c r="UGI25" s="145"/>
      <c r="UGJ25" s="144"/>
      <c r="UGK25" s="145"/>
      <c r="UGL25" s="144"/>
      <c r="UGM25" s="145"/>
      <c r="UGN25" s="144"/>
      <c r="UGO25" s="145"/>
      <c r="UGP25" s="144"/>
      <c r="UGQ25" s="145"/>
      <c r="UGR25" s="144"/>
      <c r="UGS25" s="145"/>
      <c r="UGT25" s="144"/>
      <c r="UGU25" s="145"/>
      <c r="UGV25" s="144"/>
      <c r="UGW25" s="145"/>
      <c r="UGX25" s="144"/>
      <c r="UGY25" s="145"/>
      <c r="UGZ25" s="144"/>
      <c r="UHA25" s="145"/>
      <c r="UHB25" s="144"/>
      <c r="UHC25" s="145"/>
      <c r="UHD25" s="144"/>
      <c r="UHE25" s="145"/>
      <c r="UHF25" s="144"/>
      <c r="UHG25" s="145"/>
      <c r="UHH25" s="144"/>
      <c r="UHI25" s="145"/>
      <c r="UHJ25" s="144"/>
      <c r="UHK25" s="145"/>
      <c r="UHL25" s="144"/>
      <c r="UHM25" s="145"/>
      <c r="UHN25" s="144"/>
      <c r="UHO25" s="145"/>
      <c r="UHP25" s="144"/>
      <c r="UHQ25" s="145"/>
      <c r="UHR25" s="144"/>
      <c r="UHS25" s="145"/>
      <c r="UHT25" s="144"/>
      <c r="UHU25" s="145"/>
      <c r="UHV25" s="144"/>
      <c r="UHW25" s="145"/>
      <c r="UHX25" s="144"/>
      <c r="UHY25" s="145"/>
      <c r="UHZ25" s="144"/>
      <c r="UIA25" s="145"/>
      <c r="UIB25" s="144"/>
      <c r="UIC25" s="145"/>
      <c r="UID25" s="144"/>
      <c r="UIE25" s="145"/>
      <c r="UIF25" s="144"/>
      <c r="UIG25" s="145"/>
      <c r="UIH25" s="144"/>
      <c r="UII25" s="145"/>
      <c r="UIJ25" s="144"/>
      <c r="UIK25" s="145"/>
      <c r="UIL25" s="144"/>
      <c r="UIM25" s="145"/>
      <c r="UIN25" s="144"/>
      <c r="UIO25" s="145"/>
      <c r="UIP25" s="144"/>
      <c r="UIQ25" s="145"/>
      <c r="UIR25" s="144"/>
      <c r="UIS25" s="145"/>
      <c r="UIT25" s="144"/>
      <c r="UIU25" s="145"/>
      <c r="UIV25" s="144"/>
      <c r="UIW25" s="145"/>
      <c r="UIX25" s="144"/>
      <c r="UIY25" s="145"/>
      <c r="UIZ25" s="144"/>
      <c r="UJA25" s="145"/>
      <c r="UJB25" s="144"/>
      <c r="UJC25" s="145"/>
      <c r="UJD25" s="144"/>
      <c r="UJE25" s="145"/>
      <c r="UJF25" s="144"/>
      <c r="UJG25" s="145"/>
      <c r="UJH25" s="144"/>
      <c r="UJI25" s="145"/>
      <c r="UJJ25" s="144"/>
      <c r="UJK25" s="145"/>
      <c r="UJL25" s="144"/>
      <c r="UJM25" s="145"/>
      <c r="UJN25" s="144"/>
      <c r="UJO25" s="145"/>
      <c r="UJP25" s="144"/>
      <c r="UJQ25" s="145"/>
      <c r="UJR25" s="144"/>
      <c r="UJS25" s="145"/>
      <c r="UJT25" s="144"/>
      <c r="UJU25" s="145"/>
      <c r="UJV25" s="144"/>
      <c r="UJW25" s="145"/>
      <c r="UJX25" s="144"/>
      <c r="UJY25" s="145"/>
      <c r="UJZ25" s="144"/>
      <c r="UKA25" s="145"/>
      <c r="UKB25" s="144"/>
      <c r="UKC25" s="145"/>
      <c r="UKD25" s="144"/>
      <c r="UKE25" s="145"/>
      <c r="UKF25" s="144"/>
      <c r="UKG25" s="145"/>
      <c r="UKH25" s="144"/>
      <c r="UKI25" s="145"/>
      <c r="UKJ25" s="144"/>
      <c r="UKK25" s="145"/>
      <c r="UKL25" s="144"/>
      <c r="UKM25" s="145"/>
      <c r="UKN25" s="144"/>
      <c r="UKO25" s="145"/>
      <c r="UKP25" s="144"/>
      <c r="UKQ25" s="145"/>
      <c r="UKR25" s="144"/>
      <c r="UKS25" s="145"/>
      <c r="UKT25" s="144"/>
      <c r="UKU25" s="145"/>
      <c r="UKV25" s="144"/>
      <c r="UKW25" s="145"/>
      <c r="UKX25" s="144"/>
      <c r="UKY25" s="145"/>
      <c r="UKZ25" s="144"/>
      <c r="ULA25" s="145"/>
      <c r="ULB25" s="144"/>
      <c r="ULC25" s="145"/>
      <c r="ULD25" s="144"/>
      <c r="ULE25" s="145"/>
      <c r="ULF25" s="144"/>
      <c r="ULG25" s="145"/>
      <c r="ULH25" s="144"/>
      <c r="ULI25" s="145"/>
      <c r="ULJ25" s="144"/>
      <c r="ULK25" s="145"/>
      <c r="ULL25" s="144"/>
      <c r="ULM25" s="145"/>
      <c r="ULN25" s="144"/>
      <c r="ULO25" s="145"/>
      <c r="ULP25" s="144"/>
      <c r="ULQ25" s="145"/>
      <c r="ULR25" s="144"/>
      <c r="ULS25" s="145"/>
      <c r="ULT25" s="144"/>
      <c r="ULU25" s="145"/>
      <c r="ULV25" s="144"/>
      <c r="ULW25" s="145"/>
      <c r="ULX25" s="144"/>
      <c r="ULY25" s="145"/>
      <c r="ULZ25" s="144"/>
      <c r="UMA25" s="145"/>
      <c r="UMB25" s="144"/>
      <c r="UMC25" s="145"/>
      <c r="UMD25" s="144"/>
      <c r="UME25" s="145"/>
      <c r="UMF25" s="144"/>
      <c r="UMG25" s="145"/>
      <c r="UMH25" s="144"/>
      <c r="UMI25" s="145"/>
      <c r="UMJ25" s="144"/>
      <c r="UMK25" s="145"/>
      <c r="UML25" s="144"/>
      <c r="UMM25" s="145"/>
      <c r="UMN25" s="144"/>
      <c r="UMO25" s="145"/>
      <c r="UMP25" s="144"/>
      <c r="UMQ25" s="145"/>
      <c r="UMR25" s="144"/>
      <c r="UMS25" s="145"/>
      <c r="UMT25" s="144"/>
      <c r="UMU25" s="145"/>
      <c r="UMV25" s="144"/>
      <c r="UMW25" s="145"/>
      <c r="UMX25" s="144"/>
      <c r="UMY25" s="145"/>
      <c r="UMZ25" s="144"/>
      <c r="UNA25" s="145"/>
      <c r="UNB25" s="144"/>
      <c r="UNC25" s="145"/>
      <c r="UND25" s="144"/>
      <c r="UNE25" s="145"/>
      <c r="UNF25" s="144"/>
      <c r="UNG25" s="145"/>
      <c r="UNH25" s="144"/>
      <c r="UNI25" s="145"/>
      <c r="UNJ25" s="144"/>
      <c r="UNK25" s="145"/>
      <c r="UNL25" s="144"/>
      <c r="UNM25" s="145"/>
      <c r="UNN25" s="144"/>
      <c r="UNO25" s="145"/>
      <c r="UNP25" s="144"/>
      <c r="UNQ25" s="145"/>
      <c r="UNR25" s="144"/>
      <c r="UNS25" s="145"/>
      <c r="UNT25" s="144"/>
      <c r="UNU25" s="145"/>
      <c r="UNV25" s="144"/>
      <c r="UNW25" s="145"/>
      <c r="UNX25" s="144"/>
      <c r="UNY25" s="145"/>
      <c r="UNZ25" s="144"/>
      <c r="UOA25" s="145"/>
      <c r="UOB25" s="144"/>
      <c r="UOC25" s="145"/>
      <c r="UOD25" s="144"/>
      <c r="UOE25" s="145"/>
      <c r="UOF25" s="144"/>
      <c r="UOG25" s="145"/>
      <c r="UOH25" s="144"/>
      <c r="UOI25" s="145"/>
      <c r="UOJ25" s="144"/>
      <c r="UOK25" s="145"/>
      <c r="UOL25" s="144"/>
      <c r="UOM25" s="145"/>
      <c r="UON25" s="144"/>
      <c r="UOO25" s="145"/>
      <c r="UOP25" s="144"/>
      <c r="UOQ25" s="145"/>
      <c r="UOR25" s="144"/>
      <c r="UOS25" s="145"/>
      <c r="UOT25" s="144"/>
      <c r="UOU25" s="145"/>
      <c r="UOV25" s="144"/>
      <c r="UOW25" s="145"/>
      <c r="UOX25" s="144"/>
      <c r="UOY25" s="145"/>
      <c r="UOZ25" s="144"/>
      <c r="UPA25" s="145"/>
      <c r="UPB25" s="144"/>
      <c r="UPC25" s="145"/>
      <c r="UPD25" s="144"/>
      <c r="UPE25" s="145"/>
      <c r="UPF25" s="144"/>
      <c r="UPG25" s="145"/>
      <c r="UPH25" s="144"/>
      <c r="UPI25" s="145"/>
      <c r="UPJ25" s="144"/>
      <c r="UPK25" s="145"/>
      <c r="UPL25" s="144"/>
      <c r="UPM25" s="145"/>
      <c r="UPN25" s="144"/>
      <c r="UPO25" s="145"/>
      <c r="UPP25" s="144"/>
      <c r="UPQ25" s="145"/>
      <c r="UPR25" s="144"/>
      <c r="UPS25" s="145"/>
      <c r="UPT25" s="144"/>
      <c r="UPU25" s="145"/>
      <c r="UPV25" s="144"/>
      <c r="UPW25" s="145"/>
      <c r="UPX25" s="144"/>
      <c r="UPY25" s="145"/>
      <c r="UPZ25" s="144"/>
      <c r="UQA25" s="145"/>
      <c r="UQB25" s="144"/>
      <c r="UQC25" s="145"/>
      <c r="UQD25" s="144"/>
      <c r="UQE25" s="145"/>
      <c r="UQF25" s="144"/>
      <c r="UQG25" s="145"/>
      <c r="UQH25" s="144"/>
      <c r="UQI25" s="145"/>
      <c r="UQJ25" s="144"/>
      <c r="UQK25" s="145"/>
      <c r="UQL25" s="144"/>
      <c r="UQM25" s="145"/>
      <c r="UQN25" s="144"/>
      <c r="UQO25" s="145"/>
      <c r="UQP25" s="144"/>
      <c r="UQQ25" s="145"/>
      <c r="UQR25" s="144"/>
      <c r="UQS25" s="145"/>
      <c r="UQT25" s="144"/>
      <c r="UQU25" s="145"/>
      <c r="UQV25" s="144"/>
      <c r="UQW25" s="145"/>
      <c r="UQX25" s="144"/>
      <c r="UQY25" s="145"/>
      <c r="UQZ25" s="144"/>
      <c r="URA25" s="145"/>
      <c r="URB25" s="144"/>
      <c r="URC25" s="145"/>
      <c r="URD25" s="144"/>
      <c r="URE25" s="145"/>
      <c r="URF25" s="144"/>
      <c r="URG25" s="145"/>
      <c r="URH25" s="144"/>
      <c r="URI25" s="145"/>
      <c r="URJ25" s="144"/>
      <c r="URK25" s="145"/>
      <c r="URL25" s="144"/>
      <c r="URM25" s="145"/>
      <c r="URN25" s="144"/>
      <c r="URO25" s="145"/>
      <c r="URP25" s="144"/>
      <c r="URQ25" s="145"/>
      <c r="URR25" s="144"/>
      <c r="URS25" s="145"/>
      <c r="URT25" s="144"/>
      <c r="URU25" s="145"/>
      <c r="URV25" s="144"/>
      <c r="URW25" s="145"/>
      <c r="URX25" s="144"/>
      <c r="URY25" s="145"/>
      <c r="URZ25" s="144"/>
      <c r="USA25" s="145"/>
      <c r="USB25" s="144"/>
      <c r="USC25" s="145"/>
      <c r="USD25" s="144"/>
      <c r="USE25" s="145"/>
      <c r="USF25" s="144"/>
      <c r="USG25" s="145"/>
      <c r="USH25" s="144"/>
      <c r="USI25" s="145"/>
      <c r="USJ25" s="144"/>
      <c r="USK25" s="145"/>
      <c r="USL25" s="144"/>
      <c r="USM25" s="145"/>
      <c r="USN25" s="144"/>
      <c r="USO25" s="145"/>
      <c r="USP25" s="144"/>
      <c r="USQ25" s="145"/>
      <c r="USR25" s="144"/>
      <c r="USS25" s="145"/>
      <c r="UST25" s="144"/>
      <c r="USU25" s="145"/>
      <c r="USV25" s="144"/>
      <c r="USW25" s="145"/>
      <c r="USX25" s="144"/>
      <c r="USY25" s="145"/>
      <c r="USZ25" s="144"/>
      <c r="UTA25" s="145"/>
      <c r="UTB25" s="144"/>
      <c r="UTC25" s="145"/>
      <c r="UTD25" s="144"/>
      <c r="UTE25" s="145"/>
      <c r="UTF25" s="144"/>
      <c r="UTG25" s="145"/>
      <c r="UTH25" s="144"/>
      <c r="UTI25" s="145"/>
      <c r="UTJ25" s="144"/>
      <c r="UTK25" s="145"/>
      <c r="UTL25" s="144"/>
      <c r="UTM25" s="145"/>
      <c r="UTN25" s="144"/>
      <c r="UTO25" s="145"/>
      <c r="UTP25" s="144"/>
      <c r="UTQ25" s="145"/>
      <c r="UTR25" s="144"/>
      <c r="UTS25" s="145"/>
      <c r="UTT25" s="144"/>
      <c r="UTU25" s="145"/>
      <c r="UTV25" s="144"/>
      <c r="UTW25" s="145"/>
      <c r="UTX25" s="144"/>
      <c r="UTY25" s="145"/>
      <c r="UTZ25" s="144"/>
      <c r="UUA25" s="145"/>
      <c r="UUB25" s="144"/>
      <c r="UUC25" s="145"/>
      <c r="UUD25" s="144"/>
      <c r="UUE25" s="145"/>
      <c r="UUF25" s="144"/>
      <c r="UUG25" s="145"/>
      <c r="UUH25" s="144"/>
      <c r="UUI25" s="145"/>
      <c r="UUJ25" s="144"/>
      <c r="UUK25" s="145"/>
      <c r="UUL25" s="144"/>
      <c r="UUM25" s="145"/>
      <c r="UUN25" s="144"/>
      <c r="UUO25" s="145"/>
      <c r="UUP25" s="144"/>
      <c r="UUQ25" s="145"/>
      <c r="UUR25" s="144"/>
      <c r="UUS25" s="145"/>
      <c r="UUT25" s="144"/>
      <c r="UUU25" s="145"/>
      <c r="UUV25" s="144"/>
      <c r="UUW25" s="145"/>
      <c r="UUX25" s="144"/>
      <c r="UUY25" s="145"/>
      <c r="UUZ25" s="144"/>
      <c r="UVA25" s="145"/>
      <c r="UVB25" s="144"/>
      <c r="UVC25" s="145"/>
      <c r="UVD25" s="144"/>
      <c r="UVE25" s="145"/>
      <c r="UVF25" s="144"/>
      <c r="UVG25" s="145"/>
      <c r="UVH25" s="144"/>
      <c r="UVI25" s="145"/>
      <c r="UVJ25" s="144"/>
      <c r="UVK25" s="145"/>
      <c r="UVL25" s="144"/>
      <c r="UVM25" s="145"/>
      <c r="UVN25" s="144"/>
      <c r="UVO25" s="145"/>
      <c r="UVP25" s="144"/>
      <c r="UVQ25" s="145"/>
      <c r="UVR25" s="144"/>
      <c r="UVS25" s="145"/>
      <c r="UVT25" s="144"/>
      <c r="UVU25" s="145"/>
      <c r="UVV25" s="144"/>
      <c r="UVW25" s="145"/>
      <c r="UVX25" s="144"/>
      <c r="UVY25" s="145"/>
      <c r="UVZ25" s="144"/>
      <c r="UWA25" s="145"/>
      <c r="UWB25" s="144"/>
      <c r="UWC25" s="145"/>
      <c r="UWD25" s="144"/>
      <c r="UWE25" s="145"/>
      <c r="UWF25" s="144"/>
      <c r="UWG25" s="145"/>
      <c r="UWH25" s="144"/>
      <c r="UWI25" s="145"/>
      <c r="UWJ25" s="144"/>
      <c r="UWK25" s="145"/>
      <c r="UWL25" s="144"/>
      <c r="UWM25" s="145"/>
      <c r="UWN25" s="144"/>
      <c r="UWO25" s="145"/>
      <c r="UWP25" s="144"/>
      <c r="UWQ25" s="145"/>
      <c r="UWR25" s="144"/>
      <c r="UWS25" s="145"/>
      <c r="UWT25" s="144"/>
      <c r="UWU25" s="145"/>
      <c r="UWV25" s="144"/>
      <c r="UWW25" s="145"/>
      <c r="UWX25" s="144"/>
      <c r="UWY25" s="145"/>
      <c r="UWZ25" s="144"/>
      <c r="UXA25" s="145"/>
      <c r="UXB25" s="144"/>
      <c r="UXC25" s="145"/>
      <c r="UXD25" s="144"/>
      <c r="UXE25" s="145"/>
      <c r="UXF25" s="144"/>
      <c r="UXG25" s="145"/>
      <c r="UXH25" s="144"/>
      <c r="UXI25" s="145"/>
      <c r="UXJ25" s="144"/>
      <c r="UXK25" s="145"/>
      <c r="UXL25" s="144"/>
      <c r="UXM25" s="145"/>
      <c r="UXN25" s="144"/>
      <c r="UXO25" s="145"/>
      <c r="UXP25" s="144"/>
      <c r="UXQ25" s="145"/>
      <c r="UXR25" s="144"/>
      <c r="UXS25" s="145"/>
      <c r="UXT25" s="144"/>
      <c r="UXU25" s="145"/>
      <c r="UXV25" s="144"/>
      <c r="UXW25" s="145"/>
      <c r="UXX25" s="144"/>
      <c r="UXY25" s="145"/>
      <c r="UXZ25" s="144"/>
      <c r="UYA25" s="145"/>
      <c r="UYB25" s="144"/>
      <c r="UYC25" s="145"/>
      <c r="UYD25" s="144"/>
      <c r="UYE25" s="145"/>
      <c r="UYF25" s="144"/>
      <c r="UYG25" s="145"/>
      <c r="UYH25" s="144"/>
      <c r="UYI25" s="145"/>
      <c r="UYJ25" s="144"/>
      <c r="UYK25" s="145"/>
      <c r="UYL25" s="144"/>
      <c r="UYM25" s="145"/>
      <c r="UYN25" s="144"/>
      <c r="UYO25" s="145"/>
      <c r="UYP25" s="144"/>
      <c r="UYQ25" s="145"/>
      <c r="UYR25" s="144"/>
      <c r="UYS25" s="145"/>
      <c r="UYT25" s="144"/>
      <c r="UYU25" s="145"/>
      <c r="UYV25" s="144"/>
      <c r="UYW25" s="145"/>
      <c r="UYX25" s="144"/>
      <c r="UYY25" s="145"/>
      <c r="UYZ25" s="144"/>
      <c r="UZA25" s="145"/>
      <c r="UZB25" s="144"/>
      <c r="UZC25" s="145"/>
      <c r="UZD25" s="144"/>
      <c r="UZE25" s="145"/>
      <c r="UZF25" s="144"/>
      <c r="UZG25" s="145"/>
      <c r="UZH25" s="144"/>
      <c r="UZI25" s="145"/>
      <c r="UZJ25" s="144"/>
      <c r="UZK25" s="145"/>
      <c r="UZL25" s="144"/>
      <c r="UZM25" s="145"/>
      <c r="UZN25" s="144"/>
      <c r="UZO25" s="145"/>
      <c r="UZP25" s="144"/>
      <c r="UZQ25" s="145"/>
      <c r="UZR25" s="144"/>
      <c r="UZS25" s="145"/>
      <c r="UZT25" s="144"/>
      <c r="UZU25" s="145"/>
      <c r="UZV25" s="144"/>
      <c r="UZW25" s="145"/>
      <c r="UZX25" s="144"/>
      <c r="UZY25" s="145"/>
      <c r="UZZ25" s="144"/>
      <c r="VAA25" s="145"/>
      <c r="VAB25" s="144"/>
      <c r="VAC25" s="145"/>
      <c r="VAD25" s="144"/>
      <c r="VAE25" s="145"/>
      <c r="VAF25" s="144"/>
      <c r="VAG25" s="145"/>
      <c r="VAH25" s="144"/>
      <c r="VAI25" s="145"/>
      <c r="VAJ25" s="144"/>
      <c r="VAK25" s="145"/>
      <c r="VAL25" s="144"/>
      <c r="VAM25" s="145"/>
      <c r="VAN25" s="144"/>
      <c r="VAO25" s="145"/>
      <c r="VAP25" s="144"/>
      <c r="VAQ25" s="145"/>
      <c r="VAR25" s="144"/>
      <c r="VAS25" s="145"/>
      <c r="VAT25" s="144"/>
      <c r="VAU25" s="145"/>
      <c r="VAV25" s="144"/>
      <c r="VAW25" s="145"/>
      <c r="VAX25" s="144"/>
      <c r="VAY25" s="145"/>
      <c r="VAZ25" s="144"/>
      <c r="VBA25" s="145"/>
      <c r="VBB25" s="144"/>
      <c r="VBC25" s="145"/>
      <c r="VBD25" s="144"/>
      <c r="VBE25" s="145"/>
      <c r="VBF25" s="144"/>
      <c r="VBG25" s="145"/>
      <c r="VBH25" s="144"/>
      <c r="VBI25" s="145"/>
      <c r="VBJ25" s="144"/>
      <c r="VBK25" s="145"/>
      <c r="VBL25" s="144"/>
      <c r="VBM25" s="145"/>
      <c r="VBN25" s="144"/>
      <c r="VBO25" s="145"/>
      <c r="VBP25" s="144"/>
      <c r="VBQ25" s="145"/>
      <c r="VBR25" s="144"/>
      <c r="VBS25" s="145"/>
      <c r="VBT25" s="144"/>
      <c r="VBU25" s="145"/>
      <c r="VBV25" s="144"/>
      <c r="VBW25" s="145"/>
      <c r="VBX25" s="144"/>
      <c r="VBY25" s="145"/>
      <c r="VBZ25" s="144"/>
      <c r="VCA25" s="145"/>
      <c r="VCB25" s="144"/>
      <c r="VCC25" s="145"/>
      <c r="VCD25" s="144"/>
      <c r="VCE25" s="145"/>
      <c r="VCF25" s="144"/>
      <c r="VCG25" s="145"/>
      <c r="VCH25" s="144"/>
      <c r="VCI25" s="145"/>
      <c r="VCJ25" s="144"/>
      <c r="VCK25" s="145"/>
      <c r="VCL25" s="144"/>
      <c r="VCM25" s="145"/>
      <c r="VCN25" s="144"/>
      <c r="VCO25" s="145"/>
      <c r="VCP25" s="144"/>
      <c r="VCQ25" s="145"/>
      <c r="VCR25" s="144"/>
      <c r="VCS25" s="145"/>
      <c r="VCT25" s="144"/>
      <c r="VCU25" s="145"/>
      <c r="VCV25" s="144"/>
      <c r="VCW25" s="145"/>
      <c r="VCX25" s="144"/>
      <c r="VCY25" s="145"/>
      <c r="VCZ25" s="144"/>
      <c r="VDA25" s="145"/>
      <c r="VDB25" s="144"/>
      <c r="VDC25" s="145"/>
      <c r="VDD25" s="144"/>
      <c r="VDE25" s="145"/>
      <c r="VDF25" s="144"/>
      <c r="VDG25" s="145"/>
      <c r="VDH25" s="144"/>
      <c r="VDI25" s="145"/>
      <c r="VDJ25" s="144"/>
      <c r="VDK25" s="145"/>
      <c r="VDL25" s="144"/>
      <c r="VDM25" s="145"/>
      <c r="VDN25" s="144"/>
      <c r="VDO25" s="145"/>
      <c r="VDP25" s="144"/>
      <c r="VDQ25" s="145"/>
      <c r="VDR25" s="144"/>
      <c r="VDS25" s="145"/>
      <c r="VDT25" s="144"/>
      <c r="VDU25" s="145"/>
      <c r="VDV25" s="144"/>
      <c r="VDW25" s="145"/>
      <c r="VDX25" s="144"/>
      <c r="VDY25" s="145"/>
      <c r="VDZ25" s="144"/>
      <c r="VEA25" s="145"/>
      <c r="VEB25" s="144"/>
      <c r="VEC25" s="145"/>
      <c r="VED25" s="144"/>
      <c r="VEE25" s="145"/>
      <c r="VEF25" s="144"/>
      <c r="VEG25" s="145"/>
      <c r="VEH25" s="144"/>
      <c r="VEI25" s="145"/>
      <c r="VEJ25" s="144"/>
      <c r="VEK25" s="145"/>
      <c r="VEL25" s="144"/>
      <c r="VEM25" s="145"/>
      <c r="VEN25" s="144"/>
      <c r="VEO25" s="145"/>
      <c r="VEP25" s="144"/>
      <c r="VEQ25" s="145"/>
      <c r="VER25" s="144"/>
      <c r="VES25" s="145"/>
      <c r="VET25" s="144"/>
      <c r="VEU25" s="145"/>
      <c r="VEV25" s="144"/>
      <c r="VEW25" s="145"/>
      <c r="VEX25" s="144"/>
      <c r="VEY25" s="145"/>
      <c r="VEZ25" s="144"/>
      <c r="VFA25" s="145"/>
      <c r="VFB25" s="144"/>
      <c r="VFC25" s="145"/>
      <c r="VFD25" s="144"/>
      <c r="VFE25" s="145"/>
      <c r="VFF25" s="144"/>
      <c r="VFG25" s="145"/>
      <c r="VFH25" s="144"/>
      <c r="VFI25" s="145"/>
      <c r="VFJ25" s="144"/>
      <c r="VFK25" s="145"/>
      <c r="VFL25" s="144"/>
      <c r="VFM25" s="145"/>
      <c r="VFN25" s="144"/>
      <c r="VFO25" s="145"/>
      <c r="VFP25" s="144"/>
      <c r="VFQ25" s="145"/>
      <c r="VFR25" s="144"/>
      <c r="VFS25" s="145"/>
      <c r="VFT25" s="144"/>
      <c r="VFU25" s="145"/>
      <c r="VFV25" s="144"/>
      <c r="VFW25" s="145"/>
      <c r="VFX25" s="144"/>
      <c r="VFY25" s="145"/>
      <c r="VFZ25" s="144"/>
      <c r="VGA25" s="145"/>
      <c r="VGB25" s="144"/>
      <c r="VGC25" s="145"/>
      <c r="VGD25" s="144"/>
      <c r="VGE25" s="145"/>
      <c r="VGF25" s="144"/>
      <c r="VGG25" s="145"/>
      <c r="VGH25" s="144"/>
      <c r="VGI25" s="145"/>
      <c r="VGJ25" s="144"/>
      <c r="VGK25" s="145"/>
      <c r="VGL25" s="144"/>
      <c r="VGM25" s="145"/>
      <c r="VGN25" s="144"/>
      <c r="VGO25" s="145"/>
      <c r="VGP25" s="144"/>
      <c r="VGQ25" s="145"/>
      <c r="VGR25" s="144"/>
      <c r="VGS25" s="145"/>
      <c r="VGT25" s="144"/>
      <c r="VGU25" s="145"/>
      <c r="VGV25" s="144"/>
      <c r="VGW25" s="145"/>
      <c r="VGX25" s="144"/>
      <c r="VGY25" s="145"/>
      <c r="VGZ25" s="144"/>
      <c r="VHA25" s="145"/>
      <c r="VHB25" s="144"/>
      <c r="VHC25" s="145"/>
      <c r="VHD25" s="144"/>
      <c r="VHE25" s="145"/>
      <c r="VHF25" s="144"/>
      <c r="VHG25" s="145"/>
      <c r="VHH25" s="144"/>
      <c r="VHI25" s="145"/>
      <c r="VHJ25" s="144"/>
      <c r="VHK25" s="145"/>
      <c r="VHL25" s="144"/>
      <c r="VHM25" s="145"/>
      <c r="VHN25" s="144"/>
      <c r="VHO25" s="145"/>
      <c r="VHP25" s="144"/>
      <c r="VHQ25" s="145"/>
      <c r="VHR25" s="144"/>
      <c r="VHS25" s="145"/>
      <c r="VHT25" s="144"/>
      <c r="VHU25" s="145"/>
      <c r="VHV25" s="144"/>
      <c r="VHW25" s="145"/>
      <c r="VHX25" s="144"/>
      <c r="VHY25" s="145"/>
      <c r="VHZ25" s="144"/>
      <c r="VIA25" s="145"/>
      <c r="VIB25" s="144"/>
      <c r="VIC25" s="145"/>
      <c r="VID25" s="144"/>
      <c r="VIE25" s="145"/>
      <c r="VIF25" s="144"/>
      <c r="VIG25" s="145"/>
      <c r="VIH25" s="144"/>
      <c r="VII25" s="145"/>
      <c r="VIJ25" s="144"/>
      <c r="VIK25" s="145"/>
      <c r="VIL25" s="144"/>
      <c r="VIM25" s="145"/>
      <c r="VIN25" s="144"/>
      <c r="VIO25" s="145"/>
      <c r="VIP25" s="144"/>
      <c r="VIQ25" s="145"/>
      <c r="VIR25" s="144"/>
      <c r="VIS25" s="145"/>
      <c r="VIT25" s="144"/>
      <c r="VIU25" s="145"/>
      <c r="VIV25" s="144"/>
      <c r="VIW25" s="145"/>
      <c r="VIX25" s="144"/>
      <c r="VIY25" s="145"/>
      <c r="VIZ25" s="144"/>
      <c r="VJA25" s="145"/>
      <c r="VJB25" s="144"/>
      <c r="VJC25" s="145"/>
      <c r="VJD25" s="144"/>
      <c r="VJE25" s="145"/>
      <c r="VJF25" s="144"/>
      <c r="VJG25" s="145"/>
      <c r="VJH25" s="144"/>
      <c r="VJI25" s="145"/>
      <c r="VJJ25" s="144"/>
      <c r="VJK25" s="145"/>
      <c r="VJL25" s="144"/>
      <c r="VJM25" s="145"/>
      <c r="VJN25" s="144"/>
      <c r="VJO25" s="145"/>
      <c r="VJP25" s="144"/>
      <c r="VJQ25" s="145"/>
      <c r="VJR25" s="144"/>
      <c r="VJS25" s="145"/>
      <c r="VJT25" s="144"/>
      <c r="VJU25" s="145"/>
      <c r="VJV25" s="144"/>
      <c r="VJW25" s="145"/>
      <c r="VJX25" s="144"/>
      <c r="VJY25" s="145"/>
      <c r="VJZ25" s="144"/>
      <c r="VKA25" s="145"/>
      <c r="VKB25" s="144"/>
      <c r="VKC25" s="145"/>
      <c r="VKD25" s="144"/>
      <c r="VKE25" s="145"/>
      <c r="VKF25" s="144"/>
      <c r="VKG25" s="145"/>
      <c r="VKH25" s="144"/>
      <c r="VKI25" s="145"/>
      <c r="VKJ25" s="144"/>
      <c r="VKK25" s="145"/>
      <c r="VKL25" s="144"/>
      <c r="VKM25" s="145"/>
      <c r="VKN25" s="144"/>
      <c r="VKO25" s="145"/>
      <c r="VKP25" s="144"/>
      <c r="VKQ25" s="145"/>
      <c r="VKR25" s="144"/>
      <c r="VKS25" s="145"/>
      <c r="VKT25" s="144"/>
      <c r="VKU25" s="145"/>
      <c r="VKV25" s="144"/>
      <c r="VKW25" s="145"/>
      <c r="VKX25" s="144"/>
      <c r="VKY25" s="145"/>
      <c r="VKZ25" s="144"/>
      <c r="VLA25" s="145"/>
      <c r="VLB25" s="144"/>
      <c r="VLC25" s="145"/>
      <c r="VLD25" s="144"/>
      <c r="VLE25" s="145"/>
      <c r="VLF25" s="144"/>
      <c r="VLG25" s="145"/>
      <c r="VLH25" s="144"/>
      <c r="VLI25" s="145"/>
      <c r="VLJ25" s="144"/>
      <c r="VLK25" s="145"/>
      <c r="VLL25" s="144"/>
      <c r="VLM25" s="145"/>
      <c r="VLN25" s="144"/>
      <c r="VLO25" s="145"/>
      <c r="VLP25" s="144"/>
      <c r="VLQ25" s="145"/>
      <c r="VLR25" s="144"/>
      <c r="VLS25" s="145"/>
      <c r="VLT25" s="144"/>
      <c r="VLU25" s="145"/>
      <c r="VLV25" s="144"/>
      <c r="VLW25" s="145"/>
      <c r="VLX25" s="144"/>
      <c r="VLY25" s="145"/>
      <c r="VLZ25" s="144"/>
      <c r="VMA25" s="145"/>
      <c r="VMB25" s="144"/>
      <c r="VMC25" s="145"/>
      <c r="VMD25" s="144"/>
      <c r="VME25" s="145"/>
      <c r="VMF25" s="144"/>
      <c r="VMG25" s="145"/>
      <c r="VMH25" s="144"/>
      <c r="VMI25" s="145"/>
      <c r="VMJ25" s="144"/>
      <c r="VMK25" s="145"/>
      <c r="VML25" s="144"/>
      <c r="VMM25" s="145"/>
      <c r="VMN25" s="144"/>
      <c r="VMO25" s="145"/>
      <c r="VMP25" s="144"/>
      <c r="VMQ25" s="145"/>
      <c r="VMR25" s="144"/>
      <c r="VMS25" s="145"/>
      <c r="VMT25" s="144"/>
      <c r="VMU25" s="145"/>
      <c r="VMV25" s="144"/>
      <c r="VMW25" s="145"/>
      <c r="VMX25" s="144"/>
      <c r="VMY25" s="145"/>
      <c r="VMZ25" s="144"/>
      <c r="VNA25" s="145"/>
      <c r="VNB25" s="144"/>
      <c r="VNC25" s="145"/>
      <c r="VND25" s="144"/>
      <c r="VNE25" s="145"/>
      <c r="VNF25" s="144"/>
      <c r="VNG25" s="145"/>
      <c r="VNH25" s="144"/>
      <c r="VNI25" s="145"/>
      <c r="VNJ25" s="144"/>
      <c r="VNK25" s="145"/>
      <c r="VNL25" s="144"/>
      <c r="VNM25" s="145"/>
      <c r="VNN25" s="144"/>
      <c r="VNO25" s="145"/>
      <c r="VNP25" s="144"/>
      <c r="VNQ25" s="145"/>
      <c r="VNR25" s="144"/>
      <c r="VNS25" s="145"/>
      <c r="VNT25" s="144"/>
      <c r="VNU25" s="145"/>
      <c r="VNV25" s="144"/>
      <c r="VNW25" s="145"/>
      <c r="VNX25" s="144"/>
      <c r="VNY25" s="145"/>
      <c r="VNZ25" s="144"/>
      <c r="VOA25" s="145"/>
      <c r="VOB25" s="144"/>
      <c r="VOC25" s="145"/>
      <c r="VOD25" s="144"/>
      <c r="VOE25" s="145"/>
      <c r="VOF25" s="144"/>
      <c r="VOG25" s="145"/>
      <c r="VOH25" s="144"/>
      <c r="VOI25" s="145"/>
      <c r="VOJ25" s="144"/>
      <c r="VOK25" s="145"/>
      <c r="VOL25" s="144"/>
      <c r="VOM25" s="145"/>
      <c r="VON25" s="144"/>
      <c r="VOO25" s="145"/>
      <c r="VOP25" s="144"/>
      <c r="VOQ25" s="145"/>
      <c r="VOR25" s="144"/>
      <c r="VOS25" s="145"/>
      <c r="VOT25" s="144"/>
      <c r="VOU25" s="145"/>
      <c r="VOV25" s="144"/>
      <c r="VOW25" s="145"/>
      <c r="VOX25" s="144"/>
      <c r="VOY25" s="145"/>
      <c r="VOZ25" s="144"/>
      <c r="VPA25" s="145"/>
      <c r="VPB25" s="144"/>
      <c r="VPC25" s="145"/>
      <c r="VPD25" s="144"/>
      <c r="VPE25" s="145"/>
      <c r="VPF25" s="144"/>
      <c r="VPG25" s="145"/>
      <c r="VPH25" s="144"/>
      <c r="VPI25" s="145"/>
      <c r="VPJ25" s="144"/>
      <c r="VPK25" s="145"/>
      <c r="VPL25" s="144"/>
      <c r="VPM25" s="145"/>
      <c r="VPN25" s="144"/>
      <c r="VPO25" s="145"/>
      <c r="VPP25" s="144"/>
      <c r="VPQ25" s="145"/>
      <c r="VPR25" s="144"/>
      <c r="VPS25" s="145"/>
      <c r="VPT25" s="144"/>
      <c r="VPU25" s="145"/>
      <c r="VPV25" s="144"/>
      <c r="VPW25" s="145"/>
      <c r="VPX25" s="144"/>
      <c r="VPY25" s="145"/>
      <c r="VPZ25" s="144"/>
      <c r="VQA25" s="145"/>
      <c r="VQB25" s="144"/>
      <c r="VQC25" s="145"/>
      <c r="VQD25" s="144"/>
      <c r="VQE25" s="145"/>
      <c r="VQF25" s="144"/>
      <c r="VQG25" s="145"/>
      <c r="VQH25" s="144"/>
      <c r="VQI25" s="145"/>
      <c r="VQJ25" s="144"/>
      <c r="VQK25" s="145"/>
      <c r="VQL25" s="144"/>
      <c r="VQM25" s="145"/>
      <c r="VQN25" s="144"/>
      <c r="VQO25" s="145"/>
      <c r="VQP25" s="144"/>
      <c r="VQQ25" s="145"/>
      <c r="VQR25" s="144"/>
      <c r="VQS25" s="145"/>
      <c r="VQT25" s="144"/>
      <c r="VQU25" s="145"/>
      <c r="VQV25" s="144"/>
      <c r="VQW25" s="145"/>
      <c r="VQX25" s="144"/>
      <c r="VQY25" s="145"/>
      <c r="VQZ25" s="144"/>
      <c r="VRA25" s="145"/>
      <c r="VRB25" s="144"/>
      <c r="VRC25" s="145"/>
      <c r="VRD25" s="144"/>
      <c r="VRE25" s="145"/>
      <c r="VRF25" s="144"/>
      <c r="VRG25" s="145"/>
      <c r="VRH25" s="144"/>
      <c r="VRI25" s="145"/>
      <c r="VRJ25" s="144"/>
      <c r="VRK25" s="145"/>
      <c r="VRL25" s="144"/>
      <c r="VRM25" s="145"/>
      <c r="VRN25" s="144"/>
      <c r="VRO25" s="145"/>
      <c r="VRP25" s="144"/>
      <c r="VRQ25" s="145"/>
      <c r="VRR25" s="144"/>
      <c r="VRS25" s="145"/>
      <c r="VRT25" s="144"/>
      <c r="VRU25" s="145"/>
      <c r="VRV25" s="144"/>
      <c r="VRW25" s="145"/>
      <c r="VRX25" s="144"/>
      <c r="VRY25" s="145"/>
      <c r="VRZ25" s="144"/>
      <c r="VSA25" s="145"/>
      <c r="VSB25" s="144"/>
      <c r="VSC25" s="145"/>
      <c r="VSD25" s="144"/>
      <c r="VSE25" s="145"/>
      <c r="VSF25" s="144"/>
      <c r="VSG25" s="145"/>
      <c r="VSH25" s="144"/>
      <c r="VSI25" s="145"/>
      <c r="VSJ25" s="144"/>
      <c r="VSK25" s="145"/>
      <c r="VSL25" s="144"/>
      <c r="VSM25" s="145"/>
      <c r="VSN25" s="144"/>
      <c r="VSO25" s="145"/>
      <c r="VSP25" s="144"/>
      <c r="VSQ25" s="145"/>
      <c r="VSR25" s="144"/>
      <c r="VSS25" s="145"/>
      <c r="VST25" s="144"/>
      <c r="VSU25" s="145"/>
      <c r="VSV25" s="144"/>
      <c r="VSW25" s="145"/>
      <c r="VSX25" s="144"/>
      <c r="VSY25" s="145"/>
      <c r="VSZ25" s="144"/>
      <c r="VTA25" s="145"/>
      <c r="VTB25" s="144"/>
      <c r="VTC25" s="145"/>
      <c r="VTD25" s="144"/>
      <c r="VTE25" s="145"/>
      <c r="VTF25" s="144"/>
      <c r="VTG25" s="145"/>
      <c r="VTH25" s="144"/>
      <c r="VTI25" s="145"/>
      <c r="VTJ25" s="144"/>
      <c r="VTK25" s="145"/>
      <c r="VTL25" s="144"/>
      <c r="VTM25" s="145"/>
      <c r="VTN25" s="144"/>
      <c r="VTO25" s="145"/>
      <c r="VTP25" s="144"/>
      <c r="VTQ25" s="145"/>
      <c r="VTR25" s="144"/>
      <c r="VTS25" s="145"/>
      <c r="VTT25" s="144"/>
      <c r="VTU25" s="145"/>
      <c r="VTV25" s="144"/>
      <c r="VTW25" s="145"/>
      <c r="VTX25" s="144"/>
      <c r="VTY25" s="145"/>
      <c r="VTZ25" s="144"/>
      <c r="VUA25" s="145"/>
      <c r="VUB25" s="144"/>
      <c r="VUC25" s="145"/>
      <c r="VUD25" s="144"/>
      <c r="VUE25" s="145"/>
      <c r="VUF25" s="144"/>
      <c r="VUG25" s="145"/>
      <c r="VUH25" s="144"/>
      <c r="VUI25" s="145"/>
      <c r="VUJ25" s="144"/>
      <c r="VUK25" s="145"/>
      <c r="VUL25" s="144"/>
      <c r="VUM25" s="145"/>
      <c r="VUN25" s="144"/>
      <c r="VUO25" s="145"/>
      <c r="VUP25" s="144"/>
      <c r="VUQ25" s="145"/>
      <c r="VUR25" s="144"/>
      <c r="VUS25" s="145"/>
      <c r="VUT25" s="144"/>
      <c r="VUU25" s="145"/>
      <c r="VUV25" s="144"/>
      <c r="VUW25" s="145"/>
      <c r="VUX25" s="144"/>
      <c r="VUY25" s="145"/>
      <c r="VUZ25" s="144"/>
      <c r="VVA25" s="145"/>
      <c r="VVB25" s="144"/>
      <c r="VVC25" s="145"/>
      <c r="VVD25" s="144"/>
      <c r="VVE25" s="145"/>
      <c r="VVF25" s="144"/>
      <c r="VVG25" s="145"/>
      <c r="VVH25" s="144"/>
      <c r="VVI25" s="145"/>
      <c r="VVJ25" s="144"/>
      <c r="VVK25" s="145"/>
      <c r="VVL25" s="144"/>
      <c r="VVM25" s="145"/>
      <c r="VVN25" s="144"/>
      <c r="VVO25" s="145"/>
      <c r="VVP25" s="144"/>
      <c r="VVQ25" s="145"/>
      <c r="VVR25" s="144"/>
      <c r="VVS25" s="145"/>
      <c r="VVT25" s="144"/>
      <c r="VVU25" s="145"/>
      <c r="VVV25" s="144"/>
      <c r="VVW25" s="145"/>
      <c r="VVX25" s="144"/>
      <c r="VVY25" s="145"/>
      <c r="VVZ25" s="144"/>
      <c r="VWA25" s="145"/>
      <c r="VWB25" s="144"/>
      <c r="VWC25" s="145"/>
      <c r="VWD25" s="144"/>
      <c r="VWE25" s="145"/>
      <c r="VWF25" s="144"/>
      <c r="VWG25" s="145"/>
      <c r="VWH25" s="144"/>
      <c r="VWI25" s="145"/>
      <c r="VWJ25" s="144"/>
      <c r="VWK25" s="145"/>
      <c r="VWL25" s="144"/>
      <c r="VWM25" s="145"/>
      <c r="VWN25" s="144"/>
      <c r="VWO25" s="145"/>
      <c r="VWP25" s="144"/>
      <c r="VWQ25" s="145"/>
      <c r="VWR25" s="144"/>
      <c r="VWS25" s="145"/>
      <c r="VWT25" s="144"/>
      <c r="VWU25" s="145"/>
      <c r="VWV25" s="144"/>
      <c r="VWW25" s="145"/>
      <c r="VWX25" s="144"/>
      <c r="VWY25" s="145"/>
      <c r="VWZ25" s="144"/>
      <c r="VXA25" s="145"/>
      <c r="VXB25" s="144"/>
      <c r="VXC25" s="145"/>
      <c r="VXD25" s="144"/>
      <c r="VXE25" s="145"/>
      <c r="VXF25" s="144"/>
      <c r="VXG25" s="145"/>
      <c r="VXH25" s="144"/>
      <c r="VXI25" s="145"/>
      <c r="VXJ25" s="144"/>
      <c r="VXK25" s="145"/>
      <c r="VXL25" s="144"/>
      <c r="VXM25" s="145"/>
      <c r="VXN25" s="144"/>
      <c r="VXO25" s="145"/>
      <c r="VXP25" s="144"/>
      <c r="VXQ25" s="145"/>
      <c r="VXR25" s="144"/>
      <c r="VXS25" s="145"/>
      <c r="VXT25" s="144"/>
      <c r="VXU25" s="145"/>
      <c r="VXV25" s="144"/>
      <c r="VXW25" s="145"/>
      <c r="VXX25" s="144"/>
      <c r="VXY25" s="145"/>
      <c r="VXZ25" s="144"/>
      <c r="VYA25" s="145"/>
      <c r="VYB25" s="144"/>
      <c r="VYC25" s="145"/>
      <c r="VYD25" s="144"/>
      <c r="VYE25" s="145"/>
      <c r="VYF25" s="144"/>
      <c r="VYG25" s="145"/>
      <c r="VYH25" s="144"/>
      <c r="VYI25" s="145"/>
      <c r="VYJ25" s="144"/>
      <c r="VYK25" s="145"/>
      <c r="VYL25" s="144"/>
      <c r="VYM25" s="145"/>
      <c r="VYN25" s="144"/>
      <c r="VYO25" s="145"/>
      <c r="VYP25" s="144"/>
      <c r="VYQ25" s="145"/>
      <c r="VYR25" s="144"/>
      <c r="VYS25" s="145"/>
      <c r="VYT25" s="144"/>
      <c r="VYU25" s="145"/>
      <c r="VYV25" s="144"/>
      <c r="VYW25" s="145"/>
      <c r="VYX25" s="144"/>
      <c r="VYY25" s="145"/>
      <c r="VYZ25" s="144"/>
      <c r="VZA25" s="145"/>
      <c r="VZB25" s="144"/>
      <c r="VZC25" s="145"/>
      <c r="VZD25" s="144"/>
      <c r="VZE25" s="145"/>
      <c r="VZF25" s="144"/>
      <c r="VZG25" s="145"/>
      <c r="VZH25" s="144"/>
      <c r="VZI25" s="145"/>
      <c r="VZJ25" s="144"/>
      <c r="VZK25" s="145"/>
      <c r="VZL25" s="144"/>
      <c r="VZM25" s="145"/>
      <c r="VZN25" s="144"/>
      <c r="VZO25" s="145"/>
      <c r="VZP25" s="144"/>
      <c r="VZQ25" s="145"/>
      <c r="VZR25" s="144"/>
      <c r="VZS25" s="145"/>
      <c r="VZT25" s="144"/>
      <c r="VZU25" s="145"/>
      <c r="VZV25" s="144"/>
      <c r="VZW25" s="145"/>
      <c r="VZX25" s="144"/>
      <c r="VZY25" s="145"/>
      <c r="VZZ25" s="144"/>
      <c r="WAA25" s="145"/>
      <c r="WAB25" s="144"/>
      <c r="WAC25" s="145"/>
      <c r="WAD25" s="144"/>
      <c r="WAE25" s="145"/>
      <c r="WAF25" s="144"/>
      <c r="WAG25" s="145"/>
      <c r="WAH25" s="144"/>
      <c r="WAI25" s="145"/>
      <c r="WAJ25" s="144"/>
      <c r="WAK25" s="145"/>
      <c r="WAL25" s="144"/>
      <c r="WAM25" s="145"/>
      <c r="WAN25" s="144"/>
      <c r="WAO25" s="145"/>
      <c r="WAP25" s="144"/>
      <c r="WAQ25" s="145"/>
      <c r="WAR25" s="144"/>
      <c r="WAS25" s="145"/>
      <c r="WAT25" s="144"/>
      <c r="WAU25" s="145"/>
      <c r="WAV25" s="144"/>
      <c r="WAW25" s="145"/>
      <c r="WAX25" s="144"/>
      <c r="WAY25" s="145"/>
      <c r="WAZ25" s="144"/>
      <c r="WBA25" s="145"/>
      <c r="WBB25" s="144"/>
      <c r="WBC25" s="145"/>
      <c r="WBD25" s="144"/>
      <c r="WBE25" s="145"/>
      <c r="WBF25" s="144"/>
      <c r="WBG25" s="145"/>
      <c r="WBH25" s="144"/>
      <c r="WBI25" s="145"/>
      <c r="WBJ25" s="144"/>
      <c r="WBK25" s="145"/>
      <c r="WBL25" s="144"/>
      <c r="WBM25" s="145"/>
      <c r="WBN25" s="144"/>
      <c r="WBO25" s="145"/>
      <c r="WBP25" s="144"/>
      <c r="WBQ25" s="145"/>
      <c r="WBR25" s="144"/>
      <c r="WBS25" s="145"/>
      <c r="WBT25" s="144"/>
      <c r="WBU25" s="145"/>
      <c r="WBV25" s="144"/>
      <c r="WBW25" s="145"/>
      <c r="WBX25" s="144"/>
      <c r="WBY25" s="145"/>
      <c r="WBZ25" s="144"/>
      <c r="WCA25" s="145"/>
      <c r="WCB25" s="144"/>
      <c r="WCC25" s="145"/>
      <c r="WCD25" s="144"/>
      <c r="WCE25" s="145"/>
      <c r="WCF25" s="144"/>
      <c r="WCG25" s="145"/>
      <c r="WCH25" s="144"/>
      <c r="WCI25" s="145"/>
      <c r="WCJ25" s="144"/>
      <c r="WCK25" s="145"/>
      <c r="WCL25" s="144"/>
      <c r="WCM25" s="145"/>
      <c r="WCN25" s="144"/>
      <c r="WCO25" s="145"/>
      <c r="WCP25" s="144"/>
      <c r="WCQ25" s="145"/>
      <c r="WCR25" s="144"/>
      <c r="WCS25" s="145"/>
      <c r="WCT25" s="144"/>
      <c r="WCU25" s="145"/>
      <c r="WCV25" s="144"/>
      <c r="WCW25" s="145"/>
      <c r="WCX25" s="144"/>
      <c r="WCY25" s="145"/>
      <c r="WCZ25" s="144"/>
      <c r="WDA25" s="145"/>
      <c r="WDB25" s="144"/>
      <c r="WDC25" s="145"/>
      <c r="WDD25" s="144"/>
      <c r="WDE25" s="145"/>
      <c r="WDF25" s="144"/>
      <c r="WDG25" s="145"/>
      <c r="WDH25" s="144"/>
      <c r="WDI25" s="145"/>
      <c r="WDJ25" s="144"/>
      <c r="WDK25" s="145"/>
      <c r="WDL25" s="144"/>
      <c r="WDM25" s="145"/>
      <c r="WDN25" s="144"/>
      <c r="WDO25" s="145"/>
      <c r="WDP25" s="144"/>
      <c r="WDQ25" s="145"/>
      <c r="WDR25" s="144"/>
      <c r="WDS25" s="145"/>
      <c r="WDT25" s="144"/>
      <c r="WDU25" s="145"/>
      <c r="WDV25" s="144"/>
      <c r="WDW25" s="145"/>
      <c r="WDX25" s="144"/>
      <c r="WDY25" s="145"/>
      <c r="WDZ25" s="144"/>
      <c r="WEA25" s="145"/>
      <c r="WEB25" s="144"/>
      <c r="WEC25" s="145"/>
      <c r="WED25" s="144"/>
      <c r="WEE25" s="145"/>
      <c r="WEF25" s="144"/>
      <c r="WEG25" s="145"/>
      <c r="WEH25" s="144"/>
      <c r="WEI25" s="145"/>
      <c r="WEJ25" s="144"/>
      <c r="WEK25" s="145"/>
      <c r="WEL25" s="144"/>
      <c r="WEM25" s="145"/>
      <c r="WEN25" s="144"/>
      <c r="WEO25" s="145"/>
      <c r="WEP25" s="144"/>
      <c r="WEQ25" s="145"/>
      <c r="WER25" s="144"/>
      <c r="WES25" s="145"/>
      <c r="WET25" s="144"/>
      <c r="WEU25" s="145"/>
      <c r="WEV25" s="144"/>
      <c r="WEW25" s="145"/>
      <c r="WEX25" s="144"/>
      <c r="WEY25" s="145"/>
      <c r="WEZ25" s="144"/>
      <c r="WFA25" s="145"/>
      <c r="WFB25" s="144"/>
      <c r="WFC25" s="145"/>
      <c r="WFD25" s="144"/>
      <c r="WFE25" s="145"/>
      <c r="WFF25" s="144"/>
      <c r="WFG25" s="145"/>
      <c r="WFH25" s="144"/>
      <c r="WFI25" s="145"/>
      <c r="WFJ25" s="144"/>
      <c r="WFK25" s="145"/>
      <c r="WFL25" s="144"/>
      <c r="WFM25" s="145"/>
      <c r="WFN25" s="144"/>
      <c r="WFO25" s="145"/>
      <c r="WFP25" s="144"/>
      <c r="WFQ25" s="145"/>
      <c r="WFR25" s="144"/>
      <c r="WFS25" s="145"/>
      <c r="WFT25" s="144"/>
      <c r="WFU25" s="145"/>
      <c r="WFV25" s="144"/>
      <c r="WFW25" s="145"/>
      <c r="WFX25" s="144"/>
      <c r="WFY25" s="145"/>
      <c r="WFZ25" s="144"/>
      <c r="WGA25" s="145"/>
      <c r="WGB25" s="144"/>
      <c r="WGC25" s="145"/>
      <c r="WGD25" s="144"/>
      <c r="WGE25" s="145"/>
      <c r="WGF25" s="144"/>
      <c r="WGG25" s="145"/>
      <c r="WGH25" s="144"/>
      <c r="WGI25" s="145"/>
      <c r="WGJ25" s="144"/>
      <c r="WGK25" s="145"/>
      <c r="WGL25" s="144"/>
      <c r="WGM25" s="145"/>
      <c r="WGN25" s="144"/>
      <c r="WGO25" s="145"/>
      <c r="WGP25" s="144"/>
      <c r="WGQ25" s="145"/>
      <c r="WGR25" s="144"/>
      <c r="WGS25" s="145"/>
      <c r="WGT25" s="144"/>
      <c r="WGU25" s="145"/>
      <c r="WGV25" s="144"/>
      <c r="WGW25" s="145"/>
      <c r="WGX25" s="144"/>
      <c r="WGY25" s="145"/>
      <c r="WGZ25" s="144"/>
      <c r="WHA25" s="145"/>
      <c r="WHB25" s="144"/>
      <c r="WHC25" s="145"/>
      <c r="WHD25" s="144"/>
      <c r="WHE25" s="145"/>
      <c r="WHF25" s="144"/>
      <c r="WHG25" s="145"/>
      <c r="WHH25" s="144"/>
      <c r="WHI25" s="145"/>
      <c r="WHJ25" s="144"/>
      <c r="WHK25" s="145"/>
      <c r="WHL25" s="144"/>
      <c r="WHM25" s="145"/>
      <c r="WHN25" s="144"/>
      <c r="WHO25" s="145"/>
      <c r="WHP25" s="144"/>
      <c r="WHQ25" s="145"/>
      <c r="WHR25" s="144"/>
      <c r="WHS25" s="145"/>
      <c r="WHT25" s="144"/>
      <c r="WHU25" s="145"/>
      <c r="WHV25" s="144"/>
      <c r="WHW25" s="145"/>
      <c r="WHX25" s="144"/>
      <c r="WHY25" s="145"/>
      <c r="WHZ25" s="144"/>
      <c r="WIA25" s="145"/>
      <c r="WIB25" s="144"/>
      <c r="WIC25" s="145"/>
      <c r="WID25" s="144"/>
      <c r="WIE25" s="145"/>
      <c r="WIF25" s="144"/>
      <c r="WIG25" s="145"/>
      <c r="WIH25" s="144"/>
      <c r="WII25" s="145"/>
      <c r="WIJ25" s="144"/>
      <c r="WIK25" s="145"/>
      <c r="WIL25" s="144"/>
      <c r="WIM25" s="145"/>
      <c r="WIN25" s="144"/>
      <c r="WIO25" s="145"/>
      <c r="WIP25" s="144"/>
      <c r="WIQ25" s="145"/>
      <c r="WIR25" s="144"/>
      <c r="WIS25" s="145"/>
      <c r="WIT25" s="144"/>
      <c r="WIU25" s="145"/>
      <c r="WIV25" s="144"/>
      <c r="WIW25" s="145"/>
      <c r="WIX25" s="144"/>
      <c r="WIY25" s="145"/>
      <c r="WIZ25" s="144"/>
      <c r="WJA25" s="145"/>
      <c r="WJB25" s="144"/>
      <c r="WJC25" s="145"/>
      <c r="WJD25" s="144"/>
      <c r="WJE25" s="145"/>
      <c r="WJF25" s="144"/>
      <c r="WJG25" s="145"/>
      <c r="WJH25" s="144"/>
      <c r="WJI25" s="145"/>
      <c r="WJJ25" s="144"/>
      <c r="WJK25" s="145"/>
      <c r="WJL25" s="144"/>
      <c r="WJM25" s="145"/>
      <c r="WJN25" s="144"/>
      <c r="WJO25" s="145"/>
      <c r="WJP25" s="144"/>
      <c r="WJQ25" s="145"/>
      <c r="WJR25" s="144"/>
      <c r="WJS25" s="145"/>
      <c r="WJT25" s="144"/>
      <c r="WJU25" s="145"/>
      <c r="WJV25" s="144"/>
      <c r="WJW25" s="145"/>
      <c r="WJX25" s="144"/>
      <c r="WJY25" s="145"/>
      <c r="WJZ25" s="144"/>
      <c r="WKA25" s="145"/>
      <c r="WKB25" s="144"/>
      <c r="WKC25" s="145"/>
      <c r="WKD25" s="144"/>
      <c r="WKE25" s="145"/>
      <c r="WKF25" s="144"/>
      <c r="WKG25" s="145"/>
      <c r="WKH25" s="144"/>
      <c r="WKI25" s="145"/>
      <c r="WKJ25" s="144"/>
      <c r="WKK25" s="145"/>
      <c r="WKL25" s="144"/>
      <c r="WKM25" s="145"/>
      <c r="WKN25" s="144"/>
      <c r="WKO25" s="145"/>
      <c r="WKP25" s="144"/>
      <c r="WKQ25" s="145"/>
      <c r="WKR25" s="144"/>
      <c r="WKS25" s="145"/>
      <c r="WKT25" s="144"/>
      <c r="WKU25" s="145"/>
      <c r="WKV25" s="144"/>
      <c r="WKW25" s="145"/>
      <c r="WKX25" s="144"/>
      <c r="WKY25" s="145"/>
      <c r="WKZ25" s="144"/>
      <c r="WLA25" s="145"/>
      <c r="WLB25" s="144"/>
      <c r="WLC25" s="145"/>
      <c r="WLD25" s="144"/>
      <c r="WLE25" s="145"/>
      <c r="WLF25" s="144"/>
      <c r="WLG25" s="145"/>
      <c r="WLH25" s="144"/>
      <c r="WLI25" s="145"/>
      <c r="WLJ25" s="144"/>
      <c r="WLK25" s="145"/>
      <c r="WLL25" s="144"/>
      <c r="WLM25" s="145"/>
      <c r="WLN25" s="144"/>
      <c r="WLO25" s="145"/>
      <c r="WLP25" s="144"/>
      <c r="WLQ25" s="145"/>
      <c r="WLR25" s="144"/>
      <c r="WLS25" s="145"/>
      <c r="WLT25" s="144"/>
      <c r="WLU25" s="145"/>
      <c r="WLV25" s="144"/>
      <c r="WLW25" s="145"/>
      <c r="WLX25" s="144"/>
      <c r="WLY25" s="145"/>
      <c r="WLZ25" s="144"/>
      <c r="WMA25" s="145"/>
      <c r="WMB25" s="144"/>
      <c r="WMC25" s="145"/>
      <c r="WMD25" s="144"/>
      <c r="WME25" s="145"/>
      <c r="WMF25" s="144"/>
      <c r="WMG25" s="145"/>
      <c r="WMH25" s="144"/>
      <c r="WMI25" s="145"/>
      <c r="WMJ25" s="144"/>
      <c r="WMK25" s="145"/>
      <c r="WML25" s="144"/>
      <c r="WMM25" s="145"/>
      <c r="WMN25" s="144"/>
      <c r="WMO25" s="145"/>
      <c r="WMP25" s="144"/>
      <c r="WMQ25" s="145"/>
      <c r="WMR25" s="144"/>
      <c r="WMS25" s="145"/>
      <c r="WMT25" s="144"/>
      <c r="WMU25" s="145"/>
      <c r="WMV25" s="144"/>
      <c r="WMW25" s="145"/>
      <c r="WMX25" s="144"/>
      <c r="WMY25" s="145"/>
      <c r="WMZ25" s="144"/>
      <c r="WNA25" s="145"/>
      <c r="WNB25" s="144"/>
      <c r="WNC25" s="145"/>
      <c r="WND25" s="144"/>
      <c r="WNE25" s="145"/>
      <c r="WNF25" s="144"/>
      <c r="WNG25" s="145"/>
      <c r="WNH25" s="144"/>
      <c r="WNI25" s="145"/>
      <c r="WNJ25" s="144"/>
      <c r="WNK25" s="145"/>
      <c r="WNL25" s="144"/>
      <c r="WNM25" s="145"/>
      <c r="WNN25" s="144"/>
      <c r="WNO25" s="145"/>
      <c r="WNP25" s="144"/>
      <c r="WNQ25" s="145"/>
      <c r="WNR25" s="144"/>
      <c r="WNS25" s="145"/>
      <c r="WNT25" s="144"/>
      <c r="WNU25" s="145"/>
      <c r="WNV25" s="144"/>
      <c r="WNW25" s="145"/>
      <c r="WNX25" s="144"/>
      <c r="WNY25" s="145"/>
      <c r="WNZ25" s="144"/>
      <c r="WOA25" s="145"/>
      <c r="WOB25" s="144"/>
      <c r="WOC25" s="145"/>
      <c r="WOD25" s="144"/>
      <c r="WOE25" s="145"/>
      <c r="WOF25" s="144"/>
      <c r="WOG25" s="145"/>
      <c r="WOH25" s="144"/>
      <c r="WOI25" s="145"/>
      <c r="WOJ25" s="144"/>
      <c r="WOK25" s="145"/>
      <c r="WOL25" s="144"/>
      <c r="WOM25" s="145"/>
      <c r="WON25" s="144"/>
      <c r="WOO25" s="145"/>
      <c r="WOP25" s="144"/>
      <c r="WOQ25" s="145"/>
      <c r="WOR25" s="144"/>
      <c r="WOS25" s="145"/>
      <c r="WOT25" s="144"/>
      <c r="WOU25" s="145"/>
      <c r="WOV25" s="144"/>
      <c r="WOW25" s="145"/>
      <c r="WOX25" s="144"/>
      <c r="WOY25" s="145"/>
      <c r="WOZ25" s="144"/>
      <c r="WPA25" s="145"/>
      <c r="WPB25" s="144"/>
      <c r="WPC25" s="145"/>
      <c r="WPD25" s="144"/>
      <c r="WPE25" s="145"/>
      <c r="WPF25" s="144"/>
      <c r="WPG25" s="145"/>
      <c r="WPH25" s="144"/>
      <c r="WPI25" s="145"/>
      <c r="WPJ25" s="144"/>
      <c r="WPK25" s="145"/>
      <c r="WPL25" s="144"/>
      <c r="WPM25" s="145"/>
      <c r="WPN25" s="144"/>
      <c r="WPO25" s="145"/>
      <c r="WPP25" s="144"/>
      <c r="WPQ25" s="145"/>
      <c r="WPR25" s="144"/>
      <c r="WPS25" s="145"/>
      <c r="WPT25" s="144"/>
      <c r="WPU25" s="145"/>
      <c r="WPV25" s="144"/>
      <c r="WPW25" s="145"/>
      <c r="WPX25" s="144"/>
      <c r="WPY25" s="145"/>
      <c r="WPZ25" s="144"/>
      <c r="WQA25" s="145"/>
      <c r="WQB25" s="144"/>
      <c r="WQC25" s="145"/>
      <c r="WQD25" s="144"/>
      <c r="WQE25" s="145"/>
      <c r="WQF25" s="144"/>
      <c r="WQG25" s="145"/>
      <c r="WQH25" s="144"/>
      <c r="WQI25" s="145"/>
      <c r="WQJ25" s="144"/>
      <c r="WQK25" s="145"/>
      <c r="WQL25" s="144"/>
      <c r="WQM25" s="145"/>
      <c r="WQN25" s="144"/>
      <c r="WQO25" s="145"/>
      <c r="WQP25" s="144"/>
      <c r="WQQ25" s="145"/>
      <c r="WQR25" s="144"/>
      <c r="WQS25" s="145"/>
      <c r="WQT25" s="144"/>
      <c r="WQU25" s="145"/>
      <c r="WQV25" s="144"/>
      <c r="WQW25" s="145"/>
      <c r="WQX25" s="144"/>
      <c r="WQY25" s="145"/>
      <c r="WQZ25" s="144"/>
      <c r="WRA25" s="145"/>
      <c r="WRB25" s="144"/>
      <c r="WRC25" s="145"/>
      <c r="WRD25" s="144"/>
      <c r="WRE25" s="145"/>
      <c r="WRF25" s="144"/>
      <c r="WRG25" s="145"/>
      <c r="WRH25" s="144"/>
      <c r="WRI25" s="145"/>
      <c r="WRJ25" s="144"/>
      <c r="WRK25" s="145"/>
      <c r="WRL25" s="144"/>
      <c r="WRM25" s="145"/>
      <c r="WRN25" s="144"/>
      <c r="WRO25" s="145"/>
      <c r="WRP25" s="144"/>
      <c r="WRQ25" s="145"/>
      <c r="WRR25" s="144"/>
      <c r="WRS25" s="145"/>
      <c r="WRT25" s="144"/>
      <c r="WRU25" s="145"/>
      <c r="WRV25" s="144"/>
      <c r="WRW25" s="145"/>
      <c r="WRX25" s="144"/>
      <c r="WRY25" s="145"/>
      <c r="WRZ25" s="144"/>
      <c r="WSA25" s="145"/>
      <c r="WSB25" s="144"/>
      <c r="WSC25" s="145"/>
      <c r="WSD25" s="144"/>
      <c r="WSE25" s="145"/>
      <c r="WSF25" s="144"/>
      <c r="WSG25" s="145"/>
      <c r="WSH25" s="144"/>
      <c r="WSI25" s="145"/>
      <c r="WSJ25" s="144"/>
      <c r="WSK25" s="145"/>
      <c r="WSL25" s="144"/>
      <c r="WSM25" s="145"/>
      <c r="WSN25" s="144"/>
      <c r="WSO25" s="145"/>
      <c r="WSP25" s="144"/>
      <c r="WSQ25" s="145"/>
      <c r="WSR25" s="144"/>
      <c r="WSS25" s="145"/>
      <c r="WST25" s="144"/>
      <c r="WSU25" s="145"/>
      <c r="WSV25" s="144"/>
      <c r="WSW25" s="145"/>
      <c r="WSX25" s="144"/>
      <c r="WSY25" s="145"/>
      <c r="WSZ25" s="144"/>
      <c r="WTA25" s="145"/>
      <c r="WTB25" s="144"/>
      <c r="WTC25" s="145"/>
      <c r="WTD25" s="144"/>
      <c r="WTE25" s="145"/>
      <c r="WTF25" s="144"/>
      <c r="WTG25" s="145"/>
      <c r="WTH25" s="144"/>
      <c r="WTI25" s="145"/>
      <c r="WTJ25" s="144"/>
      <c r="WTK25" s="145"/>
      <c r="WTL25" s="144"/>
      <c r="WTM25" s="145"/>
      <c r="WTN25" s="144"/>
      <c r="WTO25" s="145"/>
      <c r="WTP25" s="144"/>
      <c r="WTQ25" s="145"/>
      <c r="WTR25" s="144"/>
      <c r="WTS25" s="145"/>
      <c r="WTT25" s="144"/>
      <c r="WTU25" s="145"/>
      <c r="WTV25" s="144"/>
      <c r="WTW25" s="145"/>
      <c r="WTX25" s="144"/>
      <c r="WTY25" s="145"/>
      <c r="WTZ25" s="144"/>
      <c r="WUA25" s="145"/>
      <c r="WUB25" s="144"/>
      <c r="WUC25" s="145"/>
      <c r="WUD25" s="144"/>
      <c r="WUE25" s="145"/>
      <c r="WUF25" s="144"/>
      <c r="WUG25" s="145"/>
      <c r="WUH25" s="144"/>
      <c r="WUI25" s="145"/>
      <c r="WUJ25" s="144"/>
      <c r="WUK25" s="145"/>
      <c r="WUL25" s="144"/>
      <c r="WUM25" s="145"/>
      <c r="WUN25" s="144"/>
      <c r="WUO25" s="145"/>
      <c r="WUP25" s="144"/>
      <c r="WUQ25" s="145"/>
      <c r="WUR25" s="144"/>
      <c r="WUS25" s="145"/>
      <c r="WUT25" s="144"/>
      <c r="WUU25" s="145"/>
      <c r="WUV25" s="144"/>
      <c r="WUW25" s="145"/>
      <c r="WUX25" s="144"/>
      <c r="WUY25" s="145"/>
      <c r="WUZ25" s="144"/>
      <c r="WVA25" s="145"/>
      <c r="WVB25" s="144"/>
      <c r="WVC25" s="145"/>
      <c r="WVD25" s="144"/>
      <c r="WVE25" s="145"/>
      <c r="WVF25" s="144"/>
      <c r="WVG25" s="145"/>
      <c r="WVH25" s="144"/>
      <c r="WVI25" s="145"/>
      <c r="WVJ25" s="144"/>
      <c r="WVK25" s="145"/>
      <c r="WVL25" s="144"/>
      <c r="WVM25" s="145"/>
      <c r="WVN25" s="144"/>
      <c r="WVO25" s="145"/>
      <c r="WVP25" s="144"/>
      <c r="WVQ25" s="145"/>
      <c r="WVR25" s="144"/>
      <c r="WVS25" s="145"/>
      <c r="WVT25" s="144"/>
      <c r="WVU25" s="145"/>
      <c r="WVV25" s="144"/>
      <c r="WVW25" s="145"/>
      <c r="WVX25" s="144"/>
      <c r="WVY25" s="145"/>
      <c r="WVZ25" s="144"/>
      <c r="WWA25" s="145"/>
      <c r="WWB25" s="144"/>
      <c r="WWC25" s="145"/>
      <c r="WWD25" s="144"/>
      <c r="WWE25" s="145"/>
      <c r="WWF25" s="144"/>
      <c r="WWG25" s="145"/>
      <c r="WWH25" s="144"/>
      <c r="WWI25" s="145"/>
      <c r="WWJ25" s="144"/>
      <c r="WWK25" s="145"/>
      <c r="WWL25" s="144"/>
      <c r="WWM25" s="145"/>
      <c r="WWN25" s="144"/>
      <c r="WWO25" s="145"/>
      <c r="WWP25" s="144"/>
      <c r="WWQ25" s="145"/>
      <c r="WWR25" s="144"/>
      <c r="WWS25" s="145"/>
      <c r="WWT25" s="144"/>
      <c r="WWU25" s="145"/>
      <c r="WWV25" s="144"/>
      <c r="WWW25" s="145"/>
      <c r="WWX25" s="144"/>
      <c r="WWY25" s="145"/>
      <c r="WWZ25" s="144"/>
      <c r="WXA25" s="145"/>
      <c r="WXB25" s="144"/>
      <c r="WXC25" s="145"/>
      <c r="WXD25" s="144"/>
      <c r="WXE25" s="145"/>
      <c r="WXF25" s="144"/>
      <c r="WXG25" s="145"/>
      <c r="WXH25" s="144"/>
      <c r="WXI25" s="145"/>
      <c r="WXJ25" s="144"/>
      <c r="WXK25" s="145"/>
      <c r="WXL25" s="144"/>
      <c r="WXM25" s="145"/>
      <c r="WXN25" s="144"/>
      <c r="WXO25" s="145"/>
      <c r="WXP25" s="144"/>
      <c r="WXQ25" s="145"/>
      <c r="WXR25" s="144"/>
      <c r="WXS25" s="145"/>
      <c r="WXT25" s="144"/>
      <c r="WXU25" s="145"/>
      <c r="WXV25" s="144"/>
      <c r="WXW25" s="145"/>
      <c r="WXX25" s="144"/>
      <c r="WXY25" s="145"/>
      <c r="WXZ25" s="144"/>
      <c r="WYA25" s="145"/>
      <c r="WYB25" s="144"/>
      <c r="WYC25" s="145"/>
      <c r="WYD25" s="144"/>
      <c r="WYE25" s="145"/>
      <c r="WYF25" s="144"/>
      <c r="WYG25" s="145"/>
      <c r="WYH25" s="144"/>
      <c r="WYI25" s="145"/>
      <c r="WYJ25" s="144"/>
      <c r="WYK25" s="145"/>
      <c r="WYL25" s="144"/>
      <c r="WYM25" s="145"/>
      <c r="WYN25" s="144"/>
      <c r="WYO25" s="145"/>
      <c r="WYP25" s="144"/>
      <c r="WYQ25" s="145"/>
      <c r="WYR25" s="144"/>
      <c r="WYS25" s="145"/>
      <c r="WYT25" s="144"/>
      <c r="WYU25" s="145"/>
      <c r="WYV25" s="144"/>
      <c r="WYW25" s="145"/>
      <c r="WYX25" s="144"/>
      <c r="WYY25" s="145"/>
      <c r="WYZ25" s="144"/>
      <c r="WZA25" s="145"/>
      <c r="WZB25" s="144"/>
      <c r="WZC25" s="145"/>
      <c r="WZD25" s="144"/>
      <c r="WZE25" s="145"/>
      <c r="WZF25" s="144"/>
      <c r="WZG25" s="145"/>
      <c r="WZH25" s="144"/>
      <c r="WZI25" s="145"/>
      <c r="WZJ25" s="144"/>
      <c r="WZK25" s="145"/>
      <c r="WZL25" s="144"/>
      <c r="WZM25" s="145"/>
      <c r="WZN25" s="144"/>
      <c r="WZO25" s="145"/>
      <c r="WZP25" s="144"/>
      <c r="WZQ25" s="145"/>
      <c r="WZR25" s="144"/>
      <c r="WZS25" s="145"/>
      <c r="WZT25" s="144"/>
      <c r="WZU25" s="145"/>
      <c r="WZV25" s="144"/>
      <c r="WZW25" s="145"/>
      <c r="WZX25" s="144"/>
      <c r="WZY25" s="145"/>
      <c r="WZZ25" s="144"/>
      <c r="XAA25" s="145"/>
      <c r="XAB25" s="144"/>
      <c r="XAC25" s="145"/>
      <c r="XAD25" s="144"/>
      <c r="XAE25" s="145"/>
      <c r="XAF25" s="144"/>
      <c r="XAG25" s="145"/>
      <c r="XAH25" s="144"/>
      <c r="XAI25" s="145"/>
      <c r="XAJ25" s="144"/>
      <c r="XAK25" s="145"/>
      <c r="XAL25" s="144"/>
      <c r="XAM25" s="145"/>
      <c r="XAN25" s="144"/>
      <c r="XAO25" s="145"/>
      <c r="XAP25" s="144"/>
      <c r="XAQ25" s="145"/>
      <c r="XAR25" s="144"/>
      <c r="XAS25" s="145"/>
      <c r="XAT25" s="144"/>
      <c r="XAU25" s="145"/>
      <c r="XAV25" s="144"/>
      <c r="XAW25" s="145"/>
      <c r="XAX25" s="144"/>
      <c r="XAY25" s="145"/>
      <c r="XAZ25" s="144"/>
      <c r="XBA25" s="145"/>
      <c r="XBB25" s="144"/>
      <c r="XBC25" s="145"/>
      <c r="XBD25" s="144"/>
      <c r="XBE25" s="145"/>
      <c r="XBF25" s="144"/>
      <c r="XBG25" s="145"/>
      <c r="XBH25" s="144"/>
      <c r="XBI25" s="145"/>
      <c r="XBJ25" s="144"/>
      <c r="XBK25" s="145"/>
      <c r="XBL25" s="144"/>
      <c r="XBM25" s="145"/>
      <c r="XBN25" s="144"/>
      <c r="XBO25" s="145"/>
      <c r="XBP25" s="144"/>
      <c r="XBQ25" s="145"/>
      <c r="XBR25" s="144"/>
      <c r="XBS25" s="145"/>
      <c r="XBT25" s="144"/>
      <c r="XBU25" s="145"/>
      <c r="XBV25" s="144"/>
      <c r="XBW25" s="145"/>
      <c r="XBX25" s="144"/>
      <c r="XBY25" s="145"/>
      <c r="XBZ25" s="144"/>
      <c r="XCA25" s="145"/>
      <c r="XCB25" s="144"/>
      <c r="XCC25" s="145"/>
      <c r="XCD25" s="144"/>
      <c r="XCE25" s="145"/>
      <c r="XCF25" s="144"/>
      <c r="XCG25" s="145"/>
      <c r="XCH25" s="144"/>
      <c r="XCI25" s="145"/>
      <c r="XCJ25" s="144"/>
      <c r="XCK25" s="145"/>
      <c r="XCL25" s="144"/>
      <c r="XCM25" s="145"/>
      <c r="XCN25" s="144"/>
      <c r="XCO25" s="145"/>
      <c r="XCP25" s="144"/>
      <c r="XCQ25" s="145"/>
      <c r="XCR25" s="144"/>
      <c r="XCS25" s="145"/>
      <c r="XCT25" s="144"/>
      <c r="XCU25" s="145"/>
      <c r="XCV25" s="144"/>
      <c r="XCW25" s="145"/>
      <c r="XCX25" s="144"/>
      <c r="XCY25" s="145"/>
      <c r="XCZ25" s="144"/>
      <c r="XDA25" s="145"/>
      <c r="XDB25" s="144"/>
      <c r="XDC25" s="145"/>
      <c r="XDD25" s="144"/>
      <c r="XDE25" s="145"/>
      <c r="XDF25" s="144"/>
      <c r="XDG25" s="145"/>
      <c r="XDH25" s="144"/>
      <c r="XDI25" s="145"/>
      <c r="XDJ25" s="144"/>
      <c r="XDK25" s="145"/>
      <c r="XDL25" s="144"/>
      <c r="XDM25" s="145"/>
      <c r="XDN25" s="144"/>
      <c r="XDO25" s="145"/>
      <c r="XDP25" s="144"/>
      <c r="XDQ25" s="145"/>
      <c r="XDR25" s="144"/>
      <c r="XDS25" s="145"/>
      <c r="XDT25" s="144"/>
      <c r="XDU25" s="145"/>
    </row>
    <row r="26" spans="1:16349" ht="105" customHeight="1" x14ac:dyDescent="0.25">
      <c r="A26" s="488" t="s">
        <v>284</v>
      </c>
      <c r="B26" s="488"/>
      <c r="C26" s="488"/>
      <c r="D26" s="488"/>
      <c r="E26" s="488"/>
      <c r="F26" s="341"/>
      <c r="G26" s="341"/>
      <c r="H26" s="341"/>
      <c r="I26" s="341"/>
      <c r="J26" s="341"/>
      <c r="K26" s="341"/>
      <c r="L26" s="341"/>
      <c r="M26" s="341"/>
      <c r="N26" s="341"/>
      <c r="O26" s="341"/>
      <c r="P26" s="341"/>
      <c r="Q26" s="341"/>
      <c r="R26" s="341"/>
      <c r="S26" s="341"/>
      <c r="V26" s="144"/>
    </row>
    <row r="27" spans="1:16349" x14ac:dyDescent="0.25">
      <c r="A27" s="143"/>
      <c r="B27" s="235"/>
      <c r="C27" s="235"/>
      <c r="D27" s="235"/>
      <c r="E27" s="235"/>
      <c r="F27" s="235"/>
      <c r="G27" s="235"/>
      <c r="H27" s="235"/>
      <c r="I27" s="235"/>
      <c r="J27" s="235"/>
      <c r="K27" s="235"/>
      <c r="L27" s="235"/>
      <c r="M27" s="235"/>
      <c r="N27" s="235"/>
      <c r="O27" s="235"/>
      <c r="P27" s="235"/>
      <c r="Q27" s="235"/>
      <c r="R27" s="235"/>
      <c r="S27" s="235"/>
    </row>
    <row r="28" spans="1:16349" x14ac:dyDescent="0.25">
      <c r="A28" s="236" t="s">
        <v>245</v>
      </c>
      <c r="B28" s="235"/>
      <c r="C28" s="235"/>
      <c r="D28" s="235"/>
      <c r="E28" s="235"/>
      <c r="F28" s="235"/>
      <c r="G28" s="235"/>
      <c r="H28" s="235"/>
      <c r="I28" s="235"/>
      <c r="J28" s="235"/>
      <c r="K28" s="235"/>
      <c r="L28" s="235"/>
      <c r="M28" s="235"/>
      <c r="N28" s="235"/>
      <c r="O28" s="235"/>
      <c r="P28" s="235"/>
      <c r="Q28" s="235"/>
      <c r="R28" s="235"/>
      <c r="S28" s="235"/>
    </row>
    <row r="29" spans="1:16349" ht="42.75" customHeight="1" x14ac:dyDescent="0.25">
      <c r="B29" s="235"/>
      <c r="C29" s="235"/>
      <c r="D29" s="235"/>
      <c r="E29" s="235"/>
      <c r="F29" s="235"/>
      <c r="G29" s="235"/>
      <c r="H29" s="235"/>
      <c r="I29" s="235"/>
      <c r="J29" s="235"/>
      <c r="K29" s="235"/>
      <c r="L29" s="235"/>
      <c r="M29" s="235"/>
      <c r="N29" s="235"/>
      <c r="O29" s="235"/>
      <c r="P29" s="235"/>
      <c r="Q29" s="235"/>
      <c r="R29" s="235"/>
      <c r="S29" s="235"/>
    </row>
    <row r="30" spans="1:16349" ht="54.75" customHeight="1" x14ac:dyDescent="0.25">
      <c r="A30" s="115" t="s">
        <v>113</v>
      </c>
      <c r="B30" s="115" t="s">
        <v>114</v>
      </c>
      <c r="C30" s="115" t="s">
        <v>112</v>
      </c>
      <c r="D30" s="115" t="str">
        <f>D4</f>
        <v xml:space="preserve">1. 
Gamle Oslo </v>
      </c>
      <c r="E30" s="115" t="str">
        <f t="shared" ref="E30:S30" si="6">E4</f>
        <v>2. 
Grünerløkka</v>
      </c>
      <c r="F30" s="115" t="str">
        <f t="shared" si="6"/>
        <v>3. 
Sagene</v>
      </c>
      <c r="G30" s="115" t="str">
        <f t="shared" si="6"/>
        <v>4. 
St. Hanshaugen</v>
      </c>
      <c r="H30" s="115" t="str">
        <f t="shared" si="6"/>
        <v>5. 
Frogner</v>
      </c>
      <c r="I30" s="115" t="str">
        <f t="shared" si="6"/>
        <v>6. 
Ullern</v>
      </c>
      <c r="J30" s="115" t="str">
        <f t="shared" si="6"/>
        <v>7. 
Vestre Aker</v>
      </c>
      <c r="K30" s="115" t="str">
        <f t="shared" si="6"/>
        <v>8. 
Nordre Aker</v>
      </c>
      <c r="L30" s="115" t="str">
        <f t="shared" si="6"/>
        <v>9. 
Bjerke</v>
      </c>
      <c r="M30" s="115" t="str">
        <f t="shared" si="6"/>
        <v>10. 
Grorud</v>
      </c>
      <c r="N30" s="115" t="str">
        <f t="shared" si="6"/>
        <v>11. 
Stovner</v>
      </c>
      <c r="O30" s="115" t="str">
        <f t="shared" si="6"/>
        <v>12. 
Alna</v>
      </c>
      <c r="P30" s="115" t="str">
        <f t="shared" si="6"/>
        <v>13. 
Østensjø</v>
      </c>
      <c r="Q30" s="115" t="str">
        <f t="shared" si="6"/>
        <v>14.
Nordstrand</v>
      </c>
      <c r="R30" s="115" t="str">
        <f t="shared" si="6"/>
        <v>15. 
Søndre Nordstrand</v>
      </c>
      <c r="S30" s="115" t="str">
        <f t="shared" si="6"/>
        <v>Sum</v>
      </c>
    </row>
    <row r="31" spans="1:16349" x14ac:dyDescent="0.25">
      <c r="A31" s="235"/>
      <c r="B31" s="235"/>
      <c r="C31" s="235"/>
      <c r="D31" s="33"/>
      <c r="E31" s="34"/>
      <c r="F31" s="34"/>
      <c r="G31" s="34"/>
      <c r="H31" s="33"/>
      <c r="I31" s="33"/>
      <c r="J31" s="33"/>
      <c r="K31" s="33"/>
      <c r="L31" s="33"/>
      <c r="M31" s="33"/>
      <c r="N31" s="33"/>
      <c r="O31" s="33"/>
      <c r="P31" s="33"/>
      <c r="Q31" s="33"/>
      <c r="R31" s="33"/>
      <c r="S31" s="33"/>
    </row>
    <row r="32" spans="1:16349" x14ac:dyDescent="0.25">
      <c r="A32" s="237" t="s">
        <v>118</v>
      </c>
      <c r="B32" s="237" t="s">
        <v>119</v>
      </c>
      <c r="C32" s="44" t="s">
        <v>30</v>
      </c>
      <c r="D32" s="89">
        <f>SUM(D33:D38)</f>
        <v>447</v>
      </c>
      <c r="E32" s="89">
        <f t="shared" ref="E32:R32" si="7">SUM(E33:E38)</f>
        <v>384</v>
      </c>
      <c r="F32" s="89">
        <f t="shared" si="7"/>
        <v>430</v>
      </c>
      <c r="G32" s="89">
        <f t="shared" si="7"/>
        <v>532</v>
      </c>
      <c r="H32" s="89">
        <f t="shared" si="7"/>
        <v>496</v>
      </c>
      <c r="I32" s="89">
        <f t="shared" si="7"/>
        <v>313</v>
      </c>
      <c r="J32" s="89">
        <f t="shared" si="7"/>
        <v>537</v>
      </c>
      <c r="K32" s="89">
        <f t="shared" si="7"/>
        <v>881</v>
      </c>
      <c r="L32" s="89">
        <f t="shared" si="7"/>
        <v>259</v>
      </c>
      <c r="M32" s="89">
        <f t="shared" si="7"/>
        <v>15</v>
      </c>
      <c r="N32" s="89">
        <f t="shared" si="7"/>
        <v>63</v>
      </c>
      <c r="O32" s="89">
        <f t="shared" si="7"/>
        <v>349</v>
      </c>
      <c r="P32" s="89">
        <f t="shared" si="7"/>
        <v>245</v>
      </c>
      <c r="Q32" s="89">
        <f t="shared" si="7"/>
        <v>353</v>
      </c>
      <c r="R32" s="89">
        <f t="shared" si="7"/>
        <v>275</v>
      </c>
      <c r="S32" s="89">
        <f>SUM(D32:R32)</f>
        <v>5579</v>
      </c>
    </row>
    <row r="33" spans="1:21" x14ac:dyDescent="0.25">
      <c r="A33" s="235"/>
      <c r="B33" s="235" t="s">
        <v>105</v>
      </c>
      <c r="C33" s="38">
        <v>0.13333333333333333</v>
      </c>
      <c r="D33" s="339">
        <v>0</v>
      </c>
      <c r="E33" s="339">
        <v>0</v>
      </c>
      <c r="F33" s="339">
        <v>0</v>
      </c>
      <c r="G33" s="339">
        <v>0</v>
      </c>
      <c r="H33" s="339">
        <v>0</v>
      </c>
      <c r="I33" s="339">
        <v>0</v>
      </c>
      <c r="J33" s="339">
        <v>0</v>
      </c>
      <c r="K33" s="339">
        <v>0</v>
      </c>
      <c r="L33" s="339">
        <v>0</v>
      </c>
      <c r="M33" s="339">
        <v>0</v>
      </c>
      <c r="N33" s="339">
        <v>0</v>
      </c>
      <c r="O33" s="339">
        <v>0</v>
      </c>
      <c r="P33" s="339">
        <v>0</v>
      </c>
      <c r="Q33" s="339">
        <v>0</v>
      </c>
      <c r="R33" s="339">
        <v>0</v>
      </c>
      <c r="S33" s="87">
        <f>SUM(D33:R33)</f>
        <v>0</v>
      </c>
      <c r="U33" s="338"/>
    </row>
    <row r="34" spans="1:21" x14ac:dyDescent="0.25">
      <c r="A34" s="235"/>
      <c r="B34" s="235" t="s">
        <v>106</v>
      </c>
      <c r="C34" s="38">
        <v>0.28888888888888886</v>
      </c>
      <c r="D34" s="339">
        <v>0</v>
      </c>
      <c r="E34" s="339">
        <v>0</v>
      </c>
      <c r="F34" s="339">
        <v>0</v>
      </c>
      <c r="G34" s="339">
        <v>0</v>
      </c>
      <c r="H34" s="339">
        <v>0</v>
      </c>
      <c r="I34" s="339">
        <v>0</v>
      </c>
      <c r="J34" s="339">
        <v>0</v>
      </c>
      <c r="K34" s="339">
        <v>0</v>
      </c>
      <c r="L34" s="339">
        <v>0</v>
      </c>
      <c r="M34" s="339">
        <v>0</v>
      </c>
      <c r="N34" s="339">
        <v>0</v>
      </c>
      <c r="O34" s="339">
        <v>0</v>
      </c>
      <c r="P34" s="339">
        <v>0</v>
      </c>
      <c r="Q34" s="339">
        <v>0</v>
      </c>
      <c r="R34" s="339">
        <v>0</v>
      </c>
      <c r="S34" s="87">
        <f t="shared" ref="S34:S38" si="8">SUM(D34:R34)</f>
        <v>0</v>
      </c>
      <c r="U34" s="338"/>
    </row>
    <row r="35" spans="1:21" x14ac:dyDescent="0.25">
      <c r="A35" s="235"/>
      <c r="B35" s="235" t="s">
        <v>107</v>
      </c>
      <c r="C35" s="38">
        <v>0.46666666666666667</v>
      </c>
      <c r="D35" s="339">
        <v>0</v>
      </c>
      <c r="E35" s="339">
        <v>0</v>
      </c>
      <c r="F35" s="339">
        <v>0</v>
      </c>
      <c r="G35" s="339">
        <v>2</v>
      </c>
      <c r="H35" s="339">
        <v>0</v>
      </c>
      <c r="I35" s="339">
        <v>0</v>
      </c>
      <c r="J35" s="339">
        <v>0</v>
      </c>
      <c r="K35" s="339">
        <v>0</v>
      </c>
      <c r="L35" s="339">
        <v>0</v>
      </c>
      <c r="M35" s="339">
        <v>0</v>
      </c>
      <c r="N35" s="339">
        <v>0</v>
      </c>
      <c r="O35" s="339">
        <v>0</v>
      </c>
      <c r="P35" s="339">
        <v>0</v>
      </c>
      <c r="Q35" s="339">
        <v>0</v>
      </c>
      <c r="R35" s="339">
        <v>0</v>
      </c>
      <c r="S35" s="87">
        <f t="shared" si="8"/>
        <v>2</v>
      </c>
      <c r="U35" s="338"/>
    </row>
    <row r="36" spans="1:21" x14ac:dyDescent="0.25">
      <c r="A36" s="235"/>
      <c r="B36" s="235" t="s">
        <v>108</v>
      </c>
      <c r="C36" s="38">
        <v>0.64444444444444449</v>
      </c>
      <c r="D36" s="339">
        <v>0</v>
      </c>
      <c r="E36" s="339">
        <v>0</v>
      </c>
      <c r="F36" s="339">
        <v>0</v>
      </c>
      <c r="G36" s="339">
        <v>27</v>
      </c>
      <c r="H36" s="339">
        <v>0</v>
      </c>
      <c r="I36" s="339">
        <v>0</v>
      </c>
      <c r="J36" s="339">
        <v>0</v>
      </c>
      <c r="K36" s="339">
        <v>0</v>
      </c>
      <c r="L36" s="339">
        <v>0</v>
      </c>
      <c r="M36" s="339">
        <v>0</v>
      </c>
      <c r="N36" s="339">
        <v>0</v>
      </c>
      <c r="O36" s="339">
        <v>0</v>
      </c>
      <c r="P36" s="339">
        <v>0</v>
      </c>
      <c r="Q36" s="339">
        <v>0</v>
      </c>
      <c r="R36" s="339">
        <v>0</v>
      </c>
      <c r="S36" s="87">
        <f t="shared" si="8"/>
        <v>27</v>
      </c>
      <c r="U36" s="338"/>
    </row>
    <row r="37" spans="1:21" x14ac:dyDescent="0.25">
      <c r="A37" s="235"/>
      <c r="B37" s="235" t="s">
        <v>109</v>
      </c>
      <c r="C37" s="38">
        <v>0.82222222222222219</v>
      </c>
      <c r="D37" s="339">
        <v>0</v>
      </c>
      <c r="E37" s="339">
        <v>0</v>
      </c>
      <c r="F37" s="339">
        <v>0</v>
      </c>
      <c r="G37" s="339">
        <v>0</v>
      </c>
      <c r="H37" s="339">
        <v>0</v>
      </c>
      <c r="I37" s="339">
        <v>0</v>
      </c>
      <c r="J37" s="339">
        <v>0</v>
      </c>
      <c r="K37" s="339">
        <v>0</v>
      </c>
      <c r="L37" s="339">
        <v>2</v>
      </c>
      <c r="M37" s="339">
        <v>0</v>
      </c>
      <c r="N37" s="339">
        <v>0</v>
      </c>
      <c r="O37" s="339">
        <v>0</v>
      </c>
      <c r="P37" s="339">
        <v>0</v>
      </c>
      <c r="Q37" s="339">
        <v>0</v>
      </c>
      <c r="R37" s="339">
        <v>0</v>
      </c>
      <c r="S37" s="87">
        <f t="shared" si="8"/>
        <v>2</v>
      </c>
      <c r="U37" s="338"/>
    </row>
    <row r="38" spans="1:21" x14ac:dyDescent="0.25">
      <c r="A38" s="35"/>
      <c r="B38" s="35" t="s">
        <v>110</v>
      </c>
      <c r="C38" s="41">
        <v>1</v>
      </c>
      <c r="D38" s="339">
        <v>447</v>
      </c>
      <c r="E38" s="339">
        <v>384</v>
      </c>
      <c r="F38" s="339">
        <v>430</v>
      </c>
      <c r="G38" s="339">
        <v>503</v>
      </c>
      <c r="H38" s="339">
        <v>496</v>
      </c>
      <c r="I38" s="339">
        <v>313</v>
      </c>
      <c r="J38" s="339">
        <v>537</v>
      </c>
      <c r="K38" s="339">
        <v>881</v>
      </c>
      <c r="L38" s="339">
        <v>257</v>
      </c>
      <c r="M38" s="339">
        <v>15</v>
      </c>
      <c r="N38" s="339">
        <v>63</v>
      </c>
      <c r="O38" s="339">
        <v>349</v>
      </c>
      <c r="P38" s="339">
        <v>245</v>
      </c>
      <c r="Q38" s="339">
        <v>353</v>
      </c>
      <c r="R38" s="339">
        <v>275</v>
      </c>
      <c r="S38" s="87">
        <f t="shared" si="8"/>
        <v>5548</v>
      </c>
      <c r="U38" s="338"/>
    </row>
    <row r="39" spans="1:21" x14ac:dyDescent="0.25">
      <c r="A39" s="235"/>
      <c r="C39" s="235"/>
      <c r="D39" s="87"/>
      <c r="E39" s="87"/>
      <c r="F39" s="87"/>
      <c r="G39" s="87"/>
      <c r="H39" s="87"/>
      <c r="I39" s="87"/>
      <c r="J39" s="87"/>
      <c r="K39" s="87"/>
      <c r="L39" s="87"/>
      <c r="M39" s="87"/>
      <c r="N39" s="87"/>
      <c r="O39" s="87"/>
      <c r="P39" s="87"/>
      <c r="Q39" s="87"/>
      <c r="R39" s="87"/>
      <c r="S39" s="87"/>
    </row>
    <row r="40" spans="1:21" x14ac:dyDescent="0.25">
      <c r="A40" s="237" t="s">
        <v>111</v>
      </c>
      <c r="B40" s="237" t="s">
        <v>119</v>
      </c>
      <c r="C40" s="44" t="s">
        <v>30</v>
      </c>
      <c r="D40" s="89">
        <f>SUM(D41:D46)</f>
        <v>724</v>
      </c>
      <c r="E40" s="89">
        <f t="shared" ref="E40:R40" si="9">SUM(E41:E46)</f>
        <v>480</v>
      </c>
      <c r="F40" s="89">
        <f t="shared" si="9"/>
        <v>426</v>
      </c>
      <c r="G40" s="89">
        <f t="shared" si="9"/>
        <v>586</v>
      </c>
      <c r="H40" s="89">
        <f t="shared" si="9"/>
        <v>851</v>
      </c>
      <c r="I40" s="89">
        <f t="shared" si="9"/>
        <v>566</v>
      </c>
      <c r="J40" s="89">
        <f t="shared" si="9"/>
        <v>1151</v>
      </c>
      <c r="K40" s="89">
        <f t="shared" si="9"/>
        <v>1275</v>
      </c>
      <c r="L40" s="89">
        <f t="shared" si="9"/>
        <v>444</v>
      </c>
      <c r="M40" s="89">
        <f t="shared" si="9"/>
        <v>32</v>
      </c>
      <c r="N40" s="89">
        <f t="shared" si="9"/>
        <v>118</v>
      </c>
      <c r="O40" s="89">
        <f t="shared" si="9"/>
        <v>667</v>
      </c>
      <c r="P40" s="89">
        <f t="shared" si="9"/>
        <v>462</v>
      </c>
      <c r="Q40" s="89">
        <f t="shared" si="9"/>
        <v>738</v>
      </c>
      <c r="R40" s="89">
        <f t="shared" si="9"/>
        <v>528</v>
      </c>
      <c r="S40" s="89">
        <f>SUM(D40:R40)</f>
        <v>9048</v>
      </c>
    </row>
    <row r="41" spans="1:21" x14ac:dyDescent="0.25">
      <c r="A41" s="235"/>
      <c r="B41" s="235" t="s">
        <v>105</v>
      </c>
      <c r="C41" s="38">
        <v>0.13333333333333333</v>
      </c>
      <c r="D41" s="339">
        <v>0</v>
      </c>
      <c r="E41" s="339">
        <v>0</v>
      </c>
      <c r="F41" s="339">
        <v>0</v>
      </c>
      <c r="G41" s="339">
        <v>0</v>
      </c>
      <c r="H41" s="339">
        <v>0</v>
      </c>
      <c r="I41" s="339">
        <v>0</v>
      </c>
      <c r="J41" s="339">
        <v>0</v>
      </c>
      <c r="K41" s="339">
        <v>0</v>
      </c>
      <c r="L41" s="339">
        <v>0</v>
      </c>
      <c r="M41" s="339">
        <v>0</v>
      </c>
      <c r="N41" s="339">
        <v>0</v>
      </c>
      <c r="O41" s="339">
        <v>0</v>
      </c>
      <c r="P41" s="339">
        <v>0</v>
      </c>
      <c r="Q41" s="339">
        <v>0</v>
      </c>
      <c r="R41" s="339">
        <v>0</v>
      </c>
      <c r="S41" s="87">
        <f>SUM(D41:R41)</f>
        <v>0</v>
      </c>
      <c r="U41" s="338"/>
    </row>
    <row r="42" spans="1:21" x14ac:dyDescent="0.25">
      <c r="A42" s="235"/>
      <c r="B42" s="235" t="s">
        <v>106</v>
      </c>
      <c r="C42" s="38">
        <v>0.28888888888888886</v>
      </c>
      <c r="D42" s="339">
        <v>0</v>
      </c>
      <c r="E42" s="339">
        <v>0</v>
      </c>
      <c r="F42" s="339">
        <v>0</v>
      </c>
      <c r="G42" s="339">
        <v>0</v>
      </c>
      <c r="H42" s="339">
        <v>0</v>
      </c>
      <c r="I42" s="339">
        <v>0</v>
      </c>
      <c r="J42" s="339">
        <v>0</v>
      </c>
      <c r="K42" s="339">
        <v>0</v>
      </c>
      <c r="L42" s="339">
        <v>0</v>
      </c>
      <c r="M42" s="339">
        <v>0</v>
      </c>
      <c r="N42" s="339">
        <v>0</v>
      </c>
      <c r="O42" s="339">
        <v>0</v>
      </c>
      <c r="P42" s="339">
        <v>0</v>
      </c>
      <c r="Q42" s="339">
        <v>0</v>
      </c>
      <c r="R42" s="339">
        <v>0</v>
      </c>
      <c r="S42" s="87">
        <f t="shared" ref="S42:S46" si="10">SUM(D42:R42)</f>
        <v>0</v>
      </c>
      <c r="U42" s="338"/>
    </row>
    <row r="43" spans="1:21" x14ac:dyDescent="0.25">
      <c r="A43" s="235"/>
      <c r="B43" s="235" t="s">
        <v>107</v>
      </c>
      <c r="C43" s="38">
        <v>0.46666666666666667</v>
      </c>
      <c r="D43" s="339">
        <v>0</v>
      </c>
      <c r="E43" s="339">
        <v>0</v>
      </c>
      <c r="F43" s="339">
        <v>0</v>
      </c>
      <c r="G43" s="339">
        <v>0</v>
      </c>
      <c r="H43" s="339">
        <v>0</v>
      </c>
      <c r="I43" s="339">
        <v>0</v>
      </c>
      <c r="J43" s="339">
        <v>0</v>
      </c>
      <c r="K43" s="339">
        <v>0</v>
      </c>
      <c r="L43" s="339">
        <v>0</v>
      </c>
      <c r="M43" s="339">
        <v>0</v>
      </c>
      <c r="N43" s="339">
        <v>0</v>
      </c>
      <c r="O43" s="339">
        <v>0</v>
      </c>
      <c r="P43" s="339">
        <v>0</v>
      </c>
      <c r="Q43" s="339">
        <v>0</v>
      </c>
      <c r="R43" s="339">
        <v>0</v>
      </c>
      <c r="S43" s="87">
        <f t="shared" si="10"/>
        <v>0</v>
      </c>
      <c r="U43" s="338"/>
    </row>
    <row r="44" spans="1:21" x14ac:dyDescent="0.25">
      <c r="A44" s="235"/>
      <c r="B44" s="235" t="s">
        <v>108</v>
      </c>
      <c r="C44" s="38">
        <v>0.64444444444444449</v>
      </c>
      <c r="D44" s="339">
        <v>0</v>
      </c>
      <c r="E44" s="339">
        <v>0</v>
      </c>
      <c r="F44" s="339">
        <v>0</v>
      </c>
      <c r="G44" s="339">
        <v>8</v>
      </c>
      <c r="H44" s="339">
        <v>0</v>
      </c>
      <c r="I44" s="339">
        <v>0</v>
      </c>
      <c r="J44" s="339">
        <v>0</v>
      </c>
      <c r="K44" s="339">
        <v>0</v>
      </c>
      <c r="L44" s="339">
        <v>0</v>
      </c>
      <c r="M44" s="339">
        <v>0</v>
      </c>
      <c r="N44" s="339">
        <v>0</v>
      </c>
      <c r="O44" s="339">
        <v>0</v>
      </c>
      <c r="P44" s="339">
        <v>0</v>
      </c>
      <c r="Q44" s="339">
        <v>0</v>
      </c>
      <c r="R44" s="339">
        <v>0</v>
      </c>
      <c r="S44" s="87">
        <f t="shared" si="10"/>
        <v>8</v>
      </c>
      <c r="U44" s="338"/>
    </row>
    <row r="45" spans="1:21" x14ac:dyDescent="0.25">
      <c r="A45" s="235"/>
      <c r="B45" s="235" t="s">
        <v>109</v>
      </c>
      <c r="C45" s="38">
        <v>0.82222222222222219</v>
      </c>
      <c r="D45" s="339">
        <v>0</v>
      </c>
      <c r="E45" s="339">
        <v>0</v>
      </c>
      <c r="F45" s="339">
        <v>0</v>
      </c>
      <c r="G45" s="339">
        <v>0</v>
      </c>
      <c r="H45" s="339">
        <v>41</v>
      </c>
      <c r="I45" s="339">
        <v>0</v>
      </c>
      <c r="J45" s="339">
        <v>0</v>
      </c>
      <c r="K45" s="339">
        <v>0</v>
      </c>
      <c r="L45" s="339">
        <v>2</v>
      </c>
      <c r="M45" s="339">
        <v>0</v>
      </c>
      <c r="N45" s="339">
        <v>0</v>
      </c>
      <c r="O45" s="339">
        <v>0</v>
      </c>
      <c r="P45" s="339">
        <v>0</v>
      </c>
      <c r="Q45" s="339">
        <v>0</v>
      </c>
      <c r="R45" s="339">
        <v>0</v>
      </c>
      <c r="S45" s="87">
        <f t="shared" si="10"/>
        <v>43</v>
      </c>
      <c r="U45" s="338"/>
    </row>
    <row r="46" spans="1:21" x14ac:dyDescent="0.25">
      <c r="A46" s="35"/>
      <c r="B46" s="35" t="s">
        <v>110</v>
      </c>
      <c r="C46" s="41">
        <v>1</v>
      </c>
      <c r="D46" s="339">
        <v>724</v>
      </c>
      <c r="E46" s="339">
        <v>480</v>
      </c>
      <c r="F46" s="339">
        <v>426</v>
      </c>
      <c r="G46" s="339">
        <v>578</v>
      </c>
      <c r="H46" s="339">
        <v>810</v>
      </c>
      <c r="I46" s="339">
        <v>566</v>
      </c>
      <c r="J46" s="339">
        <v>1151</v>
      </c>
      <c r="K46" s="339">
        <v>1275</v>
      </c>
      <c r="L46" s="339">
        <v>442</v>
      </c>
      <c r="M46" s="339">
        <v>32</v>
      </c>
      <c r="N46" s="339">
        <v>118</v>
      </c>
      <c r="O46" s="339">
        <v>667</v>
      </c>
      <c r="P46" s="339">
        <v>462</v>
      </c>
      <c r="Q46" s="339">
        <v>738</v>
      </c>
      <c r="R46" s="339">
        <v>528</v>
      </c>
      <c r="S46" s="87">
        <f t="shared" si="10"/>
        <v>8997</v>
      </c>
      <c r="U46" s="338"/>
    </row>
    <row r="47" spans="1:21" x14ac:dyDescent="0.25">
      <c r="A47" s="235"/>
      <c r="B47" s="235"/>
      <c r="C47" s="38"/>
      <c r="D47" s="87"/>
      <c r="E47" s="87"/>
      <c r="F47" s="87"/>
      <c r="G47" s="87"/>
      <c r="H47" s="87"/>
      <c r="I47" s="87"/>
      <c r="J47" s="87"/>
      <c r="K47" s="87"/>
      <c r="L47" s="87"/>
      <c r="M47" s="87"/>
      <c r="N47" s="87"/>
      <c r="O47" s="87"/>
      <c r="P47" s="87"/>
      <c r="Q47" s="87"/>
      <c r="R47" s="87"/>
      <c r="S47" s="87"/>
    </row>
    <row r="48" spans="1:21" x14ac:dyDescent="0.25">
      <c r="A48" s="42"/>
      <c r="B48" s="42"/>
      <c r="C48" s="46"/>
      <c r="D48" s="88"/>
      <c r="E48" s="88"/>
      <c r="F48" s="88"/>
      <c r="G48" s="88"/>
      <c r="H48" s="88"/>
      <c r="I48" s="88"/>
      <c r="J48" s="88"/>
      <c r="K48" s="88"/>
      <c r="L48" s="88"/>
      <c r="M48" s="88"/>
      <c r="N48" s="88"/>
      <c r="O48" s="88"/>
      <c r="P48" s="88"/>
      <c r="Q48" s="88"/>
      <c r="R48" s="88"/>
      <c r="S48" s="88"/>
    </row>
    <row r="49" spans="1:16349" x14ac:dyDescent="0.25">
      <c r="A49" s="47" t="s">
        <v>118</v>
      </c>
      <c r="B49" s="47" t="s">
        <v>115</v>
      </c>
      <c r="C49" s="48" t="s">
        <v>30</v>
      </c>
      <c r="D49" s="91">
        <f>SUMPRODUCT($C$33:$C$38,D33:D38)</f>
        <v>447</v>
      </c>
      <c r="E49" s="91">
        <f t="shared" ref="E49:R49" si="11">SUMPRODUCT($C$33:$C$38,E33:E38)</f>
        <v>384</v>
      </c>
      <c r="F49" s="91">
        <f t="shared" si="11"/>
        <v>430</v>
      </c>
      <c r="G49" s="91">
        <f t="shared" si="11"/>
        <v>521.33333333333337</v>
      </c>
      <c r="H49" s="91">
        <f t="shared" si="11"/>
        <v>496</v>
      </c>
      <c r="I49" s="91">
        <f t="shared" si="11"/>
        <v>313</v>
      </c>
      <c r="J49" s="91">
        <f t="shared" si="11"/>
        <v>537</v>
      </c>
      <c r="K49" s="91">
        <f t="shared" si="11"/>
        <v>881</v>
      </c>
      <c r="L49" s="91">
        <f t="shared" si="11"/>
        <v>258.64444444444445</v>
      </c>
      <c r="M49" s="91">
        <f t="shared" si="11"/>
        <v>15</v>
      </c>
      <c r="N49" s="91">
        <f t="shared" si="11"/>
        <v>63</v>
      </c>
      <c r="O49" s="91">
        <f t="shared" si="11"/>
        <v>349</v>
      </c>
      <c r="P49" s="91">
        <f t="shared" si="11"/>
        <v>245</v>
      </c>
      <c r="Q49" s="91">
        <f t="shared" si="11"/>
        <v>353</v>
      </c>
      <c r="R49" s="91">
        <f t="shared" si="11"/>
        <v>275</v>
      </c>
      <c r="S49" s="91">
        <f>SUM(D49:R49)</f>
        <v>5567.9777777777781</v>
      </c>
    </row>
    <row r="50" spans="1:16349" ht="15.75" thickBot="1" x14ac:dyDescent="0.3">
      <c r="A50" s="40" t="s">
        <v>111</v>
      </c>
      <c r="B50" s="40" t="s">
        <v>115</v>
      </c>
      <c r="C50" s="49" t="s">
        <v>30</v>
      </c>
      <c r="D50" s="86">
        <f>SUMPRODUCT($C$41:$C$46,D41:D46)</f>
        <v>724</v>
      </c>
      <c r="E50" s="86">
        <f t="shared" ref="E50:R50" si="12">SUMPRODUCT($C$41:$C$46,E41:E46)</f>
        <v>480</v>
      </c>
      <c r="F50" s="86">
        <f t="shared" si="12"/>
        <v>426</v>
      </c>
      <c r="G50" s="86">
        <f t="shared" si="12"/>
        <v>583.15555555555557</v>
      </c>
      <c r="H50" s="86">
        <f t="shared" si="12"/>
        <v>843.71111111111111</v>
      </c>
      <c r="I50" s="86">
        <f t="shared" si="12"/>
        <v>566</v>
      </c>
      <c r="J50" s="86">
        <f t="shared" si="12"/>
        <v>1151</v>
      </c>
      <c r="K50" s="86">
        <f t="shared" si="12"/>
        <v>1275</v>
      </c>
      <c r="L50" s="86">
        <f t="shared" si="12"/>
        <v>443.64444444444445</v>
      </c>
      <c r="M50" s="86">
        <f t="shared" si="12"/>
        <v>32</v>
      </c>
      <c r="N50" s="86">
        <f t="shared" si="12"/>
        <v>118</v>
      </c>
      <c r="O50" s="86">
        <f t="shared" si="12"/>
        <v>667</v>
      </c>
      <c r="P50" s="86">
        <f t="shared" si="12"/>
        <v>462</v>
      </c>
      <c r="Q50" s="86">
        <f t="shared" si="12"/>
        <v>738</v>
      </c>
      <c r="R50" s="86">
        <f t="shared" si="12"/>
        <v>528</v>
      </c>
      <c r="S50" s="86">
        <f>SUM(D50:R50)</f>
        <v>9037.5111111111109</v>
      </c>
    </row>
    <row r="51" spans="1:16349" x14ac:dyDescent="0.25">
      <c r="A51" s="146" t="s">
        <v>184</v>
      </c>
      <c r="B51" s="235"/>
      <c r="C51" s="38"/>
      <c r="D51" s="235"/>
      <c r="E51" s="235"/>
      <c r="F51" s="235"/>
      <c r="G51" s="235"/>
      <c r="H51" s="235"/>
      <c r="I51" s="235"/>
      <c r="J51" s="235"/>
      <c r="K51" s="235"/>
      <c r="L51" s="235"/>
      <c r="M51" s="235"/>
      <c r="N51" s="235"/>
      <c r="O51" s="235"/>
      <c r="P51" s="235"/>
      <c r="Q51" s="235"/>
      <c r="R51" s="235"/>
      <c r="S51" s="235"/>
    </row>
    <row r="52" spans="1:16349" x14ac:dyDescent="0.25">
      <c r="A52" s="235"/>
      <c r="B52" s="235"/>
      <c r="C52" s="235"/>
      <c r="D52" s="235"/>
      <c r="E52" s="235"/>
      <c r="F52" s="235"/>
      <c r="G52" s="235"/>
      <c r="H52" s="235"/>
      <c r="I52" s="235"/>
      <c r="J52" s="235"/>
      <c r="K52" s="235"/>
      <c r="L52" s="235"/>
      <c r="M52" s="235"/>
      <c r="N52" s="235"/>
      <c r="O52" s="235"/>
      <c r="P52" s="235"/>
      <c r="Q52" s="235"/>
      <c r="R52" s="235"/>
      <c r="S52" s="235"/>
    </row>
    <row r="53" spans="1:16349" ht="42.75" customHeight="1" x14ac:dyDescent="0.25">
      <c r="A53" s="236" t="s">
        <v>244</v>
      </c>
      <c r="B53" s="235"/>
      <c r="C53" s="235"/>
      <c r="D53" s="235"/>
      <c r="E53" s="235"/>
      <c r="F53" s="235"/>
      <c r="G53" s="235"/>
      <c r="H53" s="235"/>
      <c r="I53" s="235"/>
      <c r="J53" s="235"/>
      <c r="K53" s="235"/>
      <c r="L53" s="235"/>
      <c r="M53" s="235"/>
      <c r="N53" s="235"/>
      <c r="O53" s="235"/>
      <c r="P53" s="235"/>
      <c r="Q53" s="235"/>
      <c r="R53" s="235"/>
      <c r="S53" s="235"/>
      <c r="U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row>
    <row r="54" spans="1:16349" ht="54.75" customHeight="1" x14ac:dyDescent="0.25">
      <c r="A54" s="115"/>
      <c r="B54" s="115" t="s">
        <v>130</v>
      </c>
      <c r="C54" s="115" t="s">
        <v>120</v>
      </c>
      <c r="D54" s="115" t="str">
        <f t="shared" ref="D54:S54" si="13">D30</f>
        <v xml:space="preserve">1. 
Gamle Oslo </v>
      </c>
      <c r="E54" s="115" t="str">
        <f t="shared" si="13"/>
        <v>2. 
Grünerløkka</v>
      </c>
      <c r="F54" s="115" t="str">
        <f t="shared" si="13"/>
        <v>3. 
Sagene</v>
      </c>
      <c r="G54" s="115" t="str">
        <f t="shared" si="13"/>
        <v>4. 
St. Hanshaugen</v>
      </c>
      <c r="H54" s="115" t="str">
        <f t="shared" si="13"/>
        <v>5. 
Frogner</v>
      </c>
      <c r="I54" s="115" t="str">
        <f t="shared" si="13"/>
        <v>6. 
Ullern</v>
      </c>
      <c r="J54" s="115" t="str">
        <f t="shared" si="13"/>
        <v>7. 
Vestre Aker</v>
      </c>
      <c r="K54" s="115" t="str">
        <f t="shared" si="13"/>
        <v>8. 
Nordre Aker</v>
      </c>
      <c r="L54" s="115" t="str">
        <f t="shared" si="13"/>
        <v>9. 
Bjerke</v>
      </c>
      <c r="M54" s="115" t="str">
        <f t="shared" si="13"/>
        <v>10. 
Grorud</v>
      </c>
      <c r="N54" s="115" t="str">
        <f t="shared" si="13"/>
        <v>11. 
Stovner</v>
      </c>
      <c r="O54" s="115" t="str">
        <f t="shared" si="13"/>
        <v>12. 
Alna</v>
      </c>
      <c r="P54" s="115" t="str">
        <f t="shared" si="13"/>
        <v>13. 
Østensjø</v>
      </c>
      <c r="Q54" s="115" t="str">
        <f t="shared" si="13"/>
        <v>14.
Nordstrand</v>
      </c>
      <c r="R54" s="115" t="str">
        <f t="shared" si="13"/>
        <v>15. 
Søndre Nordstrand</v>
      </c>
      <c r="S54" s="115" t="str">
        <f t="shared" si="13"/>
        <v>Sum</v>
      </c>
      <c r="V54" s="26"/>
    </row>
    <row r="55" spans="1:16349" x14ac:dyDescent="0.25">
      <c r="A55" s="43"/>
      <c r="B55" s="43"/>
      <c r="C55" s="43"/>
      <c r="D55" s="33"/>
      <c r="E55" s="34"/>
      <c r="F55" s="34"/>
      <c r="G55" s="34"/>
      <c r="H55" s="33"/>
      <c r="I55" s="33"/>
      <c r="J55" s="33"/>
      <c r="K55" s="33"/>
      <c r="L55" s="33"/>
      <c r="M55" s="33"/>
      <c r="N55" s="33"/>
      <c r="O55" s="33"/>
      <c r="P55" s="33"/>
      <c r="Q55" s="33"/>
      <c r="R55" s="33"/>
      <c r="S55" s="33"/>
    </row>
    <row r="56" spans="1:16349" x14ac:dyDescent="0.25">
      <c r="A56" s="237" t="s">
        <v>117</v>
      </c>
      <c r="B56" s="42"/>
      <c r="C56" s="45" t="s">
        <v>30</v>
      </c>
      <c r="D56" s="89">
        <f>SUM(D57:D58)</f>
        <v>2688.6577777777779</v>
      </c>
      <c r="E56" s="89">
        <f t="shared" ref="E56:S56" si="14">SUM(E57:E58)</f>
        <v>3056.1866666666665</v>
      </c>
      <c r="F56" s="89">
        <f t="shared" si="14"/>
        <v>2396.3377777777778</v>
      </c>
      <c r="G56" s="89">
        <f t="shared" si="14"/>
        <v>1258.56</v>
      </c>
      <c r="H56" s="89">
        <f t="shared" si="14"/>
        <v>1587.76</v>
      </c>
      <c r="I56" s="89">
        <f t="shared" si="14"/>
        <v>1525</v>
      </c>
      <c r="J56" s="89">
        <f t="shared" si="14"/>
        <v>1715.3200000000002</v>
      </c>
      <c r="K56" s="89">
        <f t="shared" si="14"/>
        <v>2143.84</v>
      </c>
      <c r="L56" s="89">
        <f t="shared" si="14"/>
        <v>1371.2355555555555</v>
      </c>
      <c r="M56" s="89">
        <f t="shared" si="14"/>
        <v>1606.0266666666666</v>
      </c>
      <c r="N56" s="89">
        <f t="shared" si="14"/>
        <v>1416.52</v>
      </c>
      <c r="O56" s="89">
        <f t="shared" si="14"/>
        <v>2132.9866666666667</v>
      </c>
      <c r="P56" s="89">
        <f t="shared" si="14"/>
        <v>2981.6800000000003</v>
      </c>
      <c r="Q56" s="89">
        <f t="shared" si="14"/>
        <v>2469.8053333333332</v>
      </c>
      <c r="R56" s="89">
        <f t="shared" si="14"/>
        <v>1733.2533333333333</v>
      </c>
      <c r="S56" s="89">
        <f t="shared" si="14"/>
        <v>30083.169777777781</v>
      </c>
      <c r="T56" s="26"/>
    </row>
    <row r="57" spans="1:16349" x14ac:dyDescent="0.25">
      <c r="A57" s="236" t="s">
        <v>118</v>
      </c>
      <c r="B57" s="410">
        <v>1</v>
      </c>
      <c r="C57" s="38">
        <v>2.08</v>
      </c>
      <c r="D57" s="87">
        <f t="shared" ref="D57:R57" si="15">D23*$C57</f>
        <v>1603.68</v>
      </c>
      <c r="E57" s="87">
        <f t="shared" si="15"/>
        <v>1838.72</v>
      </c>
      <c r="F57" s="87">
        <f t="shared" si="15"/>
        <v>1550.2933333333335</v>
      </c>
      <c r="G57" s="87">
        <f t="shared" si="15"/>
        <v>742.56000000000006</v>
      </c>
      <c r="H57" s="87">
        <f t="shared" si="15"/>
        <v>981.76</v>
      </c>
      <c r="I57" s="87">
        <f t="shared" si="15"/>
        <v>832</v>
      </c>
      <c r="J57" s="87">
        <f t="shared" si="15"/>
        <v>996.32</v>
      </c>
      <c r="K57" s="87">
        <f t="shared" si="15"/>
        <v>1243.8400000000001</v>
      </c>
      <c r="L57" s="87">
        <f t="shared" si="15"/>
        <v>605.28</v>
      </c>
      <c r="M57" s="87">
        <f t="shared" si="15"/>
        <v>763.36</v>
      </c>
      <c r="N57" s="87">
        <f t="shared" si="15"/>
        <v>559.52</v>
      </c>
      <c r="O57" s="87">
        <f t="shared" si="15"/>
        <v>954.72</v>
      </c>
      <c r="P57" s="87">
        <f t="shared" si="15"/>
        <v>1603.68</v>
      </c>
      <c r="Q57" s="87">
        <f t="shared" si="15"/>
        <v>1263.1608888888888</v>
      </c>
      <c r="R57" s="87">
        <f t="shared" si="15"/>
        <v>767.52</v>
      </c>
      <c r="S57" s="87">
        <f>SUM(D57:R57)</f>
        <v>16306.414222222225</v>
      </c>
      <c r="U57" s="338"/>
    </row>
    <row r="58" spans="1:16349" x14ac:dyDescent="0.25">
      <c r="A58" s="236" t="s">
        <v>111</v>
      </c>
      <c r="B58" s="410">
        <v>1</v>
      </c>
      <c r="C58" s="38">
        <v>1</v>
      </c>
      <c r="D58" s="87">
        <f t="shared" ref="D58:R58" si="16">D24*$C58</f>
        <v>1084.9777777777779</v>
      </c>
      <c r="E58" s="87">
        <f t="shared" si="16"/>
        <v>1217.4666666666667</v>
      </c>
      <c r="F58" s="87">
        <f t="shared" si="16"/>
        <v>846.04444444444448</v>
      </c>
      <c r="G58" s="87">
        <f t="shared" si="16"/>
        <v>516</v>
      </c>
      <c r="H58" s="87">
        <f t="shared" si="16"/>
        <v>606</v>
      </c>
      <c r="I58" s="87">
        <f t="shared" si="16"/>
        <v>693</v>
      </c>
      <c r="J58" s="87">
        <f t="shared" si="16"/>
        <v>719</v>
      </c>
      <c r="K58" s="87">
        <f t="shared" si="16"/>
        <v>900</v>
      </c>
      <c r="L58" s="87">
        <f t="shared" si="16"/>
        <v>765.95555555555552</v>
      </c>
      <c r="M58" s="87">
        <f t="shared" si="16"/>
        <v>842.66666666666663</v>
      </c>
      <c r="N58" s="87">
        <f t="shared" si="16"/>
        <v>857</v>
      </c>
      <c r="O58" s="87">
        <f t="shared" si="16"/>
        <v>1178.2666666666667</v>
      </c>
      <c r="P58" s="87">
        <f t="shared" si="16"/>
        <v>1378</v>
      </c>
      <c r="Q58" s="87">
        <f t="shared" si="16"/>
        <v>1206.6444444444444</v>
      </c>
      <c r="R58" s="87">
        <f t="shared" si="16"/>
        <v>965.73333333333335</v>
      </c>
      <c r="S58" s="87">
        <f>SUM(D58:R58)</f>
        <v>13776.755555555555</v>
      </c>
    </row>
    <row r="59" spans="1:16349" x14ac:dyDescent="0.25">
      <c r="A59" s="235"/>
      <c r="B59" s="235"/>
      <c r="C59" s="235"/>
      <c r="D59" s="87"/>
      <c r="E59" s="87"/>
      <c r="F59" s="87"/>
      <c r="G59" s="87"/>
      <c r="H59" s="87"/>
      <c r="I59" s="87"/>
      <c r="J59" s="87"/>
      <c r="K59" s="87"/>
      <c r="L59" s="87"/>
      <c r="M59" s="87"/>
      <c r="N59" s="87"/>
      <c r="O59" s="87"/>
      <c r="P59" s="87"/>
      <c r="Q59" s="87"/>
      <c r="R59" s="87"/>
      <c r="S59" s="87"/>
    </row>
    <row r="60" spans="1:16349" x14ac:dyDescent="0.25">
      <c r="A60" s="237" t="s">
        <v>116</v>
      </c>
      <c r="B60" s="42"/>
      <c r="C60" s="45" t="s">
        <v>30</v>
      </c>
      <c r="D60" s="89">
        <f>SUM(D61:D62)</f>
        <v>1571.0719999999999</v>
      </c>
      <c r="E60" s="89">
        <f t="shared" ref="E60" si="17">SUM(E61:E62)</f>
        <v>1214.7840000000001</v>
      </c>
      <c r="F60" s="89">
        <f t="shared" ref="F60" si="18">SUM(F61:F62)</f>
        <v>1254.3799999999999</v>
      </c>
      <c r="G60" s="89">
        <f t="shared" ref="G60" si="19">SUM(G61:G62)</f>
        <v>1584.1524444444444</v>
      </c>
      <c r="H60" s="89">
        <f t="shared" ref="H60" si="20">SUM(H61:H62)</f>
        <v>1781.6215555555555</v>
      </c>
      <c r="I60" s="89">
        <f t="shared" ref="I60" si="21">SUM(I61:I62)</f>
        <v>1156.1880000000001</v>
      </c>
      <c r="J60" s="89">
        <f t="shared" ref="J60" si="22">SUM(J61:J62)</f>
        <v>2154.5619999999999</v>
      </c>
      <c r="K60" s="89">
        <f t="shared" ref="K60" si="23">SUM(K61:K62)</f>
        <v>2952.1059999999998</v>
      </c>
      <c r="L60" s="89">
        <f t="shared" ref="L60" si="24">SUM(L61:L62)</f>
        <v>932.54364444444445</v>
      </c>
      <c r="M60" s="89">
        <f t="shared" ref="M60" si="25">SUM(M61:M62)</f>
        <v>60.04</v>
      </c>
      <c r="N60" s="89">
        <f t="shared" ref="N60" si="26">SUM(N61:N62)</f>
        <v>236.58799999999997</v>
      </c>
      <c r="O60" s="89">
        <f t="shared" ref="O60" si="27">SUM(O61:O62)</f>
        <v>1323.2739999999999</v>
      </c>
      <c r="P60" s="89">
        <f t="shared" ref="P60" si="28">SUM(P61:P62)</f>
        <v>923.02</v>
      </c>
      <c r="Q60" s="89">
        <f t="shared" ref="Q60" si="29">SUM(Q61:Q62)</f>
        <v>1398.6280000000002</v>
      </c>
      <c r="R60" s="89">
        <f t="shared" ref="R60" si="30">SUM(R61:R62)</f>
        <v>1045</v>
      </c>
      <c r="S60" s="89">
        <f t="shared" ref="S60" si="31">SUM(S61:S62)</f>
        <v>19587.959644444443</v>
      </c>
    </row>
    <row r="61" spans="1:16349" x14ac:dyDescent="0.25">
      <c r="A61" s="236" t="s">
        <v>118</v>
      </c>
      <c r="B61" s="38">
        <v>0.95</v>
      </c>
      <c r="C61" s="38">
        <v>2.08</v>
      </c>
      <c r="D61" s="87">
        <f t="shared" ref="D61:R61" si="32">D49*$C61*$B61</f>
        <v>883.27199999999993</v>
      </c>
      <c r="E61" s="87">
        <f t="shared" si="32"/>
        <v>758.78399999999999</v>
      </c>
      <c r="F61" s="87">
        <f t="shared" si="32"/>
        <v>849.68</v>
      </c>
      <c r="G61" s="87">
        <f t="shared" si="32"/>
        <v>1030.1546666666668</v>
      </c>
      <c r="H61" s="87">
        <f t="shared" si="32"/>
        <v>980.096</v>
      </c>
      <c r="I61" s="87">
        <f t="shared" si="32"/>
        <v>618.48800000000006</v>
      </c>
      <c r="J61" s="87">
        <f t="shared" si="32"/>
        <v>1061.1120000000001</v>
      </c>
      <c r="K61" s="87">
        <f t="shared" si="32"/>
        <v>1740.856</v>
      </c>
      <c r="L61" s="87">
        <f t="shared" si="32"/>
        <v>511.08142222222227</v>
      </c>
      <c r="M61" s="87">
        <f t="shared" si="32"/>
        <v>29.64</v>
      </c>
      <c r="N61" s="87">
        <f t="shared" si="32"/>
        <v>124.48799999999999</v>
      </c>
      <c r="O61" s="87">
        <f t="shared" si="32"/>
        <v>689.62400000000002</v>
      </c>
      <c r="P61" s="87">
        <f t="shared" si="32"/>
        <v>484.12</v>
      </c>
      <c r="Q61" s="87">
        <f t="shared" si="32"/>
        <v>697.52800000000002</v>
      </c>
      <c r="R61" s="87">
        <f t="shared" si="32"/>
        <v>543.4</v>
      </c>
      <c r="S61" s="87">
        <f>SUM(D61:R61)</f>
        <v>11002.324088888889</v>
      </c>
      <c r="U61" s="338"/>
    </row>
    <row r="62" spans="1:16349" ht="15.75" thickBot="1" x14ac:dyDescent="0.3">
      <c r="A62" s="40" t="s">
        <v>111</v>
      </c>
      <c r="B62" s="150">
        <v>0.95</v>
      </c>
      <c r="C62" s="151">
        <v>1</v>
      </c>
      <c r="D62" s="152">
        <f t="shared" ref="D62:R62" si="33">D50*$C62*$B62</f>
        <v>687.8</v>
      </c>
      <c r="E62" s="152">
        <f t="shared" si="33"/>
        <v>456</v>
      </c>
      <c r="F62" s="152">
        <f t="shared" si="33"/>
        <v>404.7</v>
      </c>
      <c r="G62" s="152">
        <f t="shared" si="33"/>
        <v>553.99777777777774</v>
      </c>
      <c r="H62" s="152">
        <f t="shared" si="33"/>
        <v>801.52555555555557</v>
      </c>
      <c r="I62" s="152">
        <f t="shared" si="33"/>
        <v>537.69999999999993</v>
      </c>
      <c r="J62" s="152">
        <f t="shared" si="33"/>
        <v>1093.45</v>
      </c>
      <c r="K62" s="152">
        <f t="shared" si="33"/>
        <v>1211.25</v>
      </c>
      <c r="L62" s="152">
        <f t="shared" si="33"/>
        <v>421.46222222222218</v>
      </c>
      <c r="M62" s="152">
        <f t="shared" si="33"/>
        <v>30.4</v>
      </c>
      <c r="N62" s="152">
        <f t="shared" si="33"/>
        <v>112.1</v>
      </c>
      <c r="O62" s="152">
        <f t="shared" si="33"/>
        <v>633.65</v>
      </c>
      <c r="P62" s="152">
        <f t="shared" si="33"/>
        <v>438.9</v>
      </c>
      <c r="Q62" s="152">
        <f t="shared" si="33"/>
        <v>701.1</v>
      </c>
      <c r="R62" s="152">
        <f t="shared" si="33"/>
        <v>501.59999999999997</v>
      </c>
      <c r="S62" s="152">
        <f>SUM(D62:R62)</f>
        <v>8585.6355555555547</v>
      </c>
      <c r="U62" s="338"/>
    </row>
    <row r="63" spans="1:16349" x14ac:dyDescent="0.25">
      <c r="A63" s="478"/>
      <c r="B63" s="478"/>
      <c r="C63" s="478"/>
      <c r="D63" s="478"/>
      <c r="E63" s="478"/>
      <c r="F63" s="478"/>
      <c r="G63" s="478"/>
      <c r="H63" s="478"/>
      <c r="I63" s="478"/>
      <c r="J63" s="478"/>
      <c r="K63" s="478"/>
      <c r="L63" s="478"/>
      <c r="M63" s="478"/>
      <c r="N63" s="478"/>
      <c r="O63" s="478"/>
      <c r="P63" s="478"/>
      <c r="Q63" s="478"/>
      <c r="R63" s="478"/>
      <c r="S63" s="478"/>
    </row>
    <row r="64" spans="1:16349" x14ac:dyDescent="0.25">
      <c r="A64" s="478"/>
      <c r="B64" s="478"/>
      <c r="C64" s="478"/>
      <c r="D64" s="478"/>
      <c r="E64" s="478"/>
      <c r="F64" s="478"/>
      <c r="G64" s="478"/>
      <c r="H64" s="478"/>
      <c r="I64" s="478"/>
      <c r="J64" s="478"/>
      <c r="K64" s="478"/>
      <c r="L64" s="478"/>
      <c r="M64" s="478"/>
      <c r="N64" s="478"/>
      <c r="O64" s="478"/>
      <c r="P64" s="478"/>
      <c r="Q64" s="478"/>
      <c r="R64" s="478"/>
      <c r="S64" s="478"/>
    </row>
    <row r="67" spans="4:21" x14ac:dyDescent="0.25">
      <c r="D67" s="116"/>
      <c r="E67" s="116"/>
      <c r="F67" s="116"/>
      <c r="G67" s="116"/>
      <c r="H67" s="116"/>
      <c r="I67" s="116"/>
      <c r="J67" s="116"/>
      <c r="K67" s="116"/>
      <c r="L67" s="116"/>
      <c r="M67" s="116"/>
      <c r="N67" s="116"/>
      <c r="O67" s="116"/>
      <c r="P67" s="116"/>
      <c r="Q67" s="116"/>
      <c r="R67" s="116"/>
      <c r="S67" s="116"/>
      <c r="U67" s="276"/>
    </row>
    <row r="68" spans="4:21" x14ac:dyDescent="0.25">
      <c r="D68" s="173"/>
      <c r="E68" s="173"/>
      <c r="F68" s="173"/>
      <c r="G68" s="173"/>
      <c r="H68" s="173"/>
      <c r="I68" s="173"/>
      <c r="J68" s="173"/>
      <c r="K68" s="173"/>
      <c r="L68" s="173"/>
      <c r="M68" s="173"/>
      <c r="N68" s="173"/>
      <c r="O68" s="173"/>
      <c r="P68" s="173"/>
      <c r="Q68" s="173"/>
      <c r="R68" s="173"/>
      <c r="S68" s="173"/>
      <c r="U68" s="272"/>
    </row>
    <row r="71" spans="4:21" x14ac:dyDescent="0.25">
      <c r="D71" s="173"/>
      <c r="E71" s="173"/>
      <c r="F71" s="173"/>
      <c r="G71" s="173"/>
      <c r="H71" s="173"/>
      <c r="I71" s="173"/>
      <c r="J71" s="173"/>
      <c r="K71" s="173"/>
      <c r="L71" s="173"/>
      <c r="M71" s="173"/>
      <c r="N71" s="173"/>
      <c r="O71" s="173"/>
      <c r="P71" s="173"/>
      <c r="Q71" s="173"/>
      <c r="R71" s="173"/>
      <c r="S71" s="173"/>
      <c r="U71" s="276"/>
    </row>
    <row r="72" spans="4:21" x14ac:dyDescent="0.25">
      <c r="D72" s="173"/>
      <c r="E72" s="173"/>
      <c r="F72" s="173"/>
      <c r="G72" s="173"/>
      <c r="H72" s="173"/>
      <c r="I72" s="173"/>
      <c r="J72" s="173"/>
      <c r="K72" s="173"/>
      <c r="L72" s="173"/>
      <c r="M72" s="173"/>
      <c r="N72" s="173"/>
      <c r="O72" s="173"/>
      <c r="P72" s="173"/>
      <c r="Q72" s="173"/>
      <c r="R72" s="173"/>
      <c r="S72" s="173"/>
      <c r="U72" s="272"/>
    </row>
    <row r="74" spans="4:21" x14ac:dyDescent="0.25">
      <c r="D74" s="276"/>
      <c r="E74" s="276"/>
      <c r="F74" s="276"/>
      <c r="G74" s="276"/>
      <c r="H74" s="276"/>
      <c r="I74" s="276"/>
      <c r="J74" s="276"/>
      <c r="K74" s="276"/>
      <c r="L74" s="276"/>
      <c r="M74" s="276"/>
      <c r="N74" s="276"/>
      <c r="O74" s="276"/>
      <c r="P74" s="276"/>
      <c r="Q74" s="276"/>
      <c r="R74" s="276"/>
      <c r="S74" s="276"/>
    </row>
    <row r="75" spans="4:21" x14ac:dyDescent="0.25">
      <c r="D75" s="276"/>
      <c r="E75" s="276"/>
      <c r="F75" s="276"/>
      <c r="G75" s="276"/>
      <c r="H75" s="276"/>
      <c r="I75" s="276"/>
      <c r="J75" s="276"/>
      <c r="K75" s="276"/>
      <c r="L75" s="276"/>
      <c r="M75" s="276"/>
      <c r="N75" s="276"/>
      <c r="O75" s="276"/>
      <c r="P75" s="276"/>
      <c r="Q75" s="276"/>
      <c r="R75" s="276"/>
      <c r="S75" s="276"/>
    </row>
    <row r="85" spans="20:20" x14ac:dyDescent="0.25">
      <c r="T85" s="32"/>
    </row>
  </sheetData>
  <mergeCells count="1">
    <mergeCell ref="A26:E26"/>
  </mergeCells>
  <pageMargins left="0.51181102362204722" right="0.39370078740157483" top="0.74803149606299213" bottom="0.74803149606299213" header="0.31496062992125984" footer="0.31496062992125984"/>
  <pageSetup paperSize="9" scale="65" orientation="portrait" r:id="rId1"/>
  <ignoredErrors>
    <ignoredError sqref="S7:S12 S15:S20 S33:S38 S41:S46"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workbookViewId="0">
      <selection activeCell="G16" sqref="G16"/>
    </sheetView>
  </sheetViews>
  <sheetFormatPr baseColWidth="10" defaultRowHeight="15" x14ac:dyDescent="0.25"/>
  <sheetData>
    <row r="1" spans="1:12" s="205" customFormat="1" x14ac:dyDescent="0.25">
      <c r="A1" s="30"/>
      <c r="B1" s="30"/>
      <c r="C1" s="30"/>
      <c r="D1" s="30"/>
      <c r="E1" s="30"/>
      <c r="F1" s="30"/>
      <c r="G1" s="30"/>
      <c r="H1" s="30"/>
      <c r="I1" s="30"/>
      <c r="J1" s="30"/>
      <c r="K1" s="30"/>
      <c r="L1" s="30"/>
    </row>
    <row r="2" spans="1:12" s="205" customFormat="1" x14ac:dyDescent="0.25">
      <c r="A2" s="30"/>
      <c r="B2" s="30"/>
      <c r="C2" s="30"/>
      <c r="D2" s="30"/>
      <c r="E2" s="30"/>
      <c r="F2" s="30"/>
      <c r="G2" s="30"/>
      <c r="H2" s="30"/>
      <c r="I2" s="30"/>
      <c r="J2" s="30"/>
      <c r="K2" s="30"/>
      <c r="L2" s="30"/>
    </row>
    <row r="3" spans="1:12" s="205" customFormat="1" ht="23.25" x14ac:dyDescent="0.3">
      <c r="B3" s="30"/>
      <c r="C3" s="30"/>
      <c r="D3" s="222" t="s">
        <v>229</v>
      </c>
      <c r="E3" s="30"/>
      <c r="F3" s="30"/>
      <c r="G3" s="30"/>
      <c r="H3" s="30"/>
      <c r="I3" s="30"/>
      <c r="J3" s="30"/>
      <c r="K3" s="30"/>
      <c r="L3" s="30"/>
    </row>
    <row r="4" spans="1:12" s="205" customFormat="1" x14ac:dyDescent="0.25">
      <c r="A4" s="30"/>
      <c r="B4" s="30"/>
      <c r="C4" s="30"/>
      <c r="D4" s="30"/>
      <c r="E4" s="30"/>
      <c r="F4" s="30"/>
      <c r="G4" s="30"/>
      <c r="H4" s="30"/>
      <c r="I4" s="30"/>
      <c r="J4" s="30"/>
      <c r="K4" s="30"/>
      <c r="L4" s="30"/>
    </row>
    <row r="5" spans="1:12" s="205" customFormat="1" x14ac:dyDescent="0.25">
      <c r="A5" s="30"/>
      <c r="B5" s="30"/>
      <c r="C5" s="30"/>
      <c r="D5" s="30"/>
      <c r="E5" s="30"/>
      <c r="F5" s="30"/>
      <c r="G5" s="30"/>
      <c r="H5" s="30"/>
      <c r="I5" s="30"/>
      <c r="J5" s="30"/>
      <c r="K5" s="30"/>
      <c r="L5" s="30"/>
    </row>
    <row r="6" spans="1:12" s="205" customFormat="1" x14ac:dyDescent="0.25">
      <c r="A6" s="30"/>
      <c r="B6" s="30"/>
      <c r="C6" s="30"/>
      <c r="D6" s="30"/>
      <c r="E6" s="30"/>
      <c r="F6" s="30"/>
      <c r="G6" s="30"/>
      <c r="H6" s="30"/>
      <c r="I6" s="30"/>
      <c r="J6" s="30"/>
      <c r="K6" s="30"/>
      <c r="L6" s="30"/>
    </row>
    <row r="7" spans="1:12" s="205" customFormat="1" x14ac:dyDescent="0.25">
      <c r="A7" s="30"/>
      <c r="B7" s="30"/>
      <c r="C7" s="30"/>
      <c r="D7" s="30"/>
      <c r="E7" s="30"/>
      <c r="F7" s="30"/>
      <c r="G7" s="30"/>
      <c r="H7" s="30"/>
      <c r="I7" s="30"/>
      <c r="J7" s="30"/>
      <c r="K7" s="30"/>
      <c r="L7" s="30"/>
    </row>
    <row r="8" spans="1:12" s="205" customFormat="1" x14ac:dyDescent="0.25">
      <c r="A8" s="30"/>
      <c r="B8" s="30"/>
      <c r="C8" s="30"/>
      <c r="D8" s="30"/>
      <c r="E8" s="30"/>
      <c r="F8" s="30"/>
      <c r="G8" s="30"/>
      <c r="H8" s="30"/>
      <c r="I8" s="30"/>
      <c r="J8" s="30"/>
      <c r="K8" s="30"/>
      <c r="L8" s="30"/>
    </row>
    <row r="9" spans="1:12" s="205" customFormat="1" x14ac:dyDescent="0.25">
      <c r="A9" s="30"/>
      <c r="B9" s="30"/>
      <c r="C9" s="30"/>
      <c r="D9" s="30"/>
      <c r="E9" s="30"/>
      <c r="F9" s="30"/>
      <c r="G9" s="30"/>
      <c r="H9" s="30"/>
      <c r="I9" s="30"/>
      <c r="J9" s="30"/>
      <c r="K9" s="30"/>
      <c r="L9" s="30"/>
    </row>
    <row r="10" spans="1:12" s="205" customFormat="1" x14ac:dyDescent="0.25">
      <c r="A10" s="30"/>
      <c r="B10" s="30"/>
      <c r="C10" s="30"/>
      <c r="D10" s="30"/>
      <c r="E10" s="30"/>
      <c r="F10" s="30"/>
      <c r="G10" s="30"/>
      <c r="H10" s="30"/>
      <c r="I10" s="30"/>
      <c r="J10" s="30"/>
      <c r="K10" s="30"/>
      <c r="L10" s="30"/>
    </row>
    <row r="11" spans="1:12" s="205" customFormat="1" x14ac:dyDescent="0.25">
      <c r="A11" s="30"/>
      <c r="B11" s="30"/>
      <c r="C11" s="30"/>
      <c r="D11" s="30"/>
      <c r="E11" s="30"/>
      <c r="F11" s="30"/>
      <c r="G11" s="30"/>
      <c r="H11" s="30"/>
      <c r="I11" s="30"/>
      <c r="J11" s="30"/>
      <c r="K11" s="30"/>
      <c r="L11" s="30"/>
    </row>
    <row r="12" spans="1:12" s="205" customFormat="1" x14ac:dyDescent="0.25">
      <c r="A12" s="30"/>
      <c r="B12" s="30"/>
      <c r="C12" s="30"/>
      <c r="D12" s="30"/>
      <c r="E12" s="30"/>
      <c r="F12" s="30"/>
      <c r="G12" s="30"/>
      <c r="H12" s="30"/>
      <c r="I12" s="30"/>
      <c r="J12" s="30"/>
      <c r="K12" s="30"/>
      <c r="L12" s="30"/>
    </row>
    <row r="13" spans="1:12" s="205" customFormat="1" x14ac:dyDescent="0.25">
      <c r="A13" s="30"/>
      <c r="B13" s="30"/>
      <c r="C13" s="30"/>
      <c r="D13" s="30"/>
      <c r="E13" s="30"/>
      <c r="F13" s="30"/>
      <c r="G13" s="30"/>
      <c r="H13" s="30"/>
      <c r="I13" s="30"/>
      <c r="J13" s="30"/>
      <c r="K13" s="30"/>
      <c r="L13" s="30"/>
    </row>
    <row r="14" spans="1:12" s="205" customFormat="1" x14ac:dyDescent="0.25">
      <c r="A14" s="30"/>
      <c r="B14" s="30"/>
      <c r="C14" s="30"/>
      <c r="D14" s="30"/>
      <c r="E14" s="30"/>
      <c r="F14" s="30"/>
      <c r="G14" s="30"/>
      <c r="H14" s="30"/>
      <c r="I14" s="30"/>
      <c r="J14" s="30"/>
      <c r="K14" s="30"/>
      <c r="L14" s="30"/>
    </row>
    <row r="15" spans="1:12" s="205" customFormat="1" x14ac:dyDescent="0.25">
      <c r="A15" s="30"/>
      <c r="B15" s="30"/>
      <c r="C15" s="30"/>
      <c r="D15" s="30"/>
      <c r="E15" s="30"/>
      <c r="F15" s="30"/>
      <c r="G15" s="30"/>
      <c r="H15" s="30"/>
      <c r="I15" s="30"/>
      <c r="J15" s="30"/>
      <c r="K15" s="30"/>
      <c r="L15" s="30"/>
    </row>
    <row r="16" spans="1:12" s="205" customFormat="1" x14ac:dyDescent="0.25">
      <c r="A16" s="30"/>
      <c r="B16" s="30"/>
      <c r="C16" s="30"/>
      <c r="D16" s="30"/>
      <c r="E16" s="30"/>
      <c r="F16" s="30"/>
      <c r="G16" s="30"/>
      <c r="H16" s="30"/>
      <c r="I16" s="30"/>
      <c r="J16" s="30"/>
      <c r="K16" s="30"/>
      <c r="L16" s="30"/>
    </row>
    <row r="17" spans="1:12" x14ac:dyDescent="0.25">
      <c r="A17" s="30"/>
      <c r="B17" s="30"/>
      <c r="C17" s="30"/>
      <c r="D17" s="30"/>
      <c r="E17" s="30"/>
      <c r="F17" s="30"/>
      <c r="G17" s="30"/>
      <c r="H17" s="30"/>
      <c r="I17" s="30"/>
      <c r="J17" s="30"/>
      <c r="K17" s="30"/>
      <c r="L17" s="30"/>
    </row>
    <row r="18" spans="1:12" s="205" customFormat="1" x14ac:dyDescent="0.25">
      <c r="A18" s="37" t="s">
        <v>228</v>
      </c>
      <c r="B18" s="30"/>
      <c r="C18" s="30"/>
      <c r="D18" s="30"/>
      <c r="E18" s="30"/>
      <c r="F18" s="30"/>
      <c r="G18" s="30"/>
      <c r="H18" s="30"/>
      <c r="I18" s="30"/>
      <c r="J18" s="30"/>
      <c r="K18" s="30"/>
      <c r="L18" s="30"/>
    </row>
    <row r="19" spans="1:12" s="205" customFormat="1" x14ac:dyDescent="0.25">
      <c r="A19" s="30"/>
      <c r="B19" s="30"/>
      <c r="C19" s="30"/>
      <c r="D19" s="30"/>
      <c r="E19" s="30"/>
      <c r="F19" s="30"/>
      <c r="G19" s="30"/>
      <c r="H19" s="30"/>
      <c r="I19" s="30"/>
      <c r="J19" s="30"/>
      <c r="K19" s="30"/>
      <c r="L19" s="30"/>
    </row>
    <row r="20" spans="1:12" s="205" customFormat="1" x14ac:dyDescent="0.25">
      <c r="A20" s="30"/>
      <c r="B20" s="30"/>
      <c r="C20" s="30"/>
      <c r="D20" s="30"/>
      <c r="E20" s="30"/>
      <c r="F20" s="30"/>
      <c r="G20" s="30"/>
      <c r="H20" s="30"/>
      <c r="I20" s="30"/>
      <c r="J20" s="30"/>
      <c r="K20" s="30"/>
      <c r="L20" s="30"/>
    </row>
    <row r="21" spans="1:12" s="205" customFormat="1" x14ac:dyDescent="0.25">
      <c r="A21" s="30"/>
      <c r="B21" s="30"/>
      <c r="C21" s="30"/>
      <c r="D21" s="30"/>
      <c r="E21" s="30"/>
      <c r="F21" s="30"/>
      <c r="G21" s="30"/>
      <c r="H21" s="30"/>
      <c r="I21" s="30"/>
      <c r="J21" s="30"/>
      <c r="K21" s="30"/>
      <c r="L21" s="30"/>
    </row>
    <row r="22" spans="1:12" s="205" customFormat="1" x14ac:dyDescent="0.25">
      <c r="A22" s="30"/>
      <c r="B22" s="30"/>
      <c r="C22" s="30"/>
      <c r="D22" s="30"/>
      <c r="E22" s="30"/>
      <c r="F22" s="30"/>
      <c r="G22" s="30"/>
      <c r="H22" s="30"/>
      <c r="I22" s="30"/>
      <c r="J22" s="30"/>
      <c r="K22" s="30"/>
      <c r="L22" s="30"/>
    </row>
    <row r="23" spans="1:12" x14ac:dyDescent="0.25">
      <c r="A23" s="30"/>
      <c r="B23" s="30"/>
      <c r="C23" s="30"/>
      <c r="D23" s="30"/>
      <c r="E23" s="30"/>
      <c r="F23" s="30"/>
      <c r="G23" s="30"/>
      <c r="H23" s="30"/>
      <c r="I23" s="30"/>
      <c r="J23" s="30"/>
      <c r="K23" s="30"/>
      <c r="L23" s="30"/>
    </row>
    <row r="24" spans="1:12" x14ac:dyDescent="0.25">
      <c r="A24" s="225" t="s">
        <v>128</v>
      </c>
      <c r="B24" s="30"/>
      <c r="C24" s="30"/>
      <c r="D24" s="30"/>
      <c r="E24" s="30"/>
      <c r="F24" s="30"/>
      <c r="G24" s="30"/>
      <c r="H24" s="30"/>
      <c r="I24" s="30"/>
      <c r="J24" s="30"/>
      <c r="K24" s="30"/>
      <c r="L24" s="30"/>
    </row>
    <row r="25" spans="1:12" x14ac:dyDescent="0.25">
      <c r="A25" s="224" t="s">
        <v>227</v>
      </c>
      <c r="B25" s="30"/>
      <c r="C25" s="30"/>
      <c r="D25" s="30"/>
      <c r="E25" s="30"/>
      <c r="F25" s="30"/>
      <c r="G25" s="30"/>
      <c r="H25" s="30"/>
      <c r="I25" s="30"/>
      <c r="J25" s="30"/>
      <c r="K25" s="30"/>
      <c r="L25" s="30"/>
    </row>
    <row r="26" spans="1:12" x14ac:dyDescent="0.25">
      <c r="A26" s="455" t="s">
        <v>351</v>
      </c>
      <c r="B26" s="30"/>
      <c r="C26" s="30"/>
      <c r="D26" s="30"/>
      <c r="E26" s="30"/>
      <c r="F26" s="30"/>
      <c r="G26" s="30"/>
      <c r="H26" s="30"/>
      <c r="I26" s="30"/>
      <c r="J26" s="30"/>
      <c r="K26" s="30"/>
      <c r="L26" s="30"/>
    </row>
    <row r="27" spans="1:12" x14ac:dyDescent="0.25">
      <c r="A27" s="223" t="s">
        <v>349</v>
      </c>
      <c r="B27" s="30"/>
      <c r="C27" s="30"/>
      <c r="D27" s="30"/>
      <c r="E27" s="30"/>
      <c r="F27" s="30"/>
      <c r="G27" s="30"/>
      <c r="H27" s="30"/>
      <c r="I27" s="30"/>
      <c r="J27" s="30"/>
      <c r="K27" s="30"/>
      <c r="L27" s="30"/>
    </row>
    <row r="28" spans="1:12" x14ac:dyDescent="0.25">
      <c r="A28" s="223" t="s">
        <v>234</v>
      </c>
      <c r="B28" s="30"/>
      <c r="C28" s="30"/>
      <c r="D28" s="30"/>
      <c r="E28" s="30"/>
      <c r="F28" s="30"/>
      <c r="G28" s="30"/>
      <c r="H28" s="30"/>
      <c r="I28" s="30"/>
      <c r="J28" s="30"/>
      <c r="K28" s="30"/>
      <c r="L28" s="30"/>
    </row>
    <row r="29" spans="1:12" x14ac:dyDescent="0.25">
      <c r="A29" s="223" t="s">
        <v>129</v>
      </c>
      <c r="B29" s="30"/>
      <c r="C29" s="30"/>
      <c r="D29" s="30"/>
      <c r="E29" s="30"/>
      <c r="F29" s="30"/>
      <c r="G29" s="30"/>
      <c r="H29" s="30"/>
      <c r="I29" s="30"/>
      <c r="J29" s="30"/>
      <c r="K29" s="30"/>
      <c r="L29" s="30"/>
    </row>
    <row r="30" spans="1:12" x14ac:dyDescent="0.25">
      <c r="A30" s="223" t="s">
        <v>241</v>
      </c>
      <c r="B30" s="30"/>
      <c r="C30" s="30"/>
      <c r="D30" s="30"/>
      <c r="E30" s="30"/>
      <c r="F30" s="30"/>
      <c r="G30" s="30"/>
      <c r="H30" s="30"/>
      <c r="I30" s="30"/>
      <c r="J30" s="30"/>
      <c r="K30" s="30"/>
      <c r="L30" s="30"/>
    </row>
    <row r="31" spans="1:12" x14ac:dyDescent="0.25">
      <c r="A31" s="223" t="s">
        <v>243</v>
      </c>
      <c r="B31" s="30"/>
      <c r="C31" s="30"/>
      <c r="D31" s="30"/>
      <c r="E31" s="30"/>
      <c r="F31" s="30"/>
      <c r="G31" s="30"/>
      <c r="H31" s="30"/>
      <c r="I31" s="30"/>
      <c r="J31" s="30"/>
      <c r="K31" s="30"/>
      <c r="L31" s="30"/>
    </row>
    <row r="32" spans="1:12" x14ac:dyDescent="0.25">
      <c r="A32" s="223" t="s">
        <v>242</v>
      </c>
      <c r="B32" s="30"/>
      <c r="C32" s="30"/>
      <c r="D32" s="30"/>
      <c r="E32" s="30"/>
      <c r="F32" s="30"/>
      <c r="G32" s="30"/>
      <c r="H32" s="30"/>
      <c r="I32" s="30"/>
      <c r="J32" s="30"/>
      <c r="K32" s="30"/>
      <c r="L32" s="30"/>
    </row>
    <row r="33" spans="1:12" x14ac:dyDescent="0.25">
      <c r="A33" s="223" t="s">
        <v>249</v>
      </c>
      <c r="B33" s="30"/>
      <c r="C33" s="30"/>
      <c r="D33" s="30"/>
      <c r="E33" s="30"/>
      <c r="F33" s="30"/>
      <c r="G33" s="30"/>
      <c r="H33" s="30"/>
      <c r="I33" s="30"/>
      <c r="J33" s="30"/>
      <c r="K33" s="30"/>
      <c r="L33" s="30"/>
    </row>
    <row r="34" spans="1:12" x14ac:dyDescent="0.25">
      <c r="A34" s="223" t="s">
        <v>246</v>
      </c>
      <c r="B34" s="30"/>
      <c r="C34" s="30"/>
      <c r="D34" s="30"/>
      <c r="E34" s="30"/>
      <c r="F34" s="30"/>
      <c r="G34" s="30"/>
      <c r="H34" s="30"/>
      <c r="I34" s="30"/>
      <c r="J34" s="30"/>
      <c r="K34" s="30"/>
      <c r="L34" s="30"/>
    </row>
    <row r="35" spans="1:12" x14ac:dyDescent="0.25">
      <c r="A35" s="223" t="s">
        <v>245</v>
      </c>
      <c r="B35" s="30"/>
      <c r="C35" s="30"/>
      <c r="D35" s="30"/>
      <c r="E35" s="30"/>
      <c r="F35" s="30"/>
      <c r="G35" s="30"/>
      <c r="H35" s="30"/>
      <c r="I35" s="30"/>
      <c r="J35" s="30"/>
      <c r="K35" s="30"/>
      <c r="L35" s="30"/>
    </row>
    <row r="36" spans="1:12" x14ac:dyDescent="0.25">
      <c r="A36" s="223" t="s">
        <v>244</v>
      </c>
      <c r="B36" s="30"/>
      <c r="C36" s="30"/>
      <c r="D36" s="30"/>
      <c r="E36" s="30"/>
      <c r="F36" s="30"/>
      <c r="G36" s="30"/>
      <c r="H36" s="30"/>
      <c r="I36" s="30"/>
      <c r="J36" s="30"/>
      <c r="K36" s="30"/>
      <c r="L36" s="30"/>
    </row>
    <row r="37" spans="1:12" x14ac:dyDescent="0.25">
      <c r="A37" s="223" t="s">
        <v>248</v>
      </c>
      <c r="B37" s="30"/>
      <c r="C37" s="30"/>
      <c r="D37" s="30"/>
      <c r="E37" s="30"/>
      <c r="F37" s="30"/>
      <c r="G37" s="30"/>
      <c r="H37" s="30"/>
      <c r="I37" s="30"/>
      <c r="J37" s="30"/>
      <c r="K37" s="30"/>
      <c r="L37" s="30"/>
    </row>
    <row r="38" spans="1:12" x14ac:dyDescent="0.25">
      <c r="A38" s="223" t="s">
        <v>247</v>
      </c>
      <c r="B38" s="30"/>
      <c r="C38" s="30"/>
      <c r="D38" s="30"/>
      <c r="E38" s="30"/>
      <c r="F38" s="30"/>
      <c r="G38" s="30"/>
      <c r="H38" s="30"/>
      <c r="I38" s="30"/>
      <c r="J38" s="30"/>
      <c r="K38" s="30"/>
      <c r="L38" s="30"/>
    </row>
    <row r="39" spans="1:12" x14ac:dyDescent="0.25">
      <c r="A39" s="30"/>
      <c r="B39" s="30"/>
      <c r="C39" s="30"/>
      <c r="D39" s="30"/>
      <c r="E39" s="30"/>
      <c r="F39" s="30"/>
      <c r="G39" s="30"/>
      <c r="H39" s="30"/>
      <c r="I39" s="30"/>
      <c r="J39" s="30"/>
      <c r="K39" s="30"/>
      <c r="L39" s="30"/>
    </row>
    <row r="40" spans="1:12" x14ac:dyDescent="0.25">
      <c r="A40" s="30"/>
      <c r="B40" s="30"/>
      <c r="C40" s="30"/>
      <c r="D40" s="30"/>
      <c r="E40" s="30"/>
      <c r="F40" s="30"/>
      <c r="G40" s="30"/>
      <c r="H40" s="30"/>
      <c r="I40" s="30"/>
      <c r="J40" s="30"/>
      <c r="K40" s="30"/>
      <c r="L40" s="30"/>
    </row>
    <row r="41" spans="1:12" x14ac:dyDescent="0.25">
      <c r="A41" s="30"/>
      <c r="B41" s="30"/>
      <c r="C41" s="30"/>
      <c r="D41" s="30"/>
      <c r="E41" s="30"/>
      <c r="F41" s="30"/>
      <c r="G41" s="30"/>
      <c r="H41" s="30"/>
      <c r="I41" s="30"/>
      <c r="J41" s="30"/>
      <c r="K41" s="30"/>
      <c r="L41" s="30"/>
    </row>
    <row r="42" spans="1:12" x14ac:dyDescent="0.25">
      <c r="A42" s="30"/>
      <c r="B42" s="30"/>
      <c r="C42" s="30"/>
      <c r="D42" s="30"/>
      <c r="E42" s="30"/>
      <c r="F42" s="30"/>
      <c r="G42" s="30"/>
      <c r="H42" s="30"/>
      <c r="I42" s="30"/>
      <c r="J42" s="30"/>
      <c r="K42" s="30"/>
      <c r="L42" s="30"/>
    </row>
    <row r="43" spans="1:12" x14ac:dyDescent="0.25">
      <c r="A43" s="30"/>
      <c r="B43" s="30"/>
      <c r="C43" s="30"/>
      <c r="D43" s="30"/>
      <c r="E43" s="30"/>
      <c r="F43" s="30"/>
      <c r="G43" s="30"/>
      <c r="H43" s="30"/>
      <c r="I43" s="30"/>
      <c r="J43" s="30"/>
      <c r="K43" s="30"/>
      <c r="L43" s="30"/>
    </row>
    <row r="44" spans="1:12" x14ac:dyDescent="0.25">
      <c r="A44" s="30"/>
      <c r="B44" s="30"/>
      <c r="C44" s="30"/>
      <c r="D44" s="30"/>
      <c r="E44" s="30"/>
      <c r="F44" s="30"/>
      <c r="G44" s="30"/>
      <c r="H44" s="30"/>
      <c r="I44" s="30"/>
      <c r="J44" s="30"/>
      <c r="K44" s="30"/>
      <c r="L44" s="30"/>
    </row>
    <row r="45" spans="1:12" x14ac:dyDescent="0.25">
      <c r="A45" s="30"/>
      <c r="B45" s="30"/>
      <c r="C45" s="30"/>
      <c r="D45" s="30"/>
      <c r="E45" s="30"/>
      <c r="F45" s="30"/>
      <c r="G45" s="30"/>
      <c r="H45" s="30"/>
      <c r="I45" s="30"/>
      <c r="J45" s="30"/>
      <c r="K45" s="30"/>
      <c r="L45" s="30"/>
    </row>
    <row r="46" spans="1:12" x14ac:dyDescent="0.25">
      <c r="A46" s="30"/>
      <c r="B46" s="30"/>
      <c r="C46" s="30"/>
      <c r="D46" s="30"/>
      <c r="E46" s="30"/>
      <c r="F46" s="30"/>
      <c r="G46" s="30"/>
      <c r="H46" s="30"/>
      <c r="I46" s="30"/>
      <c r="J46" s="30"/>
      <c r="K46" s="30"/>
      <c r="L46" s="30"/>
    </row>
    <row r="47" spans="1:12" x14ac:dyDescent="0.25">
      <c r="A47" s="30"/>
      <c r="B47" s="30"/>
      <c r="C47" s="30"/>
      <c r="D47" s="30"/>
      <c r="E47" s="30"/>
      <c r="F47" s="30"/>
      <c r="G47" s="30"/>
      <c r="H47" s="30"/>
      <c r="I47" s="30"/>
      <c r="J47" s="30"/>
      <c r="K47" s="30"/>
      <c r="L47" s="30"/>
    </row>
    <row r="48" spans="1:12" x14ac:dyDescent="0.25">
      <c r="A48" s="30"/>
      <c r="B48" s="30"/>
      <c r="C48" s="30"/>
      <c r="D48" s="30"/>
      <c r="E48" s="30"/>
      <c r="F48" s="30"/>
      <c r="G48" s="30"/>
      <c r="H48" s="30"/>
      <c r="I48" s="30"/>
      <c r="J48" s="30"/>
      <c r="K48" s="30"/>
      <c r="L48" s="30"/>
    </row>
    <row r="49" spans="1:12" x14ac:dyDescent="0.25">
      <c r="A49" s="30"/>
      <c r="B49" s="30"/>
      <c r="C49" s="30"/>
      <c r="D49" s="30"/>
      <c r="E49" s="30"/>
      <c r="F49" s="30"/>
      <c r="G49" s="30"/>
      <c r="H49" s="30"/>
      <c r="I49" s="30"/>
      <c r="J49" s="30"/>
      <c r="K49" s="30"/>
      <c r="L49" s="30"/>
    </row>
    <row r="50" spans="1:12" x14ac:dyDescent="0.25">
      <c r="A50" s="30"/>
      <c r="B50" s="30"/>
      <c r="C50" s="30"/>
      <c r="D50" s="30"/>
      <c r="E50" s="30"/>
      <c r="F50" s="30"/>
      <c r="G50" s="30"/>
      <c r="H50" s="30"/>
      <c r="I50" s="30"/>
      <c r="J50" s="30"/>
      <c r="K50" s="30"/>
      <c r="L50" s="30"/>
    </row>
    <row r="51" spans="1:12" x14ac:dyDescent="0.25">
      <c r="A51" s="30"/>
      <c r="B51" s="30"/>
      <c r="C51" s="30"/>
      <c r="D51" s="30"/>
      <c r="E51" s="30"/>
      <c r="F51" s="30"/>
      <c r="G51" s="30"/>
      <c r="H51" s="30"/>
      <c r="I51" s="30"/>
      <c r="J51" s="30"/>
      <c r="K51" s="30"/>
      <c r="L51" s="30"/>
    </row>
    <row r="52" spans="1:12" x14ac:dyDescent="0.25">
      <c r="A52" s="30"/>
      <c r="B52" s="30"/>
      <c r="C52" s="30"/>
      <c r="D52" s="30"/>
      <c r="E52" s="30"/>
      <c r="F52" s="30"/>
      <c r="G52" s="30"/>
      <c r="H52" s="30"/>
      <c r="I52" s="30"/>
      <c r="J52" s="30"/>
      <c r="K52" s="30"/>
      <c r="L52" s="30"/>
    </row>
    <row r="53" spans="1:12" x14ac:dyDescent="0.25">
      <c r="A53" s="30"/>
      <c r="B53" s="30"/>
      <c r="C53" s="30"/>
      <c r="D53" s="30"/>
      <c r="E53" s="30"/>
      <c r="F53" s="30"/>
      <c r="G53" s="30"/>
      <c r="H53" s="30"/>
      <c r="I53" s="30"/>
      <c r="J53" s="30"/>
      <c r="K53" s="30"/>
      <c r="L53" s="30"/>
    </row>
    <row r="54" spans="1:12" x14ac:dyDescent="0.25">
      <c r="A54" s="30"/>
      <c r="B54" s="30"/>
      <c r="C54" s="30"/>
      <c r="D54" s="30"/>
      <c r="E54" s="30"/>
      <c r="F54" s="30"/>
      <c r="G54" s="30"/>
      <c r="H54" s="30"/>
      <c r="I54" s="30"/>
      <c r="J54" s="30"/>
      <c r="K54" s="30"/>
      <c r="L54" s="30"/>
    </row>
    <row r="55" spans="1:12" x14ac:dyDescent="0.25">
      <c r="A55" s="30"/>
      <c r="B55" s="30"/>
      <c r="C55" s="30"/>
      <c r="D55" s="30"/>
      <c r="E55" s="30"/>
      <c r="F55" s="30"/>
      <c r="G55" s="30"/>
      <c r="H55" s="30"/>
      <c r="I55" s="30"/>
      <c r="J55" s="30"/>
      <c r="K55" s="30"/>
      <c r="L55" s="30"/>
    </row>
    <row r="56" spans="1:12" x14ac:dyDescent="0.25">
      <c r="A56" s="30"/>
      <c r="B56" s="30"/>
      <c r="C56" s="30"/>
      <c r="D56" s="30"/>
      <c r="E56" s="30"/>
      <c r="F56" s="30"/>
      <c r="G56" s="30"/>
      <c r="H56" s="30"/>
      <c r="I56" s="30"/>
      <c r="J56" s="30"/>
      <c r="K56" s="30"/>
      <c r="L56" s="30"/>
    </row>
    <row r="57" spans="1:12" x14ac:dyDescent="0.25">
      <c r="A57" s="30"/>
      <c r="B57" s="30"/>
      <c r="C57" s="30"/>
      <c r="D57" s="30"/>
      <c r="E57" s="30"/>
      <c r="F57" s="30"/>
      <c r="G57" s="30"/>
      <c r="H57" s="30"/>
      <c r="I57" s="30"/>
      <c r="J57" s="30"/>
      <c r="K57" s="30"/>
      <c r="L57" s="30"/>
    </row>
    <row r="58" spans="1:12" x14ac:dyDescent="0.25">
      <c r="A58" s="30"/>
      <c r="B58" s="30"/>
      <c r="C58" s="30"/>
      <c r="D58" s="30"/>
      <c r="E58" s="30"/>
      <c r="F58" s="30"/>
      <c r="G58" s="30"/>
      <c r="H58" s="30"/>
      <c r="I58" s="30"/>
      <c r="J58" s="30"/>
      <c r="K58" s="30"/>
      <c r="L58" s="30"/>
    </row>
    <row r="59" spans="1:12" x14ac:dyDescent="0.25">
      <c r="A59" s="30"/>
      <c r="B59" s="30"/>
      <c r="C59" s="30"/>
      <c r="D59" s="30"/>
      <c r="E59" s="30"/>
      <c r="F59" s="30"/>
      <c r="G59" s="30"/>
      <c r="H59" s="30"/>
      <c r="I59" s="30"/>
      <c r="J59" s="30"/>
      <c r="K59" s="30"/>
      <c r="L59" s="30"/>
    </row>
    <row r="60" spans="1:12" x14ac:dyDescent="0.25">
      <c r="A60" s="30"/>
      <c r="B60" s="30"/>
      <c r="C60" s="30"/>
      <c r="D60" s="30"/>
      <c r="E60" s="30"/>
      <c r="F60" s="30"/>
      <c r="G60" s="30"/>
      <c r="H60" s="30"/>
      <c r="I60" s="30"/>
      <c r="J60" s="30"/>
      <c r="K60" s="30"/>
      <c r="L60" s="30"/>
    </row>
    <row r="61" spans="1:12" x14ac:dyDescent="0.25">
      <c r="A61" s="30"/>
      <c r="B61" s="30"/>
      <c r="C61" s="30"/>
      <c r="D61" s="30"/>
      <c r="E61" s="30"/>
      <c r="F61" s="30"/>
      <c r="G61" s="30"/>
      <c r="H61" s="30"/>
      <c r="I61" s="30"/>
      <c r="J61" s="30"/>
      <c r="K61" s="30"/>
      <c r="L61" s="30"/>
    </row>
    <row r="62" spans="1:12" x14ac:dyDescent="0.25">
      <c r="A62" s="30"/>
      <c r="B62" s="30"/>
      <c r="C62" s="30"/>
      <c r="D62" s="30"/>
      <c r="E62" s="30"/>
      <c r="F62" s="30"/>
      <c r="G62" s="30"/>
      <c r="H62" s="30"/>
      <c r="I62" s="30"/>
      <c r="J62" s="30"/>
      <c r="K62" s="30"/>
      <c r="L62" s="30"/>
    </row>
    <row r="63" spans="1:12" x14ac:dyDescent="0.25">
      <c r="A63" s="30"/>
      <c r="B63" s="30"/>
      <c r="C63" s="30"/>
      <c r="D63" s="30"/>
      <c r="E63" s="30"/>
      <c r="F63" s="30"/>
      <c r="G63" s="30"/>
      <c r="H63" s="30"/>
      <c r="I63" s="30"/>
      <c r="J63" s="30"/>
      <c r="K63" s="30"/>
      <c r="L63" s="30"/>
    </row>
    <row r="64" spans="1:12" x14ac:dyDescent="0.25">
      <c r="A64" s="30"/>
      <c r="B64" s="30"/>
      <c r="C64" s="30"/>
      <c r="D64" s="30"/>
      <c r="E64" s="30"/>
      <c r="F64" s="30"/>
      <c r="G64" s="30"/>
      <c r="H64" s="30"/>
      <c r="I64" s="30"/>
      <c r="J64" s="30"/>
      <c r="K64" s="30"/>
      <c r="L64" s="30"/>
    </row>
    <row r="65" spans="1:12" x14ac:dyDescent="0.25">
      <c r="A65" s="30"/>
      <c r="B65" s="30"/>
      <c r="C65" s="30"/>
      <c r="D65" s="30"/>
      <c r="E65" s="30"/>
      <c r="F65" s="30"/>
      <c r="G65" s="30"/>
      <c r="H65" s="30"/>
      <c r="I65" s="30"/>
      <c r="J65" s="30"/>
      <c r="K65" s="30"/>
      <c r="L65" s="30"/>
    </row>
    <row r="66" spans="1:12" x14ac:dyDescent="0.25">
      <c r="A66" s="30"/>
      <c r="B66" s="30"/>
      <c r="C66" s="30"/>
      <c r="D66" s="30"/>
      <c r="E66" s="30"/>
      <c r="F66" s="30"/>
      <c r="G66" s="30"/>
      <c r="H66" s="30"/>
      <c r="I66" s="30"/>
      <c r="J66" s="30"/>
      <c r="K66" s="30"/>
      <c r="L66" s="30"/>
    </row>
    <row r="67" spans="1:12" x14ac:dyDescent="0.25">
      <c r="A67" s="30"/>
      <c r="B67" s="30"/>
      <c r="C67" s="30"/>
      <c r="D67" s="30"/>
      <c r="E67" s="30"/>
      <c r="F67" s="30"/>
      <c r="G67" s="30"/>
      <c r="H67" s="30"/>
      <c r="I67" s="30"/>
      <c r="J67" s="30"/>
      <c r="K67" s="30"/>
      <c r="L67" s="30"/>
    </row>
    <row r="68" spans="1:12" x14ac:dyDescent="0.25">
      <c r="A68" s="30"/>
      <c r="B68" s="30"/>
      <c r="C68" s="30"/>
      <c r="D68" s="30"/>
      <c r="E68" s="30"/>
      <c r="F68" s="30"/>
      <c r="G68" s="30"/>
      <c r="H68" s="30"/>
      <c r="I68" s="30"/>
      <c r="J68" s="30"/>
      <c r="K68" s="30"/>
      <c r="L68" s="30"/>
    </row>
    <row r="69" spans="1:12" x14ac:dyDescent="0.25">
      <c r="A69" s="30"/>
      <c r="B69" s="30"/>
      <c r="C69" s="30"/>
      <c r="D69" s="30"/>
      <c r="E69" s="30"/>
      <c r="F69" s="30"/>
      <c r="G69" s="30"/>
      <c r="H69" s="30"/>
      <c r="I69" s="30"/>
      <c r="J69" s="30"/>
      <c r="K69" s="30"/>
      <c r="L69" s="30"/>
    </row>
    <row r="70" spans="1:12" x14ac:dyDescent="0.25">
      <c r="A70" s="30"/>
      <c r="B70" s="30"/>
      <c r="C70" s="30"/>
      <c r="D70" s="30"/>
      <c r="E70" s="30"/>
      <c r="F70" s="30"/>
      <c r="G70" s="30"/>
      <c r="H70" s="30"/>
      <c r="I70" s="30"/>
      <c r="J70" s="30"/>
      <c r="K70" s="30"/>
      <c r="L70" s="30"/>
    </row>
    <row r="71" spans="1:12" x14ac:dyDescent="0.25">
      <c r="A71" s="30"/>
      <c r="B71" s="30"/>
      <c r="C71" s="30"/>
      <c r="D71" s="30"/>
      <c r="E71" s="30"/>
      <c r="F71" s="30"/>
      <c r="G71" s="30"/>
      <c r="H71" s="30"/>
      <c r="I71" s="30"/>
      <c r="J71" s="30"/>
      <c r="K71" s="30"/>
      <c r="L71" s="30"/>
    </row>
    <row r="72" spans="1:12" x14ac:dyDescent="0.25">
      <c r="A72" s="30"/>
      <c r="B72" s="30"/>
      <c r="C72" s="30"/>
      <c r="D72" s="30"/>
      <c r="E72" s="30"/>
      <c r="F72" s="30"/>
      <c r="G72" s="30"/>
      <c r="H72" s="30"/>
      <c r="I72" s="30"/>
      <c r="J72" s="30"/>
      <c r="K72" s="30"/>
      <c r="L72" s="30"/>
    </row>
    <row r="73" spans="1:12" x14ac:dyDescent="0.25">
      <c r="A73" s="30"/>
      <c r="B73" s="30"/>
      <c r="C73" s="30"/>
      <c r="D73" s="30"/>
      <c r="E73" s="30"/>
      <c r="F73" s="30"/>
      <c r="G73" s="30"/>
      <c r="H73" s="30"/>
      <c r="I73" s="30"/>
      <c r="J73" s="30"/>
      <c r="K73" s="30"/>
      <c r="L73" s="30"/>
    </row>
    <row r="74" spans="1:12" x14ac:dyDescent="0.25">
      <c r="A74" s="30"/>
      <c r="B74" s="30"/>
      <c r="C74" s="30"/>
      <c r="D74" s="30"/>
      <c r="E74" s="30"/>
      <c r="F74" s="30"/>
      <c r="G74" s="30"/>
      <c r="H74" s="30"/>
      <c r="I74" s="30"/>
      <c r="J74" s="30"/>
      <c r="K74" s="30"/>
      <c r="L74" s="30"/>
    </row>
    <row r="75" spans="1:12" x14ac:dyDescent="0.25">
      <c r="A75" s="30"/>
    </row>
  </sheetData>
  <hyperlinks>
    <hyperlink ref="A24" location="BS" display="Tabell 1.1 Bydelssektorens samlede budsjettramme"/>
    <hyperlink ref="A25" location="SA" display="Tabell 1.2 Sentrale avsetninger "/>
    <hyperlink ref="A28" location="KS" display="Tabell 2.2 Kompensasjonsordninger og særskilte tildelinger"/>
    <hyperlink ref="A29" location="BK" display="Tabell 3.1 Bydelenes kriterieandeler"/>
    <hyperlink ref="A30" location="DGK" display="Tabell 5.1 Datagrunnlag for kriterieandeler"/>
    <hyperlink ref="A31" location="LUI" display="Tabell 5.2 Lavutdanningsindeks"/>
    <hyperlink ref="A32" location="UI" display="Tabell 5.3 Utflyttingsindeks"/>
    <hyperlink ref="A33" location="DI" display="Tabell 5.4 Dødelighetsindeks"/>
    <hyperlink ref="A34" location="OKB" display="Tabell 5.5 Oppholdstid , kommunale barnehager"/>
    <hyperlink ref="A35" location="OIKB" display="Tabell 5.6 Oppholdstid , ordinære ikke-kommunale barnehager"/>
    <hyperlink ref="A36" location="VHB" display="Tabell 5.7 Vektede heltidsplasser barnehage"/>
    <hyperlink ref="A37" location="DFB" display="Tabell 6.1 Driftstilskudd til familiebarnehager"/>
    <hyperlink ref="A38" location="KAPVA" display="Tabell 6.2 Tiltak etter barnehagelovens kap. V A Spesialpedagogisk hjelp (særskilt tildeling)"/>
    <hyperlink ref="A27" location="BE" display="Tabell 4.1 Budsjettendringer"/>
    <hyperlink ref="A26" location="Tabell_2.1_Bydelsfordelt_budsjett" display="Tabell 2.1 Bydelsfordelt budsjett"/>
  </hyperlinks>
  <pageMargins left="0.51181102362204722" right="0.39370078740157483" top="0.74803149606299213" bottom="0.74803149606299213" header="0.31496062992125984" footer="0.31496062992125984"/>
  <pageSetup paperSize="9" scale="6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38"/>
  <sheetViews>
    <sheetView zoomScale="85" zoomScaleNormal="85" workbookViewId="0"/>
  </sheetViews>
  <sheetFormatPr baseColWidth="10" defaultRowHeight="15" x14ac:dyDescent="0.25"/>
  <cols>
    <col min="1" max="1" width="47" customWidth="1"/>
    <col min="2" max="2" width="12.85546875" customWidth="1"/>
    <col min="3" max="3" width="13.140625" customWidth="1"/>
    <col min="4" max="19" width="12.5703125" customWidth="1"/>
  </cols>
  <sheetData>
    <row r="1" spans="1:21" x14ac:dyDescent="0.25">
      <c r="A1" s="37" t="s">
        <v>382</v>
      </c>
      <c r="B1" s="29"/>
      <c r="C1" s="29"/>
      <c r="D1" s="39"/>
      <c r="E1" s="39"/>
      <c r="F1" s="39"/>
      <c r="G1" s="39"/>
      <c r="H1" s="39"/>
      <c r="I1" s="39"/>
      <c r="J1" s="39"/>
      <c r="K1" s="39"/>
      <c r="L1" s="39"/>
      <c r="M1" s="39"/>
      <c r="N1" s="39"/>
      <c r="O1" s="39"/>
      <c r="P1" s="39"/>
      <c r="Q1" s="39"/>
      <c r="R1" s="39"/>
      <c r="S1" s="39"/>
    </row>
    <row r="2" spans="1:21" x14ac:dyDescent="0.25">
      <c r="A2" s="15"/>
      <c r="B2" s="29"/>
      <c r="C2" s="29"/>
      <c r="D2" s="39"/>
      <c r="E2" s="39"/>
      <c r="F2" s="39"/>
      <c r="G2" s="39"/>
      <c r="H2" s="39"/>
      <c r="I2" s="39"/>
      <c r="J2" s="39"/>
      <c r="K2" s="39"/>
      <c r="L2" s="39"/>
      <c r="M2" s="39"/>
      <c r="N2" s="39"/>
      <c r="O2" s="39"/>
      <c r="P2" s="39"/>
      <c r="Q2" s="39"/>
      <c r="R2" s="39"/>
      <c r="S2" s="39"/>
    </row>
    <row r="3" spans="1:21" ht="42.75" x14ac:dyDescent="0.25">
      <c r="A3" s="115"/>
      <c r="B3" s="115"/>
      <c r="C3" s="115" t="s">
        <v>261</v>
      </c>
      <c r="D3" s="115" t="s">
        <v>46</v>
      </c>
      <c r="E3" s="115" t="s">
        <v>187</v>
      </c>
      <c r="F3" s="115" t="s">
        <v>47</v>
      </c>
      <c r="G3" s="115" t="s">
        <v>48</v>
      </c>
      <c r="H3" s="115" t="s">
        <v>49</v>
      </c>
      <c r="I3" s="115" t="s">
        <v>50</v>
      </c>
      <c r="J3" s="115" t="s">
        <v>51</v>
      </c>
      <c r="K3" s="115" t="s">
        <v>52</v>
      </c>
      <c r="L3" s="115" t="s">
        <v>53</v>
      </c>
      <c r="M3" s="115" t="s">
        <v>54</v>
      </c>
      <c r="N3" s="115" t="s">
        <v>55</v>
      </c>
      <c r="O3" s="115" t="s">
        <v>56</v>
      </c>
      <c r="P3" s="115" t="s">
        <v>86</v>
      </c>
      <c r="Q3" s="115" t="s">
        <v>194</v>
      </c>
      <c r="R3" s="115" t="s">
        <v>57</v>
      </c>
      <c r="S3" s="115" t="s">
        <v>0</v>
      </c>
    </row>
    <row r="4" spans="1:21" x14ac:dyDescent="0.25">
      <c r="A4" s="29"/>
      <c r="B4" s="29"/>
      <c r="C4" s="29"/>
      <c r="D4" s="29"/>
      <c r="E4" s="29"/>
      <c r="F4" s="29"/>
      <c r="G4" s="29"/>
      <c r="H4" s="29"/>
      <c r="I4" s="29"/>
      <c r="J4" s="29"/>
      <c r="K4" s="29"/>
      <c r="L4" s="29"/>
      <c r="M4" s="29"/>
      <c r="N4" s="29"/>
      <c r="O4" s="29"/>
      <c r="P4" s="29"/>
      <c r="Q4" s="29"/>
      <c r="R4" s="29"/>
      <c r="S4" s="29"/>
    </row>
    <row r="5" spans="1:21" x14ac:dyDescent="0.25">
      <c r="A5" s="37" t="s">
        <v>118</v>
      </c>
      <c r="B5" s="29"/>
      <c r="C5" s="29"/>
      <c r="D5" s="29"/>
      <c r="E5" s="29"/>
      <c r="F5" s="29"/>
      <c r="G5" s="29"/>
      <c r="H5" s="29"/>
      <c r="I5" s="29"/>
      <c r="J5" s="29"/>
      <c r="K5" s="29"/>
      <c r="L5" s="29"/>
      <c r="M5" s="29"/>
      <c r="N5" s="29"/>
      <c r="O5" s="29"/>
      <c r="P5" s="29"/>
      <c r="Q5" s="29"/>
      <c r="R5" s="29"/>
      <c r="S5" s="39"/>
    </row>
    <row r="6" spans="1:21" x14ac:dyDescent="0.25">
      <c r="A6" s="235" t="s">
        <v>121</v>
      </c>
      <c r="B6" s="235"/>
      <c r="C6" s="72" t="s">
        <v>30</v>
      </c>
      <c r="D6" s="339">
        <v>28</v>
      </c>
      <c r="E6" s="339">
        <v>8</v>
      </c>
      <c r="F6" s="339">
        <v>24</v>
      </c>
      <c r="G6" s="339">
        <v>0</v>
      </c>
      <c r="H6" s="339">
        <v>36</v>
      </c>
      <c r="I6" s="339">
        <v>79</v>
      </c>
      <c r="J6" s="339">
        <v>80</v>
      </c>
      <c r="K6" s="339">
        <v>82</v>
      </c>
      <c r="L6" s="339">
        <v>92</v>
      </c>
      <c r="M6" s="339">
        <v>24</v>
      </c>
      <c r="N6" s="339">
        <v>0</v>
      </c>
      <c r="O6" s="339">
        <v>11</v>
      </c>
      <c r="P6" s="339">
        <v>78</v>
      </c>
      <c r="Q6" s="339">
        <v>172</v>
      </c>
      <c r="R6" s="339">
        <v>12</v>
      </c>
      <c r="S6" s="87">
        <f>SUM(D6:R6)</f>
        <v>726</v>
      </c>
      <c r="U6" s="338"/>
    </row>
    <row r="7" spans="1:21" x14ac:dyDescent="0.25">
      <c r="A7" s="235" t="s">
        <v>375</v>
      </c>
      <c r="B7" s="235"/>
      <c r="C7" s="85">
        <v>158.19999999999999</v>
      </c>
      <c r="D7" s="87">
        <f t="shared" ref="D7:R8" si="0">D$6*$C7</f>
        <v>4429.5999999999995</v>
      </c>
      <c r="E7" s="87">
        <f t="shared" si="0"/>
        <v>1265.5999999999999</v>
      </c>
      <c r="F7" s="87">
        <f t="shared" si="0"/>
        <v>3796.7999999999997</v>
      </c>
      <c r="G7" s="87">
        <f t="shared" si="0"/>
        <v>0</v>
      </c>
      <c r="H7" s="87">
        <f t="shared" si="0"/>
        <v>5695.2</v>
      </c>
      <c r="I7" s="87">
        <f t="shared" si="0"/>
        <v>12497.8</v>
      </c>
      <c r="J7" s="87">
        <f t="shared" si="0"/>
        <v>12656</v>
      </c>
      <c r="K7" s="87">
        <f t="shared" si="0"/>
        <v>12972.4</v>
      </c>
      <c r="L7" s="87">
        <f t="shared" si="0"/>
        <v>14554.4</v>
      </c>
      <c r="M7" s="87">
        <f t="shared" si="0"/>
        <v>3796.7999999999997</v>
      </c>
      <c r="N7" s="87">
        <f t="shared" si="0"/>
        <v>0</v>
      </c>
      <c r="O7" s="87">
        <f t="shared" si="0"/>
        <v>1740.1999999999998</v>
      </c>
      <c r="P7" s="87">
        <f t="shared" si="0"/>
        <v>12339.599999999999</v>
      </c>
      <c r="Q7" s="87">
        <f t="shared" si="0"/>
        <v>27210.399999999998</v>
      </c>
      <c r="R7" s="87">
        <f t="shared" si="0"/>
        <v>1898.3999999999999</v>
      </c>
      <c r="S7" s="87">
        <f>SUM(D7:R7)</f>
        <v>114853.19999999998</v>
      </c>
      <c r="U7" s="338"/>
    </row>
    <row r="8" spans="1:21" x14ac:dyDescent="0.25">
      <c r="A8" s="235" t="s">
        <v>451</v>
      </c>
      <c r="B8" s="235"/>
      <c r="C8" s="85">
        <v>163.9</v>
      </c>
      <c r="D8" s="87">
        <f t="shared" si="0"/>
        <v>4589.2</v>
      </c>
      <c r="E8" s="87">
        <f t="shared" si="0"/>
        <v>1311.2</v>
      </c>
      <c r="F8" s="87">
        <f t="shared" si="0"/>
        <v>3933.6000000000004</v>
      </c>
      <c r="G8" s="87">
        <f t="shared" si="0"/>
        <v>0</v>
      </c>
      <c r="H8" s="87">
        <f t="shared" si="0"/>
        <v>5900.4000000000005</v>
      </c>
      <c r="I8" s="87">
        <f t="shared" si="0"/>
        <v>12948.1</v>
      </c>
      <c r="J8" s="87">
        <f t="shared" si="0"/>
        <v>13112</v>
      </c>
      <c r="K8" s="87">
        <f t="shared" si="0"/>
        <v>13439.800000000001</v>
      </c>
      <c r="L8" s="87">
        <f t="shared" si="0"/>
        <v>15078.800000000001</v>
      </c>
      <c r="M8" s="87">
        <f t="shared" si="0"/>
        <v>3933.6000000000004</v>
      </c>
      <c r="N8" s="87">
        <f t="shared" si="0"/>
        <v>0</v>
      </c>
      <c r="O8" s="87">
        <f t="shared" si="0"/>
        <v>1802.9</v>
      </c>
      <c r="P8" s="87">
        <f t="shared" si="0"/>
        <v>12784.2</v>
      </c>
      <c r="Q8" s="87">
        <f t="shared" si="0"/>
        <v>28190.799999999999</v>
      </c>
      <c r="R8" s="87">
        <f t="shared" si="0"/>
        <v>1966.8000000000002</v>
      </c>
      <c r="S8" s="87">
        <f>SUM(D8:R8)</f>
        <v>118991.40000000001</v>
      </c>
      <c r="U8" s="338"/>
    </row>
    <row r="9" spans="1:21" x14ac:dyDescent="0.25">
      <c r="A9" s="37"/>
      <c r="B9" s="29"/>
      <c r="C9" s="29"/>
      <c r="D9" s="87"/>
      <c r="E9" s="87"/>
      <c r="F9" s="87"/>
      <c r="G9" s="87"/>
      <c r="H9" s="87"/>
      <c r="I9" s="87"/>
      <c r="J9" s="87"/>
      <c r="K9" s="87"/>
      <c r="L9" s="87"/>
      <c r="M9" s="87"/>
      <c r="N9" s="87"/>
      <c r="O9" s="87"/>
      <c r="P9" s="87"/>
      <c r="Q9" s="87"/>
      <c r="R9" s="87"/>
      <c r="S9" s="87"/>
    </row>
    <row r="10" spans="1:21" x14ac:dyDescent="0.25">
      <c r="A10" s="37" t="s">
        <v>111</v>
      </c>
      <c r="B10" s="29"/>
      <c r="C10" s="29"/>
      <c r="D10" s="87"/>
      <c r="E10" s="87"/>
      <c r="F10" s="87"/>
      <c r="G10" s="87"/>
      <c r="H10" s="87"/>
      <c r="I10" s="87"/>
      <c r="J10" s="87"/>
      <c r="K10" s="87"/>
      <c r="L10" s="87"/>
      <c r="M10" s="87"/>
      <c r="N10" s="87"/>
      <c r="O10" s="87"/>
      <c r="P10" s="87"/>
      <c r="Q10" s="87"/>
      <c r="R10" s="87"/>
      <c r="S10" s="87"/>
    </row>
    <row r="11" spans="1:21" x14ac:dyDescent="0.25">
      <c r="A11" s="235" t="s">
        <v>121</v>
      </c>
      <c r="B11" s="235"/>
      <c r="C11" s="72" t="s">
        <v>30</v>
      </c>
      <c r="D11" s="339">
        <v>0</v>
      </c>
      <c r="E11" s="339">
        <v>0</v>
      </c>
      <c r="F11" s="339">
        <v>0</v>
      </c>
      <c r="G11" s="339">
        <v>0</v>
      </c>
      <c r="H11" s="339">
        <v>0</v>
      </c>
      <c r="I11" s="339">
        <v>0</v>
      </c>
      <c r="J11" s="339">
        <v>0</v>
      </c>
      <c r="K11" s="339">
        <v>7</v>
      </c>
      <c r="L11" s="339">
        <v>0</v>
      </c>
      <c r="M11" s="339">
        <v>0</v>
      </c>
      <c r="N11" s="339">
        <v>0</v>
      </c>
      <c r="O11" s="339">
        <v>7</v>
      </c>
      <c r="P11" s="339">
        <v>3</v>
      </c>
      <c r="Q11" s="339">
        <v>12</v>
      </c>
      <c r="R11" s="339">
        <v>6</v>
      </c>
      <c r="S11" s="87">
        <f>SUM(D11:R11)</f>
        <v>35</v>
      </c>
      <c r="U11" s="338"/>
    </row>
    <row r="12" spans="1:21" x14ac:dyDescent="0.25">
      <c r="A12" s="235" t="s">
        <v>375</v>
      </c>
      <c r="B12" s="235"/>
      <c r="C12" s="85">
        <v>120.2</v>
      </c>
      <c r="D12" s="87">
        <f t="shared" ref="D12:R13" si="1">D$11*$C12</f>
        <v>0</v>
      </c>
      <c r="E12" s="87">
        <f t="shared" si="1"/>
        <v>0</v>
      </c>
      <c r="F12" s="87">
        <f t="shared" si="1"/>
        <v>0</v>
      </c>
      <c r="G12" s="87">
        <f t="shared" si="1"/>
        <v>0</v>
      </c>
      <c r="H12" s="87">
        <f t="shared" si="1"/>
        <v>0</v>
      </c>
      <c r="I12" s="87">
        <f t="shared" si="1"/>
        <v>0</v>
      </c>
      <c r="J12" s="87">
        <f t="shared" si="1"/>
        <v>0</v>
      </c>
      <c r="K12" s="87">
        <f t="shared" si="1"/>
        <v>841.4</v>
      </c>
      <c r="L12" s="87">
        <f t="shared" si="1"/>
        <v>0</v>
      </c>
      <c r="M12" s="87">
        <f t="shared" si="1"/>
        <v>0</v>
      </c>
      <c r="N12" s="87">
        <f t="shared" si="1"/>
        <v>0</v>
      </c>
      <c r="O12" s="87">
        <f t="shared" si="1"/>
        <v>841.4</v>
      </c>
      <c r="P12" s="87">
        <f t="shared" si="1"/>
        <v>360.6</v>
      </c>
      <c r="Q12" s="87">
        <f t="shared" si="1"/>
        <v>1442.4</v>
      </c>
      <c r="R12" s="87">
        <f t="shared" si="1"/>
        <v>721.2</v>
      </c>
      <c r="S12" s="87">
        <f>SUM(D12:R12)</f>
        <v>4207</v>
      </c>
      <c r="U12" s="338"/>
    </row>
    <row r="13" spans="1:21" x14ac:dyDescent="0.25">
      <c r="A13" s="235" t="s">
        <v>451</v>
      </c>
      <c r="B13" s="235"/>
      <c r="C13" s="85">
        <v>124.5</v>
      </c>
      <c r="D13" s="87">
        <f t="shared" si="1"/>
        <v>0</v>
      </c>
      <c r="E13" s="87">
        <f t="shared" si="1"/>
        <v>0</v>
      </c>
      <c r="F13" s="87">
        <f t="shared" si="1"/>
        <v>0</v>
      </c>
      <c r="G13" s="87">
        <f t="shared" si="1"/>
        <v>0</v>
      </c>
      <c r="H13" s="87">
        <f t="shared" si="1"/>
        <v>0</v>
      </c>
      <c r="I13" s="87">
        <f t="shared" si="1"/>
        <v>0</v>
      </c>
      <c r="J13" s="87">
        <f t="shared" si="1"/>
        <v>0</v>
      </c>
      <c r="K13" s="87">
        <f t="shared" si="1"/>
        <v>871.5</v>
      </c>
      <c r="L13" s="87">
        <f t="shared" si="1"/>
        <v>0</v>
      </c>
      <c r="M13" s="87">
        <f t="shared" si="1"/>
        <v>0</v>
      </c>
      <c r="N13" s="87">
        <f t="shared" si="1"/>
        <v>0</v>
      </c>
      <c r="O13" s="87">
        <f t="shared" si="1"/>
        <v>871.5</v>
      </c>
      <c r="P13" s="87">
        <f t="shared" si="1"/>
        <v>373.5</v>
      </c>
      <c r="Q13" s="87">
        <f t="shared" si="1"/>
        <v>1494</v>
      </c>
      <c r="R13" s="87">
        <f t="shared" si="1"/>
        <v>747</v>
      </c>
      <c r="S13" s="87">
        <f>SUM(D13:R13)</f>
        <v>4357.5</v>
      </c>
      <c r="U13" s="338"/>
    </row>
    <row r="14" spans="1:21" x14ac:dyDescent="0.25">
      <c r="A14" s="29"/>
      <c r="B14" s="29"/>
      <c r="C14" s="29"/>
      <c r="D14" s="87"/>
      <c r="E14" s="87"/>
      <c r="F14" s="87"/>
      <c r="G14" s="87"/>
      <c r="H14" s="87"/>
      <c r="I14" s="87"/>
      <c r="J14" s="87"/>
      <c r="K14" s="87"/>
      <c r="L14" s="87"/>
      <c r="M14" s="87"/>
      <c r="N14" s="87"/>
      <c r="O14" s="87"/>
      <c r="P14" s="87"/>
      <c r="Q14" s="87"/>
      <c r="R14" s="87"/>
      <c r="S14" s="87"/>
    </row>
    <row r="15" spans="1:21" ht="15.75" thickBot="1" x14ac:dyDescent="0.3">
      <c r="A15" s="40" t="s">
        <v>306</v>
      </c>
      <c r="B15" s="40"/>
      <c r="C15" s="40"/>
      <c r="D15" s="86">
        <f t="shared" ref="D15:S15" si="2">D13+D8</f>
        <v>4589.2</v>
      </c>
      <c r="E15" s="86">
        <f t="shared" si="2"/>
        <v>1311.2</v>
      </c>
      <c r="F15" s="86">
        <f t="shared" si="2"/>
        <v>3933.6000000000004</v>
      </c>
      <c r="G15" s="86">
        <f t="shared" si="2"/>
        <v>0</v>
      </c>
      <c r="H15" s="86">
        <f t="shared" si="2"/>
        <v>5900.4000000000005</v>
      </c>
      <c r="I15" s="86">
        <f t="shared" si="2"/>
        <v>12948.1</v>
      </c>
      <c r="J15" s="86">
        <f t="shared" si="2"/>
        <v>13112</v>
      </c>
      <c r="K15" s="86">
        <f t="shared" si="2"/>
        <v>14311.300000000001</v>
      </c>
      <c r="L15" s="86">
        <f t="shared" si="2"/>
        <v>15078.800000000001</v>
      </c>
      <c r="M15" s="86">
        <f t="shared" si="2"/>
        <v>3933.6000000000004</v>
      </c>
      <c r="N15" s="86">
        <f t="shared" si="2"/>
        <v>0</v>
      </c>
      <c r="O15" s="86">
        <f t="shared" si="2"/>
        <v>2674.4</v>
      </c>
      <c r="P15" s="86">
        <f t="shared" si="2"/>
        <v>13157.7</v>
      </c>
      <c r="Q15" s="86">
        <f t="shared" si="2"/>
        <v>29684.799999999999</v>
      </c>
      <c r="R15" s="86">
        <f t="shared" si="2"/>
        <v>2713.8</v>
      </c>
      <c r="S15" s="86">
        <f t="shared" si="2"/>
        <v>123348.90000000001</v>
      </c>
    </row>
    <row r="16" spans="1:21" x14ac:dyDescent="0.25">
      <c r="A16" s="235" t="s">
        <v>305</v>
      </c>
      <c r="B16" s="29"/>
      <c r="C16" s="29"/>
      <c r="D16" s="29"/>
      <c r="E16" s="29"/>
      <c r="F16" s="29"/>
      <c r="G16" s="29"/>
      <c r="H16" s="29"/>
      <c r="I16" s="29"/>
      <c r="J16" s="29"/>
      <c r="K16" s="29"/>
      <c r="L16" s="29"/>
      <c r="M16" s="29"/>
      <c r="N16" s="29"/>
      <c r="O16" s="29"/>
      <c r="P16" s="29"/>
      <c r="Q16" s="29"/>
      <c r="R16" s="29"/>
      <c r="S16" s="29"/>
    </row>
    <row r="17" spans="1:21" s="1" customFormat="1" x14ac:dyDescent="0.25">
      <c r="A17" s="235"/>
      <c r="B17" s="29"/>
      <c r="C17" s="29"/>
      <c r="D17" s="29"/>
      <c r="E17" s="29"/>
      <c r="F17" s="29"/>
      <c r="G17" s="29"/>
      <c r="H17" s="29"/>
      <c r="I17" s="29"/>
      <c r="J17" s="29"/>
      <c r="K17" s="29"/>
      <c r="L17" s="29"/>
      <c r="M17" s="29"/>
      <c r="N17" s="29"/>
      <c r="O17" s="29"/>
      <c r="P17" s="29"/>
      <c r="Q17" s="29"/>
      <c r="R17" s="29"/>
      <c r="S17" s="29"/>
    </row>
    <row r="18" spans="1:21" s="1" customFormat="1" x14ac:dyDescent="0.25">
      <c r="A18" s="29"/>
      <c r="B18" s="29"/>
      <c r="C18" s="29"/>
      <c r="D18" s="29"/>
      <c r="E18" s="29"/>
      <c r="F18" s="29"/>
      <c r="G18" s="29"/>
      <c r="H18" s="29"/>
      <c r="I18" s="29"/>
      <c r="J18" s="29"/>
      <c r="K18" s="29"/>
      <c r="L18" s="29"/>
      <c r="M18" s="29"/>
      <c r="N18" s="29"/>
      <c r="O18" s="29"/>
      <c r="P18" s="29"/>
      <c r="Q18" s="29"/>
      <c r="R18" s="29"/>
      <c r="S18" s="29"/>
    </row>
    <row r="19" spans="1:21" x14ac:dyDescent="0.25">
      <c r="A19" s="29"/>
      <c r="B19" s="29"/>
      <c r="C19" s="29"/>
      <c r="D19" s="29"/>
      <c r="E19" s="29"/>
      <c r="F19" s="29"/>
      <c r="G19" s="29"/>
      <c r="H19" s="29"/>
      <c r="I19" s="29"/>
      <c r="J19" s="29"/>
      <c r="K19" s="29"/>
      <c r="L19" s="29"/>
      <c r="M19" s="29"/>
      <c r="N19" s="29"/>
      <c r="O19" s="29"/>
      <c r="P19" s="29"/>
      <c r="Q19" s="29"/>
      <c r="R19" s="29"/>
      <c r="S19" s="29"/>
    </row>
    <row r="20" spans="1:21" x14ac:dyDescent="0.25">
      <c r="A20" s="37" t="s">
        <v>247</v>
      </c>
      <c r="B20" s="29"/>
      <c r="C20" s="29"/>
      <c r="D20" s="29"/>
      <c r="E20" s="29"/>
      <c r="F20" s="29"/>
      <c r="G20" s="29"/>
      <c r="H20" s="29"/>
      <c r="I20" s="29"/>
      <c r="J20" s="29"/>
      <c r="K20" s="29"/>
      <c r="L20" s="29"/>
      <c r="M20" s="29"/>
      <c r="N20" s="29"/>
      <c r="O20" s="29"/>
      <c r="P20" s="29"/>
      <c r="Q20" s="29"/>
      <c r="R20" s="29"/>
      <c r="S20" s="29"/>
    </row>
    <row r="21" spans="1:21" x14ac:dyDescent="0.25">
      <c r="A21" s="29"/>
      <c r="B21" s="29"/>
      <c r="C21" s="29"/>
      <c r="D21" s="29"/>
      <c r="E21" s="29"/>
      <c r="F21" s="29"/>
      <c r="G21" s="29"/>
      <c r="H21" s="29"/>
      <c r="I21" s="29"/>
      <c r="J21" s="29"/>
      <c r="K21" s="29"/>
      <c r="L21" s="29"/>
      <c r="M21" s="29"/>
      <c r="N21" s="29"/>
      <c r="O21" s="29"/>
      <c r="P21" s="29"/>
      <c r="Q21" s="29"/>
      <c r="R21" s="29"/>
      <c r="S21" s="29"/>
    </row>
    <row r="22" spans="1:21" ht="42.75" x14ac:dyDescent="0.25">
      <c r="A22" s="115"/>
      <c r="B22" s="115"/>
      <c r="C22" s="115" t="s">
        <v>262</v>
      </c>
      <c r="D22" s="115" t="str">
        <f>D3</f>
        <v xml:space="preserve">1. 
Gamle Oslo </v>
      </c>
      <c r="E22" s="115" t="str">
        <f t="shared" ref="E22:S22" si="3">E3</f>
        <v>2. 
Grünerløkka</v>
      </c>
      <c r="F22" s="115" t="str">
        <f t="shared" si="3"/>
        <v>3. 
Sagene</v>
      </c>
      <c r="G22" s="115" t="str">
        <f t="shared" si="3"/>
        <v>4. 
St. Hanshaugen</v>
      </c>
      <c r="H22" s="115" t="str">
        <f t="shared" si="3"/>
        <v>5. 
Frogner</v>
      </c>
      <c r="I22" s="115" t="str">
        <f t="shared" si="3"/>
        <v>6. 
Ullern</v>
      </c>
      <c r="J22" s="115" t="str">
        <f t="shared" si="3"/>
        <v>7. 
Vestre Aker</v>
      </c>
      <c r="K22" s="115" t="str">
        <f t="shared" si="3"/>
        <v>8. 
Nordre Aker</v>
      </c>
      <c r="L22" s="115" t="str">
        <f t="shared" si="3"/>
        <v>9. 
Bjerke</v>
      </c>
      <c r="M22" s="115" t="str">
        <f t="shared" si="3"/>
        <v>10. 
Grorud</v>
      </c>
      <c r="N22" s="115" t="str">
        <f t="shared" si="3"/>
        <v>11. 
Stovner</v>
      </c>
      <c r="O22" s="115" t="str">
        <f t="shared" si="3"/>
        <v>12. 
Alna</v>
      </c>
      <c r="P22" s="115" t="str">
        <f t="shared" si="3"/>
        <v>13. 
Østensjø</v>
      </c>
      <c r="Q22" s="115" t="str">
        <f t="shared" si="3"/>
        <v>14.
Nordstrand</v>
      </c>
      <c r="R22" s="115" t="str">
        <f t="shared" si="3"/>
        <v>15. 
Søndre Nordstrand</v>
      </c>
      <c r="S22" s="115" t="str">
        <f t="shared" si="3"/>
        <v>Sum</v>
      </c>
    </row>
    <row r="23" spans="1:21" x14ac:dyDescent="0.25">
      <c r="A23" s="29"/>
      <c r="B23" s="29"/>
      <c r="C23" s="29"/>
      <c r="D23" s="29"/>
      <c r="E23" s="29"/>
      <c r="F23" s="29"/>
      <c r="G23" s="29"/>
      <c r="H23" s="29"/>
      <c r="I23" s="29"/>
      <c r="J23" s="29"/>
      <c r="K23" s="29"/>
      <c r="L23" s="29"/>
      <c r="M23" s="29"/>
      <c r="N23" s="29"/>
      <c r="O23" s="29"/>
      <c r="P23" s="29"/>
      <c r="Q23" s="29"/>
      <c r="R23" s="29"/>
      <c r="S23" s="29"/>
    </row>
    <row r="24" spans="1:21" x14ac:dyDescent="0.25">
      <c r="A24" s="235" t="s">
        <v>271</v>
      </c>
      <c r="B24" s="235"/>
      <c r="C24" s="38">
        <v>0.1</v>
      </c>
      <c r="D24" s="87">
        <v>3579</v>
      </c>
      <c r="E24" s="87">
        <v>3385</v>
      </c>
      <c r="F24" s="87">
        <v>2646</v>
      </c>
      <c r="G24" s="87">
        <v>1751</v>
      </c>
      <c r="H24" s="87">
        <v>2382</v>
      </c>
      <c r="I24" s="87">
        <v>2095</v>
      </c>
      <c r="J24" s="87">
        <v>3424</v>
      </c>
      <c r="K24" s="87">
        <v>3257</v>
      </c>
      <c r="L24" s="87">
        <v>2380</v>
      </c>
      <c r="M24" s="87">
        <v>1710</v>
      </c>
      <c r="N24" s="87">
        <v>2138</v>
      </c>
      <c r="O24" s="87">
        <v>3312</v>
      </c>
      <c r="P24" s="87">
        <v>3386</v>
      </c>
      <c r="Q24" s="87">
        <v>3300</v>
      </c>
      <c r="R24" s="87">
        <v>2801</v>
      </c>
      <c r="S24" s="87">
        <f>SUM(D24:R24)</f>
        <v>41546</v>
      </c>
      <c r="U24" s="338"/>
    </row>
    <row r="25" spans="1:21" x14ac:dyDescent="0.25">
      <c r="A25" s="235" t="s">
        <v>272</v>
      </c>
      <c r="B25" s="235"/>
      <c r="C25" s="38">
        <v>0.45</v>
      </c>
      <c r="D25" s="87">
        <v>39.333333333333336</v>
      </c>
      <c r="E25" s="87">
        <v>30.333333333333332</v>
      </c>
      <c r="F25" s="87">
        <v>30.333333333333332</v>
      </c>
      <c r="G25" s="87">
        <v>18</v>
      </c>
      <c r="H25" s="87">
        <v>15.666666666666666</v>
      </c>
      <c r="I25" s="87">
        <v>16</v>
      </c>
      <c r="J25" s="87">
        <v>30.666666666666668</v>
      </c>
      <c r="K25" s="87">
        <v>43</v>
      </c>
      <c r="L25" s="87">
        <v>29.333333333333332</v>
      </c>
      <c r="M25" s="87">
        <v>30</v>
      </c>
      <c r="N25" s="87">
        <v>45.333333333333336</v>
      </c>
      <c r="O25" s="87">
        <v>69</v>
      </c>
      <c r="P25" s="87">
        <v>41.666666666666664</v>
      </c>
      <c r="Q25" s="87">
        <v>36.666666666666664</v>
      </c>
      <c r="R25" s="87">
        <v>35.333333333333336</v>
      </c>
      <c r="S25" s="87">
        <f>SUM(D25:R25)</f>
        <v>510.66666666666663</v>
      </c>
      <c r="U25" s="338"/>
    </row>
    <row r="26" spans="1:21" x14ac:dyDescent="0.25">
      <c r="A26" s="42" t="s">
        <v>273</v>
      </c>
      <c r="B26" s="42"/>
      <c r="C26" s="46">
        <v>0.45</v>
      </c>
      <c r="D26" s="88">
        <v>712</v>
      </c>
      <c r="E26" s="88">
        <v>522</v>
      </c>
      <c r="F26" s="88">
        <v>297</v>
      </c>
      <c r="G26" s="88">
        <v>185</v>
      </c>
      <c r="H26" s="88">
        <v>186</v>
      </c>
      <c r="I26" s="88">
        <v>73</v>
      </c>
      <c r="J26" s="88">
        <v>144</v>
      </c>
      <c r="K26" s="88">
        <v>194</v>
      </c>
      <c r="L26" s="88">
        <v>360</v>
      </c>
      <c r="M26" s="88">
        <v>297</v>
      </c>
      <c r="N26" s="88">
        <v>431</v>
      </c>
      <c r="O26" s="88">
        <v>614</v>
      </c>
      <c r="P26" s="88">
        <v>293</v>
      </c>
      <c r="Q26" s="88">
        <v>157</v>
      </c>
      <c r="R26" s="88">
        <v>567</v>
      </c>
      <c r="S26" s="88">
        <f>SUM(D26:R26)</f>
        <v>5032</v>
      </c>
      <c r="U26" s="338"/>
    </row>
    <row r="27" spans="1:21" x14ac:dyDescent="0.25">
      <c r="A27" s="35" t="s">
        <v>287</v>
      </c>
      <c r="B27" s="35"/>
      <c r="C27" s="35"/>
      <c r="D27" s="92">
        <f t="shared" ref="D27:R27" si="4">(D24/$S$24*$C$24+D25/$S$25*$C$25+D26/$S$26*$C$26)*100</f>
        <v>10.694761816819657</v>
      </c>
      <c r="E27" s="92">
        <f t="shared" si="4"/>
        <v>8.1558600513031596</v>
      </c>
      <c r="F27" s="92">
        <f t="shared" si="4"/>
        <v>5.9658625084030232</v>
      </c>
      <c r="G27" s="92">
        <f t="shared" si="4"/>
        <v>3.662034194353526</v>
      </c>
      <c r="H27" s="92">
        <f t="shared" si="4"/>
        <v>3.6172432276540407</v>
      </c>
      <c r="I27" s="92">
        <f t="shared" si="4"/>
        <v>2.5670039485435927</v>
      </c>
      <c r="J27" s="92">
        <f t="shared" si="4"/>
        <v>4.8142549449605454</v>
      </c>
      <c r="K27" s="92">
        <f t="shared" si="4"/>
        <v>6.3080114723559566</v>
      </c>
      <c r="L27" s="92">
        <f t="shared" si="4"/>
        <v>6.3771112629845552</v>
      </c>
      <c r="M27" s="92">
        <f t="shared" si="4"/>
        <v>5.7111966933305096</v>
      </c>
      <c r="N27" s="92">
        <f t="shared" si="4"/>
        <v>8.3637206527970331</v>
      </c>
      <c r="O27" s="92">
        <f t="shared" si="4"/>
        <v>12.3683343701853</v>
      </c>
      <c r="P27" s="92">
        <f t="shared" si="4"/>
        <v>7.1069017836161112</v>
      </c>
      <c r="Q27" s="92">
        <f t="shared" si="4"/>
        <v>5.4293850981600364</v>
      </c>
      <c r="R27" s="92">
        <f t="shared" si="4"/>
        <v>8.8583179745329534</v>
      </c>
      <c r="S27" s="92">
        <f>SUM(D27:R27)</f>
        <v>100</v>
      </c>
    </row>
    <row r="28" spans="1:21" x14ac:dyDescent="0.25">
      <c r="A28" s="29"/>
      <c r="B28" s="29"/>
      <c r="C28" s="29"/>
      <c r="D28" s="29"/>
      <c r="E28" s="29"/>
      <c r="F28" s="29"/>
      <c r="G28" s="29"/>
      <c r="H28" s="29"/>
      <c r="I28" s="29"/>
      <c r="J28" s="29"/>
      <c r="K28" s="29"/>
      <c r="L28" s="29"/>
      <c r="M28" s="29"/>
      <c r="N28" s="29"/>
      <c r="O28" s="29"/>
      <c r="P28" s="29"/>
      <c r="Q28" s="29"/>
      <c r="R28" s="29"/>
      <c r="S28" s="29"/>
    </row>
    <row r="29" spans="1:21" ht="15.75" thickBot="1" x14ac:dyDescent="0.3">
      <c r="A29" s="40" t="s">
        <v>274</v>
      </c>
      <c r="B29" s="40"/>
      <c r="C29" s="40"/>
      <c r="D29" s="86">
        <f t="shared" ref="D29:R29" si="5">D27/$S$27*$S$29</f>
        <v>22651.505528024034</v>
      </c>
      <c r="E29" s="86">
        <f t="shared" si="5"/>
        <v>17274.111588660093</v>
      </c>
      <c r="F29" s="86">
        <f t="shared" si="5"/>
        <v>12635.696792797604</v>
      </c>
      <c r="G29" s="86">
        <f t="shared" si="5"/>
        <v>7756.1884236407677</v>
      </c>
      <c r="H29" s="86">
        <f t="shared" si="5"/>
        <v>7661.3211561712578</v>
      </c>
      <c r="I29" s="86">
        <f t="shared" si="5"/>
        <v>5436.9143630153294</v>
      </c>
      <c r="J29" s="86">
        <f t="shared" si="5"/>
        <v>10196.591973426435</v>
      </c>
      <c r="K29" s="86">
        <f t="shared" si="5"/>
        <v>13360.368298449916</v>
      </c>
      <c r="L29" s="86">
        <f t="shared" si="5"/>
        <v>13506.721655001289</v>
      </c>
      <c r="M29" s="86">
        <f t="shared" si="5"/>
        <v>12096.314596474018</v>
      </c>
      <c r="N29" s="86">
        <f t="shared" si="5"/>
        <v>17714.360342624113</v>
      </c>
      <c r="O29" s="86">
        <f t="shared" si="5"/>
        <v>26196.132196052466</v>
      </c>
      <c r="P29" s="86">
        <f t="shared" si="5"/>
        <v>15052.417977698924</v>
      </c>
      <c r="Q29" s="86">
        <f t="shared" si="5"/>
        <v>11499.437637902956</v>
      </c>
      <c r="R29" s="86">
        <f t="shared" si="5"/>
        <v>18761.917470060795</v>
      </c>
      <c r="S29" s="86">
        <v>211800</v>
      </c>
    </row>
    <row r="30" spans="1:21" x14ac:dyDescent="0.25">
      <c r="A30" s="29"/>
      <c r="B30" s="29"/>
      <c r="C30" s="29"/>
      <c r="D30" s="29"/>
      <c r="E30" s="29"/>
      <c r="F30" s="29"/>
      <c r="G30" s="29"/>
      <c r="H30" s="29"/>
      <c r="I30" s="29"/>
      <c r="J30" s="29"/>
      <c r="K30" s="29"/>
      <c r="L30" s="29"/>
      <c r="M30" s="29"/>
      <c r="N30" s="29"/>
      <c r="O30" s="29"/>
      <c r="P30" s="29"/>
      <c r="Q30" s="29"/>
      <c r="R30" s="29"/>
      <c r="S30" s="29"/>
    </row>
    <row r="33" spans="3:20" x14ac:dyDescent="0.25">
      <c r="D33" s="477"/>
      <c r="E33" s="477"/>
    </row>
    <row r="34" spans="3:20" x14ac:dyDescent="0.25">
      <c r="C34" s="477"/>
      <c r="D34" s="479"/>
      <c r="E34" s="479"/>
      <c r="F34" s="286"/>
      <c r="G34" s="286"/>
      <c r="H34" s="286"/>
      <c r="I34" s="286"/>
      <c r="J34" s="286"/>
      <c r="K34" s="286"/>
      <c r="L34" s="286"/>
      <c r="M34" s="286"/>
      <c r="N34" s="286"/>
      <c r="O34" s="286"/>
      <c r="P34" s="286"/>
      <c r="Q34" s="286"/>
      <c r="R34" s="286"/>
      <c r="S34" s="286"/>
      <c r="T34" s="286"/>
    </row>
    <row r="35" spans="3:20" x14ac:dyDescent="0.25">
      <c r="D35" s="286"/>
      <c r="E35" s="286"/>
      <c r="F35" s="286"/>
      <c r="G35" s="286"/>
      <c r="H35" s="286"/>
      <c r="I35" s="286"/>
      <c r="J35" s="286"/>
      <c r="K35" s="286"/>
      <c r="L35" s="286"/>
      <c r="M35" s="286"/>
      <c r="N35" s="286"/>
      <c r="O35" s="286"/>
      <c r="P35" s="286"/>
      <c r="Q35" s="286"/>
      <c r="R35" s="286"/>
      <c r="S35" s="286"/>
      <c r="T35" s="286"/>
    </row>
    <row r="36" spans="3:20" x14ac:dyDescent="0.25">
      <c r="D36" s="413"/>
      <c r="E36" s="413"/>
      <c r="F36" s="413"/>
      <c r="G36" s="413"/>
      <c r="H36" s="413"/>
      <c r="I36" s="413"/>
      <c r="J36" s="413"/>
      <c r="K36" s="413"/>
      <c r="L36" s="413"/>
      <c r="M36" s="413"/>
      <c r="N36" s="413"/>
      <c r="O36" s="413"/>
      <c r="P36" s="413"/>
      <c r="Q36" s="413"/>
      <c r="R36" s="413"/>
      <c r="S36" s="413"/>
    </row>
    <row r="37" spans="3:20" x14ac:dyDescent="0.25">
      <c r="D37" s="413"/>
      <c r="E37" s="413"/>
      <c r="F37" s="413"/>
      <c r="G37" s="413"/>
      <c r="H37" s="413"/>
      <c r="I37" s="413"/>
      <c r="J37" s="413"/>
      <c r="K37" s="413"/>
      <c r="L37" s="413"/>
      <c r="M37" s="413"/>
      <c r="N37" s="413"/>
      <c r="O37" s="413"/>
      <c r="P37" s="413"/>
      <c r="Q37" s="413"/>
      <c r="R37" s="413"/>
      <c r="S37" s="413"/>
    </row>
    <row r="38" spans="3:20" x14ac:dyDescent="0.25">
      <c r="D38" s="413"/>
      <c r="E38" s="413"/>
      <c r="F38" s="413"/>
      <c r="G38" s="413"/>
      <c r="H38" s="413"/>
      <c r="I38" s="413"/>
      <c r="J38" s="413"/>
      <c r="K38" s="413"/>
      <c r="L38" s="413"/>
      <c r="M38" s="413"/>
      <c r="N38" s="413"/>
      <c r="O38" s="413"/>
      <c r="P38" s="413"/>
      <c r="Q38" s="413"/>
      <c r="R38" s="413"/>
      <c r="S38" s="413"/>
    </row>
  </sheetData>
  <pageMargins left="0.51181102362204722" right="0.39370078740157483" top="0.74803149606299213" bottom="0.74803149606299213" header="0.31496062992125984" footer="0.31496062992125984"/>
  <pageSetup paperSize="9" scale="65" orientation="portrait" r:id="rId1"/>
  <ignoredErrors>
    <ignoredError sqref="S24:S26"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 sqref="A5"/>
    </sheetView>
  </sheetViews>
  <sheetFormatPr baseColWidth="10" defaultRowHeight="15" x14ac:dyDescent="0.25"/>
  <cols>
    <col min="1" max="16384" width="11.42578125" style="286"/>
  </cols>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G16"/>
  <sheetViews>
    <sheetView workbookViewId="0">
      <selection activeCell="A2" sqref="A2"/>
    </sheetView>
  </sheetViews>
  <sheetFormatPr baseColWidth="10" defaultRowHeight="15" x14ac:dyDescent="0.25"/>
  <cols>
    <col min="1" max="1" width="45.85546875" customWidth="1"/>
    <col min="2" max="7" width="16.28515625" customWidth="1"/>
  </cols>
  <sheetData>
    <row r="3" spans="1:7" ht="15.75" thickBot="1" x14ac:dyDescent="0.3"/>
    <row r="4" spans="1:7" ht="57.75" x14ac:dyDescent="0.25">
      <c r="A4" s="428"/>
      <c r="B4" s="429" t="s">
        <v>335</v>
      </c>
      <c r="C4" s="429" t="s">
        <v>230</v>
      </c>
      <c r="D4" s="429" t="s">
        <v>289</v>
      </c>
      <c r="E4" s="429" t="s">
        <v>126</v>
      </c>
      <c r="F4" s="429" t="s">
        <v>276</v>
      </c>
      <c r="G4" s="429" t="s">
        <v>127</v>
      </c>
    </row>
    <row r="5" spans="1:7" x14ac:dyDescent="0.25">
      <c r="A5" s="269"/>
      <c r="B5" s="430" t="s">
        <v>235</v>
      </c>
      <c r="C5" s="430" t="s">
        <v>236</v>
      </c>
      <c r="D5" s="430" t="s">
        <v>237</v>
      </c>
      <c r="E5" s="430" t="s">
        <v>238</v>
      </c>
      <c r="F5" s="430" t="s">
        <v>239</v>
      </c>
      <c r="G5" s="430" t="s">
        <v>240</v>
      </c>
    </row>
    <row r="6" spans="1:7" x14ac:dyDescent="0.25">
      <c r="A6" s="235" t="s">
        <v>10</v>
      </c>
      <c r="B6" s="87">
        <v>169184</v>
      </c>
      <c r="C6" s="87">
        <f>'Tabell 2.3 DOK32018'!S12</f>
        <v>14682</v>
      </c>
      <c r="D6" s="87">
        <v>4120</v>
      </c>
      <c r="E6" s="87">
        <f>D6+C6+B6</f>
        <v>187986</v>
      </c>
      <c r="F6" s="87">
        <v>30242</v>
      </c>
      <c r="G6" s="87">
        <f t="shared" ref="G6:G15" si="0">E6+F6</f>
        <v>218228</v>
      </c>
    </row>
    <row r="7" spans="1:7" x14ac:dyDescent="0.25">
      <c r="A7" s="235" t="s">
        <v>1</v>
      </c>
      <c r="B7" s="87">
        <v>5073649</v>
      </c>
      <c r="C7" s="87">
        <f>'Tabell 2.3 DOK32018'!S23</f>
        <v>1083306.0033712075</v>
      </c>
      <c r="D7" s="87">
        <v>166156</v>
      </c>
      <c r="E7" s="87">
        <f t="shared" ref="E7:E15" si="1">D7+C7+B7</f>
        <v>6323111.003371207</v>
      </c>
      <c r="F7" s="87">
        <v>386643</v>
      </c>
      <c r="G7" s="87">
        <f t="shared" si="0"/>
        <v>6709754.003371207</v>
      </c>
    </row>
    <row r="8" spans="1:7" x14ac:dyDescent="0.25">
      <c r="A8" s="235" t="s">
        <v>2</v>
      </c>
      <c r="B8" s="87">
        <v>2598612</v>
      </c>
      <c r="C8" s="87">
        <f>C9+C10</f>
        <v>180828</v>
      </c>
      <c r="D8" s="87">
        <v>72431</v>
      </c>
      <c r="E8" s="87">
        <f t="shared" si="1"/>
        <v>2851871</v>
      </c>
      <c r="F8" s="87">
        <v>60690</v>
      </c>
      <c r="G8" s="87">
        <f t="shared" si="0"/>
        <v>2912561</v>
      </c>
    </row>
    <row r="9" spans="1:7" x14ac:dyDescent="0.25">
      <c r="A9" s="235" t="s">
        <v>223</v>
      </c>
      <c r="B9" s="87">
        <v>1888887</v>
      </c>
      <c r="C9" s="87">
        <f>'Tabell 2.3 DOK32018'!S32</f>
        <v>106483</v>
      </c>
      <c r="D9" s="87">
        <f>D8*0.73</f>
        <v>52874.63</v>
      </c>
      <c r="E9" s="87">
        <f t="shared" si="1"/>
        <v>2048244.63</v>
      </c>
      <c r="F9" s="87">
        <v>30000</v>
      </c>
      <c r="G9" s="87">
        <f t="shared" si="0"/>
        <v>2078244.63</v>
      </c>
    </row>
    <row r="10" spans="1:7" x14ac:dyDescent="0.25">
      <c r="A10" s="235" t="s">
        <v>224</v>
      </c>
      <c r="B10" s="87">
        <f>B8-B9</f>
        <v>709725</v>
      </c>
      <c r="C10" s="87">
        <f>'Tabell 2.3 DOK32018'!S47</f>
        <v>74345</v>
      </c>
      <c r="D10" s="87">
        <f>D8-D9</f>
        <v>19556.370000000003</v>
      </c>
      <c r="E10" s="87">
        <f t="shared" si="1"/>
        <v>803626.37</v>
      </c>
      <c r="F10" s="87">
        <v>30690</v>
      </c>
      <c r="G10" s="87">
        <f t="shared" si="0"/>
        <v>834316.37</v>
      </c>
    </row>
    <row r="11" spans="1:7" x14ac:dyDescent="0.25">
      <c r="A11" s="235" t="s">
        <v>3</v>
      </c>
      <c r="B11" s="87">
        <v>9158879</v>
      </c>
      <c r="C11" s="87">
        <f>'Tabell 2.3 DOK32018'!S62</f>
        <v>290723.14350910002</v>
      </c>
      <c r="D11" s="87">
        <v>320902</v>
      </c>
      <c r="E11" s="87">
        <f t="shared" si="1"/>
        <v>9770504.1435090993</v>
      </c>
      <c r="F11" s="87">
        <v>139207</v>
      </c>
      <c r="G11" s="87">
        <f t="shared" si="0"/>
        <v>9909711.1435090993</v>
      </c>
    </row>
    <row r="12" spans="1:7" x14ac:dyDescent="0.25">
      <c r="A12" s="235" t="s">
        <v>122</v>
      </c>
      <c r="B12" s="87">
        <v>1007452</v>
      </c>
      <c r="C12" s="87">
        <f>'Tabell 2.3 DOK32018'!S71</f>
        <v>139100</v>
      </c>
      <c r="D12" s="87">
        <v>48653</v>
      </c>
      <c r="E12" s="87">
        <f t="shared" si="1"/>
        <v>1195205</v>
      </c>
      <c r="F12" s="87">
        <v>127300</v>
      </c>
      <c r="G12" s="87">
        <f t="shared" si="0"/>
        <v>1322505</v>
      </c>
    </row>
    <row r="13" spans="1:7" x14ac:dyDescent="0.25">
      <c r="A13" s="235" t="s">
        <v>125</v>
      </c>
      <c r="B13" s="87">
        <v>434210</v>
      </c>
      <c r="C13" s="87">
        <f>'Tabell 2.3 DOK32018'!S75</f>
        <v>0</v>
      </c>
      <c r="D13" s="87">
        <v>8356</v>
      </c>
      <c r="E13" s="87">
        <f t="shared" si="1"/>
        <v>442566</v>
      </c>
      <c r="F13" s="87">
        <v>0</v>
      </c>
      <c r="G13" s="87">
        <f t="shared" si="0"/>
        <v>442566</v>
      </c>
    </row>
    <row r="14" spans="1:7" x14ac:dyDescent="0.25">
      <c r="A14" s="235" t="s">
        <v>42</v>
      </c>
      <c r="B14" s="87">
        <v>1317399</v>
      </c>
      <c r="C14" s="87">
        <f>'Tabell 2.3 DOK32018'!S79</f>
        <v>9000</v>
      </c>
      <c r="D14" s="87">
        <v>28761</v>
      </c>
      <c r="E14" s="87">
        <f t="shared" si="1"/>
        <v>1355160</v>
      </c>
      <c r="F14" s="87">
        <v>19000</v>
      </c>
      <c r="G14" s="87">
        <f t="shared" si="0"/>
        <v>1374160</v>
      </c>
    </row>
    <row r="15" spans="1:7" x14ac:dyDescent="0.25">
      <c r="A15" s="235" t="s">
        <v>124</v>
      </c>
      <c r="B15" s="87">
        <v>0</v>
      </c>
      <c r="C15" s="87">
        <f>'Tabell 2.3 DOK32018'!S82</f>
        <v>-48006</v>
      </c>
      <c r="D15" s="87">
        <v>0</v>
      </c>
      <c r="E15" s="87">
        <f t="shared" si="1"/>
        <v>-48006</v>
      </c>
      <c r="F15" s="87">
        <v>0</v>
      </c>
      <c r="G15" s="87">
        <f t="shared" si="0"/>
        <v>-48006</v>
      </c>
    </row>
    <row r="16" spans="1:7" ht="15.75" thickBot="1" x14ac:dyDescent="0.3">
      <c r="A16" s="411" t="s">
        <v>4</v>
      </c>
      <c r="B16" s="431">
        <f>B15+B14+B13+B12+B11+B8+B7+B6</f>
        <v>19759385</v>
      </c>
      <c r="C16" s="431">
        <f>C15+C14+C13+C12+C11+C8+C7+C6</f>
        <v>1669633.1468803075</v>
      </c>
      <c r="D16" s="431">
        <f t="shared" ref="D16:G16" si="2">D15+D14+D13+D12+D11+D8+D7+D6</f>
        <v>649379</v>
      </c>
      <c r="E16" s="431">
        <f t="shared" si="2"/>
        <v>22078397.146880306</v>
      </c>
      <c r="F16" s="431">
        <f t="shared" si="2"/>
        <v>763082</v>
      </c>
      <c r="G16" s="431">
        <f t="shared" si="2"/>
        <v>22841479.146880306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AJ67"/>
  <sheetViews>
    <sheetView zoomScale="85" zoomScaleNormal="85" workbookViewId="0">
      <selection activeCell="A2" sqref="A2"/>
    </sheetView>
  </sheetViews>
  <sheetFormatPr baseColWidth="10" defaultRowHeight="15" x14ac:dyDescent="0.25"/>
  <cols>
    <col min="4" max="19" width="13.85546875" customWidth="1"/>
  </cols>
  <sheetData>
    <row r="3" spans="1:36" ht="42.75" x14ac:dyDescent="0.25">
      <c r="A3" s="115"/>
      <c r="B3" s="115"/>
      <c r="C3" s="115"/>
      <c r="D3" s="115" t="s">
        <v>46</v>
      </c>
      <c r="E3" s="115" t="s">
        <v>187</v>
      </c>
      <c r="F3" s="115" t="s">
        <v>47</v>
      </c>
      <c r="G3" s="115" t="s">
        <v>48</v>
      </c>
      <c r="H3" s="115" t="s">
        <v>49</v>
      </c>
      <c r="I3" s="115" t="s">
        <v>50</v>
      </c>
      <c r="J3" s="115" t="s">
        <v>51</v>
      </c>
      <c r="K3" s="115" t="s">
        <v>52</v>
      </c>
      <c r="L3" s="115" t="s">
        <v>53</v>
      </c>
      <c r="M3" s="115" t="s">
        <v>54</v>
      </c>
      <c r="N3" s="115" t="s">
        <v>55</v>
      </c>
      <c r="O3" s="115" t="s">
        <v>56</v>
      </c>
      <c r="P3" s="115" t="s">
        <v>86</v>
      </c>
      <c r="Q3" s="115" t="s">
        <v>194</v>
      </c>
      <c r="R3" s="115" t="s">
        <v>57</v>
      </c>
      <c r="S3" s="115" t="s">
        <v>0</v>
      </c>
    </row>
    <row r="4" spans="1:36" ht="15.75" thickBot="1" x14ac:dyDescent="0.3">
      <c r="A4" s="286"/>
      <c r="B4" s="286"/>
      <c r="C4" s="286"/>
      <c r="D4" s="286"/>
      <c r="E4" s="286"/>
      <c r="F4" s="286"/>
      <c r="G4" s="286"/>
      <c r="H4" s="286"/>
      <c r="I4" s="286"/>
      <c r="J4" s="286"/>
      <c r="K4" s="286"/>
      <c r="L4" s="286"/>
      <c r="M4" s="286"/>
      <c r="N4" s="286"/>
      <c r="O4" s="286"/>
      <c r="P4" s="286"/>
      <c r="Q4" s="286"/>
      <c r="R4" s="286"/>
      <c r="S4" s="286"/>
    </row>
    <row r="5" spans="1:36" x14ac:dyDescent="0.25">
      <c r="A5" s="193" t="s">
        <v>226</v>
      </c>
      <c r="B5" s="194"/>
      <c r="C5" s="194"/>
      <c r="D5" s="279"/>
      <c r="E5" s="279"/>
      <c r="F5" s="279"/>
      <c r="G5" s="279"/>
      <c r="H5" s="279"/>
      <c r="I5" s="279"/>
      <c r="J5" s="279"/>
      <c r="K5" s="279"/>
      <c r="L5" s="279"/>
      <c r="M5" s="279"/>
      <c r="N5" s="279"/>
      <c r="O5" s="279"/>
      <c r="P5" s="279"/>
      <c r="Q5" s="279"/>
      <c r="R5" s="279"/>
      <c r="S5" s="279"/>
    </row>
    <row r="6" spans="1:36" x14ac:dyDescent="0.25">
      <c r="A6" s="432" t="str">
        <f>A12</f>
        <v>Kriteriefordelt</v>
      </c>
      <c r="B6" s="261"/>
      <c r="C6" s="261"/>
      <c r="D6" s="433">
        <f>D12+D18+D24+D42+D48+D54+D60</f>
        <v>1628530.9938580608</v>
      </c>
      <c r="E6" s="433">
        <f t="shared" ref="E6:S6" si="0">E12+E18+E24+E42+E48+E54+E60</f>
        <v>1462737.9177645645</v>
      </c>
      <c r="F6" s="433">
        <f t="shared" si="0"/>
        <v>1216391.242328943</v>
      </c>
      <c r="G6" s="433">
        <f t="shared" si="0"/>
        <v>904203.92383063922</v>
      </c>
      <c r="H6" s="433">
        <f t="shared" si="0"/>
        <v>1323611.2780047434</v>
      </c>
      <c r="I6" s="433">
        <f t="shared" si="0"/>
        <v>927313.6552244206</v>
      </c>
      <c r="J6" s="433">
        <f t="shared" si="0"/>
        <v>1296567.5608750246</v>
      </c>
      <c r="K6" s="433">
        <f t="shared" si="0"/>
        <v>1407966.3533828659</v>
      </c>
      <c r="L6" s="433">
        <f t="shared" si="0"/>
        <v>1057084.8615426898</v>
      </c>
      <c r="M6" s="433">
        <f t="shared" si="0"/>
        <v>1046186.0176831562</v>
      </c>
      <c r="N6" s="433">
        <f t="shared" si="0"/>
        <v>1174925.3546067253</v>
      </c>
      <c r="O6" s="433">
        <f t="shared" si="0"/>
        <v>1802999.4032367824</v>
      </c>
      <c r="P6" s="433">
        <f t="shared" si="0"/>
        <v>1686731.8049251384</v>
      </c>
      <c r="Q6" s="433">
        <f t="shared" si="0"/>
        <v>1459274.1802602273</v>
      </c>
      <c r="R6" s="433">
        <f t="shared" si="0"/>
        <v>1364860.4524760181</v>
      </c>
      <c r="S6" s="433">
        <f t="shared" si="0"/>
        <v>19759385</v>
      </c>
    </row>
    <row r="7" spans="1:36" x14ac:dyDescent="0.25">
      <c r="A7" s="432" t="str">
        <f>A13</f>
        <v>Særskilte tildelinger</v>
      </c>
      <c r="B7" s="261"/>
      <c r="C7" s="261"/>
      <c r="D7" s="433">
        <f>D13+D19+D25+D43+D49+D55+D61+D66</f>
        <v>166428.19713399615</v>
      </c>
      <c r="E7" s="433">
        <f t="shared" ref="E7:S7" si="1">E13+E19+E25+E43+E49+E55+E61+E66</f>
        <v>170152.94170893586</v>
      </c>
      <c r="F7" s="433">
        <f t="shared" si="1"/>
        <v>121537.57539803734</v>
      </c>
      <c r="G7" s="433">
        <f t="shared" si="1"/>
        <v>82624.517190095983</v>
      </c>
      <c r="H7" s="433">
        <f t="shared" si="1"/>
        <v>86910.166376162626</v>
      </c>
      <c r="I7" s="433">
        <f t="shared" si="1"/>
        <v>76528.722903972812</v>
      </c>
      <c r="J7" s="433">
        <f t="shared" si="1"/>
        <v>80089.014865516758</v>
      </c>
      <c r="K7" s="433">
        <f t="shared" si="1"/>
        <v>160989.62505373298</v>
      </c>
      <c r="L7" s="433">
        <f t="shared" si="1"/>
        <v>93096.823059728369</v>
      </c>
      <c r="M7" s="433">
        <f t="shared" si="1"/>
        <v>74389.989593709033</v>
      </c>
      <c r="N7" s="433">
        <f t="shared" si="1"/>
        <v>85241.073450433847</v>
      </c>
      <c r="O7" s="433">
        <f t="shared" si="1"/>
        <v>130270.8089149493</v>
      </c>
      <c r="P7" s="433">
        <f t="shared" si="1"/>
        <v>134871.4683922687</v>
      </c>
      <c r="Q7" s="433">
        <f t="shared" si="1"/>
        <v>129642.66024280047</v>
      </c>
      <c r="R7" s="433">
        <f t="shared" si="1"/>
        <v>76859.562595967218</v>
      </c>
      <c r="S7" s="433">
        <f t="shared" si="1"/>
        <v>1669633.1468803075</v>
      </c>
    </row>
    <row r="8" spans="1:36" x14ac:dyDescent="0.25">
      <c r="A8" s="432" t="str">
        <f>A14</f>
        <v>Kompensasjon for forventet lønns- og prisutvikling</v>
      </c>
      <c r="B8" s="261"/>
      <c r="C8" s="261"/>
      <c r="D8" s="433">
        <f t="shared" ref="D8:S8" si="2">D14+D20+D26+D44+D50+D56+D62</f>
        <v>56959.89651789522</v>
      </c>
      <c r="E8" s="433">
        <f t="shared" si="2"/>
        <v>48123.084349664714</v>
      </c>
      <c r="F8" s="433">
        <f t="shared" si="2"/>
        <v>40744.061872556515</v>
      </c>
      <c r="G8" s="433">
        <f t="shared" si="2"/>
        <v>29259.7461180627</v>
      </c>
      <c r="H8" s="433">
        <f t="shared" si="2"/>
        <v>42775.667709629313</v>
      </c>
      <c r="I8" s="433">
        <f t="shared" si="2"/>
        <v>30112.143761164309</v>
      </c>
      <c r="J8" s="433">
        <f t="shared" si="2"/>
        <v>42088.323728933152</v>
      </c>
      <c r="K8" s="433">
        <f t="shared" si="2"/>
        <v>47662.672112238724</v>
      </c>
      <c r="L8" s="433">
        <f t="shared" si="2"/>
        <v>34896.953562864786</v>
      </c>
      <c r="M8" s="433">
        <f t="shared" si="2"/>
        <v>35927.347792587105</v>
      </c>
      <c r="N8" s="433">
        <f t="shared" si="2"/>
        <v>39893.763174328313</v>
      </c>
      <c r="O8" s="433">
        <f t="shared" si="2"/>
        <v>55227.631820491682</v>
      </c>
      <c r="P8" s="433">
        <f t="shared" si="2"/>
        <v>52242.689240225583</v>
      </c>
      <c r="Q8" s="433">
        <f t="shared" si="2"/>
        <v>50942.056361352945</v>
      </c>
      <c r="R8" s="433">
        <f t="shared" si="2"/>
        <v>42522.961878005</v>
      </c>
      <c r="S8" s="433">
        <f t="shared" si="2"/>
        <v>649379</v>
      </c>
    </row>
    <row r="9" spans="1:36" ht="15.75" thickBot="1" x14ac:dyDescent="0.3">
      <c r="A9" s="374" t="s">
        <v>355</v>
      </c>
      <c r="B9" s="344"/>
      <c r="C9" s="344"/>
      <c r="D9" s="344">
        <f>SUM(D6:D8)</f>
        <v>1851919.087509952</v>
      </c>
      <c r="E9" s="344">
        <f t="shared" ref="E9:S9" si="3">SUM(E6:E8)</f>
        <v>1681013.943823165</v>
      </c>
      <c r="F9" s="344">
        <f t="shared" si="3"/>
        <v>1378672.879599537</v>
      </c>
      <c r="G9" s="344">
        <f t="shared" si="3"/>
        <v>1016088.1871387979</v>
      </c>
      <c r="H9" s="344">
        <f t="shared" si="3"/>
        <v>1453297.1120905352</v>
      </c>
      <c r="I9" s="344">
        <f t="shared" si="3"/>
        <v>1033954.5218895577</v>
      </c>
      <c r="J9" s="344">
        <f t="shared" si="3"/>
        <v>1418744.8994694746</v>
      </c>
      <c r="K9" s="344">
        <f t="shared" si="3"/>
        <v>1616618.6505488376</v>
      </c>
      <c r="L9" s="344">
        <f t="shared" si="3"/>
        <v>1185078.638165283</v>
      </c>
      <c r="M9" s="344">
        <f t="shared" si="3"/>
        <v>1156503.3550694522</v>
      </c>
      <c r="N9" s="344">
        <f t="shared" si="3"/>
        <v>1300060.1912314873</v>
      </c>
      <c r="O9" s="344">
        <f t="shared" si="3"/>
        <v>1988497.8439722236</v>
      </c>
      <c r="P9" s="344">
        <f t="shared" si="3"/>
        <v>1873845.9625576327</v>
      </c>
      <c r="Q9" s="344">
        <f t="shared" si="3"/>
        <v>1639858.8968643807</v>
      </c>
      <c r="R9" s="344">
        <f t="shared" si="3"/>
        <v>1484242.9769499903</v>
      </c>
      <c r="S9" s="344">
        <f t="shared" si="3"/>
        <v>22078397.146880306</v>
      </c>
    </row>
    <row r="10" spans="1:36" ht="15.75" thickBot="1" x14ac:dyDescent="0.3">
      <c r="A10" s="33"/>
      <c r="B10" s="33"/>
      <c r="C10" s="33"/>
      <c r="D10" s="33"/>
      <c r="E10" s="33"/>
      <c r="F10" s="33"/>
      <c r="G10" s="33"/>
      <c r="H10" s="33"/>
      <c r="I10" s="33"/>
      <c r="J10" s="33"/>
      <c r="K10" s="33"/>
      <c r="L10" s="33"/>
      <c r="M10" s="33"/>
      <c r="N10" s="33"/>
      <c r="O10" s="33"/>
      <c r="P10" s="33"/>
      <c r="Q10" s="33"/>
      <c r="R10" s="33"/>
      <c r="S10" s="33"/>
    </row>
    <row r="11" spans="1:36" x14ac:dyDescent="0.25">
      <c r="A11" s="242" t="s">
        <v>10</v>
      </c>
      <c r="B11" s="229"/>
      <c r="C11" s="229"/>
      <c r="D11" s="280"/>
      <c r="E11" s="280"/>
      <c r="F11" s="280"/>
      <c r="G11" s="280"/>
      <c r="H11" s="280"/>
      <c r="I11" s="280"/>
      <c r="J11" s="280"/>
      <c r="K11" s="280"/>
      <c r="L11" s="280"/>
      <c r="M11" s="280"/>
      <c r="N11" s="280"/>
      <c r="O11" s="280"/>
      <c r="P11" s="280"/>
      <c r="Q11" s="280"/>
      <c r="R11" s="280"/>
      <c r="S11" s="280"/>
    </row>
    <row r="12" spans="1:36" x14ac:dyDescent="0.25">
      <c r="A12" s="432" t="s">
        <v>344</v>
      </c>
      <c r="B12" s="261"/>
      <c r="C12" s="261"/>
      <c r="D12" s="433">
        <f>'Tabell 1.1 DOK32018'!$B$6*'Kriterier 2018'!D9/100</f>
        <v>12429.867279310896</v>
      </c>
      <c r="E12" s="433">
        <f>'Tabell 1.1 DOK32018'!$B$6*'Kriterier 2018'!E9/100</f>
        <v>12971.196705228278</v>
      </c>
      <c r="F12" s="433">
        <f>'Tabell 1.1 DOK32018'!$B$6*'Kriterier 2018'!F9/100</f>
        <v>11044.982104879145</v>
      </c>
      <c r="G12" s="433">
        <f>'Tabell 1.1 DOK32018'!$B$6*'Kriterier 2018'!G9/100</f>
        <v>10596.105878912314</v>
      </c>
      <c r="H12" s="433">
        <f>'Tabell 1.1 DOK32018'!$B$6*'Kriterier 2018'!H9/100</f>
        <v>12982.801175842762</v>
      </c>
      <c r="I12" s="433">
        <f>'Tabell 1.1 DOK32018'!$B$6*'Kriterier 2018'!I9/100</f>
        <v>9869.9975747489261</v>
      </c>
      <c r="J12" s="433">
        <f>'Tabell 1.1 DOK32018'!$B$6*'Kriterier 2018'!J9/100</f>
        <v>11911.364229657169</v>
      </c>
      <c r="K12" s="433">
        <f>'Tabell 1.1 DOK32018'!$B$6*'Kriterier 2018'!K9/100</f>
        <v>12153.91041766538</v>
      </c>
      <c r="L12" s="433">
        <f>'Tabell 1.1 DOK32018'!$B$6*'Kriterier 2018'!L9/100</f>
        <v>9657.4189756902033</v>
      </c>
      <c r="M12" s="433">
        <f>'Tabell 1.1 DOK32018'!$B$6*'Kriterier 2018'!M9/100</f>
        <v>9141.8489241038733</v>
      </c>
      <c r="N12" s="433">
        <f>'Tabell 1.1 DOK32018'!$B$6*'Kriterier 2018'!N9/100</f>
        <v>9774.6113767309762</v>
      </c>
      <c r="O12" s="433">
        <f>'Tabell 1.1 DOK32018'!$B$6*'Kriterier 2018'!O9/100</f>
        <v>11920.035702204252</v>
      </c>
      <c r="P12" s="433">
        <f>'Tabell 1.1 DOK32018'!$B$6*'Kriterier 2018'!P9/100</f>
        <v>12039.651014692003</v>
      </c>
      <c r="Q12" s="433">
        <f>'Tabell 1.1 DOK32018'!$B$6*'Kriterier 2018'!Q9/100</f>
        <v>12113.613574652449</v>
      </c>
      <c r="R12" s="433">
        <f>'Tabell 1.1 DOK32018'!$B$6*'Kriterier 2018'!R9/100</f>
        <v>10576.595065681371</v>
      </c>
      <c r="S12" s="433">
        <f>'Tabell 1.1 DOK32018'!$B$6*'Kriterier 2018'!S9/100</f>
        <v>169184</v>
      </c>
    </row>
    <row r="13" spans="1:36" x14ac:dyDescent="0.25">
      <c r="A13" s="432" t="s">
        <v>345</v>
      </c>
      <c r="B13" s="261"/>
      <c r="C13" s="261"/>
      <c r="D13" s="433">
        <f>'Tabell 2.3 DOK32018'!D12</f>
        <v>2406</v>
      </c>
      <c r="E13" s="433">
        <f>'Tabell 2.3 DOK32018'!E12</f>
        <v>2366</v>
      </c>
      <c r="F13" s="433">
        <f>'Tabell 2.3 DOK32018'!F12</f>
        <v>1922</v>
      </c>
      <c r="G13" s="433">
        <f>'Tabell 2.3 DOK32018'!G12</f>
        <v>1683</v>
      </c>
      <c r="H13" s="433">
        <f>'Tabell 2.3 DOK32018'!H12</f>
        <v>476</v>
      </c>
      <c r="I13" s="433">
        <f>'Tabell 2.3 DOK32018'!I12</f>
        <v>126</v>
      </c>
      <c r="J13" s="433">
        <f>'Tabell 2.3 DOK32018'!J12</f>
        <v>395</v>
      </c>
      <c r="K13" s="433">
        <f>'Tabell 2.3 DOK32018'!K12</f>
        <v>4271</v>
      </c>
      <c r="L13" s="433">
        <f>'Tabell 2.3 DOK32018'!L12</f>
        <v>228</v>
      </c>
      <c r="M13" s="433">
        <f>'Tabell 2.3 DOK32018'!M12</f>
        <v>88</v>
      </c>
      <c r="N13" s="433">
        <f>'Tabell 2.3 DOK32018'!N12</f>
        <v>193</v>
      </c>
      <c r="O13" s="433">
        <f>'Tabell 2.3 DOK32018'!O12</f>
        <v>158</v>
      </c>
      <c r="P13" s="433">
        <f>'Tabell 2.3 DOK32018'!P12</f>
        <v>179</v>
      </c>
      <c r="Q13" s="433">
        <f>'Tabell 2.3 DOK32018'!Q12</f>
        <v>191</v>
      </c>
      <c r="R13" s="433">
        <f>'Tabell 2.3 DOK32018'!R12</f>
        <v>0</v>
      </c>
      <c r="S13" s="433">
        <f>'Tabell 2.3 DOK32018'!S12</f>
        <v>14682</v>
      </c>
    </row>
    <row r="14" spans="1:36" x14ac:dyDescent="0.25">
      <c r="A14" s="432" t="s">
        <v>289</v>
      </c>
      <c r="B14" s="261"/>
      <c r="C14" s="261"/>
      <c r="D14" s="433">
        <f>'Tabell 2.2 DOK3 2018'!D34</f>
        <v>302.72954351156937</v>
      </c>
      <c r="E14" s="433">
        <f>'Tabell 2.2 DOK3 2018'!E34</f>
        <v>315.91362716386357</v>
      </c>
      <c r="F14" s="433">
        <f>'Tabell 2.2 DOK3 2018'!F34</f>
        <v>269.00065105835029</v>
      </c>
      <c r="G14" s="433">
        <f>'Tabell 2.2 DOK3 2018'!G34</f>
        <v>258.06826602747265</v>
      </c>
      <c r="H14" s="433">
        <f>'Tabell 2.2 DOK3 2018'!H34</f>
        <v>316.19625416324135</v>
      </c>
      <c r="I14" s="433">
        <f>'Tabell 2.2 DOK3 2018'!I34</f>
        <v>240.38389092354723</v>
      </c>
      <c r="J14" s="433">
        <f>'Tabell 2.2 DOK3 2018'!J34</f>
        <v>290.10139648442498</v>
      </c>
      <c r="K14" s="433">
        <f>'Tabell 2.2 DOK3 2018'!K34</f>
        <v>296.00861135054117</v>
      </c>
      <c r="L14" s="433">
        <f>'Tabell 2.2 DOK3 2018'!L34</f>
        <v>235.20653698989017</v>
      </c>
      <c r="M14" s="433">
        <f>'Tabell 2.2 DOK3 2018'!M34</f>
        <v>222.64982316039064</v>
      </c>
      <c r="N14" s="433">
        <f>'Tabell 2.2 DOK3 2018'!N34</f>
        <v>238.06075910448578</v>
      </c>
      <c r="O14" s="433">
        <f>'Tabell 2.2 DOK3 2018'!O34</f>
        <v>290.31259028615779</v>
      </c>
      <c r="P14" s="433">
        <f>'Tabell 2.2 DOK3 2018'!P34</f>
        <v>293.22582243359051</v>
      </c>
      <c r="Q14" s="433">
        <f>'Tabell 2.2 DOK3 2018'!Q34</f>
        <v>295.02718133072381</v>
      </c>
      <c r="R14" s="433">
        <f>'Tabell 2.2 DOK3 2018'!R34</f>
        <v>257.59307997357371</v>
      </c>
      <c r="S14" s="433">
        <f>'Tabell 2.2 DOK3 2018'!S34</f>
        <v>4120.4780339618228</v>
      </c>
    </row>
    <row r="15" spans="1:36" ht="15.75" thickBot="1" x14ac:dyDescent="0.3">
      <c r="A15" s="345" t="s">
        <v>355</v>
      </c>
      <c r="B15" s="346"/>
      <c r="C15" s="346"/>
      <c r="D15" s="347">
        <f>SUM(D12:D14)</f>
        <v>15138.596822822466</v>
      </c>
      <c r="E15" s="347">
        <f t="shared" ref="E15:S15" si="4">SUM(E12:E14)</f>
        <v>15653.110332392142</v>
      </c>
      <c r="F15" s="347">
        <f t="shared" si="4"/>
        <v>13235.982755937495</v>
      </c>
      <c r="G15" s="347">
        <f t="shared" si="4"/>
        <v>12537.174144939787</v>
      </c>
      <c r="H15" s="347">
        <f t="shared" si="4"/>
        <v>13774.997430006004</v>
      </c>
      <c r="I15" s="347">
        <f t="shared" si="4"/>
        <v>10236.381465672473</v>
      </c>
      <c r="J15" s="347">
        <f t="shared" si="4"/>
        <v>12596.465626141593</v>
      </c>
      <c r="K15" s="347">
        <f t="shared" si="4"/>
        <v>16720.91902901592</v>
      </c>
      <c r="L15" s="347">
        <f t="shared" si="4"/>
        <v>10120.625512680093</v>
      </c>
      <c r="M15" s="347">
        <f t="shared" si="4"/>
        <v>9452.4987472642642</v>
      </c>
      <c r="N15" s="347">
        <f t="shared" si="4"/>
        <v>10205.672135835463</v>
      </c>
      <c r="O15" s="347">
        <f t="shared" si="4"/>
        <v>12368.348292490409</v>
      </c>
      <c r="P15" s="347">
        <f t="shared" si="4"/>
        <v>12511.876837125594</v>
      </c>
      <c r="Q15" s="347">
        <f t="shared" si="4"/>
        <v>12599.640755983173</v>
      </c>
      <c r="R15" s="347">
        <f t="shared" si="4"/>
        <v>10834.188145654945</v>
      </c>
      <c r="S15" s="347">
        <f t="shared" si="4"/>
        <v>187986.47803396182</v>
      </c>
      <c r="U15" s="270"/>
      <c r="V15" s="270"/>
      <c r="W15" s="270"/>
      <c r="X15" s="270"/>
      <c r="Y15" s="270"/>
      <c r="Z15" s="270"/>
      <c r="AA15" s="270"/>
      <c r="AB15" s="270"/>
      <c r="AC15" s="270"/>
      <c r="AD15" s="270"/>
      <c r="AE15" s="270"/>
      <c r="AF15" s="270"/>
      <c r="AG15" s="270"/>
      <c r="AH15" s="270"/>
      <c r="AI15" s="270"/>
      <c r="AJ15" s="270"/>
    </row>
    <row r="16" spans="1:36" ht="15.75" thickBot="1" x14ac:dyDescent="0.3">
      <c r="A16" s="31"/>
      <c r="B16" s="31"/>
      <c r="C16" s="31"/>
      <c r="D16" s="31"/>
      <c r="E16" s="31"/>
      <c r="F16" s="31"/>
      <c r="G16" s="31"/>
      <c r="H16" s="31"/>
      <c r="I16" s="31"/>
      <c r="J16" s="31"/>
      <c r="K16" s="31"/>
      <c r="L16" s="31"/>
      <c r="M16" s="31"/>
      <c r="N16" s="31"/>
      <c r="O16" s="31"/>
      <c r="P16" s="31"/>
      <c r="Q16" s="31"/>
      <c r="R16" s="31"/>
      <c r="S16" s="31"/>
    </row>
    <row r="17" spans="1:36" x14ac:dyDescent="0.25">
      <c r="A17" s="243" t="s">
        <v>1</v>
      </c>
      <c r="B17" s="243"/>
      <c r="C17" s="103"/>
      <c r="D17" s="104"/>
      <c r="E17" s="104"/>
      <c r="F17" s="104"/>
      <c r="G17" s="104"/>
      <c r="H17" s="104"/>
      <c r="I17" s="104"/>
      <c r="J17" s="104"/>
      <c r="K17" s="104"/>
      <c r="L17" s="104"/>
      <c r="M17" s="104"/>
      <c r="N17" s="104"/>
      <c r="O17" s="104"/>
      <c r="P17" s="104"/>
      <c r="Q17" s="104"/>
      <c r="R17" s="104"/>
      <c r="S17" s="104"/>
    </row>
    <row r="18" spans="1:36" x14ac:dyDescent="0.25">
      <c r="A18" s="432" t="str">
        <f>A12</f>
        <v>Kriteriefordelt</v>
      </c>
      <c r="B18" s="261"/>
      <c r="C18" s="261"/>
      <c r="D18" s="433">
        <f>'Tabell 1.1 DOK32018'!$B$7*'Kriterier 2018'!D23/100</f>
        <v>423874.73570142919</v>
      </c>
      <c r="E18" s="433">
        <f>'Tabell 1.1 DOK32018'!$B$7*'Kriterier 2018'!E23/100</f>
        <v>425614.34121882298</v>
      </c>
      <c r="F18" s="433">
        <f>'Tabell 1.1 DOK32018'!$B$7*'Kriterier 2018'!F23/100</f>
        <v>364371.76341623784</v>
      </c>
      <c r="G18" s="433">
        <f>'Tabell 1.1 DOK32018'!$B$7*'Kriterier 2018'!G23/100</f>
        <v>299705.27100658009</v>
      </c>
      <c r="H18" s="433">
        <f>'Tabell 1.1 DOK32018'!$B$7*'Kriterier 2018'!H23/100</f>
        <v>347778.82085849711</v>
      </c>
      <c r="I18" s="433">
        <f>'Tabell 1.1 DOK32018'!$B$7*'Kriterier 2018'!I23/100</f>
        <v>282934.42920541094</v>
      </c>
      <c r="J18" s="433">
        <f>'Tabell 1.1 DOK32018'!$B$7*'Kriterier 2018'!J23/100</f>
        <v>397244.18256062141</v>
      </c>
      <c r="K18" s="433">
        <f>'Tabell 1.1 DOK32018'!$B$7*'Kriterier 2018'!K23/100</f>
        <v>515675.4986841745</v>
      </c>
      <c r="L18" s="433">
        <f>'Tabell 1.1 DOK32018'!$B$7*'Kriterier 2018'!L23/100</f>
        <v>245883.37403895217</v>
      </c>
      <c r="M18" s="433">
        <f>'Tabell 1.1 DOK32018'!$B$7*'Kriterier 2018'!M23/100</f>
        <v>170363.24367207193</v>
      </c>
      <c r="N18" s="433">
        <f>'Tabell 1.1 DOK32018'!$B$7*'Kriterier 2018'!N23/100</f>
        <v>167850.74614492254</v>
      </c>
      <c r="O18" s="433">
        <f>'Tabell 1.1 DOK32018'!$B$7*'Kriterier 2018'!O23/100</f>
        <v>356062.36190500273</v>
      </c>
      <c r="P18" s="433">
        <f>'Tabell 1.1 DOK32018'!$B$7*'Kriterier 2018'!P23/100</f>
        <v>396183.93081448955</v>
      </c>
      <c r="Q18" s="433">
        <f>'Tabell 1.1 DOK32018'!$B$7*'Kriterier 2018'!Q23/100</f>
        <v>395641.34349256242</v>
      </c>
      <c r="R18" s="433">
        <f>'Tabell 1.1 DOK32018'!$B$7*'Kriterier 2018'!R23/100</f>
        <v>284464.95728022419</v>
      </c>
      <c r="S18" s="433">
        <f>'Tabell 1.1 DOK32018'!$B$7*'Kriterier 2018'!S23/100</f>
        <v>5073649</v>
      </c>
    </row>
    <row r="19" spans="1:36" x14ac:dyDescent="0.25">
      <c r="A19" s="432" t="str">
        <f>A13</f>
        <v>Særskilte tildelinger</v>
      </c>
      <c r="B19" s="261"/>
      <c r="C19" s="261"/>
      <c r="D19" s="433">
        <f>'Tabell 2.3 DOK32018'!D23</f>
        <v>95972.556799835264</v>
      </c>
      <c r="E19" s="433">
        <f>'Tabell 2.3 DOK32018'!E23</f>
        <v>94118.582387079994</v>
      </c>
      <c r="F19" s="433">
        <f>'Tabell 2.3 DOK32018'!F23</f>
        <v>86656.809917808016</v>
      </c>
      <c r="G19" s="433">
        <f>'Tabell 2.3 DOK32018'!G23</f>
        <v>46264.200083955991</v>
      </c>
      <c r="H19" s="433">
        <f>'Tabell 2.3 DOK32018'!H23</f>
        <v>52052.026732184881</v>
      </c>
      <c r="I19" s="433">
        <f>'Tabell 2.3 DOK32018'!I23</f>
        <v>58310.292063088011</v>
      </c>
      <c r="J19" s="433">
        <f>'Tabell 2.3 DOK32018'!J23</f>
        <v>77451.845440720004</v>
      </c>
      <c r="K19" s="433">
        <f>'Tabell 2.3 DOK32018'!K23</f>
        <v>127593.11444276801</v>
      </c>
      <c r="L19" s="433">
        <f>'Tabell 2.3 DOK32018'!L23</f>
        <v>60063.856763157339</v>
      </c>
      <c r="M19" s="433">
        <f>'Tabell 2.3 DOK32018'!M23</f>
        <v>40074.130387087993</v>
      </c>
      <c r="N19" s="433">
        <f>'Tabell 2.3 DOK32018'!N23</f>
        <v>40766.534256721869</v>
      </c>
      <c r="O19" s="433">
        <f>'Tabell 2.3 DOK32018'!O23</f>
        <v>70908.784117407995</v>
      </c>
      <c r="P19" s="433">
        <f>'Tabell 2.3 DOK32018'!P23</f>
        <v>85468.880175319995</v>
      </c>
      <c r="Q19" s="433">
        <f>'Tabell 2.3 DOK32018'!Q23</f>
        <v>93612.976081464003</v>
      </c>
      <c r="R19" s="433">
        <f>'Tabell 2.3 DOK32018'!R23</f>
        <v>53991.413722607998</v>
      </c>
      <c r="S19" s="433">
        <f>'Tabell 2.3 DOK32018'!S23</f>
        <v>1083306.0033712075</v>
      </c>
    </row>
    <row r="20" spans="1:36" x14ac:dyDescent="0.25">
      <c r="A20" s="432" t="str">
        <f>A14</f>
        <v>Kompensasjon for forventet lønns- og prisutvikling</v>
      </c>
      <c r="B20" s="261"/>
      <c r="C20" s="261"/>
      <c r="D20" s="433">
        <f>'Tabell 2.2 DOK3 2018'!D52</f>
        <v>17319.035839249897</v>
      </c>
      <c r="E20" s="433">
        <f>'Tabell 2.2 DOK3 2018'!E52</f>
        <v>16043.217216607758</v>
      </c>
      <c r="F20" s="433">
        <f>'Tabell 2.2 DOK3 2018'!F52</f>
        <v>13053.367289927715</v>
      </c>
      <c r="G20" s="433">
        <f>'Tabell 2.2 DOK3 2018'!G52</f>
        <v>10262.302346226308</v>
      </c>
      <c r="H20" s="433">
        <f>'Tabell 2.2 DOK3 2018'!H52</f>
        <v>8945.0245026194225</v>
      </c>
      <c r="I20" s="433">
        <f>'Tabell 2.2 DOK3 2018'!I52</f>
        <v>8098.8678940233276</v>
      </c>
      <c r="J20" s="433">
        <f>'Tabell 2.2 DOK3 2018'!J52</f>
        <v>11591.96150011761</v>
      </c>
      <c r="K20" s="433">
        <f>'Tabell 2.2 DOK3 2018'!K52</f>
        <v>14615.102269016585</v>
      </c>
      <c r="L20" s="433">
        <f>'Tabell 2.2 DOK3 2018'!L52</f>
        <v>8222.4471209101412</v>
      </c>
      <c r="M20" s="433">
        <f>'Tabell 2.2 DOK3 2018'!M52</f>
        <v>7111.9989249789551</v>
      </c>
      <c r="N20" s="433">
        <f>'Tabell 2.2 DOK3 2018'!N52</f>
        <v>8369.0386641043369</v>
      </c>
      <c r="O20" s="433">
        <f>'Tabell 2.2 DOK3 2018'!O52</f>
        <v>11382.342730500161</v>
      </c>
      <c r="P20" s="433">
        <f>'Tabell 2.2 DOK3 2018'!P52</f>
        <v>12004.335595781502</v>
      </c>
      <c r="Q20" s="433">
        <f>'Tabell 2.2 DOK3 2018'!Q52</f>
        <v>10242.661045477409</v>
      </c>
      <c r="R20" s="433">
        <f>'Tabell 2.2 DOK3 2018'!R52</f>
        <v>8894.4314279495484</v>
      </c>
      <c r="S20" s="433">
        <f>'Tabell 2.2 DOK3 2018'!S52</f>
        <v>166156.13436749071</v>
      </c>
    </row>
    <row r="21" spans="1:36" ht="15.75" thickBot="1" x14ac:dyDescent="0.3">
      <c r="A21" s="348" t="str">
        <f>A15</f>
        <v>Bydelsfordelt budsjett</v>
      </c>
      <c r="B21" s="348"/>
      <c r="C21" s="349"/>
      <c r="D21" s="350">
        <f>SUM(D18:D20)</f>
        <v>537166.32834051433</v>
      </c>
      <c r="E21" s="350">
        <f t="shared" ref="E21:S21" si="5">SUM(E18:E20)</f>
        <v>535776.1408225107</v>
      </c>
      <c r="F21" s="350">
        <f t="shared" si="5"/>
        <v>464081.94062397355</v>
      </c>
      <c r="G21" s="350">
        <f t="shared" si="5"/>
        <v>356231.77343676239</v>
      </c>
      <c r="H21" s="350">
        <f t="shared" si="5"/>
        <v>408775.87209330138</v>
      </c>
      <c r="I21" s="350">
        <f t="shared" si="5"/>
        <v>349343.58916252223</v>
      </c>
      <c r="J21" s="350">
        <f t="shared" si="5"/>
        <v>486287.989501459</v>
      </c>
      <c r="K21" s="350">
        <f t="shared" si="5"/>
        <v>657883.71539595909</v>
      </c>
      <c r="L21" s="350">
        <f t="shared" si="5"/>
        <v>314169.67792301968</v>
      </c>
      <c r="M21" s="350">
        <f t="shared" si="5"/>
        <v>217549.37298413887</v>
      </c>
      <c r="N21" s="350">
        <f t="shared" si="5"/>
        <v>216986.31906574874</v>
      </c>
      <c r="O21" s="350">
        <f t="shared" si="5"/>
        <v>438353.48875291087</v>
      </c>
      <c r="P21" s="350">
        <f t="shared" si="5"/>
        <v>493657.14658559108</v>
      </c>
      <c r="Q21" s="350">
        <f t="shared" si="5"/>
        <v>499496.98061950383</v>
      </c>
      <c r="R21" s="350">
        <f t="shared" si="5"/>
        <v>347350.80243078177</v>
      </c>
      <c r="S21" s="350">
        <f t="shared" si="5"/>
        <v>6323111.1377386982</v>
      </c>
      <c r="U21" s="270"/>
      <c r="V21" s="270"/>
      <c r="W21" s="270"/>
      <c r="X21" s="270"/>
      <c r="Y21" s="270"/>
      <c r="Z21" s="270"/>
      <c r="AA21" s="270"/>
      <c r="AB21" s="270"/>
      <c r="AC21" s="270"/>
      <c r="AD21" s="270"/>
      <c r="AE21" s="270"/>
      <c r="AF21" s="270"/>
      <c r="AG21" s="270"/>
      <c r="AH21" s="270"/>
      <c r="AI21" s="270"/>
      <c r="AJ21" s="270"/>
    </row>
    <row r="22" spans="1:36" ht="15.75" thickBot="1" x14ac:dyDescent="0.3">
      <c r="A22" s="236"/>
      <c r="B22" s="30"/>
      <c r="C22" s="30"/>
      <c r="D22" s="426"/>
      <c r="E22" s="426"/>
      <c r="F22" s="426"/>
      <c r="G22" s="426"/>
      <c r="H22" s="426"/>
      <c r="I22" s="426"/>
      <c r="J22" s="426"/>
      <c r="K22" s="426"/>
      <c r="L22" s="426"/>
      <c r="M22" s="426"/>
      <c r="N22" s="426"/>
      <c r="O22" s="426"/>
      <c r="P22" s="426"/>
      <c r="Q22" s="426"/>
      <c r="R22" s="426"/>
      <c r="S22" s="426"/>
    </row>
    <row r="23" spans="1:36" x14ac:dyDescent="0.25">
      <c r="A23" s="244" t="s">
        <v>191</v>
      </c>
      <c r="B23" s="244"/>
      <c r="C23" s="110"/>
      <c r="D23" s="226"/>
      <c r="E23" s="226"/>
      <c r="F23" s="226"/>
      <c r="G23" s="226"/>
      <c r="H23" s="226"/>
      <c r="I23" s="226"/>
      <c r="J23" s="226"/>
      <c r="K23" s="226"/>
      <c r="L23" s="226"/>
      <c r="M23" s="226"/>
      <c r="N23" s="226"/>
      <c r="O23" s="226"/>
      <c r="P23" s="226"/>
      <c r="Q23" s="226"/>
      <c r="R23" s="226"/>
      <c r="S23" s="226"/>
    </row>
    <row r="24" spans="1:36" x14ac:dyDescent="0.25">
      <c r="A24" s="432" t="str">
        <f>A12</f>
        <v>Kriteriefordelt</v>
      </c>
      <c r="B24" s="261"/>
      <c r="C24" s="261"/>
      <c r="D24" s="433">
        <f>D30+D36</f>
        <v>264946.23799455154</v>
      </c>
      <c r="E24" s="433">
        <f t="shared" ref="E24:S24" si="6">E30+E36</f>
        <v>200666.30654359481</v>
      </c>
      <c r="F24" s="433">
        <f t="shared" si="6"/>
        <v>166725.8331512365</v>
      </c>
      <c r="G24" s="433">
        <f t="shared" si="6"/>
        <v>92748.601328839402</v>
      </c>
      <c r="H24" s="433">
        <f t="shared" si="6"/>
        <v>110541.29080597291</v>
      </c>
      <c r="I24" s="433">
        <f t="shared" si="6"/>
        <v>71374.149637872353</v>
      </c>
      <c r="J24" s="433">
        <f t="shared" si="6"/>
        <v>116885.52589723276</v>
      </c>
      <c r="K24" s="433">
        <f t="shared" si="6"/>
        <v>120141.82775318487</v>
      </c>
      <c r="L24" s="433">
        <f t="shared" si="6"/>
        <v>154899.69084090885</v>
      </c>
      <c r="M24" s="433">
        <f t="shared" si="6"/>
        <v>170668.31451194995</v>
      </c>
      <c r="N24" s="433">
        <f t="shared" si="6"/>
        <v>215194.14602352527</v>
      </c>
      <c r="O24" s="433">
        <f t="shared" si="6"/>
        <v>295078.66616261675</v>
      </c>
      <c r="P24" s="433">
        <f t="shared" si="6"/>
        <v>200527.69089277042</v>
      </c>
      <c r="Q24" s="433">
        <f t="shared" si="6"/>
        <v>139225.83833882594</v>
      </c>
      <c r="R24" s="433">
        <f t="shared" si="6"/>
        <v>278987.88011691795</v>
      </c>
      <c r="S24" s="433">
        <f t="shared" si="6"/>
        <v>2598612.0000000009</v>
      </c>
    </row>
    <row r="25" spans="1:36" x14ac:dyDescent="0.25">
      <c r="A25" s="432" t="str">
        <f t="shared" ref="A25:A26" si="7">A13</f>
        <v>Særskilte tildelinger</v>
      </c>
      <c r="B25" s="261"/>
      <c r="C25" s="261"/>
      <c r="D25" s="433">
        <f t="shared" ref="D25:S25" si="8">D31+D37</f>
        <v>27178.470656725374</v>
      </c>
      <c r="E25" s="433">
        <f t="shared" si="8"/>
        <v>13073.122214285289</v>
      </c>
      <c r="F25" s="433">
        <f t="shared" si="8"/>
        <v>9954.9326260886482</v>
      </c>
      <c r="G25" s="433">
        <f t="shared" si="8"/>
        <v>13634.610396384443</v>
      </c>
      <c r="H25" s="433">
        <f t="shared" si="8"/>
        <v>9358.26464298885</v>
      </c>
      <c r="I25" s="433">
        <f t="shared" si="8"/>
        <v>5634.1576300112993</v>
      </c>
      <c r="J25" s="433">
        <f t="shared" si="8"/>
        <v>7964.269811924155</v>
      </c>
      <c r="K25" s="433">
        <f t="shared" si="8"/>
        <v>8942.2771590548364</v>
      </c>
      <c r="L25" s="433">
        <f t="shared" si="8"/>
        <v>10264.127144830138</v>
      </c>
      <c r="M25" s="433">
        <f t="shared" si="8"/>
        <v>9334.6276880672995</v>
      </c>
      <c r="N25" s="433">
        <f t="shared" si="8"/>
        <v>15033.123961517091</v>
      </c>
      <c r="O25" s="433">
        <f t="shared" si="8"/>
        <v>12860.07925267893</v>
      </c>
      <c r="P25" s="433">
        <f t="shared" si="8"/>
        <v>11221.400175143239</v>
      </c>
      <c r="Q25" s="433">
        <f t="shared" si="8"/>
        <v>9868.9796956051723</v>
      </c>
      <c r="R25" s="433">
        <f t="shared" si="8"/>
        <v>16505.556944695236</v>
      </c>
      <c r="S25" s="433">
        <f t="shared" si="8"/>
        <v>180828</v>
      </c>
    </row>
    <row r="26" spans="1:36" x14ac:dyDescent="0.25">
      <c r="A26" s="432" t="str">
        <f t="shared" si="7"/>
        <v>Kompensasjon for forventet lønns- og prisutvikling</v>
      </c>
      <c r="B26" s="261"/>
      <c r="C26" s="261"/>
      <c r="D26" s="433">
        <f t="shared" ref="D26:S26" si="9">D32+D38</f>
        <v>8082.6556230722626</v>
      </c>
      <c r="E26" s="433">
        <f t="shared" si="9"/>
        <v>5998.8980650170706</v>
      </c>
      <c r="F26" s="433">
        <f t="shared" si="9"/>
        <v>4011.8965895846604</v>
      </c>
      <c r="G26" s="433">
        <f t="shared" si="9"/>
        <v>3311.3678442972518</v>
      </c>
      <c r="H26" s="433">
        <f t="shared" si="9"/>
        <v>2512.883331927072</v>
      </c>
      <c r="I26" s="433">
        <f t="shared" si="9"/>
        <v>1639.0435700196197</v>
      </c>
      <c r="J26" s="433">
        <f t="shared" si="9"/>
        <v>2567.427904906202</v>
      </c>
      <c r="K26" s="433">
        <f t="shared" si="9"/>
        <v>2961.4318003686431</v>
      </c>
      <c r="L26" s="433">
        <f t="shared" si="9"/>
        <v>4756.8324735341339</v>
      </c>
      <c r="M26" s="433">
        <f t="shared" si="9"/>
        <v>5511.3481360366513</v>
      </c>
      <c r="N26" s="433">
        <f t="shared" si="9"/>
        <v>6006.0660287031442</v>
      </c>
      <c r="O26" s="433">
        <f t="shared" si="9"/>
        <v>8593.0055886627943</v>
      </c>
      <c r="P26" s="433">
        <f t="shared" si="9"/>
        <v>6007.1885278040627</v>
      </c>
      <c r="Q26" s="433">
        <f t="shared" si="9"/>
        <v>3140.0498075809169</v>
      </c>
      <c r="R26" s="433">
        <f t="shared" si="9"/>
        <v>7331.002342424692</v>
      </c>
      <c r="S26" s="433">
        <f t="shared" si="9"/>
        <v>72431.097633939178</v>
      </c>
    </row>
    <row r="27" spans="1:36" x14ac:dyDescent="0.25">
      <c r="A27" s="351" t="str">
        <f>A15</f>
        <v>Bydelsfordelt budsjett</v>
      </c>
      <c r="B27" s="352"/>
      <c r="C27" s="353"/>
      <c r="D27" s="354">
        <f>SUM(D24:D26)</f>
        <v>300207.36427434912</v>
      </c>
      <c r="E27" s="354">
        <f t="shared" ref="E27:S27" si="10">SUM(E24:E26)</f>
        <v>219738.32682289716</v>
      </c>
      <c r="F27" s="354">
        <f t="shared" si="10"/>
        <v>180692.66236690979</v>
      </c>
      <c r="G27" s="354">
        <f t="shared" si="10"/>
        <v>109694.57956952108</v>
      </c>
      <c r="H27" s="354">
        <f t="shared" si="10"/>
        <v>122412.43878088884</v>
      </c>
      <c r="I27" s="354">
        <f t="shared" si="10"/>
        <v>78647.350837903272</v>
      </c>
      <c r="J27" s="354">
        <f t="shared" si="10"/>
        <v>127417.22361406311</v>
      </c>
      <c r="K27" s="354">
        <f t="shared" si="10"/>
        <v>132045.53671260836</v>
      </c>
      <c r="L27" s="354">
        <f t="shared" si="10"/>
        <v>169920.65045927311</v>
      </c>
      <c r="M27" s="354">
        <f t="shared" si="10"/>
        <v>185514.29033605391</v>
      </c>
      <c r="N27" s="354">
        <f t="shared" si="10"/>
        <v>236233.33601374552</v>
      </c>
      <c r="O27" s="354">
        <f t="shared" si="10"/>
        <v>316531.75100395852</v>
      </c>
      <c r="P27" s="354">
        <f t="shared" si="10"/>
        <v>217756.27959571773</v>
      </c>
      <c r="Q27" s="354">
        <f t="shared" si="10"/>
        <v>152234.86784201203</v>
      </c>
      <c r="R27" s="354">
        <f t="shared" si="10"/>
        <v>302824.4394040379</v>
      </c>
      <c r="S27" s="354">
        <f t="shared" si="10"/>
        <v>2851871.0976339402</v>
      </c>
      <c r="U27" s="270"/>
      <c r="V27" s="270"/>
      <c r="W27" s="270"/>
      <c r="X27" s="270"/>
      <c r="Y27" s="270"/>
      <c r="Z27" s="270"/>
      <c r="AA27" s="270"/>
      <c r="AB27" s="270"/>
      <c r="AC27" s="270"/>
      <c r="AD27" s="270"/>
      <c r="AE27" s="270"/>
      <c r="AF27" s="270"/>
      <c r="AG27" s="270"/>
      <c r="AH27" s="270"/>
      <c r="AI27" s="270"/>
      <c r="AJ27" s="270"/>
    </row>
    <row r="28" spans="1:36" x14ac:dyDescent="0.25">
      <c r="A28" s="31"/>
      <c r="B28" s="31"/>
      <c r="C28" s="31"/>
      <c r="D28" s="221"/>
      <c r="E28" s="221"/>
      <c r="F28" s="221"/>
      <c r="G28" s="221"/>
      <c r="H28" s="221"/>
      <c r="I28" s="221"/>
      <c r="J28" s="221"/>
      <c r="K28" s="221"/>
      <c r="L28" s="221"/>
      <c r="M28" s="221"/>
      <c r="N28" s="221"/>
      <c r="O28" s="221"/>
      <c r="P28" s="221"/>
      <c r="Q28" s="221"/>
      <c r="R28" s="221"/>
      <c r="S28" s="221"/>
    </row>
    <row r="29" spans="1:36" x14ac:dyDescent="0.25">
      <c r="A29" s="264" t="s">
        <v>31</v>
      </c>
      <c r="B29" s="264"/>
      <c r="C29" s="264"/>
      <c r="D29" s="264"/>
      <c r="E29" s="198"/>
      <c r="F29" s="199"/>
      <c r="G29" s="200"/>
      <c r="H29" s="200"/>
      <c r="I29" s="200"/>
      <c r="J29" s="200"/>
      <c r="K29" s="200"/>
      <c r="L29" s="200"/>
      <c r="M29" s="200"/>
      <c r="N29" s="200"/>
      <c r="O29" s="200"/>
      <c r="P29" s="200"/>
      <c r="Q29" s="200"/>
      <c r="R29" s="200"/>
      <c r="S29" s="200"/>
    </row>
    <row r="30" spans="1:36" x14ac:dyDescent="0.25">
      <c r="A30" s="432" t="str">
        <f>A24</f>
        <v>Kriteriefordelt</v>
      </c>
      <c r="B30" s="261"/>
      <c r="C30" s="261"/>
      <c r="D30" s="433">
        <f>'Tabell 1.1 DOK32018'!$B$9*'Kriterier 2018'!D45/100</f>
        <v>209038.01232088095</v>
      </c>
      <c r="E30" s="433">
        <f>'Tabell 1.1 DOK32018'!$B$9*'Kriterier 2018'!E45/100</f>
        <v>149098.02407656907</v>
      </c>
      <c r="F30" s="433">
        <f>'Tabell 1.1 DOK32018'!$B$9*'Kriterier 2018'!F45/100</f>
        <v>127717.68191292231</v>
      </c>
      <c r="G30" s="433">
        <f>'Tabell 1.1 DOK32018'!$B$9*'Kriterier 2018'!G45/100</f>
        <v>63852.13846819054</v>
      </c>
      <c r="H30" s="433">
        <f>'Tabell 1.1 DOK32018'!$B$9*'Kriterier 2018'!H45/100</f>
        <v>71223.975917114629</v>
      </c>
      <c r="I30" s="433">
        <f>'Tabell 1.1 DOK32018'!$B$9*'Kriterier 2018'!I45/100</f>
        <v>38762.198849387292</v>
      </c>
      <c r="J30" s="433">
        <f>'Tabell 1.1 DOK32018'!$B$9*'Kriterier 2018'!J45/100</f>
        <v>64605.785163200599</v>
      </c>
      <c r="K30" s="433">
        <f>'Tabell 1.1 DOK32018'!$B$9*'Kriterier 2018'!K45/100</f>
        <v>66978.854548192103</v>
      </c>
      <c r="L30" s="433">
        <f>'Tabell 1.1 DOK32018'!$B$9*'Kriterier 2018'!L45/100</f>
        <v>113824.17409120388</v>
      </c>
      <c r="M30" s="433">
        <f>'Tabell 1.1 DOK32018'!$B$9*'Kriterier 2018'!M45/100</f>
        <v>135468.37317361633</v>
      </c>
      <c r="N30" s="433">
        <f>'Tabell 1.1 DOK32018'!$B$9*'Kriterier 2018'!N45/100</f>
        <v>169655.85974189037</v>
      </c>
      <c r="O30" s="433">
        <f>'Tabell 1.1 DOK32018'!$B$9*'Kriterier 2018'!O45/100</f>
        <v>231563.0691927993</v>
      </c>
      <c r="P30" s="433">
        <f>'Tabell 1.1 DOK32018'!$B$9*'Kriterier 2018'!P45/100</f>
        <v>141985.27656378949</v>
      </c>
      <c r="Q30" s="433">
        <f>'Tabell 1.1 DOK32018'!$B$9*'Kriterier 2018'!Q45/100</f>
        <v>84353.867054315895</v>
      </c>
      <c r="R30" s="433">
        <f>'Tabell 1.1 DOK32018'!$B$9*'Kriterier 2018'!R45/100</f>
        <v>220759.70892592747</v>
      </c>
      <c r="S30" s="433">
        <f>'Tabell 1.1 DOK32018'!$B$9*'Kriterier 2018'!S58/100</f>
        <v>1888887.0000000007</v>
      </c>
    </row>
    <row r="31" spans="1:36" x14ac:dyDescent="0.25">
      <c r="A31" s="432" t="str">
        <f t="shared" ref="A31:A32" si="11">A25</f>
        <v>Særskilte tildelinger</v>
      </c>
      <c r="B31" s="261"/>
      <c r="C31" s="261"/>
      <c r="D31" s="436">
        <f>'Tabell 2.3 DOK32018'!D32</f>
        <v>13759</v>
      </c>
      <c r="E31" s="436">
        <f>'Tabell 2.3 DOK32018'!E32</f>
        <v>6753</v>
      </c>
      <c r="F31" s="436">
        <f>'Tabell 2.3 DOK32018'!F32</f>
        <v>7120</v>
      </c>
      <c r="G31" s="436">
        <f>'Tabell 2.3 DOK32018'!G32</f>
        <v>8679</v>
      </c>
      <c r="H31" s="436">
        <f>'Tabell 2.3 DOK32018'!H32</f>
        <v>4257</v>
      </c>
      <c r="I31" s="436">
        <f>'Tabell 2.3 DOK32018'!I32</f>
        <v>3083</v>
      </c>
      <c r="J31" s="436">
        <f>'Tabell 2.3 DOK32018'!J32</f>
        <v>4844</v>
      </c>
      <c r="K31" s="436">
        <f>'Tabell 2.3 DOK32018'!K32</f>
        <v>3890</v>
      </c>
      <c r="L31" s="436">
        <f>'Tabell 2.3 DOK32018'!L32</f>
        <v>5799</v>
      </c>
      <c r="M31" s="436">
        <f>'Tabell 2.3 DOK32018'!M32</f>
        <v>7487</v>
      </c>
      <c r="N31" s="436">
        <f>'Tabell 2.3 DOK32018'!N32</f>
        <v>8001</v>
      </c>
      <c r="O31" s="436">
        <f>'Tabell 2.3 DOK32018'!O32</f>
        <v>9469</v>
      </c>
      <c r="P31" s="436">
        <f>'Tabell 2.3 DOK32018'!P32</f>
        <v>7854</v>
      </c>
      <c r="Q31" s="436">
        <f>'Tabell 2.3 DOK32018'!Q32</f>
        <v>5799</v>
      </c>
      <c r="R31" s="436">
        <f>'Tabell 2.3 DOK32018'!R32</f>
        <v>9689</v>
      </c>
      <c r="S31" s="436">
        <f>'Tabell 2.3 DOK32018'!S32</f>
        <v>106483</v>
      </c>
    </row>
    <row r="32" spans="1:36" x14ac:dyDescent="0.25">
      <c r="A32" s="432" t="str">
        <f t="shared" si="11"/>
        <v>Kompensasjon for forventet lønns- og prisutvikling</v>
      </c>
      <c r="B32" s="261"/>
      <c r="C32" s="261"/>
      <c r="D32" s="433">
        <f>'Tabell 2.2 DOK3 2018'!D88</f>
        <v>6242.4736757248556</v>
      </c>
      <c r="E32" s="433">
        <f>'Tabell 2.2 DOK3 2018'!E88</f>
        <v>4443.6308206292106</v>
      </c>
      <c r="F32" s="433">
        <f>'Tabell 2.2 DOK3 2018'!F88</f>
        <v>3061.1669588731825</v>
      </c>
      <c r="G32" s="433">
        <f>'Tabell 2.2 DOK3 2018'!G88</f>
        <v>2343.3137625249437</v>
      </c>
      <c r="H32" s="433">
        <f>'Tabell 2.2 DOK3 2018'!H88</f>
        <v>1640.2643623131023</v>
      </c>
      <c r="I32" s="433">
        <f>'Tabell 2.2 DOK3 2018'!I88</f>
        <v>924.55648294520495</v>
      </c>
      <c r="J32" s="433">
        <f>'Tabell 2.2 DOK3 2018'!J88</f>
        <v>1453.9363461466007</v>
      </c>
      <c r="K32" s="433">
        <f>'Tabell 2.2 DOK3 2018'!K88</f>
        <v>1738.8465312985227</v>
      </c>
      <c r="L32" s="433">
        <f>'Tabell 2.2 DOK3 2018'!L88</f>
        <v>3498.4482100065079</v>
      </c>
      <c r="M32" s="433">
        <f>'Tabell 2.2 DOK3 2018'!M88</f>
        <v>4262.2805348718248</v>
      </c>
      <c r="N32" s="433">
        <f>'Tabell 2.2 DOK3 2018'!N88</f>
        <v>4662.0776540904226</v>
      </c>
      <c r="O32" s="433">
        <f>'Tabell 2.2 DOK3 2018'!O88</f>
        <v>6630.3467506540383</v>
      </c>
      <c r="P32" s="433">
        <f>'Tabell 2.2 DOK3 2018'!P88</f>
        <v>4306.0344451973324</v>
      </c>
      <c r="Q32" s="433">
        <f>'Tabell 2.2 DOK3 2018'!Q88</f>
        <v>1939.8810689793136</v>
      </c>
      <c r="R32" s="433">
        <f>'Tabell 2.2 DOK3 2018'!R88</f>
        <v>5727.4436685205401</v>
      </c>
      <c r="S32" s="433">
        <f>'Tabell 2.2 DOK3 2018'!S88</f>
        <v>52874.701272775601</v>
      </c>
    </row>
    <row r="33" spans="1:36" x14ac:dyDescent="0.25">
      <c r="A33" s="351" t="str">
        <f>A27</f>
        <v>Bydelsfordelt budsjett</v>
      </c>
      <c r="B33" s="351"/>
      <c r="C33" s="351"/>
      <c r="D33" s="354">
        <f>SUM(D30:D32)</f>
        <v>229039.4859966058</v>
      </c>
      <c r="E33" s="354">
        <f t="shared" ref="E33:S33" si="12">SUM(E30:E32)</f>
        <v>160294.65489719828</v>
      </c>
      <c r="F33" s="354">
        <f t="shared" si="12"/>
        <v>137898.84887179549</v>
      </c>
      <c r="G33" s="354">
        <f t="shared" si="12"/>
        <v>74874.452230715484</v>
      </c>
      <c r="H33" s="354">
        <f t="shared" si="12"/>
        <v>77121.24027942773</v>
      </c>
      <c r="I33" s="354">
        <f t="shared" si="12"/>
        <v>42769.755332332497</v>
      </c>
      <c r="J33" s="354">
        <f t="shared" si="12"/>
        <v>70903.721509347204</v>
      </c>
      <c r="K33" s="354">
        <f t="shared" si="12"/>
        <v>72607.701079490624</v>
      </c>
      <c r="L33" s="354">
        <f t="shared" si="12"/>
        <v>123121.62230121039</v>
      </c>
      <c r="M33" s="354">
        <f t="shared" si="12"/>
        <v>147217.65370848816</v>
      </c>
      <c r="N33" s="354">
        <f t="shared" si="12"/>
        <v>182318.93739598079</v>
      </c>
      <c r="O33" s="354">
        <f t="shared" si="12"/>
        <v>247662.41594345335</v>
      </c>
      <c r="P33" s="354">
        <f t="shared" si="12"/>
        <v>154145.31100898681</v>
      </c>
      <c r="Q33" s="354">
        <f t="shared" si="12"/>
        <v>92092.748123295212</v>
      </c>
      <c r="R33" s="354">
        <f t="shared" si="12"/>
        <v>236176.15259444801</v>
      </c>
      <c r="S33" s="354">
        <f t="shared" si="12"/>
        <v>2048244.7012727764</v>
      </c>
      <c r="U33" s="270"/>
      <c r="V33" s="270"/>
      <c r="W33" s="270"/>
      <c r="X33" s="270"/>
      <c r="Y33" s="270"/>
      <c r="Z33" s="270"/>
      <c r="AA33" s="270"/>
      <c r="AB33" s="270"/>
      <c r="AC33" s="270"/>
      <c r="AD33" s="270"/>
      <c r="AE33" s="270"/>
      <c r="AF33" s="270"/>
      <c r="AG33" s="270"/>
      <c r="AH33" s="270"/>
      <c r="AI33" s="270"/>
      <c r="AJ33" s="270"/>
    </row>
    <row r="34" spans="1:36" x14ac:dyDescent="0.25">
      <c r="A34" s="184"/>
      <c r="B34" s="184"/>
      <c r="C34" s="184"/>
      <c r="D34" s="426"/>
      <c r="E34" s="426"/>
      <c r="F34" s="426"/>
      <c r="G34" s="426"/>
      <c r="H34" s="426"/>
      <c r="I34" s="426"/>
      <c r="J34" s="426"/>
      <c r="K34" s="426"/>
      <c r="L34" s="426"/>
      <c r="M34" s="426"/>
      <c r="N34" s="426"/>
      <c r="O34" s="426"/>
      <c r="P34" s="426"/>
      <c r="Q34" s="426"/>
      <c r="R34" s="426"/>
      <c r="S34" s="426"/>
    </row>
    <row r="35" spans="1:36" x14ac:dyDescent="0.25">
      <c r="A35" s="264" t="s">
        <v>252</v>
      </c>
      <c r="B35" s="264"/>
      <c r="C35" s="264"/>
      <c r="D35" s="264"/>
      <c r="E35" s="198"/>
      <c r="F35" s="199"/>
      <c r="G35" s="200"/>
      <c r="H35" s="200"/>
      <c r="I35" s="200"/>
      <c r="J35" s="200"/>
      <c r="K35" s="200"/>
      <c r="L35" s="200"/>
      <c r="M35" s="200"/>
      <c r="N35" s="200"/>
      <c r="O35" s="200"/>
      <c r="P35" s="200"/>
      <c r="Q35" s="200"/>
      <c r="R35" s="200"/>
      <c r="S35" s="200"/>
    </row>
    <row r="36" spans="1:36" x14ac:dyDescent="0.25">
      <c r="A36" s="432" t="str">
        <f>A30</f>
        <v>Kriteriefordelt</v>
      </c>
      <c r="B36" s="261"/>
      <c r="C36" s="261"/>
      <c r="D36" s="433">
        <f>'Tabell 1.1 DOK32018'!$B$10*'Kriterier 2018'!D58/100</f>
        <v>55908.225673670589</v>
      </c>
      <c r="E36" s="433">
        <f>'Tabell 1.1 DOK32018'!$B$10*'Kriterier 2018'!E58/100</f>
        <v>51568.28246702574</v>
      </c>
      <c r="F36" s="433">
        <f>'Tabell 1.1 DOK32018'!$B$10*'Kriterier 2018'!F58/100</f>
        <v>39008.151238314182</v>
      </c>
      <c r="G36" s="433">
        <f>'Tabell 1.1 DOK32018'!$B$10*'Kriterier 2018'!G58/100</f>
        <v>28896.46286064887</v>
      </c>
      <c r="H36" s="433">
        <f>'Tabell 1.1 DOK32018'!$B$10*'Kriterier 2018'!H58/100</f>
        <v>39317.31488885828</v>
      </c>
      <c r="I36" s="433">
        <f>'Tabell 1.1 DOK32018'!$B$10*'Kriterier 2018'!I58/100</f>
        <v>32611.950788485068</v>
      </c>
      <c r="J36" s="433">
        <f>'Tabell 1.1 DOK32018'!$B$10*'Kriterier 2018'!J58/100</f>
        <v>52279.740734032166</v>
      </c>
      <c r="K36" s="433">
        <f>'Tabell 1.1 DOK32018'!$B$10*'Kriterier 2018'!K58/100</f>
        <v>53162.97320499277</v>
      </c>
      <c r="L36" s="433">
        <f>'Tabell 1.1 DOK32018'!$B$10*'Kriterier 2018'!L58/100</f>
        <v>41075.516749704962</v>
      </c>
      <c r="M36" s="433">
        <f>'Tabell 1.1 DOK32018'!$B$10*'Kriterier 2018'!M58/100</f>
        <v>35199.941338333629</v>
      </c>
      <c r="N36" s="433">
        <f>'Tabell 1.1 DOK32018'!$B$10*'Kriterier 2018'!N58/100</f>
        <v>45538.286281634908</v>
      </c>
      <c r="O36" s="433">
        <f>'Tabell 1.1 DOK32018'!$B$10*'Kriterier 2018'!O58/100</f>
        <v>63515.596969817423</v>
      </c>
      <c r="P36" s="433">
        <f>'Tabell 1.1 DOK32018'!$B$10*'Kriterier 2018'!P58/100</f>
        <v>58542.414328980929</v>
      </c>
      <c r="Q36" s="433">
        <f>'Tabell 1.1 DOK32018'!$B$10*'Kriterier 2018'!Q58/100</f>
        <v>54871.971284510044</v>
      </c>
      <c r="R36" s="433">
        <f>'Tabell 1.1 DOK32018'!$B$10*'Kriterier 2018'!R58/100</f>
        <v>58228.171190990462</v>
      </c>
      <c r="S36" s="433">
        <f>'Tabell 1.1 DOK32018'!$B$10*'Kriterier 2018'!S58/100</f>
        <v>709725.00000000012</v>
      </c>
    </row>
    <row r="37" spans="1:36" x14ac:dyDescent="0.25">
      <c r="A37" s="432" t="str">
        <f t="shared" ref="A37:A38" si="13">A31</f>
        <v>Særskilte tildelinger</v>
      </c>
      <c r="B37" s="261"/>
      <c r="C37" s="261"/>
      <c r="D37" s="433">
        <f>'Tabell 2.3 DOK32018'!D47</f>
        <v>13419.470656725374</v>
      </c>
      <c r="E37" s="433">
        <f>'Tabell 2.3 DOK32018'!E47</f>
        <v>6320.1222142852894</v>
      </c>
      <c r="F37" s="433">
        <f>'Tabell 2.3 DOK32018'!F47</f>
        <v>2834.9326260886482</v>
      </c>
      <c r="G37" s="433">
        <f>'Tabell 2.3 DOK32018'!G47</f>
        <v>4955.6103963844434</v>
      </c>
      <c r="H37" s="433">
        <f>'Tabell 2.3 DOK32018'!H47</f>
        <v>5101.26464298885</v>
      </c>
      <c r="I37" s="433">
        <f>'Tabell 2.3 DOK32018'!I47</f>
        <v>2551.1576300112993</v>
      </c>
      <c r="J37" s="433">
        <f>'Tabell 2.3 DOK32018'!J47</f>
        <v>3120.269811924155</v>
      </c>
      <c r="K37" s="433">
        <f>'Tabell 2.3 DOK32018'!K47</f>
        <v>5052.2771590548355</v>
      </c>
      <c r="L37" s="433">
        <f>'Tabell 2.3 DOK32018'!L47</f>
        <v>4465.1271448301368</v>
      </c>
      <c r="M37" s="433">
        <f>'Tabell 2.3 DOK32018'!M47</f>
        <v>1847.6276880672992</v>
      </c>
      <c r="N37" s="433">
        <f>'Tabell 2.3 DOK32018'!N47</f>
        <v>7032.1239615170907</v>
      </c>
      <c r="O37" s="433">
        <f>'Tabell 2.3 DOK32018'!O47</f>
        <v>3391.0792526789305</v>
      </c>
      <c r="P37" s="433">
        <f>'Tabell 2.3 DOK32018'!P47</f>
        <v>3367.4001751432384</v>
      </c>
      <c r="Q37" s="433">
        <f>'Tabell 2.3 DOK32018'!Q47</f>
        <v>4069.9796956051732</v>
      </c>
      <c r="R37" s="433">
        <f>'Tabell 2.3 DOK32018'!R47</f>
        <v>6816.5569446952341</v>
      </c>
      <c r="S37" s="433">
        <f>'Tabell 2.3 DOK32018'!S47</f>
        <v>74345</v>
      </c>
    </row>
    <row r="38" spans="1:36" x14ac:dyDescent="0.25">
      <c r="A38" s="432" t="str">
        <f t="shared" si="13"/>
        <v>Kompensasjon for forventet lønns- og prisutvikling</v>
      </c>
      <c r="B38" s="261"/>
      <c r="C38" s="261"/>
      <c r="D38" s="433">
        <f>'Tabell 2.2 DOK3 2018'!D106</f>
        <v>1840.1819473474072</v>
      </c>
      <c r="E38" s="433">
        <f>'Tabell 2.2 DOK3 2018'!E106</f>
        <v>1555.2672443878605</v>
      </c>
      <c r="F38" s="433">
        <f>'Tabell 2.2 DOK3 2018'!F106</f>
        <v>950.72963071147797</v>
      </c>
      <c r="G38" s="433">
        <f>'Tabell 2.2 DOK3 2018'!G106</f>
        <v>968.05408177230811</v>
      </c>
      <c r="H38" s="433">
        <f>'Tabell 2.2 DOK3 2018'!H106</f>
        <v>872.61896961396985</v>
      </c>
      <c r="I38" s="433">
        <f>'Tabell 2.2 DOK3 2018'!I106</f>
        <v>714.48708707441472</v>
      </c>
      <c r="J38" s="433">
        <f>'Tabell 2.2 DOK3 2018'!J106</f>
        <v>1113.4915587596013</v>
      </c>
      <c r="K38" s="433">
        <f>'Tabell 2.2 DOK3 2018'!K106</f>
        <v>1222.5852690701204</v>
      </c>
      <c r="L38" s="433">
        <f>'Tabell 2.2 DOK3 2018'!L106</f>
        <v>1258.3842635276264</v>
      </c>
      <c r="M38" s="433">
        <f>'Tabell 2.2 DOK3 2018'!M106</f>
        <v>1249.0676011648261</v>
      </c>
      <c r="N38" s="433">
        <f>'Tabell 2.2 DOK3 2018'!N106</f>
        <v>1343.9883746127221</v>
      </c>
      <c r="O38" s="433">
        <f>'Tabell 2.2 DOK3 2018'!O106</f>
        <v>1962.6588380087555</v>
      </c>
      <c r="P38" s="433">
        <f>'Tabell 2.2 DOK3 2018'!P106</f>
        <v>1701.1540826067308</v>
      </c>
      <c r="Q38" s="433">
        <f>'Tabell 2.2 DOK3 2018'!Q106</f>
        <v>1200.1687386016033</v>
      </c>
      <c r="R38" s="433">
        <f>'Tabell 2.2 DOK3 2018'!R106</f>
        <v>1603.5586739041523</v>
      </c>
      <c r="S38" s="433">
        <f>'Tabell 2.2 DOK3 2018'!S106</f>
        <v>19556.396361163574</v>
      </c>
    </row>
    <row r="39" spans="1:36" ht="15.75" thickBot="1" x14ac:dyDescent="0.3">
      <c r="A39" s="355" t="str">
        <f>A33</f>
        <v>Bydelsfordelt budsjett</v>
      </c>
      <c r="B39" s="356"/>
      <c r="C39" s="357"/>
      <c r="D39" s="358">
        <f>SUM(D36:D38)</f>
        <v>71167.878277743366</v>
      </c>
      <c r="E39" s="358">
        <f t="shared" ref="E39:S39" si="14">SUM(E36:E38)</f>
        <v>59443.671925698894</v>
      </c>
      <c r="F39" s="358">
        <f t="shared" si="14"/>
        <v>42793.813495114307</v>
      </c>
      <c r="G39" s="358">
        <f t="shared" si="14"/>
        <v>34820.127338805622</v>
      </c>
      <c r="H39" s="358">
        <f t="shared" si="14"/>
        <v>45291.198501461098</v>
      </c>
      <c r="I39" s="358">
        <f t="shared" si="14"/>
        <v>35877.595505570782</v>
      </c>
      <c r="J39" s="358">
        <f t="shared" si="14"/>
        <v>56513.502104715924</v>
      </c>
      <c r="K39" s="358">
        <f t="shared" si="14"/>
        <v>59437.835633117727</v>
      </c>
      <c r="L39" s="358">
        <f t="shared" si="14"/>
        <v>46799.02815806272</v>
      </c>
      <c r="M39" s="358">
        <f t="shared" si="14"/>
        <v>38296.636627565749</v>
      </c>
      <c r="N39" s="358">
        <f t="shared" si="14"/>
        <v>53914.398617764724</v>
      </c>
      <c r="O39" s="358">
        <f t="shared" si="14"/>
        <v>68869.335060505109</v>
      </c>
      <c r="P39" s="358">
        <f t="shared" si="14"/>
        <v>63610.968586730894</v>
      </c>
      <c r="Q39" s="358">
        <f t="shared" si="14"/>
        <v>60142.119718716822</v>
      </c>
      <c r="R39" s="358">
        <f t="shared" si="14"/>
        <v>66648.286809589845</v>
      </c>
      <c r="S39" s="358">
        <f t="shared" si="14"/>
        <v>803626.3963611637</v>
      </c>
      <c r="U39" s="270"/>
      <c r="V39" s="270"/>
      <c r="W39" s="270"/>
      <c r="X39" s="270"/>
      <c r="Y39" s="270"/>
      <c r="Z39" s="270"/>
      <c r="AA39" s="270"/>
      <c r="AB39" s="270"/>
      <c r="AC39" s="270"/>
      <c r="AD39" s="270"/>
      <c r="AE39" s="270"/>
      <c r="AF39" s="270"/>
      <c r="AG39" s="270"/>
      <c r="AH39" s="270"/>
      <c r="AI39" s="270"/>
      <c r="AJ39" s="270"/>
    </row>
    <row r="40" spans="1:36" ht="15.75" thickBot="1" x14ac:dyDescent="0.3">
      <c r="A40" s="31"/>
      <c r="B40" s="31"/>
      <c r="C40" s="31"/>
      <c r="D40" s="31"/>
      <c r="E40" s="31"/>
      <c r="F40" s="31"/>
      <c r="G40" s="31"/>
      <c r="H40" s="31"/>
      <c r="I40" s="31"/>
      <c r="J40" s="31"/>
      <c r="K40" s="31"/>
      <c r="L40" s="31"/>
      <c r="M40" s="31"/>
      <c r="N40" s="31"/>
      <c r="O40" s="31"/>
      <c r="P40" s="31"/>
      <c r="Q40" s="31"/>
      <c r="R40" s="31"/>
      <c r="S40" s="31"/>
    </row>
    <row r="41" spans="1:36" x14ac:dyDescent="0.25">
      <c r="A41" s="227" t="s">
        <v>3</v>
      </c>
      <c r="B41" s="245"/>
      <c r="C41" s="245"/>
      <c r="D41" s="107"/>
      <c r="E41" s="107"/>
      <c r="F41" s="107"/>
      <c r="G41" s="107"/>
      <c r="H41" s="107"/>
      <c r="I41" s="107"/>
      <c r="J41" s="107"/>
      <c r="K41" s="107"/>
      <c r="L41" s="107"/>
      <c r="M41" s="107"/>
      <c r="N41" s="107"/>
      <c r="O41" s="107"/>
      <c r="P41" s="107"/>
      <c r="Q41" s="107"/>
      <c r="R41" s="107"/>
      <c r="S41" s="107"/>
    </row>
    <row r="42" spans="1:36" x14ac:dyDescent="0.25">
      <c r="A42" s="432" t="str">
        <f>A36</f>
        <v>Kriteriefordelt</v>
      </c>
      <c r="B42" s="261"/>
      <c r="C42" s="261"/>
      <c r="D42" s="433">
        <f>'Tabell 1.1 DOK32018'!$B$11*'Kriterier 2018'!D95/100</f>
        <v>552180.22493385756</v>
      </c>
      <c r="E42" s="433">
        <f>'Tabell 1.1 DOK32018'!$B$11*'Kriterier 2018'!E95/100</f>
        <v>512149.92111018888</v>
      </c>
      <c r="F42" s="433">
        <f>'Tabell 1.1 DOK32018'!$B$11*'Kriterier 2018'!F95/100</f>
        <v>472552.79550010158</v>
      </c>
      <c r="G42" s="433">
        <f>'Tabell 1.1 DOK32018'!$B$11*'Kriterier 2018'!G95/100</f>
        <v>336001.84796856099</v>
      </c>
      <c r="H42" s="433">
        <f>'Tabell 1.1 DOK32018'!$B$11*'Kriterier 2018'!H95/100</f>
        <v>678052.29618481267</v>
      </c>
      <c r="I42" s="433">
        <f>'Tabell 1.1 DOK32018'!$B$11*'Kriterier 2018'!I95/100</f>
        <v>514448.07400750031</v>
      </c>
      <c r="J42" s="433">
        <f>'Tabell 1.1 DOK32018'!$B$11*'Kriterier 2018'!J95/100</f>
        <v>697910.8032379864</v>
      </c>
      <c r="K42" s="433">
        <f>'Tabell 1.1 DOK32018'!$B$11*'Kriterier 2018'!K95/100</f>
        <v>671142.80156023637</v>
      </c>
      <c r="L42" s="433">
        <f>'Tabell 1.1 DOK32018'!$B$11*'Kriterier 2018'!L95/100</f>
        <v>474335.95350554801</v>
      </c>
      <c r="M42" s="433">
        <f>'Tabell 1.1 DOK32018'!$B$11*'Kriterier 2018'!M95/100</f>
        <v>530982.18526085687</v>
      </c>
      <c r="N42" s="433">
        <f>'Tabell 1.1 DOK32018'!$B$11*'Kriterier 2018'!N95/100</f>
        <v>573096.4650380041</v>
      </c>
      <c r="O42" s="433">
        <f>'Tabell 1.1 DOK32018'!$B$11*'Kriterier 2018'!O95/100</f>
        <v>858335.19491832133</v>
      </c>
      <c r="P42" s="433">
        <f>'Tabell 1.1 DOK32018'!$B$11*'Kriterier 2018'!P95/100</f>
        <v>930663.24477307568</v>
      </c>
      <c r="Q42" s="433">
        <f>'Tabell 1.1 DOK32018'!$B$11*'Kriterier 2018'!Q95/100</f>
        <v>816975.21584816708</v>
      </c>
      <c r="R42" s="433">
        <f>'Tabell 1.1 DOK32018'!$B$11*'Kriterier 2018'!R95/100</f>
        <v>540051.97615278151</v>
      </c>
      <c r="S42" s="433">
        <f>'Tabell 1.1 DOK32018'!$B$11*'Kriterier 2018'!S95/100</f>
        <v>9158878.9999999981</v>
      </c>
    </row>
    <row r="43" spans="1:36" x14ac:dyDescent="0.25">
      <c r="A43" s="432" t="str">
        <f t="shared" ref="A43:A44" si="15">A37</f>
        <v>Særskilte tildelinger</v>
      </c>
      <c r="B43" s="261"/>
      <c r="C43" s="261"/>
      <c r="D43" s="433">
        <f>'Tabell 2.3 DOK32018'!D62</f>
        <v>24227.742118567188</v>
      </c>
      <c r="E43" s="433">
        <f>'Tabell 2.3 DOK32018'!E62</f>
        <v>34230.583023717882</v>
      </c>
      <c r="F43" s="433">
        <f>'Tabell 2.3 DOK32018'!F62</f>
        <v>14359.513472174727</v>
      </c>
      <c r="G43" s="433">
        <f>'Tabell 2.3 DOK32018'!G62</f>
        <v>13803.758732472023</v>
      </c>
      <c r="H43" s="433">
        <f>'Tabell 2.3 DOK32018'!H62</f>
        <v>16670.789983146828</v>
      </c>
      <c r="I43" s="433">
        <f>'Tabell 2.3 DOK32018'!I62</f>
        <v>8946.3096210073945</v>
      </c>
      <c r="J43" s="433">
        <f>'Tabell 2.3 DOK32018'!J62</f>
        <v>15233.882542350388</v>
      </c>
      <c r="K43" s="433">
        <f>'Tabell 2.3 DOK32018'!K62</f>
        <v>15210.732023567765</v>
      </c>
      <c r="L43" s="433">
        <f>'Tabell 2.3 DOK32018'!L62</f>
        <v>14012.318818002559</v>
      </c>
      <c r="M43" s="433">
        <f>'Tabell 2.3 DOK32018'!M62</f>
        <v>16461.45024928197</v>
      </c>
      <c r="N43" s="433">
        <f>'Tabell 2.3 DOK32018'!N62</f>
        <v>18376.526531882642</v>
      </c>
      <c r="O43" s="433">
        <f>'Tabell 2.3 DOK32018'!O62</f>
        <v>31425.197039984865</v>
      </c>
      <c r="P43" s="433">
        <f>'Tabell 2.3 DOK32018'!P62</f>
        <v>30430.767513402086</v>
      </c>
      <c r="Q43" s="433">
        <f>'Tabell 2.3 DOK32018'!Q62</f>
        <v>20604.862717241045</v>
      </c>
      <c r="R43" s="433">
        <f>'Tabell 2.3 DOK32018'!R62</f>
        <v>16728.709122300657</v>
      </c>
      <c r="S43" s="433">
        <f>'Tabell 2.3 DOK32018'!S62</f>
        <v>290723.14350910002</v>
      </c>
    </row>
    <row r="44" spans="1:36" x14ac:dyDescent="0.25">
      <c r="A44" s="432" t="str">
        <f t="shared" si="15"/>
        <v>Kompensasjon for forventet lønns- og prisutvikling</v>
      </c>
      <c r="B44" s="261"/>
      <c r="C44" s="261"/>
      <c r="D44" s="433">
        <f>'Tabell 2.2 DOK3 2018'!D124</f>
        <v>20466.009207942832</v>
      </c>
      <c r="E44" s="433">
        <f>'Tabell 2.2 DOK3 2018'!E124</f>
        <v>14609.54829750735</v>
      </c>
      <c r="F44" s="433">
        <f>'Tabell 2.2 DOK3 2018'!F124</f>
        <v>16292.987595863795</v>
      </c>
      <c r="G44" s="433">
        <f>'Tabell 2.2 DOK3 2018'!G124</f>
        <v>10858.683963222669</v>
      </c>
      <c r="H44" s="433">
        <f>'Tabell 2.2 DOK3 2018'!H124</f>
        <v>26445.046704213062</v>
      </c>
      <c r="I44" s="433">
        <f>'Tabell 2.2 DOK3 2018'!I124</f>
        <v>19029.397158703949</v>
      </c>
      <c r="J44" s="433">
        <f>'Tabell 2.2 DOK3 2018'!J124</f>
        <v>25917.778494923994</v>
      </c>
      <c r="K44" s="433">
        <f>'Tabell 2.2 DOK3 2018'!K124</f>
        <v>26660.542544174634</v>
      </c>
      <c r="L44" s="433">
        <f>'Tabell 2.2 DOK3 2018'!L124</f>
        <v>14178.335660696379</v>
      </c>
      <c r="M44" s="433">
        <f>'Tabell 2.2 DOK3 2018'!M124</f>
        <v>17538.890465824734</v>
      </c>
      <c r="N44" s="433">
        <f>'Tabell 2.2 DOK3 2018'!N124</f>
        <v>18820.48249131643</v>
      </c>
      <c r="O44" s="433">
        <f>'Tabell 2.2 DOK3 2018'!O124</f>
        <v>28136.366648540192</v>
      </c>
      <c r="P44" s="433">
        <f>'Tabell 2.2 DOK3 2018'!P124</f>
        <v>29086.664174149231</v>
      </c>
      <c r="Q44" s="433">
        <f>'Tabell 2.2 DOK3 2018'!Q124</f>
        <v>34770.872349111276</v>
      </c>
      <c r="R44" s="433">
        <f>'Tabell 2.2 DOK3 2018'!R124</f>
        <v>18089.954975155531</v>
      </c>
      <c r="S44" s="433">
        <f>'Tabell 2.2 DOK3 2018'!S124</f>
        <v>320901.56073134602</v>
      </c>
    </row>
    <row r="45" spans="1:36" ht="15.75" thickBot="1" x14ac:dyDescent="0.3">
      <c r="A45" s="434" t="str">
        <f>A39</f>
        <v>Bydelsfordelt budsjett</v>
      </c>
      <c r="B45" s="359"/>
      <c r="C45" s="359"/>
      <c r="D45" s="360">
        <f>SUM(D42:D44)</f>
        <v>596873.97626036766</v>
      </c>
      <c r="E45" s="360">
        <f t="shared" ref="E45:S45" si="16">SUM(E42:E44)</f>
        <v>560990.05243141414</v>
      </c>
      <c r="F45" s="360">
        <f t="shared" si="16"/>
        <v>503205.2965681401</v>
      </c>
      <c r="G45" s="360">
        <f t="shared" si="16"/>
        <v>360664.29066425568</v>
      </c>
      <c r="H45" s="360">
        <f t="shared" si="16"/>
        <v>721168.13287217251</v>
      </c>
      <c r="I45" s="360">
        <f t="shared" si="16"/>
        <v>542423.78078721173</v>
      </c>
      <c r="J45" s="360">
        <f t="shared" si="16"/>
        <v>739062.46427526081</v>
      </c>
      <c r="K45" s="360">
        <f t="shared" si="16"/>
        <v>713014.07612797874</v>
      </c>
      <c r="L45" s="360">
        <f t="shared" si="16"/>
        <v>502526.60798424692</v>
      </c>
      <c r="M45" s="360">
        <f t="shared" si="16"/>
        <v>564982.52597596357</v>
      </c>
      <c r="N45" s="360">
        <f t="shared" si="16"/>
        <v>610293.47406120307</v>
      </c>
      <c r="O45" s="360">
        <f t="shared" si="16"/>
        <v>917896.75860684644</v>
      </c>
      <c r="P45" s="360">
        <f t="shared" si="16"/>
        <v>990180.676460627</v>
      </c>
      <c r="Q45" s="360">
        <f t="shared" si="16"/>
        <v>872350.95091451937</v>
      </c>
      <c r="R45" s="360">
        <f t="shared" si="16"/>
        <v>574870.64025023766</v>
      </c>
      <c r="S45" s="360">
        <f t="shared" si="16"/>
        <v>9770503.7042404432</v>
      </c>
      <c r="U45" s="270"/>
      <c r="V45" s="270"/>
      <c r="W45" s="270"/>
      <c r="X45" s="270"/>
      <c r="Y45" s="270"/>
      <c r="Z45" s="270"/>
      <c r="AA45" s="270"/>
      <c r="AB45" s="270"/>
      <c r="AC45" s="270"/>
      <c r="AD45" s="270"/>
      <c r="AE45" s="270"/>
      <c r="AF45" s="270"/>
      <c r="AG45" s="270"/>
      <c r="AH45" s="270"/>
      <c r="AI45" s="270"/>
      <c r="AJ45" s="270"/>
    </row>
    <row r="46" spans="1:36" ht="15.75" thickBot="1" x14ac:dyDescent="0.3">
      <c r="A46" s="31"/>
      <c r="B46" s="31"/>
      <c r="C46" s="31"/>
      <c r="D46" s="31"/>
      <c r="E46" s="31"/>
      <c r="F46" s="31"/>
      <c r="G46" s="31"/>
      <c r="H46" s="31"/>
      <c r="I46" s="31"/>
      <c r="J46" s="31"/>
      <c r="K46" s="31"/>
      <c r="L46" s="31"/>
      <c r="M46" s="31"/>
      <c r="N46" s="31"/>
      <c r="O46" s="31"/>
      <c r="P46" s="31"/>
      <c r="Q46" s="31"/>
      <c r="R46" s="31"/>
      <c r="S46" s="31"/>
    </row>
    <row r="47" spans="1:36" x14ac:dyDescent="0.25">
      <c r="A47" s="246" t="s">
        <v>122</v>
      </c>
      <c r="B47" s="246"/>
      <c r="C47" s="246"/>
      <c r="D47" s="109"/>
      <c r="E47" s="109"/>
      <c r="F47" s="109"/>
      <c r="G47" s="109"/>
      <c r="H47" s="109"/>
      <c r="I47" s="109"/>
      <c r="J47" s="109"/>
      <c r="K47" s="109"/>
      <c r="L47" s="109"/>
      <c r="M47" s="109"/>
      <c r="N47" s="109"/>
      <c r="O47" s="109"/>
      <c r="P47" s="109"/>
      <c r="Q47" s="109"/>
      <c r="R47" s="109"/>
      <c r="S47" s="109"/>
    </row>
    <row r="48" spans="1:36" x14ac:dyDescent="0.25">
      <c r="A48" s="432" t="str">
        <f>A42</f>
        <v>Kriteriefordelt</v>
      </c>
      <c r="B48" s="261"/>
      <c r="C48" s="261"/>
      <c r="D48" s="433">
        <f>'Tabell 1.1 DOK32018'!$B$12*'Kriterier 2018'!D107/100</f>
        <v>124203.36578545923</v>
      </c>
      <c r="E48" s="433">
        <f>'Tabell 1.1 DOK32018'!$B$12*'Kriterier 2018'!E107/100</f>
        <v>102720.20952655967</v>
      </c>
      <c r="F48" s="433">
        <f>'Tabell 1.1 DOK32018'!$B$12*'Kriterier 2018'!F107/100</f>
        <v>64509.161851854558</v>
      </c>
      <c r="G48" s="433">
        <f>'Tabell 1.1 DOK32018'!$B$12*'Kriterier 2018'!G107/100</f>
        <v>54021.426797112879</v>
      </c>
      <c r="H48" s="433">
        <f>'Tabell 1.1 DOK32018'!$B$12*'Kriterier 2018'!H107/100</f>
        <v>62335.794128852067</v>
      </c>
      <c r="I48" s="433">
        <f>'Tabell 1.1 DOK32018'!$B$12*'Kriterier 2018'!I107/100</f>
        <v>22477.10179657616</v>
      </c>
      <c r="J48" s="433">
        <f>'Tabell 1.1 DOK32018'!$B$12*'Kriterier 2018'!J107/100</f>
        <v>31566.956723938831</v>
      </c>
      <c r="K48" s="433">
        <f>'Tabell 1.1 DOK32018'!$B$12*'Kriterier 2018'!K107/100</f>
        <v>37107.825992491482</v>
      </c>
      <c r="L48" s="433">
        <f>'Tabell 1.1 DOK32018'!$B$12*'Kriterier 2018'!L107/100</f>
        <v>63644.999016780384</v>
      </c>
      <c r="M48" s="433">
        <f>'Tabell 1.1 DOK32018'!$B$12*'Kriterier 2018'!M107/100</f>
        <v>62923.073357706497</v>
      </c>
      <c r="N48" s="433">
        <f>'Tabell 1.1 DOK32018'!$B$12*'Kriterier 2018'!N107/100</f>
        <v>81132.637147458925</v>
      </c>
      <c r="O48" s="433">
        <f>'Tabell 1.1 DOK32018'!$B$12*'Kriterier 2018'!O107/100</f>
        <v>111332.76310174711</v>
      </c>
      <c r="P48" s="433">
        <f>'Tabell 1.1 DOK32018'!$B$12*'Kriterier 2018'!P107/100</f>
        <v>56502.538919859668</v>
      </c>
      <c r="Q48" s="433">
        <f>'Tabell 1.1 DOK32018'!$B$12*'Kriterier 2018'!Q107/100</f>
        <v>40035.707771851798</v>
      </c>
      <c r="R48" s="433">
        <f>'Tabell 1.1 DOK32018'!$B$12*'Kriterier 2018'!R107/100</f>
        <v>92938.438081750704</v>
      </c>
      <c r="S48" s="433">
        <f>'Tabell 1.1 DOK32018'!$B$12*'Kriterier 2018'!S107/100</f>
        <v>1007452</v>
      </c>
    </row>
    <row r="49" spans="1:19" x14ac:dyDescent="0.25">
      <c r="A49" s="432" t="str">
        <f t="shared" ref="A49:A50" si="17">A43</f>
        <v>Særskilte tildelinger</v>
      </c>
      <c r="B49" s="261"/>
      <c r="C49" s="261"/>
      <c r="D49" s="436">
        <f>'Tabell 2.3 DOK32018'!D71</f>
        <v>16643.427558868309</v>
      </c>
      <c r="E49" s="436">
        <f>'Tabell 2.3 DOK32018'!E71</f>
        <v>17364.654083852685</v>
      </c>
      <c r="F49" s="436">
        <f>'Tabell 2.3 DOK32018'!F71</f>
        <v>8644.3193819659555</v>
      </c>
      <c r="G49" s="436">
        <f>'Tabell 2.3 DOK32018'!G71</f>
        <v>7238.9479772835211</v>
      </c>
      <c r="H49" s="436">
        <f>'Tabell 2.3 DOK32018'!H71</f>
        <v>8353.0850178420696</v>
      </c>
      <c r="I49" s="436">
        <f>'Tabell 2.3 DOK32018'!I71</f>
        <v>3511.9635898660999</v>
      </c>
      <c r="J49" s="436">
        <f>'Tabell 2.3 DOK32018'!J71</f>
        <v>4230.0170705222108</v>
      </c>
      <c r="K49" s="436">
        <f>'Tabell 2.3 DOK32018'!K71</f>
        <v>4972.5014283423434</v>
      </c>
      <c r="L49" s="436">
        <f>'Tabell 2.3 DOK32018'!L71</f>
        <v>8528.5203337383336</v>
      </c>
      <c r="M49" s="436">
        <f>'Tabell 2.3 DOK32018'!M71</f>
        <v>8431.7812692717653</v>
      </c>
      <c r="N49" s="436">
        <f>'Tabell 2.3 DOK32018'!N71</f>
        <v>10871.888700312229</v>
      </c>
      <c r="O49" s="436">
        <f>'Tabell 2.3 DOK32018'!O71</f>
        <v>14918.748504877512</v>
      </c>
      <c r="P49" s="436">
        <f>'Tabell 2.3 DOK32018'!P71</f>
        <v>7571.4205284033924</v>
      </c>
      <c r="Q49" s="436">
        <f>'Tabell 2.3 DOK32018'!Q71</f>
        <v>5364.8417484902438</v>
      </c>
      <c r="R49" s="436">
        <f>'Tabell 2.3 DOK32018'!R71</f>
        <v>12453.882806363328</v>
      </c>
      <c r="S49" s="436">
        <f>'Tabell 2.3 DOK32018'!S71</f>
        <v>139100</v>
      </c>
    </row>
    <row r="50" spans="1:19" x14ac:dyDescent="0.25">
      <c r="A50" s="432" t="str">
        <f t="shared" si="17"/>
        <v>Kompensasjon for forventet lønns- og prisutvikling</v>
      </c>
      <c r="B50" s="261"/>
      <c r="C50" s="261"/>
      <c r="D50" s="433">
        <f>'Tabell 2.2 DOK3 2018'!D142</f>
        <v>5470.986411778953</v>
      </c>
      <c r="E50" s="433">
        <f>'Tabell 2.2 DOK3 2018'!E142</f>
        <v>6733.8669616128536</v>
      </c>
      <c r="F50" s="433">
        <f>'Tabell 2.2 DOK3 2018'!F142</f>
        <v>4208.4153564077815</v>
      </c>
      <c r="G50" s="433">
        <f>'Tabell 2.2 DOK3 2018'!G142</f>
        <v>2216.317408142153</v>
      </c>
      <c r="H50" s="433">
        <f>'Tabell 2.2 DOK3 2018'!H142</f>
        <v>2185.1348753794432</v>
      </c>
      <c r="I50" s="433">
        <f>'Tabell 2.2 DOK3 2018'!I142</f>
        <v>548.59670284894344</v>
      </c>
      <c r="J50" s="433">
        <f>'Tabell 2.2 DOK3 2018'!J142</f>
        <v>849.85386840656668</v>
      </c>
      <c r="K50" s="433">
        <f>'Tabell 2.2 DOK3 2018'!K142</f>
        <v>2032.0882314035789</v>
      </c>
      <c r="L50" s="433">
        <f>'Tabell 2.2 DOK3 2018'!L142</f>
        <v>5200.2949087443021</v>
      </c>
      <c r="M50" s="433">
        <f>'Tabell 2.2 DOK3 2018'!M142</f>
        <v>3377.8716519466552</v>
      </c>
      <c r="N50" s="433">
        <f>'Tabell 2.2 DOK3 2018'!N142</f>
        <v>3751.8393011507642</v>
      </c>
      <c r="O50" s="433">
        <f>'Tabell 2.2 DOK3 2018'!O142</f>
        <v>3224.8974244871424</v>
      </c>
      <c r="P50" s="433">
        <f>'Tabell 2.2 DOK3 2018'!P142</f>
        <v>2926.4212656870836</v>
      </c>
      <c r="Q50" s="433">
        <f>'Tabell 2.2 DOK3 2018'!Q142</f>
        <v>1321.7901641442236</v>
      </c>
      <c r="R50" s="433">
        <f>'Tabell 2.2 DOK3 2018'!R142</f>
        <v>4604.7060946498777</v>
      </c>
      <c r="S50" s="433">
        <f>'Tabell 2.2 DOK3 2018'!S142</f>
        <v>48653.080626790317</v>
      </c>
    </row>
    <row r="51" spans="1:19" ht="15.75" thickBot="1" x14ac:dyDescent="0.3">
      <c r="A51" s="435" t="str">
        <f>A45</f>
        <v>Bydelsfordelt budsjett</v>
      </c>
      <c r="B51" s="361"/>
      <c r="C51" s="361"/>
      <c r="D51" s="362">
        <f>SUM(D48:D50)</f>
        <v>146317.77975610649</v>
      </c>
      <c r="E51" s="362">
        <f t="shared" ref="E51:S51" si="18">SUM(E48:E50)</f>
        <v>126818.7305720252</v>
      </c>
      <c r="F51" s="362">
        <f t="shared" si="18"/>
        <v>77361.896590228294</v>
      </c>
      <c r="G51" s="362">
        <f t="shared" si="18"/>
        <v>63476.692182538551</v>
      </c>
      <c r="H51" s="362">
        <f t="shared" si="18"/>
        <v>72874.014022073578</v>
      </c>
      <c r="I51" s="362">
        <f t="shared" si="18"/>
        <v>26537.662089291203</v>
      </c>
      <c r="J51" s="362">
        <f t="shared" si="18"/>
        <v>36646.827662867603</v>
      </c>
      <c r="K51" s="362">
        <f t="shared" si="18"/>
        <v>44112.415652237403</v>
      </c>
      <c r="L51" s="362">
        <f t="shared" si="18"/>
        <v>77373.814259263017</v>
      </c>
      <c r="M51" s="362">
        <f t="shared" si="18"/>
        <v>74732.726278924922</v>
      </c>
      <c r="N51" s="362">
        <f t="shared" si="18"/>
        <v>95756.365148921905</v>
      </c>
      <c r="O51" s="362">
        <f t="shared" si="18"/>
        <v>129476.40903111178</v>
      </c>
      <c r="P51" s="362">
        <f t="shared" si="18"/>
        <v>67000.380713950144</v>
      </c>
      <c r="Q51" s="362">
        <f t="shared" si="18"/>
        <v>46722.339684486265</v>
      </c>
      <c r="R51" s="362">
        <f t="shared" si="18"/>
        <v>109997.02698276391</v>
      </c>
      <c r="S51" s="362">
        <f t="shared" si="18"/>
        <v>1195205.0806267904</v>
      </c>
    </row>
    <row r="52" spans="1:19" ht="15.75" thickBot="1" x14ac:dyDescent="0.3">
      <c r="A52" s="31"/>
      <c r="B52" s="31"/>
      <c r="C52" s="31"/>
      <c r="D52" s="31"/>
      <c r="E52" s="31"/>
      <c r="F52" s="31"/>
      <c r="G52" s="31"/>
      <c r="H52" s="31"/>
      <c r="I52" s="31"/>
      <c r="J52" s="31"/>
      <c r="K52" s="31"/>
      <c r="L52" s="31"/>
      <c r="M52" s="31"/>
      <c r="N52" s="31"/>
      <c r="O52" s="31"/>
      <c r="P52" s="31"/>
      <c r="Q52" s="31"/>
      <c r="R52" s="31"/>
      <c r="S52" s="31"/>
    </row>
    <row r="53" spans="1:19" x14ac:dyDescent="0.25">
      <c r="A53" s="246" t="s">
        <v>125</v>
      </c>
      <c r="B53" s="246"/>
      <c r="C53" s="246"/>
      <c r="D53" s="109"/>
      <c r="E53" s="109"/>
      <c r="F53" s="109"/>
      <c r="G53" s="109"/>
      <c r="H53" s="109"/>
      <c r="I53" s="109"/>
      <c r="J53" s="109"/>
      <c r="K53" s="109"/>
      <c r="L53" s="109"/>
      <c r="M53" s="109"/>
      <c r="N53" s="109"/>
      <c r="O53" s="109"/>
      <c r="P53" s="109"/>
      <c r="Q53" s="109"/>
      <c r="R53" s="109"/>
      <c r="S53" s="109"/>
    </row>
    <row r="54" spans="1:19" x14ac:dyDescent="0.25">
      <c r="A54" s="432" t="str">
        <f>A48</f>
        <v>Kriteriefordelt</v>
      </c>
      <c r="B54" s="261"/>
      <c r="C54" s="261"/>
      <c r="D54" s="433">
        <f>'Tabell 1.1 DOK32018'!$B$13*'Kriterier 2018'!D122/100</f>
        <v>61421.698668523692</v>
      </c>
      <c r="E54" s="433">
        <f>'Tabell 1.1 DOK32018'!$B$13*'Kriterier 2018'!E122/100</f>
        <v>51294.451728965352</v>
      </c>
      <c r="F54" s="433">
        <f>'Tabell 1.1 DOK32018'!$B$13*'Kriterier 2018'!F122/100</f>
        <v>33466.301719689356</v>
      </c>
      <c r="G54" s="433">
        <f>'Tabell 1.1 DOK32018'!$B$13*'Kriterier 2018'!G122/100</f>
        <v>28266.069588773717</v>
      </c>
      <c r="H54" s="433">
        <f>'Tabell 1.1 DOK32018'!$B$13*'Kriterier 2018'!H122/100</f>
        <v>27816.853732723597</v>
      </c>
      <c r="I54" s="433">
        <f>'Tabell 1.1 DOK32018'!$B$13*'Kriterier 2018'!I122/100</f>
        <v>6321.4309647027585</v>
      </c>
      <c r="J54" s="433">
        <f>'Tabell 1.1 DOK32018'!$B$13*'Kriterier 2018'!J122/100</f>
        <v>9634.8023740359913</v>
      </c>
      <c r="K54" s="433">
        <f>'Tabell 1.1 DOK32018'!$B$13*'Kriterier 2018'!K122/100</f>
        <v>12432.746871346968</v>
      </c>
      <c r="L54" s="433">
        <f>'Tabell 1.1 DOK32018'!$B$13*'Kriterier 2018'!L122/100</f>
        <v>26462.179710765024</v>
      </c>
      <c r="M54" s="433">
        <f>'Tabell 1.1 DOK32018'!$B$13*'Kriterier 2018'!M122/100</f>
        <v>24946.69585215129</v>
      </c>
      <c r="N54" s="433">
        <f>'Tabell 1.1 DOK32018'!$B$13*'Kriterier 2018'!N122/100</f>
        <v>32258.181181368767</v>
      </c>
      <c r="O54" s="433">
        <f>'Tabell 1.1 DOK32018'!$B$13*'Kriterier 2018'!O122/100</f>
        <v>45049.195354775104</v>
      </c>
      <c r="P54" s="433">
        <f>'Tabell 1.1 DOK32018'!$B$13*'Kriterier 2018'!P122/100</f>
        <v>22332.858259478882</v>
      </c>
      <c r="Q54" s="433">
        <f>'Tabell 1.1 DOK32018'!$B$13*'Kriterier 2018'!Q122/100</f>
        <v>13613.441177354056</v>
      </c>
      <c r="R54" s="433">
        <f>'Tabell 1.1 DOK32018'!$B$13*'Kriterier 2018'!R122/100</f>
        <v>38893.09281534543</v>
      </c>
      <c r="S54" s="433">
        <f>'Tabell 1.1 DOK32018'!$B$13*'Kriterier 2018'!S122/100</f>
        <v>434209.99999999994</v>
      </c>
    </row>
    <row r="55" spans="1:19" x14ac:dyDescent="0.25">
      <c r="A55" s="432" t="str">
        <f t="shared" ref="A55:A56" si="19">A49</f>
        <v>Særskilte tildelinger</v>
      </c>
      <c r="B55" s="261"/>
      <c r="C55" s="261"/>
      <c r="D55" s="433">
        <f>'Tabell 2.3 DOK32018'!D75</f>
        <v>0</v>
      </c>
      <c r="E55" s="433">
        <f>'Tabell 2.3 DOK32018'!E75</f>
        <v>0</v>
      </c>
      <c r="F55" s="433">
        <f>'Tabell 2.3 DOK32018'!F75</f>
        <v>0</v>
      </c>
      <c r="G55" s="433">
        <f>'Tabell 2.3 DOK32018'!G75</f>
        <v>0</v>
      </c>
      <c r="H55" s="433">
        <f>'Tabell 2.3 DOK32018'!H75</f>
        <v>0</v>
      </c>
      <c r="I55" s="433">
        <f>'Tabell 2.3 DOK32018'!I75</f>
        <v>0</v>
      </c>
      <c r="J55" s="433">
        <f>'Tabell 2.3 DOK32018'!J75</f>
        <v>0</v>
      </c>
      <c r="K55" s="433">
        <f>'Tabell 2.3 DOK32018'!K75</f>
        <v>0</v>
      </c>
      <c r="L55" s="433">
        <f>'Tabell 2.3 DOK32018'!L75</f>
        <v>0</v>
      </c>
      <c r="M55" s="433">
        <f>'Tabell 2.3 DOK32018'!M75</f>
        <v>0</v>
      </c>
      <c r="N55" s="433">
        <f>'Tabell 2.3 DOK32018'!N75</f>
        <v>0</v>
      </c>
      <c r="O55" s="433">
        <f>'Tabell 2.3 DOK32018'!O75</f>
        <v>0</v>
      </c>
      <c r="P55" s="433">
        <f>'Tabell 2.3 DOK32018'!P75</f>
        <v>0</v>
      </c>
      <c r="Q55" s="433">
        <f>'Tabell 2.3 DOK32018'!Q75</f>
        <v>0</v>
      </c>
      <c r="R55" s="433">
        <f>'Tabell 2.3 DOK32018'!R75</f>
        <v>0</v>
      </c>
      <c r="S55" s="433">
        <f>'Tabell 2.3 DOK32018'!S75</f>
        <v>0</v>
      </c>
    </row>
    <row r="56" spans="1:19" x14ac:dyDescent="0.25">
      <c r="A56" s="432" t="str">
        <f t="shared" si="19"/>
        <v>Kompensasjon for forventet lønns- og prisutvikling</v>
      </c>
      <c r="B56" s="261"/>
      <c r="C56" s="261"/>
      <c r="D56" s="433">
        <f>'Tabell 2.2 DOK3 2018'!D160</f>
        <v>1181.9583401736318</v>
      </c>
      <c r="E56" s="433">
        <f>'Tabell 2.2 DOK3 2018'!E160</f>
        <v>987.07633197962787</v>
      </c>
      <c r="F56" s="433">
        <f>'Tabell 2.2 DOK3 2018'!F160</f>
        <v>644.00326415304482</v>
      </c>
      <c r="G56" s="433">
        <f>'Tabell 2.2 DOK3 2018'!G160</f>
        <v>543.93345378935885</v>
      </c>
      <c r="H56" s="433">
        <f>'Tabell 2.2 DOK3 2018'!H160</f>
        <v>535.28904246393961</v>
      </c>
      <c r="I56" s="433">
        <f>'Tabell 2.2 DOK3 2018'!I160</f>
        <v>121.6454154237063</v>
      </c>
      <c r="J56" s="433">
        <f>'Tabell 2.2 DOK3 2018'!J160</f>
        <v>185.40573231903204</v>
      </c>
      <c r="K56" s="433">
        <f>'Tabell 2.2 DOK3 2018'!K160</f>
        <v>239.24751634045586</v>
      </c>
      <c r="L56" s="433">
        <f>'Tabell 2.2 DOK3 2018'!L160</f>
        <v>509.22059608130917</v>
      </c>
      <c r="M56" s="433">
        <f>'Tabell 2.2 DOK3 2018'!M160</f>
        <v>480.05763209762227</v>
      </c>
      <c r="N56" s="433">
        <f>'Tabell 2.2 DOK3 2018'!N160</f>
        <v>620.75499559067043</v>
      </c>
      <c r="O56" s="433">
        <f>'Tabell 2.2 DOK3 2018'!O160</f>
        <v>866.8967697400135</v>
      </c>
      <c r="P56" s="433">
        <f>'Tabell 2.2 DOK3 2018'!P160</f>
        <v>429.75867896720769</v>
      </c>
      <c r="Q56" s="433">
        <f>'Tabell 2.2 DOK3 2018'!Q160</f>
        <v>261.96801271929917</v>
      </c>
      <c r="R56" s="433">
        <f>'Tabell 2.2 DOK3 2018'!R160</f>
        <v>748.43282463307366</v>
      </c>
      <c r="S56" s="433">
        <f>'Tabell 2.2 DOK3 2018'!S160</f>
        <v>8355.6486064719938</v>
      </c>
    </row>
    <row r="57" spans="1:19" ht="15.75" thickBot="1" x14ac:dyDescent="0.3">
      <c r="A57" s="435" t="str">
        <f>A51</f>
        <v>Bydelsfordelt budsjett</v>
      </c>
      <c r="B57" s="361"/>
      <c r="C57" s="361"/>
      <c r="D57" s="362">
        <f>SUM(D54:D56)</f>
        <v>62603.657008697322</v>
      </c>
      <c r="E57" s="362">
        <f t="shared" ref="E57:S57" si="20">SUM(E54:E56)</f>
        <v>52281.528060944984</v>
      </c>
      <c r="F57" s="362">
        <f t="shared" si="20"/>
        <v>34110.304983842398</v>
      </c>
      <c r="G57" s="362">
        <f t="shared" si="20"/>
        <v>28810.003042563076</v>
      </c>
      <c r="H57" s="362">
        <f t="shared" si="20"/>
        <v>28352.142775187538</v>
      </c>
      <c r="I57" s="362">
        <f t="shared" si="20"/>
        <v>6443.0763801264648</v>
      </c>
      <c r="J57" s="362">
        <f t="shared" si="20"/>
        <v>9820.2081063550231</v>
      </c>
      <c r="K57" s="362">
        <f t="shared" si="20"/>
        <v>12671.994387687424</v>
      </c>
      <c r="L57" s="362">
        <f t="shared" si="20"/>
        <v>26971.400306846332</v>
      </c>
      <c r="M57" s="362">
        <f t="shared" si="20"/>
        <v>25426.753484248911</v>
      </c>
      <c r="N57" s="362">
        <f t="shared" si="20"/>
        <v>32878.93617695944</v>
      </c>
      <c r="O57" s="362">
        <f t="shared" si="20"/>
        <v>45916.092124515118</v>
      </c>
      <c r="P57" s="362">
        <f t="shared" si="20"/>
        <v>22762.616938446088</v>
      </c>
      <c r="Q57" s="362">
        <f t="shared" si="20"/>
        <v>13875.409190073355</v>
      </c>
      <c r="R57" s="362">
        <f t="shared" si="20"/>
        <v>39641.525639978507</v>
      </c>
      <c r="S57" s="362">
        <f t="shared" si="20"/>
        <v>442565.64860647195</v>
      </c>
    </row>
    <row r="58" spans="1:19" ht="15.75" thickBot="1" x14ac:dyDescent="0.3">
      <c r="A58" s="31"/>
      <c r="B58" s="31"/>
      <c r="C58" s="31"/>
      <c r="D58" s="270"/>
      <c r="E58" s="270"/>
      <c r="F58" s="270"/>
      <c r="G58" s="270"/>
      <c r="H58" s="270"/>
      <c r="I58" s="270"/>
      <c r="J58" s="270"/>
      <c r="K58" s="270"/>
      <c r="L58" s="270"/>
      <c r="M58" s="270"/>
      <c r="N58" s="270"/>
      <c r="O58" s="270"/>
      <c r="P58" s="270"/>
      <c r="Q58" s="270"/>
      <c r="R58" s="270"/>
      <c r="S58" s="270"/>
    </row>
    <row r="59" spans="1:19" x14ac:dyDescent="0.25">
      <c r="A59" s="246" t="s">
        <v>42</v>
      </c>
      <c r="B59" s="246"/>
      <c r="C59" s="246"/>
      <c r="D59" s="109"/>
      <c r="E59" s="109"/>
      <c r="F59" s="109"/>
      <c r="G59" s="109"/>
      <c r="H59" s="109"/>
      <c r="I59" s="109"/>
      <c r="J59" s="109"/>
      <c r="K59" s="109"/>
      <c r="L59" s="109"/>
      <c r="M59" s="109"/>
      <c r="N59" s="109"/>
      <c r="O59" s="109"/>
      <c r="P59" s="109"/>
      <c r="Q59" s="109"/>
      <c r="R59" s="109"/>
      <c r="S59" s="109"/>
    </row>
    <row r="60" spans="1:19" x14ac:dyDescent="0.25">
      <c r="A60" s="432" t="str">
        <f>A54</f>
        <v>Kriteriefordelt</v>
      </c>
      <c r="B60" s="261"/>
      <c r="C60" s="261"/>
      <c r="D60" s="433">
        <f>'Tabell 1.1 DOK32018'!$B$14*'Kriterier 2018'!D126/100</f>
        <v>189474.86349492864</v>
      </c>
      <c r="E60" s="433">
        <f>'Tabell 1.1 DOK32018'!$B$14*'Kriterier 2018'!E126/100</f>
        <v>157321.4909312044</v>
      </c>
      <c r="F60" s="433">
        <f>'Tabell 1.1 DOK32018'!$B$14*'Kriterier 2018'!F126/100</f>
        <v>103720.40458494396</v>
      </c>
      <c r="G60" s="433">
        <f>'Tabell 1.1 DOK32018'!$B$14*'Kriterier 2018'!G126/100</f>
        <v>82864.601261859716</v>
      </c>
      <c r="H60" s="433">
        <f>'Tabell 1.1 DOK32018'!$B$14*'Kriterier 2018'!H126/100</f>
        <v>84103.421118042359</v>
      </c>
      <c r="I60" s="433">
        <f>'Tabell 1.1 DOK32018'!$B$14*'Kriterier 2018'!I126/100</f>
        <v>19888.472037609128</v>
      </c>
      <c r="J60" s="433">
        <f>'Tabell 1.1 DOK32018'!$B$14*'Kriterier 2018'!J126/100</f>
        <v>31413.925851551954</v>
      </c>
      <c r="K60" s="433">
        <f>'Tabell 1.1 DOK32018'!$B$14*'Kriterier 2018'!K126/100</f>
        <v>39311.742103766293</v>
      </c>
      <c r="L60" s="433">
        <f>'Tabell 1.1 DOK32018'!$B$14*'Kriterier 2018'!L126/100</f>
        <v>82201.245454045027</v>
      </c>
      <c r="M60" s="433">
        <f>'Tabell 1.1 DOK32018'!$B$14*'Kriterier 2018'!M126/100</f>
        <v>77160.656104315727</v>
      </c>
      <c r="N60" s="433">
        <f>'Tabell 1.1 DOK32018'!$B$14*'Kriterier 2018'!N126/100</f>
        <v>95618.567694714875</v>
      </c>
      <c r="O60" s="433">
        <f>'Tabell 1.1 DOK32018'!$B$14*'Kriterier 2018'!O126/100</f>
        <v>125221.18609211528</v>
      </c>
      <c r="P60" s="433">
        <f>'Tabell 1.1 DOK32018'!$B$14*'Kriterier 2018'!P126/100</f>
        <v>68481.890250772238</v>
      </c>
      <c r="Q60" s="433">
        <f>'Tabell 1.1 DOK32018'!$B$14*'Kriterier 2018'!Q126/100</f>
        <v>41669.020056813446</v>
      </c>
      <c r="R60" s="433">
        <f>'Tabell 1.1 DOK32018'!$B$14*'Kriterier 2018'!R126/100</f>
        <v>118947.51296331704</v>
      </c>
      <c r="S60" s="433">
        <f>'Tabell 1.1 DOK32018'!$B$14*'Kriterier 2018'!S126/100</f>
        <v>1317399</v>
      </c>
    </row>
    <row r="61" spans="1:19" x14ac:dyDescent="0.25">
      <c r="A61" s="432" t="str">
        <f t="shared" ref="A61:A62" si="21">A55</f>
        <v>Særskilte tildelinger</v>
      </c>
      <c r="B61" s="261"/>
      <c r="C61" s="261"/>
      <c r="D61" s="433">
        <f>'Tabell 2.3 DOK32018'!D79</f>
        <v>0</v>
      </c>
      <c r="E61" s="433">
        <f>'Tabell 2.3 DOK32018'!E79</f>
        <v>9000</v>
      </c>
      <c r="F61" s="433">
        <f>'Tabell 2.3 DOK32018'!F79</f>
        <v>0</v>
      </c>
      <c r="G61" s="433">
        <f>'Tabell 2.3 DOK32018'!G79</f>
        <v>0</v>
      </c>
      <c r="H61" s="433">
        <f>'Tabell 2.3 DOK32018'!H79</f>
        <v>0</v>
      </c>
      <c r="I61" s="433">
        <f>'Tabell 2.3 DOK32018'!I79</f>
        <v>0</v>
      </c>
      <c r="J61" s="433">
        <f>'Tabell 2.3 DOK32018'!J79</f>
        <v>0</v>
      </c>
      <c r="K61" s="433">
        <f>'Tabell 2.3 DOK32018'!K79</f>
        <v>0</v>
      </c>
      <c r="L61" s="433">
        <f>'Tabell 2.3 DOK32018'!L79</f>
        <v>0</v>
      </c>
      <c r="M61" s="433">
        <f>'Tabell 2.3 DOK32018'!M79</f>
        <v>0</v>
      </c>
      <c r="N61" s="433">
        <f>'Tabell 2.3 DOK32018'!N79</f>
        <v>0</v>
      </c>
      <c r="O61" s="433">
        <f>'Tabell 2.3 DOK32018'!O79</f>
        <v>0</v>
      </c>
      <c r="P61" s="433">
        <f>'Tabell 2.3 DOK32018'!P79</f>
        <v>0</v>
      </c>
      <c r="Q61" s="433">
        <f>'Tabell 2.3 DOK32018'!Q79</f>
        <v>0</v>
      </c>
      <c r="R61" s="433">
        <f>'Tabell 2.3 DOK32018'!R79</f>
        <v>0</v>
      </c>
      <c r="S61" s="433">
        <f>'Tabell 2.3 DOK32018'!S79</f>
        <v>9000</v>
      </c>
    </row>
    <row r="62" spans="1:19" x14ac:dyDescent="0.25">
      <c r="A62" s="432" t="str">
        <f t="shared" si="21"/>
        <v>Kompensasjon for forventet lønns- og prisutvikling</v>
      </c>
      <c r="B62" s="261"/>
      <c r="C62" s="261"/>
      <c r="D62" s="433">
        <f>'Tabell 2.2 DOK3 2018'!D178</f>
        <v>4136.5215521660693</v>
      </c>
      <c r="E62" s="433">
        <f>'Tabell 2.2 DOK3 2018'!E178</f>
        <v>3434.5638497761838</v>
      </c>
      <c r="F62" s="433">
        <f>'Tabell 2.2 DOK3 2018'!F178</f>
        <v>2264.391125561172</v>
      </c>
      <c r="G62" s="433">
        <f>'Tabell 2.2 DOK3 2018'!G178</f>
        <v>1809.0728363574847</v>
      </c>
      <c r="H62" s="433">
        <f>'Tabell 2.2 DOK3 2018'!H178</f>
        <v>1836.0929988631306</v>
      </c>
      <c r="I62" s="433">
        <f>'Tabell 2.2 DOK3 2018'!I178</f>
        <v>434.20912922121431</v>
      </c>
      <c r="J62" s="433">
        <f>'Tabell 2.2 DOK3 2018'!J178</f>
        <v>685.79483177532109</v>
      </c>
      <c r="K62" s="433">
        <f>'Tabell 2.2 DOK3 2018'!K178</f>
        <v>858.25113958428915</v>
      </c>
      <c r="L62" s="433">
        <f>'Tabell 2.2 DOK3 2018'!L178</f>
        <v>1794.616265908636</v>
      </c>
      <c r="M62" s="433">
        <f>'Tabell 2.2 DOK3 2018'!M178</f>
        <v>1684.5311585420939</v>
      </c>
      <c r="N62" s="433">
        <f>'Tabell 2.2 DOK3 2018'!N178</f>
        <v>2087.5209343584761</v>
      </c>
      <c r="O62" s="433">
        <f>'Tabell 2.2 DOK3 2018'!O178</f>
        <v>2733.8100682752215</v>
      </c>
      <c r="P62" s="433">
        <f>'Tabell 2.2 DOK3 2018'!P178</f>
        <v>1495.0951754029165</v>
      </c>
      <c r="Q62" s="433">
        <f>'Tabell 2.2 DOK3 2018'!Q178</f>
        <v>909.68780098909065</v>
      </c>
      <c r="R62" s="433">
        <f>'Tabell 2.2 DOK3 2018'!R178</f>
        <v>2596.8411332187006</v>
      </c>
      <c r="S62" s="433">
        <f>'Tabell 2.2 DOK3 2018'!S178</f>
        <v>28761</v>
      </c>
    </row>
    <row r="63" spans="1:19" ht="15.75" thickBot="1" x14ac:dyDescent="0.3">
      <c r="A63" s="435" t="str">
        <f>A57</f>
        <v>Bydelsfordelt budsjett</v>
      </c>
      <c r="B63" s="361"/>
      <c r="C63" s="361"/>
      <c r="D63" s="362">
        <f>SUM(D60:D62)</f>
        <v>193611.38504709469</v>
      </c>
      <c r="E63" s="362">
        <f t="shared" ref="E63:S63" si="22">SUM(E60:E62)</f>
        <v>169756.0547809806</v>
      </c>
      <c r="F63" s="362">
        <f t="shared" si="22"/>
        <v>105984.79571050513</v>
      </c>
      <c r="G63" s="362">
        <f t="shared" si="22"/>
        <v>84673.674098217205</v>
      </c>
      <c r="H63" s="362">
        <f t="shared" si="22"/>
        <v>85939.514116905484</v>
      </c>
      <c r="I63" s="362">
        <f t="shared" si="22"/>
        <v>20322.681166830342</v>
      </c>
      <c r="J63" s="362">
        <f t="shared" si="22"/>
        <v>32099.720683327276</v>
      </c>
      <c r="K63" s="362">
        <f t="shared" si="22"/>
        <v>40169.993243350582</v>
      </c>
      <c r="L63" s="362">
        <f t="shared" si="22"/>
        <v>83995.861719953667</v>
      </c>
      <c r="M63" s="362">
        <f t="shared" si="22"/>
        <v>78845.187262857828</v>
      </c>
      <c r="N63" s="362">
        <f t="shared" si="22"/>
        <v>97706.088629073347</v>
      </c>
      <c r="O63" s="362">
        <f t="shared" si="22"/>
        <v>127954.99616039051</v>
      </c>
      <c r="P63" s="362">
        <f t="shared" si="22"/>
        <v>69976.985426175161</v>
      </c>
      <c r="Q63" s="362">
        <f t="shared" si="22"/>
        <v>42578.707857802539</v>
      </c>
      <c r="R63" s="362">
        <f t="shared" si="22"/>
        <v>121544.35409653574</v>
      </c>
      <c r="S63" s="362">
        <f t="shared" si="22"/>
        <v>1355160</v>
      </c>
    </row>
    <row r="64" spans="1:19" ht="15.75" thickBot="1" x14ac:dyDescent="0.3">
      <c r="A64" s="286"/>
      <c r="B64" s="286"/>
      <c r="C64" s="286"/>
      <c r="D64" s="286"/>
      <c r="E64" s="286"/>
      <c r="F64" s="286"/>
      <c r="G64" s="286"/>
      <c r="H64" s="286"/>
      <c r="I64" s="286"/>
      <c r="J64" s="286"/>
      <c r="K64" s="286"/>
      <c r="L64" s="286"/>
      <c r="M64" s="286"/>
      <c r="N64" s="286"/>
      <c r="O64" s="286"/>
      <c r="P64" s="286"/>
      <c r="Q64" s="286"/>
      <c r="R64" s="286"/>
      <c r="S64" s="286"/>
    </row>
    <row r="65" spans="1:19" x14ac:dyDescent="0.25">
      <c r="A65" s="437" t="s">
        <v>124</v>
      </c>
      <c r="B65" s="437"/>
      <c r="C65" s="437"/>
      <c r="D65" s="438"/>
      <c r="E65" s="438"/>
      <c r="F65" s="438"/>
      <c r="G65" s="438"/>
      <c r="H65" s="438"/>
      <c r="I65" s="438"/>
      <c r="J65" s="438"/>
      <c r="K65" s="438"/>
      <c r="L65" s="438"/>
      <c r="M65" s="438"/>
      <c r="N65" s="438"/>
      <c r="O65" s="438"/>
      <c r="P65" s="438"/>
      <c r="Q65" s="438"/>
      <c r="R65" s="438"/>
      <c r="S65" s="438"/>
    </row>
    <row r="66" spans="1:19" x14ac:dyDescent="0.25">
      <c r="A66" s="432" t="str">
        <f t="shared" ref="A66" si="23">A61</f>
        <v>Særskilte tildelinger</v>
      </c>
      <c r="B66" s="261"/>
      <c r="C66" s="261"/>
      <c r="D66" s="99">
        <v>0</v>
      </c>
      <c r="E66" s="99">
        <v>0</v>
      </c>
      <c r="F66" s="99">
        <v>0</v>
      </c>
      <c r="G66" s="99">
        <v>0</v>
      </c>
      <c r="H66" s="99">
        <v>0</v>
      </c>
      <c r="I66" s="99">
        <v>0</v>
      </c>
      <c r="J66" s="99">
        <v>-25186</v>
      </c>
      <c r="K66" s="99">
        <v>0</v>
      </c>
      <c r="L66" s="99">
        <v>0</v>
      </c>
      <c r="M66" s="99">
        <v>0</v>
      </c>
      <c r="N66" s="99">
        <v>0</v>
      </c>
      <c r="O66" s="99">
        <v>0</v>
      </c>
      <c r="P66" s="99">
        <v>0</v>
      </c>
      <c r="Q66" s="99">
        <v>0</v>
      </c>
      <c r="R66" s="99">
        <v>-22820</v>
      </c>
      <c r="S66" s="99">
        <v>-48006</v>
      </c>
    </row>
    <row r="67" spans="1:19" ht="15.75" thickBot="1" x14ac:dyDescent="0.3">
      <c r="A67" s="441" t="str">
        <f>A63</f>
        <v>Bydelsfordelt budsjett</v>
      </c>
      <c r="B67" s="441"/>
      <c r="C67" s="441"/>
      <c r="D67" s="442">
        <f t="shared" ref="D67:S67" si="24">SUM(D66:D66)</f>
        <v>0</v>
      </c>
      <c r="E67" s="442">
        <f t="shared" si="24"/>
        <v>0</v>
      </c>
      <c r="F67" s="442">
        <f t="shared" si="24"/>
        <v>0</v>
      </c>
      <c r="G67" s="442">
        <f t="shared" si="24"/>
        <v>0</v>
      </c>
      <c r="H67" s="442">
        <f t="shared" si="24"/>
        <v>0</v>
      </c>
      <c r="I67" s="442">
        <f t="shared" si="24"/>
        <v>0</v>
      </c>
      <c r="J67" s="442">
        <f t="shared" si="24"/>
        <v>-25186</v>
      </c>
      <c r="K67" s="442">
        <f t="shared" si="24"/>
        <v>0</v>
      </c>
      <c r="L67" s="442">
        <f t="shared" si="24"/>
        <v>0</v>
      </c>
      <c r="M67" s="442">
        <f t="shared" si="24"/>
        <v>0</v>
      </c>
      <c r="N67" s="442">
        <f t="shared" si="24"/>
        <v>0</v>
      </c>
      <c r="O67" s="442">
        <f t="shared" si="24"/>
        <v>0</v>
      </c>
      <c r="P67" s="442">
        <f t="shared" si="24"/>
        <v>0</v>
      </c>
      <c r="Q67" s="442">
        <f t="shared" si="24"/>
        <v>0</v>
      </c>
      <c r="R67" s="442">
        <f t="shared" si="24"/>
        <v>-22820</v>
      </c>
      <c r="S67" s="442">
        <f t="shared" si="24"/>
        <v>-48006</v>
      </c>
    </row>
  </sheetData>
  <pageMargins left="0.7" right="0.7" top="0.75" bottom="0.75" header="0.3" footer="0.3"/>
  <ignoredErrors>
    <ignoredError sqref="D7:S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CV224"/>
  <sheetViews>
    <sheetView zoomScale="85" zoomScaleNormal="85" workbookViewId="0">
      <selection activeCell="T13" sqref="T13"/>
    </sheetView>
  </sheetViews>
  <sheetFormatPr baseColWidth="10" defaultRowHeight="15" x14ac:dyDescent="0.25"/>
  <cols>
    <col min="3" max="3" width="37.85546875" customWidth="1"/>
    <col min="4" max="20" width="12.85546875" customWidth="1"/>
  </cols>
  <sheetData>
    <row r="1" spans="1:19" x14ac:dyDescent="0.25">
      <c r="A1" s="287" t="s">
        <v>233</v>
      </c>
      <c r="B1" s="288"/>
      <c r="C1" s="288"/>
      <c r="D1" s="288"/>
      <c r="E1" s="288"/>
      <c r="F1" s="288"/>
      <c r="G1" s="288"/>
      <c r="H1" s="288"/>
      <c r="I1" s="288"/>
      <c r="J1" s="288"/>
      <c r="K1" s="288"/>
      <c r="L1" s="288"/>
      <c r="M1" s="288"/>
      <c r="N1" s="288"/>
      <c r="O1" s="288"/>
      <c r="P1" s="288"/>
      <c r="Q1" s="288"/>
      <c r="R1" s="288"/>
      <c r="S1" s="288"/>
    </row>
    <row r="2" spans="1:19" ht="42.75" x14ac:dyDescent="0.25">
      <c r="A2" s="289"/>
      <c r="B2" s="289"/>
      <c r="C2" s="289"/>
      <c r="D2" s="289" t="s">
        <v>46</v>
      </c>
      <c r="E2" s="289" t="s">
        <v>187</v>
      </c>
      <c r="F2" s="289" t="s">
        <v>47</v>
      </c>
      <c r="G2" s="289" t="s">
        <v>48</v>
      </c>
      <c r="H2" s="289" t="s">
        <v>49</v>
      </c>
      <c r="I2" s="289" t="s">
        <v>50</v>
      </c>
      <c r="J2" s="289" t="s">
        <v>51</v>
      </c>
      <c r="K2" s="289" t="s">
        <v>52</v>
      </c>
      <c r="L2" s="289" t="s">
        <v>53</v>
      </c>
      <c r="M2" s="289" t="s">
        <v>54</v>
      </c>
      <c r="N2" s="289" t="s">
        <v>55</v>
      </c>
      <c r="O2" s="289" t="s">
        <v>56</v>
      </c>
      <c r="P2" s="289" t="s">
        <v>86</v>
      </c>
      <c r="Q2" s="289" t="s">
        <v>194</v>
      </c>
      <c r="R2" s="289" t="s">
        <v>57</v>
      </c>
      <c r="S2" s="289" t="s">
        <v>0</v>
      </c>
    </row>
    <row r="3" spans="1:19" ht="15.75" thickBot="1" x14ac:dyDescent="0.3">
      <c r="A3" s="290"/>
      <c r="B3" s="290"/>
      <c r="C3" s="290"/>
      <c r="D3" s="290"/>
      <c r="E3" s="290"/>
      <c r="F3" s="290"/>
      <c r="G3" s="290"/>
      <c r="H3" s="290"/>
      <c r="I3" s="290"/>
      <c r="J3" s="290"/>
      <c r="K3" s="290"/>
      <c r="L3" s="290"/>
      <c r="M3" s="290"/>
      <c r="N3" s="290"/>
      <c r="O3" s="290"/>
      <c r="P3" s="290"/>
      <c r="Q3" s="290"/>
      <c r="R3" s="290"/>
      <c r="S3" s="290"/>
    </row>
    <row r="4" spans="1:19" x14ac:dyDescent="0.25">
      <c r="A4" s="291" t="s">
        <v>226</v>
      </c>
      <c r="B4" s="292"/>
      <c r="C4" s="292"/>
      <c r="D4" s="293"/>
      <c r="E4" s="293"/>
      <c r="F4" s="293"/>
      <c r="G4" s="293"/>
      <c r="H4" s="293"/>
      <c r="I4" s="293"/>
      <c r="J4" s="293"/>
      <c r="K4" s="293"/>
      <c r="L4" s="293"/>
      <c r="M4" s="293"/>
      <c r="N4" s="293"/>
      <c r="O4" s="293"/>
      <c r="P4" s="293"/>
      <c r="Q4" s="293"/>
      <c r="R4" s="293"/>
      <c r="S4" s="293"/>
    </row>
    <row r="5" spans="1:19" x14ac:dyDescent="0.25">
      <c r="A5" s="373" t="s">
        <v>190</v>
      </c>
      <c r="B5" s="373"/>
      <c r="C5" s="373"/>
      <c r="D5" s="373">
        <f t="shared" ref="D5:I5" si="0">D23+D41+D59+D113+D131+D149+D167</f>
        <v>1699373.3443070394</v>
      </c>
      <c r="E5" s="373">
        <f t="shared" si="0"/>
        <v>1556014.7347252434</v>
      </c>
      <c r="F5" s="373">
        <f t="shared" si="0"/>
        <v>1270639.8244614806</v>
      </c>
      <c r="G5" s="373">
        <f t="shared" si="0"/>
        <v>936997.68844961771</v>
      </c>
      <c r="H5" s="373">
        <f t="shared" si="0"/>
        <v>1376878.6070150766</v>
      </c>
      <c r="I5" s="373">
        <f t="shared" si="0"/>
        <v>979361.45574005973</v>
      </c>
      <c r="J5" s="373">
        <f>J23+J41+J59+J113+J131+J149+J167-24100</f>
        <v>1324031.5470670345</v>
      </c>
      <c r="K5" s="373">
        <f t="shared" ref="K5:Q5" si="1">K23+K41+K59+K113+K131+K149+K167</f>
        <v>1542791.4628816238</v>
      </c>
      <c r="L5" s="373">
        <f t="shared" si="1"/>
        <v>1125671.5710358964</v>
      </c>
      <c r="M5" s="373">
        <f t="shared" si="1"/>
        <v>1097714.4887496948</v>
      </c>
      <c r="N5" s="373">
        <f t="shared" si="1"/>
        <v>1210558.7835884853</v>
      </c>
      <c r="O5" s="373">
        <f t="shared" si="1"/>
        <v>1887162.1224649576</v>
      </c>
      <c r="P5" s="373">
        <f t="shared" si="1"/>
        <v>1776463.7176665515</v>
      </c>
      <c r="Q5" s="373">
        <f t="shared" si="1"/>
        <v>1563168.6097555484</v>
      </c>
      <c r="R5" s="373">
        <f>R23+R41+R59+R113+R131+R149+R167-21300</f>
        <v>1367064.5724928961</v>
      </c>
      <c r="S5" s="373">
        <f>SUM(D5:R5)</f>
        <v>20713892.530401208</v>
      </c>
    </row>
    <row r="6" spans="1:19" x14ac:dyDescent="0.25">
      <c r="A6" s="295" t="s">
        <v>188</v>
      </c>
      <c r="B6" s="295"/>
      <c r="C6" s="295"/>
      <c r="D6" s="294">
        <f t="shared" ref="D6:S6" si="2">D24+D60+D114+D132+D150+D168</f>
        <v>25490.510622554593</v>
      </c>
      <c r="E6" s="294">
        <f t="shared" si="2"/>
        <v>115.98985714663856</v>
      </c>
      <c r="F6" s="294">
        <f t="shared" si="2"/>
        <v>-9768.3510087664163</v>
      </c>
      <c r="G6" s="294">
        <f t="shared" si="2"/>
        <v>11045.780167030396</v>
      </c>
      <c r="H6" s="294">
        <f t="shared" si="2"/>
        <v>2371.4537140306879</v>
      </c>
      <c r="I6" s="294">
        <f t="shared" si="2"/>
        <v>6850.3750769177541</v>
      </c>
      <c r="J6" s="294">
        <f t="shared" si="2"/>
        <v>-3529.6830603339458</v>
      </c>
      <c r="K6" s="294">
        <f t="shared" si="2"/>
        <v>-4573.338838709582</v>
      </c>
      <c r="L6" s="294">
        <f t="shared" si="2"/>
        <v>-6634.4240270700911</v>
      </c>
      <c r="M6" s="294">
        <f t="shared" si="2"/>
        <v>-3821.6240249198627</v>
      </c>
      <c r="N6" s="294">
        <f t="shared" si="2"/>
        <v>9993.3255817544014</v>
      </c>
      <c r="O6" s="294">
        <f t="shared" si="2"/>
        <v>-17399.473790600838</v>
      </c>
      <c r="P6" s="294">
        <f t="shared" si="2"/>
        <v>-17399.007542811873</v>
      </c>
      <c r="Q6" s="294">
        <f t="shared" si="2"/>
        <v>-15976.553588984076</v>
      </c>
      <c r="R6" s="294">
        <f t="shared" si="2"/>
        <v>23235.020862762023</v>
      </c>
      <c r="S6" s="294">
        <f t="shared" si="2"/>
        <v>-1.8339108009968186E-10</v>
      </c>
    </row>
    <row r="7" spans="1:19" x14ac:dyDescent="0.25">
      <c r="A7" s="294" t="s">
        <v>192</v>
      </c>
      <c r="B7" s="294"/>
      <c r="C7" s="294"/>
      <c r="D7" s="294">
        <f t="shared" ref="D7:S7" si="3">D25+D61+D115+D133+D151+D169</f>
        <v>168.71752988797587</v>
      </c>
      <c r="E7" s="294">
        <f t="shared" si="3"/>
        <v>-1019.600698076192</v>
      </c>
      <c r="F7" s="294">
        <f t="shared" si="3"/>
        <v>1224.2272318906612</v>
      </c>
      <c r="G7" s="294">
        <f t="shared" si="3"/>
        <v>2596.7878461365303</v>
      </c>
      <c r="H7" s="294">
        <f t="shared" si="3"/>
        <v>-3929.5135809186982</v>
      </c>
      <c r="I7" s="294">
        <f t="shared" si="3"/>
        <v>36.973041513253804</v>
      </c>
      <c r="J7" s="294">
        <f t="shared" si="3"/>
        <v>4441.6770215698643</v>
      </c>
      <c r="K7" s="294">
        <f t="shared" si="3"/>
        <v>-1578.9208175467063</v>
      </c>
      <c r="L7" s="294">
        <f t="shared" si="3"/>
        <v>-599.31251313819621</v>
      </c>
      <c r="M7" s="294">
        <f t="shared" si="3"/>
        <v>-1078.7314217562798</v>
      </c>
      <c r="N7" s="294">
        <f t="shared" si="3"/>
        <v>-1917.0346690489523</v>
      </c>
      <c r="O7" s="294">
        <f t="shared" si="3"/>
        <v>801.78023018486158</v>
      </c>
      <c r="P7" s="294">
        <f t="shared" si="3"/>
        <v>1356.716922572235</v>
      </c>
      <c r="Q7" s="294">
        <f t="shared" si="3"/>
        <v>-427.33726537193309</v>
      </c>
      <c r="R7" s="294">
        <f t="shared" si="3"/>
        <v>-76.428857898464798</v>
      </c>
      <c r="S7" s="294">
        <f t="shared" si="3"/>
        <v>-4.1836756281554699E-11</v>
      </c>
    </row>
    <row r="8" spans="1:19" x14ac:dyDescent="0.25">
      <c r="A8" s="296" t="s">
        <v>193</v>
      </c>
      <c r="B8" s="296"/>
      <c r="C8" s="296"/>
      <c r="D8" s="296">
        <f t="shared" ref="D8:S8" si="4">D26+D62+D116+D134+D152+D170</f>
        <v>3186.2168948516346</v>
      </c>
      <c r="E8" s="296">
        <f t="shared" si="4"/>
        <v>143.50545218436355</v>
      </c>
      <c r="F8" s="296">
        <f t="shared" si="4"/>
        <v>3355.6353965132148</v>
      </c>
      <c r="G8" s="296">
        <f t="shared" si="4"/>
        <v>-440.45866399318561</v>
      </c>
      <c r="H8" s="296">
        <f t="shared" si="4"/>
        <v>3082.7143866755723</v>
      </c>
      <c r="I8" s="296">
        <f t="shared" si="4"/>
        <v>5607.4176849239475</v>
      </c>
      <c r="J8" s="296">
        <f t="shared" si="4"/>
        <v>6066.9766005496549</v>
      </c>
      <c r="K8" s="296">
        <f t="shared" si="4"/>
        <v>6715.1632007305707</v>
      </c>
      <c r="L8" s="296">
        <f t="shared" si="4"/>
        <v>260.12655279417129</v>
      </c>
      <c r="M8" s="296">
        <f t="shared" si="4"/>
        <v>-9965.8574998425847</v>
      </c>
      <c r="N8" s="296">
        <f t="shared" si="4"/>
        <v>-11832.528680447391</v>
      </c>
      <c r="O8" s="296">
        <f t="shared" si="4"/>
        <v>-15287.875750974588</v>
      </c>
      <c r="P8" s="296">
        <f t="shared" si="4"/>
        <v>3074.3945761884897</v>
      </c>
      <c r="Q8" s="296">
        <f t="shared" si="4"/>
        <v>8738.6445670059929</v>
      </c>
      <c r="R8" s="296">
        <f t="shared" si="4"/>
        <v>-2704.0747171596008</v>
      </c>
      <c r="S8" s="296">
        <f t="shared" si="4"/>
        <v>2.5765264144439467E-10</v>
      </c>
    </row>
    <row r="9" spans="1:19" x14ac:dyDescent="0.25">
      <c r="A9" s="178" t="s">
        <v>292</v>
      </c>
      <c r="B9" s="178"/>
      <c r="C9" s="178"/>
      <c r="D9" s="178">
        <f t="shared" ref="D9:S9" si="5">SUM(D10:D15)</f>
        <v>66741.387718792073</v>
      </c>
      <c r="E9" s="178">
        <f t="shared" si="5"/>
        <v>77639.189038492012</v>
      </c>
      <c r="F9" s="178">
        <f t="shared" si="5"/>
        <v>72478.747660028923</v>
      </c>
      <c r="G9" s="178">
        <f t="shared" si="5"/>
        <v>36625.76394100266</v>
      </c>
      <c r="H9" s="178">
        <f t="shared" si="5"/>
        <v>32115.23704929182</v>
      </c>
      <c r="I9" s="178">
        <f t="shared" si="5"/>
        <v>11985.172765251828</v>
      </c>
      <c r="J9" s="178">
        <f t="shared" si="5"/>
        <v>45642.248876064521</v>
      </c>
      <c r="K9" s="178">
        <f t="shared" si="5"/>
        <v>25596.781156423025</v>
      </c>
      <c r="L9" s="178">
        <f t="shared" si="5"/>
        <v>31483.584640033609</v>
      </c>
      <c r="M9" s="178">
        <f t="shared" si="5"/>
        <v>37731.158011884036</v>
      </c>
      <c r="N9" s="178">
        <f t="shared" si="5"/>
        <v>53366.198757215185</v>
      </c>
      <c r="O9" s="178">
        <f t="shared" si="5"/>
        <v>77993.482345089171</v>
      </c>
      <c r="P9" s="178">
        <f t="shared" si="5"/>
        <v>58109.875011821016</v>
      </c>
      <c r="Q9" s="178">
        <f t="shared" si="5"/>
        <v>33414.088187604961</v>
      </c>
      <c r="R9" s="178">
        <f t="shared" si="5"/>
        <v>54201.08484100557</v>
      </c>
      <c r="S9" s="178">
        <f t="shared" si="5"/>
        <v>715124.00000000047</v>
      </c>
    </row>
    <row r="10" spans="1:19" x14ac:dyDescent="0.25">
      <c r="A10" s="31" t="s">
        <v>293</v>
      </c>
      <c r="B10" s="31"/>
      <c r="C10" s="31"/>
      <c r="D10" s="31">
        <f t="shared" ref="D10:R10" si="6">D28+D46+D64+D118+D136+D154+D172</f>
        <v>4749.7808480423255</v>
      </c>
      <c r="E10" s="31">
        <f t="shared" si="6"/>
        <v>3882.9193140803118</v>
      </c>
      <c r="F10" s="31">
        <f t="shared" si="6"/>
        <v>3370.6316408901184</v>
      </c>
      <c r="G10" s="31">
        <f t="shared" si="6"/>
        <v>2097.3071479358568</v>
      </c>
      <c r="H10" s="31">
        <f t="shared" si="6"/>
        <v>3347.4060538673871</v>
      </c>
      <c r="I10" s="31">
        <f t="shared" si="6"/>
        <v>2394.3511062579655</v>
      </c>
      <c r="J10" s="31">
        <f t="shared" si="6"/>
        <v>3479.3226810151732</v>
      </c>
      <c r="K10" s="31">
        <f t="shared" si="6"/>
        <v>3435.0829718749187</v>
      </c>
      <c r="L10" s="31">
        <f t="shared" si="6"/>
        <v>3238.5944603249932</v>
      </c>
      <c r="M10" s="31">
        <f t="shared" si="6"/>
        <v>3595.6585299446215</v>
      </c>
      <c r="N10" s="31">
        <f t="shared" si="6"/>
        <v>4238.7722293681682</v>
      </c>
      <c r="O10" s="31">
        <f t="shared" si="6"/>
        <v>6033.7206462694085</v>
      </c>
      <c r="P10" s="31">
        <f t="shared" si="6"/>
        <v>5159.5030175675683</v>
      </c>
      <c r="Q10" s="31">
        <f t="shared" si="6"/>
        <v>4101.8661869398529</v>
      </c>
      <c r="R10" s="31">
        <f t="shared" si="6"/>
        <v>4875.0831656213304</v>
      </c>
      <c r="S10" s="31">
        <f>SUM(D10:R10)</f>
        <v>57999.999999999985</v>
      </c>
    </row>
    <row r="11" spans="1:19" s="286" customFormat="1" x14ac:dyDescent="0.25">
      <c r="A11" s="31" t="s">
        <v>295</v>
      </c>
      <c r="B11" s="31"/>
      <c r="C11" s="31"/>
      <c r="D11" s="31">
        <f t="shared" ref="D11:R11" si="7">D29+D47+D65+D119+D137+D155+D173</f>
        <v>24185.207224181013</v>
      </c>
      <c r="E11" s="31">
        <f t="shared" si="7"/>
        <v>17113.451556047406</v>
      </c>
      <c r="F11" s="31">
        <f t="shared" si="7"/>
        <v>12821.090804198207</v>
      </c>
      <c r="G11" s="31">
        <f t="shared" si="7"/>
        <v>7037.6313700482906</v>
      </c>
      <c r="H11" s="31">
        <f t="shared" si="7"/>
        <v>7995.1837721543143</v>
      </c>
      <c r="I11" s="31">
        <f t="shared" si="7"/>
        <v>1531.2351306022179</v>
      </c>
      <c r="J11" s="31">
        <f t="shared" si="7"/>
        <v>4771.3400262773139</v>
      </c>
      <c r="K11" s="31">
        <f t="shared" si="7"/>
        <v>4368.7814650440514</v>
      </c>
      <c r="L11" s="31">
        <f t="shared" si="7"/>
        <v>12165.387238576452</v>
      </c>
      <c r="M11" s="31">
        <f t="shared" si="7"/>
        <v>12242.974839738454</v>
      </c>
      <c r="N11" s="31">
        <f t="shared" si="7"/>
        <v>17376.459348194861</v>
      </c>
      <c r="O11" s="31">
        <f t="shared" si="7"/>
        <v>24045.356591886732</v>
      </c>
      <c r="P11" s="31">
        <f t="shared" si="7"/>
        <v>17433.388452907191</v>
      </c>
      <c r="Q11" s="31">
        <f t="shared" si="7"/>
        <v>8814.2996353237377</v>
      </c>
      <c r="R11" s="31">
        <f t="shared" si="7"/>
        <v>17723.212544819769</v>
      </c>
      <c r="S11" s="31">
        <f>SUM(D11:R11)</f>
        <v>189625</v>
      </c>
    </row>
    <row r="12" spans="1:19" s="286" customFormat="1" x14ac:dyDescent="0.25">
      <c r="A12" s="31" t="s">
        <v>297</v>
      </c>
      <c r="B12" s="31"/>
      <c r="C12" s="31"/>
      <c r="D12" s="31">
        <f t="shared" ref="D12:R12" si="8">D30+D48+D66+D120+D138+D156+D174</f>
        <v>-706.06450401735833</v>
      </c>
      <c r="E12" s="31">
        <f t="shared" si="8"/>
        <v>2243.3408190043228</v>
      </c>
      <c r="F12" s="31">
        <f t="shared" si="8"/>
        <v>1103.2395337526634</v>
      </c>
      <c r="G12" s="31">
        <f t="shared" si="8"/>
        <v>2417.7074555748609</v>
      </c>
      <c r="H12" s="31">
        <f t="shared" si="8"/>
        <v>1461.3042911474172</v>
      </c>
      <c r="I12" s="31">
        <f t="shared" si="8"/>
        <v>1920.9584243930119</v>
      </c>
      <c r="J12" s="31">
        <f t="shared" si="8"/>
        <v>767.92321051284489</v>
      </c>
      <c r="K12" s="31">
        <f t="shared" si="8"/>
        <v>1047.4343489936252</v>
      </c>
      <c r="L12" s="31">
        <f t="shared" si="8"/>
        <v>1278.2705578892217</v>
      </c>
      <c r="M12" s="31">
        <f t="shared" si="8"/>
        <v>506.79084357826525</v>
      </c>
      <c r="N12" s="31">
        <f t="shared" si="8"/>
        <v>-2118.2408224547503</v>
      </c>
      <c r="O12" s="31">
        <f t="shared" si="8"/>
        <v>-2387.3527624518319</v>
      </c>
      <c r="P12" s="31">
        <f t="shared" si="8"/>
        <v>-381.9708229060866</v>
      </c>
      <c r="Q12" s="31">
        <f t="shared" si="8"/>
        <v>-1596.4619448812368</v>
      </c>
      <c r="R12" s="31">
        <f t="shared" si="8"/>
        <v>-356.87862813496952</v>
      </c>
      <c r="S12" s="31">
        <f>SUM(D12:R12)</f>
        <v>5199.9999999999982</v>
      </c>
    </row>
    <row r="13" spans="1:19" x14ac:dyDescent="0.25">
      <c r="A13" s="31" t="s">
        <v>294</v>
      </c>
      <c r="B13" s="31"/>
      <c r="C13" s="31"/>
      <c r="D13" s="31">
        <f t="shared" ref="D13:R13" si="9">D31+D49+D67+D121+D139+D157+D175</f>
        <v>150.38025994480495</v>
      </c>
      <c r="E13" s="31">
        <f t="shared" si="9"/>
        <v>150.99810494456827</v>
      </c>
      <c r="F13" s="31">
        <f t="shared" si="9"/>
        <v>129.27020714989416</v>
      </c>
      <c r="G13" s="31">
        <f t="shared" si="9"/>
        <v>106.32670951400975</v>
      </c>
      <c r="H13" s="31">
        <f t="shared" si="9"/>
        <v>123.38194123859724</v>
      </c>
      <c r="I13" s="31">
        <f t="shared" si="9"/>
        <v>100.37750783714473</v>
      </c>
      <c r="J13" s="31">
        <f t="shared" si="9"/>
        <v>140.93066939480758</v>
      </c>
      <c r="K13" s="31">
        <f t="shared" si="9"/>
        <v>182.94633401961806</v>
      </c>
      <c r="L13" s="31">
        <f t="shared" si="9"/>
        <v>87.233074761194786</v>
      </c>
      <c r="M13" s="31">
        <f t="shared" si="9"/>
        <v>60.441749318052096</v>
      </c>
      <c r="N13" s="31">
        <f t="shared" si="9"/>
        <v>59.549998397503813</v>
      </c>
      <c r="O13" s="31">
        <f t="shared" si="9"/>
        <v>126.32176594736683</v>
      </c>
      <c r="P13" s="31">
        <f t="shared" si="9"/>
        <v>140.55710910906282</v>
      </c>
      <c r="Q13" s="31">
        <f t="shared" si="9"/>
        <v>140.36359643464988</v>
      </c>
      <c r="R13" s="31">
        <f t="shared" si="9"/>
        <v>100.92097198872517</v>
      </c>
      <c r="S13" s="31">
        <f t="shared" ref="S13:S15" si="10">SUM(D13:R13)</f>
        <v>1800.0000000000002</v>
      </c>
    </row>
    <row r="14" spans="1:19" x14ac:dyDescent="0.25">
      <c r="A14" s="31" t="s">
        <v>299</v>
      </c>
      <c r="B14" s="31"/>
      <c r="C14" s="31"/>
      <c r="D14" s="31">
        <f t="shared" ref="D14:R14" si="11">D32+D50+D68+D122+D140+D158+D176</f>
        <v>-0.18086718634470139</v>
      </c>
      <c r="E14" s="31">
        <f t="shared" si="11"/>
        <v>-0.16775522018912656</v>
      </c>
      <c r="F14" s="31">
        <f t="shared" si="11"/>
        <v>-0.15478514199175519</v>
      </c>
      <c r="G14" s="31">
        <f t="shared" si="11"/>
        <v>-0.11005774220902829</v>
      </c>
      <c r="H14" s="31">
        <f t="shared" si="11"/>
        <v>-0.22209670949408086</v>
      </c>
      <c r="I14" s="31">
        <f t="shared" si="11"/>
        <v>-0.16850798247498425</v>
      </c>
      <c r="J14" s="31">
        <f t="shared" si="11"/>
        <v>-0.22860138339134728</v>
      </c>
      <c r="K14" s="31">
        <f t="shared" si="11"/>
        <v>-0.21983349760169435</v>
      </c>
      <c r="L14" s="31">
        <f t="shared" si="11"/>
        <v>-0.15536921718440042</v>
      </c>
      <c r="M14" s="31">
        <f t="shared" si="11"/>
        <v>-0.17392374719466983</v>
      </c>
      <c r="N14" s="31">
        <f t="shared" si="11"/>
        <v>-0.1877183217633962</v>
      </c>
      <c r="O14" s="31">
        <f t="shared" si="11"/>
        <v>-0.28114855374276315</v>
      </c>
      <c r="P14" s="31">
        <f t="shared" si="11"/>
        <v>-0.30483967899556558</v>
      </c>
      <c r="Q14" s="31">
        <f t="shared" si="11"/>
        <v>-0.26760105112694488</v>
      </c>
      <c r="R14" s="31">
        <f t="shared" si="11"/>
        <v>-0.17689456629554173</v>
      </c>
      <c r="S14" s="31">
        <f>SUM(D14:R14)</f>
        <v>-3</v>
      </c>
    </row>
    <row r="15" spans="1:19" x14ac:dyDescent="0.25">
      <c r="A15" s="296" t="s">
        <v>296</v>
      </c>
      <c r="B15" s="296"/>
      <c r="C15" s="296"/>
      <c r="D15" s="296">
        <f t="shared" ref="D15:I15" si="12">D33+D51+D69+D123+D141+D159+D177</f>
        <v>38362.264757827637</v>
      </c>
      <c r="E15" s="296">
        <f t="shared" si="12"/>
        <v>54248.646999635603</v>
      </c>
      <c r="F15" s="296">
        <f t="shared" si="12"/>
        <v>55054.670259180035</v>
      </c>
      <c r="G15" s="296">
        <f t="shared" si="12"/>
        <v>24966.90131567185</v>
      </c>
      <c r="H15" s="296">
        <f t="shared" si="12"/>
        <v>19188.183087593599</v>
      </c>
      <c r="I15" s="296">
        <f t="shared" si="12"/>
        <v>6038.4191041439626</v>
      </c>
      <c r="J15" s="296">
        <f>J33+J51+J69+J123+J141+J159+J177-(25186-24100)</f>
        <v>36482.96089024777</v>
      </c>
      <c r="K15" s="296">
        <f t="shared" ref="K15:Q15" si="13">K33+K51+K69+K123+K141+K159+K177</f>
        <v>16562.755869988414</v>
      </c>
      <c r="L15" s="296">
        <f t="shared" si="13"/>
        <v>14714.254677698929</v>
      </c>
      <c r="M15" s="296">
        <f t="shared" si="13"/>
        <v>21325.46597305184</v>
      </c>
      <c r="N15" s="296">
        <f t="shared" si="13"/>
        <v>33809.845722031161</v>
      </c>
      <c r="O15" s="296">
        <f t="shared" si="13"/>
        <v>50175.717251991235</v>
      </c>
      <c r="P15" s="296">
        <f t="shared" si="13"/>
        <v>35758.702094822271</v>
      </c>
      <c r="Q15" s="296">
        <f t="shared" si="13"/>
        <v>21954.288314839083</v>
      </c>
      <c r="R15" s="296">
        <f>R33+R51+R69+R123+R141+R159+R177-(22820-21300)</f>
        <v>31858.92368127701</v>
      </c>
      <c r="S15" s="296">
        <f t="shared" si="10"/>
        <v>460502.00000000041</v>
      </c>
    </row>
    <row r="16" spans="1:19" x14ac:dyDescent="0.25">
      <c r="A16" s="178" t="s">
        <v>289</v>
      </c>
      <c r="B16" s="294"/>
      <c r="C16" s="294"/>
      <c r="D16" s="371">
        <f>SUM(D17:D19)</f>
        <v>56959.89651789522</v>
      </c>
      <c r="E16" s="371">
        <f t="shared" ref="E16:S16" si="14">SUM(E17:E19)</f>
        <v>48123.084349664707</v>
      </c>
      <c r="F16" s="371">
        <f t="shared" si="14"/>
        <v>40744.061872556522</v>
      </c>
      <c r="G16" s="371">
        <f t="shared" si="14"/>
        <v>29259.746118062703</v>
      </c>
      <c r="H16" s="371">
        <f t="shared" si="14"/>
        <v>42775.667709629313</v>
      </c>
      <c r="I16" s="371">
        <f t="shared" si="14"/>
        <v>30112.143761164312</v>
      </c>
      <c r="J16" s="371">
        <f t="shared" si="14"/>
        <v>42088.323728933145</v>
      </c>
      <c r="K16" s="371">
        <f t="shared" si="14"/>
        <v>47662.672112238724</v>
      </c>
      <c r="L16" s="371">
        <f t="shared" si="14"/>
        <v>34896.953562864786</v>
      </c>
      <c r="M16" s="371">
        <f t="shared" si="14"/>
        <v>35927.347792587105</v>
      </c>
      <c r="N16" s="371">
        <f t="shared" si="14"/>
        <v>39893.763174328313</v>
      </c>
      <c r="O16" s="371">
        <f t="shared" si="14"/>
        <v>55227.631820491682</v>
      </c>
      <c r="P16" s="371">
        <f t="shared" si="14"/>
        <v>52242.689240225591</v>
      </c>
      <c r="Q16" s="371">
        <f t="shared" si="14"/>
        <v>50942.056361352938</v>
      </c>
      <c r="R16" s="371">
        <f t="shared" si="14"/>
        <v>42522.961878004993</v>
      </c>
      <c r="S16" s="371">
        <f t="shared" si="14"/>
        <v>649379.00000000012</v>
      </c>
    </row>
    <row r="17" spans="1:19" x14ac:dyDescent="0.25">
      <c r="A17" s="31" t="s">
        <v>290</v>
      </c>
      <c r="B17" s="294"/>
      <c r="C17" s="294"/>
      <c r="D17" s="294">
        <f t="shared" ref="D17:S17" si="15">D35+D53+D71+D125+D143+D161+D179</f>
        <v>40276.608166504826</v>
      </c>
      <c r="E17" s="294">
        <f t="shared" si="15"/>
        <v>36371.510162274157</v>
      </c>
      <c r="F17" s="294">
        <f t="shared" si="15"/>
        <v>30247.390413530691</v>
      </c>
      <c r="G17" s="294">
        <f t="shared" si="15"/>
        <v>22642.157767474462</v>
      </c>
      <c r="H17" s="294">
        <f t="shared" si="15"/>
        <v>32555.716706120504</v>
      </c>
      <c r="I17" s="294">
        <f t="shared" si="15"/>
        <v>22980.735384446427</v>
      </c>
      <c r="J17" s="294">
        <f t="shared" si="15"/>
        <v>32146.263902492155</v>
      </c>
      <c r="K17" s="294">
        <f t="shared" si="15"/>
        <v>35385.198213508251</v>
      </c>
      <c r="L17" s="294">
        <f t="shared" si="15"/>
        <v>25936.707653476147</v>
      </c>
      <c r="M17" s="294">
        <f t="shared" si="15"/>
        <v>25278.372568029714</v>
      </c>
      <c r="N17" s="294">
        <f t="shared" si="15"/>
        <v>28314.094900622524</v>
      </c>
      <c r="O17" s="294">
        <f t="shared" si="15"/>
        <v>43922.119251535529</v>
      </c>
      <c r="P17" s="294">
        <f t="shared" si="15"/>
        <v>41210.752934955723</v>
      </c>
      <c r="Q17" s="294">
        <f t="shared" si="15"/>
        <v>35902.757343836158</v>
      </c>
      <c r="R17" s="294">
        <f t="shared" si="15"/>
        <v>33416.614631192795</v>
      </c>
      <c r="S17" s="294">
        <f t="shared" si="15"/>
        <v>486587.00000000006</v>
      </c>
    </row>
    <row r="18" spans="1:19" x14ac:dyDescent="0.25">
      <c r="A18" s="294" t="s">
        <v>291</v>
      </c>
      <c r="B18" s="294"/>
      <c r="C18" s="294"/>
      <c r="D18" s="294">
        <f t="shared" ref="D18:S18" si="16">D36+D54+D72+D126+D144+D162+D180</f>
        <v>-4353.7116486096074</v>
      </c>
      <c r="E18" s="294">
        <f t="shared" si="16"/>
        <v>-3979.4258126094519</v>
      </c>
      <c r="F18" s="294">
        <f t="shared" si="16"/>
        <v>-3380.3285409741725</v>
      </c>
      <c r="G18" s="294">
        <f t="shared" si="16"/>
        <v>-2504.4116494117602</v>
      </c>
      <c r="H18" s="294">
        <f t="shared" si="16"/>
        <v>-3715.0489964911894</v>
      </c>
      <c r="I18" s="294">
        <f t="shared" si="16"/>
        <v>-2722.5916232821164</v>
      </c>
      <c r="J18" s="294">
        <f t="shared" si="16"/>
        <v>-3796.9401735590063</v>
      </c>
      <c r="K18" s="294">
        <f t="shared" si="16"/>
        <v>-4172.5261012695237</v>
      </c>
      <c r="L18" s="294">
        <f t="shared" si="16"/>
        <v>-2907.7540906113577</v>
      </c>
      <c r="M18" s="294">
        <f t="shared" si="16"/>
        <v>-2854.02477544261</v>
      </c>
      <c r="N18" s="294">
        <f t="shared" si="16"/>
        <v>-3162.3317262942119</v>
      </c>
      <c r="O18" s="294">
        <f t="shared" si="16"/>
        <v>-4980.4874310438463</v>
      </c>
      <c r="P18" s="294">
        <f t="shared" si="16"/>
        <v>-4791.0636947301291</v>
      </c>
      <c r="Q18" s="294">
        <f t="shared" si="16"/>
        <v>-4225.7009824832203</v>
      </c>
      <c r="R18" s="294">
        <f t="shared" si="16"/>
        <v>-3716.6527531877996</v>
      </c>
      <c r="S18" s="294">
        <f t="shared" si="16"/>
        <v>-55263.000000000007</v>
      </c>
    </row>
    <row r="19" spans="1:19" x14ac:dyDescent="0.25">
      <c r="A19" s="296" t="s">
        <v>298</v>
      </c>
      <c r="B19" s="296"/>
      <c r="C19" s="296"/>
      <c r="D19" s="296">
        <f t="shared" ref="D19:S19" si="17">D37+D55+D73+D127+D145+D163+D181</f>
        <v>21037</v>
      </c>
      <c r="E19" s="296">
        <f t="shared" si="17"/>
        <v>15731.000000000002</v>
      </c>
      <c r="F19" s="296">
        <f t="shared" si="17"/>
        <v>13877.000000000002</v>
      </c>
      <c r="G19" s="296">
        <f t="shared" si="17"/>
        <v>9122</v>
      </c>
      <c r="H19" s="296">
        <f t="shared" si="17"/>
        <v>13935</v>
      </c>
      <c r="I19" s="296">
        <f t="shared" si="17"/>
        <v>9854.0000000000018</v>
      </c>
      <c r="J19" s="296">
        <f t="shared" si="17"/>
        <v>13739</v>
      </c>
      <c r="K19" s="296">
        <f t="shared" si="17"/>
        <v>16450</v>
      </c>
      <c r="L19" s="296">
        <f t="shared" si="17"/>
        <v>11868</v>
      </c>
      <c r="M19" s="296">
        <f t="shared" si="17"/>
        <v>13503</v>
      </c>
      <c r="N19" s="296">
        <f t="shared" si="17"/>
        <v>14742</v>
      </c>
      <c r="O19" s="296">
        <f t="shared" si="17"/>
        <v>16286</v>
      </c>
      <c r="P19" s="296">
        <f t="shared" si="17"/>
        <v>15823</v>
      </c>
      <c r="Q19" s="296">
        <f t="shared" si="17"/>
        <v>19265</v>
      </c>
      <c r="R19" s="296">
        <f t="shared" si="17"/>
        <v>12823</v>
      </c>
      <c r="S19" s="296">
        <f t="shared" si="17"/>
        <v>218055.00000000003</v>
      </c>
    </row>
    <row r="20" spans="1:19" ht="15.75" thickBot="1" x14ac:dyDescent="0.3">
      <c r="A20" s="401" t="s">
        <v>189</v>
      </c>
      <c r="B20" s="401"/>
      <c r="C20" s="401"/>
      <c r="D20" s="401">
        <f t="shared" ref="D20:S20" si="18">D9+D16+SUM(D5:D8)</f>
        <v>1851920.0735910209</v>
      </c>
      <c r="E20" s="401">
        <f t="shared" si="18"/>
        <v>1681016.9027246551</v>
      </c>
      <c r="F20" s="401">
        <f t="shared" si="18"/>
        <v>1378674.1456137034</v>
      </c>
      <c r="G20" s="401">
        <f t="shared" si="18"/>
        <v>1016085.3078578569</v>
      </c>
      <c r="H20" s="401">
        <f t="shared" si="18"/>
        <v>1453294.1662937852</v>
      </c>
      <c r="I20" s="401">
        <f t="shared" si="18"/>
        <v>1033953.5380698307</v>
      </c>
      <c r="J20" s="401">
        <f t="shared" si="18"/>
        <v>1418741.0902338177</v>
      </c>
      <c r="K20" s="401">
        <f t="shared" si="18"/>
        <v>1616613.8196947598</v>
      </c>
      <c r="L20" s="401">
        <f t="shared" si="18"/>
        <v>1185078.4992513806</v>
      </c>
      <c r="M20" s="401">
        <f t="shared" si="18"/>
        <v>1156506.7816076472</v>
      </c>
      <c r="N20" s="401">
        <f t="shared" si="18"/>
        <v>1300062.5077522867</v>
      </c>
      <c r="O20" s="401">
        <f t="shared" si="18"/>
        <v>1988497.6673191478</v>
      </c>
      <c r="P20" s="401">
        <f t="shared" si="18"/>
        <v>1873848.3858745471</v>
      </c>
      <c r="Q20" s="401">
        <f t="shared" si="18"/>
        <v>1639859.5080171563</v>
      </c>
      <c r="R20" s="401">
        <f t="shared" si="18"/>
        <v>1484243.1364996107</v>
      </c>
      <c r="S20" s="401">
        <f t="shared" si="18"/>
        <v>22078395.530401208</v>
      </c>
    </row>
    <row r="21" spans="1:19" ht="15.75" thickBot="1" x14ac:dyDescent="0.3">
      <c r="A21" s="290"/>
      <c r="B21" s="290"/>
      <c r="C21" s="290"/>
      <c r="D21" s="290"/>
      <c r="E21" s="290"/>
      <c r="F21" s="290"/>
      <c r="G21" s="290"/>
      <c r="H21" s="290"/>
      <c r="I21" s="290"/>
      <c r="J21" s="290"/>
      <c r="K21" s="290"/>
      <c r="L21" s="290"/>
      <c r="M21" s="290"/>
      <c r="N21" s="290"/>
      <c r="O21" s="290"/>
      <c r="P21" s="290"/>
      <c r="Q21" s="290"/>
      <c r="R21" s="290"/>
      <c r="S21" s="290"/>
    </row>
    <row r="22" spans="1:19" x14ac:dyDescent="0.25">
      <c r="A22" s="297" t="s">
        <v>10</v>
      </c>
      <c r="B22" s="298"/>
      <c r="C22" s="298"/>
      <c r="D22" s="299"/>
      <c r="E22" s="299"/>
      <c r="F22" s="299"/>
      <c r="G22" s="299"/>
      <c r="H22" s="299"/>
      <c r="I22" s="299"/>
      <c r="J22" s="299"/>
      <c r="K22" s="299"/>
      <c r="L22" s="299"/>
      <c r="M22" s="299"/>
      <c r="N22" s="299"/>
      <c r="O22" s="299"/>
      <c r="P22" s="299"/>
      <c r="Q22" s="299"/>
      <c r="R22" s="299"/>
      <c r="S22" s="299"/>
    </row>
    <row r="23" spans="1:19" x14ac:dyDescent="0.25">
      <c r="A23" s="373" t="s">
        <v>190</v>
      </c>
      <c r="B23" s="373"/>
      <c r="C23" s="373"/>
      <c r="D23" s="373">
        <v>14642.109613685319</v>
      </c>
      <c r="E23" s="373">
        <v>15210.870153149521</v>
      </c>
      <c r="F23" s="373">
        <v>12889.068640792908</v>
      </c>
      <c r="G23" s="373">
        <v>12237.709596582741</v>
      </c>
      <c r="H23" s="373">
        <v>13474.255327656907</v>
      </c>
      <c r="I23" s="373">
        <v>9985.1095892530648</v>
      </c>
      <c r="J23" s="373">
        <v>12341.39249033908</v>
      </c>
      <c r="K23" s="373">
        <v>16440.024919271753</v>
      </c>
      <c r="L23" s="373">
        <v>9858.9270803047511</v>
      </c>
      <c r="M23" s="373">
        <v>9256.9364622908488</v>
      </c>
      <c r="N23" s="373">
        <v>9984.8770552616897</v>
      </c>
      <c r="O23" s="373">
        <v>12156.124224174087</v>
      </c>
      <c r="P23" s="373">
        <v>12261.636971703379</v>
      </c>
      <c r="Q23" s="373">
        <v>12313.422358771386</v>
      </c>
      <c r="R23" s="373">
        <v>10605.535516762564</v>
      </c>
      <c r="S23" s="373">
        <v>183658.00000000003</v>
      </c>
    </row>
    <row r="24" spans="1:19" s="286" customFormat="1" x14ac:dyDescent="0.25">
      <c r="A24" s="294" t="s">
        <v>188</v>
      </c>
      <c r="B24" s="294"/>
      <c r="C24" s="294"/>
      <c r="D24" s="294">
        <v>146.7576656255778</v>
      </c>
      <c r="E24" s="294">
        <v>80.326552078758837</v>
      </c>
      <c r="F24" s="294">
        <v>39.913464086237362</v>
      </c>
      <c r="G24" s="294">
        <v>8.396282329573296</v>
      </c>
      <c r="H24" s="294">
        <v>-24.45415181414457</v>
      </c>
      <c r="I24" s="294">
        <v>8.8879854958609208</v>
      </c>
      <c r="J24" s="294">
        <v>-40.028260681910908</v>
      </c>
      <c r="K24" s="294">
        <v>-22.114501606372652</v>
      </c>
      <c r="L24" s="294">
        <v>22.491895385452082</v>
      </c>
      <c r="M24" s="294">
        <v>-29.087538186977618</v>
      </c>
      <c r="N24" s="294">
        <v>-21.265678530713775</v>
      </c>
      <c r="O24" s="294">
        <v>-81.08852196983527</v>
      </c>
      <c r="P24" s="294">
        <v>-46.985957011373245</v>
      </c>
      <c r="Q24" s="294">
        <v>-12.808784118937329</v>
      </c>
      <c r="R24" s="294">
        <v>-28.940451081190258</v>
      </c>
      <c r="S24" s="294">
        <v>4.6895820560166612E-12</v>
      </c>
    </row>
    <row r="25" spans="1:19" x14ac:dyDescent="0.25">
      <c r="A25" s="294" t="s">
        <v>192</v>
      </c>
      <c r="B25" s="294"/>
      <c r="C25" s="294"/>
      <c r="D25" s="294">
        <v>0</v>
      </c>
      <c r="E25" s="294">
        <v>0</v>
      </c>
      <c r="F25" s="294">
        <v>0</v>
      </c>
      <c r="G25" s="294">
        <v>0</v>
      </c>
      <c r="H25" s="294">
        <v>0</v>
      </c>
      <c r="I25" s="294">
        <v>0</v>
      </c>
      <c r="J25" s="294">
        <v>0</v>
      </c>
      <c r="K25" s="294">
        <v>0</v>
      </c>
      <c r="L25" s="294">
        <v>0</v>
      </c>
      <c r="M25" s="294">
        <v>0</v>
      </c>
      <c r="N25" s="294">
        <v>0</v>
      </c>
      <c r="O25" s="294">
        <v>0</v>
      </c>
      <c r="P25" s="294">
        <v>0</v>
      </c>
      <c r="Q25" s="294">
        <v>0</v>
      </c>
      <c r="R25" s="294">
        <v>0</v>
      </c>
      <c r="S25" s="294">
        <v>0</v>
      </c>
    </row>
    <row r="26" spans="1:19" x14ac:dyDescent="0.25">
      <c r="A26" s="296" t="s">
        <v>193</v>
      </c>
      <c r="B26" s="296"/>
      <c r="C26" s="296"/>
      <c r="D26" s="296">
        <v>0</v>
      </c>
      <c r="E26" s="296">
        <v>0</v>
      </c>
      <c r="F26" s="296">
        <v>0</v>
      </c>
      <c r="G26" s="296">
        <v>0</v>
      </c>
      <c r="H26" s="296">
        <v>0</v>
      </c>
      <c r="I26" s="296">
        <v>0</v>
      </c>
      <c r="J26" s="296">
        <v>0</v>
      </c>
      <c r="K26" s="296">
        <v>0</v>
      </c>
      <c r="L26" s="296">
        <v>0</v>
      </c>
      <c r="M26" s="296">
        <v>0</v>
      </c>
      <c r="N26" s="296">
        <v>0</v>
      </c>
      <c r="O26" s="296">
        <v>0</v>
      </c>
      <c r="P26" s="296">
        <v>0</v>
      </c>
      <c r="Q26" s="296">
        <v>0</v>
      </c>
      <c r="R26" s="296">
        <v>0</v>
      </c>
      <c r="S26" s="296">
        <v>0</v>
      </c>
    </row>
    <row r="27" spans="1:19" s="286" customFormat="1" x14ac:dyDescent="0.25">
      <c r="A27" s="178" t="s">
        <v>292</v>
      </c>
      <c r="B27" s="294"/>
      <c r="C27" s="294"/>
      <c r="D27" s="371">
        <f t="shared" ref="D27:S27" si="19">SUM(D28:D33)</f>
        <v>47</v>
      </c>
      <c r="E27" s="371">
        <f t="shared" si="19"/>
        <v>46</v>
      </c>
      <c r="F27" s="371">
        <f t="shared" si="19"/>
        <v>38</v>
      </c>
      <c r="G27" s="371">
        <f t="shared" si="19"/>
        <v>33</v>
      </c>
      <c r="H27" s="371">
        <f t="shared" si="19"/>
        <v>9</v>
      </c>
      <c r="I27" s="371">
        <f t="shared" si="19"/>
        <v>2</v>
      </c>
      <c r="J27" s="371">
        <f t="shared" si="19"/>
        <v>5</v>
      </c>
      <c r="K27" s="371">
        <f t="shared" si="19"/>
        <v>7</v>
      </c>
      <c r="L27" s="371">
        <f t="shared" si="19"/>
        <v>4</v>
      </c>
      <c r="M27" s="371">
        <f t="shared" si="19"/>
        <v>2</v>
      </c>
      <c r="N27" s="371">
        <f t="shared" si="19"/>
        <v>4</v>
      </c>
      <c r="O27" s="371">
        <f t="shared" si="19"/>
        <v>3</v>
      </c>
      <c r="P27" s="371">
        <f t="shared" si="19"/>
        <v>4</v>
      </c>
      <c r="Q27" s="371">
        <f t="shared" si="19"/>
        <v>4</v>
      </c>
      <c r="R27" s="371">
        <f t="shared" si="19"/>
        <v>0</v>
      </c>
      <c r="S27" s="371">
        <f t="shared" si="19"/>
        <v>208</v>
      </c>
    </row>
    <row r="28" spans="1:19" s="286" customFormat="1" x14ac:dyDescent="0.25">
      <c r="A28" s="31" t="s">
        <v>293</v>
      </c>
      <c r="B28" s="294"/>
      <c r="C28" s="294"/>
      <c r="D28" s="294">
        <v>0</v>
      </c>
      <c r="E28" s="294">
        <v>0</v>
      </c>
      <c r="F28" s="294">
        <v>0</v>
      </c>
      <c r="G28" s="294">
        <v>0</v>
      </c>
      <c r="H28" s="294">
        <v>0</v>
      </c>
      <c r="I28" s="294">
        <v>0</v>
      </c>
      <c r="J28" s="294">
        <v>0</v>
      </c>
      <c r="K28" s="294">
        <v>0</v>
      </c>
      <c r="L28" s="294">
        <v>0</v>
      </c>
      <c r="M28" s="294">
        <v>0</v>
      </c>
      <c r="N28" s="294">
        <v>0</v>
      </c>
      <c r="O28" s="294">
        <v>0</v>
      </c>
      <c r="P28" s="294">
        <v>0</v>
      </c>
      <c r="Q28" s="294">
        <v>0</v>
      </c>
      <c r="R28" s="294">
        <v>0</v>
      </c>
      <c r="S28" s="294">
        <v>0</v>
      </c>
    </row>
    <row r="29" spans="1:19" x14ac:dyDescent="0.25">
      <c r="A29" s="31" t="s">
        <v>295</v>
      </c>
      <c r="B29" s="294"/>
      <c r="C29" s="294"/>
      <c r="D29" s="294">
        <v>47</v>
      </c>
      <c r="E29" s="294">
        <v>46</v>
      </c>
      <c r="F29" s="294">
        <v>38</v>
      </c>
      <c r="G29" s="294">
        <v>33</v>
      </c>
      <c r="H29" s="294">
        <v>9</v>
      </c>
      <c r="I29" s="294">
        <v>2</v>
      </c>
      <c r="J29" s="294">
        <v>5</v>
      </c>
      <c r="K29" s="294">
        <v>7</v>
      </c>
      <c r="L29" s="294">
        <v>4</v>
      </c>
      <c r="M29" s="294">
        <v>2</v>
      </c>
      <c r="N29" s="294">
        <v>4</v>
      </c>
      <c r="O29" s="294">
        <v>3</v>
      </c>
      <c r="P29" s="294">
        <v>4</v>
      </c>
      <c r="Q29" s="294">
        <v>4</v>
      </c>
      <c r="R29" s="294">
        <v>0</v>
      </c>
      <c r="S29" s="294">
        <v>208</v>
      </c>
    </row>
    <row r="30" spans="1:19" s="286" customFormat="1" x14ac:dyDescent="0.25">
      <c r="A30" s="31" t="s">
        <v>297</v>
      </c>
      <c r="B30" s="294"/>
      <c r="C30" s="294"/>
      <c r="D30" s="294">
        <v>0</v>
      </c>
      <c r="E30" s="294">
        <v>0</v>
      </c>
      <c r="F30" s="294">
        <v>0</v>
      </c>
      <c r="G30" s="294">
        <v>0</v>
      </c>
      <c r="H30" s="294">
        <v>0</v>
      </c>
      <c r="I30" s="294">
        <v>0</v>
      </c>
      <c r="J30" s="294">
        <v>0</v>
      </c>
      <c r="K30" s="294">
        <v>0</v>
      </c>
      <c r="L30" s="294">
        <v>0</v>
      </c>
      <c r="M30" s="294">
        <v>0</v>
      </c>
      <c r="N30" s="294">
        <v>0</v>
      </c>
      <c r="O30" s="294">
        <v>0</v>
      </c>
      <c r="P30" s="294">
        <v>0</v>
      </c>
      <c r="Q30" s="294">
        <v>0</v>
      </c>
      <c r="R30" s="294">
        <v>0</v>
      </c>
      <c r="S30" s="294">
        <v>0</v>
      </c>
    </row>
    <row r="31" spans="1:19" x14ac:dyDescent="0.25">
      <c r="A31" s="31" t="s">
        <v>307</v>
      </c>
      <c r="B31" s="294"/>
      <c r="C31" s="294"/>
      <c r="D31" s="294">
        <v>0</v>
      </c>
      <c r="E31" s="294">
        <v>0</v>
      </c>
      <c r="F31" s="294">
        <v>0</v>
      </c>
      <c r="G31" s="294">
        <v>0</v>
      </c>
      <c r="H31" s="294">
        <v>0</v>
      </c>
      <c r="I31" s="294">
        <v>0</v>
      </c>
      <c r="J31" s="294">
        <v>0</v>
      </c>
      <c r="K31" s="294">
        <v>0</v>
      </c>
      <c r="L31" s="294">
        <v>0</v>
      </c>
      <c r="M31" s="294">
        <v>0</v>
      </c>
      <c r="N31" s="294">
        <v>0</v>
      </c>
      <c r="O31" s="294">
        <v>0</v>
      </c>
      <c r="P31" s="294">
        <v>0</v>
      </c>
      <c r="Q31" s="294">
        <v>0</v>
      </c>
      <c r="R31" s="294">
        <v>0</v>
      </c>
      <c r="S31" s="294">
        <v>0</v>
      </c>
    </row>
    <row r="32" spans="1:19" x14ac:dyDescent="0.25">
      <c r="A32" s="31" t="s">
        <v>299</v>
      </c>
      <c r="B32" s="294"/>
      <c r="C32" s="294"/>
      <c r="D32" s="294">
        <v>0</v>
      </c>
      <c r="E32" s="294">
        <v>0</v>
      </c>
      <c r="F32" s="294">
        <v>0</v>
      </c>
      <c r="G32" s="294">
        <v>0</v>
      </c>
      <c r="H32" s="294">
        <v>0</v>
      </c>
      <c r="I32" s="294">
        <v>0</v>
      </c>
      <c r="J32" s="294">
        <v>0</v>
      </c>
      <c r="K32" s="294">
        <v>0</v>
      </c>
      <c r="L32" s="294">
        <v>0</v>
      </c>
      <c r="M32" s="294">
        <v>0</v>
      </c>
      <c r="N32" s="294">
        <v>0</v>
      </c>
      <c r="O32" s="294">
        <v>0</v>
      </c>
      <c r="P32" s="294">
        <v>0</v>
      </c>
      <c r="Q32" s="294">
        <v>0</v>
      </c>
      <c r="R32" s="294">
        <v>0</v>
      </c>
      <c r="S32" s="294">
        <v>0</v>
      </c>
    </row>
    <row r="33" spans="1:19" x14ac:dyDescent="0.25">
      <c r="A33" s="296" t="s">
        <v>296</v>
      </c>
      <c r="B33" s="296"/>
      <c r="C33" s="296"/>
      <c r="D33" s="296">
        <v>0</v>
      </c>
      <c r="E33" s="296">
        <v>0</v>
      </c>
      <c r="F33" s="296">
        <v>0</v>
      </c>
      <c r="G33" s="296">
        <v>0</v>
      </c>
      <c r="H33" s="296">
        <v>0</v>
      </c>
      <c r="I33" s="296">
        <v>0</v>
      </c>
      <c r="J33" s="296">
        <v>0</v>
      </c>
      <c r="K33" s="296">
        <v>0</v>
      </c>
      <c r="L33" s="296">
        <v>0</v>
      </c>
      <c r="M33" s="296">
        <v>0</v>
      </c>
      <c r="N33" s="296">
        <v>0</v>
      </c>
      <c r="O33" s="296">
        <v>0</v>
      </c>
      <c r="P33" s="296">
        <v>0</v>
      </c>
      <c r="Q33" s="296">
        <v>0</v>
      </c>
      <c r="R33" s="296">
        <v>0</v>
      </c>
      <c r="S33" s="296">
        <v>0</v>
      </c>
    </row>
    <row r="34" spans="1:19" s="286" customFormat="1" x14ac:dyDescent="0.25">
      <c r="A34" s="178" t="s">
        <v>289</v>
      </c>
      <c r="B34" s="294"/>
      <c r="C34" s="294"/>
      <c r="D34" s="371">
        <f>SUM(D35:D37)</f>
        <v>302.72954351156937</v>
      </c>
      <c r="E34" s="371">
        <f t="shared" ref="E34:S34" si="20">SUM(E35:E37)</f>
        <v>315.91362716386357</v>
      </c>
      <c r="F34" s="371">
        <f t="shared" si="20"/>
        <v>269.00065105835029</v>
      </c>
      <c r="G34" s="371">
        <f t="shared" si="20"/>
        <v>258.06826602747265</v>
      </c>
      <c r="H34" s="371">
        <f t="shared" si="20"/>
        <v>316.19625416324135</v>
      </c>
      <c r="I34" s="371">
        <f t="shared" si="20"/>
        <v>240.38389092354723</v>
      </c>
      <c r="J34" s="371">
        <f t="shared" si="20"/>
        <v>290.10139648442498</v>
      </c>
      <c r="K34" s="371">
        <f t="shared" si="20"/>
        <v>296.00861135054117</v>
      </c>
      <c r="L34" s="371">
        <f t="shared" si="20"/>
        <v>235.20653698989017</v>
      </c>
      <c r="M34" s="371">
        <f t="shared" si="20"/>
        <v>222.64982316039064</v>
      </c>
      <c r="N34" s="371">
        <f t="shared" si="20"/>
        <v>238.06075910448578</v>
      </c>
      <c r="O34" s="371">
        <f t="shared" si="20"/>
        <v>290.31259028615779</v>
      </c>
      <c r="P34" s="371">
        <f t="shared" si="20"/>
        <v>293.22582243359051</v>
      </c>
      <c r="Q34" s="371">
        <f t="shared" si="20"/>
        <v>295.02718133072381</v>
      </c>
      <c r="R34" s="371">
        <f t="shared" si="20"/>
        <v>257.59307997357371</v>
      </c>
      <c r="S34" s="371">
        <f t="shared" si="20"/>
        <v>4120.4780339618228</v>
      </c>
    </row>
    <row r="35" spans="1:19" s="286" customFormat="1" x14ac:dyDescent="0.25">
      <c r="A35" s="31" t="s">
        <v>290</v>
      </c>
      <c r="B35" s="294"/>
      <c r="C35" s="294"/>
      <c r="D35" s="294">
        <v>344.28761706298832</v>
      </c>
      <c r="E35" s="294">
        <v>359.28158392580292</v>
      </c>
      <c r="F35" s="294">
        <v>305.92849335741306</v>
      </c>
      <c r="G35" s="294">
        <v>293.4953335559743</v>
      </c>
      <c r="H35" s="294">
        <v>359.60300936385147</v>
      </c>
      <c r="I35" s="294">
        <v>273.38328471807876</v>
      </c>
      <c r="J35" s="294">
        <v>329.92590463325826</v>
      </c>
      <c r="K35" s="294">
        <v>336.64404950324018</v>
      </c>
      <c r="L35" s="294">
        <v>267.49519455074972</v>
      </c>
      <c r="M35" s="294">
        <v>253.21472151744945</v>
      </c>
      <c r="N35" s="294">
        <v>270.74123826027306</v>
      </c>
      <c r="O35" s="294">
        <v>330.1660906748769</v>
      </c>
      <c r="P35" s="294">
        <v>333.47924519014668</v>
      </c>
      <c r="Q35" s="294">
        <v>335.52789083924739</v>
      </c>
      <c r="R35" s="294">
        <v>292.95491496233223</v>
      </c>
      <c r="S35" s="294">
        <v>4686.1285721156828</v>
      </c>
    </row>
    <row r="36" spans="1:19" s="286" customFormat="1" x14ac:dyDescent="0.25">
      <c r="A36" s="294" t="s">
        <v>291</v>
      </c>
      <c r="B36" s="294"/>
      <c r="C36" s="294"/>
      <c r="D36" s="294">
        <v>-41.558073551418936</v>
      </c>
      <c r="E36" s="294">
        <v>-43.367956761939354</v>
      </c>
      <c r="F36" s="294">
        <v>-36.927842299062789</v>
      </c>
      <c r="G36" s="294">
        <v>-35.427067528501681</v>
      </c>
      <c r="H36" s="294">
        <v>-43.406755200610114</v>
      </c>
      <c r="I36" s="294">
        <v>-32.999393794531521</v>
      </c>
      <c r="J36" s="294">
        <v>-39.824508148833296</v>
      </c>
      <c r="K36" s="294">
        <v>-40.635438152698981</v>
      </c>
      <c r="L36" s="294">
        <v>-32.288657560859548</v>
      </c>
      <c r="M36" s="294">
        <v>-30.564898357058819</v>
      </c>
      <c r="N36" s="294">
        <v>-32.680479155787289</v>
      </c>
      <c r="O36" s="294">
        <v>-39.853500388719127</v>
      </c>
      <c r="P36" s="294">
        <v>-40.253422756556155</v>
      </c>
      <c r="Q36" s="294">
        <v>-40.500709508523613</v>
      </c>
      <c r="R36" s="294">
        <v>-35.361834988758538</v>
      </c>
      <c r="S36" s="294">
        <v>-565.65053815385988</v>
      </c>
    </row>
    <row r="37" spans="1:19" s="286" customFormat="1" x14ac:dyDescent="0.25">
      <c r="A37" s="296" t="s">
        <v>298</v>
      </c>
      <c r="B37" s="296"/>
      <c r="C37" s="296"/>
      <c r="D37" s="296">
        <v>0</v>
      </c>
      <c r="E37" s="296">
        <v>0</v>
      </c>
      <c r="F37" s="296">
        <v>0</v>
      </c>
      <c r="G37" s="296">
        <v>0</v>
      </c>
      <c r="H37" s="296">
        <v>0</v>
      </c>
      <c r="I37" s="296">
        <v>0</v>
      </c>
      <c r="J37" s="296">
        <v>0</v>
      </c>
      <c r="K37" s="296">
        <v>0</v>
      </c>
      <c r="L37" s="296">
        <v>0</v>
      </c>
      <c r="M37" s="296">
        <v>0</v>
      </c>
      <c r="N37" s="296">
        <v>0</v>
      </c>
      <c r="O37" s="296">
        <v>0</v>
      </c>
      <c r="P37" s="296">
        <v>0</v>
      </c>
      <c r="Q37" s="296">
        <v>0</v>
      </c>
      <c r="R37" s="296">
        <v>0</v>
      </c>
      <c r="S37" s="296">
        <v>0</v>
      </c>
    </row>
    <row r="38" spans="1:19" ht="15.75" thickBot="1" x14ac:dyDescent="0.3">
      <c r="A38" s="383" t="s">
        <v>189</v>
      </c>
      <c r="B38" s="384"/>
      <c r="C38" s="384"/>
      <c r="D38" s="385">
        <v>15138.596822822465</v>
      </c>
      <c r="E38" s="385">
        <v>15653.110332392143</v>
      </c>
      <c r="F38" s="385">
        <v>13235.982755937495</v>
      </c>
      <c r="G38" s="385">
        <v>12537.174144939787</v>
      </c>
      <c r="H38" s="385">
        <v>13774.997430006002</v>
      </c>
      <c r="I38" s="385">
        <v>10236.381465672473</v>
      </c>
      <c r="J38" s="385">
        <v>12596.465626141595</v>
      </c>
      <c r="K38" s="385">
        <v>16720.919029015924</v>
      </c>
      <c r="L38" s="385">
        <v>10120.625512680093</v>
      </c>
      <c r="M38" s="385">
        <v>9452.4987472642624</v>
      </c>
      <c r="N38" s="385">
        <v>10205.672135835461</v>
      </c>
      <c r="O38" s="385">
        <v>12368.348292490409</v>
      </c>
      <c r="P38" s="385">
        <v>12511.876837125597</v>
      </c>
      <c r="Q38" s="385">
        <v>12599.640755983171</v>
      </c>
      <c r="R38" s="385">
        <v>10834.188145654947</v>
      </c>
      <c r="S38" s="385">
        <v>187986.47803396184</v>
      </c>
    </row>
    <row r="39" spans="1:19" ht="15.75" thickBot="1" x14ac:dyDescent="0.3">
      <c r="A39" s="294"/>
      <c r="B39" s="294"/>
      <c r="C39" s="294"/>
      <c r="D39" s="294"/>
      <c r="E39" s="294"/>
      <c r="F39" s="294"/>
      <c r="G39" s="294"/>
      <c r="H39" s="294"/>
      <c r="I39" s="294"/>
      <c r="J39" s="294"/>
      <c r="K39" s="294"/>
      <c r="L39" s="294"/>
      <c r="M39" s="294"/>
      <c r="N39" s="294"/>
      <c r="O39" s="294"/>
      <c r="P39" s="294"/>
      <c r="Q39" s="294"/>
      <c r="R39" s="294"/>
      <c r="S39" s="294"/>
    </row>
    <row r="40" spans="1:19" x14ac:dyDescent="0.25">
      <c r="A40" s="300" t="s">
        <v>1</v>
      </c>
      <c r="B40" s="300"/>
      <c r="C40" s="301"/>
      <c r="D40" s="302"/>
      <c r="E40" s="302"/>
      <c r="F40" s="302"/>
      <c r="G40" s="302"/>
      <c r="H40" s="302"/>
      <c r="I40" s="302"/>
      <c r="J40" s="302"/>
      <c r="K40" s="302"/>
      <c r="L40" s="302"/>
      <c r="M40" s="302"/>
      <c r="N40" s="302"/>
      <c r="O40" s="302"/>
      <c r="P40" s="302"/>
      <c r="Q40" s="302"/>
      <c r="R40" s="302"/>
      <c r="S40" s="302"/>
    </row>
    <row r="41" spans="1:19" x14ac:dyDescent="0.25">
      <c r="A41" s="373" t="s">
        <v>190</v>
      </c>
      <c r="B41" s="373"/>
      <c r="C41" s="373"/>
      <c r="D41" s="373">
        <v>506117.70519437158</v>
      </c>
      <c r="E41" s="373">
        <v>485454.09226935549</v>
      </c>
      <c r="F41" s="373">
        <v>414966.34327545174</v>
      </c>
      <c r="G41" s="373">
        <v>336709.44674915395</v>
      </c>
      <c r="H41" s="373">
        <v>401621.54772657808</v>
      </c>
      <c r="I41" s="373">
        <v>351262.08601168229</v>
      </c>
      <c r="J41" s="373">
        <v>458356.96353440132</v>
      </c>
      <c r="K41" s="373">
        <v>648431.56501203054</v>
      </c>
      <c r="L41" s="373">
        <v>309305.03060502268</v>
      </c>
      <c r="M41" s="373">
        <v>208549.93216915123</v>
      </c>
      <c r="N41" s="373">
        <v>195195.62065403856</v>
      </c>
      <c r="O41" s="373">
        <v>406207.36279026291</v>
      </c>
      <c r="P41" s="373">
        <v>474608.99257406389</v>
      </c>
      <c r="Q41" s="373">
        <v>493373.86660660274</v>
      </c>
      <c r="R41" s="373">
        <v>326692.4532290395</v>
      </c>
      <c r="S41" s="373">
        <v>6016853.0084012067</v>
      </c>
    </row>
    <row r="42" spans="1:19" x14ac:dyDescent="0.25">
      <c r="A42" s="294" t="s">
        <v>188</v>
      </c>
      <c r="B42" s="294"/>
      <c r="C42" s="294"/>
      <c r="D42" s="294">
        <v>0</v>
      </c>
      <c r="E42" s="294">
        <v>0</v>
      </c>
      <c r="F42" s="294">
        <v>0</v>
      </c>
      <c r="G42" s="294">
        <v>0</v>
      </c>
      <c r="H42" s="294">
        <v>0</v>
      </c>
      <c r="I42" s="294">
        <v>0</v>
      </c>
      <c r="J42" s="294">
        <v>0</v>
      </c>
      <c r="K42" s="294">
        <v>0</v>
      </c>
      <c r="L42" s="294">
        <v>0</v>
      </c>
      <c r="M42" s="294">
        <v>0</v>
      </c>
      <c r="N42" s="294">
        <v>0</v>
      </c>
      <c r="O42" s="294">
        <v>0</v>
      </c>
      <c r="P42" s="294">
        <v>0</v>
      </c>
      <c r="Q42" s="294">
        <v>0</v>
      </c>
      <c r="R42" s="294">
        <v>0</v>
      </c>
      <c r="S42" s="294">
        <v>0</v>
      </c>
    </row>
    <row r="43" spans="1:19" x14ac:dyDescent="0.25">
      <c r="A43" s="294" t="s">
        <v>192</v>
      </c>
      <c r="B43" s="294"/>
      <c r="C43" s="294"/>
      <c r="D43" s="294">
        <v>0</v>
      </c>
      <c r="E43" s="294">
        <v>0</v>
      </c>
      <c r="F43" s="294">
        <v>0</v>
      </c>
      <c r="G43" s="294">
        <v>0</v>
      </c>
      <c r="H43" s="294">
        <v>0</v>
      </c>
      <c r="I43" s="294">
        <v>0</v>
      </c>
      <c r="J43" s="294">
        <v>0</v>
      </c>
      <c r="K43" s="294">
        <v>0</v>
      </c>
      <c r="L43" s="294">
        <v>0</v>
      </c>
      <c r="M43" s="294">
        <v>0</v>
      </c>
      <c r="N43" s="294">
        <v>0</v>
      </c>
      <c r="O43" s="294">
        <v>0</v>
      </c>
      <c r="P43" s="294">
        <v>0</v>
      </c>
      <c r="Q43" s="294">
        <v>0</v>
      </c>
      <c r="R43" s="294">
        <v>0</v>
      </c>
      <c r="S43" s="294">
        <v>0</v>
      </c>
    </row>
    <row r="44" spans="1:19" x14ac:dyDescent="0.25">
      <c r="A44" s="296" t="s">
        <v>193</v>
      </c>
      <c r="B44" s="296"/>
      <c r="C44" s="296"/>
      <c r="D44" s="296">
        <v>0</v>
      </c>
      <c r="E44" s="296">
        <v>0</v>
      </c>
      <c r="F44" s="296">
        <v>0</v>
      </c>
      <c r="G44" s="296">
        <v>0</v>
      </c>
      <c r="H44" s="296">
        <v>0</v>
      </c>
      <c r="I44" s="296">
        <v>0</v>
      </c>
      <c r="J44" s="296">
        <v>0</v>
      </c>
      <c r="K44" s="296">
        <v>0</v>
      </c>
      <c r="L44" s="296">
        <v>0</v>
      </c>
      <c r="M44" s="296">
        <v>0</v>
      </c>
      <c r="N44" s="296">
        <v>0</v>
      </c>
      <c r="O44" s="296">
        <v>0</v>
      </c>
      <c r="P44" s="296">
        <v>0</v>
      </c>
      <c r="Q44" s="296">
        <v>0</v>
      </c>
      <c r="R44" s="296">
        <v>0</v>
      </c>
      <c r="S44" s="296">
        <v>0</v>
      </c>
    </row>
    <row r="45" spans="1:19" s="286" customFormat="1" x14ac:dyDescent="0.25">
      <c r="A45" s="178" t="s">
        <v>292</v>
      </c>
      <c r="B45" s="294"/>
      <c r="C45" s="294"/>
      <c r="D45" s="371">
        <f t="shared" ref="D45:S45" si="21">SUM(D46:D51)</f>
        <v>13730.771741637318</v>
      </c>
      <c r="E45" s="371">
        <f t="shared" si="21"/>
        <v>34281.926180737828</v>
      </c>
      <c r="F45" s="371">
        <f t="shared" si="21"/>
        <v>36063.609912402098</v>
      </c>
      <c r="G45" s="371">
        <f t="shared" si="21"/>
        <v>9257.1999647294342</v>
      </c>
      <c r="H45" s="371">
        <f t="shared" si="21"/>
        <v>-1793.5968811272612</v>
      </c>
      <c r="I45" s="371">
        <f t="shared" si="21"/>
        <v>-10018.325745638478</v>
      </c>
      <c r="J45" s="371">
        <f t="shared" si="21"/>
        <v>16335.298880305958</v>
      </c>
      <c r="K45" s="371">
        <f t="shared" si="21"/>
        <v>-5168.736362306443</v>
      </c>
      <c r="L45" s="371">
        <f t="shared" si="21"/>
        <v>-3357.8388597300554</v>
      </c>
      <c r="M45" s="371">
        <f t="shared" si="21"/>
        <v>1890.9878233855011</v>
      </c>
      <c r="N45" s="371">
        <f t="shared" si="21"/>
        <v>13424.130335479544</v>
      </c>
      <c r="O45" s="371">
        <f t="shared" si="21"/>
        <v>20763.811389639519</v>
      </c>
      <c r="P45" s="371">
        <f t="shared" si="21"/>
        <v>7047.3524796391976</v>
      </c>
      <c r="Q45" s="371">
        <f t="shared" si="21"/>
        <v>-4118.8786400865847</v>
      </c>
      <c r="R45" s="371">
        <f t="shared" si="21"/>
        <v>11764.287780932831</v>
      </c>
      <c r="S45" s="371">
        <f t="shared" si="21"/>
        <v>140102.00000000038</v>
      </c>
    </row>
    <row r="46" spans="1:19" s="286" customFormat="1" x14ac:dyDescent="0.25">
      <c r="A46" s="31" t="s">
        <v>293</v>
      </c>
      <c r="B46" s="294"/>
      <c r="C46" s="294"/>
      <c r="D46" s="294">
        <v>0</v>
      </c>
      <c r="E46" s="294">
        <v>0</v>
      </c>
      <c r="F46" s="294">
        <v>0</v>
      </c>
      <c r="G46" s="294">
        <v>0</v>
      </c>
      <c r="H46" s="294">
        <v>0</v>
      </c>
      <c r="I46" s="294">
        <v>0</v>
      </c>
      <c r="J46" s="294">
        <v>0</v>
      </c>
      <c r="K46" s="294">
        <v>0</v>
      </c>
      <c r="L46" s="294">
        <v>0</v>
      </c>
      <c r="M46" s="294">
        <v>0</v>
      </c>
      <c r="N46" s="294">
        <v>0</v>
      </c>
      <c r="O46" s="294">
        <v>0</v>
      </c>
      <c r="P46" s="294">
        <v>0</v>
      </c>
      <c r="Q46" s="294">
        <v>0</v>
      </c>
      <c r="R46" s="294">
        <v>0</v>
      </c>
      <c r="S46" s="294">
        <v>0</v>
      </c>
    </row>
    <row r="47" spans="1:19" x14ac:dyDescent="0.25">
      <c r="A47" s="31" t="s">
        <v>295</v>
      </c>
      <c r="B47" s="294"/>
      <c r="C47" s="294"/>
      <c r="D47" s="294">
        <v>-2777.3563120028307</v>
      </c>
      <c r="E47" s="294">
        <v>-2788.7672226540153</v>
      </c>
      <c r="F47" s="294">
        <v>-2387.4770924950453</v>
      </c>
      <c r="G47" s="294">
        <v>-1963.7361839354112</v>
      </c>
      <c r="H47" s="294">
        <v>-2278.7273636310701</v>
      </c>
      <c r="I47" s="294">
        <v>-1853.8610391877999</v>
      </c>
      <c r="J47" s="294">
        <v>-2602.8328740894353</v>
      </c>
      <c r="K47" s="294">
        <v>-3378.8155156378793</v>
      </c>
      <c r="L47" s="294">
        <v>-1611.0979652006442</v>
      </c>
      <c r="M47" s="294">
        <v>-1116.2919524051799</v>
      </c>
      <c r="N47" s="294">
        <v>-1099.8223037370094</v>
      </c>
      <c r="O47" s="294">
        <v>-2333.022659530146</v>
      </c>
      <c r="P47" s="294">
        <v>-2595.9336306787136</v>
      </c>
      <c r="Q47" s="294">
        <v>-2592.3596665963892</v>
      </c>
      <c r="R47" s="294">
        <v>-1863.8982182184332</v>
      </c>
      <c r="S47" s="294">
        <v>-33243.999999999993</v>
      </c>
    </row>
    <row r="48" spans="1:19" x14ac:dyDescent="0.25">
      <c r="A48" s="31" t="s">
        <v>297</v>
      </c>
      <c r="B48" s="294"/>
      <c r="C48" s="294"/>
      <c r="D48" s="294">
        <v>0</v>
      </c>
      <c r="E48" s="294">
        <v>0</v>
      </c>
      <c r="F48" s="294">
        <v>0</v>
      </c>
      <c r="G48" s="294">
        <v>0</v>
      </c>
      <c r="H48" s="294">
        <v>0</v>
      </c>
      <c r="I48" s="294">
        <v>0</v>
      </c>
      <c r="J48" s="294">
        <v>0</v>
      </c>
      <c r="K48" s="294">
        <v>0</v>
      </c>
      <c r="L48" s="294">
        <v>0</v>
      </c>
      <c r="M48" s="294">
        <v>0</v>
      </c>
      <c r="N48" s="294">
        <v>0</v>
      </c>
      <c r="O48" s="294">
        <v>0</v>
      </c>
      <c r="P48" s="294">
        <v>0</v>
      </c>
      <c r="Q48" s="294">
        <v>0</v>
      </c>
      <c r="R48" s="294">
        <v>0</v>
      </c>
      <c r="S48" s="294">
        <v>0</v>
      </c>
    </row>
    <row r="49" spans="1:35" x14ac:dyDescent="0.25">
      <c r="A49" s="31" t="s">
        <v>307</v>
      </c>
      <c r="B49" s="294"/>
      <c r="C49" s="294"/>
      <c r="D49" s="294">
        <v>150.38025994480495</v>
      </c>
      <c r="E49" s="294">
        <v>150.99810494456827</v>
      </c>
      <c r="F49" s="294">
        <v>129.27020714989416</v>
      </c>
      <c r="G49" s="294">
        <v>106.32670951400975</v>
      </c>
      <c r="H49" s="294">
        <v>123.38194123859724</v>
      </c>
      <c r="I49" s="294">
        <v>100.37750783714473</v>
      </c>
      <c r="J49" s="294">
        <v>140.93066939480758</v>
      </c>
      <c r="K49" s="294">
        <v>182.94633401961806</v>
      </c>
      <c r="L49" s="294">
        <v>87.233074761194786</v>
      </c>
      <c r="M49" s="294">
        <v>60.441749318052096</v>
      </c>
      <c r="N49" s="294">
        <v>59.549998397503813</v>
      </c>
      <c r="O49" s="294">
        <v>126.32176594736683</v>
      </c>
      <c r="P49" s="294">
        <v>140.55710910906282</v>
      </c>
      <c r="Q49" s="294">
        <v>140.36359643464988</v>
      </c>
      <c r="R49" s="294">
        <v>100.92097198872517</v>
      </c>
      <c r="S49" s="294">
        <v>1800.0000000000002</v>
      </c>
    </row>
    <row r="50" spans="1:35" x14ac:dyDescent="0.25">
      <c r="A50" s="31" t="s">
        <v>299</v>
      </c>
      <c r="B50" s="294"/>
      <c r="C50" s="294"/>
      <c r="D50" s="294">
        <v>0</v>
      </c>
      <c r="E50" s="294">
        <v>0</v>
      </c>
      <c r="F50" s="294">
        <v>0</v>
      </c>
      <c r="G50" s="294">
        <v>0</v>
      </c>
      <c r="H50" s="294">
        <v>0</v>
      </c>
      <c r="I50" s="294">
        <v>0</v>
      </c>
      <c r="J50" s="294">
        <v>0</v>
      </c>
      <c r="K50" s="294">
        <v>0</v>
      </c>
      <c r="L50" s="294">
        <v>0</v>
      </c>
      <c r="M50" s="294">
        <v>0</v>
      </c>
      <c r="N50" s="294">
        <v>0</v>
      </c>
      <c r="O50" s="294">
        <v>0</v>
      </c>
      <c r="P50" s="294">
        <v>0</v>
      </c>
      <c r="Q50" s="294">
        <v>0</v>
      </c>
      <c r="R50" s="294">
        <v>0</v>
      </c>
      <c r="S50" s="294">
        <v>0</v>
      </c>
    </row>
    <row r="51" spans="1:35" x14ac:dyDescent="0.25">
      <c r="A51" s="296" t="s">
        <v>296</v>
      </c>
      <c r="B51" s="296"/>
      <c r="C51" s="296"/>
      <c r="D51" s="296">
        <v>16357.747793695344</v>
      </c>
      <c r="E51" s="296">
        <v>36919.695298447274</v>
      </c>
      <c r="F51" s="296">
        <v>38321.816797747248</v>
      </c>
      <c r="G51" s="296">
        <v>11114.609439150836</v>
      </c>
      <c r="H51" s="296">
        <v>361.74854126521154</v>
      </c>
      <c r="I51" s="296">
        <v>-8264.8422142878226</v>
      </c>
      <c r="J51" s="296">
        <v>18797.201085000586</v>
      </c>
      <c r="K51" s="296">
        <v>-1972.8671806881816</v>
      </c>
      <c r="L51" s="296">
        <v>-1833.973969290606</v>
      </c>
      <c r="M51" s="296">
        <v>2946.8380264726288</v>
      </c>
      <c r="N51" s="296">
        <v>14464.402640819049</v>
      </c>
      <c r="O51" s="296">
        <v>22970.512283222299</v>
      </c>
      <c r="P51" s="296">
        <v>9502.7290012088488</v>
      </c>
      <c r="Q51" s="296">
        <v>-1666.8825699248453</v>
      </c>
      <c r="R51" s="296">
        <v>13527.265027162539</v>
      </c>
      <c r="S51" s="296">
        <v>171546.00000000038</v>
      </c>
    </row>
    <row r="52" spans="1:35" x14ac:dyDescent="0.25">
      <c r="A52" s="178" t="s">
        <v>289</v>
      </c>
      <c r="B52" s="294"/>
      <c r="C52" s="294"/>
      <c r="D52" s="371">
        <f>SUM(D53:D55)</f>
        <v>17319.035839249897</v>
      </c>
      <c r="E52" s="371">
        <f t="shared" ref="E52:S52" si="22">SUM(E53:E55)</f>
        <v>16043.217216607758</v>
      </c>
      <c r="F52" s="371">
        <f t="shared" si="22"/>
        <v>13053.367289927715</v>
      </c>
      <c r="G52" s="371">
        <f t="shared" si="22"/>
        <v>10262.302346226308</v>
      </c>
      <c r="H52" s="371">
        <f t="shared" si="22"/>
        <v>8945.0245026194225</v>
      </c>
      <c r="I52" s="371">
        <f t="shared" si="22"/>
        <v>8098.8678940233276</v>
      </c>
      <c r="J52" s="371">
        <f t="shared" si="22"/>
        <v>11591.96150011761</v>
      </c>
      <c r="K52" s="371">
        <f t="shared" si="22"/>
        <v>14615.102269016585</v>
      </c>
      <c r="L52" s="371">
        <f t="shared" si="22"/>
        <v>8222.4471209101412</v>
      </c>
      <c r="M52" s="371">
        <f t="shared" si="22"/>
        <v>7111.9989249789551</v>
      </c>
      <c r="N52" s="371">
        <f t="shared" si="22"/>
        <v>8369.0386641043369</v>
      </c>
      <c r="O52" s="371">
        <f t="shared" si="22"/>
        <v>11382.342730500161</v>
      </c>
      <c r="P52" s="371">
        <f t="shared" si="22"/>
        <v>12004.335595781502</v>
      </c>
      <c r="Q52" s="371">
        <f t="shared" si="22"/>
        <v>10242.661045477409</v>
      </c>
      <c r="R52" s="371">
        <f t="shared" si="22"/>
        <v>8894.4314279495484</v>
      </c>
      <c r="S52" s="371">
        <f t="shared" si="22"/>
        <v>166156.13436749071</v>
      </c>
    </row>
    <row r="53" spans="1:35" s="286" customFormat="1" x14ac:dyDescent="0.25">
      <c r="A53" s="31" t="s">
        <v>290</v>
      </c>
      <c r="B53" s="294"/>
      <c r="C53" s="294"/>
      <c r="D53" s="294">
        <v>12095.665600439366</v>
      </c>
      <c r="E53" s="294">
        <v>12145.306885571057</v>
      </c>
      <c r="F53" s="294">
        <v>10397.692132398442</v>
      </c>
      <c r="G53" s="294">
        <v>8552.3727447113924</v>
      </c>
      <c r="H53" s="294">
        <v>9924.1968574946241</v>
      </c>
      <c r="I53" s="294">
        <v>8073.800947010056</v>
      </c>
      <c r="J53" s="294">
        <v>11335.737634898069</v>
      </c>
      <c r="K53" s="294">
        <v>14715.287005963812</v>
      </c>
      <c r="L53" s="294">
        <v>7016.5141221765234</v>
      </c>
      <c r="M53" s="294">
        <v>4861.4759326327121</v>
      </c>
      <c r="N53" s="294">
        <v>4789.7794446124017</v>
      </c>
      <c r="O53" s="294">
        <v>10160.575518563541</v>
      </c>
      <c r="P53" s="294">
        <v>11305.48235074609</v>
      </c>
      <c r="Q53" s="294">
        <v>11289.99910946678</v>
      </c>
      <c r="R53" s="294">
        <v>8117.4760100080657</v>
      </c>
      <c r="S53" s="294">
        <v>144781.36229669297</v>
      </c>
    </row>
    <row r="54" spans="1:35" s="286" customFormat="1" x14ac:dyDescent="0.25">
      <c r="A54" s="294" t="s">
        <v>291</v>
      </c>
      <c r="B54" s="294"/>
      <c r="C54" s="294"/>
      <c r="D54" s="294">
        <v>-1460.0367128059147</v>
      </c>
      <c r="E54" s="294">
        <v>-1466.0287847726283</v>
      </c>
      <c r="F54" s="294">
        <v>-1255.0786987037327</v>
      </c>
      <c r="G54" s="294">
        <v>-1032.3349372708969</v>
      </c>
      <c r="H54" s="294">
        <v>-1197.924300794899</v>
      </c>
      <c r="I54" s="294">
        <v>-974.56776534014398</v>
      </c>
      <c r="J54" s="294">
        <v>-1368.307760846636</v>
      </c>
      <c r="K54" s="294">
        <v>-1776.2444811141745</v>
      </c>
      <c r="L54" s="294">
        <v>-846.94538958871101</v>
      </c>
      <c r="M54" s="294">
        <v>-586.81626745768381</v>
      </c>
      <c r="N54" s="294">
        <v>-578.16196862479444</v>
      </c>
      <c r="O54" s="294">
        <v>-1226.4569615582709</v>
      </c>
      <c r="P54" s="294">
        <v>-1364.6557232426319</v>
      </c>
      <c r="Q54" s="294">
        <v>-1362.7867809745683</v>
      </c>
      <c r="R54" s="294">
        <v>-979.83966996430024</v>
      </c>
      <c r="S54" s="294">
        <v>-17476.186203059988</v>
      </c>
      <c r="U54" s="270"/>
      <c r="V54" s="270"/>
      <c r="W54" s="270"/>
      <c r="X54" s="270"/>
      <c r="Y54" s="270"/>
      <c r="Z54" s="270"/>
      <c r="AA54" s="270"/>
      <c r="AB54" s="270"/>
      <c r="AC54" s="270"/>
      <c r="AD54" s="270"/>
      <c r="AE54" s="270"/>
      <c r="AF54" s="270"/>
      <c r="AG54" s="270"/>
      <c r="AH54" s="270"/>
      <c r="AI54" s="270"/>
    </row>
    <row r="55" spans="1:35" s="286" customFormat="1" x14ac:dyDescent="0.25">
      <c r="A55" s="296" t="s">
        <v>298</v>
      </c>
      <c r="B55" s="296"/>
      <c r="C55" s="296"/>
      <c r="D55" s="296">
        <v>6683.4069516164445</v>
      </c>
      <c r="E55" s="296">
        <v>5363.9391158093304</v>
      </c>
      <c r="F55" s="296">
        <v>3910.7538562330037</v>
      </c>
      <c r="G55" s="296">
        <v>2742.2645387858138</v>
      </c>
      <c r="H55" s="296">
        <v>218.75194591969694</v>
      </c>
      <c r="I55" s="296">
        <v>999.63471235341649</v>
      </c>
      <c r="J55" s="296">
        <v>1624.5316260661771</v>
      </c>
      <c r="K55" s="296">
        <v>1676.059744166947</v>
      </c>
      <c r="L55" s="296">
        <v>2052.8783883223291</v>
      </c>
      <c r="M55" s="296">
        <v>2837.3392598039272</v>
      </c>
      <c r="N55" s="296">
        <v>4157.4211881167284</v>
      </c>
      <c r="O55" s="296">
        <v>2448.2241734948907</v>
      </c>
      <c r="P55" s="296">
        <v>2063.508968278044</v>
      </c>
      <c r="Q55" s="296">
        <v>315.44871698519569</v>
      </c>
      <c r="R55" s="296">
        <v>1756.7950879057817</v>
      </c>
      <c r="S55" s="296">
        <v>38850.95827385773</v>
      </c>
    </row>
    <row r="56" spans="1:35" ht="15.75" thickBot="1" x14ac:dyDescent="0.3">
      <c r="A56" s="386" t="s">
        <v>189</v>
      </c>
      <c r="B56" s="386"/>
      <c r="C56" s="387"/>
      <c r="D56" s="388">
        <f t="shared" ref="D56:S56" si="23">D45+D52+SUM(D41:D44)</f>
        <v>537167.51277525874</v>
      </c>
      <c r="E56" s="388">
        <f t="shared" si="23"/>
        <v>535779.2356667011</v>
      </c>
      <c r="F56" s="388">
        <f t="shared" si="23"/>
        <v>464083.32047778158</v>
      </c>
      <c r="G56" s="388">
        <f t="shared" si="23"/>
        <v>356228.94906010968</v>
      </c>
      <c r="H56" s="388">
        <f t="shared" si="23"/>
        <v>408772.97534807026</v>
      </c>
      <c r="I56" s="388">
        <f t="shared" si="23"/>
        <v>349342.62816006714</v>
      </c>
      <c r="J56" s="388">
        <f t="shared" si="23"/>
        <v>486284.22391482489</v>
      </c>
      <c r="K56" s="388">
        <f t="shared" si="23"/>
        <v>657877.93091874069</v>
      </c>
      <c r="L56" s="388">
        <f t="shared" si="23"/>
        <v>314169.63886620279</v>
      </c>
      <c r="M56" s="388">
        <f t="shared" si="23"/>
        <v>217552.91891751569</v>
      </c>
      <c r="N56" s="388">
        <f t="shared" si="23"/>
        <v>216988.78965362243</v>
      </c>
      <c r="O56" s="388">
        <f t="shared" si="23"/>
        <v>438353.51691040257</v>
      </c>
      <c r="P56" s="388">
        <f t="shared" si="23"/>
        <v>493660.68064948457</v>
      </c>
      <c r="Q56" s="388">
        <f t="shared" si="23"/>
        <v>499497.64901199355</v>
      </c>
      <c r="R56" s="388">
        <f t="shared" si="23"/>
        <v>347351.17243792186</v>
      </c>
      <c r="S56" s="388">
        <f t="shared" si="23"/>
        <v>6323111.1427686978</v>
      </c>
    </row>
    <row r="57" spans="1:35" ht="15.75" thickBot="1" x14ac:dyDescent="0.3">
      <c r="A57" s="287"/>
      <c r="B57" s="288"/>
      <c r="C57" s="288"/>
      <c r="D57" s="307"/>
      <c r="E57" s="307"/>
      <c r="F57" s="307"/>
      <c r="G57" s="307"/>
      <c r="H57" s="307"/>
      <c r="I57" s="307"/>
      <c r="J57" s="307"/>
      <c r="K57" s="307"/>
      <c r="L57" s="307"/>
      <c r="M57" s="307"/>
      <c r="N57" s="307"/>
      <c r="O57" s="307"/>
      <c r="P57" s="307"/>
      <c r="Q57" s="307"/>
      <c r="R57" s="307"/>
      <c r="S57" s="307"/>
    </row>
    <row r="58" spans="1:35" x14ac:dyDescent="0.25">
      <c r="A58" s="303" t="s">
        <v>191</v>
      </c>
      <c r="B58" s="303"/>
      <c r="C58" s="304"/>
      <c r="D58" s="305"/>
      <c r="E58" s="305"/>
      <c r="F58" s="305"/>
      <c r="G58" s="305"/>
      <c r="H58" s="305"/>
      <c r="I58" s="305"/>
      <c r="J58" s="305"/>
      <c r="K58" s="305"/>
      <c r="L58" s="305"/>
      <c r="M58" s="305"/>
      <c r="N58" s="305"/>
      <c r="O58" s="305"/>
      <c r="P58" s="305"/>
      <c r="Q58" s="305"/>
      <c r="R58" s="305"/>
      <c r="S58" s="305"/>
    </row>
    <row r="59" spans="1:35" x14ac:dyDescent="0.25">
      <c r="A59" s="373" t="s">
        <v>190</v>
      </c>
      <c r="B59" s="373"/>
      <c r="C59" s="373"/>
      <c r="D59" s="373">
        <v>276247.66493968555</v>
      </c>
      <c r="E59" s="373">
        <v>205499.91071608703</v>
      </c>
      <c r="F59" s="373">
        <v>169137.5372951742</v>
      </c>
      <c r="G59" s="373">
        <v>95509.58736739945</v>
      </c>
      <c r="H59" s="373">
        <v>116285.94840018463</v>
      </c>
      <c r="I59" s="373">
        <v>73226.391731326672</v>
      </c>
      <c r="J59" s="373">
        <v>118680.95029074098</v>
      </c>
      <c r="K59" s="373">
        <v>124121.12467824998</v>
      </c>
      <c r="L59" s="373">
        <v>155585.6045035123</v>
      </c>
      <c r="M59" s="373">
        <v>173598.39724695164</v>
      </c>
      <c r="N59" s="373">
        <v>219317.79690764885</v>
      </c>
      <c r="O59" s="373">
        <v>298195.91312344233</v>
      </c>
      <c r="P59" s="373">
        <v>201831.60792842158</v>
      </c>
      <c r="Q59" s="373">
        <v>141906.48372305214</v>
      </c>
      <c r="R59" s="373">
        <v>282352.08114812296</v>
      </c>
      <c r="S59" s="373">
        <v>2651497</v>
      </c>
    </row>
    <row r="60" spans="1:35" x14ac:dyDescent="0.25">
      <c r="A60" s="294" t="s">
        <v>188</v>
      </c>
      <c r="B60" s="294"/>
      <c r="C60" s="294"/>
      <c r="D60" s="294">
        <f t="shared" ref="D60:S60" si="24">D78+D96</f>
        <v>1736.7633161982351</v>
      </c>
      <c r="E60" s="294">
        <f t="shared" si="24"/>
        <v>-34.961002718088594</v>
      </c>
      <c r="F60" s="294">
        <f t="shared" si="24"/>
        <v>-448.91866732931408</v>
      </c>
      <c r="G60" s="294">
        <f t="shared" si="24"/>
        <v>2275.5886370441631</v>
      </c>
      <c r="H60" s="294">
        <f t="shared" si="24"/>
        <v>2225.1457828294756</v>
      </c>
      <c r="I60" s="294">
        <f t="shared" si="24"/>
        <v>732.59060707377409</v>
      </c>
      <c r="J60" s="294">
        <f t="shared" si="24"/>
        <v>-2359.9743560766551</v>
      </c>
      <c r="K60" s="294">
        <f t="shared" si="24"/>
        <v>-50.381606954053495</v>
      </c>
      <c r="L60" s="294">
        <f t="shared" si="24"/>
        <v>1412.4443254648174</v>
      </c>
      <c r="M60" s="294">
        <f t="shared" si="24"/>
        <v>-1926.7910346727599</v>
      </c>
      <c r="N60" s="294">
        <f t="shared" si="24"/>
        <v>941.3322700769188</v>
      </c>
      <c r="O60" s="294">
        <f t="shared" si="24"/>
        <v>-3953.6653443099726</v>
      </c>
      <c r="P60" s="294">
        <f t="shared" si="24"/>
        <v>-96.885132484818257</v>
      </c>
      <c r="Q60" s="294">
        <f t="shared" si="24"/>
        <v>-355.70998331209825</v>
      </c>
      <c r="R60" s="294">
        <f t="shared" si="24"/>
        <v>-96.577810829614094</v>
      </c>
      <c r="S60" s="294">
        <f t="shared" si="24"/>
        <v>1.0814460438268725E-11</v>
      </c>
    </row>
    <row r="61" spans="1:35" x14ac:dyDescent="0.25">
      <c r="A61" s="294" t="s">
        <v>192</v>
      </c>
      <c r="B61" s="294"/>
      <c r="C61" s="294"/>
      <c r="D61" s="294">
        <f t="shared" ref="D61:S61" si="25">D79+D97</f>
        <v>211.02845373369755</v>
      </c>
      <c r="E61" s="294">
        <f t="shared" si="25"/>
        <v>-1452.3519994020276</v>
      </c>
      <c r="F61" s="294">
        <f t="shared" si="25"/>
        <v>-687.60785715695465</v>
      </c>
      <c r="G61" s="294">
        <f t="shared" si="25"/>
        <v>1385.4732974111475</v>
      </c>
      <c r="H61" s="294">
        <f t="shared" si="25"/>
        <v>-3851.3899128939584</v>
      </c>
      <c r="I61" s="294">
        <f t="shared" si="25"/>
        <v>-488.21007528291085</v>
      </c>
      <c r="J61" s="294">
        <f t="shared" si="25"/>
        <v>3479.6106824993713</v>
      </c>
      <c r="K61" s="294">
        <f t="shared" si="25"/>
        <v>-1006.1186954831984</v>
      </c>
      <c r="L61" s="294">
        <f t="shared" si="25"/>
        <v>411.78301657792179</v>
      </c>
      <c r="M61" s="294">
        <f t="shared" si="25"/>
        <v>-490.89811028610916</v>
      </c>
      <c r="N61" s="294">
        <f t="shared" si="25"/>
        <v>-240.39755151765422</v>
      </c>
      <c r="O61" s="294">
        <f t="shared" si="25"/>
        <v>779.75394501894709</v>
      </c>
      <c r="P61" s="294">
        <f t="shared" si="25"/>
        <v>1135.5633879799582</v>
      </c>
      <c r="Q61" s="294">
        <f t="shared" si="25"/>
        <v>98.919498822400342</v>
      </c>
      <c r="R61" s="294">
        <f t="shared" si="25"/>
        <v>714.84191997930407</v>
      </c>
      <c r="S61" s="294">
        <f t="shared" si="25"/>
        <v>-6.5938365878537297E-11</v>
      </c>
    </row>
    <row r="62" spans="1:35" x14ac:dyDescent="0.25">
      <c r="A62" s="296" t="s">
        <v>193</v>
      </c>
      <c r="B62" s="296"/>
      <c r="C62" s="296"/>
      <c r="D62" s="296">
        <f t="shared" ref="D62:S62" si="26">D80+D98</f>
        <v>955.91851069182917</v>
      </c>
      <c r="E62" s="296">
        <f t="shared" si="26"/>
        <v>271.46491075030139</v>
      </c>
      <c r="F62" s="296">
        <f t="shared" si="26"/>
        <v>298.3442302206148</v>
      </c>
      <c r="G62" s="296">
        <f t="shared" si="26"/>
        <v>-223.88687416058642</v>
      </c>
      <c r="H62" s="296">
        <f t="shared" si="26"/>
        <v>-680.71319747562586</v>
      </c>
      <c r="I62" s="296">
        <f t="shared" si="26"/>
        <v>-609.58400835251473</v>
      </c>
      <c r="J62" s="296">
        <f t="shared" si="26"/>
        <v>-955.80226418007669</v>
      </c>
      <c r="K62" s="296">
        <f t="shared" si="26"/>
        <v>-581.28726292813451</v>
      </c>
      <c r="L62" s="296">
        <f t="shared" si="26"/>
        <v>304.38904883094631</v>
      </c>
      <c r="M62" s="296">
        <f t="shared" si="26"/>
        <v>385.73034748095546</v>
      </c>
      <c r="N62" s="296">
        <f t="shared" si="26"/>
        <v>432.20746122423645</v>
      </c>
      <c r="O62" s="296">
        <f t="shared" si="26"/>
        <v>245.90533108965829</v>
      </c>
      <c r="P62" s="296">
        <f t="shared" si="26"/>
        <v>-64.145606665881402</v>
      </c>
      <c r="Q62" s="296">
        <f t="shared" si="26"/>
        <v>-334.89252425543702</v>
      </c>
      <c r="R62" s="296">
        <f t="shared" si="26"/>
        <v>556.3518977296975</v>
      </c>
      <c r="S62" s="296">
        <f t="shared" si="26"/>
        <v>-1.7266188478970435E-11</v>
      </c>
    </row>
    <row r="63" spans="1:35" s="286" customFormat="1" x14ac:dyDescent="0.25">
      <c r="A63" s="178" t="s">
        <v>292</v>
      </c>
      <c r="B63" s="294"/>
      <c r="C63" s="294"/>
      <c r="D63" s="371">
        <f>SUM(D64:D69)</f>
        <v>12973.115285660559</v>
      </c>
      <c r="E63" s="371">
        <f t="shared" ref="E63:S63" si="27">SUM(E64:E69)</f>
        <v>9455.208891988992</v>
      </c>
      <c r="F63" s="371">
        <f t="shared" si="27"/>
        <v>8381.2768110911238</v>
      </c>
      <c r="G63" s="371">
        <f t="shared" si="27"/>
        <v>7436.380998224834</v>
      </c>
      <c r="H63" s="371">
        <f t="shared" si="27"/>
        <v>5920.4871935094288</v>
      </c>
      <c r="I63" s="371">
        <f t="shared" si="27"/>
        <v>4147.0754278555842</v>
      </c>
      <c r="J63" s="371">
        <f t="shared" si="27"/>
        <v>6004.939004092259</v>
      </c>
      <c r="K63" s="371">
        <f t="shared" si="27"/>
        <v>6600.6929357959116</v>
      </c>
      <c r="L63" s="371">
        <f t="shared" si="27"/>
        <v>7449.4768099847388</v>
      </c>
      <c r="M63" s="371">
        <f t="shared" si="27"/>
        <v>8436.3625255021325</v>
      </c>
      <c r="N63" s="371">
        <f t="shared" si="27"/>
        <v>9776.1538272756316</v>
      </c>
      <c r="O63" s="371">
        <f t="shared" si="27"/>
        <v>12670.596485291882</v>
      </c>
      <c r="P63" s="371">
        <f t="shared" si="27"/>
        <v>8942.7994214305145</v>
      </c>
      <c r="Q63" s="371">
        <f t="shared" si="27"/>
        <v>7779.9247385317658</v>
      </c>
      <c r="R63" s="371">
        <f t="shared" si="27"/>
        <v>11966.509643764653</v>
      </c>
      <c r="S63" s="371">
        <f t="shared" si="27"/>
        <v>127941.00000000001</v>
      </c>
    </row>
    <row r="64" spans="1:35" x14ac:dyDescent="0.25">
      <c r="A64" s="31" t="s">
        <v>293</v>
      </c>
      <c r="B64" s="294"/>
      <c r="C64" s="294"/>
      <c r="D64" s="294">
        <f t="shared" ref="D64:S64" si="28">D82+D100</f>
        <v>3061.6871088251128</v>
      </c>
      <c r="E64" s="294">
        <f t="shared" si="28"/>
        <v>2317.2039256484636</v>
      </c>
      <c r="F64" s="294">
        <f t="shared" si="28"/>
        <v>1925.9703156337366</v>
      </c>
      <c r="G64" s="294">
        <f t="shared" si="28"/>
        <v>1070.1015539849259</v>
      </c>
      <c r="H64" s="294">
        <f t="shared" si="28"/>
        <v>1274.5034319226324</v>
      </c>
      <c r="I64" s="294">
        <f t="shared" si="28"/>
        <v>821.60993649144575</v>
      </c>
      <c r="J64" s="294">
        <f t="shared" si="28"/>
        <v>1345.7097693625988</v>
      </c>
      <c r="K64" s="294">
        <f t="shared" si="28"/>
        <v>1383.3036609257715</v>
      </c>
      <c r="L64" s="294">
        <f t="shared" si="28"/>
        <v>1788.4817666039226</v>
      </c>
      <c r="M64" s="294">
        <f t="shared" si="28"/>
        <v>1972.3702227943697</v>
      </c>
      <c r="N64" s="294">
        <f t="shared" si="28"/>
        <v>2486.7345595764705</v>
      </c>
      <c r="O64" s="294">
        <f t="shared" si="28"/>
        <v>3409.6674780036196</v>
      </c>
      <c r="P64" s="294">
        <f t="shared" si="28"/>
        <v>2314.3326802756228</v>
      </c>
      <c r="Q64" s="294">
        <f t="shared" si="28"/>
        <v>1604.2563764217011</v>
      </c>
      <c r="R64" s="294">
        <f t="shared" si="28"/>
        <v>3224.0672135296081</v>
      </c>
      <c r="S64" s="294">
        <f t="shared" si="28"/>
        <v>30000.000000000004</v>
      </c>
    </row>
    <row r="65" spans="1:19" x14ac:dyDescent="0.25">
      <c r="A65" s="31" t="s">
        <v>295</v>
      </c>
      <c r="B65" s="294"/>
      <c r="C65" s="294"/>
      <c r="D65" s="294">
        <f t="shared" ref="D65:S65" si="29">D83+D101</f>
        <v>6111.4865146841094</v>
      </c>
      <c r="E65" s="294">
        <f t="shared" si="29"/>
        <v>3997.7065060254681</v>
      </c>
      <c r="F65" s="294">
        <f t="shared" si="29"/>
        <v>3201.4436288161078</v>
      </c>
      <c r="G65" s="294">
        <f t="shared" si="29"/>
        <v>2076.7057088990114</v>
      </c>
      <c r="H65" s="294">
        <f t="shared" si="29"/>
        <v>2106.3504432121708</v>
      </c>
      <c r="I65" s="294">
        <f t="shared" si="29"/>
        <v>1504.422910431744</v>
      </c>
      <c r="J65" s="294">
        <f t="shared" si="29"/>
        <v>2158.745482595943</v>
      </c>
      <c r="K65" s="294">
        <f t="shared" si="29"/>
        <v>2725.5161280902248</v>
      </c>
      <c r="L65" s="294">
        <f t="shared" si="29"/>
        <v>3178.2461016871384</v>
      </c>
      <c r="M65" s="294">
        <f t="shared" si="29"/>
        <v>3269.782313415963</v>
      </c>
      <c r="N65" s="294">
        <f t="shared" si="29"/>
        <v>4013.167220184589</v>
      </c>
      <c r="O65" s="294">
        <f t="shared" si="29"/>
        <v>5562.6524127368411</v>
      </c>
      <c r="P65" s="294">
        <f t="shared" si="29"/>
        <v>2793.6688054229348</v>
      </c>
      <c r="Q65" s="294">
        <f t="shared" si="29"/>
        <v>2771.2916509173619</v>
      </c>
      <c r="R65" s="294">
        <f t="shared" si="29"/>
        <v>5203.8141728803967</v>
      </c>
      <c r="S65" s="294">
        <f t="shared" si="29"/>
        <v>50675.000000000015</v>
      </c>
    </row>
    <row r="66" spans="1:19" x14ac:dyDescent="0.25">
      <c r="A66" s="31" t="s">
        <v>297</v>
      </c>
      <c r="B66" s="294"/>
      <c r="C66" s="294"/>
      <c r="D66" s="294">
        <f t="shared" ref="D66:S66" si="30">D84+D102</f>
        <v>0</v>
      </c>
      <c r="E66" s="294">
        <f t="shared" si="30"/>
        <v>200</v>
      </c>
      <c r="F66" s="294">
        <f t="shared" si="30"/>
        <v>0</v>
      </c>
      <c r="G66" s="294">
        <f t="shared" si="30"/>
        <v>0</v>
      </c>
      <c r="H66" s="294">
        <f t="shared" si="30"/>
        <v>0</v>
      </c>
      <c r="I66" s="294">
        <f t="shared" si="30"/>
        <v>0</v>
      </c>
      <c r="J66" s="294">
        <f t="shared" si="30"/>
        <v>0</v>
      </c>
      <c r="K66" s="294">
        <f t="shared" si="30"/>
        <v>0</v>
      </c>
      <c r="L66" s="294">
        <f t="shared" si="30"/>
        <v>0</v>
      </c>
      <c r="M66" s="294">
        <f t="shared" si="30"/>
        <v>0</v>
      </c>
      <c r="N66" s="294">
        <f t="shared" si="30"/>
        <v>0</v>
      </c>
      <c r="O66" s="294">
        <f t="shared" si="30"/>
        <v>0</v>
      </c>
      <c r="P66" s="294">
        <f t="shared" si="30"/>
        <v>0</v>
      </c>
      <c r="Q66" s="294">
        <f t="shared" si="30"/>
        <v>0</v>
      </c>
      <c r="R66" s="294">
        <f t="shared" si="30"/>
        <v>0</v>
      </c>
      <c r="S66" s="294">
        <f t="shared" si="30"/>
        <v>200</v>
      </c>
    </row>
    <row r="67" spans="1:19" x14ac:dyDescent="0.25">
      <c r="A67" s="31" t="s">
        <v>307</v>
      </c>
      <c r="B67" s="294"/>
      <c r="C67" s="294"/>
      <c r="D67" s="294">
        <f t="shared" ref="D67:S67" si="31">D85+D103</f>
        <v>0</v>
      </c>
      <c r="E67" s="294">
        <f t="shared" si="31"/>
        <v>0</v>
      </c>
      <c r="F67" s="294">
        <f t="shared" si="31"/>
        <v>0</v>
      </c>
      <c r="G67" s="294">
        <f t="shared" si="31"/>
        <v>0</v>
      </c>
      <c r="H67" s="294">
        <f t="shared" si="31"/>
        <v>0</v>
      </c>
      <c r="I67" s="294">
        <f t="shared" si="31"/>
        <v>0</v>
      </c>
      <c r="J67" s="294">
        <f t="shared" si="31"/>
        <v>0</v>
      </c>
      <c r="K67" s="294">
        <f t="shared" si="31"/>
        <v>0</v>
      </c>
      <c r="L67" s="294">
        <f t="shared" si="31"/>
        <v>0</v>
      </c>
      <c r="M67" s="294">
        <f t="shared" si="31"/>
        <v>0</v>
      </c>
      <c r="N67" s="294">
        <f t="shared" si="31"/>
        <v>0</v>
      </c>
      <c r="O67" s="294">
        <f t="shared" si="31"/>
        <v>0</v>
      </c>
      <c r="P67" s="294">
        <f t="shared" si="31"/>
        <v>0</v>
      </c>
      <c r="Q67" s="294">
        <f t="shared" si="31"/>
        <v>0</v>
      </c>
      <c r="R67" s="294">
        <f t="shared" si="31"/>
        <v>0</v>
      </c>
      <c r="S67" s="294">
        <f t="shared" si="31"/>
        <v>0</v>
      </c>
    </row>
    <row r="68" spans="1:19" x14ac:dyDescent="0.25">
      <c r="A68" s="31" t="s">
        <v>299</v>
      </c>
      <c r="B68" s="294"/>
      <c r="C68" s="294"/>
      <c r="D68" s="294">
        <f t="shared" ref="D68:S68" si="32">D86+D104</f>
        <v>0</v>
      </c>
      <c r="E68" s="294">
        <f t="shared" si="32"/>
        <v>0</v>
      </c>
      <c r="F68" s="294">
        <f t="shared" si="32"/>
        <v>0</v>
      </c>
      <c r="G68" s="294">
        <f t="shared" si="32"/>
        <v>0</v>
      </c>
      <c r="H68" s="294">
        <f t="shared" si="32"/>
        <v>0</v>
      </c>
      <c r="I68" s="294">
        <f t="shared" si="32"/>
        <v>0</v>
      </c>
      <c r="J68" s="294">
        <f t="shared" si="32"/>
        <v>0</v>
      </c>
      <c r="K68" s="294">
        <f t="shared" si="32"/>
        <v>0</v>
      </c>
      <c r="L68" s="294">
        <f t="shared" si="32"/>
        <v>0</v>
      </c>
      <c r="M68" s="294">
        <f t="shared" si="32"/>
        <v>0</v>
      </c>
      <c r="N68" s="294">
        <f t="shared" si="32"/>
        <v>0</v>
      </c>
      <c r="O68" s="294">
        <f t="shared" si="32"/>
        <v>0</v>
      </c>
      <c r="P68" s="294">
        <f t="shared" si="32"/>
        <v>0</v>
      </c>
      <c r="Q68" s="294">
        <f t="shared" si="32"/>
        <v>0</v>
      </c>
      <c r="R68" s="294">
        <f t="shared" si="32"/>
        <v>0</v>
      </c>
      <c r="S68" s="294">
        <f t="shared" si="32"/>
        <v>0</v>
      </c>
    </row>
    <row r="69" spans="1:19" x14ac:dyDescent="0.25">
      <c r="A69" s="296" t="s">
        <v>296</v>
      </c>
      <c r="B69" s="296"/>
      <c r="C69" s="296"/>
      <c r="D69" s="296">
        <f t="shared" ref="D69:S69" si="33">D87+D105</f>
        <v>3799.9416621513365</v>
      </c>
      <c r="E69" s="296">
        <f t="shared" si="33"/>
        <v>2940.2984603150594</v>
      </c>
      <c r="F69" s="296">
        <f t="shared" si="33"/>
        <v>3253.8628666412797</v>
      </c>
      <c r="G69" s="296">
        <f t="shared" si="33"/>
        <v>4289.5737353408967</v>
      </c>
      <c r="H69" s="296">
        <f t="shared" si="33"/>
        <v>2539.6333183746251</v>
      </c>
      <c r="I69" s="296">
        <f t="shared" si="33"/>
        <v>1821.0425809323942</v>
      </c>
      <c r="J69" s="296">
        <f t="shared" si="33"/>
        <v>2500.4837521337172</v>
      </c>
      <c r="K69" s="296">
        <f t="shared" si="33"/>
        <v>2491.8731467799153</v>
      </c>
      <c r="L69" s="296">
        <f t="shared" si="33"/>
        <v>2482.7489416936778</v>
      </c>
      <c r="M69" s="296">
        <f t="shared" si="33"/>
        <v>3194.209989291799</v>
      </c>
      <c r="N69" s="296">
        <f t="shared" si="33"/>
        <v>3276.252047514572</v>
      </c>
      <c r="O69" s="296">
        <f t="shared" si="33"/>
        <v>3698.276594551422</v>
      </c>
      <c r="P69" s="296">
        <f t="shared" si="33"/>
        <v>3834.7979357319573</v>
      </c>
      <c r="Q69" s="296">
        <f t="shared" si="33"/>
        <v>3404.3767111927027</v>
      </c>
      <c r="R69" s="296">
        <f t="shared" si="33"/>
        <v>3538.6282573546482</v>
      </c>
      <c r="S69" s="296">
        <f t="shared" si="33"/>
        <v>47066</v>
      </c>
    </row>
    <row r="70" spans="1:19" s="286" customFormat="1" x14ac:dyDescent="0.25">
      <c r="A70" s="178" t="s">
        <v>289</v>
      </c>
      <c r="B70" s="294"/>
      <c r="C70" s="294"/>
      <c r="D70" s="371">
        <f>SUM(D71:D73)</f>
        <v>8082.6556230722636</v>
      </c>
      <c r="E70" s="371">
        <f t="shared" ref="E70:S70" si="34">SUM(E71:E73)</f>
        <v>5998.8980650170706</v>
      </c>
      <c r="F70" s="371">
        <f t="shared" si="34"/>
        <v>4011.89658958466</v>
      </c>
      <c r="G70" s="371">
        <f t="shared" si="34"/>
        <v>3311.3678442972523</v>
      </c>
      <c r="H70" s="371">
        <f t="shared" si="34"/>
        <v>2512.8833319270725</v>
      </c>
      <c r="I70" s="371">
        <f t="shared" si="34"/>
        <v>1639.0435700196194</v>
      </c>
      <c r="J70" s="371">
        <f t="shared" si="34"/>
        <v>2567.427904906202</v>
      </c>
      <c r="K70" s="371">
        <f t="shared" si="34"/>
        <v>2961.4318003686431</v>
      </c>
      <c r="L70" s="371">
        <f t="shared" si="34"/>
        <v>4756.8324735341339</v>
      </c>
      <c r="M70" s="371">
        <f t="shared" si="34"/>
        <v>5511.3481360366513</v>
      </c>
      <c r="N70" s="371">
        <f t="shared" si="34"/>
        <v>6006.0660287031451</v>
      </c>
      <c r="O70" s="371">
        <f t="shared" si="34"/>
        <v>8593.0055886627924</v>
      </c>
      <c r="P70" s="371">
        <f t="shared" si="34"/>
        <v>6007.1885278040627</v>
      </c>
      <c r="Q70" s="371">
        <f t="shared" si="34"/>
        <v>3140.0498075809173</v>
      </c>
      <c r="R70" s="371">
        <f t="shared" si="34"/>
        <v>7331.002342424692</v>
      </c>
      <c r="S70" s="371">
        <f t="shared" si="34"/>
        <v>72431.097633939178</v>
      </c>
    </row>
    <row r="71" spans="1:19" s="286" customFormat="1" x14ac:dyDescent="0.25">
      <c r="A71" s="31" t="s">
        <v>290</v>
      </c>
      <c r="B71" s="294"/>
      <c r="C71" s="294"/>
      <c r="D71" s="294">
        <f t="shared" ref="D71:S71" si="35">D89+D107</f>
        <v>6346.7006280207834</v>
      </c>
      <c r="E71" s="294">
        <f t="shared" si="35"/>
        <v>4803.4299676719129</v>
      </c>
      <c r="F71" s="294">
        <f t="shared" si="35"/>
        <v>3992.4252796924993</v>
      </c>
      <c r="G71" s="294">
        <f t="shared" si="35"/>
        <v>2218.2587453648548</v>
      </c>
      <c r="H71" s="294">
        <f t="shared" si="35"/>
        <v>2641.9720383844297</v>
      </c>
      <c r="I71" s="294">
        <f t="shared" si="35"/>
        <v>1703.1499675090513</v>
      </c>
      <c r="J71" s="294">
        <f t="shared" si="35"/>
        <v>2789.5786652166262</v>
      </c>
      <c r="K71" s="294">
        <f t="shared" si="35"/>
        <v>2867.5086321639319</v>
      </c>
      <c r="L71" s="294">
        <f t="shared" si="35"/>
        <v>3707.4194546498361</v>
      </c>
      <c r="M71" s="294">
        <f t="shared" si="35"/>
        <v>4088.6096086096054</v>
      </c>
      <c r="N71" s="294">
        <f t="shared" si="35"/>
        <v>5154.8571849464215</v>
      </c>
      <c r="O71" s="294">
        <f t="shared" si="35"/>
        <v>7068.0438447192482</v>
      </c>
      <c r="P71" s="294">
        <f t="shared" si="35"/>
        <v>4797.4780417685506</v>
      </c>
      <c r="Q71" s="294">
        <f t="shared" si="35"/>
        <v>3325.5308559760306</v>
      </c>
      <c r="R71" s="294">
        <f t="shared" si="35"/>
        <v>6683.3052110088774</v>
      </c>
      <c r="S71" s="294">
        <f t="shared" si="35"/>
        <v>62188.268125702656</v>
      </c>
    </row>
    <row r="72" spans="1:19" s="286" customFormat="1" x14ac:dyDescent="0.25">
      <c r="A72" s="294" t="s">
        <v>291</v>
      </c>
      <c r="B72" s="294"/>
      <c r="C72" s="294"/>
      <c r="D72" s="294">
        <f t="shared" ref="D72:S72" si="36">D90+D108</f>
        <v>-757.42858525826864</v>
      </c>
      <c r="E72" s="294">
        <f t="shared" si="36"/>
        <v>-583.50134837167923</v>
      </c>
      <c r="F72" s="294">
        <f t="shared" si="36"/>
        <v>-484.48800020232284</v>
      </c>
      <c r="G72" s="294">
        <f t="shared" si="36"/>
        <v>-257.46381441938428</v>
      </c>
      <c r="H72" s="294">
        <f t="shared" si="36"/>
        <v>-325.86781373414777</v>
      </c>
      <c r="I72" s="294">
        <f t="shared" si="36"/>
        <v>-206.64123211154521</v>
      </c>
      <c r="J72" s="294">
        <f t="shared" si="36"/>
        <v>-336.15066732922003</v>
      </c>
      <c r="K72" s="294">
        <f t="shared" si="36"/>
        <v>-350.99664115370626</v>
      </c>
      <c r="L72" s="294">
        <f t="shared" si="36"/>
        <v>-441.13735187474265</v>
      </c>
      <c r="M72" s="294">
        <f t="shared" si="36"/>
        <v>-499.5983666936055</v>
      </c>
      <c r="N72" s="294">
        <f t="shared" si="36"/>
        <v>-618.81894089985769</v>
      </c>
      <c r="O72" s="294">
        <f t="shared" si="36"/>
        <v>-861.91787972130498</v>
      </c>
      <c r="P72" s="294">
        <f t="shared" si="36"/>
        <v>-576.17994906275521</v>
      </c>
      <c r="Q72" s="294">
        <f t="shared" si="36"/>
        <v>-403.19376259497949</v>
      </c>
      <c r="R72" s="294">
        <f t="shared" si="36"/>
        <v>-803.20168893509504</v>
      </c>
      <c r="S72" s="294">
        <f t="shared" si="36"/>
        <v>-7506.5860423626164</v>
      </c>
    </row>
    <row r="73" spans="1:19" s="286" customFormat="1" x14ac:dyDescent="0.25">
      <c r="A73" s="296" t="s">
        <v>298</v>
      </c>
      <c r="B73" s="296"/>
      <c r="C73" s="296"/>
      <c r="D73" s="296">
        <f t="shared" ref="D73:S73" si="37">D91+D109</f>
        <v>2493.383580309749</v>
      </c>
      <c r="E73" s="296">
        <f t="shared" si="37"/>
        <v>1778.9694457168375</v>
      </c>
      <c r="F73" s="296">
        <f t="shared" si="37"/>
        <v>503.95931009448356</v>
      </c>
      <c r="G73" s="296">
        <f t="shared" si="37"/>
        <v>1350.5729133517818</v>
      </c>
      <c r="H73" s="296">
        <f t="shared" si="37"/>
        <v>196.7791072767904</v>
      </c>
      <c r="I73" s="296">
        <f t="shared" si="37"/>
        <v>142.53483462211338</v>
      </c>
      <c r="J73" s="296">
        <f t="shared" si="37"/>
        <v>113.99990701879594</v>
      </c>
      <c r="K73" s="296">
        <f t="shared" si="37"/>
        <v>444.91980935841707</v>
      </c>
      <c r="L73" s="296">
        <f t="shared" si="37"/>
        <v>1490.5503707590408</v>
      </c>
      <c r="M73" s="296">
        <f t="shared" si="37"/>
        <v>1922.3368941206509</v>
      </c>
      <c r="N73" s="296">
        <f t="shared" si="37"/>
        <v>1470.0277846565814</v>
      </c>
      <c r="O73" s="296">
        <f t="shared" si="37"/>
        <v>2386.8796236648495</v>
      </c>
      <c r="P73" s="296">
        <f t="shared" si="37"/>
        <v>1785.8904350982675</v>
      </c>
      <c r="Q73" s="296">
        <f t="shared" si="37"/>
        <v>217.71271419986601</v>
      </c>
      <c r="R73" s="296">
        <f t="shared" si="37"/>
        <v>1450.8988203509102</v>
      </c>
      <c r="S73" s="296">
        <f t="shared" si="37"/>
        <v>17749.415550599133</v>
      </c>
    </row>
    <row r="74" spans="1:19" x14ac:dyDescent="0.25">
      <c r="A74" s="306" t="s">
        <v>189</v>
      </c>
      <c r="B74" s="395"/>
      <c r="C74" s="396"/>
      <c r="D74" s="394">
        <f t="shared" ref="D74:S74" si="38">D63+D70+SUM(D59:D62)</f>
        <v>300207.1461290422</v>
      </c>
      <c r="E74" s="394">
        <f t="shared" si="38"/>
        <v>219738.16958172331</v>
      </c>
      <c r="F74" s="394">
        <f t="shared" si="38"/>
        <v>180692.52840158436</v>
      </c>
      <c r="G74" s="394">
        <f t="shared" si="38"/>
        <v>109694.51127021626</v>
      </c>
      <c r="H74" s="394">
        <f t="shared" si="38"/>
        <v>122412.36159808104</v>
      </c>
      <c r="I74" s="394">
        <f t="shared" si="38"/>
        <v>78647.307252640225</v>
      </c>
      <c r="J74" s="394">
        <f t="shared" si="38"/>
        <v>127417.15126198209</v>
      </c>
      <c r="K74" s="394">
        <f t="shared" si="38"/>
        <v>132045.46184904917</v>
      </c>
      <c r="L74" s="394">
        <f t="shared" si="38"/>
        <v>169920.53017790485</v>
      </c>
      <c r="M74" s="394">
        <f t="shared" si="38"/>
        <v>185514.14911101252</v>
      </c>
      <c r="N74" s="394">
        <f t="shared" si="38"/>
        <v>236233.15894341111</v>
      </c>
      <c r="O74" s="394">
        <f t="shared" si="38"/>
        <v>316531.50912919559</v>
      </c>
      <c r="P74" s="394">
        <f t="shared" si="38"/>
        <v>217756.12852648544</v>
      </c>
      <c r="Q74" s="394">
        <f t="shared" si="38"/>
        <v>152234.77526041967</v>
      </c>
      <c r="R74" s="394">
        <f t="shared" si="38"/>
        <v>302824.20914119168</v>
      </c>
      <c r="S74" s="394">
        <f t="shared" si="38"/>
        <v>2851869.0976339392</v>
      </c>
    </row>
    <row r="75" spans="1:19" x14ac:dyDescent="0.25">
      <c r="A75" s="294"/>
      <c r="B75" s="294"/>
      <c r="C75" s="294"/>
      <c r="D75" s="307"/>
      <c r="E75" s="307"/>
      <c r="F75" s="307"/>
      <c r="G75" s="307"/>
      <c r="H75" s="307"/>
      <c r="I75" s="307"/>
      <c r="J75" s="307"/>
      <c r="K75" s="307"/>
      <c r="L75" s="307"/>
      <c r="M75" s="307"/>
      <c r="N75" s="307"/>
      <c r="O75" s="307"/>
      <c r="P75" s="307"/>
      <c r="Q75" s="307"/>
      <c r="R75" s="307"/>
      <c r="S75" s="307"/>
    </row>
    <row r="76" spans="1:19" x14ac:dyDescent="0.25">
      <c r="A76" s="308" t="s">
        <v>31</v>
      </c>
      <c r="B76" s="308"/>
      <c r="C76" s="308"/>
      <c r="D76" s="308"/>
      <c r="E76" s="309"/>
      <c r="F76" s="310"/>
      <c r="G76" s="311"/>
      <c r="H76" s="311"/>
      <c r="I76" s="311"/>
      <c r="J76" s="311"/>
      <c r="K76" s="311"/>
      <c r="L76" s="311"/>
      <c r="M76" s="311"/>
      <c r="N76" s="311"/>
      <c r="O76" s="311"/>
      <c r="P76" s="311"/>
      <c r="Q76" s="311"/>
      <c r="R76" s="311"/>
      <c r="S76" s="311"/>
    </row>
    <row r="77" spans="1:19" x14ac:dyDescent="0.25">
      <c r="A77" s="373" t="s">
        <v>190</v>
      </c>
      <c r="B77" s="373"/>
      <c r="C77" s="373"/>
      <c r="D77" s="373">
        <v>212280.37200253326</v>
      </c>
      <c r="E77" s="373">
        <v>151565.98624460134</v>
      </c>
      <c r="F77" s="373">
        <v>130545.16143392185</v>
      </c>
      <c r="G77" s="373">
        <v>64336.07928812124</v>
      </c>
      <c r="H77" s="373">
        <v>74579.977439290451</v>
      </c>
      <c r="I77" s="373">
        <v>39193.704629076659</v>
      </c>
      <c r="J77" s="373">
        <v>64460.011697217</v>
      </c>
      <c r="K77" s="373">
        <v>68105.26678826203</v>
      </c>
      <c r="L77" s="373">
        <v>113026.91538823643</v>
      </c>
      <c r="M77" s="373">
        <v>137740.84162876778</v>
      </c>
      <c r="N77" s="373">
        <v>169073.59404614844</v>
      </c>
      <c r="O77" s="373">
        <v>233655.83175651389</v>
      </c>
      <c r="P77" s="373">
        <v>142503.60165984393</v>
      </c>
      <c r="Q77" s="373">
        <v>86086.677087658449</v>
      </c>
      <c r="R77" s="373">
        <v>220558.06923437311</v>
      </c>
      <c r="S77" s="373">
        <v>1907712.0903245658</v>
      </c>
    </row>
    <row r="78" spans="1:19" x14ac:dyDescent="0.25">
      <c r="A78" s="294" t="s">
        <v>188</v>
      </c>
      <c r="B78" s="294"/>
      <c r="C78" s="294"/>
      <c r="D78" s="294">
        <v>535.01788614916632</v>
      </c>
      <c r="E78" s="294">
        <v>-740.72837546575101</v>
      </c>
      <c r="F78" s="294">
        <v>-1488.1979509104342</v>
      </c>
      <c r="G78" s="294">
        <v>1474.1929399279379</v>
      </c>
      <c r="H78" s="294">
        <v>1595.3461273134212</v>
      </c>
      <c r="I78" s="294">
        <v>1463.9380638881148</v>
      </c>
      <c r="J78" s="294">
        <v>-853.8773479216851</v>
      </c>
      <c r="K78" s="294">
        <v>1042.6242060358152</v>
      </c>
      <c r="L78" s="294">
        <v>959.31303743259002</v>
      </c>
      <c r="M78" s="294">
        <v>-1127.3452640473729</v>
      </c>
      <c r="N78" s="294">
        <v>1077.3950060462737</v>
      </c>
      <c r="O78" s="294">
        <v>-2878.4433948641072</v>
      </c>
      <c r="P78" s="294">
        <v>-489.33036666366695</v>
      </c>
      <c r="Q78" s="294">
        <v>-371.35929886589139</v>
      </c>
      <c r="R78" s="294">
        <v>-198.545268054394</v>
      </c>
      <c r="S78" s="294">
        <v>1.6655121726216748E-11</v>
      </c>
    </row>
    <row r="79" spans="1:19" x14ac:dyDescent="0.25">
      <c r="A79" s="294" t="s">
        <v>192</v>
      </c>
      <c r="B79" s="294"/>
      <c r="C79" s="294"/>
      <c r="D79" s="294">
        <v>211.02845373369755</v>
      </c>
      <c r="E79" s="294">
        <v>-1452.3519994020276</v>
      </c>
      <c r="F79" s="294">
        <v>-687.60785715695465</v>
      </c>
      <c r="G79" s="294">
        <v>1385.4732974111475</v>
      </c>
      <c r="H79" s="294">
        <v>-3851.3899128939584</v>
      </c>
      <c r="I79" s="294">
        <v>-488.21007528291085</v>
      </c>
      <c r="J79" s="294">
        <v>3479.6106824993713</v>
      </c>
      <c r="K79" s="294">
        <v>-1006.1186954831984</v>
      </c>
      <c r="L79" s="294">
        <v>411.78301657792179</v>
      </c>
      <c r="M79" s="294">
        <v>-490.89811028610916</v>
      </c>
      <c r="N79" s="294">
        <v>-240.39755151765422</v>
      </c>
      <c r="O79" s="294">
        <v>779.75394501894709</v>
      </c>
      <c r="P79" s="294">
        <v>1135.5633879799582</v>
      </c>
      <c r="Q79" s="294">
        <v>98.919498822400342</v>
      </c>
      <c r="R79" s="294">
        <v>714.84191997930407</v>
      </c>
      <c r="S79" s="294">
        <v>-6.5938365878537297E-11</v>
      </c>
    </row>
    <row r="80" spans="1:19" x14ac:dyDescent="0.25">
      <c r="A80" s="296" t="s">
        <v>193</v>
      </c>
      <c r="B80" s="296"/>
      <c r="C80" s="296"/>
      <c r="D80" s="296">
        <v>826.45709460102023</v>
      </c>
      <c r="E80" s="296">
        <v>234.70002820894123</v>
      </c>
      <c r="F80" s="296">
        <v>257.93904285905882</v>
      </c>
      <c r="G80" s="296">
        <v>-193.56555341118946</v>
      </c>
      <c r="H80" s="296">
        <v>-588.52323200135493</v>
      </c>
      <c r="I80" s="296">
        <v>-527.0271710646665</v>
      </c>
      <c r="J80" s="296">
        <v>-826.35659152122219</v>
      </c>
      <c r="K80" s="296">
        <v>-502.56269449209793</v>
      </c>
      <c r="L80" s="296">
        <v>263.16520300786942</v>
      </c>
      <c r="M80" s="296">
        <v>333.490332819093</v>
      </c>
      <c r="N80" s="296">
        <v>373.67298433184624</v>
      </c>
      <c r="O80" s="296">
        <v>212.60201911162585</v>
      </c>
      <c r="P80" s="296">
        <v>-55.458275076337159</v>
      </c>
      <c r="Q80" s="296">
        <v>-289.537548968941</v>
      </c>
      <c r="R80" s="296">
        <v>481.00436159633102</v>
      </c>
      <c r="S80" s="296">
        <v>-2.3305801732931286E-11</v>
      </c>
    </row>
    <row r="81" spans="1:35" x14ac:dyDescent="0.25">
      <c r="A81" s="178" t="s">
        <v>292</v>
      </c>
      <c r="B81" s="294"/>
      <c r="C81" s="294"/>
      <c r="D81" s="371">
        <f t="shared" ref="D81:S81" si="39">SUM(D82:D87)</f>
        <v>8944.0472792747496</v>
      </c>
      <c r="E81" s="371">
        <f t="shared" si="39"/>
        <v>6243.3542674411074</v>
      </c>
      <c r="F81" s="371">
        <f t="shared" si="39"/>
        <v>6210.3324977525126</v>
      </c>
      <c r="G81" s="371">
        <f t="shared" si="39"/>
        <v>5528.9311257862901</v>
      </c>
      <c r="H81" s="371">
        <f t="shared" si="39"/>
        <v>3745.5349650971393</v>
      </c>
      <c r="I81" s="371">
        <f t="shared" si="39"/>
        <v>2202.7767872710147</v>
      </c>
      <c r="J81" s="371">
        <f t="shared" si="39"/>
        <v>3190.369029519773</v>
      </c>
      <c r="K81" s="371">
        <f t="shared" si="39"/>
        <v>3229.616233240929</v>
      </c>
      <c r="L81" s="371">
        <f t="shared" si="39"/>
        <v>4961.9486549744697</v>
      </c>
      <c r="M81" s="371">
        <f t="shared" si="39"/>
        <v>6499.2265175563625</v>
      </c>
      <c r="N81" s="371">
        <f t="shared" si="39"/>
        <v>7372.5225335359464</v>
      </c>
      <c r="O81" s="371">
        <f t="shared" si="39"/>
        <v>9262.2256070162948</v>
      </c>
      <c r="P81" s="371">
        <f t="shared" si="39"/>
        <v>6744.8392954144283</v>
      </c>
      <c r="Q81" s="371">
        <f t="shared" si="39"/>
        <v>4628.13115720516</v>
      </c>
      <c r="R81" s="371">
        <f t="shared" si="39"/>
        <v>8893.2440489138298</v>
      </c>
      <c r="S81" s="371">
        <f t="shared" si="39"/>
        <v>87657.1</v>
      </c>
    </row>
    <row r="82" spans="1:35" x14ac:dyDescent="0.25">
      <c r="A82" s="31" t="s">
        <v>293</v>
      </c>
      <c r="B82" s="294"/>
      <c r="C82" s="294"/>
      <c r="D82" s="294">
        <v>2423.6137311693565</v>
      </c>
      <c r="E82" s="294">
        <v>1728.6617607495118</v>
      </c>
      <c r="F82" s="294">
        <v>1480.7753104833687</v>
      </c>
      <c r="G82" s="294">
        <v>740.30994572643715</v>
      </c>
      <c r="H82" s="294">
        <v>825.77998185429317</v>
      </c>
      <c r="I82" s="294">
        <v>449.41394313242751</v>
      </c>
      <c r="J82" s="294">
        <v>749.04782291057802</v>
      </c>
      <c r="K82" s="294">
        <v>776.561496058476</v>
      </c>
      <c r="L82" s="294">
        <v>1319.6921851849079</v>
      </c>
      <c r="M82" s="294">
        <v>1570.6378266684019</v>
      </c>
      <c r="N82" s="294">
        <v>1967.0119643723522</v>
      </c>
      <c r="O82" s="294">
        <v>2684.7721517074892</v>
      </c>
      <c r="P82" s="294">
        <v>1646.1956468264057</v>
      </c>
      <c r="Q82" s="294">
        <v>978.00963662173433</v>
      </c>
      <c r="R82" s="294">
        <v>2559.5165965342612</v>
      </c>
      <c r="S82" s="294">
        <v>21900.000000000004</v>
      </c>
    </row>
    <row r="83" spans="1:35" x14ac:dyDescent="0.25">
      <c r="A83" s="31" t="s">
        <v>295</v>
      </c>
      <c r="B83" s="294"/>
      <c r="C83" s="294"/>
      <c r="D83" s="294">
        <v>4141.113857242477</v>
      </c>
      <c r="E83" s="294">
        <v>2880.9300684064447</v>
      </c>
      <c r="F83" s="294">
        <v>2467.8107732745661</v>
      </c>
      <c r="G83" s="294">
        <v>1233.7758785494893</v>
      </c>
      <c r="H83" s="294">
        <v>1376.2173917589698</v>
      </c>
      <c r="I83" s="294">
        <v>748.97829715973262</v>
      </c>
      <c r="J83" s="294">
        <v>1248.3381334020057</v>
      </c>
      <c r="K83" s="294">
        <v>1294.1915039478542</v>
      </c>
      <c r="L83" s="294">
        <v>2199.3550060896614</v>
      </c>
      <c r="M83" s="294">
        <v>2617.5726473313366</v>
      </c>
      <c r="N83" s="294">
        <v>3278.1565727574834</v>
      </c>
      <c r="O83" s="294">
        <v>4474.3517756306446</v>
      </c>
      <c r="P83" s="294">
        <v>2743.49479181266</v>
      </c>
      <c r="Q83" s="294">
        <v>1629.9182600725617</v>
      </c>
      <c r="R83" s="294">
        <v>4265.6050425641151</v>
      </c>
      <c r="S83" s="294">
        <v>36599.810000000012</v>
      </c>
    </row>
    <row r="84" spans="1:35" x14ac:dyDescent="0.25">
      <c r="A84" s="31" t="s">
        <v>297</v>
      </c>
      <c r="B84" s="294"/>
      <c r="C84" s="294"/>
      <c r="D84" s="294">
        <v>0</v>
      </c>
      <c r="E84" s="294">
        <v>0</v>
      </c>
      <c r="F84" s="294">
        <v>0</v>
      </c>
      <c r="G84" s="294">
        <v>0</v>
      </c>
      <c r="H84" s="294">
        <v>0</v>
      </c>
      <c r="I84" s="294">
        <v>0</v>
      </c>
      <c r="J84" s="294">
        <v>0</v>
      </c>
      <c r="K84" s="294">
        <v>0</v>
      </c>
      <c r="L84" s="294">
        <v>0</v>
      </c>
      <c r="M84" s="294">
        <v>0</v>
      </c>
      <c r="N84" s="294">
        <v>0</v>
      </c>
      <c r="O84" s="294">
        <v>0</v>
      </c>
      <c r="P84" s="294">
        <v>0</v>
      </c>
      <c r="Q84" s="294">
        <v>0</v>
      </c>
      <c r="R84" s="294">
        <v>0</v>
      </c>
      <c r="S84" s="294">
        <v>0</v>
      </c>
    </row>
    <row r="85" spans="1:35" x14ac:dyDescent="0.25">
      <c r="A85" s="31" t="s">
        <v>307</v>
      </c>
      <c r="B85" s="294"/>
      <c r="C85" s="294"/>
      <c r="D85" s="294">
        <v>0</v>
      </c>
      <c r="E85" s="294">
        <v>0</v>
      </c>
      <c r="F85" s="294">
        <v>0</v>
      </c>
      <c r="G85" s="294">
        <v>0</v>
      </c>
      <c r="H85" s="294">
        <v>0</v>
      </c>
      <c r="I85" s="294">
        <v>0</v>
      </c>
      <c r="J85" s="294">
        <v>0</v>
      </c>
      <c r="K85" s="294">
        <v>0</v>
      </c>
      <c r="L85" s="294">
        <v>0</v>
      </c>
      <c r="M85" s="294">
        <v>0</v>
      </c>
      <c r="N85" s="294">
        <v>0</v>
      </c>
      <c r="O85" s="294">
        <v>0</v>
      </c>
      <c r="P85" s="294">
        <v>0</v>
      </c>
      <c r="Q85" s="294">
        <v>0</v>
      </c>
      <c r="R85" s="294">
        <v>0</v>
      </c>
      <c r="S85" s="294">
        <v>0</v>
      </c>
    </row>
    <row r="86" spans="1:35" x14ac:dyDescent="0.25">
      <c r="A86" s="31" t="s">
        <v>299</v>
      </c>
      <c r="B86" s="294"/>
      <c r="C86" s="294"/>
      <c r="D86" s="294">
        <v>0</v>
      </c>
      <c r="E86" s="294">
        <v>0</v>
      </c>
      <c r="F86" s="294">
        <v>0</v>
      </c>
      <c r="G86" s="294">
        <v>0</v>
      </c>
      <c r="H86" s="294">
        <v>0</v>
      </c>
      <c r="I86" s="294">
        <v>0</v>
      </c>
      <c r="J86" s="294">
        <v>0</v>
      </c>
      <c r="K86" s="294">
        <v>0</v>
      </c>
      <c r="L86" s="294">
        <v>0</v>
      </c>
      <c r="M86" s="294">
        <v>0</v>
      </c>
      <c r="N86" s="294">
        <v>0</v>
      </c>
      <c r="O86" s="294">
        <v>0</v>
      </c>
      <c r="P86" s="294">
        <v>0</v>
      </c>
      <c r="Q86" s="294">
        <v>0</v>
      </c>
      <c r="R86" s="294">
        <v>0</v>
      </c>
      <c r="S86" s="294">
        <v>0</v>
      </c>
    </row>
    <row r="87" spans="1:35" x14ac:dyDescent="0.25">
      <c r="A87" s="296" t="s">
        <v>296</v>
      </c>
      <c r="B87" s="296"/>
      <c r="C87" s="296"/>
      <c r="D87" s="296">
        <v>2379.3196908629161</v>
      </c>
      <c r="E87" s="296">
        <v>1633.7624382851504</v>
      </c>
      <c r="F87" s="296">
        <v>2261.7464139945778</v>
      </c>
      <c r="G87" s="296">
        <v>3554.8453015103637</v>
      </c>
      <c r="H87" s="296">
        <v>1543.5375914838767</v>
      </c>
      <c r="I87" s="296">
        <v>1004.3845469788547</v>
      </c>
      <c r="J87" s="296">
        <v>1192.9830732071891</v>
      </c>
      <c r="K87" s="296">
        <v>1158.8632332345987</v>
      </c>
      <c r="L87" s="296">
        <v>1442.9014636999004</v>
      </c>
      <c r="M87" s="296">
        <v>2311.016043556624</v>
      </c>
      <c r="N87" s="296">
        <v>2127.3539964061115</v>
      </c>
      <c r="O87" s="296">
        <v>2103.1016796781596</v>
      </c>
      <c r="P87" s="296">
        <v>2355.1488567753631</v>
      </c>
      <c r="Q87" s="296">
        <v>2020.2032605108639</v>
      </c>
      <c r="R87" s="296">
        <v>2068.1224098154535</v>
      </c>
      <c r="S87" s="296">
        <v>29157.29</v>
      </c>
    </row>
    <row r="88" spans="1:35" s="286" customFormat="1" x14ac:dyDescent="0.25">
      <c r="A88" s="178" t="s">
        <v>289</v>
      </c>
      <c r="B88" s="294"/>
      <c r="C88" s="294"/>
      <c r="D88" s="371">
        <f>SUM(D89:D91)</f>
        <v>6242.4736757248556</v>
      </c>
      <c r="E88" s="371">
        <f t="shared" ref="E88:S88" si="40">SUM(E89:E91)</f>
        <v>4443.6308206292106</v>
      </c>
      <c r="F88" s="371">
        <f t="shared" si="40"/>
        <v>3061.1669588731825</v>
      </c>
      <c r="G88" s="371">
        <f t="shared" si="40"/>
        <v>2343.3137625249437</v>
      </c>
      <c r="H88" s="371">
        <f t="shared" si="40"/>
        <v>1640.2643623131023</v>
      </c>
      <c r="I88" s="371">
        <f t="shared" si="40"/>
        <v>924.55648294520495</v>
      </c>
      <c r="J88" s="371">
        <f t="shared" si="40"/>
        <v>1453.9363461466007</v>
      </c>
      <c r="K88" s="371">
        <f t="shared" si="40"/>
        <v>1738.8465312985227</v>
      </c>
      <c r="L88" s="371">
        <f t="shared" si="40"/>
        <v>3498.4482100065079</v>
      </c>
      <c r="M88" s="371">
        <f t="shared" si="40"/>
        <v>4262.2805348718248</v>
      </c>
      <c r="N88" s="371">
        <f t="shared" si="40"/>
        <v>4662.0776540904226</v>
      </c>
      <c r="O88" s="371">
        <f t="shared" si="40"/>
        <v>6630.3467506540383</v>
      </c>
      <c r="P88" s="371">
        <f t="shared" si="40"/>
        <v>4306.0344451973324</v>
      </c>
      <c r="Q88" s="371">
        <f t="shared" si="40"/>
        <v>1939.8810689793136</v>
      </c>
      <c r="R88" s="371">
        <f t="shared" si="40"/>
        <v>5727.4436685205401</v>
      </c>
      <c r="S88" s="371">
        <f t="shared" si="40"/>
        <v>52874.701272775601</v>
      </c>
    </row>
    <row r="89" spans="1:35" s="286" customFormat="1" x14ac:dyDescent="0.25">
      <c r="A89" s="31" t="s">
        <v>290</v>
      </c>
      <c r="B89" s="294"/>
      <c r="C89" s="294"/>
      <c r="D89" s="294">
        <v>5024.0113515698195</v>
      </c>
      <c r="E89" s="294">
        <v>3583.4160358713298</v>
      </c>
      <c r="F89" s="294">
        <v>3069.5617347420111</v>
      </c>
      <c r="G89" s="294">
        <v>1534.6197800320019</v>
      </c>
      <c r="H89" s="294">
        <v>1711.7942308130887</v>
      </c>
      <c r="I89" s="294">
        <v>931.60915983162295</v>
      </c>
      <c r="J89" s="294">
        <v>1552.7328950045624</v>
      </c>
      <c r="K89" s="294">
        <v>1609.7671510993766</v>
      </c>
      <c r="L89" s="294">
        <v>2735.6457151891163</v>
      </c>
      <c r="M89" s="294">
        <v>3255.8415431075164</v>
      </c>
      <c r="N89" s="294">
        <v>4077.5022482284307</v>
      </c>
      <c r="O89" s="294">
        <v>5565.3776808934999</v>
      </c>
      <c r="P89" s="294">
        <v>3412.4685424068357</v>
      </c>
      <c r="Q89" s="294">
        <v>2027.3575170584481</v>
      </c>
      <c r="R89" s="294">
        <v>5305.730145915285</v>
      </c>
      <c r="S89" s="294">
        <v>45397.43573176294</v>
      </c>
    </row>
    <row r="90" spans="1:35" s="286" customFormat="1" x14ac:dyDescent="0.25">
      <c r="A90" s="294" t="s">
        <v>291</v>
      </c>
      <c r="B90" s="294"/>
      <c r="C90" s="294"/>
      <c r="D90" s="294">
        <v>-601.70768947107979</v>
      </c>
      <c r="E90" s="294">
        <v>-438.43291061540981</v>
      </c>
      <c r="F90" s="294">
        <v>-376.28507223780178</v>
      </c>
      <c r="G90" s="294">
        <v>-177.2242442538585</v>
      </c>
      <c r="H90" s="294">
        <v>-215.17861681204332</v>
      </c>
      <c r="I90" s="294">
        <v>-111.10310616056074</v>
      </c>
      <c r="J90" s="294">
        <v>-182.01648098168255</v>
      </c>
      <c r="K90" s="294">
        <v>-195.71208063249836</v>
      </c>
      <c r="L90" s="294">
        <v>-325.2992758367082</v>
      </c>
      <c r="M90" s="294">
        <v>-396.86694094376685</v>
      </c>
      <c r="N90" s="294">
        <v>-488.54487693731198</v>
      </c>
      <c r="O90" s="294">
        <v>-677.45305551480237</v>
      </c>
      <c r="P90" s="294">
        <v>-410.13411483123832</v>
      </c>
      <c r="Q90" s="294">
        <v>-246.4067294450368</v>
      </c>
      <c r="R90" s="294">
        <v>-637.44261625090951</v>
      </c>
      <c r="S90" s="294">
        <v>-5479.8078109247099</v>
      </c>
      <c r="U90" s="270"/>
      <c r="V90" s="270"/>
      <c r="W90" s="270"/>
      <c r="X90" s="270"/>
      <c r="Y90" s="270"/>
      <c r="Z90" s="270"/>
      <c r="AA90" s="270"/>
      <c r="AB90" s="270"/>
      <c r="AC90" s="270"/>
      <c r="AD90" s="270"/>
      <c r="AE90" s="270"/>
      <c r="AF90" s="270"/>
      <c r="AG90" s="270"/>
      <c r="AH90" s="270"/>
      <c r="AI90" s="270"/>
    </row>
    <row r="91" spans="1:35" s="286" customFormat="1" x14ac:dyDescent="0.25">
      <c r="A91" s="296" t="s">
        <v>298</v>
      </c>
      <c r="B91" s="296"/>
      <c r="C91" s="296"/>
      <c r="D91" s="296">
        <v>1820.1700136261165</v>
      </c>
      <c r="E91" s="296">
        <v>1298.6476953732913</v>
      </c>
      <c r="F91" s="296">
        <v>367.890296368973</v>
      </c>
      <c r="G91" s="296">
        <v>985.91822674680066</v>
      </c>
      <c r="H91" s="296">
        <v>143.64874831205699</v>
      </c>
      <c r="I91" s="296">
        <v>104.05042927414277</v>
      </c>
      <c r="J91" s="296">
        <v>83.219932123721037</v>
      </c>
      <c r="K91" s="296">
        <v>324.79146083164443</v>
      </c>
      <c r="L91" s="296">
        <v>1088.1017706540997</v>
      </c>
      <c r="M91" s="296">
        <v>1403.305932708075</v>
      </c>
      <c r="N91" s="296">
        <v>1073.1202827993043</v>
      </c>
      <c r="O91" s="296">
        <v>1742.42212527534</v>
      </c>
      <c r="P91" s="296">
        <v>1303.7000176217352</v>
      </c>
      <c r="Q91" s="296">
        <v>158.93028136590218</v>
      </c>
      <c r="R91" s="296">
        <v>1059.1561388561645</v>
      </c>
      <c r="S91" s="296">
        <v>12957.073351937366</v>
      </c>
      <c r="U91" s="270"/>
      <c r="V91" s="270"/>
      <c r="W91" s="270"/>
      <c r="X91" s="270"/>
      <c r="Y91" s="270"/>
      <c r="Z91" s="270"/>
      <c r="AA91" s="270"/>
      <c r="AB91" s="270"/>
      <c r="AC91" s="270"/>
      <c r="AD91" s="270"/>
      <c r="AE91" s="270"/>
      <c r="AF91" s="270"/>
      <c r="AG91" s="270"/>
      <c r="AH91" s="270"/>
      <c r="AI91" s="270"/>
    </row>
    <row r="92" spans="1:35" x14ac:dyDescent="0.25">
      <c r="A92" s="393" t="s">
        <v>189</v>
      </c>
      <c r="B92" s="393"/>
      <c r="C92" s="393"/>
      <c r="D92" s="394">
        <f t="shared" ref="D92:S92" si="41">D81+D88+SUM(D77:D80)</f>
        <v>229039.39639201673</v>
      </c>
      <c r="E92" s="394">
        <f t="shared" si="41"/>
        <v>160294.59098601283</v>
      </c>
      <c r="F92" s="394">
        <f t="shared" si="41"/>
        <v>137898.79412533922</v>
      </c>
      <c r="G92" s="394">
        <f t="shared" si="41"/>
        <v>74874.424860360377</v>
      </c>
      <c r="H92" s="394">
        <f t="shared" si="41"/>
        <v>77121.209749118803</v>
      </c>
      <c r="I92" s="394">
        <f t="shared" si="41"/>
        <v>42769.738716833417</v>
      </c>
      <c r="J92" s="394">
        <f t="shared" si="41"/>
        <v>70903.693815939841</v>
      </c>
      <c r="K92" s="394">
        <f t="shared" si="41"/>
        <v>72607.672368862011</v>
      </c>
      <c r="L92" s="394">
        <f t="shared" si="41"/>
        <v>123121.57351023579</v>
      </c>
      <c r="M92" s="394">
        <f t="shared" si="41"/>
        <v>147217.59563968156</v>
      </c>
      <c r="N92" s="394">
        <f t="shared" si="41"/>
        <v>182318.8646726353</v>
      </c>
      <c r="O92" s="394">
        <f t="shared" si="41"/>
        <v>247662.31668345071</v>
      </c>
      <c r="P92" s="394">
        <f t="shared" si="41"/>
        <v>154145.25014669565</v>
      </c>
      <c r="Q92" s="394">
        <f t="shared" si="41"/>
        <v>92092.711964830494</v>
      </c>
      <c r="R92" s="394">
        <f t="shared" si="41"/>
        <v>236176.05796532874</v>
      </c>
      <c r="S92" s="394">
        <f t="shared" si="41"/>
        <v>2048243.8915973413</v>
      </c>
      <c r="U92" s="270"/>
      <c r="V92" s="270"/>
      <c r="W92" s="270"/>
      <c r="X92" s="270"/>
      <c r="Y92" s="270"/>
      <c r="Z92" s="270"/>
      <c r="AA92" s="270"/>
      <c r="AB92" s="270"/>
      <c r="AC92" s="270"/>
      <c r="AD92" s="270"/>
      <c r="AE92" s="270"/>
      <c r="AF92" s="270"/>
      <c r="AG92" s="270"/>
      <c r="AH92" s="270"/>
      <c r="AI92" s="270"/>
    </row>
    <row r="93" spans="1:35" x14ac:dyDescent="0.25">
      <c r="A93" s="295"/>
      <c r="B93" s="295"/>
      <c r="C93" s="295"/>
      <c r="D93" s="454"/>
      <c r="E93" s="312"/>
      <c r="F93" s="312"/>
      <c r="G93" s="312"/>
      <c r="H93" s="312"/>
      <c r="I93" s="312"/>
      <c r="J93" s="312"/>
      <c r="K93" s="312"/>
      <c r="L93" s="312"/>
      <c r="M93" s="312"/>
      <c r="N93" s="312"/>
      <c r="O93" s="312"/>
      <c r="P93" s="312"/>
      <c r="Q93" s="312"/>
      <c r="R93" s="312"/>
      <c r="S93" s="312"/>
      <c r="U93" s="270"/>
      <c r="V93" s="270"/>
      <c r="W93" s="270"/>
      <c r="X93" s="270"/>
      <c r="Y93" s="270"/>
      <c r="Z93" s="270"/>
      <c r="AA93" s="270"/>
      <c r="AB93" s="270"/>
      <c r="AC93" s="270"/>
      <c r="AD93" s="270"/>
      <c r="AE93" s="270"/>
      <c r="AF93" s="270"/>
      <c r="AG93" s="270"/>
      <c r="AH93" s="270"/>
      <c r="AI93" s="270"/>
    </row>
    <row r="94" spans="1:35" x14ac:dyDescent="0.25">
      <c r="A94" s="308" t="s">
        <v>252</v>
      </c>
      <c r="B94" s="308"/>
      <c r="C94" s="308"/>
      <c r="D94" s="308"/>
      <c r="E94" s="309"/>
      <c r="F94" s="310"/>
      <c r="G94" s="311"/>
      <c r="H94" s="311"/>
      <c r="I94" s="311"/>
      <c r="J94" s="311"/>
      <c r="K94" s="311"/>
      <c r="L94" s="311"/>
      <c r="M94" s="311"/>
      <c r="N94" s="311"/>
      <c r="O94" s="311"/>
      <c r="P94" s="311"/>
      <c r="Q94" s="311"/>
      <c r="R94" s="311"/>
      <c r="S94" s="311"/>
      <c r="U94" s="270"/>
      <c r="V94" s="270"/>
      <c r="W94" s="270"/>
      <c r="X94" s="270"/>
      <c r="Y94" s="270"/>
      <c r="Z94" s="270"/>
      <c r="AA94" s="270"/>
      <c r="AB94" s="270"/>
      <c r="AC94" s="270"/>
      <c r="AD94" s="270"/>
      <c r="AE94" s="270"/>
      <c r="AF94" s="270"/>
      <c r="AG94" s="270"/>
      <c r="AH94" s="270"/>
      <c r="AI94" s="270"/>
    </row>
    <row r="95" spans="1:35" x14ac:dyDescent="0.25">
      <c r="A95" s="373" t="s">
        <v>190</v>
      </c>
      <c r="B95" s="373"/>
      <c r="C95" s="373"/>
      <c r="D95" s="373">
        <v>63967.445872395023</v>
      </c>
      <c r="E95" s="373">
        <v>53934.040302344569</v>
      </c>
      <c r="F95" s="373">
        <v>38592.472100610015</v>
      </c>
      <c r="G95" s="373">
        <v>31173.561616667394</v>
      </c>
      <c r="H95" s="373">
        <v>41706.034768779391</v>
      </c>
      <c r="I95" s="373">
        <v>34032.72830163817</v>
      </c>
      <c r="J95" s="373">
        <v>54221.006063499815</v>
      </c>
      <c r="K95" s="373">
        <v>56015.927239602905</v>
      </c>
      <c r="L95" s="373">
        <v>42558.778528214862</v>
      </c>
      <c r="M95" s="373">
        <v>35857.654133264899</v>
      </c>
      <c r="N95" s="373">
        <v>50244.327078281931</v>
      </c>
      <c r="O95" s="373">
        <v>64540.251695549719</v>
      </c>
      <c r="P95" s="373">
        <v>59328.122019423237</v>
      </c>
      <c r="Q95" s="373">
        <v>55819.887000895535</v>
      </c>
      <c r="R95" s="373">
        <v>61794.172954266971</v>
      </c>
      <c r="S95" s="373">
        <v>743786.40967543458</v>
      </c>
    </row>
    <row r="96" spans="1:35" x14ac:dyDescent="0.25">
      <c r="A96" s="294" t="s">
        <v>188</v>
      </c>
      <c r="B96" s="294"/>
      <c r="C96" s="294"/>
      <c r="D96" s="294">
        <v>1201.7454300490688</v>
      </c>
      <c r="E96" s="294">
        <v>705.76737274766242</v>
      </c>
      <c r="F96" s="294">
        <v>1039.2792835811201</v>
      </c>
      <c r="G96" s="294">
        <v>801.39569711622539</v>
      </c>
      <c r="H96" s="294">
        <v>629.79965551605437</v>
      </c>
      <c r="I96" s="294">
        <v>-731.34745681434072</v>
      </c>
      <c r="J96" s="294">
        <v>-1506.0970081549699</v>
      </c>
      <c r="K96" s="294">
        <v>-1093.0058129898687</v>
      </c>
      <c r="L96" s="294">
        <v>453.13128803222747</v>
      </c>
      <c r="M96" s="294">
        <v>-799.4457706253869</v>
      </c>
      <c r="N96" s="294">
        <v>-136.06273596935486</v>
      </c>
      <c r="O96" s="294">
        <v>-1075.2219494458654</v>
      </c>
      <c r="P96" s="294">
        <v>392.44523417884869</v>
      </c>
      <c r="Q96" s="294">
        <v>15.649315553793127</v>
      </c>
      <c r="R96" s="294">
        <v>101.96745722477991</v>
      </c>
      <c r="S96" s="294">
        <v>-5.8406612879480235E-12</v>
      </c>
    </row>
    <row r="97" spans="1:36" x14ac:dyDescent="0.25">
      <c r="A97" s="294" t="s">
        <v>192</v>
      </c>
      <c r="B97" s="294"/>
      <c r="C97" s="294"/>
      <c r="D97" s="294">
        <v>0</v>
      </c>
      <c r="E97" s="294">
        <v>0</v>
      </c>
      <c r="F97" s="294">
        <v>0</v>
      </c>
      <c r="G97" s="294">
        <v>0</v>
      </c>
      <c r="H97" s="294">
        <v>0</v>
      </c>
      <c r="I97" s="294">
        <v>0</v>
      </c>
      <c r="J97" s="294">
        <v>0</v>
      </c>
      <c r="K97" s="294">
        <v>0</v>
      </c>
      <c r="L97" s="294">
        <v>0</v>
      </c>
      <c r="M97" s="294">
        <v>0</v>
      </c>
      <c r="N97" s="294">
        <v>0</v>
      </c>
      <c r="O97" s="294">
        <v>0</v>
      </c>
      <c r="P97" s="294">
        <v>0</v>
      </c>
      <c r="Q97" s="294">
        <v>0</v>
      </c>
      <c r="R97" s="294">
        <v>0</v>
      </c>
      <c r="S97" s="294">
        <v>0</v>
      </c>
    </row>
    <row r="98" spans="1:36" x14ac:dyDescent="0.25">
      <c r="A98" s="296" t="s">
        <v>193</v>
      </c>
      <c r="B98" s="296"/>
      <c r="C98" s="296"/>
      <c r="D98" s="296">
        <v>129.46141609080897</v>
      </c>
      <c r="E98" s="296">
        <v>36.76488254136013</v>
      </c>
      <c r="F98" s="296">
        <v>40.405187361556003</v>
      </c>
      <c r="G98" s="296">
        <v>-30.321320749396953</v>
      </c>
      <c r="H98" s="296">
        <v>-92.189965474270977</v>
      </c>
      <c r="I98" s="296">
        <v>-82.556837287848197</v>
      </c>
      <c r="J98" s="296">
        <v>-129.44567265885445</v>
      </c>
      <c r="K98" s="296">
        <v>-78.72456843603662</v>
      </c>
      <c r="L98" s="296">
        <v>41.223845823076857</v>
      </c>
      <c r="M98" s="296">
        <v>52.240014661862467</v>
      </c>
      <c r="N98" s="296">
        <v>58.534476892390224</v>
      </c>
      <c r="O98" s="296">
        <v>33.303311978032447</v>
      </c>
      <c r="P98" s="296">
        <v>-8.6873315895442378</v>
      </c>
      <c r="Q98" s="296">
        <v>-45.35497528649605</v>
      </c>
      <c r="R98" s="296">
        <v>75.347536133366432</v>
      </c>
      <c r="S98" s="296">
        <v>6.0396132539608516E-12</v>
      </c>
    </row>
    <row r="99" spans="1:36" s="286" customFormat="1" x14ac:dyDescent="0.25">
      <c r="A99" s="178" t="s">
        <v>292</v>
      </c>
      <c r="B99" s="294"/>
      <c r="C99" s="294"/>
      <c r="D99" s="371">
        <f t="shared" ref="D99:S99" si="42">SUM(D100:D105)</f>
        <v>4029.0680063858085</v>
      </c>
      <c r="E99" s="371">
        <f t="shared" si="42"/>
        <v>3211.8546245478838</v>
      </c>
      <c r="F99" s="371">
        <f t="shared" si="42"/>
        <v>2170.9443133386112</v>
      </c>
      <c r="G99" s="371">
        <f t="shared" si="42"/>
        <v>1907.4498724385439</v>
      </c>
      <c r="H99" s="371">
        <f t="shared" si="42"/>
        <v>2174.9522284122886</v>
      </c>
      <c r="I99" s="371">
        <f t="shared" si="42"/>
        <v>1944.2986405845691</v>
      </c>
      <c r="J99" s="371">
        <f t="shared" si="42"/>
        <v>2814.569974572486</v>
      </c>
      <c r="K99" s="371">
        <f t="shared" si="42"/>
        <v>3371.0767025549821</v>
      </c>
      <c r="L99" s="371">
        <f t="shared" si="42"/>
        <v>2487.5281550102686</v>
      </c>
      <c r="M99" s="371">
        <f t="shared" si="42"/>
        <v>1937.1360079457691</v>
      </c>
      <c r="N99" s="371">
        <f t="shared" si="42"/>
        <v>2403.6312937396847</v>
      </c>
      <c r="O99" s="371">
        <f t="shared" si="42"/>
        <v>3408.3708782755893</v>
      </c>
      <c r="P99" s="371">
        <f t="shared" si="42"/>
        <v>2197.9601260160857</v>
      </c>
      <c r="Q99" s="371">
        <f t="shared" si="42"/>
        <v>3151.7935813266063</v>
      </c>
      <c r="R99" s="371">
        <f t="shared" si="42"/>
        <v>3073.2655948508227</v>
      </c>
      <c r="S99" s="371">
        <f t="shared" si="42"/>
        <v>40283.899999999994</v>
      </c>
    </row>
    <row r="100" spans="1:36" x14ac:dyDescent="0.25">
      <c r="A100" s="31" t="s">
        <v>293</v>
      </c>
      <c r="B100" s="294"/>
      <c r="C100" s="294"/>
      <c r="D100" s="294">
        <v>638.0733776557563</v>
      </c>
      <c r="E100" s="294">
        <v>588.54216489895168</v>
      </c>
      <c r="F100" s="294">
        <v>445.19500515036793</v>
      </c>
      <c r="G100" s="294">
        <v>329.79160825848862</v>
      </c>
      <c r="H100" s="294">
        <v>448.72345006833916</v>
      </c>
      <c r="I100" s="294">
        <v>372.19599335901819</v>
      </c>
      <c r="J100" s="294">
        <v>596.66194645202086</v>
      </c>
      <c r="K100" s="294">
        <v>606.74216486729551</v>
      </c>
      <c r="L100" s="294">
        <v>468.78958141901467</v>
      </c>
      <c r="M100" s="294">
        <v>401.7323961259678</v>
      </c>
      <c r="N100" s="294">
        <v>519.72259520411819</v>
      </c>
      <c r="O100" s="294">
        <v>724.89532629613041</v>
      </c>
      <c r="P100" s="294">
        <v>668.13703344921691</v>
      </c>
      <c r="Q100" s="294">
        <v>626.2467397999668</v>
      </c>
      <c r="R100" s="294">
        <v>664.55061699534701</v>
      </c>
      <c r="S100" s="294">
        <v>8100.0000000000009</v>
      </c>
    </row>
    <row r="101" spans="1:36" s="286" customFormat="1" x14ac:dyDescent="0.25">
      <c r="A101" s="31" t="s">
        <v>295</v>
      </c>
      <c r="B101" s="294"/>
      <c r="C101" s="294"/>
      <c r="D101" s="294">
        <v>1970.3726574416319</v>
      </c>
      <c r="E101" s="294">
        <v>1116.7764376190232</v>
      </c>
      <c r="F101" s="294">
        <v>733.63285554154163</v>
      </c>
      <c r="G101" s="294">
        <v>842.92983034952181</v>
      </c>
      <c r="H101" s="294">
        <v>730.13305145320123</v>
      </c>
      <c r="I101" s="294">
        <v>755.44461327201134</v>
      </c>
      <c r="J101" s="294">
        <v>910.40734919393708</v>
      </c>
      <c r="K101" s="294">
        <v>1431.3246241423703</v>
      </c>
      <c r="L101" s="294">
        <v>978.89109559747681</v>
      </c>
      <c r="M101" s="294">
        <v>652.20966608462641</v>
      </c>
      <c r="N101" s="294">
        <v>735.01064742710571</v>
      </c>
      <c r="O101" s="294">
        <v>1088.3006371061965</v>
      </c>
      <c r="P101" s="294">
        <v>50.174013610274869</v>
      </c>
      <c r="Q101" s="294">
        <v>1141.3733908448005</v>
      </c>
      <c r="R101" s="294">
        <v>938.20913031628106</v>
      </c>
      <c r="S101" s="294">
        <v>14075.189999999999</v>
      </c>
    </row>
    <row r="102" spans="1:36" x14ac:dyDescent="0.25">
      <c r="A102" s="31" t="s">
        <v>297</v>
      </c>
      <c r="B102" s="294"/>
      <c r="C102" s="294"/>
      <c r="D102" s="294">
        <v>0</v>
      </c>
      <c r="E102" s="294">
        <v>200</v>
      </c>
      <c r="F102" s="294">
        <v>0</v>
      </c>
      <c r="G102" s="294">
        <v>0</v>
      </c>
      <c r="H102" s="294">
        <v>0</v>
      </c>
      <c r="I102" s="294">
        <v>0</v>
      </c>
      <c r="J102" s="294">
        <v>0</v>
      </c>
      <c r="K102" s="294">
        <v>0</v>
      </c>
      <c r="L102" s="294">
        <v>0</v>
      </c>
      <c r="M102" s="294">
        <v>0</v>
      </c>
      <c r="N102" s="294">
        <v>0</v>
      </c>
      <c r="O102" s="294">
        <v>0</v>
      </c>
      <c r="P102" s="294">
        <v>0</v>
      </c>
      <c r="Q102" s="294">
        <v>0</v>
      </c>
      <c r="R102" s="294">
        <v>0</v>
      </c>
      <c r="S102" s="294">
        <v>200</v>
      </c>
      <c r="U102" s="270"/>
    </row>
    <row r="103" spans="1:36" x14ac:dyDescent="0.25">
      <c r="A103" s="31" t="s">
        <v>307</v>
      </c>
      <c r="B103" s="294"/>
      <c r="C103" s="294"/>
      <c r="D103" s="294">
        <v>0</v>
      </c>
      <c r="E103" s="294">
        <v>0</v>
      </c>
      <c r="F103" s="294">
        <v>0</v>
      </c>
      <c r="G103" s="294">
        <v>0</v>
      </c>
      <c r="H103" s="294">
        <v>0</v>
      </c>
      <c r="I103" s="294">
        <v>0</v>
      </c>
      <c r="J103" s="294">
        <v>0</v>
      </c>
      <c r="K103" s="294">
        <v>0</v>
      </c>
      <c r="L103" s="294">
        <v>0</v>
      </c>
      <c r="M103" s="294">
        <v>0</v>
      </c>
      <c r="N103" s="294">
        <v>0</v>
      </c>
      <c r="O103" s="294">
        <v>0</v>
      </c>
      <c r="P103" s="294">
        <v>0</v>
      </c>
      <c r="Q103" s="294">
        <v>0</v>
      </c>
      <c r="R103" s="294">
        <v>0</v>
      </c>
      <c r="S103" s="294">
        <v>0</v>
      </c>
      <c r="U103" s="270"/>
    </row>
    <row r="104" spans="1:36" x14ac:dyDescent="0.25">
      <c r="A104" s="31" t="s">
        <v>299</v>
      </c>
      <c r="B104" s="294"/>
      <c r="C104" s="294"/>
      <c r="D104" s="294">
        <v>0</v>
      </c>
      <c r="E104" s="294">
        <v>0</v>
      </c>
      <c r="F104" s="294">
        <v>0</v>
      </c>
      <c r="G104" s="294">
        <v>0</v>
      </c>
      <c r="H104" s="294">
        <v>0</v>
      </c>
      <c r="I104" s="294">
        <v>0</v>
      </c>
      <c r="J104" s="294">
        <v>0</v>
      </c>
      <c r="K104" s="294">
        <v>0</v>
      </c>
      <c r="L104" s="294">
        <v>0</v>
      </c>
      <c r="M104" s="294">
        <v>0</v>
      </c>
      <c r="N104" s="294">
        <v>0</v>
      </c>
      <c r="O104" s="294">
        <v>0</v>
      </c>
      <c r="P104" s="294">
        <v>0</v>
      </c>
      <c r="Q104" s="294">
        <v>0</v>
      </c>
      <c r="R104" s="294">
        <v>0</v>
      </c>
      <c r="S104" s="294">
        <v>0</v>
      </c>
      <c r="U104" s="270"/>
    </row>
    <row r="105" spans="1:36" x14ac:dyDescent="0.25">
      <c r="A105" s="296" t="s">
        <v>296</v>
      </c>
      <c r="B105" s="296"/>
      <c r="C105" s="296"/>
      <c r="D105" s="296">
        <v>1420.6219712884204</v>
      </c>
      <c r="E105" s="296">
        <v>1306.536022029909</v>
      </c>
      <c r="F105" s="296">
        <v>992.11645264670187</v>
      </c>
      <c r="G105" s="296">
        <v>734.7284338305335</v>
      </c>
      <c r="H105" s="296">
        <v>996.09572689074844</v>
      </c>
      <c r="I105" s="296">
        <v>816.65803395353942</v>
      </c>
      <c r="J105" s="296">
        <v>1307.5006789265281</v>
      </c>
      <c r="K105" s="296">
        <v>1333.0099135453165</v>
      </c>
      <c r="L105" s="296">
        <v>1039.8474779937771</v>
      </c>
      <c r="M105" s="296">
        <v>883.19394573517491</v>
      </c>
      <c r="N105" s="296">
        <v>1148.8980511084608</v>
      </c>
      <c r="O105" s="296">
        <v>1595.1749148732622</v>
      </c>
      <c r="P105" s="296">
        <v>1479.6490789565939</v>
      </c>
      <c r="Q105" s="296">
        <v>1384.1734506818389</v>
      </c>
      <c r="R105" s="296">
        <v>1470.5058475391947</v>
      </c>
      <c r="S105" s="296">
        <v>17908.71</v>
      </c>
    </row>
    <row r="106" spans="1:36" s="286" customFormat="1" x14ac:dyDescent="0.25">
      <c r="A106" s="178" t="s">
        <v>289</v>
      </c>
      <c r="B106" s="294"/>
      <c r="C106" s="294"/>
      <c r="D106" s="371">
        <f>SUM(D107:D109)</f>
        <v>1840.1819473474072</v>
      </c>
      <c r="E106" s="371">
        <f t="shared" ref="E106:S106" si="43">SUM(E107:E109)</f>
        <v>1555.2672443878605</v>
      </c>
      <c r="F106" s="371">
        <f t="shared" si="43"/>
        <v>950.72963071147797</v>
      </c>
      <c r="G106" s="371">
        <f t="shared" si="43"/>
        <v>968.05408177230811</v>
      </c>
      <c r="H106" s="371">
        <f t="shared" si="43"/>
        <v>872.61896961396985</v>
      </c>
      <c r="I106" s="371">
        <f t="shared" si="43"/>
        <v>714.48708707441472</v>
      </c>
      <c r="J106" s="371">
        <f t="shared" si="43"/>
        <v>1113.4915587596013</v>
      </c>
      <c r="K106" s="371">
        <f t="shared" si="43"/>
        <v>1222.5852690701204</v>
      </c>
      <c r="L106" s="371">
        <f t="shared" si="43"/>
        <v>1258.3842635276264</v>
      </c>
      <c r="M106" s="371">
        <f t="shared" si="43"/>
        <v>1249.0676011648261</v>
      </c>
      <c r="N106" s="371">
        <f t="shared" si="43"/>
        <v>1343.9883746127221</v>
      </c>
      <c r="O106" s="371">
        <f t="shared" si="43"/>
        <v>1962.6588380087555</v>
      </c>
      <c r="P106" s="371">
        <f t="shared" si="43"/>
        <v>1701.1540826067308</v>
      </c>
      <c r="Q106" s="371">
        <f t="shared" si="43"/>
        <v>1200.1687386016033</v>
      </c>
      <c r="R106" s="371">
        <f t="shared" si="43"/>
        <v>1603.5586739041523</v>
      </c>
      <c r="S106" s="371">
        <f t="shared" si="43"/>
        <v>19556.396361163574</v>
      </c>
      <c r="U106" s="371"/>
      <c r="V106" s="270"/>
    </row>
    <row r="107" spans="1:36" s="286" customFormat="1" x14ac:dyDescent="0.25">
      <c r="A107" s="31" t="s">
        <v>290</v>
      </c>
      <c r="B107" s="294"/>
      <c r="C107" s="294"/>
      <c r="D107" s="294">
        <v>1322.6892764509637</v>
      </c>
      <c r="E107" s="294">
        <v>1220.0139318005836</v>
      </c>
      <c r="F107" s="294">
        <v>922.8635449504884</v>
      </c>
      <c r="G107" s="294">
        <v>683.63896533285265</v>
      </c>
      <c r="H107" s="294">
        <v>930.17780757134085</v>
      </c>
      <c r="I107" s="294">
        <v>771.54080767742846</v>
      </c>
      <c r="J107" s="294">
        <v>1236.8457702120638</v>
      </c>
      <c r="K107" s="294">
        <v>1257.7414810645555</v>
      </c>
      <c r="L107" s="294">
        <v>971.77373946071987</v>
      </c>
      <c r="M107" s="294">
        <v>832.76806550208892</v>
      </c>
      <c r="N107" s="294">
        <v>1077.3549367179908</v>
      </c>
      <c r="O107" s="294">
        <v>1502.6661638257488</v>
      </c>
      <c r="P107" s="294">
        <v>1385.0094993617154</v>
      </c>
      <c r="Q107" s="294">
        <v>1298.1733389175822</v>
      </c>
      <c r="R107" s="294">
        <v>1377.5750650935922</v>
      </c>
      <c r="S107" s="294">
        <v>16790.832393939712</v>
      </c>
    </row>
    <row r="108" spans="1:36" s="286" customFormat="1" x14ac:dyDescent="0.25">
      <c r="A108" s="294" t="s">
        <v>291</v>
      </c>
      <c r="B108" s="294"/>
      <c r="C108" s="294"/>
      <c r="D108" s="294">
        <v>-155.72089578718879</v>
      </c>
      <c r="E108" s="294">
        <v>-145.06843775626942</v>
      </c>
      <c r="F108" s="294">
        <v>-108.20292796452105</v>
      </c>
      <c r="G108" s="294">
        <v>-80.239570165525762</v>
      </c>
      <c r="H108" s="294">
        <v>-110.68919692210446</v>
      </c>
      <c r="I108" s="294">
        <v>-95.538125950984465</v>
      </c>
      <c r="J108" s="294">
        <v>-154.13418634753748</v>
      </c>
      <c r="K108" s="294">
        <v>-155.28456052120791</v>
      </c>
      <c r="L108" s="294">
        <v>-115.83807603803447</v>
      </c>
      <c r="M108" s="294">
        <v>-102.73142574983864</v>
      </c>
      <c r="N108" s="294">
        <v>-130.27406396254571</v>
      </c>
      <c r="O108" s="294">
        <v>-184.46482420650264</v>
      </c>
      <c r="P108" s="294">
        <v>-166.04583423151686</v>
      </c>
      <c r="Q108" s="294">
        <v>-156.78703314994272</v>
      </c>
      <c r="R108" s="294">
        <v>-165.75907268418553</v>
      </c>
      <c r="S108" s="294">
        <v>-2026.778231437906</v>
      </c>
      <c r="U108" s="270"/>
      <c r="V108" s="270"/>
      <c r="W108" s="270"/>
      <c r="X108" s="270"/>
      <c r="Y108" s="270"/>
      <c r="Z108" s="270"/>
      <c r="AA108" s="270"/>
      <c r="AB108" s="270"/>
      <c r="AC108" s="270"/>
      <c r="AD108" s="270"/>
      <c r="AE108" s="270"/>
      <c r="AF108" s="270"/>
      <c r="AG108" s="270"/>
      <c r="AH108" s="270"/>
      <c r="AI108" s="270"/>
    </row>
    <row r="109" spans="1:36" s="286" customFormat="1" x14ac:dyDescent="0.25">
      <c r="A109" s="296" t="s">
        <v>298</v>
      </c>
      <c r="B109" s="296"/>
      <c r="C109" s="296"/>
      <c r="D109" s="296">
        <v>673.21356668363228</v>
      </c>
      <c r="E109" s="296">
        <v>480.32175034354617</v>
      </c>
      <c r="F109" s="296">
        <v>136.06901372551056</v>
      </c>
      <c r="G109" s="296">
        <v>364.65468660498112</v>
      </c>
      <c r="H109" s="296">
        <v>53.130358964733411</v>
      </c>
      <c r="I109" s="296">
        <v>38.484405347970615</v>
      </c>
      <c r="J109" s="296">
        <v>30.779974895074908</v>
      </c>
      <c r="K109" s="296">
        <v>120.12834852677263</v>
      </c>
      <c r="L109" s="296">
        <v>402.44860010494102</v>
      </c>
      <c r="M109" s="296">
        <v>519.03096141257583</v>
      </c>
      <c r="N109" s="296">
        <v>396.907501857277</v>
      </c>
      <c r="O109" s="296">
        <v>644.4574983895094</v>
      </c>
      <c r="P109" s="296">
        <v>482.19041747653222</v>
      </c>
      <c r="Q109" s="296">
        <v>58.782432833963824</v>
      </c>
      <c r="R109" s="296">
        <v>391.74268149474574</v>
      </c>
      <c r="S109" s="296">
        <v>4792.3421986617668</v>
      </c>
      <c r="U109" s="270"/>
      <c r="V109" s="270"/>
      <c r="W109" s="270"/>
      <c r="X109" s="270"/>
      <c r="Y109" s="270"/>
      <c r="Z109" s="270"/>
      <c r="AA109" s="270"/>
      <c r="AB109" s="270"/>
      <c r="AC109" s="270"/>
      <c r="AD109" s="270"/>
      <c r="AE109" s="270"/>
      <c r="AF109" s="270"/>
      <c r="AG109" s="270"/>
      <c r="AH109" s="270"/>
      <c r="AI109" s="270"/>
    </row>
    <row r="110" spans="1:36" ht="15.75" thickBot="1" x14ac:dyDescent="0.3">
      <c r="A110" s="389" t="s">
        <v>189</v>
      </c>
      <c r="B110" s="390"/>
      <c r="C110" s="391"/>
      <c r="D110" s="392">
        <f t="shared" ref="D110:S110" si="44">D99+D106+SUM(D95:D98)</f>
        <v>71167.902672268116</v>
      </c>
      <c r="E110" s="392">
        <f t="shared" si="44"/>
        <v>59443.694426569346</v>
      </c>
      <c r="F110" s="392">
        <f t="shared" si="44"/>
        <v>42793.830515602778</v>
      </c>
      <c r="G110" s="392">
        <f t="shared" si="44"/>
        <v>34820.139947245072</v>
      </c>
      <c r="H110" s="392">
        <f t="shared" si="44"/>
        <v>45291.215656847431</v>
      </c>
      <c r="I110" s="392">
        <f t="shared" si="44"/>
        <v>35877.609735194965</v>
      </c>
      <c r="J110" s="392">
        <f t="shared" si="44"/>
        <v>56513.524916018083</v>
      </c>
      <c r="K110" s="392">
        <f t="shared" si="44"/>
        <v>59437.858829802099</v>
      </c>
      <c r="L110" s="392">
        <f t="shared" si="44"/>
        <v>46799.046080608066</v>
      </c>
      <c r="M110" s="392">
        <f t="shared" si="44"/>
        <v>38296.651986411969</v>
      </c>
      <c r="N110" s="392">
        <f t="shared" si="44"/>
        <v>53914.41848755737</v>
      </c>
      <c r="O110" s="392">
        <f t="shared" si="44"/>
        <v>68869.362774366236</v>
      </c>
      <c r="P110" s="392">
        <f t="shared" si="44"/>
        <v>63610.994130635358</v>
      </c>
      <c r="Q110" s="392">
        <f t="shared" si="44"/>
        <v>60142.143661091039</v>
      </c>
      <c r="R110" s="392">
        <f t="shared" si="44"/>
        <v>66648.312216380102</v>
      </c>
      <c r="S110" s="392">
        <f t="shared" si="44"/>
        <v>803626.70603659819</v>
      </c>
      <c r="U110" s="270"/>
      <c r="V110" s="270"/>
      <c r="W110" s="270"/>
      <c r="X110" s="270"/>
      <c r="Y110" s="270"/>
      <c r="Z110" s="270"/>
      <c r="AA110" s="270"/>
      <c r="AB110" s="270"/>
      <c r="AC110" s="270"/>
      <c r="AD110" s="270"/>
      <c r="AE110" s="270"/>
      <c r="AF110" s="270"/>
      <c r="AG110" s="270"/>
      <c r="AJ110" s="286"/>
    </row>
    <row r="111" spans="1:36" ht="15.75" thickBot="1" x14ac:dyDescent="0.3">
      <c r="A111" s="294"/>
      <c r="B111" s="294"/>
      <c r="C111" s="294"/>
      <c r="D111" s="294"/>
      <c r="E111" s="294"/>
      <c r="F111" s="294"/>
      <c r="G111" s="294"/>
      <c r="H111" s="294"/>
      <c r="I111" s="294"/>
      <c r="J111" s="294"/>
      <c r="K111" s="294"/>
      <c r="L111" s="294"/>
      <c r="M111" s="294"/>
      <c r="N111" s="294"/>
      <c r="O111" s="294"/>
      <c r="P111" s="294"/>
      <c r="Q111" s="294"/>
      <c r="R111" s="294"/>
      <c r="S111" s="294"/>
      <c r="U111" s="270"/>
      <c r="V111" s="270"/>
      <c r="W111" s="270"/>
      <c r="X111" s="270"/>
      <c r="Y111" s="270"/>
      <c r="Z111" s="270"/>
      <c r="AA111" s="270"/>
      <c r="AB111" s="270"/>
      <c r="AC111" s="270"/>
      <c r="AD111" s="270"/>
      <c r="AE111" s="270"/>
      <c r="AF111" s="270"/>
      <c r="AG111" s="270"/>
      <c r="AH111" s="270"/>
      <c r="AI111" s="270"/>
      <c r="AJ111" s="286"/>
    </row>
    <row r="112" spans="1:36" x14ac:dyDescent="0.25">
      <c r="A112" s="340" t="s">
        <v>3</v>
      </c>
      <c r="B112" s="340"/>
      <c r="C112" s="340"/>
      <c r="D112" s="372"/>
      <c r="E112" s="372"/>
      <c r="F112" s="372"/>
      <c r="G112" s="372"/>
      <c r="H112" s="372"/>
      <c r="I112" s="372"/>
      <c r="J112" s="372"/>
      <c r="K112" s="372"/>
      <c r="L112" s="372"/>
      <c r="M112" s="372"/>
      <c r="N112" s="372"/>
      <c r="O112" s="372"/>
      <c r="P112" s="372"/>
      <c r="Q112" s="372"/>
      <c r="R112" s="372"/>
      <c r="S112" s="372"/>
      <c r="U112" s="270"/>
      <c r="V112" s="270"/>
      <c r="W112" s="270"/>
      <c r="X112" s="270"/>
      <c r="Y112" s="270"/>
      <c r="Z112" s="270"/>
      <c r="AA112" s="270"/>
      <c r="AB112" s="270"/>
      <c r="AC112" s="270"/>
      <c r="AD112" s="270"/>
      <c r="AE112" s="270"/>
      <c r="AF112" s="270"/>
      <c r="AG112" s="270"/>
      <c r="AH112" s="270"/>
      <c r="AI112" s="270"/>
    </row>
    <row r="113" spans="1:35" x14ac:dyDescent="0.25">
      <c r="A113" s="373" t="s">
        <v>190</v>
      </c>
      <c r="B113" s="373"/>
      <c r="C113" s="373"/>
      <c r="D113" s="373">
        <v>529751.76301816176</v>
      </c>
      <c r="E113" s="373">
        <v>530940.40710642235</v>
      </c>
      <c r="F113" s="373">
        <v>475513.52109159349</v>
      </c>
      <c r="G113" s="373">
        <v>334526.66058945353</v>
      </c>
      <c r="H113" s="373">
        <v>677298.09889562568</v>
      </c>
      <c r="I113" s="373">
        <v>503716.47561339865</v>
      </c>
      <c r="J113" s="373">
        <v>691474.25451580377</v>
      </c>
      <c r="K113" s="373">
        <v>673847.4261131644</v>
      </c>
      <c r="L113" s="373">
        <v>477871.66925701068</v>
      </c>
      <c r="M113" s="373">
        <v>528056.07638555171</v>
      </c>
      <c r="N113" s="373">
        <v>566503.316059176</v>
      </c>
      <c r="O113" s="373">
        <v>874737.19016533415</v>
      </c>
      <c r="P113" s="373">
        <v>943893.11599738803</v>
      </c>
      <c r="Q113" s="373">
        <v>827309.32267271332</v>
      </c>
      <c r="R113" s="373">
        <v>515780.22451920214</v>
      </c>
      <c r="S113" s="373">
        <v>9151219.521999998</v>
      </c>
    </row>
    <row r="114" spans="1:35" x14ac:dyDescent="0.25">
      <c r="A114" s="294" t="s">
        <v>188</v>
      </c>
      <c r="B114" s="294"/>
      <c r="C114" s="294"/>
      <c r="D114" s="294">
        <v>27408.630706718923</v>
      </c>
      <c r="E114" s="294">
        <v>-1212.0194846699376</v>
      </c>
      <c r="F114" s="294">
        <v>-5409.1350155400869</v>
      </c>
      <c r="G114" s="294">
        <v>4438.9019632157806</v>
      </c>
      <c r="H114" s="294">
        <v>-1002.8333885738903</v>
      </c>
      <c r="I114" s="294">
        <v>4450.8542533082227</v>
      </c>
      <c r="J114" s="294">
        <v>1250.5656849620207</v>
      </c>
      <c r="K114" s="294">
        <v>-6805.9791509362694</v>
      </c>
      <c r="L114" s="294">
        <v>-7445.4750437700759</v>
      </c>
      <c r="M114" s="294">
        <v>1023.033352634174</v>
      </c>
      <c r="N114" s="294">
        <v>6156.4294668429075</v>
      </c>
      <c r="O114" s="294">
        <v>-14427.347664441562</v>
      </c>
      <c r="P114" s="294">
        <v>-16863.780417798305</v>
      </c>
      <c r="Q114" s="294">
        <v>-14308.604221649162</v>
      </c>
      <c r="R114" s="294">
        <v>22746.758959697014</v>
      </c>
      <c r="S114" s="294">
        <v>-2.4738255888223648E-10</v>
      </c>
    </row>
    <row r="115" spans="1:35" x14ac:dyDescent="0.25">
      <c r="A115" s="294" t="s">
        <v>192</v>
      </c>
      <c r="B115" s="294"/>
      <c r="C115" s="294"/>
      <c r="D115" s="294">
        <v>0</v>
      </c>
      <c r="E115" s="294">
        <v>0</v>
      </c>
      <c r="F115" s="294">
        <v>0</v>
      </c>
      <c r="G115" s="294">
        <v>0</v>
      </c>
      <c r="H115" s="294">
        <v>0</v>
      </c>
      <c r="I115" s="294">
        <v>0</v>
      </c>
      <c r="J115" s="294">
        <v>0</v>
      </c>
      <c r="K115" s="294">
        <v>0</v>
      </c>
      <c r="L115" s="294">
        <v>0</v>
      </c>
      <c r="M115" s="294">
        <v>0</v>
      </c>
      <c r="N115" s="294">
        <v>0</v>
      </c>
      <c r="O115" s="294">
        <v>0</v>
      </c>
      <c r="P115" s="294">
        <v>0</v>
      </c>
      <c r="Q115" s="294">
        <v>0</v>
      </c>
      <c r="R115" s="294">
        <v>0</v>
      </c>
      <c r="S115" s="294">
        <v>0</v>
      </c>
    </row>
    <row r="116" spans="1:35" x14ac:dyDescent="0.25">
      <c r="A116" s="296" t="s">
        <v>193</v>
      </c>
      <c r="B116" s="296"/>
      <c r="C116" s="296"/>
      <c r="D116" s="296">
        <v>-2.4124784836487828E-10</v>
      </c>
      <c r="E116" s="296">
        <v>2.4124784836487828E-10</v>
      </c>
      <c r="F116" s="296">
        <v>0</v>
      </c>
      <c r="G116" s="296">
        <v>-4.0207974727479715E-11</v>
      </c>
      <c r="H116" s="296">
        <v>-8.0415949454959431E-11</v>
      </c>
      <c r="I116" s="296">
        <v>8.0415949454959431E-11</v>
      </c>
      <c r="J116" s="296">
        <v>8.0415949454959431E-11</v>
      </c>
      <c r="K116" s="296">
        <v>0</v>
      </c>
      <c r="L116" s="296">
        <v>0</v>
      </c>
      <c r="M116" s="296">
        <v>-8.0415949454959431E-11</v>
      </c>
      <c r="N116" s="296">
        <v>8.0415949454959431E-11</v>
      </c>
      <c r="O116" s="296">
        <v>1.6083189890991886E-10</v>
      </c>
      <c r="P116" s="296">
        <v>-1.6083189890991886E-10</v>
      </c>
      <c r="Q116" s="296">
        <v>1.6083189890991886E-10</v>
      </c>
      <c r="R116" s="296">
        <v>8.0415949454959431E-11</v>
      </c>
      <c r="S116" s="296">
        <v>2.8145582309235803E-10</v>
      </c>
    </row>
    <row r="117" spans="1:35" s="286" customFormat="1" x14ac:dyDescent="0.25">
      <c r="A117" s="178" t="s">
        <v>292</v>
      </c>
      <c r="B117" s="178"/>
      <c r="C117" s="178"/>
      <c r="D117" s="178">
        <f t="shared" ref="D117:S117" si="45">SUM(D118:D123)</f>
        <v>19247.593119175894</v>
      </c>
      <c r="E117" s="178">
        <f t="shared" si="45"/>
        <v>16652.137810627592</v>
      </c>
      <c r="F117" s="178">
        <f t="shared" si="45"/>
        <v>16807.943021907253</v>
      </c>
      <c r="G117" s="178">
        <f t="shared" si="45"/>
        <v>10840.057543380264</v>
      </c>
      <c r="H117" s="178">
        <f t="shared" si="45"/>
        <v>18427.848792196506</v>
      </c>
      <c r="I117" s="178">
        <f t="shared" si="45"/>
        <v>15227.074529792098</v>
      </c>
      <c r="J117" s="178">
        <f t="shared" si="45"/>
        <v>20419.894282629393</v>
      </c>
      <c r="K117" s="178">
        <f t="shared" si="45"/>
        <v>19312.115108275757</v>
      </c>
      <c r="L117" s="178">
        <f t="shared" si="45"/>
        <v>17922.098534593009</v>
      </c>
      <c r="M117" s="178">
        <f t="shared" si="45"/>
        <v>18364.547601812796</v>
      </c>
      <c r="N117" s="178">
        <f t="shared" si="45"/>
        <v>18813.269047127731</v>
      </c>
      <c r="O117" s="178">
        <f t="shared" si="45"/>
        <v>29450.586521609057</v>
      </c>
      <c r="P117" s="178">
        <f t="shared" si="45"/>
        <v>34064.717029141219</v>
      </c>
      <c r="Q117" s="178">
        <f t="shared" si="45"/>
        <v>24579.395456222159</v>
      </c>
      <c r="R117" s="178">
        <f t="shared" si="45"/>
        <v>18253.72160150926</v>
      </c>
      <c r="S117" s="178">
        <f t="shared" si="45"/>
        <v>298383</v>
      </c>
    </row>
    <row r="118" spans="1:35" x14ac:dyDescent="0.25">
      <c r="A118" s="31" t="s">
        <v>293</v>
      </c>
      <c r="B118" s="294"/>
      <c r="C118" s="294"/>
      <c r="D118" s="294">
        <v>1688.0937392172129</v>
      </c>
      <c r="E118" s="294">
        <v>1565.7153884318479</v>
      </c>
      <c r="F118" s="294">
        <v>1444.6613252563818</v>
      </c>
      <c r="G118" s="294">
        <v>1027.2055939509307</v>
      </c>
      <c r="H118" s="294">
        <v>2072.9026219447546</v>
      </c>
      <c r="I118" s="294">
        <v>1572.7411697665198</v>
      </c>
      <c r="J118" s="294">
        <v>2133.6129116525744</v>
      </c>
      <c r="K118" s="294">
        <v>2051.7793109491472</v>
      </c>
      <c r="L118" s="294">
        <v>1450.1126937210706</v>
      </c>
      <c r="M118" s="294">
        <v>1623.2883071502517</v>
      </c>
      <c r="N118" s="294">
        <v>1752.0376697916979</v>
      </c>
      <c r="O118" s="294">
        <v>2624.0531682657893</v>
      </c>
      <c r="P118" s="294">
        <v>2845.1703372919455</v>
      </c>
      <c r="Q118" s="294">
        <v>2497.6098105181522</v>
      </c>
      <c r="R118" s="294">
        <v>1651.0159520917227</v>
      </c>
      <c r="S118" s="294">
        <v>28000</v>
      </c>
    </row>
    <row r="119" spans="1:35" s="286" customFormat="1" x14ac:dyDescent="0.25">
      <c r="A119" s="31" t="s">
        <v>295</v>
      </c>
      <c r="B119" s="294"/>
      <c r="C119" s="294"/>
      <c r="D119" s="294">
        <v>5990.1057493356848</v>
      </c>
      <c r="E119" s="294">
        <v>3558.4319128805901</v>
      </c>
      <c r="F119" s="294">
        <v>3859.8106337775075</v>
      </c>
      <c r="G119" s="294">
        <v>412.94588281999165</v>
      </c>
      <c r="H119" s="294">
        <v>1582.988390515626</v>
      </c>
      <c r="I119" s="294">
        <v>323.70576668996284</v>
      </c>
      <c r="J119" s="294">
        <v>2754.349674649814</v>
      </c>
      <c r="K119" s="294">
        <v>1941.5173864831629</v>
      </c>
      <c r="L119" s="294">
        <v>4167.3871902799174</v>
      </c>
      <c r="M119" s="294">
        <v>4054.7278281271174</v>
      </c>
      <c r="N119" s="294">
        <v>6983.2377440045138</v>
      </c>
      <c r="O119" s="294">
        <v>11022.388325072636</v>
      </c>
      <c r="P119" s="294">
        <v>11877.440396697642</v>
      </c>
      <c r="Q119" s="294">
        <v>5373.5019126412017</v>
      </c>
      <c r="R119" s="294">
        <v>5083.4612060246336</v>
      </c>
      <c r="S119" s="294">
        <v>68986</v>
      </c>
    </row>
    <row r="120" spans="1:35" s="286" customFormat="1" x14ac:dyDescent="0.25">
      <c r="A120" s="31" t="s">
        <v>297</v>
      </c>
      <c r="B120" s="294"/>
      <c r="C120" s="294"/>
      <c r="D120" s="294">
        <v>-706.06450401735833</v>
      </c>
      <c r="E120" s="294">
        <v>2043.3408190043228</v>
      </c>
      <c r="F120" s="294">
        <v>1103.2395337526634</v>
      </c>
      <c r="G120" s="294">
        <v>2417.7074555748609</v>
      </c>
      <c r="H120" s="294">
        <v>1461.3042911474172</v>
      </c>
      <c r="I120" s="294">
        <v>1920.9584243930119</v>
      </c>
      <c r="J120" s="294">
        <v>767.92321051284489</v>
      </c>
      <c r="K120" s="294">
        <v>1047.4343489936252</v>
      </c>
      <c r="L120" s="294">
        <v>1278.2705578892217</v>
      </c>
      <c r="M120" s="294">
        <v>506.79084357826525</v>
      </c>
      <c r="N120" s="294">
        <v>-2118.2408224547503</v>
      </c>
      <c r="O120" s="294">
        <v>-2387.3527624518319</v>
      </c>
      <c r="P120" s="294">
        <v>-381.9708229060866</v>
      </c>
      <c r="Q120" s="294">
        <v>-1596.4619448812368</v>
      </c>
      <c r="R120" s="294">
        <v>-356.87862813496952</v>
      </c>
      <c r="S120" s="294">
        <v>4999.9999999999982</v>
      </c>
    </row>
    <row r="121" spans="1:35" x14ac:dyDescent="0.25">
      <c r="A121" s="31" t="s">
        <v>307</v>
      </c>
      <c r="B121" s="294"/>
      <c r="C121" s="294"/>
      <c r="D121" s="294">
        <v>0</v>
      </c>
      <c r="E121" s="294">
        <v>0</v>
      </c>
      <c r="F121" s="294">
        <v>0</v>
      </c>
      <c r="G121" s="294">
        <v>0</v>
      </c>
      <c r="H121" s="294">
        <v>0</v>
      </c>
      <c r="I121" s="294">
        <v>0</v>
      </c>
      <c r="J121" s="294">
        <v>0</v>
      </c>
      <c r="K121" s="294">
        <v>0</v>
      </c>
      <c r="L121" s="294">
        <v>0</v>
      </c>
      <c r="M121" s="294">
        <v>0</v>
      </c>
      <c r="N121" s="294">
        <v>0</v>
      </c>
      <c r="O121" s="294">
        <v>0</v>
      </c>
      <c r="P121" s="294">
        <v>0</v>
      </c>
      <c r="Q121" s="294">
        <v>0</v>
      </c>
      <c r="R121" s="294">
        <v>0</v>
      </c>
      <c r="S121" s="294">
        <v>0</v>
      </c>
    </row>
    <row r="122" spans="1:35" x14ac:dyDescent="0.25">
      <c r="A122" s="31" t="s">
        <v>299</v>
      </c>
      <c r="B122" s="294"/>
      <c r="C122" s="294"/>
      <c r="D122" s="294">
        <v>-0.18086718634470139</v>
      </c>
      <c r="E122" s="294">
        <v>-0.16775522018912656</v>
      </c>
      <c r="F122" s="294">
        <v>-0.15478514199175519</v>
      </c>
      <c r="G122" s="294">
        <v>-0.11005774220902829</v>
      </c>
      <c r="H122" s="294">
        <v>-0.22209670949408086</v>
      </c>
      <c r="I122" s="294">
        <v>-0.16850798247498425</v>
      </c>
      <c r="J122" s="294">
        <v>-0.22860138339134728</v>
      </c>
      <c r="K122" s="294">
        <v>-0.21983349760169435</v>
      </c>
      <c r="L122" s="294">
        <v>-0.15536921718440042</v>
      </c>
      <c r="M122" s="294">
        <v>-0.17392374719466983</v>
      </c>
      <c r="N122" s="294">
        <v>-0.1877183217633962</v>
      </c>
      <c r="O122" s="294">
        <v>-0.28114855374276315</v>
      </c>
      <c r="P122" s="294">
        <v>-0.30483967899556558</v>
      </c>
      <c r="Q122" s="294">
        <v>-0.26760105112694488</v>
      </c>
      <c r="R122" s="294">
        <v>-0.17689456629554173</v>
      </c>
      <c r="S122" s="294">
        <v>-3</v>
      </c>
    </row>
    <row r="123" spans="1:35" x14ac:dyDescent="0.25">
      <c r="A123" s="296" t="s">
        <v>296</v>
      </c>
      <c r="B123" s="296"/>
      <c r="C123" s="296"/>
      <c r="D123" s="296">
        <v>12275.639001826697</v>
      </c>
      <c r="E123" s="296">
        <v>9484.81744553102</v>
      </c>
      <c r="F123" s="296">
        <v>10400.386314262691</v>
      </c>
      <c r="G123" s="296">
        <v>6982.30866877669</v>
      </c>
      <c r="H123" s="296">
        <v>13310.875585298203</v>
      </c>
      <c r="I123" s="296">
        <v>11409.837676925079</v>
      </c>
      <c r="J123" s="296">
        <v>14764.237087197553</v>
      </c>
      <c r="K123" s="296">
        <v>14271.603895347425</v>
      </c>
      <c r="L123" s="296">
        <v>11026.483461919985</v>
      </c>
      <c r="M123" s="296">
        <v>12179.914546704356</v>
      </c>
      <c r="N123" s="296">
        <v>12196.422174108035</v>
      </c>
      <c r="O123" s="296">
        <v>18191.778939276206</v>
      </c>
      <c r="P123" s="296">
        <v>19724.381957736718</v>
      </c>
      <c r="Q123" s="296">
        <v>18305.013278995168</v>
      </c>
      <c r="R123" s="296">
        <v>11876.299966094168</v>
      </c>
      <c r="S123" s="296">
        <v>196400</v>
      </c>
    </row>
    <row r="124" spans="1:35" s="286" customFormat="1" x14ac:dyDescent="0.25">
      <c r="A124" s="178" t="s">
        <v>289</v>
      </c>
      <c r="B124" s="178"/>
      <c r="C124" s="178"/>
      <c r="D124" s="178">
        <f>SUM(D125:D127)</f>
        <v>20466.009207942832</v>
      </c>
      <c r="E124" s="178">
        <f t="shared" ref="E124:S124" si="46">SUM(E125:E127)</f>
        <v>14609.54829750735</v>
      </c>
      <c r="F124" s="178">
        <f t="shared" si="46"/>
        <v>16292.987595863795</v>
      </c>
      <c r="G124" s="178">
        <f t="shared" si="46"/>
        <v>10858.683963222669</v>
      </c>
      <c r="H124" s="178">
        <f t="shared" si="46"/>
        <v>26445.046704213062</v>
      </c>
      <c r="I124" s="178">
        <f t="shared" si="46"/>
        <v>19029.397158703949</v>
      </c>
      <c r="J124" s="178">
        <f t="shared" si="46"/>
        <v>25917.778494923994</v>
      </c>
      <c r="K124" s="178">
        <f t="shared" si="46"/>
        <v>26660.542544174634</v>
      </c>
      <c r="L124" s="178">
        <f t="shared" si="46"/>
        <v>14178.335660696379</v>
      </c>
      <c r="M124" s="178">
        <f t="shared" si="46"/>
        <v>17538.890465824734</v>
      </c>
      <c r="N124" s="178">
        <f t="shared" si="46"/>
        <v>18820.48249131643</v>
      </c>
      <c r="O124" s="178">
        <f t="shared" si="46"/>
        <v>28136.366648540192</v>
      </c>
      <c r="P124" s="178">
        <f t="shared" si="46"/>
        <v>29086.664174149231</v>
      </c>
      <c r="Q124" s="178">
        <f t="shared" si="46"/>
        <v>34770.872349111276</v>
      </c>
      <c r="R124" s="178">
        <f t="shared" si="46"/>
        <v>18089.954975155531</v>
      </c>
      <c r="S124" s="178">
        <f t="shared" si="46"/>
        <v>320901.56073134602</v>
      </c>
    </row>
    <row r="125" spans="1:35" s="286" customFormat="1" x14ac:dyDescent="0.25">
      <c r="A125" s="31" t="s">
        <v>290</v>
      </c>
      <c r="B125" s="31"/>
      <c r="C125" s="31"/>
      <c r="D125" s="294">
        <v>12602.500377629654</v>
      </c>
      <c r="E125" s="294">
        <v>11688.882148880437</v>
      </c>
      <c r="F125" s="294">
        <v>10785.150417969666</v>
      </c>
      <c r="G125" s="294">
        <v>7668.6256129785743</v>
      </c>
      <c r="H125" s="294">
        <v>15475.299427365997</v>
      </c>
      <c r="I125" s="294">
        <v>11741.333271626978</v>
      </c>
      <c r="J125" s="294">
        <v>15928.533410286629</v>
      </c>
      <c r="K125" s="294">
        <v>15317.602891554916</v>
      </c>
      <c r="L125" s="294">
        <v>10825.847727330398</v>
      </c>
      <c r="M125" s="294">
        <v>12118.694020717832</v>
      </c>
      <c r="N125" s="294">
        <v>13079.875176487531</v>
      </c>
      <c r="O125" s="294">
        <v>19589.925769954349</v>
      </c>
      <c r="P125" s="294">
        <v>21240.680785161465</v>
      </c>
      <c r="Q125" s="294">
        <v>18645.96014367208</v>
      </c>
      <c r="R125" s="294">
        <v>12325.695354664902</v>
      </c>
      <c r="S125" s="294">
        <v>209034.60653628138</v>
      </c>
    </row>
    <row r="126" spans="1:35" s="286" customFormat="1" x14ac:dyDescent="0.25">
      <c r="A126" s="294" t="s">
        <v>291</v>
      </c>
      <c r="B126" s="294"/>
      <c r="C126" s="294"/>
      <c r="D126" s="294">
        <v>-1521.2154363643558</v>
      </c>
      <c r="E126" s="294">
        <v>-1410.9349276659243</v>
      </c>
      <c r="F126" s="294">
        <v>-1301.8477927165727</v>
      </c>
      <c r="G126" s="294">
        <v>-925.66009193456659</v>
      </c>
      <c r="H126" s="294">
        <v>-1867.9836275233974</v>
      </c>
      <c r="I126" s="294">
        <v>-1417.2661679107819</v>
      </c>
      <c r="J126" s="294">
        <v>-1922.6923369416986</v>
      </c>
      <c r="K126" s="294">
        <v>-1848.9484839131005</v>
      </c>
      <c r="L126" s="294">
        <v>-1306.7602603510061</v>
      </c>
      <c r="M126" s="294">
        <v>-1462.8164142423748</v>
      </c>
      <c r="N126" s="294">
        <v>-1578.8381216406021</v>
      </c>
      <c r="O126" s="294">
        <v>-2364.6496001209784</v>
      </c>
      <c r="P126" s="294">
        <v>-2563.9079961172542</v>
      </c>
      <c r="Q126" s="294">
        <v>-2250.7059350490144</v>
      </c>
      <c r="R126" s="294">
        <v>-1487.8030133387936</v>
      </c>
      <c r="S126" s="294">
        <v>-25232.030205830422</v>
      </c>
      <c r="U126" s="270"/>
      <c r="V126" s="270"/>
      <c r="W126" s="270"/>
      <c r="X126" s="270"/>
      <c r="Y126" s="270"/>
      <c r="Z126" s="270"/>
      <c r="AA126" s="270"/>
      <c r="AB126" s="270"/>
      <c r="AC126" s="270"/>
      <c r="AD126" s="270"/>
      <c r="AE126" s="270"/>
      <c r="AF126" s="270"/>
      <c r="AG126" s="270"/>
      <c r="AH126" s="270"/>
      <c r="AI126" s="270"/>
    </row>
    <row r="127" spans="1:35" s="286" customFormat="1" x14ac:dyDescent="0.25">
      <c r="A127" s="296" t="s">
        <v>298</v>
      </c>
      <c r="B127" s="296"/>
      <c r="C127" s="296"/>
      <c r="D127" s="296">
        <v>9384.7242666775346</v>
      </c>
      <c r="E127" s="296">
        <v>4331.6010762928381</v>
      </c>
      <c r="F127" s="296">
        <v>6809.6849706107023</v>
      </c>
      <c r="G127" s="296">
        <v>4115.7184421786606</v>
      </c>
      <c r="H127" s="296">
        <v>12837.730904370464</v>
      </c>
      <c r="I127" s="296">
        <v>8705.3300549877531</v>
      </c>
      <c r="J127" s="296">
        <v>11911.937421579063</v>
      </c>
      <c r="K127" s="296">
        <v>13191.88813653282</v>
      </c>
      <c r="L127" s="296">
        <v>4659.2481937169878</v>
      </c>
      <c r="M127" s="296">
        <v>6883.0128593492791</v>
      </c>
      <c r="N127" s="296">
        <v>7319.4454364695021</v>
      </c>
      <c r="O127" s="296">
        <v>10911.090478706821</v>
      </c>
      <c r="P127" s="296">
        <v>10409.89138510502</v>
      </c>
      <c r="Q127" s="296">
        <v>18375.618140488208</v>
      </c>
      <c r="R127" s="296">
        <v>7252.0626338294205</v>
      </c>
      <c r="S127" s="296">
        <v>137098.98440089507</v>
      </c>
    </row>
    <row r="128" spans="1:35" ht="15.75" thickBot="1" x14ac:dyDescent="0.3">
      <c r="A128" s="397" t="s">
        <v>189</v>
      </c>
      <c r="B128" s="397"/>
      <c r="C128" s="397"/>
      <c r="D128" s="398">
        <f t="shared" ref="D128:S128" si="47">D117+D124++SUM(D113:D116)</f>
        <v>596873.99605199916</v>
      </c>
      <c r="E128" s="398">
        <f t="shared" si="47"/>
        <v>560990.0737298876</v>
      </c>
      <c r="F128" s="398">
        <f t="shared" si="47"/>
        <v>503205.31669382442</v>
      </c>
      <c r="G128" s="398">
        <f t="shared" si="47"/>
        <v>360664.30405927217</v>
      </c>
      <c r="H128" s="398">
        <f t="shared" si="47"/>
        <v>721168.16100346134</v>
      </c>
      <c r="I128" s="398">
        <f t="shared" si="47"/>
        <v>542423.80155520292</v>
      </c>
      <c r="J128" s="398">
        <f t="shared" si="47"/>
        <v>739062.49297831929</v>
      </c>
      <c r="K128" s="398">
        <f t="shared" si="47"/>
        <v>713014.10461467854</v>
      </c>
      <c r="L128" s="398">
        <f t="shared" si="47"/>
        <v>502526.62840852997</v>
      </c>
      <c r="M128" s="398">
        <f t="shared" si="47"/>
        <v>564982.54780582327</v>
      </c>
      <c r="N128" s="398">
        <f t="shared" si="47"/>
        <v>610293.49706446321</v>
      </c>
      <c r="O128" s="398">
        <f t="shared" si="47"/>
        <v>917896.79567104194</v>
      </c>
      <c r="P128" s="398">
        <f t="shared" si="47"/>
        <v>990180.71678288002</v>
      </c>
      <c r="Q128" s="398">
        <f t="shared" si="47"/>
        <v>872350.98625639779</v>
      </c>
      <c r="R128" s="398">
        <f t="shared" si="47"/>
        <v>574870.66005556402</v>
      </c>
      <c r="S128" s="398">
        <f t="shared" si="47"/>
        <v>9770504.0827313438</v>
      </c>
    </row>
    <row r="129" spans="1:36" ht="15.75" thickBot="1" x14ac:dyDescent="0.3">
      <c r="A129" s="294"/>
      <c r="B129" s="294"/>
      <c r="C129" s="294"/>
      <c r="D129" s="294"/>
      <c r="E129" s="294"/>
      <c r="F129" s="294"/>
      <c r="G129" s="294"/>
      <c r="H129" s="294"/>
      <c r="I129" s="294"/>
      <c r="J129" s="294"/>
      <c r="K129" s="294"/>
      <c r="L129" s="294"/>
      <c r="M129" s="294"/>
      <c r="N129" s="294"/>
      <c r="O129" s="294"/>
      <c r="P129" s="294"/>
      <c r="Q129" s="294"/>
      <c r="R129" s="294"/>
      <c r="S129" s="294"/>
    </row>
    <row r="130" spans="1:36" x14ac:dyDescent="0.25">
      <c r="A130" s="313" t="s">
        <v>122</v>
      </c>
      <c r="B130" s="313"/>
      <c r="C130" s="313"/>
      <c r="D130" s="314"/>
      <c r="E130" s="314"/>
      <c r="F130" s="314"/>
      <c r="G130" s="314"/>
      <c r="H130" s="314"/>
      <c r="I130" s="314"/>
      <c r="J130" s="314"/>
      <c r="K130" s="314"/>
      <c r="L130" s="314"/>
      <c r="M130" s="314"/>
      <c r="N130" s="314"/>
      <c r="O130" s="314"/>
      <c r="P130" s="314"/>
      <c r="Q130" s="314"/>
      <c r="R130" s="314"/>
      <c r="S130" s="314"/>
    </row>
    <row r="131" spans="1:36" x14ac:dyDescent="0.25">
      <c r="A131" s="373" t="s">
        <v>190</v>
      </c>
      <c r="B131" s="373"/>
      <c r="C131" s="373"/>
      <c r="D131" s="373">
        <v>135261.7051854819</v>
      </c>
      <c r="E131" s="373">
        <v>115518.89571230351</v>
      </c>
      <c r="F131" s="373">
        <v>69992.684408459769</v>
      </c>
      <c r="G131" s="373">
        <v>56954.876894383087</v>
      </c>
      <c r="H131" s="373">
        <v>62673.224058425963</v>
      </c>
      <c r="I131" s="373">
        <v>17826.578387786896</v>
      </c>
      <c r="J131" s="373">
        <v>26955.475968486109</v>
      </c>
      <c r="K131" s="373">
        <v>31539.64892323039</v>
      </c>
      <c r="L131" s="373">
        <v>68661.101989492337</v>
      </c>
      <c r="M131" s="373">
        <v>79022.368896940316</v>
      </c>
      <c r="N131" s="373">
        <v>98705.82482425026</v>
      </c>
      <c r="O131" s="373">
        <v>136865.00589263384</v>
      </c>
      <c r="P131" s="373">
        <v>58476.668777429826</v>
      </c>
      <c r="Q131" s="373">
        <v>35449.423370213968</v>
      </c>
      <c r="R131" s="373">
        <v>104552.51671048181</v>
      </c>
      <c r="S131" s="373">
        <v>1098456.0000000005</v>
      </c>
    </row>
    <row r="132" spans="1:36" x14ac:dyDescent="0.25">
      <c r="A132" s="294" t="s">
        <v>188</v>
      </c>
      <c r="B132" s="294"/>
      <c r="C132" s="294"/>
      <c r="D132" s="294">
        <v>650.71629284789549</v>
      </c>
      <c r="E132" s="294">
        <v>1127.175499241594</v>
      </c>
      <c r="F132" s="294">
        <v>-1651.2369535624866</v>
      </c>
      <c r="G132" s="294">
        <v>1898.3832006368061</v>
      </c>
      <c r="H132" s="294">
        <v>1162.3474220775231</v>
      </c>
      <c r="I132" s="294">
        <v>616.27566447586321</v>
      </c>
      <c r="J132" s="294">
        <v>-877.04289727308196</v>
      </c>
      <c r="K132" s="294">
        <v>734.61451269419968</v>
      </c>
      <c r="L132" s="294">
        <v>-451.71929126744988</v>
      </c>
      <c r="M132" s="294">
        <v>-788.16848200578522</v>
      </c>
      <c r="N132" s="294">
        <v>356.30187849321817</v>
      </c>
      <c r="O132" s="294">
        <v>-1400.4525049822932</v>
      </c>
      <c r="P132" s="294">
        <v>-841.70584534667069</v>
      </c>
      <c r="Q132" s="294">
        <v>-869.84131446127026</v>
      </c>
      <c r="R132" s="294">
        <v>334.35281843202023</v>
      </c>
      <c r="S132" s="294">
        <v>8.247980076703243E-11</v>
      </c>
    </row>
    <row r="133" spans="1:36" x14ac:dyDescent="0.25">
      <c r="A133" s="294" t="s">
        <v>192</v>
      </c>
      <c r="B133" s="294"/>
      <c r="C133" s="294"/>
      <c r="D133" s="294">
        <v>0</v>
      </c>
      <c r="E133" s="294">
        <v>0</v>
      </c>
      <c r="F133" s="294">
        <v>0</v>
      </c>
      <c r="G133" s="294">
        <v>0</v>
      </c>
      <c r="H133" s="294">
        <v>0</v>
      </c>
      <c r="I133" s="294">
        <v>0</v>
      </c>
      <c r="J133" s="294">
        <v>0</v>
      </c>
      <c r="K133" s="294">
        <v>0</v>
      </c>
      <c r="L133" s="294">
        <v>0</v>
      </c>
      <c r="M133" s="294">
        <v>0</v>
      </c>
      <c r="N133" s="294">
        <v>0</v>
      </c>
      <c r="O133" s="294">
        <v>0</v>
      </c>
      <c r="P133" s="294">
        <v>0</v>
      </c>
      <c r="Q133" s="294">
        <v>0</v>
      </c>
      <c r="R133" s="294">
        <v>0</v>
      </c>
      <c r="S133" s="294">
        <v>0</v>
      </c>
    </row>
    <row r="134" spans="1:36" x14ac:dyDescent="0.25">
      <c r="A134" s="296" t="s">
        <v>193</v>
      </c>
      <c r="B134" s="296"/>
      <c r="C134" s="296"/>
      <c r="D134" s="296">
        <v>-994.56443415649176</v>
      </c>
      <c r="E134" s="296">
        <v>-1465.0433964749732</v>
      </c>
      <c r="F134" s="296">
        <v>1733.4294983943953</v>
      </c>
      <c r="G134" s="296">
        <v>-173.29479302692528</v>
      </c>
      <c r="H134" s="296">
        <v>3877.3820235350909</v>
      </c>
      <c r="I134" s="296">
        <v>6473.8302736051974</v>
      </c>
      <c r="J134" s="296">
        <v>8211.5017573321056</v>
      </c>
      <c r="K134" s="296">
        <v>8034.9179763599941</v>
      </c>
      <c r="L134" s="296">
        <v>925.14040891796731</v>
      </c>
      <c r="M134" s="296">
        <v>-9883.8491985393302</v>
      </c>
      <c r="N134" s="296">
        <v>-10930.369714561843</v>
      </c>
      <c r="O134" s="296">
        <v>-14528.191215968216</v>
      </c>
      <c r="P134" s="296">
        <v>3741.2033160351657</v>
      </c>
      <c r="Q134" s="296">
        <v>8909.1865700132967</v>
      </c>
      <c r="R134" s="296">
        <v>-3931.2790714653984</v>
      </c>
      <c r="S134" s="296">
        <v>3.2741809263825417E-11</v>
      </c>
    </row>
    <row r="135" spans="1:36" s="286" customFormat="1" x14ac:dyDescent="0.25">
      <c r="A135" s="178" t="s">
        <v>292</v>
      </c>
      <c r="B135" s="294"/>
      <c r="C135" s="294"/>
      <c r="D135" s="371">
        <f t="shared" ref="D135:S135" si="48">SUM(D136:D141)</f>
        <v>5928.9363001542579</v>
      </c>
      <c r="E135" s="371">
        <f t="shared" si="48"/>
        <v>4903.8357953422446</v>
      </c>
      <c r="F135" s="371">
        <f t="shared" si="48"/>
        <v>3078.6042805288234</v>
      </c>
      <c r="G135" s="371">
        <f t="shared" si="48"/>
        <v>2580.4094724034303</v>
      </c>
      <c r="H135" s="371">
        <f t="shared" si="48"/>
        <v>2975.9256426555567</v>
      </c>
      <c r="I135" s="371">
        <f t="shared" si="48"/>
        <v>1072.3810605743124</v>
      </c>
      <c r="J135" s="371">
        <f t="shared" si="48"/>
        <v>1507.0389659159116</v>
      </c>
      <c r="K135" s="371">
        <f t="shared" si="48"/>
        <v>1772.1460085492533</v>
      </c>
      <c r="L135" s="371">
        <f t="shared" si="48"/>
        <v>3038.9962433758747</v>
      </c>
      <c r="M135" s="371">
        <f t="shared" si="48"/>
        <v>3004.5034105830564</v>
      </c>
      <c r="N135" s="371">
        <f t="shared" si="48"/>
        <v>3872.7688595895074</v>
      </c>
      <c r="O135" s="371">
        <f t="shared" si="48"/>
        <v>5315.1494349413015</v>
      </c>
      <c r="P135" s="371">
        <f t="shared" si="48"/>
        <v>2696.7932001447466</v>
      </c>
      <c r="Q135" s="371">
        <f t="shared" si="48"/>
        <v>1911.7808945760594</v>
      </c>
      <c r="R135" s="371">
        <f t="shared" si="48"/>
        <v>4436.7304306656515</v>
      </c>
      <c r="S135" s="371">
        <f t="shared" si="48"/>
        <v>48096</v>
      </c>
    </row>
    <row r="136" spans="1:36" x14ac:dyDescent="0.25">
      <c r="A136" s="31" t="s">
        <v>293</v>
      </c>
      <c r="B136" s="294"/>
      <c r="C136" s="294"/>
      <c r="D136" s="294">
        <v>0</v>
      </c>
      <c r="E136" s="294">
        <v>0</v>
      </c>
      <c r="F136" s="294">
        <v>0</v>
      </c>
      <c r="G136" s="294">
        <v>0</v>
      </c>
      <c r="H136" s="294">
        <v>0</v>
      </c>
      <c r="I136" s="294">
        <v>0</v>
      </c>
      <c r="J136" s="294">
        <v>0</v>
      </c>
      <c r="K136" s="294">
        <v>0</v>
      </c>
      <c r="L136" s="294">
        <v>0</v>
      </c>
      <c r="M136" s="294">
        <v>0</v>
      </c>
      <c r="N136" s="294">
        <v>0</v>
      </c>
      <c r="O136" s="294">
        <v>0</v>
      </c>
      <c r="P136" s="294">
        <v>0</v>
      </c>
      <c r="Q136" s="294">
        <v>0</v>
      </c>
      <c r="R136" s="294">
        <v>0</v>
      </c>
      <c r="S136" s="294">
        <v>0</v>
      </c>
    </row>
    <row r="137" spans="1:36" s="286" customFormat="1" x14ac:dyDescent="0.25">
      <c r="A137" s="31" t="s">
        <v>295</v>
      </c>
      <c r="B137" s="294"/>
      <c r="C137" s="294"/>
      <c r="D137" s="294">
        <v>0</v>
      </c>
      <c r="E137" s="294">
        <v>0</v>
      </c>
      <c r="F137" s="294">
        <v>0</v>
      </c>
      <c r="G137" s="294">
        <v>0</v>
      </c>
      <c r="H137" s="294">
        <v>0</v>
      </c>
      <c r="I137" s="294">
        <v>0</v>
      </c>
      <c r="J137" s="294">
        <v>0</v>
      </c>
      <c r="K137" s="294">
        <v>0</v>
      </c>
      <c r="L137" s="294">
        <v>0</v>
      </c>
      <c r="M137" s="294">
        <v>0</v>
      </c>
      <c r="N137" s="294">
        <v>0</v>
      </c>
      <c r="O137" s="294">
        <v>0</v>
      </c>
      <c r="P137" s="294">
        <v>0</v>
      </c>
      <c r="Q137" s="294">
        <v>0</v>
      </c>
      <c r="R137" s="294">
        <v>0</v>
      </c>
      <c r="S137" s="294">
        <v>0</v>
      </c>
    </row>
    <row r="138" spans="1:36" x14ac:dyDescent="0.25">
      <c r="A138" s="31" t="s">
        <v>297</v>
      </c>
      <c r="B138" s="294"/>
      <c r="C138" s="294"/>
      <c r="D138" s="294">
        <v>0</v>
      </c>
      <c r="E138" s="294">
        <v>0</v>
      </c>
      <c r="F138" s="294">
        <v>0</v>
      </c>
      <c r="G138" s="294">
        <v>0</v>
      </c>
      <c r="H138" s="294">
        <v>0</v>
      </c>
      <c r="I138" s="294">
        <v>0</v>
      </c>
      <c r="J138" s="294">
        <v>0</v>
      </c>
      <c r="K138" s="294">
        <v>0</v>
      </c>
      <c r="L138" s="294">
        <v>0</v>
      </c>
      <c r="M138" s="294">
        <v>0</v>
      </c>
      <c r="N138" s="294">
        <v>0</v>
      </c>
      <c r="O138" s="294">
        <v>0</v>
      </c>
      <c r="P138" s="294">
        <v>0</v>
      </c>
      <c r="Q138" s="294">
        <v>0</v>
      </c>
      <c r="R138" s="294">
        <v>0</v>
      </c>
      <c r="S138" s="294">
        <v>0</v>
      </c>
    </row>
    <row r="139" spans="1:36" x14ac:dyDescent="0.25">
      <c r="A139" s="31" t="s">
        <v>307</v>
      </c>
      <c r="B139" s="294"/>
      <c r="C139" s="294"/>
      <c r="D139" s="294">
        <v>0</v>
      </c>
      <c r="E139" s="294">
        <v>0</v>
      </c>
      <c r="F139" s="294">
        <v>0</v>
      </c>
      <c r="G139" s="294">
        <v>0</v>
      </c>
      <c r="H139" s="294">
        <v>0</v>
      </c>
      <c r="I139" s="294">
        <v>0</v>
      </c>
      <c r="J139" s="294">
        <v>0</v>
      </c>
      <c r="K139" s="294">
        <v>0</v>
      </c>
      <c r="L139" s="294">
        <v>0</v>
      </c>
      <c r="M139" s="294">
        <v>0</v>
      </c>
      <c r="N139" s="294">
        <v>0</v>
      </c>
      <c r="O139" s="294">
        <v>0</v>
      </c>
      <c r="P139" s="294">
        <v>0</v>
      </c>
      <c r="Q139" s="294">
        <v>0</v>
      </c>
      <c r="R139" s="294">
        <v>0</v>
      </c>
      <c r="S139" s="294">
        <v>0</v>
      </c>
    </row>
    <row r="140" spans="1:36" x14ac:dyDescent="0.25">
      <c r="A140" s="31" t="s">
        <v>299</v>
      </c>
      <c r="B140" s="294"/>
      <c r="C140" s="294"/>
      <c r="D140" s="294">
        <v>0</v>
      </c>
      <c r="E140" s="294">
        <v>0</v>
      </c>
      <c r="F140" s="294">
        <v>0</v>
      </c>
      <c r="G140" s="294">
        <v>0</v>
      </c>
      <c r="H140" s="294">
        <v>0</v>
      </c>
      <c r="I140" s="294">
        <v>0</v>
      </c>
      <c r="J140" s="294">
        <v>0</v>
      </c>
      <c r="K140" s="294">
        <v>0</v>
      </c>
      <c r="L140" s="294">
        <v>0</v>
      </c>
      <c r="M140" s="294">
        <v>0</v>
      </c>
      <c r="N140" s="294">
        <v>0</v>
      </c>
      <c r="O140" s="294">
        <v>0</v>
      </c>
      <c r="P140" s="294">
        <v>0</v>
      </c>
      <c r="Q140" s="294">
        <v>0</v>
      </c>
      <c r="R140" s="294">
        <v>0</v>
      </c>
      <c r="S140" s="294">
        <v>0</v>
      </c>
    </row>
    <row r="141" spans="1:36" x14ac:dyDescent="0.25">
      <c r="A141" s="296" t="s">
        <v>296</v>
      </c>
      <c r="B141" s="296"/>
      <c r="C141" s="296"/>
      <c r="D141" s="296">
        <v>5928.9363001542579</v>
      </c>
      <c r="E141" s="296">
        <v>4903.8357953422446</v>
      </c>
      <c r="F141" s="296">
        <v>3078.6042805288234</v>
      </c>
      <c r="G141" s="296">
        <v>2580.4094724034303</v>
      </c>
      <c r="H141" s="296">
        <v>2975.9256426555567</v>
      </c>
      <c r="I141" s="296">
        <v>1072.3810605743124</v>
      </c>
      <c r="J141" s="296">
        <v>1507.0389659159116</v>
      </c>
      <c r="K141" s="296">
        <v>1772.1460085492533</v>
      </c>
      <c r="L141" s="296">
        <v>3038.9962433758747</v>
      </c>
      <c r="M141" s="296">
        <v>3004.5034105830564</v>
      </c>
      <c r="N141" s="296">
        <v>3872.7688595895074</v>
      </c>
      <c r="O141" s="296">
        <v>5315.1494349413015</v>
      </c>
      <c r="P141" s="296">
        <v>2696.7932001447466</v>
      </c>
      <c r="Q141" s="296">
        <v>1911.7808945760594</v>
      </c>
      <c r="R141" s="296">
        <v>4436.7304306656515</v>
      </c>
      <c r="S141" s="296">
        <v>48096</v>
      </c>
    </row>
    <row r="142" spans="1:36" s="286" customFormat="1" x14ac:dyDescent="0.25">
      <c r="A142" s="178" t="s">
        <v>289</v>
      </c>
      <c r="B142" s="294"/>
      <c r="C142" s="294"/>
      <c r="D142" s="371">
        <f>SUM(D143:D145)</f>
        <v>5470.986411778953</v>
      </c>
      <c r="E142" s="371">
        <f t="shared" ref="E142:S142" si="49">SUM(E143:E145)</f>
        <v>6733.8669616128536</v>
      </c>
      <c r="F142" s="371">
        <f t="shared" si="49"/>
        <v>4208.4153564077815</v>
      </c>
      <c r="G142" s="371">
        <f t="shared" si="49"/>
        <v>2216.317408142153</v>
      </c>
      <c r="H142" s="371">
        <f t="shared" si="49"/>
        <v>2185.1348753794432</v>
      </c>
      <c r="I142" s="371">
        <f t="shared" si="49"/>
        <v>548.59670284894344</v>
      </c>
      <c r="J142" s="371">
        <f t="shared" si="49"/>
        <v>849.85386840656668</v>
      </c>
      <c r="K142" s="371">
        <f t="shared" si="49"/>
        <v>2032.0882314035789</v>
      </c>
      <c r="L142" s="371">
        <f t="shared" si="49"/>
        <v>5200.2949087443021</v>
      </c>
      <c r="M142" s="371">
        <f t="shared" si="49"/>
        <v>3377.8716519466552</v>
      </c>
      <c r="N142" s="371">
        <f t="shared" si="49"/>
        <v>3751.8393011507642</v>
      </c>
      <c r="O142" s="371">
        <f t="shared" si="49"/>
        <v>3224.8974244871424</v>
      </c>
      <c r="P142" s="371">
        <f t="shared" si="49"/>
        <v>2926.4212656870836</v>
      </c>
      <c r="Q142" s="371">
        <f t="shared" si="49"/>
        <v>1321.7901641442236</v>
      </c>
      <c r="R142" s="371">
        <f t="shared" si="49"/>
        <v>4604.7060946498777</v>
      </c>
      <c r="S142" s="371">
        <f t="shared" si="49"/>
        <v>48653.080626790317</v>
      </c>
    </row>
    <row r="143" spans="1:36" s="286" customFormat="1" x14ac:dyDescent="0.25">
      <c r="A143" s="31" t="s">
        <v>290</v>
      </c>
      <c r="B143" s="294"/>
      <c r="C143" s="294"/>
      <c r="D143" s="294">
        <v>3406.7173017506866</v>
      </c>
      <c r="E143" s="294">
        <v>2817.4656364630873</v>
      </c>
      <c r="F143" s="294">
        <v>1769.3922899139068</v>
      </c>
      <c r="G143" s="294">
        <v>1481.7290028425953</v>
      </c>
      <c r="H143" s="294">
        <v>1709.7799808738414</v>
      </c>
      <c r="I143" s="294">
        <v>616.51414274774856</v>
      </c>
      <c r="J143" s="294">
        <v>865.83561528287908</v>
      </c>
      <c r="K143" s="294">
        <v>1017.8135837102603</v>
      </c>
      <c r="L143" s="294">
        <v>1745.6895628327236</v>
      </c>
      <c r="M143" s="294">
        <v>1725.888194183882</v>
      </c>
      <c r="N143" s="294">
        <v>2225.3499891809461</v>
      </c>
      <c r="O143" s="294">
        <v>3053.6954285568595</v>
      </c>
      <c r="P143" s="294">
        <v>1549.7822922417333</v>
      </c>
      <c r="Q143" s="294">
        <v>1098.1211136402994</v>
      </c>
      <c r="R143" s="294">
        <v>2549.1659022967624</v>
      </c>
      <c r="S143" s="294">
        <v>27632.940036518208</v>
      </c>
    </row>
    <row r="144" spans="1:36" s="286" customFormat="1" x14ac:dyDescent="0.25">
      <c r="A144" s="294" t="s">
        <v>291</v>
      </c>
      <c r="B144" s="294"/>
      <c r="C144" s="294"/>
      <c r="D144" s="294">
        <v>-411.21609136800487</v>
      </c>
      <c r="E144" s="294">
        <v>-340.08903703122928</v>
      </c>
      <c r="F144" s="294">
        <v>-213.57879656793676</v>
      </c>
      <c r="G144" s="294">
        <v>-178.85570038418601</v>
      </c>
      <c r="H144" s="294">
        <v>-206.38314792744643</v>
      </c>
      <c r="I144" s="294">
        <v>-74.417837935523167</v>
      </c>
      <c r="J144" s="294">
        <v>-104.51279221227659</v>
      </c>
      <c r="K144" s="294">
        <v>-122.8576622484964</v>
      </c>
      <c r="L144" s="294">
        <v>-210.7177012900639</v>
      </c>
      <c r="M144" s="294">
        <v>-208.32752896337007</v>
      </c>
      <c r="N144" s="294">
        <v>-268.61627878737039</v>
      </c>
      <c r="O144" s="294">
        <v>-368.60372820315519</v>
      </c>
      <c r="P144" s="294">
        <v>-187.07023807331805</v>
      </c>
      <c r="Q144" s="294">
        <v>-132.55137782280573</v>
      </c>
      <c r="R144" s="294">
        <v>-307.70326556077197</v>
      </c>
      <c r="S144" s="294">
        <v>-3335.5011843759548</v>
      </c>
      <c r="U144" s="270"/>
      <c r="V144" s="270"/>
      <c r="W144" s="270"/>
      <c r="X144" s="270"/>
      <c r="Y144" s="270"/>
      <c r="Z144" s="270"/>
      <c r="AA144" s="270"/>
      <c r="AB144" s="270"/>
      <c r="AC144" s="270"/>
      <c r="AD144" s="270"/>
      <c r="AE144" s="270"/>
      <c r="AF144" s="270"/>
      <c r="AG144" s="270"/>
      <c r="AH144" s="270"/>
      <c r="AI144" s="270"/>
      <c r="AJ144" s="270"/>
    </row>
    <row r="145" spans="1:19" s="286" customFormat="1" x14ac:dyDescent="0.25">
      <c r="A145" s="296" t="s">
        <v>298</v>
      </c>
      <c r="B145" s="296"/>
      <c r="C145" s="296"/>
      <c r="D145" s="296">
        <v>2475.4852013962718</v>
      </c>
      <c r="E145" s="296">
        <v>4256.4903621809954</v>
      </c>
      <c r="F145" s="296">
        <v>2652.6018630618114</v>
      </c>
      <c r="G145" s="296">
        <v>913.44410568374383</v>
      </c>
      <c r="H145" s="296">
        <v>681.73804243304824</v>
      </c>
      <c r="I145" s="296">
        <v>6.5003980367180043</v>
      </c>
      <c r="J145" s="296">
        <v>88.53104533596418</v>
      </c>
      <c r="K145" s="296">
        <v>1137.132309941815</v>
      </c>
      <c r="L145" s="296">
        <v>3665.3230472016421</v>
      </c>
      <c r="M145" s="296">
        <v>1860.3109867261433</v>
      </c>
      <c r="N145" s="296">
        <v>1795.1055907571883</v>
      </c>
      <c r="O145" s="296">
        <v>539.80572413343839</v>
      </c>
      <c r="P145" s="296">
        <v>1563.7092115186683</v>
      </c>
      <c r="Q145" s="296">
        <v>356.22042832672992</v>
      </c>
      <c r="R145" s="296">
        <v>2363.2434579138871</v>
      </c>
      <c r="S145" s="296">
        <v>24355.641774648066</v>
      </c>
    </row>
    <row r="146" spans="1:19" ht="15.75" thickBot="1" x14ac:dyDescent="0.3">
      <c r="A146" s="399" t="s">
        <v>189</v>
      </c>
      <c r="B146" s="399"/>
      <c r="C146" s="399"/>
      <c r="D146" s="400">
        <f t="array" ref="D146">D135+D142+SUM(D131:D134)</f>
        <v>146317.77975610652</v>
      </c>
      <c r="E146" s="400">
        <f t="array" ref="E146">E135+E142+SUM(E131:E134)</f>
        <v>126818.73057202523</v>
      </c>
      <c r="F146" s="400">
        <f t="array" ref="F146">F135+F142+SUM(F131:F134)</f>
        <v>77361.89659022828</v>
      </c>
      <c r="G146" s="400">
        <f t="array" ref="G146">G135+G142+SUM(G131:G134)</f>
        <v>63476.692182538551</v>
      </c>
      <c r="H146" s="400">
        <f t="array" ref="H146">H135+H142+SUM(H131:H134)</f>
        <v>72874.014022073578</v>
      </c>
      <c r="I146" s="400">
        <f t="array" ref="I146">I135+I142+SUM(I131:I134)</f>
        <v>26537.662089291214</v>
      </c>
      <c r="J146" s="400">
        <f t="array" ref="J146">J135+J142+SUM(J131:J134)</f>
        <v>36646.82766286761</v>
      </c>
      <c r="K146" s="400">
        <f t="array" ref="K146">K135+K142+SUM(K131:K134)</f>
        <v>44113.415652237418</v>
      </c>
      <c r="L146" s="400">
        <f t="array" ref="L146">L135+L142+SUM(L131:L134)</f>
        <v>77373.814259263032</v>
      </c>
      <c r="M146" s="400">
        <f t="array" ref="M146">M135+M142+SUM(M131:M134)</f>
        <v>74732.726278924907</v>
      </c>
      <c r="N146" s="400">
        <f t="array" ref="N146">N135+N142+SUM(N131:N134)</f>
        <v>95756.365148921919</v>
      </c>
      <c r="O146" s="400">
        <f t="array" ref="O146">O135+O142+SUM(O131:O134)</f>
        <v>129476.40903111178</v>
      </c>
      <c r="P146" s="400">
        <f t="array" ref="P146">P135+P142+SUM(P131:P134)</f>
        <v>66999.380713950159</v>
      </c>
      <c r="Q146" s="400">
        <f t="array" ref="Q146">Q135+Q142+SUM(Q131:Q134)</f>
        <v>46722.33968448628</v>
      </c>
      <c r="R146" s="400">
        <f t="array" ref="R146">R135+R142+SUM(R131:R134)</f>
        <v>109997.02698276396</v>
      </c>
      <c r="S146" s="400">
        <f t="array" ref="S146">S135+S142+SUM(S131:S134)</f>
        <v>1195205.0806267909</v>
      </c>
    </row>
    <row r="147" spans="1:19" ht="15.75" thickBot="1" x14ac:dyDescent="0.3">
      <c r="A147" s="294"/>
      <c r="B147" s="294"/>
      <c r="C147" s="294"/>
      <c r="D147" s="294"/>
      <c r="E147" s="294"/>
      <c r="F147" s="294"/>
      <c r="G147" s="294"/>
      <c r="H147" s="294"/>
      <c r="I147" s="294"/>
      <c r="J147" s="294"/>
      <c r="K147" s="294"/>
      <c r="L147" s="294"/>
      <c r="M147" s="294"/>
      <c r="N147" s="294"/>
      <c r="O147" s="294"/>
      <c r="P147" s="294"/>
      <c r="Q147" s="294"/>
      <c r="R147" s="294"/>
      <c r="S147" s="294"/>
    </row>
    <row r="148" spans="1:19" x14ac:dyDescent="0.25">
      <c r="A148" s="313" t="s">
        <v>123</v>
      </c>
      <c r="B148" s="313"/>
      <c r="C148" s="313"/>
      <c r="D148" s="314"/>
      <c r="E148" s="314"/>
      <c r="F148" s="314"/>
      <c r="G148" s="314"/>
      <c r="H148" s="314"/>
      <c r="I148" s="314"/>
      <c r="J148" s="314"/>
      <c r="K148" s="314"/>
      <c r="L148" s="314"/>
      <c r="M148" s="314"/>
      <c r="N148" s="314"/>
      <c r="O148" s="314"/>
      <c r="P148" s="314"/>
      <c r="Q148" s="314"/>
      <c r="R148" s="314"/>
      <c r="S148" s="314"/>
    </row>
    <row r="149" spans="1:19" x14ac:dyDescent="0.25">
      <c r="A149" s="373" t="s">
        <v>190</v>
      </c>
      <c r="B149" s="373"/>
      <c r="C149" s="373"/>
      <c r="D149" s="373">
        <v>61800.854486329117</v>
      </c>
      <c r="E149" s="373">
        <v>50833.423314477011</v>
      </c>
      <c r="F149" s="373">
        <v>33767.500168646788</v>
      </c>
      <c r="G149" s="373">
        <v>27530.540143482558</v>
      </c>
      <c r="H149" s="373">
        <v>27848.578293575261</v>
      </c>
      <c r="I149" s="373">
        <v>6078.9746487898528</v>
      </c>
      <c r="J149" s="373">
        <v>10466.300533314603</v>
      </c>
      <c r="K149" s="373">
        <v>12175.736958610578</v>
      </c>
      <c r="L149" s="373">
        <v>26814.7942800528</v>
      </c>
      <c r="M149" s="373">
        <v>25740.022765260244</v>
      </c>
      <c r="N149" s="373">
        <v>31879.437208230469</v>
      </c>
      <c r="O149" s="373">
        <v>44598.997053801875</v>
      </c>
      <c r="P149" s="373">
        <v>22379.905705126581</v>
      </c>
      <c r="Q149" s="373">
        <v>13695.369705125233</v>
      </c>
      <c r="R149" s="373">
        <v>38599.564735177039</v>
      </c>
      <c r="S149" s="373">
        <v>434209.99999999994</v>
      </c>
    </row>
    <row r="150" spans="1:19" x14ac:dyDescent="0.25">
      <c r="A150" s="295" t="s">
        <v>188</v>
      </c>
      <c r="B150" s="295"/>
      <c r="C150" s="295"/>
      <c r="D150" s="294">
        <v>-1375.2706344722694</v>
      </c>
      <c r="E150" s="294">
        <v>48.021971512429346</v>
      </c>
      <c r="F150" s="294">
        <v>-710.12071849418703</v>
      </c>
      <c r="G150" s="294">
        <v>748.8971015815597</v>
      </c>
      <c r="H150" s="294">
        <v>3.4743644639989877</v>
      </c>
      <c r="I150" s="294">
        <v>321.78705604733057</v>
      </c>
      <c r="J150" s="294">
        <v>-464.31835879007104</v>
      </c>
      <c r="K150" s="294">
        <v>485.1121522644782</v>
      </c>
      <c r="L150" s="294">
        <v>-53.179631633786165</v>
      </c>
      <c r="M150" s="294">
        <v>-648.84901602284435</v>
      </c>
      <c r="N150" s="294">
        <v>790.91101520826453</v>
      </c>
      <c r="O150" s="294">
        <v>760.81088251286235</v>
      </c>
      <c r="P150" s="294">
        <v>139.10672903854712</v>
      </c>
      <c r="Q150" s="294">
        <v>-132.69409473178291</v>
      </c>
      <c r="R150" s="294">
        <v>86.311181515454962</v>
      </c>
      <c r="S150" s="294">
        <v>-1.5262457964126952E-11</v>
      </c>
    </row>
    <row r="151" spans="1:19" x14ac:dyDescent="0.25">
      <c r="A151" s="294" t="s">
        <v>192</v>
      </c>
      <c r="B151" s="294"/>
      <c r="C151" s="294"/>
      <c r="D151" s="294">
        <v>0</v>
      </c>
      <c r="E151" s="294">
        <v>0</v>
      </c>
      <c r="F151" s="294">
        <v>0</v>
      </c>
      <c r="G151" s="294">
        <v>0</v>
      </c>
      <c r="H151" s="294">
        <v>0</v>
      </c>
      <c r="I151" s="294">
        <v>0</v>
      </c>
      <c r="J151" s="294">
        <v>0</v>
      </c>
      <c r="K151" s="294">
        <v>0</v>
      </c>
      <c r="L151" s="294">
        <v>0</v>
      </c>
      <c r="M151" s="294">
        <v>0</v>
      </c>
      <c r="N151" s="294">
        <v>0</v>
      </c>
      <c r="O151" s="294">
        <v>0</v>
      </c>
      <c r="P151" s="294">
        <v>0</v>
      </c>
      <c r="Q151" s="294">
        <v>0</v>
      </c>
      <c r="R151" s="294">
        <v>0</v>
      </c>
      <c r="S151" s="294">
        <v>0</v>
      </c>
    </row>
    <row r="152" spans="1:19" x14ac:dyDescent="0.25">
      <c r="A152" s="296" t="s">
        <v>193</v>
      </c>
      <c r="B152" s="296"/>
      <c r="C152" s="296"/>
      <c r="D152" s="296">
        <v>996.11481666684278</v>
      </c>
      <c r="E152" s="296">
        <v>413.00644297592208</v>
      </c>
      <c r="F152" s="296">
        <v>408.92226953674765</v>
      </c>
      <c r="G152" s="296">
        <v>-13.367656290396631</v>
      </c>
      <c r="H152" s="296">
        <v>-35.198925315661221</v>
      </c>
      <c r="I152" s="296">
        <v>-79.330740134426264</v>
      </c>
      <c r="J152" s="296">
        <v>-367.17980048853838</v>
      </c>
      <c r="K152" s="296">
        <v>-228.10223952808653</v>
      </c>
      <c r="L152" s="296">
        <v>-299.43493765399307</v>
      </c>
      <c r="M152" s="296">
        <v>-144.47789708611731</v>
      </c>
      <c r="N152" s="296">
        <v>-412.16704206996519</v>
      </c>
      <c r="O152" s="296">
        <v>-310.61258153962029</v>
      </c>
      <c r="P152" s="296">
        <v>-186.15417468625037</v>
      </c>
      <c r="Q152" s="296">
        <v>50.76556696061035</v>
      </c>
      <c r="R152" s="296">
        <v>207.21689865293908</v>
      </c>
      <c r="S152" s="296">
        <v>6.5938365878537297E-12</v>
      </c>
    </row>
    <row r="153" spans="1:19" s="286" customFormat="1" x14ac:dyDescent="0.25">
      <c r="A153" s="178" t="s">
        <v>292</v>
      </c>
      <c r="B153" s="294"/>
      <c r="C153" s="294"/>
      <c r="D153" s="371">
        <f t="shared" ref="D153:S153" si="50">SUM(D154:D159)</f>
        <v>0</v>
      </c>
      <c r="E153" s="371">
        <f t="shared" si="50"/>
        <v>0</v>
      </c>
      <c r="F153" s="371">
        <f t="shared" si="50"/>
        <v>0</v>
      </c>
      <c r="G153" s="371">
        <f t="shared" si="50"/>
        <v>0</v>
      </c>
      <c r="H153" s="371">
        <f t="shared" si="50"/>
        <v>0</v>
      </c>
      <c r="I153" s="371">
        <f t="shared" si="50"/>
        <v>0</v>
      </c>
      <c r="J153" s="371">
        <f t="shared" si="50"/>
        <v>0</v>
      </c>
      <c r="K153" s="371">
        <f t="shared" si="50"/>
        <v>0</v>
      </c>
      <c r="L153" s="371">
        <f t="shared" si="50"/>
        <v>0</v>
      </c>
      <c r="M153" s="371">
        <f t="shared" si="50"/>
        <v>0</v>
      </c>
      <c r="N153" s="371">
        <f t="shared" si="50"/>
        <v>0</v>
      </c>
      <c r="O153" s="371">
        <f t="shared" si="50"/>
        <v>0</v>
      </c>
      <c r="P153" s="371">
        <f t="shared" si="50"/>
        <v>0</v>
      </c>
      <c r="Q153" s="371">
        <f t="shared" si="50"/>
        <v>0</v>
      </c>
      <c r="R153" s="371">
        <f t="shared" si="50"/>
        <v>0</v>
      </c>
      <c r="S153" s="371">
        <f t="shared" si="50"/>
        <v>0</v>
      </c>
    </row>
    <row r="154" spans="1:19" x14ac:dyDescent="0.25">
      <c r="A154" s="31" t="s">
        <v>293</v>
      </c>
      <c r="B154" s="294"/>
      <c r="C154" s="294"/>
      <c r="D154" s="294">
        <v>0</v>
      </c>
      <c r="E154" s="294">
        <v>0</v>
      </c>
      <c r="F154" s="294">
        <v>0</v>
      </c>
      <c r="G154" s="294">
        <v>0</v>
      </c>
      <c r="H154" s="294">
        <v>0</v>
      </c>
      <c r="I154" s="294">
        <v>0</v>
      </c>
      <c r="J154" s="294">
        <v>0</v>
      </c>
      <c r="K154" s="294">
        <v>0</v>
      </c>
      <c r="L154" s="294">
        <v>0</v>
      </c>
      <c r="M154" s="294">
        <v>0</v>
      </c>
      <c r="N154" s="294">
        <v>0</v>
      </c>
      <c r="O154" s="294">
        <v>0</v>
      </c>
      <c r="P154" s="294">
        <v>0</v>
      </c>
      <c r="Q154" s="294">
        <v>0</v>
      </c>
      <c r="R154" s="294">
        <v>0</v>
      </c>
      <c r="S154" s="294">
        <v>0</v>
      </c>
    </row>
    <row r="155" spans="1:19" s="286" customFormat="1" x14ac:dyDescent="0.25">
      <c r="A155" s="31" t="s">
        <v>295</v>
      </c>
      <c r="B155" s="294"/>
      <c r="C155" s="294"/>
      <c r="D155" s="294">
        <v>0</v>
      </c>
      <c r="E155" s="294">
        <v>0</v>
      </c>
      <c r="F155" s="294">
        <v>0</v>
      </c>
      <c r="G155" s="294">
        <v>0</v>
      </c>
      <c r="H155" s="294">
        <v>0</v>
      </c>
      <c r="I155" s="294">
        <v>0</v>
      </c>
      <c r="J155" s="294">
        <v>0</v>
      </c>
      <c r="K155" s="294">
        <v>0</v>
      </c>
      <c r="L155" s="294">
        <v>0</v>
      </c>
      <c r="M155" s="294">
        <v>0</v>
      </c>
      <c r="N155" s="294">
        <v>0</v>
      </c>
      <c r="O155" s="294">
        <v>0</v>
      </c>
      <c r="P155" s="294">
        <v>0</v>
      </c>
      <c r="Q155" s="294">
        <v>0</v>
      </c>
      <c r="R155" s="294">
        <v>0</v>
      </c>
      <c r="S155" s="294">
        <v>0</v>
      </c>
    </row>
    <row r="156" spans="1:19" s="286" customFormat="1" x14ac:dyDescent="0.25">
      <c r="A156" s="31" t="s">
        <v>297</v>
      </c>
      <c r="B156" s="294"/>
      <c r="C156" s="294"/>
      <c r="D156" s="294">
        <v>0</v>
      </c>
      <c r="E156" s="294">
        <v>0</v>
      </c>
      <c r="F156" s="294">
        <v>0</v>
      </c>
      <c r="G156" s="294">
        <v>0</v>
      </c>
      <c r="H156" s="294">
        <v>0</v>
      </c>
      <c r="I156" s="294">
        <v>0</v>
      </c>
      <c r="J156" s="294">
        <v>0</v>
      </c>
      <c r="K156" s="294">
        <v>0</v>
      </c>
      <c r="L156" s="294">
        <v>0</v>
      </c>
      <c r="M156" s="294">
        <v>0</v>
      </c>
      <c r="N156" s="294">
        <v>0</v>
      </c>
      <c r="O156" s="294">
        <v>0</v>
      </c>
      <c r="P156" s="294">
        <v>0</v>
      </c>
      <c r="Q156" s="294">
        <v>0</v>
      </c>
      <c r="R156" s="294">
        <v>0</v>
      </c>
      <c r="S156" s="294">
        <v>0</v>
      </c>
    </row>
    <row r="157" spans="1:19" x14ac:dyDescent="0.25">
      <c r="A157" s="31" t="s">
        <v>307</v>
      </c>
      <c r="B157" s="294"/>
      <c r="C157" s="294"/>
      <c r="D157" s="294">
        <v>0</v>
      </c>
      <c r="E157" s="294">
        <v>0</v>
      </c>
      <c r="F157" s="294">
        <v>0</v>
      </c>
      <c r="G157" s="294">
        <v>0</v>
      </c>
      <c r="H157" s="294">
        <v>0</v>
      </c>
      <c r="I157" s="294">
        <v>0</v>
      </c>
      <c r="J157" s="294">
        <v>0</v>
      </c>
      <c r="K157" s="294">
        <v>0</v>
      </c>
      <c r="L157" s="294">
        <v>0</v>
      </c>
      <c r="M157" s="294">
        <v>0</v>
      </c>
      <c r="N157" s="294">
        <v>0</v>
      </c>
      <c r="O157" s="294">
        <v>0</v>
      </c>
      <c r="P157" s="294">
        <v>0</v>
      </c>
      <c r="Q157" s="294">
        <v>0</v>
      </c>
      <c r="R157" s="294">
        <v>0</v>
      </c>
      <c r="S157" s="294">
        <v>0</v>
      </c>
    </row>
    <row r="158" spans="1:19" x14ac:dyDescent="0.25">
      <c r="A158" s="31" t="s">
        <v>299</v>
      </c>
      <c r="B158" s="294"/>
      <c r="C158" s="294"/>
      <c r="D158" s="294">
        <v>0</v>
      </c>
      <c r="E158" s="294">
        <v>0</v>
      </c>
      <c r="F158" s="294">
        <v>0</v>
      </c>
      <c r="G158" s="294">
        <v>0</v>
      </c>
      <c r="H158" s="294">
        <v>0</v>
      </c>
      <c r="I158" s="294">
        <v>0</v>
      </c>
      <c r="J158" s="294">
        <v>0</v>
      </c>
      <c r="K158" s="294">
        <v>0</v>
      </c>
      <c r="L158" s="294">
        <v>0</v>
      </c>
      <c r="M158" s="294">
        <v>0</v>
      </c>
      <c r="N158" s="294">
        <v>0</v>
      </c>
      <c r="O158" s="294">
        <v>0</v>
      </c>
      <c r="P158" s="294">
        <v>0</v>
      </c>
      <c r="Q158" s="294">
        <v>0</v>
      </c>
      <c r="R158" s="294">
        <v>0</v>
      </c>
      <c r="S158" s="294">
        <v>0</v>
      </c>
    </row>
    <row r="159" spans="1:19" x14ac:dyDescent="0.25">
      <c r="A159" s="296" t="s">
        <v>296</v>
      </c>
      <c r="B159" s="296"/>
      <c r="C159" s="296"/>
      <c r="D159" s="296">
        <v>0</v>
      </c>
      <c r="E159" s="296">
        <v>0</v>
      </c>
      <c r="F159" s="296">
        <v>0</v>
      </c>
      <c r="G159" s="296">
        <v>0</v>
      </c>
      <c r="H159" s="296">
        <v>0</v>
      </c>
      <c r="I159" s="296">
        <v>0</v>
      </c>
      <c r="J159" s="296">
        <v>0</v>
      </c>
      <c r="K159" s="296">
        <v>0</v>
      </c>
      <c r="L159" s="296">
        <v>0</v>
      </c>
      <c r="M159" s="296">
        <v>0</v>
      </c>
      <c r="N159" s="296">
        <v>0</v>
      </c>
      <c r="O159" s="296">
        <v>0</v>
      </c>
      <c r="P159" s="296">
        <v>0</v>
      </c>
      <c r="Q159" s="296">
        <v>0</v>
      </c>
      <c r="R159" s="296">
        <v>0</v>
      </c>
      <c r="S159" s="296">
        <v>0</v>
      </c>
    </row>
    <row r="160" spans="1:19" s="286" customFormat="1" x14ac:dyDescent="0.25">
      <c r="A160" s="178" t="s">
        <v>289</v>
      </c>
      <c r="B160" s="294"/>
      <c r="C160" s="294"/>
      <c r="D160" s="371">
        <f>SUM(D161:D163)</f>
        <v>1181.9583401736318</v>
      </c>
      <c r="E160" s="371">
        <f t="shared" ref="E160:S160" si="51">SUM(E161:E163)</f>
        <v>987.07633197962787</v>
      </c>
      <c r="F160" s="371">
        <f t="shared" si="51"/>
        <v>644.00326415304482</v>
      </c>
      <c r="G160" s="371">
        <f t="shared" si="51"/>
        <v>543.93345378935885</v>
      </c>
      <c r="H160" s="371">
        <f t="shared" si="51"/>
        <v>535.28904246393961</v>
      </c>
      <c r="I160" s="371">
        <f t="shared" si="51"/>
        <v>121.6454154237063</v>
      </c>
      <c r="J160" s="371">
        <f t="shared" si="51"/>
        <v>185.40573231903204</v>
      </c>
      <c r="K160" s="371">
        <f t="shared" si="51"/>
        <v>239.24751634045586</v>
      </c>
      <c r="L160" s="371">
        <f t="shared" si="51"/>
        <v>509.22059608130917</v>
      </c>
      <c r="M160" s="371">
        <f t="shared" si="51"/>
        <v>480.05763209762227</v>
      </c>
      <c r="N160" s="371">
        <f t="shared" si="51"/>
        <v>620.75499559067043</v>
      </c>
      <c r="O160" s="371">
        <f t="shared" si="51"/>
        <v>866.8967697400135</v>
      </c>
      <c r="P160" s="371">
        <f t="shared" si="51"/>
        <v>429.75867896720769</v>
      </c>
      <c r="Q160" s="371">
        <f t="shared" si="51"/>
        <v>261.96801271929917</v>
      </c>
      <c r="R160" s="371">
        <f t="shared" si="51"/>
        <v>748.43282463307366</v>
      </c>
      <c r="S160" s="371">
        <f t="shared" si="51"/>
        <v>8355.6486064719938</v>
      </c>
    </row>
    <row r="161" spans="1:19" s="286" customFormat="1" x14ac:dyDescent="0.25">
      <c r="A161" s="31" t="s">
        <v>290</v>
      </c>
      <c r="B161" s="294"/>
      <c r="C161" s="294"/>
      <c r="D161" s="294">
        <v>1344.2150894352762</v>
      </c>
      <c r="E161" s="294">
        <v>1122.5800899856795</v>
      </c>
      <c r="F161" s="294">
        <v>732.41067463758941</v>
      </c>
      <c r="G161" s="294">
        <v>618.6034916635831</v>
      </c>
      <c r="H161" s="294">
        <v>608.77239377462809</v>
      </c>
      <c r="I161" s="294">
        <v>138.3446416132972</v>
      </c>
      <c r="J161" s="294">
        <v>210.85784039937391</v>
      </c>
      <c r="K161" s="294">
        <v>272.0909110278032</v>
      </c>
      <c r="L161" s="294">
        <v>579.12532602728379</v>
      </c>
      <c r="M161" s="294">
        <v>545.95893182613906</v>
      </c>
      <c r="N161" s="294">
        <v>705.97093277647048</v>
      </c>
      <c r="O161" s="294">
        <v>985.90253079143247</v>
      </c>
      <c r="P161" s="294">
        <v>488.75504444482186</v>
      </c>
      <c r="Q161" s="294">
        <v>297.93042925262841</v>
      </c>
      <c r="R161" s="294">
        <v>851.17610503315404</v>
      </c>
      <c r="S161" s="294">
        <v>9502.6944326891607</v>
      </c>
    </row>
    <row r="162" spans="1:19" s="286" customFormat="1" x14ac:dyDescent="0.25">
      <c r="A162" s="294" t="s">
        <v>291</v>
      </c>
      <c r="B162" s="294"/>
      <c r="C162" s="294"/>
      <c r="D162" s="294">
        <v>-162.25674926164453</v>
      </c>
      <c r="E162" s="294">
        <v>-135.50375800605167</v>
      </c>
      <c r="F162" s="294">
        <v>-88.40741048454457</v>
      </c>
      <c r="G162" s="294">
        <v>-74.670037874224249</v>
      </c>
      <c r="H162" s="294">
        <v>-73.483351310688491</v>
      </c>
      <c r="I162" s="294">
        <v>-16.699226189590899</v>
      </c>
      <c r="J162" s="294">
        <v>-25.452108080341876</v>
      </c>
      <c r="K162" s="294">
        <v>-32.843394687347349</v>
      </c>
      <c r="L162" s="294">
        <v>-69.904729945974637</v>
      </c>
      <c r="M162" s="294">
        <v>-65.901299728516776</v>
      </c>
      <c r="N162" s="294">
        <v>-85.21593718580003</v>
      </c>
      <c r="O162" s="294">
        <v>-119.00576105141894</v>
      </c>
      <c r="P162" s="294">
        <v>-58.996365477614184</v>
      </c>
      <c r="Q162" s="294">
        <v>-35.962416533329261</v>
      </c>
      <c r="R162" s="294">
        <v>-102.74328040008037</v>
      </c>
      <c r="S162" s="294">
        <v>-1147.0458262171678</v>
      </c>
    </row>
    <row r="163" spans="1:19" s="286" customFormat="1" x14ac:dyDescent="0.25">
      <c r="A163" s="296" t="s">
        <v>298</v>
      </c>
      <c r="B163" s="296"/>
      <c r="C163" s="296"/>
      <c r="D163" s="296">
        <v>0</v>
      </c>
      <c r="E163" s="296">
        <v>0</v>
      </c>
      <c r="F163" s="296">
        <v>0</v>
      </c>
      <c r="G163" s="296">
        <v>0</v>
      </c>
      <c r="H163" s="296">
        <v>0</v>
      </c>
      <c r="I163" s="296">
        <v>0</v>
      </c>
      <c r="J163" s="296">
        <v>0</v>
      </c>
      <c r="K163" s="296">
        <v>0</v>
      </c>
      <c r="L163" s="296">
        <v>0</v>
      </c>
      <c r="M163" s="296">
        <v>0</v>
      </c>
      <c r="N163" s="296">
        <v>0</v>
      </c>
      <c r="O163" s="296">
        <v>0</v>
      </c>
      <c r="P163" s="296">
        <v>0</v>
      </c>
      <c r="Q163" s="296">
        <v>0</v>
      </c>
      <c r="R163" s="296">
        <v>0</v>
      </c>
      <c r="S163" s="296">
        <v>0</v>
      </c>
    </row>
    <row r="164" spans="1:19" ht="15.75" thickBot="1" x14ac:dyDescent="0.3">
      <c r="A164" s="399" t="s">
        <v>189</v>
      </c>
      <c r="B164" s="399"/>
      <c r="C164" s="399"/>
      <c r="D164" s="400">
        <f t="shared" ref="D164:S164" si="52">D153+D160+SUM(D149:D152)</f>
        <v>62603.657008697322</v>
      </c>
      <c r="E164" s="400">
        <f t="shared" si="52"/>
        <v>52281.528060944984</v>
      </c>
      <c r="F164" s="400">
        <f t="shared" si="52"/>
        <v>34110.30498384239</v>
      </c>
      <c r="G164" s="400">
        <f t="shared" si="52"/>
        <v>28810.003042563079</v>
      </c>
      <c r="H164" s="400">
        <f t="shared" si="52"/>
        <v>28352.142775187542</v>
      </c>
      <c r="I164" s="400">
        <f t="shared" si="52"/>
        <v>6443.0763801264629</v>
      </c>
      <c r="J164" s="400">
        <f t="shared" si="52"/>
        <v>9820.2081063550249</v>
      </c>
      <c r="K164" s="400">
        <f t="shared" si="52"/>
        <v>12671.994387687426</v>
      </c>
      <c r="L164" s="400">
        <f t="shared" si="52"/>
        <v>26971.400306846328</v>
      </c>
      <c r="M164" s="400">
        <f t="shared" si="52"/>
        <v>25426.753484248904</v>
      </c>
      <c r="N164" s="400">
        <f t="shared" si="52"/>
        <v>32878.93617695944</v>
      </c>
      <c r="O164" s="400">
        <f t="shared" si="52"/>
        <v>45916.092124515133</v>
      </c>
      <c r="P164" s="400">
        <f t="shared" si="52"/>
        <v>22762.616938446085</v>
      </c>
      <c r="Q164" s="400">
        <f t="shared" si="52"/>
        <v>13875.409190073358</v>
      </c>
      <c r="R164" s="400">
        <f t="shared" si="52"/>
        <v>39641.525639978507</v>
      </c>
      <c r="S164" s="400">
        <f t="shared" si="52"/>
        <v>442565.64860647195</v>
      </c>
    </row>
    <row r="165" spans="1:19" ht="15.75" thickBot="1" x14ac:dyDescent="0.3">
      <c r="A165" s="294"/>
      <c r="B165" s="294"/>
      <c r="C165" s="294"/>
      <c r="D165" s="294"/>
      <c r="E165" s="294"/>
      <c r="F165" s="294"/>
      <c r="G165" s="294"/>
      <c r="H165" s="294"/>
      <c r="I165" s="294"/>
      <c r="J165" s="294"/>
      <c r="K165" s="294"/>
      <c r="L165" s="294"/>
      <c r="M165" s="294"/>
      <c r="N165" s="294"/>
      <c r="O165" s="294"/>
      <c r="P165" s="294"/>
      <c r="Q165" s="294"/>
      <c r="R165" s="294"/>
      <c r="S165" s="294"/>
    </row>
    <row r="166" spans="1:19" x14ac:dyDescent="0.25">
      <c r="A166" s="313" t="s">
        <v>42</v>
      </c>
      <c r="B166" s="313"/>
      <c r="C166" s="313"/>
      <c r="D166" s="314"/>
      <c r="E166" s="314"/>
      <c r="F166" s="314"/>
      <c r="G166" s="314"/>
      <c r="H166" s="314"/>
      <c r="I166" s="314"/>
      <c r="J166" s="314"/>
      <c r="K166" s="314"/>
      <c r="L166" s="314"/>
      <c r="M166" s="314"/>
      <c r="N166" s="314"/>
      <c r="O166" s="314"/>
      <c r="P166" s="314"/>
      <c r="Q166" s="314"/>
      <c r="R166" s="314"/>
      <c r="S166" s="314"/>
    </row>
    <row r="167" spans="1:19" x14ac:dyDescent="0.25">
      <c r="A167" s="373" t="s">
        <v>190</v>
      </c>
      <c r="B167" s="373"/>
      <c r="C167" s="373"/>
      <c r="D167" s="373">
        <v>175551.54186932437</v>
      </c>
      <c r="E167" s="373">
        <v>152557.13545344846</v>
      </c>
      <c r="F167" s="373">
        <v>94373.169581361799</v>
      </c>
      <c r="G167" s="373">
        <v>73528.867109162369</v>
      </c>
      <c r="H167" s="373">
        <v>77676.954313029943</v>
      </c>
      <c r="I167" s="373">
        <v>17265.839757822334</v>
      </c>
      <c r="J167" s="373">
        <v>29856.209733948639</v>
      </c>
      <c r="K167" s="373">
        <v>36235.936277066023</v>
      </c>
      <c r="L167" s="373">
        <v>77574.443320500883</v>
      </c>
      <c r="M167" s="373">
        <v>73490.754823548996</v>
      </c>
      <c r="N167" s="373">
        <v>88971.910879879506</v>
      </c>
      <c r="O167" s="373">
        <v>114401.52921530859</v>
      </c>
      <c r="P167" s="373">
        <v>63011.789712418271</v>
      </c>
      <c r="Q167" s="373">
        <v>39120.721319069678</v>
      </c>
      <c r="R167" s="373">
        <v>109782.19663411021</v>
      </c>
      <c r="S167" s="373">
        <v>1223399.0000000002</v>
      </c>
    </row>
    <row r="168" spans="1:19" x14ac:dyDescent="0.25">
      <c r="A168" s="294" t="s">
        <v>188</v>
      </c>
      <c r="B168" s="294"/>
      <c r="C168" s="294"/>
      <c r="D168" s="294">
        <v>-3077.086724363769</v>
      </c>
      <c r="E168" s="294">
        <v>107.44632170188254</v>
      </c>
      <c r="F168" s="294">
        <v>-1588.8531179265788</v>
      </c>
      <c r="G168" s="294">
        <v>1675.6129822225114</v>
      </c>
      <c r="H168" s="294">
        <v>7.7736850477251256</v>
      </c>
      <c r="I168" s="294">
        <v>719.97951051670304</v>
      </c>
      <c r="J168" s="294">
        <v>-1038.8848724742475</v>
      </c>
      <c r="K168" s="294">
        <v>1085.409755828437</v>
      </c>
      <c r="L168" s="294">
        <v>-118.98628124904934</v>
      </c>
      <c r="M168" s="294">
        <v>-1451.7613066656693</v>
      </c>
      <c r="N168" s="294">
        <v>1769.616629663806</v>
      </c>
      <c r="O168" s="294">
        <v>1702.2693625899683</v>
      </c>
      <c r="P168" s="294">
        <v>311.24308079074603</v>
      </c>
      <c r="Q168" s="294">
        <v>-296.89519071082412</v>
      </c>
      <c r="R168" s="294">
        <v>193.1161650283394</v>
      </c>
      <c r="S168" s="294">
        <v>-1.8729906514636241E-11</v>
      </c>
    </row>
    <row r="169" spans="1:19" x14ac:dyDescent="0.25">
      <c r="A169" s="294" t="s">
        <v>192</v>
      </c>
      <c r="B169" s="294"/>
      <c r="C169" s="294"/>
      <c r="D169" s="294">
        <v>-42.310923845721682</v>
      </c>
      <c r="E169" s="294">
        <v>432.75130132583558</v>
      </c>
      <c r="F169" s="294">
        <v>1911.8350890476158</v>
      </c>
      <c r="G169" s="294">
        <v>1211.3145487253828</v>
      </c>
      <c r="H169" s="294">
        <v>-78.123668024739729</v>
      </c>
      <c r="I169" s="294">
        <v>525.18311679616465</v>
      </c>
      <c r="J169" s="294">
        <v>962.06633907049309</v>
      </c>
      <c r="K169" s="294">
        <v>-572.80212206350791</v>
      </c>
      <c r="L169" s="294">
        <v>-1011.095529716118</v>
      </c>
      <c r="M169" s="294">
        <v>-587.83331147017077</v>
      </c>
      <c r="N169" s="294">
        <v>-1676.6371175312981</v>
      </c>
      <c r="O169" s="294">
        <v>22.026285165914487</v>
      </c>
      <c r="P169" s="294">
        <v>221.15353459227677</v>
      </c>
      <c r="Q169" s="294">
        <v>-526.25676419433341</v>
      </c>
      <c r="R169" s="294">
        <v>-791.27077787776886</v>
      </c>
      <c r="S169" s="294">
        <v>2.4101609596982598E-11</v>
      </c>
    </row>
    <row r="170" spans="1:19" x14ac:dyDescent="0.25">
      <c r="A170" s="296" t="s">
        <v>193</v>
      </c>
      <c r="B170" s="296"/>
      <c r="C170" s="296"/>
      <c r="D170" s="296">
        <v>2228.7480016496957</v>
      </c>
      <c r="E170" s="296">
        <v>924.07749493287201</v>
      </c>
      <c r="F170" s="296">
        <v>914.93939836145728</v>
      </c>
      <c r="G170" s="296">
        <v>-29.909340515237108</v>
      </c>
      <c r="H170" s="296">
        <v>-78.755514068151086</v>
      </c>
      <c r="I170" s="296">
        <v>-177.49784019438863</v>
      </c>
      <c r="J170" s="296">
        <v>-821.54309211391637</v>
      </c>
      <c r="K170" s="296">
        <v>-510.36527317320304</v>
      </c>
      <c r="L170" s="296">
        <v>-669.96796730074914</v>
      </c>
      <c r="M170" s="296">
        <v>-323.26075169801373</v>
      </c>
      <c r="N170" s="296">
        <v>-922.19938503990068</v>
      </c>
      <c r="O170" s="296">
        <v>-694.97728455657091</v>
      </c>
      <c r="P170" s="296">
        <v>-416.50895849438353</v>
      </c>
      <c r="Q170" s="296">
        <v>113.58495428736282</v>
      </c>
      <c r="R170" s="296">
        <v>463.63555792308051</v>
      </c>
      <c r="S170" s="296">
        <v>-4.5872639020672068E-11</v>
      </c>
    </row>
    <row r="171" spans="1:19" s="286" customFormat="1" x14ac:dyDescent="0.25">
      <c r="A171" s="178" t="s">
        <v>292</v>
      </c>
      <c r="B171" s="294"/>
      <c r="C171" s="294"/>
      <c r="D171" s="371">
        <f t="shared" ref="D171:S171" si="53">SUM(D172:D177)</f>
        <v>14813.97127216405</v>
      </c>
      <c r="E171" s="371">
        <f t="shared" si="53"/>
        <v>12300.080359795364</v>
      </c>
      <c r="F171" s="371">
        <f t="shared" si="53"/>
        <v>8109.3136340996361</v>
      </c>
      <c r="G171" s="371">
        <f t="shared" si="53"/>
        <v>6478.7159622646986</v>
      </c>
      <c r="H171" s="371">
        <f t="shared" si="53"/>
        <v>6575.5723020575879</v>
      </c>
      <c r="I171" s="371">
        <f t="shared" si="53"/>
        <v>1554.9674926683108</v>
      </c>
      <c r="J171" s="371">
        <f t="shared" si="53"/>
        <v>2456.0777431209917</v>
      </c>
      <c r="K171" s="371">
        <f t="shared" si="53"/>
        <v>3073.5634661085428</v>
      </c>
      <c r="L171" s="371">
        <f t="shared" si="53"/>
        <v>6426.8519118100412</v>
      </c>
      <c r="M171" s="371">
        <f t="shared" si="53"/>
        <v>6032.7566506005523</v>
      </c>
      <c r="N171" s="371">
        <f t="shared" si="53"/>
        <v>7475.8766877427661</v>
      </c>
      <c r="O171" s="371">
        <f t="shared" si="53"/>
        <v>9790.3385136074012</v>
      </c>
      <c r="P171" s="371">
        <f t="shared" si="53"/>
        <v>5354.212881465327</v>
      </c>
      <c r="Q171" s="371">
        <f t="shared" si="53"/>
        <v>3257.8657383615632</v>
      </c>
      <c r="R171" s="371">
        <f t="shared" si="53"/>
        <v>9299.83538413317</v>
      </c>
      <c r="S171" s="371">
        <f t="shared" si="53"/>
        <v>103000.00000000001</v>
      </c>
    </row>
    <row r="172" spans="1:19" x14ac:dyDescent="0.25">
      <c r="A172" s="31" t="s">
        <v>293</v>
      </c>
      <c r="B172" s="294"/>
      <c r="C172" s="294"/>
      <c r="D172" s="294">
        <v>0</v>
      </c>
      <c r="E172" s="294">
        <v>0</v>
      </c>
      <c r="F172" s="294">
        <v>0</v>
      </c>
      <c r="G172" s="294">
        <v>0</v>
      </c>
      <c r="H172" s="294">
        <v>0</v>
      </c>
      <c r="I172" s="294">
        <v>0</v>
      </c>
      <c r="J172" s="294">
        <v>0</v>
      </c>
      <c r="K172" s="294">
        <v>0</v>
      </c>
      <c r="L172" s="294">
        <v>0</v>
      </c>
      <c r="M172" s="294">
        <v>0</v>
      </c>
      <c r="N172" s="294">
        <v>0</v>
      </c>
      <c r="O172" s="294">
        <v>0</v>
      </c>
      <c r="P172" s="294">
        <v>0</v>
      </c>
      <c r="Q172" s="294">
        <v>0</v>
      </c>
      <c r="R172" s="294">
        <v>0</v>
      </c>
      <c r="S172" s="294">
        <v>0</v>
      </c>
    </row>
    <row r="173" spans="1:19" s="286" customFormat="1" x14ac:dyDescent="0.25">
      <c r="A173" s="31" t="s">
        <v>295</v>
      </c>
      <c r="B173" s="294"/>
      <c r="C173" s="294"/>
      <c r="D173" s="294">
        <v>14813.97127216405</v>
      </c>
      <c r="E173" s="294">
        <v>12300.080359795364</v>
      </c>
      <c r="F173" s="294">
        <v>8109.3136340996361</v>
      </c>
      <c r="G173" s="294">
        <v>6478.7159622646986</v>
      </c>
      <c r="H173" s="294">
        <v>6575.5723020575879</v>
      </c>
      <c r="I173" s="294">
        <v>1554.9674926683108</v>
      </c>
      <c r="J173" s="294">
        <v>2456.0777431209917</v>
      </c>
      <c r="K173" s="294">
        <v>3073.5634661085428</v>
      </c>
      <c r="L173" s="294">
        <v>6426.8519118100412</v>
      </c>
      <c r="M173" s="294">
        <v>6032.7566506005523</v>
      </c>
      <c r="N173" s="294">
        <v>7475.8766877427661</v>
      </c>
      <c r="O173" s="294">
        <v>9790.3385136074012</v>
      </c>
      <c r="P173" s="294">
        <v>5354.212881465327</v>
      </c>
      <c r="Q173" s="294">
        <v>3257.8657383615632</v>
      </c>
      <c r="R173" s="294">
        <v>9299.83538413317</v>
      </c>
      <c r="S173" s="294">
        <v>103000.00000000001</v>
      </c>
    </row>
    <row r="174" spans="1:19" s="286" customFormat="1" x14ac:dyDescent="0.25">
      <c r="A174" s="31" t="s">
        <v>297</v>
      </c>
      <c r="B174" s="294"/>
      <c r="C174" s="294"/>
      <c r="D174" s="294">
        <v>0</v>
      </c>
      <c r="E174" s="294">
        <v>0</v>
      </c>
      <c r="F174" s="294">
        <v>0</v>
      </c>
      <c r="G174" s="294">
        <v>0</v>
      </c>
      <c r="H174" s="294">
        <v>0</v>
      </c>
      <c r="I174" s="294">
        <v>0</v>
      </c>
      <c r="J174" s="294">
        <v>0</v>
      </c>
      <c r="K174" s="294">
        <v>0</v>
      </c>
      <c r="L174" s="294">
        <v>0</v>
      </c>
      <c r="M174" s="294">
        <v>0</v>
      </c>
      <c r="N174" s="294">
        <v>0</v>
      </c>
      <c r="O174" s="294">
        <v>0</v>
      </c>
      <c r="P174" s="294">
        <v>0</v>
      </c>
      <c r="Q174" s="294">
        <v>0</v>
      </c>
      <c r="R174" s="294">
        <v>0</v>
      </c>
      <c r="S174" s="294">
        <v>0</v>
      </c>
    </row>
    <row r="175" spans="1:19" x14ac:dyDescent="0.25">
      <c r="A175" s="31" t="s">
        <v>307</v>
      </c>
      <c r="B175" s="294"/>
      <c r="C175" s="294"/>
      <c r="D175" s="294">
        <v>0</v>
      </c>
      <c r="E175" s="294">
        <v>0</v>
      </c>
      <c r="F175" s="294">
        <v>0</v>
      </c>
      <c r="G175" s="294">
        <v>0</v>
      </c>
      <c r="H175" s="294">
        <v>0</v>
      </c>
      <c r="I175" s="294">
        <v>0</v>
      </c>
      <c r="J175" s="294">
        <v>0</v>
      </c>
      <c r="K175" s="294">
        <v>0</v>
      </c>
      <c r="L175" s="294">
        <v>0</v>
      </c>
      <c r="M175" s="294">
        <v>0</v>
      </c>
      <c r="N175" s="294">
        <v>0</v>
      </c>
      <c r="O175" s="294">
        <v>0</v>
      </c>
      <c r="P175" s="294">
        <v>0</v>
      </c>
      <c r="Q175" s="294">
        <v>0</v>
      </c>
      <c r="R175" s="294">
        <v>0</v>
      </c>
      <c r="S175" s="294">
        <v>0</v>
      </c>
    </row>
    <row r="176" spans="1:19" x14ac:dyDescent="0.25">
      <c r="A176" s="31" t="s">
        <v>299</v>
      </c>
      <c r="B176" s="294"/>
      <c r="C176" s="294"/>
      <c r="D176" s="294">
        <v>0</v>
      </c>
      <c r="E176" s="294">
        <v>0</v>
      </c>
      <c r="F176" s="294">
        <v>0</v>
      </c>
      <c r="G176" s="294">
        <v>0</v>
      </c>
      <c r="H176" s="294">
        <v>0</v>
      </c>
      <c r="I176" s="294">
        <v>0</v>
      </c>
      <c r="J176" s="294">
        <v>0</v>
      </c>
      <c r="K176" s="294">
        <v>0</v>
      </c>
      <c r="L176" s="294">
        <v>0</v>
      </c>
      <c r="M176" s="294">
        <v>0</v>
      </c>
      <c r="N176" s="294">
        <v>0</v>
      </c>
      <c r="O176" s="294">
        <v>0</v>
      </c>
      <c r="P176" s="294">
        <v>0</v>
      </c>
      <c r="Q176" s="294">
        <v>0</v>
      </c>
      <c r="R176" s="294">
        <v>0</v>
      </c>
      <c r="S176" s="294">
        <v>0</v>
      </c>
    </row>
    <row r="177" spans="1:16324" x14ac:dyDescent="0.25">
      <c r="A177" s="296" t="s">
        <v>296</v>
      </c>
      <c r="B177" s="296"/>
      <c r="C177" s="296"/>
      <c r="D177" s="296">
        <v>0</v>
      </c>
      <c r="E177" s="296">
        <v>0</v>
      </c>
      <c r="F177" s="296">
        <v>0</v>
      </c>
      <c r="G177" s="296">
        <v>0</v>
      </c>
      <c r="H177" s="296">
        <v>0</v>
      </c>
      <c r="I177" s="296">
        <v>0</v>
      </c>
      <c r="J177" s="296">
        <v>0</v>
      </c>
      <c r="K177" s="296">
        <v>0</v>
      </c>
      <c r="L177" s="296">
        <v>0</v>
      </c>
      <c r="M177" s="296">
        <v>0</v>
      </c>
      <c r="N177" s="296">
        <v>0</v>
      </c>
      <c r="O177" s="296">
        <v>0</v>
      </c>
      <c r="P177" s="296">
        <v>0</v>
      </c>
      <c r="Q177" s="296">
        <v>0</v>
      </c>
      <c r="R177" s="296">
        <v>0</v>
      </c>
      <c r="S177" s="296">
        <v>0</v>
      </c>
    </row>
    <row r="178" spans="1:16324" s="286" customFormat="1" x14ac:dyDescent="0.25">
      <c r="A178" s="178" t="s">
        <v>289</v>
      </c>
      <c r="B178" s="294"/>
      <c r="C178" s="294"/>
      <c r="D178" s="371">
        <f>SUM(D179:D181)</f>
        <v>4136.5215521660693</v>
      </c>
      <c r="E178" s="371">
        <f t="shared" ref="E178:S178" si="54">SUM(E179:E181)</f>
        <v>3434.5638497761838</v>
      </c>
      <c r="F178" s="371">
        <f t="shared" si="54"/>
        <v>2264.391125561172</v>
      </c>
      <c r="G178" s="371">
        <f t="shared" si="54"/>
        <v>1809.0728363574847</v>
      </c>
      <c r="H178" s="371">
        <f t="shared" si="54"/>
        <v>1836.0929988631306</v>
      </c>
      <c r="I178" s="371">
        <f t="shared" si="54"/>
        <v>434.20912922121431</v>
      </c>
      <c r="J178" s="371">
        <f t="shared" si="54"/>
        <v>685.79483177532109</v>
      </c>
      <c r="K178" s="371">
        <f t="shared" si="54"/>
        <v>858.25113958428915</v>
      </c>
      <c r="L178" s="371">
        <f t="shared" si="54"/>
        <v>1794.616265908636</v>
      </c>
      <c r="M178" s="371">
        <f t="shared" si="54"/>
        <v>1684.5311585420939</v>
      </c>
      <c r="N178" s="371">
        <f t="shared" si="54"/>
        <v>2087.5209343584761</v>
      </c>
      <c r="O178" s="371">
        <f t="shared" si="54"/>
        <v>2733.8100682752215</v>
      </c>
      <c r="P178" s="371">
        <f t="shared" si="54"/>
        <v>1495.0951754029165</v>
      </c>
      <c r="Q178" s="371">
        <f t="shared" si="54"/>
        <v>909.68780098909065</v>
      </c>
      <c r="R178" s="371">
        <f t="shared" si="54"/>
        <v>2596.8411332187006</v>
      </c>
      <c r="S178" s="371">
        <f t="shared" si="54"/>
        <v>28761</v>
      </c>
    </row>
    <row r="179" spans="1:16324" s="286" customFormat="1" x14ac:dyDescent="0.25">
      <c r="A179" s="31" t="s">
        <v>290</v>
      </c>
      <c r="B179" s="294"/>
      <c r="C179" s="294"/>
      <c r="D179" s="294">
        <v>4136.5215521660693</v>
      </c>
      <c r="E179" s="294">
        <v>3434.5638497761838</v>
      </c>
      <c r="F179" s="294">
        <v>2264.391125561172</v>
      </c>
      <c r="G179" s="294">
        <v>1809.0728363574847</v>
      </c>
      <c r="H179" s="294">
        <v>1836.0929988631306</v>
      </c>
      <c r="I179" s="294">
        <v>434.20912922121431</v>
      </c>
      <c r="J179" s="294">
        <v>685.79483177532109</v>
      </c>
      <c r="K179" s="294">
        <v>858.25113958428915</v>
      </c>
      <c r="L179" s="294">
        <v>1794.616265908636</v>
      </c>
      <c r="M179" s="294">
        <v>1684.5311585420939</v>
      </c>
      <c r="N179" s="294">
        <v>2087.5209343584761</v>
      </c>
      <c r="O179" s="294">
        <v>2733.8100682752215</v>
      </c>
      <c r="P179" s="294">
        <v>1495.0951754029165</v>
      </c>
      <c r="Q179" s="294">
        <v>909.68780098909065</v>
      </c>
      <c r="R179" s="294">
        <v>2596.8411332187006</v>
      </c>
      <c r="S179" s="294">
        <v>28761</v>
      </c>
    </row>
    <row r="180" spans="1:16324" s="286" customFormat="1" x14ac:dyDescent="0.25">
      <c r="A180" s="294" t="s">
        <v>291</v>
      </c>
      <c r="B180" s="294"/>
      <c r="C180" s="294"/>
      <c r="D180" s="294">
        <v>0</v>
      </c>
      <c r="E180" s="294">
        <v>0</v>
      </c>
      <c r="F180" s="294">
        <v>0</v>
      </c>
      <c r="G180" s="294">
        <v>0</v>
      </c>
      <c r="H180" s="294">
        <v>0</v>
      </c>
      <c r="I180" s="294">
        <v>0</v>
      </c>
      <c r="J180" s="294">
        <v>0</v>
      </c>
      <c r="K180" s="294">
        <v>0</v>
      </c>
      <c r="L180" s="294">
        <v>0</v>
      </c>
      <c r="M180" s="294">
        <v>0</v>
      </c>
      <c r="N180" s="294">
        <v>0</v>
      </c>
      <c r="O180" s="294">
        <v>0</v>
      </c>
      <c r="P180" s="294">
        <v>0</v>
      </c>
      <c r="Q180" s="294">
        <v>0</v>
      </c>
      <c r="R180" s="294">
        <v>0</v>
      </c>
      <c r="S180" s="294">
        <v>0</v>
      </c>
    </row>
    <row r="181" spans="1:16324" s="286" customFormat="1" x14ac:dyDescent="0.25">
      <c r="A181" s="296" t="s">
        <v>298</v>
      </c>
      <c r="B181" s="296"/>
      <c r="C181" s="296"/>
      <c r="D181" s="296">
        <v>0</v>
      </c>
      <c r="E181" s="296">
        <v>0</v>
      </c>
      <c r="F181" s="296">
        <v>0</v>
      </c>
      <c r="G181" s="296">
        <v>0</v>
      </c>
      <c r="H181" s="296">
        <v>0</v>
      </c>
      <c r="I181" s="296">
        <v>0</v>
      </c>
      <c r="J181" s="296">
        <v>0</v>
      </c>
      <c r="K181" s="296">
        <v>0</v>
      </c>
      <c r="L181" s="296">
        <v>0</v>
      </c>
      <c r="M181" s="296">
        <v>0</v>
      </c>
      <c r="N181" s="296">
        <v>0</v>
      </c>
      <c r="O181" s="296">
        <v>0</v>
      </c>
      <c r="P181" s="296">
        <v>0</v>
      </c>
      <c r="Q181" s="296">
        <v>0</v>
      </c>
      <c r="R181" s="296">
        <v>0</v>
      </c>
      <c r="S181" s="296">
        <v>0</v>
      </c>
    </row>
    <row r="182" spans="1:16324" ht="15.75" thickBot="1" x14ac:dyDescent="0.3">
      <c r="A182" s="399" t="s">
        <v>189</v>
      </c>
      <c r="B182" s="399"/>
      <c r="C182" s="399"/>
      <c r="D182" s="400">
        <f t="shared" ref="D182:S182" si="55">D171+D178+SUM(D167:D170)</f>
        <v>193611.38504709469</v>
      </c>
      <c r="E182" s="400">
        <f t="shared" si="55"/>
        <v>169756.05478098057</v>
      </c>
      <c r="F182" s="400">
        <f t="shared" si="55"/>
        <v>105984.79571050509</v>
      </c>
      <c r="G182" s="400">
        <f t="shared" si="55"/>
        <v>84673.67409821719</v>
      </c>
      <c r="H182" s="400">
        <f t="shared" si="55"/>
        <v>85939.514116905499</v>
      </c>
      <c r="I182" s="400">
        <f t="shared" si="55"/>
        <v>20322.681166830338</v>
      </c>
      <c r="J182" s="400">
        <f t="shared" si="55"/>
        <v>32099.720683327283</v>
      </c>
      <c r="K182" s="400">
        <f t="shared" si="55"/>
        <v>40169.993243350582</v>
      </c>
      <c r="L182" s="400">
        <f t="shared" si="55"/>
        <v>83995.861719953653</v>
      </c>
      <c r="M182" s="400">
        <f t="shared" si="55"/>
        <v>78845.187262857798</v>
      </c>
      <c r="N182" s="400">
        <f t="shared" si="55"/>
        <v>97706.088629073362</v>
      </c>
      <c r="O182" s="400">
        <f t="shared" si="55"/>
        <v>127954.99616039052</v>
      </c>
      <c r="P182" s="400">
        <f t="shared" si="55"/>
        <v>69976.985426175146</v>
      </c>
      <c r="Q182" s="400">
        <f t="shared" si="55"/>
        <v>42578.707857802539</v>
      </c>
      <c r="R182" s="400">
        <f t="shared" si="55"/>
        <v>121544.35409653574</v>
      </c>
      <c r="S182" s="400">
        <f t="shared" si="55"/>
        <v>1355160.0000000002</v>
      </c>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c r="EH182" s="138"/>
      <c r="EI182" s="138"/>
      <c r="EJ182" s="138"/>
      <c r="EK182" s="138"/>
      <c r="EL182" s="138"/>
      <c r="EM182" s="138"/>
      <c r="EN182" s="138"/>
      <c r="EO182" s="138"/>
      <c r="EP182" s="138"/>
      <c r="EQ182" s="138"/>
      <c r="ER182" s="138"/>
      <c r="ES182" s="138"/>
      <c r="ET182" s="138"/>
      <c r="EU182" s="138"/>
      <c r="EV182" s="138"/>
      <c r="EW182" s="138"/>
      <c r="EX182" s="138"/>
      <c r="EY182" s="138"/>
      <c r="EZ182" s="138"/>
      <c r="FA182" s="138"/>
      <c r="FB182" s="138"/>
      <c r="FC182" s="138"/>
      <c r="FD182" s="138"/>
      <c r="FE182" s="138"/>
      <c r="FF182" s="138"/>
      <c r="FG182" s="138"/>
      <c r="FH182" s="138"/>
      <c r="FI182" s="138"/>
      <c r="FJ182" s="138"/>
      <c r="FK182" s="138"/>
      <c r="FL182" s="138"/>
      <c r="FM182" s="138"/>
      <c r="FN182" s="138"/>
      <c r="FO182" s="138"/>
      <c r="FP182" s="138"/>
      <c r="FQ182" s="138"/>
      <c r="FR182" s="138"/>
      <c r="FS182" s="138"/>
      <c r="FT182" s="138"/>
      <c r="FU182" s="138"/>
      <c r="FV182" s="138"/>
      <c r="FW182" s="138"/>
      <c r="FX182" s="138"/>
      <c r="FY182" s="138"/>
      <c r="FZ182" s="138"/>
      <c r="GA182" s="138"/>
      <c r="GB182" s="138"/>
      <c r="GC182" s="138"/>
      <c r="GD182" s="138"/>
      <c r="GE182" s="138"/>
      <c r="GF182" s="138"/>
      <c r="GG182" s="138"/>
      <c r="GH182" s="138"/>
      <c r="GI182" s="138"/>
      <c r="GJ182" s="138"/>
      <c r="GK182" s="138"/>
      <c r="GL182" s="138"/>
      <c r="GM182" s="138"/>
      <c r="GN182" s="138"/>
      <c r="GO182" s="138"/>
      <c r="GP182" s="138"/>
      <c r="GQ182" s="138"/>
      <c r="GR182" s="138"/>
      <c r="GS182" s="138"/>
      <c r="GT182" s="138"/>
      <c r="GU182" s="138"/>
      <c r="GV182" s="138"/>
      <c r="GW182" s="138"/>
      <c r="GX182" s="138"/>
      <c r="GY182" s="138"/>
      <c r="GZ182" s="138"/>
      <c r="HA182" s="138"/>
      <c r="HB182" s="138"/>
      <c r="HC182" s="138"/>
      <c r="HD182" s="138"/>
      <c r="HE182" s="138"/>
      <c r="HF182" s="138"/>
      <c r="HG182" s="138"/>
      <c r="HH182" s="138"/>
      <c r="HI182" s="138"/>
      <c r="HJ182" s="138"/>
      <c r="HK182" s="138"/>
      <c r="HL182" s="138"/>
      <c r="HM182" s="138"/>
      <c r="HN182" s="138"/>
      <c r="HO182" s="138"/>
      <c r="HP182" s="138"/>
      <c r="HQ182" s="138"/>
      <c r="HR182" s="138"/>
      <c r="HS182" s="138"/>
      <c r="HT182" s="138"/>
      <c r="HU182" s="138"/>
      <c r="HV182" s="138"/>
      <c r="HW182" s="138"/>
      <c r="HX182" s="138"/>
      <c r="HY182" s="138"/>
      <c r="HZ182" s="138"/>
      <c r="IA182" s="138"/>
      <c r="IB182" s="138"/>
      <c r="IC182" s="138"/>
      <c r="ID182" s="138"/>
      <c r="IE182" s="138"/>
      <c r="IF182" s="138"/>
      <c r="IG182" s="138"/>
      <c r="IH182" s="138"/>
      <c r="II182" s="138"/>
      <c r="IJ182" s="138"/>
      <c r="IK182" s="138"/>
      <c r="IL182" s="138"/>
      <c r="IM182" s="138"/>
      <c r="IN182" s="138"/>
      <c r="IO182" s="138"/>
      <c r="IP182" s="138"/>
      <c r="IQ182" s="138"/>
      <c r="IR182" s="138"/>
      <c r="IS182" s="138"/>
      <c r="IT182" s="138"/>
      <c r="IU182" s="138"/>
      <c r="IV182" s="138"/>
      <c r="IW182" s="138"/>
      <c r="IX182" s="138"/>
      <c r="IY182" s="138"/>
      <c r="IZ182" s="138"/>
      <c r="JA182" s="138"/>
      <c r="JB182" s="138"/>
      <c r="JC182" s="138"/>
      <c r="JD182" s="138"/>
      <c r="JE182" s="138"/>
      <c r="JF182" s="138"/>
      <c r="JG182" s="138"/>
      <c r="JH182" s="138"/>
      <c r="JI182" s="138"/>
      <c r="JJ182" s="138"/>
      <c r="JK182" s="138"/>
      <c r="JL182" s="138"/>
      <c r="JM182" s="138"/>
      <c r="JN182" s="138"/>
      <c r="JO182" s="138"/>
      <c r="JP182" s="138"/>
      <c r="JQ182" s="138"/>
      <c r="JR182" s="138"/>
      <c r="JS182" s="138"/>
      <c r="JT182" s="138"/>
      <c r="JU182" s="138"/>
      <c r="JV182" s="138"/>
      <c r="JW182" s="138"/>
      <c r="JX182" s="138"/>
      <c r="JY182" s="138"/>
      <c r="JZ182" s="138"/>
      <c r="KA182" s="138"/>
      <c r="KB182" s="138"/>
      <c r="KC182" s="138"/>
      <c r="KD182" s="138"/>
      <c r="KE182" s="138"/>
      <c r="KF182" s="138"/>
      <c r="KG182" s="138"/>
      <c r="KH182" s="138"/>
      <c r="KI182" s="138"/>
      <c r="KJ182" s="138"/>
      <c r="KK182" s="138"/>
      <c r="KL182" s="138"/>
      <c r="KM182" s="138"/>
      <c r="KN182" s="138"/>
      <c r="KO182" s="138"/>
      <c r="KP182" s="138"/>
      <c r="KQ182" s="138"/>
      <c r="KR182" s="138"/>
      <c r="KS182" s="138"/>
      <c r="KT182" s="138"/>
      <c r="KU182" s="138"/>
      <c r="KV182" s="138"/>
      <c r="KW182" s="138"/>
      <c r="KX182" s="138"/>
      <c r="KY182" s="138"/>
      <c r="KZ182" s="138"/>
      <c r="LA182" s="138"/>
      <c r="LB182" s="138"/>
      <c r="LC182" s="138"/>
      <c r="LD182" s="138"/>
      <c r="LE182" s="138"/>
      <c r="LF182" s="138"/>
      <c r="LG182" s="138"/>
      <c r="LH182" s="138"/>
      <c r="LI182" s="138"/>
      <c r="LJ182" s="138"/>
      <c r="LK182" s="138"/>
      <c r="LL182" s="138"/>
      <c r="LM182" s="138"/>
      <c r="LN182" s="138"/>
      <c r="LO182" s="138"/>
      <c r="LP182" s="138"/>
      <c r="LQ182" s="138"/>
      <c r="LR182" s="138"/>
      <c r="LS182" s="138"/>
      <c r="LT182" s="138"/>
      <c r="LU182" s="138"/>
      <c r="LV182" s="138"/>
      <c r="LW182" s="138"/>
      <c r="LX182" s="138"/>
      <c r="LY182" s="138"/>
      <c r="LZ182" s="138"/>
      <c r="MA182" s="138"/>
      <c r="MB182" s="138"/>
      <c r="MC182" s="138"/>
      <c r="MD182" s="138"/>
      <c r="ME182" s="138"/>
      <c r="MF182" s="138"/>
      <c r="MG182" s="138"/>
      <c r="MH182" s="138"/>
      <c r="MI182" s="138"/>
      <c r="MJ182" s="138"/>
      <c r="MK182" s="138"/>
      <c r="ML182" s="138"/>
      <c r="MM182" s="138"/>
      <c r="MN182" s="138"/>
      <c r="MO182" s="138"/>
      <c r="MP182" s="138"/>
      <c r="MQ182" s="138"/>
      <c r="MR182" s="138"/>
      <c r="MS182" s="138"/>
      <c r="MT182" s="138"/>
      <c r="MU182" s="138"/>
      <c r="MV182" s="138"/>
      <c r="MW182" s="138"/>
      <c r="MX182" s="138"/>
      <c r="MY182" s="138"/>
      <c r="MZ182" s="138"/>
      <c r="NA182" s="138"/>
      <c r="NB182" s="138"/>
      <c r="NC182" s="138"/>
      <c r="ND182" s="138"/>
      <c r="NE182" s="138"/>
      <c r="NF182" s="138"/>
      <c r="NG182" s="138"/>
      <c r="NH182" s="138"/>
      <c r="NI182" s="138"/>
      <c r="NJ182" s="138"/>
      <c r="NK182" s="138"/>
      <c r="NL182" s="138"/>
      <c r="NM182" s="138"/>
      <c r="NN182" s="138"/>
      <c r="NO182" s="138"/>
      <c r="NP182" s="138"/>
      <c r="NQ182" s="138"/>
      <c r="NR182" s="138"/>
      <c r="NS182" s="138"/>
      <c r="NT182" s="138"/>
      <c r="NU182" s="138"/>
      <c r="NV182" s="138"/>
      <c r="NW182" s="138"/>
      <c r="NX182" s="138"/>
      <c r="NY182" s="138"/>
      <c r="NZ182" s="138"/>
      <c r="OA182" s="138"/>
      <c r="OB182" s="138"/>
      <c r="OC182" s="138"/>
      <c r="OD182" s="138"/>
      <c r="OE182" s="138"/>
      <c r="OF182" s="138"/>
      <c r="OG182" s="138"/>
      <c r="OH182" s="138"/>
      <c r="OI182" s="138"/>
      <c r="OJ182" s="138"/>
      <c r="OK182" s="138"/>
      <c r="OL182" s="138"/>
      <c r="OM182" s="138"/>
      <c r="ON182" s="138"/>
      <c r="OO182" s="138"/>
      <c r="OP182" s="138"/>
      <c r="OQ182" s="138"/>
      <c r="OR182" s="138"/>
      <c r="OS182" s="138"/>
      <c r="OT182" s="138"/>
      <c r="OU182" s="138"/>
      <c r="OV182" s="138"/>
      <c r="OW182" s="138"/>
      <c r="OX182" s="138"/>
      <c r="OY182" s="138"/>
      <c r="OZ182" s="138"/>
      <c r="PA182" s="138"/>
      <c r="PB182" s="138"/>
      <c r="PC182" s="138"/>
      <c r="PD182" s="138"/>
      <c r="PE182" s="138"/>
      <c r="PF182" s="138"/>
      <c r="PG182" s="138"/>
      <c r="PH182" s="138"/>
      <c r="PI182" s="138"/>
      <c r="PJ182" s="138"/>
      <c r="PK182" s="138"/>
      <c r="PL182" s="138"/>
      <c r="PM182" s="138"/>
      <c r="PN182" s="138"/>
      <c r="PO182" s="138"/>
      <c r="PP182" s="138"/>
      <c r="PQ182" s="138"/>
      <c r="PR182" s="138"/>
      <c r="PS182" s="138"/>
      <c r="PT182" s="138"/>
      <c r="PU182" s="138"/>
      <c r="PV182" s="138"/>
      <c r="PW182" s="138"/>
      <c r="PX182" s="138"/>
      <c r="PY182" s="138"/>
      <c r="PZ182" s="138"/>
      <c r="QA182" s="138"/>
      <c r="QB182" s="138"/>
      <c r="QC182" s="138"/>
      <c r="QD182" s="138"/>
      <c r="QE182" s="138"/>
      <c r="QF182" s="138"/>
      <c r="QG182" s="138"/>
      <c r="QH182" s="138"/>
      <c r="QI182" s="138"/>
      <c r="QJ182" s="138"/>
      <c r="QK182" s="138"/>
      <c r="QL182" s="138"/>
      <c r="QM182" s="138"/>
      <c r="QN182" s="138"/>
      <c r="QO182" s="138"/>
      <c r="QP182" s="138"/>
      <c r="QQ182" s="138"/>
      <c r="QR182" s="138"/>
      <c r="QS182" s="138"/>
      <c r="QT182" s="138"/>
      <c r="QU182" s="138"/>
      <c r="QV182" s="138"/>
      <c r="QW182" s="138"/>
      <c r="QX182" s="138"/>
      <c r="QY182" s="138"/>
      <c r="QZ182" s="138"/>
      <c r="RA182" s="138"/>
      <c r="RB182" s="138"/>
      <c r="RC182" s="138"/>
      <c r="RD182" s="138"/>
      <c r="RE182" s="138"/>
      <c r="RF182" s="138"/>
      <c r="RG182" s="138"/>
      <c r="RH182" s="138"/>
      <c r="RI182" s="138"/>
      <c r="RJ182" s="138"/>
      <c r="RK182" s="138"/>
      <c r="RL182" s="138"/>
      <c r="RM182" s="138"/>
      <c r="RN182" s="138"/>
      <c r="RO182" s="138"/>
      <c r="RP182" s="138"/>
      <c r="RQ182" s="138"/>
      <c r="RR182" s="138"/>
      <c r="RS182" s="138"/>
      <c r="RT182" s="138"/>
      <c r="RU182" s="138"/>
      <c r="RV182" s="138"/>
      <c r="RW182" s="138"/>
      <c r="RX182" s="138"/>
      <c r="RY182" s="138"/>
      <c r="RZ182" s="138"/>
      <c r="SA182" s="138"/>
      <c r="SB182" s="138"/>
      <c r="SC182" s="138"/>
      <c r="SD182" s="138"/>
      <c r="SE182" s="138"/>
      <c r="SF182" s="138"/>
      <c r="SG182" s="138"/>
      <c r="SH182" s="138"/>
      <c r="SI182" s="138"/>
      <c r="SJ182" s="138"/>
      <c r="SK182" s="138"/>
      <c r="SL182" s="138"/>
      <c r="SM182" s="138"/>
      <c r="SN182" s="138"/>
      <c r="SO182" s="138"/>
      <c r="SP182" s="138"/>
      <c r="SQ182" s="138"/>
      <c r="SR182" s="138"/>
      <c r="SS182" s="138"/>
      <c r="ST182" s="138"/>
      <c r="SU182" s="138"/>
      <c r="SV182" s="138"/>
      <c r="SW182" s="138"/>
      <c r="SX182" s="138"/>
      <c r="SY182" s="138"/>
      <c r="SZ182" s="138"/>
      <c r="TA182" s="138"/>
      <c r="TB182" s="138"/>
      <c r="TC182" s="138"/>
      <c r="TD182" s="138"/>
      <c r="TE182" s="138"/>
      <c r="TF182" s="138"/>
      <c r="TG182" s="138"/>
      <c r="TH182" s="138"/>
      <c r="TI182" s="138"/>
      <c r="TJ182" s="138"/>
      <c r="TK182" s="138"/>
      <c r="TL182" s="138"/>
      <c r="TM182" s="138"/>
      <c r="TN182" s="138"/>
      <c r="TO182" s="138"/>
      <c r="TP182" s="138"/>
      <c r="TQ182" s="138"/>
      <c r="TR182" s="138"/>
      <c r="TS182" s="138"/>
      <c r="TT182" s="138"/>
      <c r="TU182" s="138"/>
      <c r="TV182" s="138"/>
      <c r="TW182" s="138"/>
      <c r="TX182" s="138"/>
      <c r="TY182" s="138"/>
      <c r="TZ182" s="138"/>
      <c r="UA182" s="138"/>
      <c r="UB182" s="138"/>
      <c r="UC182" s="138"/>
      <c r="UD182" s="138"/>
      <c r="UE182" s="138"/>
      <c r="UF182" s="138"/>
      <c r="UG182" s="138"/>
      <c r="UH182" s="138"/>
      <c r="UI182" s="138"/>
      <c r="UJ182" s="138"/>
      <c r="UK182" s="138"/>
      <c r="UL182" s="138"/>
      <c r="UM182" s="138"/>
      <c r="UN182" s="138"/>
      <c r="UO182" s="138"/>
      <c r="UP182" s="138"/>
      <c r="UQ182" s="138"/>
      <c r="UR182" s="138"/>
      <c r="US182" s="138"/>
      <c r="UT182" s="138"/>
      <c r="UU182" s="138"/>
      <c r="UV182" s="138"/>
      <c r="UW182" s="138"/>
      <c r="UX182" s="138"/>
      <c r="UY182" s="138"/>
      <c r="UZ182" s="138"/>
      <c r="VA182" s="138"/>
      <c r="VB182" s="138"/>
      <c r="VC182" s="138"/>
      <c r="VD182" s="138"/>
      <c r="VE182" s="138"/>
      <c r="VF182" s="138"/>
      <c r="VG182" s="138"/>
      <c r="VH182" s="138"/>
      <c r="VI182" s="138"/>
      <c r="VJ182" s="138"/>
      <c r="VK182" s="138"/>
      <c r="VL182" s="138"/>
      <c r="VM182" s="138"/>
      <c r="VN182" s="138"/>
      <c r="VO182" s="138"/>
      <c r="VP182" s="138"/>
      <c r="VQ182" s="138"/>
      <c r="VR182" s="138"/>
      <c r="VS182" s="138"/>
      <c r="VT182" s="138"/>
      <c r="VU182" s="138"/>
      <c r="VV182" s="138"/>
      <c r="VW182" s="138"/>
      <c r="VX182" s="138"/>
      <c r="VY182" s="138"/>
      <c r="VZ182" s="138"/>
      <c r="WA182" s="138"/>
      <c r="WB182" s="138"/>
      <c r="WC182" s="138"/>
      <c r="WD182" s="138"/>
      <c r="WE182" s="138"/>
      <c r="WF182" s="138"/>
      <c r="WG182" s="138"/>
      <c r="WH182" s="138"/>
      <c r="WI182" s="138"/>
      <c r="WJ182" s="138"/>
      <c r="WK182" s="138"/>
      <c r="WL182" s="138"/>
      <c r="WM182" s="138"/>
      <c r="WN182" s="138"/>
      <c r="WO182" s="138"/>
      <c r="WP182" s="138"/>
      <c r="WQ182" s="138"/>
      <c r="WR182" s="138"/>
      <c r="WS182" s="138"/>
      <c r="WT182" s="138"/>
      <c r="WU182" s="138"/>
      <c r="WV182" s="138"/>
      <c r="WW182" s="138"/>
      <c r="WX182" s="138"/>
      <c r="WY182" s="138"/>
      <c r="WZ182" s="138"/>
      <c r="XA182" s="138"/>
      <c r="XB182" s="138"/>
      <c r="XC182" s="138"/>
      <c r="XD182" s="138"/>
      <c r="XE182" s="138"/>
      <c r="XF182" s="138"/>
      <c r="XG182" s="138"/>
      <c r="XH182" s="138"/>
      <c r="XI182" s="138"/>
      <c r="XJ182" s="138"/>
      <c r="XK182" s="138"/>
      <c r="XL182" s="138"/>
      <c r="XM182" s="138"/>
      <c r="XN182" s="138"/>
      <c r="XO182" s="138"/>
      <c r="XP182" s="138"/>
      <c r="XQ182" s="138"/>
      <c r="XR182" s="138"/>
      <c r="XS182" s="138"/>
      <c r="XT182" s="138"/>
      <c r="XU182" s="138"/>
      <c r="XV182" s="138"/>
      <c r="XW182" s="138"/>
      <c r="XX182" s="138"/>
      <c r="XY182" s="138"/>
      <c r="XZ182" s="138"/>
      <c r="YA182" s="138"/>
      <c r="YB182" s="138"/>
      <c r="YC182" s="138"/>
      <c r="YD182" s="138"/>
      <c r="YE182" s="138"/>
      <c r="YF182" s="138"/>
      <c r="YG182" s="138"/>
      <c r="YH182" s="138"/>
      <c r="YI182" s="138"/>
      <c r="YJ182" s="138"/>
      <c r="YK182" s="138"/>
      <c r="YL182" s="138"/>
      <c r="YM182" s="138"/>
      <c r="YN182" s="138"/>
      <c r="YO182" s="138"/>
      <c r="YP182" s="138"/>
      <c r="YQ182" s="138"/>
      <c r="YR182" s="138"/>
      <c r="YS182" s="138"/>
      <c r="YT182" s="138"/>
      <c r="YU182" s="138"/>
      <c r="YV182" s="138"/>
      <c r="YW182" s="138"/>
      <c r="YX182" s="138"/>
      <c r="YY182" s="138"/>
      <c r="YZ182" s="138"/>
      <c r="ZA182" s="138"/>
      <c r="ZB182" s="138"/>
      <c r="ZC182" s="138"/>
      <c r="ZD182" s="138"/>
      <c r="ZE182" s="138"/>
      <c r="ZF182" s="138"/>
      <c r="ZG182" s="138"/>
      <c r="ZH182" s="138"/>
      <c r="ZI182" s="138"/>
      <c r="ZJ182" s="138"/>
      <c r="ZK182" s="138"/>
      <c r="ZL182" s="138"/>
      <c r="ZM182" s="138"/>
      <c r="ZN182" s="138"/>
      <c r="ZO182" s="138"/>
      <c r="ZP182" s="138"/>
      <c r="ZQ182" s="138"/>
      <c r="ZR182" s="138"/>
      <c r="ZS182" s="138"/>
      <c r="ZT182" s="138"/>
      <c r="ZU182" s="138"/>
      <c r="ZV182" s="138"/>
      <c r="ZW182" s="138"/>
      <c r="ZX182" s="138"/>
      <c r="ZY182" s="138"/>
      <c r="ZZ182" s="138"/>
      <c r="AAA182" s="138"/>
      <c r="AAB182" s="138"/>
      <c r="AAC182" s="138"/>
      <c r="AAD182" s="138"/>
      <c r="AAE182" s="138"/>
      <c r="AAF182" s="138"/>
      <c r="AAG182" s="138"/>
      <c r="AAH182" s="138"/>
      <c r="AAI182" s="138"/>
      <c r="AAJ182" s="138"/>
      <c r="AAK182" s="138"/>
      <c r="AAL182" s="138"/>
      <c r="AAM182" s="138"/>
      <c r="AAN182" s="138"/>
      <c r="AAO182" s="138"/>
      <c r="AAP182" s="138"/>
      <c r="AAQ182" s="138"/>
      <c r="AAR182" s="138"/>
      <c r="AAS182" s="138"/>
      <c r="AAT182" s="138"/>
      <c r="AAU182" s="138"/>
      <c r="AAV182" s="138"/>
      <c r="AAW182" s="138"/>
      <c r="AAX182" s="138"/>
      <c r="AAY182" s="138"/>
      <c r="AAZ182" s="138"/>
      <c r="ABA182" s="138"/>
      <c r="ABB182" s="138"/>
      <c r="ABC182" s="138"/>
      <c r="ABD182" s="138"/>
      <c r="ABE182" s="138"/>
      <c r="ABF182" s="138"/>
      <c r="ABG182" s="138"/>
      <c r="ABH182" s="138"/>
      <c r="ABI182" s="138"/>
      <c r="ABJ182" s="138"/>
      <c r="ABK182" s="138"/>
      <c r="ABL182" s="138"/>
      <c r="ABM182" s="138"/>
      <c r="ABN182" s="138"/>
      <c r="ABO182" s="138"/>
      <c r="ABP182" s="138"/>
      <c r="ABQ182" s="138"/>
      <c r="ABR182" s="138"/>
      <c r="ABS182" s="138"/>
      <c r="ABT182" s="138"/>
      <c r="ABU182" s="138"/>
      <c r="ABV182" s="138"/>
      <c r="ABW182" s="138"/>
      <c r="ABX182" s="138"/>
      <c r="ABY182" s="138"/>
      <c r="ABZ182" s="138"/>
      <c r="ACA182" s="138"/>
      <c r="ACB182" s="138"/>
      <c r="ACC182" s="138"/>
      <c r="ACD182" s="138"/>
      <c r="ACE182" s="138"/>
      <c r="ACF182" s="138"/>
      <c r="ACG182" s="138"/>
      <c r="ACH182" s="138"/>
      <c r="ACI182" s="138"/>
      <c r="ACJ182" s="138"/>
      <c r="ACK182" s="138"/>
      <c r="ACL182" s="138"/>
      <c r="ACM182" s="138"/>
      <c r="ACN182" s="138"/>
      <c r="ACO182" s="138"/>
      <c r="ACP182" s="138"/>
      <c r="ACQ182" s="138"/>
      <c r="ACR182" s="138"/>
      <c r="ACS182" s="138"/>
      <c r="ACT182" s="138"/>
      <c r="ACU182" s="138"/>
      <c r="ACV182" s="138"/>
      <c r="ACW182" s="138"/>
      <c r="ACX182" s="138"/>
      <c r="ACY182" s="138"/>
      <c r="ACZ182" s="138"/>
      <c r="ADA182" s="138"/>
      <c r="ADB182" s="138"/>
      <c r="ADC182" s="138"/>
      <c r="ADD182" s="138"/>
      <c r="ADE182" s="138"/>
      <c r="ADF182" s="138"/>
      <c r="ADG182" s="138"/>
      <c r="ADH182" s="138"/>
      <c r="ADI182" s="138"/>
      <c r="ADJ182" s="138"/>
      <c r="ADK182" s="138"/>
      <c r="ADL182" s="138"/>
      <c r="ADM182" s="138"/>
      <c r="ADN182" s="138"/>
      <c r="ADO182" s="138"/>
      <c r="ADP182" s="138"/>
      <c r="ADQ182" s="138"/>
      <c r="ADR182" s="138"/>
      <c r="ADS182" s="138"/>
      <c r="ADT182" s="138"/>
      <c r="ADU182" s="138"/>
      <c r="ADV182" s="138"/>
      <c r="ADW182" s="138"/>
      <c r="ADX182" s="138"/>
      <c r="ADY182" s="138"/>
      <c r="ADZ182" s="138"/>
      <c r="AEA182" s="138"/>
      <c r="AEB182" s="138"/>
      <c r="AEC182" s="138"/>
      <c r="AED182" s="138"/>
      <c r="AEE182" s="138"/>
      <c r="AEF182" s="138"/>
      <c r="AEG182" s="138"/>
      <c r="AEH182" s="138"/>
      <c r="AEI182" s="138"/>
      <c r="AEJ182" s="138"/>
      <c r="AEK182" s="138"/>
      <c r="AEL182" s="138"/>
      <c r="AEM182" s="138"/>
      <c r="AEN182" s="138"/>
      <c r="AEO182" s="138"/>
      <c r="AEP182" s="138"/>
      <c r="AEQ182" s="138"/>
      <c r="AER182" s="138"/>
      <c r="AES182" s="138"/>
      <c r="AET182" s="138"/>
      <c r="AEU182" s="138"/>
      <c r="AEV182" s="138"/>
      <c r="AEW182" s="138"/>
      <c r="AEX182" s="138"/>
      <c r="AEY182" s="138"/>
      <c r="AEZ182" s="138"/>
      <c r="AFA182" s="138"/>
      <c r="AFB182" s="138"/>
      <c r="AFC182" s="138"/>
      <c r="AFD182" s="138"/>
      <c r="AFE182" s="138"/>
      <c r="AFF182" s="138"/>
      <c r="AFG182" s="138"/>
      <c r="AFH182" s="138"/>
      <c r="AFI182" s="138"/>
      <c r="AFJ182" s="138"/>
      <c r="AFK182" s="138"/>
      <c r="AFL182" s="138"/>
      <c r="AFM182" s="138"/>
      <c r="AFN182" s="138"/>
      <c r="AFO182" s="138"/>
      <c r="AFP182" s="138"/>
      <c r="AFQ182" s="138"/>
      <c r="AFR182" s="138"/>
      <c r="AFS182" s="138"/>
      <c r="AFT182" s="138"/>
      <c r="AFU182" s="138"/>
      <c r="AFV182" s="138"/>
      <c r="AFW182" s="138"/>
      <c r="AFX182" s="138"/>
      <c r="AFY182" s="138"/>
      <c r="AFZ182" s="138"/>
      <c r="AGA182" s="138"/>
      <c r="AGB182" s="138"/>
      <c r="AGC182" s="138"/>
      <c r="AGD182" s="138"/>
      <c r="AGE182" s="138"/>
      <c r="AGF182" s="138"/>
      <c r="AGG182" s="138"/>
      <c r="AGH182" s="138"/>
      <c r="AGI182" s="138"/>
      <c r="AGJ182" s="138"/>
      <c r="AGK182" s="138"/>
      <c r="AGL182" s="138"/>
      <c r="AGM182" s="138"/>
      <c r="AGN182" s="138"/>
      <c r="AGO182" s="138"/>
      <c r="AGP182" s="138"/>
      <c r="AGQ182" s="138"/>
      <c r="AGR182" s="138"/>
      <c r="AGS182" s="138"/>
      <c r="AGT182" s="138"/>
      <c r="AGU182" s="138"/>
      <c r="AGV182" s="138"/>
      <c r="AGW182" s="138"/>
      <c r="AGX182" s="138"/>
      <c r="AGY182" s="138"/>
      <c r="AGZ182" s="138"/>
      <c r="AHA182" s="138"/>
      <c r="AHB182" s="138"/>
      <c r="AHC182" s="138"/>
      <c r="AHD182" s="138"/>
      <c r="AHE182" s="138"/>
      <c r="AHF182" s="138"/>
      <c r="AHG182" s="138"/>
      <c r="AHH182" s="138"/>
      <c r="AHI182" s="138"/>
      <c r="AHJ182" s="138"/>
      <c r="AHK182" s="138"/>
      <c r="AHL182" s="138"/>
      <c r="AHM182" s="138"/>
      <c r="AHN182" s="138"/>
      <c r="AHO182" s="138"/>
      <c r="AHP182" s="138"/>
      <c r="AHQ182" s="138"/>
      <c r="AHR182" s="138"/>
      <c r="AHS182" s="138"/>
      <c r="AHT182" s="138"/>
      <c r="AHU182" s="138"/>
      <c r="AHV182" s="138"/>
      <c r="AHW182" s="138"/>
      <c r="AHX182" s="138"/>
      <c r="AHY182" s="138"/>
      <c r="AHZ182" s="138"/>
      <c r="AIA182" s="138"/>
      <c r="AIB182" s="138"/>
      <c r="AIC182" s="138"/>
      <c r="AID182" s="138"/>
      <c r="AIE182" s="138"/>
      <c r="AIF182" s="138"/>
      <c r="AIG182" s="138"/>
      <c r="AIH182" s="138"/>
      <c r="AII182" s="138"/>
      <c r="AIJ182" s="138"/>
      <c r="AIK182" s="138"/>
      <c r="AIL182" s="138"/>
      <c r="AIM182" s="138"/>
      <c r="AIN182" s="138"/>
      <c r="AIO182" s="138"/>
      <c r="AIP182" s="138"/>
      <c r="AIQ182" s="138"/>
      <c r="AIR182" s="138"/>
      <c r="AIS182" s="138"/>
      <c r="AIT182" s="138"/>
      <c r="AIU182" s="138"/>
      <c r="AIV182" s="138"/>
      <c r="AIW182" s="138"/>
      <c r="AIX182" s="138"/>
      <c r="AIY182" s="138"/>
      <c r="AIZ182" s="138"/>
      <c r="AJA182" s="138"/>
      <c r="AJB182" s="138"/>
      <c r="AJC182" s="138"/>
      <c r="AJD182" s="138"/>
      <c r="AJE182" s="138"/>
      <c r="AJF182" s="138"/>
      <c r="AJG182" s="138"/>
      <c r="AJH182" s="138"/>
      <c r="AJI182" s="138"/>
      <c r="AJJ182" s="138"/>
      <c r="AJK182" s="138"/>
      <c r="AJL182" s="138"/>
      <c r="AJM182" s="138"/>
      <c r="AJN182" s="138"/>
      <c r="AJO182" s="138"/>
      <c r="AJP182" s="138"/>
      <c r="AJQ182" s="138"/>
      <c r="AJR182" s="138"/>
      <c r="AJS182" s="138"/>
      <c r="AJT182" s="138"/>
      <c r="AJU182" s="138"/>
      <c r="AJV182" s="138"/>
      <c r="AJW182" s="138"/>
      <c r="AJX182" s="138"/>
      <c r="AJY182" s="138"/>
      <c r="AJZ182" s="138"/>
      <c r="AKA182" s="138"/>
      <c r="AKB182" s="138"/>
      <c r="AKC182" s="138"/>
      <c r="AKD182" s="138"/>
      <c r="AKE182" s="138"/>
      <c r="AKF182" s="138"/>
      <c r="AKG182" s="138"/>
      <c r="AKH182" s="138"/>
      <c r="AKI182" s="138"/>
      <c r="AKJ182" s="138"/>
      <c r="AKK182" s="138"/>
      <c r="AKL182" s="138"/>
      <c r="AKM182" s="138"/>
      <c r="AKN182" s="138"/>
      <c r="AKO182" s="138"/>
      <c r="AKP182" s="138"/>
      <c r="AKQ182" s="138"/>
      <c r="AKR182" s="138"/>
      <c r="AKS182" s="138"/>
      <c r="AKT182" s="138"/>
      <c r="AKU182" s="138"/>
      <c r="AKV182" s="138"/>
      <c r="AKW182" s="138"/>
      <c r="AKX182" s="138"/>
      <c r="AKY182" s="138"/>
      <c r="AKZ182" s="138"/>
      <c r="ALA182" s="138"/>
      <c r="ALB182" s="138"/>
      <c r="ALC182" s="138"/>
      <c r="ALD182" s="138"/>
      <c r="ALE182" s="138"/>
      <c r="ALF182" s="138"/>
      <c r="ALG182" s="138"/>
      <c r="ALH182" s="138"/>
      <c r="ALI182" s="138"/>
      <c r="ALJ182" s="138"/>
      <c r="ALK182" s="138"/>
      <c r="ALL182" s="138"/>
      <c r="ALM182" s="138"/>
      <c r="ALN182" s="138"/>
      <c r="ALO182" s="138"/>
      <c r="ALP182" s="138"/>
      <c r="ALQ182" s="138"/>
      <c r="ALR182" s="138"/>
      <c r="ALS182" s="138"/>
      <c r="ALT182" s="138"/>
      <c r="ALU182" s="138"/>
      <c r="ALV182" s="138"/>
      <c r="ALW182" s="138"/>
      <c r="ALX182" s="138"/>
      <c r="ALY182" s="138"/>
      <c r="ALZ182" s="138"/>
      <c r="AMA182" s="138"/>
      <c r="AMB182" s="138"/>
      <c r="AMC182" s="138"/>
      <c r="AMD182" s="138"/>
      <c r="AME182" s="138"/>
      <c r="AMF182" s="138"/>
      <c r="AMG182" s="138"/>
      <c r="AMH182" s="138"/>
      <c r="AMI182" s="138"/>
      <c r="AMJ182" s="138"/>
      <c r="AMK182" s="138"/>
      <c r="AML182" s="138"/>
      <c r="AMM182" s="138"/>
      <c r="AMN182" s="138"/>
      <c r="AMO182" s="138"/>
      <c r="AMP182" s="138"/>
      <c r="AMQ182" s="138"/>
      <c r="AMR182" s="138"/>
      <c r="AMS182" s="138"/>
      <c r="AMT182" s="138"/>
      <c r="AMU182" s="138"/>
      <c r="AMV182" s="138"/>
      <c r="AMW182" s="138"/>
      <c r="AMX182" s="138"/>
      <c r="AMY182" s="138"/>
      <c r="AMZ182" s="138"/>
      <c r="ANA182" s="138"/>
      <c r="ANB182" s="138"/>
      <c r="ANC182" s="138"/>
      <c r="AND182" s="138"/>
      <c r="ANE182" s="138"/>
      <c r="ANF182" s="138"/>
      <c r="ANG182" s="138"/>
      <c r="ANH182" s="138"/>
      <c r="ANI182" s="138"/>
      <c r="ANJ182" s="138"/>
      <c r="ANK182" s="138"/>
      <c r="ANL182" s="138"/>
      <c r="ANM182" s="138"/>
      <c r="ANN182" s="138"/>
      <c r="ANO182" s="138"/>
      <c r="ANP182" s="138"/>
      <c r="ANQ182" s="138"/>
      <c r="ANR182" s="138"/>
      <c r="ANS182" s="138"/>
      <c r="ANT182" s="138"/>
      <c r="ANU182" s="138"/>
      <c r="ANV182" s="138"/>
      <c r="ANW182" s="138"/>
      <c r="ANX182" s="138"/>
      <c r="ANY182" s="138"/>
      <c r="ANZ182" s="138"/>
      <c r="AOA182" s="138"/>
      <c r="AOB182" s="138"/>
      <c r="AOC182" s="138"/>
      <c r="AOD182" s="138"/>
      <c r="AOE182" s="138"/>
      <c r="AOF182" s="138"/>
      <c r="AOG182" s="138"/>
      <c r="AOH182" s="138"/>
      <c r="AOI182" s="138"/>
      <c r="AOJ182" s="138"/>
      <c r="AOK182" s="138"/>
      <c r="AOL182" s="138"/>
      <c r="AOM182" s="138"/>
      <c r="AON182" s="138"/>
      <c r="AOO182" s="138"/>
      <c r="AOP182" s="138"/>
      <c r="AOQ182" s="138"/>
      <c r="AOR182" s="138"/>
      <c r="AOS182" s="138"/>
      <c r="AOT182" s="138"/>
      <c r="AOU182" s="138"/>
      <c r="AOV182" s="138"/>
      <c r="AOW182" s="138"/>
      <c r="AOX182" s="138"/>
      <c r="AOY182" s="138"/>
      <c r="AOZ182" s="138"/>
      <c r="APA182" s="138"/>
      <c r="APB182" s="138"/>
      <c r="APC182" s="138"/>
      <c r="APD182" s="138"/>
      <c r="APE182" s="138"/>
      <c r="APF182" s="138"/>
      <c r="APG182" s="138"/>
      <c r="APH182" s="138"/>
      <c r="API182" s="138"/>
      <c r="APJ182" s="138"/>
      <c r="APK182" s="138"/>
      <c r="APL182" s="138"/>
      <c r="APM182" s="138"/>
      <c r="APN182" s="138"/>
      <c r="APO182" s="138"/>
      <c r="APP182" s="138"/>
      <c r="APQ182" s="138"/>
      <c r="APR182" s="138"/>
      <c r="APS182" s="138"/>
      <c r="APT182" s="138"/>
      <c r="APU182" s="138"/>
      <c r="APV182" s="138"/>
      <c r="APW182" s="138"/>
      <c r="APX182" s="138"/>
      <c r="APY182" s="138"/>
      <c r="APZ182" s="138"/>
      <c r="AQA182" s="138"/>
      <c r="AQB182" s="138"/>
      <c r="AQC182" s="138"/>
      <c r="AQD182" s="138"/>
      <c r="AQE182" s="138"/>
      <c r="AQF182" s="138"/>
      <c r="AQG182" s="138"/>
      <c r="AQH182" s="138"/>
      <c r="AQI182" s="138"/>
      <c r="AQJ182" s="138"/>
      <c r="AQK182" s="138"/>
      <c r="AQL182" s="138"/>
      <c r="AQM182" s="138"/>
      <c r="AQN182" s="138"/>
      <c r="AQO182" s="138"/>
      <c r="AQP182" s="138"/>
      <c r="AQQ182" s="138"/>
      <c r="AQR182" s="138"/>
      <c r="AQS182" s="138"/>
      <c r="AQT182" s="138"/>
      <c r="AQU182" s="138"/>
      <c r="AQV182" s="138"/>
      <c r="AQW182" s="138"/>
      <c r="AQX182" s="138"/>
      <c r="AQY182" s="138"/>
      <c r="AQZ182" s="138"/>
      <c r="ARA182" s="138"/>
      <c r="ARB182" s="138"/>
      <c r="ARC182" s="138"/>
      <c r="ARD182" s="138"/>
      <c r="ARE182" s="138"/>
      <c r="ARF182" s="138"/>
      <c r="ARG182" s="138"/>
      <c r="ARH182" s="138"/>
      <c r="ARI182" s="138"/>
      <c r="ARJ182" s="138"/>
      <c r="ARK182" s="138"/>
      <c r="ARL182" s="138"/>
      <c r="ARM182" s="138"/>
      <c r="ARN182" s="138"/>
      <c r="ARO182" s="138"/>
      <c r="ARP182" s="138"/>
      <c r="ARQ182" s="138"/>
      <c r="ARR182" s="138"/>
      <c r="ARS182" s="138"/>
      <c r="ART182" s="138"/>
      <c r="ARU182" s="138"/>
      <c r="ARV182" s="138"/>
      <c r="ARW182" s="138"/>
      <c r="ARX182" s="138"/>
      <c r="ARY182" s="138"/>
      <c r="ARZ182" s="138"/>
      <c r="ASA182" s="138"/>
      <c r="ASB182" s="138"/>
      <c r="ASC182" s="138"/>
      <c r="ASD182" s="138"/>
      <c r="ASE182" s="138"/>
      <c r="ASF182" s="138"/>
      <c r="ASG182" s="138"/>
      <c r="ASH182" s="138"/>
      <c r="ASI182" s="138"/>
      <c r="ASJ182" s="138"/>
      <c r="ASK182" s="138"/>
      <c r="ASL182" s="138"/>
      <c r="ASM182" s="138"/>
      <c r="ASN182" s="138"/>
      <c r="ASO182" s="138"/>
      <c r="ASP182" s="138"/>
      <c r="ASQ182" s="138"/>
      <c r="ASR182" s="138"/>
      <c r="ASS182" s="138"/>
      <c r="AST182" s="138"/>
      <c r="ASU182" s="138"/>
      <c r="ASV182" s="138"/>
      <c r="ASW182" s="138"/>
      <c r="ASX182" s="138"/>
      <c r="ASY182" s="138"/>
      <c r="ASZ182" s="138"/>
      <c r="ATA182" s="138"/>
      <c r="ATB182" s="138"/>
      <c r="ATC182" s="138"/>
      <c r="ATD182" s="138"/>
      <c r="ATE182" s="138"/>
      <c r="ATF182" s="138"/>
      <c r="ATG182" s="138"/>
      <c r="ATH182" s="138"/>
      <c r="ATI182" s="138"/>
      <c r="ATJ182" s="138"/>
      <c r="ATK182" s="138"/>
      <c r="ATL182" s="138"/>
      <c r="ATM182" s="138"/>
      <c r="ATN182" s="138"/>
      <c r="ATO182" s="138"/>
      <c r="ATP182" s="138"/>
      <c r="ATQ182" s="138"/>
      <c r="ATR182" s="138"/>
      <c r="ATS182" s="138"/>
      <c r="ATT182" s="138"/>
      <c r="ATU182" s="138"/>
      <c r="ATV182" s="138"/>
      <c r="ATW182" s="138"/>
      <c r="ATX182" s="138"/>
      <c r="ATY182" s="138"/>
      <c r="ATZ182" s="138"/>
      <c r="AUA182" s="138"/>
      <c r="AUB182" s="138"/>
      <c r="AUC182" s="138"/>
      <c r="AUD182" s="138"/>
      <c r="AUE182" s="138"/>
      <c r="AUF182" s="138"/>
      <c r="AUG182" s="138"/>
      <c r="AUH182" s="138"/>
      <c r="AUI182" s="138"/>
      <c r="AUJ182" s="138"/>
      <c r="AUK182" s="138"/>
      <c r="AUL182" s="138"/>
      <c r="AUM182" s="138"/>
      <c r="AUN182" s="138"/>
      <c r="AUO182" s="138"/>
      <c r="AUP182" s="138"/>
      <c r="AUQ182" s="138"/>
      <c r="AUR182" s="138"/>
      <c r="AUS182" s="138"/>
      <c r="AUT182" s="138"/>
      <c r="AUU182" s="138"/>
      <c r="AUV182" s="138"/>
      <c r="AUW182" s="138"/>
      <c r="AUX182" s="138"/>
      <c r="AUY182" s="138"/>
      <c r="AUZ182" s="138"/>
      <c r="AVA182" s="138"/>
      <c r="AVB182" s="138"/>
      <c r="AVC182" s="138"/>
      <c r="AVD182" s="138"/>
      <c r="AVE182" s="138"/>
      <c r="AVF182" s="138"/>
      <c r="AVG182" s="138"/>
      <c r="AVH182" s="138"/>
      <c r="AVI182" s="138"/>
      <c r="AVJ182" s="138"/>
      <c r="AVK182" s="138"/>
      <c r="AVL182" s="138"/>
      <c r="AVM182" s="138"/>
      <c r="AVN182" s="138"/>
      <c r="AVO182" s="138"/>
      <c r="AVP182" s="138"/>
      <c r="AVQ182" s="138"/>
      <c r="AVR182" s="138"/>
      <c r="AVS182" s="138"/>
      <c r="AVT182" s="138"/>
      <c r="AVU182" s="138"/>
      <c r="AVV182" s="138"/>
      <c r="AVW182" s="138"/>
      <c r="AVX182" s="138"/>
      <c r="AVY182" s="138"/>
      <c r="AVZ182" s="138"/>
      <c r="AWA182" s="138"/>
      <c r="AWB182" s="138"/>
      <c r="AWC182" s="138"/>
      <c r="AWD182" s="138"/>
      <c r="AWE182" s="138"/>
      <c r="AWF182" s="138"/>
      <c r="AWG182" s="138"/>
      <c r="AWH182" s="138"/>
      <c r="AWI182" s="138"/>
      <c r="AWJ182" s="138"/>
      <c r="AWK182" s="138"/>
      <c r="AWL182" s="138"/>
      <c r="AWM182" s="138"/>
      <c r="AWN182" s="138"/>
      <c r="AWO182" s="138"/>
      <c r="AWP182" s="138"/>
      <c r="AWQ182" s="138"/>
      <c r="AWR182" s="138"/>
      <c r="AWS182" s="138"/>
      <c r="AWT182" s="138"/>
      <c r="AWU182" s="138"/>
      <c r="AWV182" s="138"/>
      <c r="AWW182" s="138"/>
      <c r="AWX182" s="138"/>
      <c r="AWY182" s="138"/>
      <c r="AWZ182" s="138"/>
      <c r="AXA182" s="138"/>
      <c r="AXB182" s="138"/>
      <c r="AXC182" s="138"/>
      <c r="AXD182" s="138"/>
      <c r="AXE182" s="138"/>
      <c r="AXF182" s="138"/>
      <c r="AXG182" s="138"/>
      <c r="AXH182" s="138"/>
      <c r="AXI182" s="138"/>
      <c r="AXJ182" s="138"/>
      <c r="AXK182" s="138"/>
      <c r="AXL182" s="138"/>
      <c r="AXM182" s="138"/>
      <c r="AXN182" s="138"/>
      <c r="AXO182" s="138"/>
      <c r="AXP182" s="138"/>
      <c r="AXQ182" s="138"/>
      <c r="AXR182" s="138"/>
      <c r="AXS182" s="138"/>
      <c r="AXT182" s="138"/>
      <c r="AXU182" s="138"/>
      <c r="AXV182" s="138"/>
      <c r="AXW182" s="138"/>
      <c r="AXX182" s="138"/>
      <c r="AXY182" s="138"/>
      <c r="AXZ182" s="138"/>
      <c r="AYA182" s="138"/>
      <c r="AYB182" s="138"/>
      <c r="AYC182" s="138"/>
      <c r="AYD182" s="138"/>
      <c r="AYE182" s="138"/>
      <c r="AYF182" s="138"/>
      <c r="AYG182" s="138"/>
      <c r="AYH182" s="138"/>
      <c r="AYI182" s="138"/>
      <c r="AYJ182" s="138"/>
      <c r="AYK182" s="138"/>
      <c r="AYL182" s="138"/>
      <c r="AYM182" s="138"/>
      <c r="AYN182" s="138"/>
      <c r="AYO182" s="138"/>
      <c r="AYP182" s="138"/>
      <c r="AYQ182" s="138"/>
      <c r="AYR182" s="138"/>
      <c r="AYS182" s="138"/>
      <c r="AYT182" s="138"/>
      <c r="AYU182" s="138"/>
      <c r="AYV182" s="138"/>
      <c r="AYW182" s="138"/>
      <c r="AYX182" s="138"/>
      <c r="AYY182" s="138"/>
      <c r="AYZ182" s="138"/>
      <c r="AZA182" s="138"/>
      <c r="AZB182" s="138"/>
      <c r="AZC182" s="138"/>
      <c r="AZD182" s="138"/>
      <c r="AZE182" s="138"/>
      <c r="AZF182" s="138"/>
      <c r="AZG182" s="138"/>
      <c r="AZH182" s="138"/>
      <c r="AZI182" s="138"/>
      <c r="AZJ182" s="138"/>
      <c r="AZK182" s="138"/>
      <c r="AZL182" s="138"/>
      <c r="AZM182" s="138"/>
      <c r="AZN182" s="138"/>
      <c r="AZO182" s="138"/>
      <c r="AZP182" s="138"/>
      <c r="AZQ182" s="138"/>
      <c r="AZR182" s="138"/>
      <c r="AZS182" s="138"/>
      <c r="AZT182" s="138"/>
      <c r="AZU182" s="138"/>
      <c r="AZV182" s="138"/>
      <c r="AZW182" s="138"/>
      <c r="AZX182" s="138"/>
      <c r="AZY182" s="138"/>
      <c r="AZZ182" s="138"/>
      <c r="BAA182" s="138"/>
      <c r="BAB182" s="138"/>
      <c r="BAC182" s="138"/>
      <c r="BAD182" s="138"/>
      <c r="BAE182" s="138"/>
      <c r="BAF182" s="138"/>
      <c r="BAG182" s="138"/>
      <c r="BAH182" s="138"/>
      <c r="BAI182" s="138"/>
      <c r="BAJ182" s="138"/>
      <c r="BAK182" s="138"/>
      <c r="BAL182" s="138"/>
      <c r="BAM182" s="138"/>
      <c r="BAN182" s="138"/>
      <c r="BAO182" s="138"/>
      <c r="BAP182" s="138"/>
      <c r="BAQ182" s="138"/>
      <c r="BAR182" s="138"/>
      <c r="BAS182" s="138"/>
      <c r="BAT182" s="138"/>
      <c r="BAU182" s="138"/>
      <c r="BAV182" s="138"/>
      <c r="BAW182" s="138"/>
      <c r="BAX182" s="138"/>
      <c r="BAY182" s="138"/>
      <c r="BAZ182" s="138"/>
      <c r="BBA182" s="138"/>
      <c r="BBB182" s="138"/>
      <c r="BBC182" s="138"/>
      <c r="BBD182" s="138"/>
      <c r="BBE182" s="138"/>
      <c r="BBF182" s="138"/>
      <c r="BBG182" s="138"/>
      <c r="BBH182" s="138"/>
      <c r="BBI182" s="138"/>
      <c r="BBJ182" s="138"/>
      <c r="BBK182" s="138"/>
      <c r="BBL182" s="138"/>
      <c r="BBM182" s="138"/>
      <c r="BBN182" s="138"/>
      <c r="BBO182" s="138"/>
      <c r="BBP182" s="138"/>
      <c r="BBQ182" s="138"/>
      <c r="BBR182" s="138"/>
      <c r="BBS182" s="138"/>
      <c r="BBT182" s="138"/>
      <c r="BBU182" s="138"/>
      <c r="BBV182" s="138"/>
      <c r="BBW182" s="138"/>
      <c r="BBX182" s="138"/>
      <c r="BBY182" s="138"/>
      <c r="BBZ182" s="138"/>
      <c r="BCA182" s="138"/>
      <c r="BCB182" s="138"/>
      <c r="BCC182" s="138"/>
      <c r="BCD182" s="138"/>
      <c r="BCE182" s="138"/>
      <c r="BCF182" s="138"/>
      <c r="BCG182" s="138"/>
      <c r="BCH182" s="138"/>
      <c r="BCI182" s="138"/>
      <c r="BCJ182" s="138"/>
      <c r="BCK182" s="138"/>
      <c r="BCL182" s="138"/>
      <c r="BCM182" s="138"/>
      <c r="BCN182" s="138"/>
      <c r="BCO182" s="138"/>
      <c r="BCP182" s="138"/>
      <c r="BCQ182" s="138"/>
      <c r="BCR182" s="138"/>
      <c r="BCS182" s="138"/>
      <c r="BCT182" s="138"/>
      <c r="BCU182" s="138"/>
      <c r="BCV182" s="138"/>
      <c r="BCW182" s="138"/>
      <c r="BCX182" s="138"/>
      <c r="BCY182" s="138"/>
      <c r="BCZ182" s="138"/>
      <c r="BDA182" s="138"/>
      <c r="BDB182" s="138"/>
      <c r="BDC182" s="138"/>
      <c r="BDD182" s="138"/>
      <c r="BDE182" s="138"/>
      <c r="BDF182" s="138"/>
      <c r="BDG182" s="138"/>
      <c r="BDH182" s="138"/>
      <c r="BDI182" s="138"/>
      <c r="BDJ182" s="138"/>
      <c r="BDK182" s="138"/>
      <c r="BDL182" s="138"/>
      <c r="BDM182" s="138"/>
      <c r="BDN182" s="138"/>
      <c r="BDO182" s="138"/>
      <c r="BDP182" s="138"/>
      <c r="BDQ182" s="138"/>
      <c r="BDR182" s="138"/>
      <c r="BDS182" s="138"/>
      <c r="BDT182" s="138"/>
      <c r="BDU182" s="138"/>
      <c r="BDV182" s="138"/>
      <c r="BDW182" s="138"/>
      <c r="BDX182" s="138"/>
      <c r="BDY182" s="138"/>
      <c r="BDZ182" s="138"/>
      <c r="BEA182" s="138"/>
      <c r="BEB182" s="138"/>
      <c r="BEC182" s="138"/>
      <c r="BED182" s="138"/>
      <c r="BEE182" s="138"/>
      <c r="BEF182" s="138"/>
      <c r="BEG182" s="138"/>
      <c r="BEH182" s="138"/>
      <c r="BEI182" s="138"/>
      <c r="BEJ182" s="138"/>
      <c r="BEK182" s="138"/>
      <c r="BEL182" s="138"/>
      <c r="BEM182" s="138"/>
      <c r="BEN182" s="138"/>
      <c r="BEO182" s="138"/>
      <c r="BEP182" s="138"/>
      <c r="BEQ182" s="138"/>
      <c r="BER182" s="138"/>
      <c r="BES182" s="138"/>
      <c r="BET182" s="138"/>
      <c r="BEU182" s="138"/>
      <c r="BEV182" s="138"/>
      <c r="BEW182" s="138"/>
      <c r="BEX182" s="138"/>
      <c r="BEY182" s="138"/>
      <c r="BEZ182" s="138"/>
      <c r="BFA182" s="138"/>
      <c r="BFB182" s="138"/>
      <c r="BFC182" s="138"/>
      <c r="BFD182" s="138"/>
      <c r="BFE182" s="138"/>
      <c r="BFF182" s="138"/>
      <c r="BFG182" s="138"/>
      <c r="BFH182" s="138"/>
      <c r="BFI182" s="138"/>
      <c r="BFJ182" s="138"/>
      <c r="BFK182" s="138"/>
      <c r="BFL182" s="138"/>
      <c r="BFM182" s="138"/>
      <c r="BFN182" s="138"/>
      <c r="BFO182" s="138"/>
      <c r="BFP182" s="138"/>
      <c r="BFQ182" s="138"/>
      <c r="BFR182" s="138"/>
      <c r="BFS182" s="138"/>
      <c r="BFT182" s="138"/>
      <c r="BFU182" s="138"/>
      <c r="BFV182" s="138"/>
      <c r="BFW182" s="138"/>
      <c r="BFX182" s="138"/>
      <c r="BFY182" s="138"/>
      <c r="BFZ182" s="138"/>
      <c r="BGA182" s="138"/>
      <c r="BGB182" s="138"/>
      <c r="BGC182" s="138"/>
      <c r="BGD182" s="138"/>
      <c r="BGE182" s="138"/>
      <c r="BGF182" s="138"/>
      <c r="BGG182" s="138"/>
      <c r="BGH182" s="138"/>
      <c r="BGI182" s="138"/>
      <c r="BGJ182" s="138"/>
      <c r="BGK182" s="138"/>
      <c r="BGL182" s="138"/>
      <c r="BGM182" s="138"/>
      <c r="BGN182" s="138"/>
      <c r="BGO182" s="138"/>
      <c r="BGP182" s="138"/>
      <c r="BGQ182" s="138"/>
      <c r="BGR182" s="138"/>
      <c r="BGS182" s="138"/>
      <c r="BGT182" s="138"/>
      <c r="BGU182" s="138"/>
      <c r="BGV182" s="138"/>
      <c r="BGW182" s="138"/>
      <c r="BGX182" s="138"/>
      <c r="BGY182" s="138"/>
      <c r="BGZ182" s="138"/>
      <c r="BHA182" s="138"/>
      <c r="BHB182" s="138"/>
      <c r="BHC182" s="138"/>
      <c r="BHD182" s="138"/>
      <c r="BHE182" s="138"/>
      <c r="BHF182" s="138"/>
      <c r="BHG182" s="138"/>
      <c r="BHH182" s="138"/>
      <c r="BHI182" s="138"/>
      <c r="BHJ182" s="138"/>
      <c r="BHK182" s="138"/>
      <c r="BHL182" s="138"/>
      <c r="BHM182" s="138"/>
      <c r="BHN182" s="138"/>
      <c r="BHO182" s="138"/>
      <c r="BHP182" s="138"/>
      <c r="BHQ182" s="138"/>
      <c r="BHR182" s="138"/>
      <c r="BHS182" s="138"/>
      <c r="BHT182" s="138"/>
      <c r="BHU182" s="138"/>
      <c r="BHV182" s="138"/>
      <c r="BHW182" s="138"/>
      <c r="BHX182" s="138"/>
      <c r="BHY182" s="138"/>
      <c r="BHZ182" s="138"/>
      <c r="BIA182" s="138"/>
      <c r="BIB182" s="138"/>
      <c r="BIC182" s="138"/>
      <c r="BID182" s="138"/>
      <c r="BIE182" s="138"/>
      <c r="BIF182" s="138"/>
      <c r="BIG182" s="138"/>
      <c r="BIH182" s="138"/>
      <c r="BII182" s="138"/>
      <c r="BIJ182" s="138"/>
      <c r="BIK182" s="138"/>
      <c r="BIL182" s="138"/>
      <c r="BIM182" s="138"/>
      <c r="BIN182" s="138"/>
      <c r="BIO182" s="138"/>
      <c r="BIP182" s="138"/>
      <c r="BIQ182" s="138"/>
      <c r="BIR182" s="138"/>
      <c r="BIS182" s="138"/>
      <c r="BIT182" s="138"/>
      <c r="BIU182" s="138"/>
      <c r="BIV182" s="138"/>
      <c r="BIW182" s="138"/>
      <c r="BIX182" s="138"/>
      <c r="BIY182" s="138"/>
      <c r="BIZ182" s="138"/>
      <c r="BJA182" s="138"/>
      <c r="BJB182" s="138"/>
      <c r="BJC182" s="138"/>
      <c r="BJD182" s="138"/>
      <c r="BJE182" s="138"/>
      <c r="BJF182" s="138"/>
      <c r="BJG182" s="138"/>
      <c r="BJH182" s="138"/>
      <c r="BJI182" s="138"/>
      <c r="BJJ182" s="138"/>
      <c r="BJK182" s="138"/>
      <c r="BJL182" s="138"/>
      <c r="BJM182" s="138"/>
      <c r="BJN182" s="138"/>
      <c r="BJO182" s="138"/>
      <c r="BJP182" s="138"/>
      <c r="BJQ182" s="138"/>
      <c r="BJR182" s="138"/>
      <c r="BJS182" s="138"/>
      <c r="BJT182" s="138"/>
      <c r="BJU182" s="138"/>
      <c r="BJV182" s="138"/>
      <c r="BJW182" s="138"/>
      <c r="BJX182" s="138"/>
      <c r="BJY182" s="138"/>
      <c r="BJZ182" s="138"/>
      <c r="BKA182" s="138"/>
      <c r="BKB182" s="138"/>
      <c r="BKC182" s="138"/>
      <c r="BKD182" s="138"/>
      <c r="BKE182" s="138"/>
      <c r="BKF182" s="138"/>
      <c r="BKG182" s="138"/>
      <c r="BKH182" s="138"/>
      <c r="BKI182" s="138"/>
      <c r="BKJ182" s="138"/>
      <c r="BKK182" s="138"/>
      <c r="BKL182" s="138"/>
      <c r="BKM182" s="138"/>
      <c r="BKN182" s="138"/>
      <c r="BKO182" s="138"/>
      <c r="BKP182" s="138"/>
      <c r="BKQ182" s="138"/>
      <c r="BKR182" s="138"/>
      <c r="BKS182" s="138"/>
      <c r="BKT182" s="138"/>
      <c r="BKU182" s="138"/>
      <c r="BKV182" s="138"/>
      <c r="BKW182" s="138"/>
      <c r="BKX182" s="138"/>
      <c r="BKY182" s="138"/>
      <c r="BKZ182" s="138"/>
      <c r="BLA182" s="138"/>
      <c r="BLB182" s="138"/>
      <c r="BLC182" s="138"/>
      <c r="BLD182" s="138"/>
      <c r="BLE182" s="138"/>
      <c r="BLF182" s="138"/>
      <c r="BLG182" s="138"/>
      <c r="BLH182" s="138"/>
      <c r="BLI182" s="138"/>
      <c r="BLJ182" s="138"/>
      <c r="BLK182" s="138"/>
      <c r="BLL182" s="138"/>
      <c r="BLM182" s="138"/>
      <c r="BLN182" s="138"/>
      <c r="BLO182" s="138"/>
      <c r="BLP182" s="138"/>
      <c r="BLQ182" s="138"/>
      <c r="BLR182" s="138"/>
      <c r="BLS182" s="138"/>
      <c r="BLT182" s="138"/>
      <c r="BLU182" s="138"/>
      <c r="BLV182" s="138"/>
      <c r="BLW182" s="138"/>
      <c r="BLX182" s="138"/>
      <c r="BLY182" s="138"/>
      <c r="BLZ182" s="138"/>
      <c r="BMA182" s="138"/>
      <c r="BMB182" s="138"/>
      <c r="BMC182" s="138"/>
      <c r="BMD182" s="138"/>
      <c r="BME182" s="138"/>
      <c r="BMF182" s="138"/>
      <c r="BMG182" s="138"/>
      <c r="BMH182" s="138"/>
      <c r="BMI182" s="138"/>
      <c r="BMJ182" s="138"/>
      <c r="BMK182" s="138"/>
      <c r="BML182" s="138"/>
      <c r="BMM182" s="138"/>
      <c r="BMN182" s="138"/>
      <c r="BMO182" s="138"/>
      <c r="BMP182" s="138"/>
      <c r="BMQ182" s="138"/>
      <c r="BMR182" s="138"/>
      <c r="BMS182" s="138"/>
      <c r="BMT182" s="138"/>
      <c r="BMU182" s="138"/>
      <c r="BMV182" s="138"/>
      <c r="BMW182" s="138"/>
      <c r="BMX182" s="138"/>
      <c r="BMY182" s="138"/>
      <c r="BMZ182" s="138"/>
      <c r="BNA182" s="138"/>
      <c r="BNB182" s="138"/>
      <c r="BNC182" s="138"/>
      <c r="BND182" s="138"/>
      <c r="BNE182" s="138"/>
      <c r="BNF182" s="138"/>
      <c r="BNG182" s="138"/>
      <c r="BNH182" s="138"/>
      <c r="BNI182" s="138"/>
      <c r="BNJ182" s="138"/>
      <c r="BNK182" s="138"/>
      <c r="BNL182" s="138"/>
      <c r="BNM182" s="138"/>
      <c r="BNN182" s="138"/>
      <c r="BNO182" s="138"/>
      <c r="BNP182" s="138"/>
      <c r="BNQ182" s="138"/>
      <c r="BNR182" s="138"/>
      <c r="BNS182" s="138"/>
      <c r="BNT182" s="138"/>
      <c r="BNU182" s="138"/>
      <c r="BNV182" s="138"/>
      <c r="BNW182" s="138"/>
      <c r="BNX182" s="138"/>
      <c r="BNY182" s="138"/>
      <c r="BNZ182" s="138"/>
      <c r="BOA182" s="138"/>
      <c r="BOB182" s="138"/>
      <c r="BOC182" s="138"/>
      <c r="BOD182" s="138"/>
      <c r="BOE182" s="138"/>
      <c r="BOF182" s="138"/>
      <c r="BOG182" s="138"/>
      <c r="BOH182" s="138"/>
      <c r="BOI182" s="138"/>
      <c r="BOJ182" s="138"/>
      <c r="BOK182" s="138"/>
      <c r="BOL182" s="138"/>
      <c r="BOM182" s="138"/>
      <c r="BON182" s="138"/>
      <c r="BOO182" s="138"/>
      <c r="BOP182" s="138"/>
      <c r="BOQ182" s="138"/>
      <c r="BOR182" s="138"/>
      <c r="BOS182" s="138"/>
      <c r="BOT182" s="138"/>
      <c r="BOU182" s="138"/>
      <c r="BOV182" s="138"/>
      <c r="BOW182" s="138"/>
      <c r="BOX182" s="138"/>
      <c r="BOY182" s="138"/>
      <c r="BOZ182" s="138"/>
      <c r="BPA182" s="138"/>
      <c r="BPB182" s="138"/>
      <c r="BPC182" s="138"/>
      <c r="BPD182" s="138"/>
      <c r="BPE182" s="138"/>
      <c r="BPF182" s="138"/>
      <c r="BPG182" s="138"/>
      <c r="BPH182" s="138"/>
      <c r="BPI182" s="138"/>
      <c r="BPJ182" s="138"/>
      <c r="BPK182" s="138"/>
      <c r="BPL182" s="138"/>
      <c r="BPM182" s="138"/>
      <c r="BPN182" s="138"/>
      <c r="BPO182" s="138"/>
      <c r="BPP182" s="138"/>
      <c r="BPQ182" s="138"/>
      <c r="BPR182" s="138"/>
      <c r="BPS182" s="138"/>
      <c r="BPT182" s="138"/>
      <c r="BPU182" s="138"/>
      <c r="BPV182" s="138"/>
      <c r="BPW182" s="138"/>
      <c r="BPX182" s="138"/>
      <c r="BPY182" s="138"/>
      <c r="BPZ182" s="138"/>
      <c r="BQA182" s="138"/>
      <c r="BQB182" s="138"/>
      <c r="BQC182" s="138"/>
      <c r="BQD182" s="138"/>
      <c r="BQE182" s="138"/>
      <c r="BQF182" s="138"/>
      <c r="BQG182" s="138"/>
      <c r="BQH182" s="138"/>
      <c r="BQI182" s="138"/>
      <c r="BQJ182" s="138"/>
      <c r="BQK182" s="138"/>
      <c r="BQL182" s="138"/>
      <c r="BQM182" s="138"/>
      <c r="BQN182" s="138"/>
      <c r="BQO182" s="138"/>
      <c r="BQP182" s="138"/>
      <c r="BQQ182" s="138"/>
      <c r="BQR182" s="138"/>
      <c r="BQS182" s="138"/>
      <c r="BQT182" s="138"/>
      <c r="BQU182" s="138"/>
      <c r="BQV182" s="138"/>
      <c r="BQW182" s="138"/>
      <c r="BQX182" s="138"/>
      <c r="BQY182" s="138"/>
      <c r="BQZ182" s="138"/>
      <c r="BRA182" s="138"/>
      <c r="BRB182" s="138"/>
      <c r="BRC182" s="138"/>
      <c r="BRD182" s="138"/>
      <c r="BRE182" s="138"/>
      <c r="BRF182" s="138"/>
      <c r="BRG182" s="138"/>
      <c r="BRH182" s="138"/>
      <c r="BRI182" s="138"/>
      <c r="BRJ182" s="138"/>
      <c r="BRK182" s="138"/>
      <c r="BRL182" s="138"/>
      <c r="BRM182" s="138"/>
      <c r="BRN182" s="138"/>
      <c r="BRO182" s="138"/>
      <c r="BRP182" s="138"/>
      <c r="BRQ182" s="138"/>
      <c r="BRR182" s="138"/>
      <c r="BRS182" s="138"/>
      <c r="BRT182" s="138"/>
      <c r="BRU182" s="138"/>
      <c r="BRV182" s="138"/>
      <c r="BRW182" s="138"/>
      <c r="BRX182" s="138"/>
      <c r="BRY182" s="138"/>
      <c r="BRZ182" s="138"/>
      <c r="BSA182" s="138"/>
      <c r="BSB182" s="138"/>
      <c r="BSC182" s="138"/>
      <c r="BSD182" s="138"/>
      <c r="BSE182" s="138"/>
      <c r="BSF182" s="138"/>
      <c r="BSG182" s="138"/>
      <c r="BSH182" s="138"/>
      <c r="BSI182" s="138"/>
      <c r="BSJ182" s="138"/>
      <c r="BSK182" s="138"/>
      <c r="BSL182" s="138"/>
      <c r="BSM182" s="138"/>
      <c r="BSN182" s="138"/>
      <c r="BSO182" s="138"/>
      <c r="BSP182" s="138"/>
      <c r="BSQ182" s="138"/>
      <c r="BSR182" s="138"/>
      <c r="BSS182" s="138"/>
      <c r="BST182" s="138"/>
      <c r="BSU182" s="138"/>
      <c r="BSV182" s="138"/>
      <c r="BSW182" s="138"/>
      <c r="BSX182" s="138"/>
      <c r="BSY182" s="138"/>
      <c r="BSZ182" s="138"/>
      <c r="BTA182" s="138"/>
      <c r="BTB182" s="138"/>
      <c r="BTC182" s="138"/>
      <c r="BTD182" s="138"/>
      <c r="BTE182" s="138"/>
      <c r="BTF182" s="138"/>
      <c r="BTG182" s="138"/>
      <c r="BTH182" s="138"/>
      <c r="BTI182" s="138"/>
      <c r="BTJ182" s="138"/>
      <c r="BTK182" s="138"/>
      <c r="BTL182" s="138"/>
      <c r="BTM182" s="138"/>
      <c r="BTN182" s="138"/>
      <c r="BTO182" s="138"/>
      <c r="BTP182" s="138"/>
      <c r="BTQ182" s="138"/>
      <c r="BTR182" s="138"/>
      <c r="BTS182" s="138"/>
      <c r="BTT182" s="138"/>
      <c r="BTU182" s="138"/>
      <c r="BTV182" s="138"/>
      <c r="BTW182" s="138"/>
      <c r="BTX182" s="138"/>
      <c r="BTY182" s="138"/>
      <c r="BTZ182" s="138"/>
      <c r="BUA182" s="138"/>
      <c r="BUB182" s="138"/>
      <c r="BUC182" s="138"/>
      <c r="BUD182" s="138"/>
      <c r="BUE182" s="138"/>
      <c r="BUF182" s="138"/>
      <c r="BUG182" s="138"/>
      <c r="BUH182" s="138"/>
      <c r="BUI182" s="138"/>
      <c r="BUJ182" s="138"/>
      <c r="BUK182" s="138"/>
      <c r="BUL182" s="138"/>
      <c r="BUM182" s="138"/>
      <c r="BUN182" s="138"/>
      <c r="BUO182" s="138"/>
      <c r="BUP182" s="138"/>
      <c r="BUQ182" s="138"/>
      <c r="BUR182" s="138"/>
      <c r="BUS182" s="138"/>
      <c r="BUT182" s="138"/>
      <c r="BUU182" s="138"/>
      <c r="BUV182" s="138"/>
      <c r="BUW182" s="138"/>
      <c r="BUX182" s="138"/>
      <c r="BUY182" s="138"/>
      <c r="BUZ182" s="138"/>
      <c r="BVA182" s="138"/>
      <c r="BVB182" s="138"/>
      <c r="BVC182" s="138"/>
      <c r="BVD182" s="138"/>
      <c r="BVE182" s="138"/>
      <c r="BVF182" s="138"/>
      <c r="BVG182" s="138"/>
      <c r="BVH182" s="138"/>
      <c r="BVI182" s="138"/>
      <c r="BVJ182" s="138"/>
      <c r="BVK182" s="138"/>
      <c r="BVL182" s="138"/>
      <c r="BVM182" s="138"/>
      <c r="BVN182" s="138"/>
      <c r="BVO182" s="138"/>
      <c r="BVP182" s="138"/>
      <c r="BVQ182" s="138"/>
      <c r="BVR182" s="138"/>
      <c r="BVS182" s="138"/>
      <c r="BVT182" s="138"/>
      <c r="BVU182" s="138"/>
      <c r="BVV182" s="138"/>
      <c r="BVW182" s="138"/>
      <c r="BVX182" s="138"/>
      <c r="BVY182" s="138"/>
      <c r="BVZ182" s="138"/>
      <c r="BWA182" s="138"/>
      <c r="BWB182" s="138"/>
      <c r="BWC182" s="138"/>
      <c r="BWD182" s="138"/>
      <c r="BWE182" s="138"/>
      <c r="BWF182" s="138"/>
      <c r="BWG182" s="138"/>
      <c r="BWH182" s="138"/>
      <c r="BWI182" s="138"/>
      <c r="BWJ182" s="138"/>
      <c r="BWK182" s="138"/>
      <c r="BWL182" s="138"/>
      <c r="BWM182" s="138"/>
      <c r="BWN182" s="138"/>
      <c r="BWO182" s="138"/>
      <c r="BWP182" s="138"/>
      <c r="BWQ182" s="138"/>
      <c r="BWR182" s="138"/>
      <c r="BWS182" s="138"/>
      <c r="BWT182" s="138"/>
      <c r="BWU182" s="138"/>
      <c r="BWV182" s="138"/>
      <c r="BWW182" s="138"/>
      <c r="BWX182" s="138"/>
      <c r="BWY182" s="138"/>
      <c r="BWZ182" s="138"/>
      <c r="BXA182" s="138"/>
      <c r="BXB182" s="138"/>
      <c r="BXC182" s="138"/>
      <c r="BXD182" s="138"/>
      <c r="BXE182" s="138"/>
      <c r="BXF182" s="138"/>
      <c r="BXG182" s="138"/>
      <c r="BXH182" s="138"/>
      <c r="BXI182" s="138"/>
      <c r="BXJ182" s="138"/>
      <c r="BXK182" s="138"/>
      <c r="BXL182" s="138"/>
      <c r="BXM182" s="138"/>
      <c r="BXN182" s="138"/>
      <c r="BXO182" s="138"/>
      <c r="BXP182" s="138"/>
      <c r="BXQ182" s="138"/>
      <c r="BXR182" s="138"/>
      <c r="BXS182" s="138"/>
      <c r="BXT182" s="138"/>
      <c r="BXU182" s="138"/>
      <c r="BXV182" s="138"/>
      <c r="BXW182" s="138"/>
      <c r="BXX182" s="138"/>
      <c r="BXY182" s="138"/>
      <c r="BXZ182" s="138"/>
      <c r="BYA182" s="138"/>
      <c r="BYB182" s="138"/>
      <c r="BYC182" s="138"/>
      <c r="BYD182" s="138"/>
      <c r="BYE182" s="138"/>
      <c r="BYF182" s="138"/>
      <c r="BYG182" s="138"/>
      <c r="BYH182" s="138"/>
      <c r="BYI182" s="138"/>
      <c r="BYJ182" s="138"/>
      <c r="BYK182" s="138"/>
      <c r="BYL182" s="138"/>
      <c r="BYM182" s="138"/>
      <c r="BYN182" s="138"/>
      <c r="BYO182" s="138"/>
      <c r="BYP182" s="138"/>
      <c r="BYQ182" s="138"/>
      <c r="BYR182" s="138"/>
      <c r="BYS182" s="138"/>
      <c r="BYT182" s="138"/>
      <c r="BYU182" s="138"/>
      <c r="BYV182" s="138"/>
      <c r="BYW182" s="138"/>
      <c r="BYX182" s="138"/>
      <c r="BYY182" s="138"/>
      <c r="BYZ182" s="138"/>
      <c r="BZA182" s="138"/>
      <c r="BZB182" s="138"/>
      <c r="BZC182" s="138"/>
      <c r="BZD182" s="138"/>
      <c r="BZE182" s="138"/>
      <c r="BZF182" s="138"/>
      <c r="BZG182" s="138"/>
      <c r="BZH182" s="138"/>
      <c r="BZI182" s="138"/>
      <c r="BZJ182" s="138"/>
      <c r="BZK182" s="138"/>
      <c r="BZL182" s="138"/>
      <c r="BZM182" s="138"/>
      <c r="BZN182" s="138"/>
      <c r="BZO182" s="138"/>
      <c r="BZP182" s="138"/>
      <c r="BZQ182" s="138"/>
      <c r="BZR182" s="138"/>
      <c r="BZS182" s="138"/>
      <c r="BZT182" s="138"/>
      <c r="BZU182" s="138"/>
      <c r="BZV182" s="138"/>
      <c r="BZW182" s="138"/>
      <c r="BZX182" s="138"/>
      <c r="BZY182" s="138"/>
      <c r="BZZ182" s="138"/>
      <c r="CAA182" s="138"/>
      <c r="CAB182" s="138"/>
      <c r="CAC182" s="138"/>
      <c r="CAD182" s="138"/>
      <c r="CAE182" s="138"/>
      <c r="CAF182" s="138"/>
      <c r="CAG182" s="138"/>
      <c r="CAH182" s="138"/>
      <c r="CAI182" s="138"/>
      <c r="CAJ182" s="138"/>
      <c r="CAK182" s="138"/>
      <c r="CAL182" s="138"/>
      <c r="CAM182" s="138"/>
      <c r="CAN182" s="138"/>
      <c r="CAO182" s="138"/>
      <c r="CAP182" s="138"/>
      <c r="CAQ182" s="138"/>
      <c r="CAR182" s="138"/>
      <c r="CAS182" s="138"/>
      <c r="CAT182" s="138"/>
      <c r="CAU182" s="138"/>
      <c r="CAV182" s="138"/>
      <c r="CAW182" s="138"/>
      <c r="CAX182" s="138"/>
      <c r="CAY182" s="138"/>
      <c r="CAZ182" s="138"/>
      <c r="CBA182" s="138"/>
      <c r="CBB182" s="138"/>
      <c r="CBC182" s="138"/>
      <c r="CBD182" s="138"/>
      <c r="CBE182" s="138"/>
      <c r="CBF182" s="138"/>
      <c r="CBG182" s="138"/>
      <c r="CBH182" s="138"/>
      <c r="CBI182" s="138"/>
      <c r="CBJ182" s="138"/>
      <c r="CBK182" s="138"/>
      <c r="CBL182" s="138"/>
      <c r="CBM182" s="138"/>
      <c r="CBN182" s="138"/>
      <c r="CBO182" s="138"/>
      <c r="CBP182" s="138"/>
      <c r="CBQ182" s="138"/>
      <c r="CBR182" s="138"/>
      <c r="CBS182" s="138"/>
      <c r="CBT182" s="138"/>
      <c r="CBU182" s="138"/>
      <c r="CBV182" s="138"/>
      <c r="CBW182" s="138"/>
      <c r="CBX182" s="138"/>
      <c r="CBY182" s="138"/>
      <c r="CBZ182" s="138"/>
      <c r="CCA182" s="138"/>
      <c r="CCB182" s="138"/>
      <c r="CCC182" s="138"/>
      <c r="CCD182" s="138"/>
      <c r="CCE182" s="138"/>
      <c r="CCF182" s="138"/>
      <c r="CCG182" s="138"/>
      <c r="CCH182" s="138"/>
      <c r="CCI182" s="138"/>
      <c r="CCJ182" s="138"/>
      <c r="CCK182" s="138"/>
      <c r="CCL182" s="138"/>
      <c r="CCM182" s="138"/>
      <c r="CCN182" s="138"/>
      <c r="CCO182" s="138"/>
      <c r="CCP182" s="138"/>
      <c r="CCQ182" s="138"/>
      <c r="CCR182" s="138"/>
      <c r="CCS182" s="138"/>
      <c r="CCT182" s="138"/>
      <c r="CCU182" s="138"/>
      <c r="CCV182" s="138"/>
      <c r="CCW182" s="138"/>
      <c r="CCX182" s="138"/>
      <c r="CCY182" s="138"/>
      <c r="CCZ182" s="138"/>
      <c r="CDA182" s="138"/>
      <c r="CDB182" s="138"/>
      <c r="CDC182" s="138"/>
      <c r="CDD182" s="138"/>
      <c r="CDE182" s="138"/>
      <c r="CDF182" s="138"/>
      <c r="CDG182" s="138"/>
      <c r="CDH182" s="138"/>
      <c r="CDI182" s="138"/>
      <c r="CDJ182" s="138"/>
      <c r="CDK182" s="138"/>
      <c r="CDL182" s="138"/>
      <c r="CDM182" s="138"/>
      <c r="CDN182" s="138"/>
      <c r="CDO182" s="138"/>
      <c r="CDP182" s="138"/>
      <c r="CDQ182" s="138"/>
      <c r="CDR182" s="138"/>
      <c r="CDS182" s="138"/>
      <c r="CDT182" s="138"/>
      <c r="CDU182" s="138"/>
      <c r="CDV182" s="138"/>
      <c r="CDW182" s="138"/>
      <c r="CDX182" s="138"/>
      <c r="CDY182" s="138"/>
      <c r="CDZ182" s="138"/>
      <c r="CEA182" s="138"/>
      <c r="CEB182" s="138"/>
      <c r="CEC182" s="138"/>
      <c r="CED182" s="138"/>
      <c r="CEE182" s="138"/>
      <c r="CEF182" s="138"/>
      <c r="CEG182" s="138"/>
      <c r="CEH182" s="138"/>
      <c r="CEI182" s="138"/>
      <c r="CEJ182" s="138"/>
      <c r="CEK182" s="138"/>
      <c r="CEL182" s="138"/>
      <c r="CEM182" s="138"/>
      <c r="CEN182" s="138"/>
      <c r="CEO182" s="138"/>
      <c r="CEP182" s="138"/>
      <c r="CEQ182" s="138"/>
      <c r="CER182" s="138"/>
      <c r="CES182" s="138"/>
      <c r="CET182" s="138"/>
      <c r="CEU182" s="138"/>
      <c r="CEV182" s="138"/>
      <c r="CEW182" s="138"/>
      <c r="CEX182" s="138"/>
      <c r="CEY182" s="138"/>
      <c r="CEZ182" s="138"/>
      <c r="CFA182" s="138"/>
      <c r="CFB182" s="138"/>
      <c r="CFC182" s="138"/>
      <c r="CFD182" s="138"/>
      <c r="CFE182" s="138"/>
      <c r="CFF182" s="138"/>
      <c r="CFG182" s="138"/>
      <c r="CFH182" s="138"/>
      <c r="CFI182" s="138"/>
      <c r="CFJ182" s="138"/>
      <c r="CFK182" s="138"/>
      <c r="CFL182" s="138"/>
      <c r="CFM182" s="138"/>
      <c r="CFN182" s="138"/>
      <c r="CFO182" s="138"/>
      <c r="CFP182" s="138"/>
      <c r="CFQ182" s="138"/>
      <c r="CFR182" s="138"/>
      <c r="CFS182" s="138"/>
      <c r="CFT182" s="138"/>
      <c r="CFU182" s="138"/>
      <c r="CFV182" s="138"/>
      <c r="CFW182" s="138"/>
      <c r="CFX182" s="138"/>
      <c r="CFY182" s="138"/>
      <c r="CFZ182" s="138"/>
      <c r="CGA182" s="138"/>
      <c r="CGB182" s="138"/>
      <c r="CGC182" s="138"/>
      <c r="CGD182" s="138"/>
      <c r="CGE182" s="138"/>
      <c r="CGF182" s="138"/>
      <c r="CGG182" s="138"/>
      <c r="CGH182" s="138"/>
      <c r="CGI182" s="138"/>
      <c r="CGJ182" s="138"/>
      <c r="CGK182" s="138"/>
      <c r="CGL182" s="138"/>
      <c r="CGM182" s="138"/>
      <c r="CGN182" s="138"/>
      <c r="CGO182" s="138"/>
      <c r="CGP182" s="138"/>
      <c r="CGQ182" s="138"/>
      <c r="CGR182" s="138"/>
      <c r="CGS182" s="138"/>
      <c r="CGT182" s="138"/>
      <c r="CGU182" s="138"/>
      <c r="CGV182" s="138"/>
      <c r="CGW182" s="138"/>
      <c r="CGX182" s="138"/>
      <c r="CGY182" s="138"/>
      <c r="CGZ182" s="138"/>
      <c r="CHA182" s="138"/>
      <c r="CHB182" s="138"/>
      <c r="CHC182" s="138"/>
      <c r="CHD182" s="138"/>
      <c r="CHE182" s="138"/>
      <c r="CHF182" s="138"/>
      <c r="CHG182" s="138"/>
      <c r="CHH182" s="138"/>
      <c r="CHI182" s="138"/>
      <c r="CHJ182" s="138"/>
      <c r="CHK182" s="138"/>
      <c r="CHL182" s="138"/>
      <c r="CHM182" s="138"/>
      <c r="CHN182" s="138"/>
      <c r="CHO182" s="138"/>
      <c r="CHP182" s="138"/>
      <c r="CHQ182" s="138"/>
      <c r="CHR182" s="138"/>
      <c r="CHS182" s="138"/>
      <c r="CHT182" s="138"/>
      <c r="CHU182" s="138"/>
      <c r="CHV182" s="138"/>
      <c r="CHW182" s="138"/>
      <c r="CHX182" s="138"/>
      <c r="CHY182" s="138"/>
      <c r="CHZ182" s="138"/>
      <c r="CIA182" s="138"/>
      <c r="CIB182" s="138"/>
      <c r="CIC182" s="138"/>
      <c r="CID182" s="138"/>
      <c r="CIE182" s="138"/>
      <c r="CIF182" s="138"/>
      <c r="CIG182" s="138"/>
      <c r="CIH182" s="138"/>
      <c r="CII182" s="138"/>
      <c r="CIJ182" s="138"/>
      <c r="CIK182" s="138"/>
      <c r="CIL182" s="138"/>
      <c r="CIM182" s="138"/>
      <c r="CIN182" s="138"/>
      <c r="CIO182" s="138"/>
      <c r="CIP182" s="138"/>
      <c r="CIQ182" s="138"/>
      <c r="CIR182" s="138"/>
      <c r="CIS182" s="138"/>
      <c r="CIT182" s="138"/>
      <c r="CIU182" s="138"/>
      <c r="CIV182" s="138"/>
      <c r="CIW182" s="138"/>
      <c r="CIX182" s="138"/>
      <c r="CIY182" s="138"/>
      <c r="CIZ182" s="138"/>
      <c r="CJA182" s="138"/>
      <c r="CJB182" s="138"/>
      <c r="CJC182" s="138"/>
      <c r="CJD182" s="138"/>
      <c r="CJE182" s="138"/>
      <c r="CJF182" s="138"/>
      <c r="CJG182" s="138"/>
      <c r="CJH182" s="138"/>
      <c r="CJI182" s="138"/>
      <c r="CJJ182" s="138"/>
      <c r="CJK182" s="138"/>
      <c r="CJL182" s="138"/>
      <c r="CJM182" s="138"/>
      <c r="CJN182" s="138"/>
      <c r="CJO182" s="138"/>
      <c r="CJP182" s="138"/>
      <c r="CJQ182" s="138"/>
      <c r="CJR182" s="138"/>
      <c r="CJS182" s="138"/>
      <c r="CJT182" s="138"/>
      <c r="CJU182" s="138"/>
      <c r="CJV182" s="138"/>
      <c r="CJW182" s="138"/>
      <c r="CJX182" s="138"/>
      <c r="CJY182" s="138"/>
      <c r="CJZ182" s="138"/>
      <c r="CKA182" s="138"/>
      <c r="CKB182" s="138"/>
      <c r="CKC182" s="138"/>
      <c r="CKD182" s="138"/>
      <c r="CKE182" s="138"/>
      <c r="CKF182" s="138"/>
      <c r="CKG182" s="138"/>
      <c r="CKH182" s="138"/>
      <c r="CKI182" s="138"/>
      <c r="CKJ182" s="138"/>
      <c r="CKK182" s="138"/>
      <c r="CKL182" s="138"/>
      <c r="CKM182" s="138"/>
      <c r="CKN182" s="138"/>
      <c r="CKO182" s="138"/>
      <c r="CKP182" s="138"/>
      <c r="CKQ182" s="138"/>
      <c r="CKR182" s="138"/>
      <c r="CKS182" s="138"/>
      <c r="CKT182" s="138"/>
      <c r="CKU182" s="138"/>
      <c r="CKV182" s="138"/>
      <c r="CKW182" s="138"/>
      <c r="CKX182" s="138"/>
      <c r="CKY182" s="138"/>
      <c r="CKZ182" s="138"/>
      <c r="CLA182" s="138"/>
      <c r="CLB182" s="138"/>
      <c r="CLC182" s="138"/>
      <c r="CLD182" s="138"/>
      <c r="CLE182" s="138"/>
      <c r="CLF182" s="138"/>
      <c r="CLG182" s="138"/>
      <c r="CLH182" s="138"/>
      <c r="CLI182" s="138"/>
      <c r="CLJ182" s="138"/>
      <c r="CLK182" s="138"/>
      <c r="CLL182" s="138"/>
      <c r="CLM182" s="138"/>
      <c r="CLN182" s="138"/>
      <c r="CLO182" s="138"/>
      <c r="CLP182" s="138"/>
      <c r="CLQ182" s="138"/>
      <c r="CLR182" s="138"/>
      <c r="CLS182" s="138"/>
      <c r="CLT182" s="138"/>
      <c r="CLU182" s="138"/>
      <c r="CLV182" s="138"/>
      <c r="CLW182" s="138"/>
      <c r="CLX182" s="138"/>
      <c r="CLY182" s="138"/>
      <c r="CLZ182" s="138"/>
      <c r="CMA182" s="138"/>
      <c r="CMB182" s="138"/>
      <c r="CMC182" s="138"/>
      <c r="CMD182" s="138"/>
      <c r="CME182" s="138"/>
      <c r="CMF182" s="138"/>
      <c r="CMG182" s="138"/>
      <c r="CMH182" s="138"/>
      <c r="CMI182" s="138"/>
      <c r="CMJ182" s="138"/>
      <c r="CMK182" s="138"/>
      <c r="CML182" s="138"/>
      <c r="CMM182" s="138"/>
      <c r="CMN182" s="138"/>
      <c r="CMO182" s="138"/>
      <c r="CMP182" s="138"/>
      <c r="CMQ182" s="138"/>
      <c r="CMR182" s="138"/>
      <c r="CMS182" s="138"/>
      <c r="CMT182" s="138"/>
      <c r="CMU182" s="138"/>
      <c r="CMV182" s="138"/>
      <c r="CMW182" s="138"/>
      <c r="CMX182" s="138"/>
      <c r="CMY182" s="138"/>
      <c r="CMZ182" s="138"/>
      <c r="CNA182" s="138"/>
      <c r="CNB182" s="138"/>
      <c r="CNC182" s="138"/>
      <c r="CND182" s="138"/>
      <c r="CNE182" s="138"/>
      <c r="CNF182" s="138"/>
      <c r="CNG182" s="138"/>
      <c r="CNH182" s="138"/>
      <c r="CNI182" s="138"/>
      <c r="CNJ182" s="138"/>
      <c r="CNK182" s="138"/>
      <c r="CNL182" s="138"/>
      <c r="CNM182" s="138"/>
      <c r="CNN182" s="138"/>
      <c r="CNO182" s="138"/>
      <c r="CNP182" s="138"/>
      <c r="CNQ182" s="138"/>
      <c r="CNR182" s="138"/>
      <c r="CNS182" s="138"/>
      <c r="CNT182" s="138"/>
      <c r="CNU182" s="138"/>
      <c r="CNV182" s="138"/>
      <c r="CNW182" s="138"/>
      <c r="CNX182" s="138"/>
      <c r="CNY182" s="138"/>
      <c r="CNZ182" s="138"/>
      <c r="COA182" s="138"/>
      <c r="COB182" s="138"/>
      <c r="COC182" s="138"/>
      <c r="COD182" s="138"/>
      <c r="COE182" s="138"/>
      <c r="COF182" s="138"/>
      <c r="COG182" s="138"/>
      <c r="COH182" s="138"/>
      <c r="COI182" s="138"/>
      <c r="COJ182" s="138"/>
      <c r="COK182" s="138"/>
      <c r="COL182" s="138"/>
      <c r="COM182" s="138"/>
      <c r="CON182" s="138"/>
      <c r="COO182" s="138"/>
      <c r="COP182" s="138"/>
      <c r="COQ182" s="138"/>
      <c r="COR182" s="138"/>
      <c r="COS182" s="138"/>
      <c r="COT182" s="138"/>
      <c r="COU182" s="138"/>
      <c r="COV182" s="138"/>
      <c r="COW182" s="138"/>
      <c r="COX182" s="138"/>
      <c r="COY182" s="138"/>
      <c r="COZ182" s="138"/>
      <c r="CPA182" s="138"/>
      <c r="CPB182" s="138"/>
      <c r="CPC182" s="138"/>
      <c r="CPD182" s="138"/>
      <c r="CPE182" s="138"/>
      <c r="CPF182" s="138"/>
      <c r="CPG182" s="138"/>
      <c r="CPH182" s="138"/>
      <c r="CPI182" s="138"/>
      <c r="CPJ182" s="138"/>
      <c r="CPK182" s="138"/>
      <c r="CPL182" s="138"/>
      <c r="CPM182" s="138"/>
      <c r="CPN182" s="138"/>
      <c r="CPO182" s="138"/>
      <c r="CPP182" s="138"/>
      <c r="CPQ182" s="138"/>
      <c r="CPR182" s="138"/>
      <c r="CPS182" s="138"/>
      <c r="CPT182" s="138"/>
      <c r="CPU182" s="138"/>
      <c r="CPV182" s="138"/>
      <c r="CPW182" s="138"/>
      <c r="CPX182" s="138"/>
      <c r="CPY182" s="138"/>
      <c r="CPZ182" s="138"/>
      <c r="CQA182" s="138"/>
      <c r="CQB182" s="138"/>
      <c r="CQC182" s="138"/>
      <c r="CQD182" s="138"/>
      <c r="CQE182" s="138"/>
      <c r="CQF182" s="138"/>
      <c r="CQG182" s="138"/>
      <c r="CQH182" s="138"/>
      <c r="CQI182" s="138"/>
      <c r="CQJ182" s="138"/>
      <c r="CQK182" s="138"/>
      <c r="CQL182" s="138"/>
      <c r="CQM182" s="138"/>
      <c r="CQN182" s="138"/>
      <c r="CQO182" s="138"/>
      <c r="CQP182" s="138"/>
      <c r="CQQ182" s="138"/>
      <c r="CQR182" s="138"/>
      <c r="CQS182" s="138"/>
      <c r="CQT182" s="138"/>
      <c r="CQU182" s="138"/>
      <c r="CQV182" s="138"/>
      <c r="CQW182" s="138"/>
      <c r="CQX182" s="138"/>
      <c r="CQY182" s="138"/>
      <c r="CQZ182" s="138"/>
      <c r="CRA182" s="138"/>
      <c r="CRB182" s="138"/>
      <c r="CRC182" s="138"/>
      <c r="CRD182" s="138"/>
      <c r="CRE182" s="138"/>
      <c r="CRF182" s="138"/>
      <c r="CRG182" s="138"/>
      <c r="CRH182" s="138"/>
      <c r="CRI182" s="138"/>
      <c r="CRJ182" s="138"/>
      <c r="CRK182" s="138"/>
      <c r="CRL182" s="138"/>
      <c r="CRM182" s="138"/>
      <c r="CRN182" s="138"/>
      <c r="CRO182" s="138"/>
      <c r="CRP182" s="138"/>
      <c r="CRQ182" s="138"/>
      <c r="CRR182" s="138"/>
      <c r="CRS182" s="138"/>
      <c r="CRT182" s="138"/>
      <c r="CRU182" s="138"/>
      <c r="CRV182" s="138"/>
      <c r="CRW182" s="138"/>
      <c r="CRX182" s="138"/>
      <c r="CRY182" s="138"/>
      <c r="CRZ182" s="138"/>
      <c r="CSA182" s="138"/>
      <c r="CSB182" s="138"/>
      <c r="CSC182" s="138"/>
      <c r="CSD182" s="138"/>
      <c r="CSE182" s="138"/>
      <c r="CSF182" s="138"/>
      <c r="CSG182" s="138"/>
      <c r="CSH182" s="138"/>
      <c r="CSI182" s="138"/>
      <c r="CSJ182" s="138"/>
      <c r="CSK182" s="138"/>
      <c r="CSL182" s="138"/>
      <c r="CSM182" s="138"/>
      <c r="CSN182" s="138"/>
      <c r="CSO182" s="138"/>
      <c r="CSP182" s="138"/>
      <c r="CSQ182" s="138"/>
      <c r="CSR182" s="138"/>
      <c r="CSS182" s="138"/>
      <c r="CST182" s="138"/>
      <c r="CSU182" s="138"/>
      <c r="CSV182" s="138"/>
      <c r="CSW182" s="138"/>
      <c r="CSX182" s="138"/>
      <c r="CSY182" s="138"/>
      <c r="CSZ182" s="138"/>
      <c r="CTA182" s="138"/>
      <c r="CTB182" s="138"/>
      <c r="CTC182" s="138"/>
      <c r="CTD182" s="138"/>
      <c r="CTE182" s="138"/>
      <c r="CTF182" s="138"/>
      <c r="CTG182" s="138"/>
      <c r="CTH182" s="138"/>
      <c r="CTI182" s="138"/>
      <c r="CTJ182" s="138"/>
      <c r="CTK182" s="138"/>
      <c r="CTL182" s="138"/>
      <c r="CTM182" s="138"/>
      <c r="CTN182" s="138"/>
      <c r="CTO182" s="138"/>
      <c r="CTP182" s="138"/>
      <c r="CTQ182" s="138"/>
      <c r="CTR182" s="138"/>
      <c r="CTS182" s="138"/>
      <c r="CTT182" s="138"/>
      <c r="CTU182" s="138"/>
      <c r="CTV182" s="138"/>
      <c r="CTW182" s="138"/>
      <c r="CTX182" s="138"/>
      <c r="CTY182" s="138"/>
      <c r="CTZ182" s="138"/>
      <c r="CUA182" s="138"/>
      <c r="CUB182" s="138"/>
      <c r="CUC182" s="138"/>
      <c r="CUD182" s="138"/>
      <c r="CUE182" s="138"/>
      <c r="CUF182" s="138"/>
      <c r="CUG182" s="138"/>
      <c r="CUH182" s="138"/>
      <c r="CUI182" s="138"/>
      <c r="CUJ182" s="138"/>
      <c r="CUK182" s="138"/>
      <c r="CUL182" s="138"/>
      <c r="CUM182" s="138"/>
      <c r="CUN182" s="138"/>
      <c r="CUO182" s="138"/>
      <c r="CUP182" s="138"/>
      <c r="CUQ182" s="138"/>
      <c r="CUR182" s="138"/>
      <c r="CUS182" s="138"/>
      <c r="CUT182" s="138"/>
      <c r="CUU182" s="138"/>
      <c r="CUV182" s="138"/>
      <c r="CUW182" s="138"/>
      <c r="CUX182" s="138"/>
      <c r="CUY182" s="138"/>
      <c r="CUZ182" s="138"/>
      <c r="CVA182" s="138"/>
      <c r="CVB182" s="138"/>
      <c r="CVC182" s="138"/>
      <c r="CVD182" s="138"/>
      <c r="CVE182" s="138"/>
      <c r="CVF182" s="138"/>
      <c r="CVG182" s="138"/>
      <c r="CVH182" s="138"/>
      <c r="CVI182" s="138"/>
      <c r="CVJ182" s="138"/>
      <c r="CVK182" s="138"/>
      <c r="CVL182" s="138"/>
      <c r="CVM182" s="138"/>
      <c r="CVN182" s="138"/>
      <c r="CVO182" s="138"/>
      <c r="CVP182" s="138"/>
      <c r="CVQ182" s="138"/>
      <c r="CVR182" s="138"/>
      <c r="CVS182" s="138"/>
      <c r="CVT182" s="138"/>
      <c r="CVU182" s="138"/>
      <c r="CVV182" s="138"/>
      <c r="CVW182" s="138"/>
      <c r="CVX182" s="138"/>
      <c r="CVY182" s="138"/>
      <c r="CVZ182" s="138"/>
      <c r="CWA182" s="138"/>
      <c r="CWB182" s="138"/>
      <c r="CWC182" s="138"/>
      <c r="CWD182" s="138"/>
      <c r="CWE182" s="138"/>
      <c r="CWF182" s="138"/>
      <c r="CWG182" s="138"/>
      <c r="CWH182" s="138"/>
      <c r="CWI182" s="138"/>
      <c r="CWJ182" s="138"/>
      <c r="CWK182" s="138"/>
      <c r="CWL182" s="138"/>
      <c r="CWM182" s="138"/>
      <c r="CWN182" s="138"/>
      <c r="CWO182" s="138"/>
      <c r="CWP182" s="138"/>
      <c r="CWQ182" s="138"/>
      <c r="CWR182" s="138"/>
      <c r="CWS182" s="138"/>
      <c r="CWT182" s="138"/>
      <c r="CWU182" s="138"/>
      <c r="CWV182" s="138"/>
      <c r="CWW182" s="138"/>
      <c r="CWX182" s="138"/>
      <c r="CWY182" s="138"/>
      <c r="CWZ182" s="138"/>
      <c r="CXA182" s="138"/>
      <c r="CXB182" s="138"/>
      <c r="CXC182" s="138"/>
      <c r="CXD182" s="138"/>
      <c r="CXE182" s="138"/>
      <c r="CXF182" s="138"/>
      <c r="CXG182" s="138"/>
      <c r="CXH182" s="138"/>
      <c r="CXI182" s="138"/>
      <c r="CXJ182" s="138"/>
      <c r="CXK182" s="138"/>
      <c r="CXL182" s="138"/>
      <c r="CXM182" s="138"/>
      <c r="CXN182" s="138"/>
      <c r="CXO182" s="138"/>
      <c r="CXP182" s="138"/>
      <c r="CXQ182" s="138"/>
      <c r="CXR182" s="138"/>
      <c r="CXS182" s="138"/>
      <c r="CXT182" s="138"/>
      <c r="CXU182" s="138"/>
      <c r="CXV182" s="138"/>
      <c r="CXW182" s="138"/>
      <c r="CXX182" s="138"/>
      <c r="CXY182" s="138"/>
      <c r="CXZ182" s="138"/>
      <c r="CYA182" s="138"/>
      <c r="CYB182" s="138"/>
      <c r="CYC182" s="138"/>
      <c r="CYD182" s="138"/>
      <c r="CYE182" s="138"/>
      <c r="CYF182" s="138"/>
      <c r="CYG182" s="138"/>
      <c r="CYH182" s="138"/>
      <c r="CYI182" s="138"/>
      <c r="CYJ182" s="138"/>
      <c r="CYK182" s="138"/>
      <c r="CYL182" s="138"/>
      <c r="CYM182" s="138"/>
      <c r="CYN182" s="138"/>
      <c r="CYO182" s="138"/>
      <c r="CYP182" s="138"/>
      <c r="CYQ182" s="138"/>
      <c r="CYR182" s="138"/>
      <c r="CYS182" s="138"/>
      <c r="CYT182" s="138"/>
      <c r="CYU182" s="138"/>
      <c r="CYV182" s="138"/>
      <c r="CYW182" s="138"/>
      <c r="CYX182" s="138"/>
      <c r="CYY182" s="138"/>
      <c r="CYZ182" s="138"/>
      <c r="CZA182" s="138"/>
      <c r="CZB182" s="138"/>
      <c r="CZC182" s="138"/>
      <c r="CZD182" s="138"/>
      <c r="CZE182" s="138"/>
      <c r="CZF182" s="138"/>
      <c r="CZG182" s="138"/>
      <c r="CZH182" s="138"/>
      <c r="CZI182" s="138"/>
      <c r="CZJ182" s="138"/>
      <c r="CZK182" s="138"/>
      <c r="CZL182" s="138"/>
      <c r="CZM182" s="138"/>
      <c r="CZN182" s="138"/>
      <c r="CZO182" s="138"/>
      <c r="CZP182" s="138"/>
      <c r="CZQ182" s="138"/>
      <c r="CZR182" s="138"/>
      <c r="CZS182" s="138"/>
      <c r="CZT182" s="138"/>
      <c r="CZU182" s="138"/>
      <c r="CZV182" s="138"/>
      <c r="CZW182" s="138"/>
      <c r="CZX182" s="138"/>
      <c r="CZY182" s="138"/>
      <c r="CZZ182" s="138"/>
      <c r="DAA182" s="138"/>
      <c r="DAB182" s="138"/>
      <c r="DAC182" s="138"/>
      <c r="DAD182" s="138"/>
      <c r="DAE182" s="138"/>
      <c r="DAF182" s="138"/>
      <c r="DAG182" s="138"/>
      <c r="DAH182" s="138"/>
      <c r="DAI182" s="138"/>
      <c r="DAJ182" s="138"/>
      <c r="DAK182" s="138"/>
      <c r="DAL182" s="138"/>
      <c r="DAM182" s="138"/>
      <c r="DAN182" s="138"/>
      <c r="DAO182" s="138"/>
      <c r="DAP182" s="138"/>
      <c r="DAQ182" s="138"/>
      <c r="DAR182" s="138"/>
      <c r="DAS182" s="138"/>
      <c r="DAT182" s="138"/>
      <c r="DAU182" s="138"/>
      <c r="DAV182" s="138"/>
      <c r="DAW182" s="138"/>
      <c r="DAX182" s="138"/>
      <c r="DAY182" s="138"/>
      <c r="DAZ182" s="138"/>
      <c r="DBA182" s="138"/>
      <c r="DBB182" s="138"/>
      <c r="DBC182" s="138"/>
      <c r="DBD182" s="138"/>
      <c r="DBE182" s="138"/>
      <c r="DBF182" s="138"/>
      <c r="DBG182" s="138"/>
      <c r="DBH182" s="138"/>
      <c r="DBI182" s="138"/>
      <c r="DBJ182" s="138"/>
      <c r="DBK182" s="138"/>
      <c r="DBL182" s="138"/>
      <c r="DBM182" s="138"/>
      <c r="DBN182" s="138"/>
      <c r="DBO182" s="138"/>
      <c r="DBP182" s="138"/>
      <c r="DBQ182" s="138"/>
      <c r="DBR182" s="138"/>
      <c r="DBS182" s="138"/>
      <c r="DBT182" s="138"/>
      <c r="DBU182" s="138"/>
      <c r="DBV182" s="138"/>
      <c r="DBW182" s="138"/>
      <c r="DBX182" s="138"/>
      <c r="DBY182" s="138"/>
      <c r="DBZ182" s="138"/>
      <c r="DCA182" s="138"/>
      <c r="DCB182" s="138"/>
      <c r="DCC182" s="138"/>
      <c r="DCD182" s="138"/>
      <c r="DCE182" s="138"/>
      <c r="DCF182" s="138"/>
      <c r="DCG182" s="138"/>
      <c r="DCH182" s="138"/>
      <c r="DCI182" s="138"/>
      <c r="DCJ182" s="138"/>
      <c r="DCK182" s="138"/>
      <c r="DCL182" s="138"/>
      <c r="DCM182" s="138"/>
      <c r="DCN182" s="138"/>
      <c r="DCO182" s="138"/>
      <c r="DCP182" s="138"/>
      <c r="DCQ182" s="138"/>
      <c r="DCR182" s="138"/>
      <c r="DCS182" s="138"/>
      <c r="DCT182" s="138"/>
      <c r="DCU182" s="138"/>
      <c r="DCV182" s="138"/>
      <c r="DCW182" s="138"/>
      <c r="DCX182" s="138"/>
      <c r="DCY182" s="138"/>
      <c r="DCZ182" s="138"/>
      <c r="DDA182" s="138"/>
      <c r="DDB182" s="138"/>
      <c r="DDC182" s="138"/>
      <c r="DDD182" s="138"/>
      <c r="DDE182" s="138"/>
      <c r="DDF182" s="138"/>
      <c r="DDG182" s="138"/>
      <c r="DDH182" s="138"/>
      <c r="DDI182" s="138"/>
      <c r="DDJ182" s="138"/>
      <c r="DDK182" s="138"/>
      <c r="DDL182" s="138"/>
      <c r="DDM182" s="138"/>
      <c r="DDN182" s="138"/>
      <c r="DDO182" s="138"/>
      <c r="DDP182" s="138"/>
      <c r="DDQ182" s="138"/>
      <c r="DDR182" s="138"/>
      <c r="DDS182" s="138"/>
      <c r="DDT182" s="138"/>
      <c r="DDU182" s="138"/>
      <c r="DDV182" s="138"/>
      <c r="DDW182" s="138"/>
      <c r="DDX182" s="138"/>
      <c r="DDY182" s="138"/>
      <c r="DDZ182" s="138"/>
      <c r="DEA182" s="138"/>
      <c r="DEB182" s="138"/>
      <c r="DEC182" s="138"/>
      <c r="DED182" s="138"/>
      <c r="DEE182" s="138"/>
      <c r="DEF182" s="138"/>
      <c r="DEG182" s="138"/>
      <c r="DEH182" s="138"/>
      <c r="DEI182" s="138"/>
      <c r="DEJ182" s="138"/>
      <c r="DEK182" s="138"/>
      <c r="DEL182" s="138"/>
      <c r="DEM182" s="138"/>
      <c r="DEN182" s="138"/>
      <c r="DEO182" s="138"/>
      <c r="DEP182" s="138"/>
      <c r="DEQ182" s="138"/>
      <c r="DER182" s="138"/>
      <c r="DES182" s="138"/>
      <c r="DET182" s="138"/>
      <c r="DEU182" s="138"/>
      <c r="DEV182" s="138"/>
      <c r="DEW182" s="138"/>
      <c r="DEX182" s="138"/>
      <c r="DEY182" s="138"/>
      <c r="DEZ182" s="138"/>
      <c r="DFA182" s="138"/>
      <c r="DFB182" s="138"/>
      <c r="DFC182" s="138"/>
      <c r="DFD182" s="138"/>
      <c r="DFE182" s="138"/>
      <c r="DFF182" s="138"/>
      <c r="DFG182" s="138"/>
      <c r="DFH182" s="138"/>
      <c r="DFI182" s="138"/>
      <c r="DFJ182" s="138"/>
      <c r="DFK182" s="138"/>
      <c r="DFL182" s="138"/>
      <c r="DFM182" s="138"/>
      <c r="DFN182" s="138"/>
      <c r="DFO182" s="138"/>
      <c r="DFP182" s="138"/>
      <c r="DFQ182" s="138"/>
      <c r="DFR182" s="138"/>
      <c r="DFS182" s="138"/>
      <c r="DFT182" s="138"/>
      <c r="DFU182" s="138"/>
      <c r="DFV182" s="138"/>
      <c r="DFW182" s="138"/>
      <c r="DFX182" s="138"/>
      <c r="DFY182" s="138"/>
      <c r="DFZ182" s="138"/>
      <c r="DGA182" s="138"/>
      <c r="DGB182" s="138"/>
      <c r="DGC182" s="138"/>
      <c r="DGD182" s="138"/>
      <c r="DGE182" s="138"/>
      <c r="DGF182" s="138"/>
      <c r="DGG182" s="138"/>
      <c r="DGH182" s="138"/>
      <c r="DGI182" s="138"/>
      <c r="DGJ182" s="138"/>
      <c r="DGK182" s="138"/>
      <c r="DGL182" s="138"/>
      <c r="DGM182" s="138"/>
      <c r="DGN182" s="138"/>
      <c r="DGO182" s="138"/>
      <c r="DGP182" s="138"/>
      <c r="DGQ182" s="138"/>
      <c r="DGR182" s="138"/>
      <c r="DGS182" s="138"/>
      <c r="DGT182" s="138"/>
      <c r="DGU182" s="138"/>
      <c r="DGV182" s="138"/>
      <c r="DGW182" s="138"/>
      <c r="DGX182" s="138"/>
      <c r="DGY182" s="138"/>
      <c r="DGZ182" s="138"/>
      <c r="DHA182" s="138"/>
      <c r="DHB182" s="138"/>
      <c r="DHC182" s="138"/>
      <c r="DHD182" s="138"/>
      <c r="DHE182" s="138"/>
      <c r="DHF182" s="138"/>
      <c r="DHG182" s="138"/>
      <c r="DHH182" s="138"/>
      <c r="DHI182" s="138"/>
      <c r="DHJ182" s="138"/>
      <c r="DHK182" s="138"/>
      <c r="DHL182" s="138"/>
      <c r="DHM182" s="138"/>
      <c r="DHN182" s="138"/>
      <c r="DHO182" s="138"/>
      <c r="DHP182" s="138"/>
      <c r="DHQ182" s="138"/>
      <c r="DHR182" s="138"/>
      <c r="DHS182" s="138"/>
      <c r="DHT182" s="138"/>
      <c r="DHU182" s="138"/>
      <c r="DHV182" s="138"/>
      <c r="DHW182" s="138"/>
      <c r="DHX182" s="138"/>
      <c r="DHY182" s="138"/>
      <c r="DHZ182" s="138"/>
      <c r="DIA182" s="138"/>
      <c r="DIB182" s="138"/>
      <c r="DIC182" s="138"/>
      <c r="DID182" s="138"/>
      <c r="DIE182" s="138"/>
      <c r="DIF182" s="138"/>
      <c r="DIG182" s="138"/>
      <c r="DIH182" s="138"/>
      <c r="DII182" s="138"/>
      <c r="DIJ182" s="138"/>
      <c r="DIK182" s="138"/>
      <c r="DIL182" s="138"/>
      <c r="DIM182" s="138"/>
      <c r="DIN182" s="138"/>
      <c r="DIO182" s="138"/>
      <c r="DIP182" s="138"/>
      <c r="DIQ182" s="138"/>
      <c r="DIR182" s="138"/>
      <c r="DIS182" s="138"/>
      <c r="DIT182" s="138"/>
      <c r="DIU182" s="138"/>
      <c r="DIV182" s="138"/>
      <c r="DIW182" s="138"/>
      <c r="DIX182" s="138"/>
      <c r="DIY182" s="138"/>
      <c r="DIZ182" s="138"/>
      <c r="DJA182" s="138"/>
      <c r="DJB182" s="138"/>
      <c r="DJC182" s="138"/>
      <c r="DJD182" s="138"/>
      <c r="DJE182" s="138"/>
      <c r="DJF182" s="138"/>
      <c r="DJG182" s="138"/>
      <c r="DJH182" s="138"/>
      <c r="DJI182" s="138"/>
      <c r="DJJ182" s="138"/>
      <c r="DJK182" s="138"/>
      <c r="DJL182" s="138"/>
      <c r="DJM182" s="138"/>
      <c r="DJN182" s="138"/>
      <c r="DJO182" s="138"/>
      <c r="DJP182" s="138"/>
      <c r="DJQ182" s="138"/>
      <c r="DJR182" s="138"/>
      <c r="DJS182" s="138"/>
      <c r="DJT182" s="138"/>
      <c r="DJU182" s="138"/>
      <c r="DJV182" s="138"/>
      <c r="DJW182" s="138"/>
      <c r="DJX182" s="138"/>
      <c r="DJY182" s="138"/>
      <c r="DJZ182" s="138"/>
      <c r="DKA182" s="138"/>
      <c r="DKB182" s="138"/>
      <c r="DKC182" s="138"/>
      <c r="DKD182" s="138"/>
      <c r="DKE182" s="138"/>
      <c r="DKF182" s="138"/>
      <c r="DKG182" s="138"/>
      <c r="DKH182" s="138"/>
      <c r="DKI182" s="138"/>
      <c r="DKJ182" s="138"/>
      <c r="DKK182" s="138"/>
      <c r="DKL182" s="138"/>
      <c r="DKM182" s="138"/>
      <c r="DKN182" s="138"/>
      <c r="DKO182" s="138"/>
      <c r="DKP182" s="138"/>
      <c r="DKQ182" s="138"/>
      <c r="DKR182" s="138"/>
      <c r="DKS182" s="138"/>
      <c r="DKT182" s="138"/>
      <c r="DKU182" s="138"/>
      <c r="DKV182" s="138"/>
      <c r="DKW182" s="138"/>
      <c r="DKX182" s="138"/>
      <c r="DKY182" s="138"/>
      <c r="DKZ182" s="138"/>
      <c r="DLA182" s="138"/>
      <c r="DLB182" s="138"/>
      <c r="DLC182" s="138"/>
      <c r="DLD182" s="138"/>
      <c r="DLE182" s="138"/>
      <c r="DLF182" s="138"/>
      <c r="DLG182" s="138"/>
      <c r="DLH182" s="138"/>
      <c r="DLI182" s="138"/>
      <c r="DLJ182" s="138"/>
      <c r="DLK182" s="138"/>
      <c r="DLL182" s="138"/>
      <c r="DLM182" s="138"/>
      <c r="DLN182" s="138"/>
      <c r="DLO182" s="138"/>
      <c r="DLP182" s="138"/>
      <c r="DLQ182" s="138"/>
      <c r="DLR182" s="138"/>
      <c r="DLS182" s="138"/>
      <c r="DLT182" s="138"/>
      <c r="DLU182" s="138"/>
      <c r="DLV182" s="138"/>
      <c r="DLW182" s="138"/>
      <c r="DLX182" s="138"/>
      <c r="DLY182" s="138"/>
      <c r="DLZ182" s="138"/>
      <c r="DMA182" s="138"/>
      <c r="DMB182" s="138"/>
      <c r="DMC182" s="138"/>
      <c r="DMD182" s="138"/>
      <c r="DME182" s="138"/>
      <c r="DMF182" s="138"/>
      <c r="DMG182" s="138"/>
      <c r="DMH182" s="138"/>
      <c r="DMI182" s="138"/>
      <c r="DMJ182" s="138"/>
      <c r="DMK182" s="138"/>
      <c r="DML182" s="138"/>
      <c r="DMM182" s="138"/>
      <c r="DMN182" s="138"/>
      <c r="DMO182" s="138"/>
      <c r="DMP182" s="138"/>
      <c r="DMQ182" s="138"/>
      <c r="DMR182" s="138"/>
      <c r="DMS182" s="138"/>
      <c r="DMT182" s="138"/>
      <c r="DMU182" s="138"/>
      <c r="DMV182" s="138"/>
      <c r="DMW182" s="138"/>
      <c r="DMX182" s="138"/>
      <c r="DMY182" s="138"/>
      <c r="DMZ182" s="138"/>
      <c r="DNA182" s="138"/>
      <c r="DNB182" s="138"/>
      <c r="DNC182" s="138"/>
      <c r="DND182" s="138"/>
      <c r="DNE182" s="138"/>
      <c r="DNF182" s="138"/>
      <c r="DNG182" s="138"/>
      <c r="DNH182" s="138"/>
      <c r="DNI182" s="138"/>
      <c r="DNJ182" s="138"/>
      <c r="DNK182" s="138"/>
      <c r="DNL182" s="138"/>
      <c r="DNM182" s="138"/>
      <c r="DNN182" s="138"/>
      <c r="DNO182" s="138"/>
      <c r="DNP182" s="138"/>
      <c r="DNQ182" s="138"/>
      <c r="DNR182" s="138"/>
      <c r="DNS182" s="138"/>
      <c r="DNT182" s="138"/>
      <c r="DNU182" s="138"/>
      <c r="DNV182" s="138"/>
      <c r="DNW182" s="138"/>
      <c r="DNX182" s="138"/>
      <c r="DNY182" s="138"/>
      <c r="DNZ182" s="138"/>
      <c r="DOA182" s="138"/>
      <c r="DOB182" s="138"/>
      <c r="DOC182" s="138"/>
      <c r="DOD182" s="138"/>
      <c r="DOE182" s="138"/>
      <c r="DOF182" s="138"/>
      <c r="DOG182" s="138"/>
      <c r="DOH182" s="138"/>
      <c r="DOI182" s="138"/>
      <c r="DOJ182" s="138"/>
      <c r="DOK182" s="138"/>
      <c r="DOL182" s="138"/>
      <c r="DOM182" s="138"/>
      <c r="DON182" s="138"/>
      <c r="DOO182" s="138"/>
      <c r="DOP182" s="138"/>
      <c r="DOQ182" s="138"/>
      <c r="DOR182" s="138"/>
      <c r="DOS182" s="138"/>
      <c r="DOT182" s="138"/>
      <c r="DOU182" s="138"/>
      <c r="DOV182" s="138"/>
      <c r="DOW182" s="138"/>
      <c r="DOX182" s="138"/>
      <c r="DOY182" s="138"/>
      <c r="DOZ182" s="138"/>
      <c r="DPA182" s="138"/>
      <c r="DPB182" s="138"/>
      <c r="DPC182" s="138"/>
      <c r="DPD182" s="138"/>
      <c r="DPE182" s="138"/>
      <c r="DPF182" s="138"/>
      <c r="DPG182" s="138"/>
      <c r="DPH182" s="138"/>
      <c r="DPI182" s="138"/>
      <c r="DPJ182" s="138"/>
      <c r="DPK182" s="138"/>
      <c r="DPL182" s="138"/>
      <c r="DPM182" s="138"/>
      <c r="DPN182" s="138"/>
      <c r="DPO182" s="138"/>
      <c r="DPP182" s="138"/>
      <c r="DPQ182" s="138"/>
      <c r="DPR182" s="138"/>
      <c r="DPS182" s="138"/>
      <c r="DPT182" s="138"/>
      <c r="DPU182" s="138"/>
      <c r="DPV182" s="138"/>
      <c r="DPW182" s="138"/>
      <c r="DPX182" s="138"/>
      <c r="DPY182" s="138"/>
      <c r="DPZ182" s="138"/>
      <c r="DQA182" s="138"/>
      <c r="DQB182" s="138"/>
      <c r="DQC182" s="138"/>
      <c r="DQD182" s="138"/>
      <c r="DQE182" s="138"/>
      <c r="DQF182" s="138"/>
      <c r="DQG182" s="138"/>
      <c r="DQH182" s="138"/>
      <c r="DQI182" s="138"/>
      <c r="DQJ182" s="138"/>
      <c r="DQK182" s="138"/>
      <c r="DQL182" s="138"/>
      <c r="DQM182" s="138"/>
      <c r="DQN182" s="138"/>
      <c r="DQO182" s="138"/>
      <c r="DQP182" s="138"/>
      <c r="DQQ182" s="138"/>
      <c r="DQR182" s="138"/>
      <c r="DQS182" s="138"/>
      <c r="DQT182" s="138"/>
      <c r="DQU182" s="138"/>
      <c r="DQV182" s="138"/>
      <c r="DQW182" s="138"/>
      <c r="DQX182" s="138"/>
      <c r="DQY182" s="138"/>
      <c r="DQZ182" s="138"/>
      <c r="DRA182" s="138"/>
      <c r="DRB182" s="138"/>
      <c r="DRC182" s="138"/>
      <c r="DRD182" s="138"/>
      <c r="DRE182" s="138"/>
      <c r="DRF182" s="138"/>
      <c r="DRG182" s="138"/>
      <c r="DRH182" s="138"/>
      <c r="DRI182" s="138"/>
      <c r="DRJ182" s="138"/>
      <c r="DRK182" s="138"/>
      <c r="DRL182" s="138"/>
      <c r="DRM182" s="138"/>
      <c r="DRN182" s="138"/>
      <c r="DRO182" s="138"/>
      <c r="DRP182" s="138"/>
      <c r="DRQ182" s="138"/>
      <c r="DRR182" s="138"/>
      <c r="DRS182" s="138"/>
      <c r="DRT182" s="138"/>
      <c r="DRU182" s="138"/>
      <c r="DRV182" s="138"/>
      <c r="DRW182" s="138"/>
      <c r="DRX182" s="138"/>
      <c r="DRY182" s="138"/>
      <c r="DRZ182" s="138"/>
      <c r="DSA182" s="138"/>
      <c r="DSB182" s="138"/>
      <c r="DSC182" s="138"/>
      <c r="DSD182" s="138"/>
      <c r="DSE182" s="138"/>
      <c r="DSF182" s="138"/>
      <c r="DSG182" s="138"/>
      <c r="DSH182" s="138"/>
      <c r="DSI182" s="138"/>
      <c r="DSJ182" s="138"/>
      <c r="DSK182" s="138"/>
      <c r="DSL182" s="138"/>
      <c r="DSM182" s="138"/>
      <c r="DSN182" s="138"/>
      <c r="DSO182" s="138"/>
      <c r="DSP182" s="138"/>
      <c r="DSQ182" s="138"/>
      <c r="DSR182" s="138"/>
      <c r="DSS182" s="138"/>
      <c r="DST182" s="138"/>
      <c r="DSU182" s="138"/>
      <c r="DSV182" s="138"/>
      <c r="DSW182" s="138"/>
      <c r="DSX182" s="138"/>
      <c r="DSY182" s="138"/>
      <c r="DSZ182" s="138"/>
      <c r="DTA182" s="138"/>
      <c r="DTB182" s="138"/>
      <c r="DTC182" s="138"/>
      <c r="DTD182" s="138"/>
      <c r="DTE182" s="138"/>
      <c r="DTF182" s="138"/>
      <c r="DTG182" s="138"/>
      <c r="DTH182" s="138"/>
      <c r="DTI182" s="138"/>
      <c r="DTJ182" s="138"/>
      <c r="DTK182" s="138"/>
      <c r="DTL182" s="138"/>
      <c r="DTM182" s="138"/>
      <c r="DTN182" s="138"/>
      <c r="DTO182" s="138"/>
      <c r="DTP182" s="138"/>
      <c r="DTQ182" s="138"/>
      <c r="DTR182" s="138"/>
      <c r="DTS182" s="138"/>
      <c r="DTT182" s="138"/>
      <c r="DTU182" s="138"/>
      <c r="DTV182" s="138"/>
      <c r="DTW182" s="138"/>
      <c r="DTX182" s="138"/>
      <c r="DTY182" s="138"/>
      <c r="DTZ182" s="138"/>
      <c r="DUA182" s="138"/>
      <c r="DUB182" s="138"/>
      <c r="DUC182" s="138"/>
      <c r="DUD182" s="138"/>
      <c r="DUE182" s="138"/>
      <c r="DUF182" s="138"/>
      <c r="DUG182" s="138"/>
      <c r="DUH182" s="138"/>
      <c r="DUI182" s="138"/>
      <c r="DUJ182" s="138"/>
      <c r="DUK182" s="138"/>
      <c r="DUL182" s="138"/>
      <c r="DUM182" s="138"/>
      <c r="DUN182" s="138"/>
      <c r="DUO182" s="138"/>
      <c r="DUP182" s="138"/>
      <c r="DUQ182" s="138"/>
      <c r="DUR182" s="138"/>
      <c r="DUS182" s="138"/>
      <c r="DUT182" s="138"/>
      <c r="DUU182" s="138"/>
      <c r="DUV182" s="138"/>
      <c r="DUW182" s="138"/>
      <c r="DUX182" s="138"/>
      <c r="DUY182" s="138"/>
      <c r="DUZ182" s="138"/>
      <c r="DVA182" s="138"/>
      <c r="DVB182" s="138"/>
      <c r="DVC182" s="138"/>
      <c r="DVD182" s="138"/>
      <c r="DVE182" s="138"/>
      <c r="DVF182" s="138"/>
      <c r="DVG182" s="138"/>
      <c r="DVH182" s="138"/>
      <c r="DVI182" s="138"/>
      <c r="DVJ182" s="138"/>
      <c r="DVK182" s="138"/>
      <c r="DVL182" s="138"/>
      <c r="DVM182" s="138"/>
      <c r="DVN182" s="138"/>
      <c r="DVO182" s="138"/>
      <c r="DVP182" s="138"/>
      <c r="DVQ182" s="138"/>
      <c r="DVR182" s="138"/>
      <c r="DVS182" s="138"/>
      <c r="DVT182" s="138"/>
      <c r="DVU182" s="138"/>
      <c r="DVV182" s="138"/>
      <c r="DVW182" s="138"/>
      <c r="DVX182" s="138"/>
      <c r="DVY182" s="138"/>
      <c r="DVZ182" s="138"/>
      <c r="DWA182" s="138"/>
      <c r="DWB182" s="138"/>
      <c r="DWC182" s="138"/>
      <c r="DWD182" s="138"/>
      <c r="DWE182" s="138"/>
      <c r="DWF182" s="138"/>
      <c r="DWG182" s="138"/>
      <c r="DWH182" s="138"/>
      <c r="DWI182" s="138"/>
      <c r="DWJ182" s="138"/>
      <c r="DWK182" s="138"/>
      <c r="DWL182" s="138"/>
      <c r="DWM182" s="138"/>
      <c r="DWN182" s="138"/>
      <c r="DWO182" s="138"/>
      <c r="DWP182" s="138"/>
      <c r="DWQ182" s="138"/>
      <c r="DWR182" s="138"/>
      <c r="DWS182" s="138"/>
      <c r="DWT182" s="138"/>
      <c r="DWU182" s="138"/>
      <c r="DWV182" s="138"/>
      <c r="DWW182" s="138"/>
      <c r="DWX182" s="138"/>
      <c r="DWY182" s="138"/>
      <c r="DWZ182" s="138"/>
      <c r="DXA182" s="138"/>
      <c r="DXB182" s="138"/>
      <c r="DXC182" s="138"/>
      <c r="DXD182" s="138"/>
      <c r="DXE182" s="138"/>
      <c r="DXF182" s="138"/>
      <c r="DXG182" s="138"/>
      <c r="DXH182" s="138"/>
      <c r="DXI182" s="138"/>
      <c r="DXJ182" s="138"/>
      <c r="DXK182" s="138"/>
      <c r="DXL182" s="138"/>
      <c r="DXM182" s="138"/>
      <c r="DXN182" s="138"/>
      <c r="DXO182" s="138"/>
      <c r="DXP182" s="138"/>
      <c r="DXQ182" s="138"/>
      <c r="DXR182" s="138"/>
      <c r="DXS182" s="138"/>
      <c r="DXT182" s="138"/>
      <c r="DXU182" s="138"/>
      <c r="DXV182" s="138"/>
      <c r="DXW182" s="138"/>
      <c r="DXX182" s="138"/>
      <c r="DXY182" s="138"/>
      <c r="DXZ182" s="138"/>
      <c r="DYA182" s="138"/>
      <c r="DYB182" s="138"/>
      <c r="DYC182" s="138"/>
      <c r="DYD182" s="138"/>
      <c r="DYE182" s="138"/>
      <c r="DYF182" s="138"/>
      <c r="DYG182" s="138"/>
      <c r="DYH182" s="138"/>
      <c r="DYI182" s="138"/>
      <c r="DYJ182" s="138"/>
      <c r="DYK182" s="138"/>
      <c r="DYL182" s="138"/>
      <c r="DYM182" s="138"/>
      <c r="DYN182" s="138"/>
      <c r="DYO182" s="138"/>
      <c r="DYP182" s="138"/>
      <c r="DYQ182" s="138"/>
      <c r="DYR182" s="138"/>
      <c r="DYS182" s="138"/>
      <c r="DYT182" s="138"/>
      <c r="DYU182" s="138"/>
      <c r="DYV182" s="138"/>
      <c r="DYW182" s="138"/>
      <c r="DYX182" s="138"/>
      <c r="DYY182" s="138"/>
      <c r="DYZ182" s="138"/>
      <c r="DZA182" s="138"/>
      <c r="DZB182" s="138"/>
      <c r="DZC182" s="138"/>
      <c r="DZD182" s="138"/>
      <c r="DZE182" s="138"/>
      <c r="DZF182" s="138"/>
      <c r="DZG182" s="138"/>
      <c r="DZH182" s="138"/>
      <c r="DZI182" s="138"/>
      <c r="DZJ182" s="138"/>
      <c r="DZK182" s="138"/>
      <c r="DZL182" s="138"/>
      <c r="DZM182" s="138"/>
      <c r="DZN182" s="138"/>
      <c r="DZO182" s="138"/>
      <c r="DZP182" s="138"/>
      <c r="DZQ182" s="138"/>
      <c r="DZR182" s="138"/>
      <c r="DZS182" s="138"/>
      <c r="DZT182" s="138"/>
      <c r="DZU182" s="138"/>
      <c r="DZV182" s="138"/>
      <c r="DZW182" s="138"/>
      <c r="DZX182" s="138"/>
      <c r="DZY182" s="138"/>
      <c r="DZZ182" s="138"/>
      <c r="EAA182" s="138"/>
      <c r="EAB182" s="138"/>
      <c r="EAC182" s="138"/>
      <c r="EAD182" s="138"/>
      <c r="EAE182" s="138"/>
      <c r="EAF182" s="138"/>
      <c r="EAG182" s="138"/>
      <c r="EAH182" s="138"/>
      <c r="EAI182" s="138"/>
      <c r="EAJ182" s="138"/>
      <c r="EAK182" s="138"/>
      <c r="EAL182" s="138"/>
      <c r="EAM182" s="138"/>
      <c r="EAN182" s="138"/>
      <c r="EAO182" s="138"/>
      <c r="EAP182" s="138"/>
      <c r="EAQ182" s="138"/>
      <c r="EAR182" s="138"/>
      <c r="EAS182" s="138"/>
      <c r="EAT182" s="138"/>
      <c r="EAU182" s="138"/>
      <c r="EAV182" s="138"/>
      <c r="EAW182" s="138"/>
      <c r="EAX182" s="138"/>
      <c r="EAY182" s="138"/>
      <c r="EAZ182" s="138"/>
      <c r="EBA182" s="138"/>
      <c r="EBB182" s="138"/>
      <c r="EBC182" s="138"/>
      <c r="EBD182" s="138"/>
      <c r="EBE182" s="138"/>
      <c r="EBF182" s="138"/>
      <c r="EBG182" s="138"/>
      <c r="EBH182" s="138"/>
      <c r="EBI182" s="138"/>
      <c r="EBJ182" s="138"/>
      <c r="EBK182" s="138"/>
      <c r="EBL182" s="138"/>
      <c r="EBM182" s="138"/>
      <c r="EBN182" s="138"/>
      <c r="EBO182" s="138"/>
      <c r="EBP182" s="138"/>
      <c r="EBQ182" s="138"/>
      <c r="EBR182" s="138"/>
      <c r="EBS182" s="138"/>
      <c r="EBT182" s="138"/>
      <c r="EBU182" s="138"/>
      <c r="EBV182" s="138"/>
      <c r="EBW182" s="138"/>
      <c r="EBX182" s="138"/>
      <c r="EBY182" s="138"/>
      <c r="EBZ182" s="138"/>
      <c r="ECA182" s="138"/>
      <c r="ECB182" s="138"/>
      <c r="ECC182" s="138"/>
      <c r="ECD182" s="138"/>
      <c r="ECE182" s="138"/>
      <c r="ECF182" s="138"/>
      <c r="ECG182" s="138"/>
      <c r="ECH182" s="138"/>
      <c r="ECI182" s="138"/>
      <c r="ECJ182" s="138"/>
      <c r="ECK182" s="138"/>
      <c r="ECL182" s="138"/>
      <c r="ECM182" s="138"/>
      <c r="ECN182" s="138"/>
      <c r="ECO182" s="138"/>
      <c r="ECP182" s="138"/>
      <c r="ECQ182" s="138"/>
      <c r="ECR182" s="138"/>
      <c r="ECS182" s="138"/>
      <c r="ECT182" s="138"/>
      <c r="ECU182" s="138"/>
      <c r="ECV182" s="138"/>
      <c r="ECW182" s="138"/>
      <c r="ECX182" s="138"/>
      <c r="ECY182" s="138"/>
      <c r="ECZ182" s="138"/>
      <c r="EDA182" s="138"/>
      <c r="EDB182" s="138"/>
      <c r="EDC182" s="138"/>
      <c r="EDD182" s="138"/>
      <c r="EDE182" s="138"/>
      <c r="EDF182" s="138"/>
      <c r="EDG182" s="138"/>
      <c r="EDH182" s="138"/>
      <c r="EDI182" s="138"/>
      <c r="EDJ182" s="138"/>
      <c r="EDK182" s="138"/>
      <c r="EDL182" s="138"/>
      <c r="EDM182" s="138"/>
      <c r="EDN182" s="138"/>
      <c r="EDO182" s="138"/>
      <c r="EDP182" s="138"/>
      <c r="EDQ182" s="138"/>
      <c r="EDR182" s="138"/>
      <c r="EDS182" s="138"/>
      <c r="EDT182" s="138"/>
      <c r="EDU182" s="138"/>
      <c r="EDV182" s="138"/>
      <c r="EDW182" s="138"/>
      <c r="EDX182" s="138"/>
      <c r="EDY182" s="138"/>
      <c r="EDZ182" s="138"/>
      <c r="EEA182" s="138"/>
      <c r="EEB182" s="138"/>
      <c r="EEC182" s="138"/>
      <c r="EED182" s="138"/>
      <c r="EEE182" s="138"/>
      <c r="EEF182" s="138"/>
      <c r="EEG182" s="138"/>
      <c r="EEH182" s="138"/>
      <c r="EEI182" s="138"/>
      <c r="EEJ182" s="138"/>
      <c r="EEK182" s="138"/>
      <c r="EEL182" s="138"/>
      <c r="EEM182" s="138"/>
      <c r="EEN182" s="138"/>
      <c r="EEO182" s="138"/>
      <c r="EEP182" s="138"/>
      <c r="EEQ182" s="138"/>
      <c r="EER182" s="138"/>
      <c r="EES182" s="138"/>
      <c r="EET182" s="138"/>
      <c r="EEU182" s="138"/>
      <c r="EEV182" s="138"/>
      <c r="EEW182" s="138"/>
      <c r="EEX182" s="138"/>
      <c r="EEY182" s="138"/>
      <c r="EEZ182" s="138"/>
      <c r="EFA182" s="138"/>
      <c r="EFB182" s="138"/>
      <c r="EFC182" s="138"/>
      <c r="EFD182" s="138"/>
      <c r="EFE182" s="138"/>
      <c r="EFF182" s="138"/>
      <c r="EFG182" s="138"/>
      <c r="EFH182" s="138"/>
      <c r="EFI182" s="138"/>
      <c r="EFJ182" s="138"/>
      <c r="EFK182" s="138"/>
      <c r="EFL182" s="138"/>
      <c r="EFM182" s="138"/>
      <c r="EFN182" s="138"/>
      <c r="EFO182" s="138"/>
      <c r="EFP182" s="138"/>
      <c r="EFQ182" s="138"/>
      <c r="EFR182" s="138"/>
      <c r="EFS182" s="138"/>
      <c r="EFT182" s="138"/>
      <c r="EFU182" s="138"/>
      <c r="EFV182" s="138"/>
      <c r="EFW182" s="138"/>
      <c r="EFX182" s="138"/>
      <c r="EFY182" s="138"/>
      <c r="EFZ182" s="138"/>
      <c r="EGA182" s="138"/>
      <c r="EGB182" s="138"/>
      <c r="EGC182" s="138"/>
      <c r="EGD182" s="138"/>
      <c r="EGE182" s="138"/>
      <c r="EGF182" s="138"/>
      <c r="EGG182" s="138"/>
      <c r="EGH182" s="138"/>
      <c r="EGI182" s="138"/>
      <c r="EGJ182" s="138"/>
      <c r="EGK182" s="138"/>
      <c r="EGL182" s="138"/>
      <c r="EGM182" s="138"/>
      <c r="EGN182" s="138"/>
      <c r="EGO182" s="138"/>
      <c r="EGP182" s="138"/>
      <c r="EGQ182" s="138"/>
      <c r="EGR182" s="138"/>
      <c r="EGS182" s="138"/>
      <c r="EGT182" s="138"/>
      <c r="EGU182" s="138"/>
      <c r="EGV182" s="138"/>
      <c r="EGW182" s="138"/>
      <c r="EGX182" s="138"/>
      <c r="EGY182" s="138"/>
      <c r="EGZ182" s="138"/>
      <c r="EHA182" s="138"/>
      <c r="EHB182" s="138"/>
      <c r="EHC182" s="138"/>
      <c r="EHD182" s="138"/>
      <c r="EHE182" s="138"/>
      <c r="EHF182" s="138"/>
      <c r="EHG182" s="138"/>
      <c r="EHH182" s="138"/>
      <c r="EHI182" s="138"/>
      <c r="EHJ182" s="138"/>
      <c r="EHK182" s="138"/>
      <c r="EHL182" s="138"/>
      <c r="EHM182" s="138"/>
      <c r="EHN182" s="138"/>
      <c r="EHO182" s="138"/>
      <c r="EHP182" s="138"/>
      <c r="EHQ182" s="138"/>
      <c r="EHR182" s="138"/>
      <c r="EHS182" s="138"/>
      <c r="EHT182" s="138"/>
      <c r="EHU182" s="138"/>
      <c r="EHV182" s="138"/>
      <c r="EHW182" s="138"/>
      <c r="EHX182" s="138"/>
      <c r="EHY182" s="138"/>
      <c r="EHZ182" s="138"/>
      <c r="EIA182" s="138"/>
      <c r="EIB182" s="138"/>
      <c r="EIC182" s="138"/>
      <c r="EID182" s="138"/>
      <c r="EIE182" s="138"/>
      <c r="EIF182" s="138"/>
      <c r="EIG182" s="138"/>
      <c r="EIH182" s="138"/>
      <c r="EII182" s="138"/>
      <c r="EIJ182" s="138"/>
      <c r="EIK182" s="138"/>
      <c r="EIL182" s="138"/>
      <c r="EIM182" s="138"/>
      <c r="EIN182" s="138"/>
      <c r="EIO182" s="138"/>
      <c r="EIP182" s="138"/>
      <c r="EIQ182" s="138"/>
      <c r="EIR182" s="138"/>
      <c r="EIS182" s="138"/>
      <c r="EIT182" s="138"/>
      <c r="EIU182" s="138"/>
      <c r="EIV182" s="138"/>
      <c r="EIW182" s="138"/>
      <c r="EIX182" s="138"/>
      <c r="EIY182" s="138"/>
      <c r="EIZ182" s="138"/>
      <c r="EJA182" s="138"/>
      <c r="EJB182" s="138"/>
      <c r="EJC182" s="138"/>
      <c r="EJD182" s="138"/>
      <c r="EJE182" s="138"/>
      <c r="EJF182" s="138"/>
      <c r="EJG182" s="138"/>
      <c r="EJH182" s="138"/>
      <c r="EJI182" s="138"/>
      <c r="EJJ182" s="138"/>
      <c r="EJK182" s="138"/>
      <c r="EJL182" s="138"/>
      <c r="EJM182" s="138"/>
      <c r="EJN182" s="138"/>
      <c r="EJO182" s="138"/>
      <c r="EJP182" s="138"/>
      <c r="EJQ182" s="138"/>
      <c r="EJR182" s="138"/>
      <c r="EJS182" s="138"/>
      <c r="EJT182" s="138"/>
      <c r="EJU182" s="138"/>
      <c r="EJV182" s="138"/>
      <c r="EJW182" s="138"/>
      <c r="EJX182" s="138"/>
      <c r="EJY182" s="138"/>
      <c r="EJZ182" s="138"/>
      <c r="EKA182" s="138"/>
      <c r="EKB182" s="138"/>
      <c r="EKC182" s="138"/>
      <c r="EKD182" s="138"/>
      <c r="EKE182" s="138"/>
      <c r="EKF182" s="138"/>
      <c r="EKG182" s="138"/>
      <c r="EKH182" s="138"/>
      <c r="EKI182" s="138"/>
      <c r="EKJ182" s="138"/>
      <c r="EKK182" s="138"/>
      <c r="EKL182" s="138"/>
      <c r="EKM182" s="138"/>
      <c r="EKN182" s="138"/>
      <c r="EKO182" s="138"/>
      <c r="EKP182" s="138"/>
      <c r="EKQ182" s="138"/>
      <c r="EKR182" s="138"/>
      <c r="EKS182" s="138"/>
      <c r="EKT182" s="138"/>
      <c r="EKU182" s="138"/>
      <c r="EKV182" s="138"/>
      <c r="EKW182" s="138"/>
      <c r="EKX182" s="138"/>
      <c r="EKY182" s="138"/>
      <c r="EKZ182" s="138"/>
      <c r="ELA182" s="138"/>
      <c r="ELB182" s="138"/>
      <c r="ELC182" s="138"/>
      <c r="ELD182" s="138"/>
      <c r="ELE182" s="138"/>
      <c r="ELF182" s="138"/>
      <c r="ELG182" s="138"/>
      <c r="ELH182" s="138"/>
      <c r="ELI182" s="138"/>
      <c r="ELJ182" s="138"/>
      <c r="ELK182" s="138"/>
      <c r="ELL182" s="138"/>
      <c r="ELM182" s="138"/>
      <c r="ELN182" s="138"/>
      <c r="ELO182" s="138"/>
      <c r="ELP182" s="138"/>
      <c r="ELQ182" s="138"/>
      <c r="ELR182" s="138"/>
      <c r="ELS182" s="138"/>
      <c r="ELT182" s="138"/>
      <c r="ELU182" s="138"/>
      <c r="ELV182" s="138"/>
      <c r="ELW182" s="138"/>
      <c r="ELX182" s="138"/>
      <c r="ELY182" s="138"/>
      <c r="ELZ182" s="138"/>
      <c r="EMA182" s="138"/>
      <c r="EMB182" s="138"/>
      <c r="EMC182" s="138"/>
      <c r="EMD182" s="138"/>
      <c r="EME182" s="138"/>
      <c r="EMF182" s="138"/>
      <c r="EMG182" s="138"/>
      <c r="EMH182" s="138"/>
      <c r="EMI182" s="138"/>
      <c r="EMJ182" s="138"/>
      <c r="EMK182" s="138"/>
      <c r="EML182" s="138"/>
      <c r="EMM182" s="138"/>
      <c r="EMN182" s="138"/>
      <c r="EMO182" s="138"/>
      <c r="EMP182" s="138"/>
      <c r="EMQ182" s="138"/>
      <c r="EMR182" s="138"/>
      <c r="EMS182" s="138"/>
      <c r="EMT182" s="138"/>
      <c r="EMU182" s="138"/>
      <c r="EMV182" s="138"/>
      <c r="EMW182" s="138"/>
      <c r="EMX182" s="138"/>
      <c r="EMY182" s="138"/>
      <c r="EMZ182" s="138"/>
      <c r="ENA182" s="138"/>
      <c r="ENB182" s="138"/>
      <c r="ENC182" s="138"/>
      <c r="END182" s="138"/>
      <c r="ENE182" s="138"/>
      <c r="ENF182" s="138"/>
      <c r="ENG182" s="138"/>
      <c r="ENH182" s="138"/>
      <c r="ENI182" s="138"/>
      <c r="ENJ182" s="138"/>
      <c r="ENK182" s="138"/>
      <c r="ENL182" s="138"/>
      <c r="ENM182" s="138"/>
      <c r="ENN182" s="138"/>
      <c r="ENO182" s="138"/>
      <c r="ENP182" s="138"/>
      <c r="ENQ182" s="138"/>
      <c r="ENR182" s="138"/>
      <c r="ENS182" s="138"/>
      <c r="ENT182" s="138"/>
      <c r="ENU182" s="138"/>
      <c r="ENV182" s="138"/>
      <c r="ENW182" s="138"/>
      <c r="ENX182" s="138"/>
      <c r="ENY182" s="138"/>
      <c r="ENZ182" s="138"/>
      <c r="EOA182" s="138"/>
      <c r="EOB182" s="138"/>
      <c r="EOC182" s="138"/>
      <c r="EOD182" s="138"/>
      <c r="EOE182" s="138"/>
      <c r="EOF182" s="138"/>
      <c r="EOG182" s="138"/>
      <c r="EOH182" s="138"/>
      <c r="EOI182" s="138"/>
      <c r="EOJ182" s="138"/>
      <c r="EOK182" s="138"/>
      <c r="EOL182" s="138"/>
      <c r="EOM182" s="138"/>
      <c r="EON182" s="138"/>
      <c r="EOO182" s="138"/>
      <c r="EOP182" s="138"/>
      <c r="EOQ182" s="138"/>
      <c r="EOR182" s="138"/>
      <c r="EOS182" s="138"/>
      <c r="EOT182" s="138"/>
      <c r="EOU182" s="138"/>
      <c r="EOV182" s="138"/>
      <c r="EOW182" s="138"/>
      <c r="EOX182" s="138"/>
      <c r="EOY182" s="138"/>
      <c r="EOZ182" s="138"/>
      <c r="EPA182" s="138"/>
      <c r="EPB182" s="138"/>
      <c r="EPC182" s="138"/>
      <c r="EPD182" s="138"/>
      <c r="EPE182" s="138"/>
      <c r="EPF182" s="138"/>
      <c r="EPG182" s="138"/>
      <c r="EPH182" s="138"/>
      <c r="EPI182" s="138"/>
      <c r="EPJ182" s="138"/>
      <c r="EPK182" s="138"/>
      <c r="EPL182" s="138"/>
      <c r="EPM182" s="138"/>
      <c r="EPN182" s="138"/>
      <c r="EPO182" s="138"/>
      <c r="EPP182" s="138"/>
      <c r="EPQ182" s="138"/>
      <c r="EPR182" s="138"/>
      <c r="EPS182" s="138"/>
      <c r="EPT182" s="138"/>
      <c r="EPU182" s="138"/>
      <c r="EPV182" s="138"/>
      <c r="EPW182" s="138"/>
      <c r="EPX182" s="138"/>
      <c r="EPY182" s="138"/>
      <c r="EPZ182" s="138"/>
      <c r="EQA182" s="138"/>
      <c r="EQB182" s="138"/>
      <c r="EQC182" s="138"/>
      <c r="EQD182" s="138"/>
      <c r="EQE182" s="138"/>
      <c r="EQF182" s="138"/>
      <c r="EQG182" s="138"/>
      <c r="EQH182" s="138"/>
      <c r="EQI182" s="138"/>
      <c r="EQJ182" s="138"/>
      <c r="EQK182" s="138"/>
      <c r="EQL182" s="138"/>
      <c r="EQM182" s="138"/>
      <c r="EQN182" s="138"/>
      <c r="EQO182" s="138"/>
      <c r="EQP182" s="138"/>
      <c r="EQQ182" s="138"/>
      <c r="EQR182" s="138"/>
      <c r="EQS182" s="138"/>
      <c r="EQT182" s="138"/>
      <c r="EQU182" s="138"/>
      <c r="EQV182" s="138"/>
      <c r="EQW182" s="138"/>
      <c r="EQX182" s="138"/>
      <c r="EQY182" s="138"/>
      <c r="EQZ182" s="138"/>
      <c r="ERA182" s="138"/>
      <c r="ERB182" s="138"/>
      <c r="ERC182" s="138"/>
      <c r="ERD182" s="138"/>
      <c r="ERE182" s="138"/>
      <c r="ERF182" s="138"/>
      <c r="ERG182" s="138"/>
      <c r="ERH182" s="138"/>
      <c r="ERI182" s="138"/>
      <c r="ERJ182" s="138"/>
      <c r="ERK182" s="138"/>
      <c r="ERL182" s="138"/>
      <c r="ERM182" s="138"/>
      <c r="ERN182" s="138"/>
      <c r="ERO182" s="138"/>
      <c r="ERP182" s="138"/>
      <c r="ERQ182" s="138"/>
      <c r="ERR182" s="138"/>
      <c r="ERS182" s="138"/>
      <c r="ERT182" s="138"/>
      <c r="ERU182" s="138"/>
      <c r="ERV182" s="138"/>
      <c r="ERW182" s="138"/>
      <c r="ERX182" s="138"/>
      <c r="ERY182" s="138"/>
      <c r="ERZ182" s="138"/>
      <c r="ESA182" s="138"/>
      <c r="ESB182" s="138"/>
      <c r="ESC182" s="138"/>
      <c r="ESD182" s="138"/>
      <c r="ESE182" s="138"/>
      <c r="ESF182" s="138"/>
      <c r="ESG182" s="138"/>
      <c r="ESH182" s="138"/>
      <c r="ESI182" s="138"/>
      <c r="ESJ182" s="138"/>
      <c r="ESK182" s="138"/>
      <c r="ESL182" s="138"/>
      <c r="ESM182" s="138"/>
      <c r="ESN182" s="138"/>
      <c r="ESO182" s="138"/>
      <c r="ESP182" s="138"/>
      <c r="ESQ182" s="138"/>
      <c r="ESR182" s="138"/>
      <c r="ESS182" s="138"/>
      <c r="EST182" s="138"/>
      <c r="ESU182" s="138"/>
      <c r="ESV182" s="138"/>
      <c r="ESW182" s="138"/>
      <c r="ESX182" s="138"/>
      <c r="ESY182" s="138"/>
      <c r="ESZ182" s="138"/>
      <c r="ETA182" s="138"/>
      <c r="ETB182" s="138"/>
      <c r="ETC182" s="138"/>
      <c r="ETD182" s="138"/>
      <c r="ETE182" s="138"/>
      <c r="ETF182" s="138"/>
      <c r="ETG182" s="138"/>
      <c r="ETH182" s="138"/>
      <c r="ETI182" s="138"/>
      <c r="ETJ182" s="138"/>
      <c r="ETK182" s="138"/>
      <c r="ETL182" s="138"/>
      <c r="ETM182" s="138"/>
      <c r="ETN182" s="138"/>
      <c r="ETO182" s="138"/>
      <c r="ETP182" s="138"/>
      <c r="ETQ182" s="138"/>
      <c r="ETR182" s="138"/>
      <c r="ETS182" s="138"/>
      <c r="ETT182" s="138"/>
      <c r="ETU182" s="138"/>
      <c r="ETV182" s="138"/>
      <c r="ETW182" s="138"/>
      <c r="ETX182" s="138"/>
      <c r="ETY182" s="138"/>
      <c r="ETZ182" s="138"/>
      <c r="EUA182" s="138"/>
      <c r="EUB182" s="138"/>
      <c r="EUC182" s="138"/>
      <c r="EUD182" s="138"/>
      <c r="EUE182" s="138"/>
      <c r="EUF182" s="138"/>
      <c r="EUG182" s="138"/>
      <c r="EUH182" s="138"/>
      <c r="EUI182" s="138"/>
      <c r="EUJ182" s="138"/>
      <c r="EUK182" s="138"/>
      <c r="EUL182" s="138"/>
      <c r="EUM182" s="138"/>
      <c r="EUN182" s="138"/>
      <c r="EUO182" s="138"/>
      <c r="EUP182" s="138"/>
      <c r="EUQ182" s="138"/>
      <c r="EUR182" s="138"/>
      <c r="EUS182" s="138"/>
      <c r="EUT182" s="138"/>
      <c r="EUU182" s="138"/>
      <c r="EUV182" s="138"/>
      <c r="EUW182" s="138"/>
      <c r="EUX182" s="138"/>
      <c r="EUY182" s="138"/>
      <c r="EUZ182" s="138"/>
      <c r="EVA182" s="138"/>
      <c r="EVB182" s="138"/>
      <c r="EVC182" s="138"/>
      <c r="EVD182" s="138"/>
      <c r="EVE182" s="138"/>
      <c r="EVF182" s="138"/>
      <c r="EVG182" s="138"/>
      <c r="EVH182" s="138"/>
      <c r="EVI182" s="138"/>
      <c r="EVJ182" s="138"/>
      <c r="EVK182" s="138"/>
      <c r="EVL182" s="138"/>
      <c r="EVM182" s="138"/>
      <c r="EVN182" s="138"/>
      <c r="EVO182" s="138"/>
      <c r="EVP182" s="138"/>
      <c r="EVQ182" s="138"/>
      <c r="EVR182" s="138"/>
      <c r="EVS182" s="138"/>
      <c r="EVT182" s="138"/>
      <c r="EVU182" s="138"/>
      <c r="EVV182" s="138"/>
      <c r="EVW182" s="138"/>
      <c r="EVX182" s="138"/>
      <c r="EVY182" s="138"/>
      <c r="EVZ182" s="138"/>
      <c r="EWA182" s="138"/>
      <c r="EWB182" s="138"/>
      <c r="EWC182" s="138"/>
      <c r="EWD182" s="138"/>
      <c r="EWE182" s="138"/>
      <c r="EWF182" s="138"/>
      <c r="EWG182" s="138"/>
      <c r="EWH182" s="138"/>
      <c r="EWI182" s="138"/>
      <c r="EWJ182" s="138"/>
      <c r="EWK182" s="138"/>
      <c r="EWL182" s="138"/>
      <c r="EWM182" s="138"/>
      <c r="EWN182" s="138"/>
      <c r="EWO182" s="138"/>
      <c r="EWP182" s="138"/>
      <c r="EWQ182" s="138"/>
      <c r="EWR182" s="138"/>
      <c r="EWS182" s="138"/>
      <c r="EWT182" s="138"/>
      <c r="EWU182" s="138"/>
      <c r="EWV182" s="138"/>
      <c r="EWW182" s="138"/>
      <c r="EWX182" s="138"/>
      <c r="EWY182" s="138"/>
      <c r="EWZ182" s="138"/>
      <c r="EXA182" s="138"/>
      <c r="EXB182" s="138"/>
      <c r="EXC182" s="138"/>
      <c r="EXD182" s="138"/>
      <c r="EXE182" s="138"/>
      <c r="EXF182" s="138"/>
      <c r="EXG182" s="138"/>
      <c r="EXH182" s="138"/>
      <c r="EXI182" s="138"/>
      <c r="EXJ182" s="138"/>
      <c r="EXK182" s="138"/>
      <c r="EXL182" s="138"/>
      <c r="EXM182" s="138"/>
      <c r="EXN182" s="138"/>
      <c r="EXO182" s="138"/>
      <c r="EXP182" s="138"/>
      <c r="EXQ182" s="138"/>
      <c r="EXR182" s="138"/>
      <c r="EXS182" s="138"/>
      <c r="EXT182" s="138"/>
      <c r="EXU182" s="138"/>
      <c r="EXV182" s="138"/>
      <c r="EXW182" s="138"/>
      <c r="EXX182" s="138"/>
      <c r="EXY182" s="138"/>
      <c r="EXZ182" s="138"/>
      <c r="EYA182" s="138"/>
      <c r="EYB182" s="138"/>
      <c r="EYC182" s="138"/>
      <c r="EYD182" s="138"/>
      <c r="EYE182" s="138"/>
      <c r="EYF182" s="138"/>
      <c r="EYG182" s="138"/>
      <c r="EYH182" s="138"/>
      <c r="EYI182" s="138"/>
      <c r="EYJ182" s="138"/>
      <c r="EYK182" s="138"/>
      <c r="EYL182" s="138"/>
      <c r="EYM182" s="138"/>
      <c r="EYN182" s="138"/>
      <c r="EYO182" s="138"/>
      <c r="EYP182" s="138"/>
      <c r="EYQ182" s="138"/>
      <c r="EYR182" s="138"/>
      <c r="EYS182" s="138"/>
      <c r="EYT182" s="138"/>
      <c r="EYU182" s="138"/>
      <c r="EYV182" s="138"/>
      <c r="EYW182" s="138"/>
      <c r="EYX182" s="138"/>
      <c r="EYY182" s="138"/>
      <c r="EYZ182" s="138"/>
      <c r="EZA182" s="138"/>
      <c r="EZB182" s="138"/>
      <c r="EZC182" s="138"/>
      <c r="EZD182" s="138"/>
      <c r="EZE182" s="138"/>
      <c r="EZF182" s="138"/>
      <c r="EZG182" s="138"/>
      <c r="EZH182" s="138"/>
      <c r="EZI182" s="138"/>
      <c r="EZJ182" s="138"/>
      <c r="EZK182" s="138"/>
      <c r="EZL182" s="138"/>
      <c r="EZM182" s="138"/>
      <c r="EZN182" s="138"/>
      <c r="EZO182" s="138"/>
      <c r="EZP182" s="138"/>
      <c r="EZQ182" s="138"/>
      <c r="EZR182" s="138"/>
      <c r="EZS182" s="138"/>
      <c r="EZT182" s="138"/>
      <c r="EZU182" s="138"/>
      <c r="EZV182" s="138"/>
      <c r="EZW182" s="138"/>
      <c r="EZX182" s="138"/>
      <c r="EZY182" s="138"/>
      <c r="EZZ182" s="138"/>
      <c r="FAA182" s="138"/>
      <c r="FAB182" s="138"/>
      <c r="FAC182" s="138"/>
      <c r="FAD182" s="138"/>
      <c r="FAE182" s="138"/>
      <c r="FAF182" s="138"/>
      <c r="FAG182" s="138"/>
      <c r="FAH182" s="138"/>
      <c r="FAI182" s="138"/>
      <c r="FAJ182" s="138"/>
      <c r="FAK182" s="138"/>
      <c r="FAL182" s="138"/>
      <c r="FAM182" s="138"/>
      <c r="FAN182" s="138"/>
      <c r="FAO182" s="138"/>
      <c r="FAP182" s="138"/>
      <c r="FAQ182" s="138"/>
      <c r="FAR182" s="138"/>
      <c r="FAS182" s="138"/>
      <c r="FAT182" s="138"/>
      <c r="FAU182" s="138"/>
      <c r="FAV182" s="138"/>
      <c r="FAW182" s="138"/>
      <c r="FAX182" s="138"/>
      <c r="FAY182" s="138"/>
      <c r="FAZ182" s="138"/>
      <c r="FBA182" s="138"/>
      <c r="FBB182" s="138"/>
      <c r="FBC182" s="138"/>
      <c r="FBD182" s="138"/>
      <c r="FBE182" s="138"/>
      <c r="FBF182" s="138"/>
      <c r="FBG182" s="138"/>
      <c r="FBH182" s="138"/>
      <c r="FBI182" s="138"/>
      <c r="FBJ182" s="138"/>
      <c r="FBK182" s="138"/>
      <c r="FBL182" s="138"/>
      <c r="FBM182" s="138"/>
      <c r="FBN182" s="138"/>
      <c r="FBO182" s="138"/>
      <c r="FBP182" s="138"/>
      <c r="FBQ182" s="138"/>
      <c r="FBR182" s="138"/>
      <c r="FBS182" s="138"/>
      <c r="FBT182" s="138"/>
      <c r="FBU182" s="138"/>
      <c r="FBV182" s="138"/>
      <c r="FBW182" s="138"/>
      <c r="FBX182" s="138"/>
      <c r="FBY182" s="138"/>
      <c r="FBZ182" s="138"/>
      <c r="FCA182" s="138"/>
      <c r="FCB182" s="138"/>
      <c r="FCC182" s="138"/>
      <c r="FCD182" s="138"/>
      <c r="FCE182" s="138"/>
      <c r="FCF182" s="138"/>
      <c r="FCG182" s="138"/>
      <c r="FCH182" s="138"/>
      <c r="FCI182" s="138"/>
      <c r="FCJ182" s="138"/>
      <c r="FCK182" s="138"/>
      <c r="FCL182" s="138"/>
      <c r="FCM182" s="138"/>
      <c r="FCN182" s="138"/>
      <c r="FCO182" s="138"/>
      <c r="FCP182" s="138"/>
      <c r="FCQ182" s="138"/>
      <c r="FCR182" s="138"/>
      <c r="FCS182" s="138"/>
      <c r="FCT182" s="138"/>
      <c r="FCU182" s="138"/>
      <c r="FCV182" s="138"/>
      <c r="FCW182" s="138"/>
      <c r="FCX182" s="138"/>
      <c r="FCY182" s="138"/>
      <c r="FCZ182" s="138"/>
      <c r="FDA182" s="138"/>
      <c r="FDB182" s="138"/>
      <c r="FDC182" s="138"/>
      <c r="FDD182" s="138"/>
      <c r="FDE182" s="138"/>
      <c r="FDF182" s="138"/>
      <c r="FDG182" s="138"/>
      <c r="FDH182" s="138"/>
      <c r="FDI182" s="138"/>
      <c r="FDJ182" s="138"/>
      <c r="FDK182" s="138"/>
      <c r="FDL182" s="138"/>
      <c r="FDM182" s="138"/>
      <c r="FDN182" s="138"/>
      <c r="FDO182" s="138"/>
      <c r="FDP182" s="138"/>
      <c r="FDQ182" s="138"/>
      <c r="FDR182" s="138"/>
      <c r="FDS182" s="138"/>
      <c r="FDT182" s="138"/>
      <c r="FDU182" s="138"/>
      <c r="FDV182" s="138"/>
      <c r="FDW182" s="138"/>
      <c r="FDX182" s="138"/>
      <c r="FDY182" s="138"/>
      <c r="FDZ182" s="138"/>
      <c r="FEA182" s="138"/>
      <c r="FEB182" s="138"/>
      <c r="FEC182" s="138"/>
      <c r="FED182" s="138"/>
      <c r="FEE182" s="138"/>
      <c r="FEF182" s="138"/>
      <c r="FEG182" s="138"/>
      <c r="FEH182" s="138"/>
      <c r="FEI182" s="138"/>
      <c r="FEJ182" s="138"/>
      <c r="FEK182" s="138"/>
      <c r="FEL182" s="138"/>
      <c r="FEM182" s="138"/>
      <c r="FEN182" s="138"/>
      <c r="FEO182" s="138"/>
      <c r="FEP182" s="138"/>
      <c r="FEQ182" s="138"/>
      <c r="FER182" s="138"/>
      <c r="FES182" s="138"/>
      <c r="FET182" s="138"/>
      <c r="FEU182" s="138"/>
      <c r="FEV182" s="138"/>
      <c r="FEW182" s="138"/>
      <c r="FEX182" s="138"/>
      <c r="FEY182" s="138"/>
      <c r="FEZ182" s="138"/>
      <c r="FFA182" s="138"/>
      <c r="FFB182" s="138"/>
      <c r="FFC182" s="138"/>
      <c r="FFD182" s="138"/>
      <c r="FFE182" s="138"/>
      <c r="FFF182" s="138"/>
      <c r="FFG182" s="138"/>
      <c r="FFH182" s="138"/>
      <c r="FFI182" s="138"/>
      <c r="FFJ182" s="138"/>
      <c r="FFK182" s="138"/>
      <c r="FFL182" s="138"/>
      <c r="FFM182" s="138"/>
      <c r="FFN182" s="138"/>
      <c r="FFO182" s="138"/>
      <c r="FFP182" s="138"/>
      <c r="FFQ182" s="138"/>
      <c r="FFR182" s="138"/>
      <c r="FFS182" s="138"/>
      <c r="FFT182" s="138"/>
      <c r="FFU182" s="138"/>
      <c r="FFV182" s="138"/>
      <c r="FFW182" s="138"/>
      <c r="FFX182" s="138"/>
      <c r="FFY182" s="138"/>
      <c r="FFZ182" s="138"/>
      <c r="FGA182" s="138"/>
      <c r="FGB182" s="138"/>
      <c r="FGC182" s="138"/>
      <c r="FGD182" s="138"/>
      <c r="FGE182" s="138"/>
      <c r="FGF182" s="138"/>
      <c r="FGG182" s="138"/>
      <c r="FGH182" s="138"/>
      <c r="FGI182" s="138"/>
      <c r="FGJ182" s="138"/>
      <c r="FGK182" s="138"/>
      <c r="FGL182" s="138"/>
      <c r="FGM182" s="138"/>
      <c r="FGN182" s="138"/>
      <c r="FGO182" s="138"/>
      <c r="FGP182" s="138"/>
      <c r="FGQ182" s="138"/>
      <c r="FGR182" s="138"/>
      <c r="FGS182" s="138"/>
      <c r="FGT182" s="138"/>
      <c r="FGU182" s="138"/>
      <c r="FGV182" s="138"/>
      <c r="FGW182" s="138"/>
      <c r="FGX182" s="138"/>
      <c r="FGY182" s="138"/>
      <c r="FGZ182" s="138"/>
      <c r="FHA182" s="138"/>
      <c r="FHB182" s="138"/>
      <c r="FHC182" s="138"/>
      <c r="FHD182" s="138"/>
      <c r="FHE182" s="138"/>
      <c r="FHF182" s="138"/>
      <c r="FHG182" s="138"/>
      <c r="FHH182" s="138"/>
      <c r="FHI182" s="138"/>
      <c r="FHJ182" s="138"/>
      <c r="FHK182" s="138"/>
      <c r="FHL182" s="138"/>
      <c r="FHM182" s="138"/>
      <c r="FHN182" s="138"/>
      <c r="FHO182" s="138"/>
      <c r="FHP182" s="138"/>
      <c r="FHQ182" s="138"/>
      <c r="FHR182" s="138"/>
      <c r="FHS182" s="138"/>
      <c r="FHT182" s="138"/>
      <c r="FHU182" s="138"/>
      <c r="FHV182" s="138"/>
      <c r="FHW182" s="138"/>
      <c r="FHX182" s="138"/>
      <c r="FHY182" s="138"/>
      <c r="FHZ182" s="138"/>
      <c r="FIA182" s="138"/>
      <c r="FIB182" s="138"/>
      <c r="FIC182" s="138"/>
      <c r="FID182" s="138"/>
      <c r="FIE182" s="138"/>
      <c r="FIF182" s="138"/>
      <c r="FIG182" s="138"/>
      <c r="FIH182" s="138"/>
      <c r="FII182" s="138"/>
      <c r="FIJ182" s="138"/>
      <c r="FIK182" s="138"/>
      <c r="FIL182" s="138"/>
      <c r="FIM182" s="138"/>
      <c r="FIN182" s="138"/>
      <c r="FIO182" s="138"/>
      <c r="FIP182" s="138"/>
      <c r="FIQ182" s="138"/>
      <c r="FIR182" s="138"/>
      <c r="FIS182" s="138"/>
      <c r="FIT182" s="138"/>
      <c r="FIU182" s="138"/>
      <c r="FIV182" s="138"/>
      <c r="FIW182" s="138"/>
      <c r="FIX182" s="138"/>
      <c r="FIY182" s="138"/>
      <c r="FIZ182" s="138"/>
      <c r="FJA182" s="138"/>
      <c r="FJB182" s="138"/>
      <c r="FJC182" s="138"/>
      <c r="FJD182" s="138"/>
      <c r="FJE182" s="138"/>
      <c r="FJF182" s="138"/>
      <c r="FJG182" s="138"/>
      <c r="FJH182" s="138"/>
      <c r="FJI182" s="138"/>
      <c r="FJJ182" s="138"/>
      <c r="FJK182" s="138"/>
      <c r="FJL182" s="138"/>
      <c r="FJM182" s="138"/>
      <c r="FJN182" s="138"/>
      <c r="FJO182" s="138"/>
      <c r="FJP182" s="138"/>
      <c r="FJQ182" s="138"/>
      <c r="FJR182" s="138"/>
      <c r="FJS182" s="138"/>
      <c r="FJT182" s="138"/>
      <c r="FJU182" s="138"/>
      <c r="FJV182" s="138"/>
      <c r="FJW182" s="138"/>
      <c r="FJX182" s="138"/>
      <c r="FJY182" s="138"/>
      <c r="FJZ182" s="138"/>
      <c r="FKA182" s="138"/>
      <c r="FKB182" s="138"/>
      <c r="FKC182" s="138"/>
      <c r="FKD182" s="138"/>
      <c r="FKE182" s="138"/>
      <c r="FKF182" s="138"/>
      <c r="FKG182" s="138"/>
      <c r="FKH182" s="138"/>
      <c r="FKI182" s="138"/>
      <c r="FKJ182" s="138"/>
      <c r="FKK182" s="138"/>
      <c r="FKL182" s="138"/>
      <c r="FKM182" s="138"/>
      <c r="FKN182" s="138"/>
      <c r="FKO182" s="138"/>
      <c r="FKP182" s="138"/>
      <c r="FKQ182" s="138"/>
      <c r="FKR182" s="138"/>
      <c r="FKS182" s="138"/>
      <c r="FKT182" s="138"/>
      <c r="FKU182" s="138"/>
      <c r="FKV182" s="138"/>
      <c r="FKW182" s="138"/>
      <c r="FKX182" s="138"/>
      <c r="FKY182" s="138"/>
      <c r="FKZ182" s="138"/>
      <c r="FLA182" s="138"/>
      <c r="FLB182" s="138"/>
      <c r="FLC182" s="138"/>
      <c r="FLD182" s="138"/>
      <c r="FLE182" s="138"/>
      <c r="FLF182" s="138"/>
      <c r="FLG182" s="138"/>
      <c r="FLH182" s="138"/>
      <c r="FLI182" s="138"/>
      <c r="FLJ182" s="138"/>
      <c r="FLK182" s="138"/>
      <c r="FLL182" s="138"/>
      <c r="FLM182" s="138"/>
      <c r="FLN182" s="138"/>
      <c r="FLO182" s="138"/>
      <c r="FLP182" s="138"/>
      <c r="FLQ182" s="138"/>
      <c r="FLR182" s="138"/>
      <c r="FLS182" s="138"/>
      <c r="FLT182" s="138"/>
      <c r="FLU182" s="138"/>
      <c r="FLV182" s="138"/>
      <c r="FLW182" s="138"/>
      <c r="FLX182" s="138"/>
      <c r="FLY182" s="138"/>
      <c r="FLZ182" s="138"/>
      <c r="FMA182" s="138"/>
      <c r="FMB182" s="138"/>
      <c r="FMC182" s="138"/>
      <c r="FMD182" s="138"/>
      <c r="FME182" s="138"/>
      <c r="FMF182" s="138"/>
      <c r="FMG182" s="138"/>
      <c r="FMH182" s="138"/>
      <c r="FMI182" s="138"/>
      <c r="FMJ182" s="138"/>
      <c r="FMK182" s="138"/>
      <c r="FML182" s="138"/>
      <c r="FMM182" s="138"/>
      <c r="FMN182" s="138"/>
      <c r="FMO182" s="138"/>
      <c r="FMP182" s="138"/>
      <c r="FMQ182" s="138"/>
      <c r="FMR182" s="138"/>
      <c r="FMS182" s="138"/>
      <c r="FMT182" s="138"/>
      <c r="FMU182" s="138"/>
      <c r="FMV182" s="138"/>
      <c r="FMW182" s="138"/>
      <c r="FMX182" s="138"/>
      <c r="FMY182" s="138"/>
      <c r="FMZ182" s="138"/>
      <c r="FNA182" s="138"/>
      <c r="FNB182" s="138"/>
      <c r="FNC182" s="138"/>
      <c r="FND182" s="138"/>
      <c r="FNE182" s="138"/>
      <c r="FNF182" s="138"/>
      <c r="FNG182" s="138"/>
      <c r="FNH182" s="138"/>
      <c r="FNI182" s="138"/>
      <c r="FNJ182" s="138"/>
      <c r="FNK182" s="138"/>
      <c r="FNL182" s="138"/>
      <c r="FNM182" s="138"/>
      <c r="FNN182" s="138"/>
      <c r="FNO182" s="138"/>
      <c r="FNP182" s="138"/>
      <c r="FNQ182" s="138"/>
      <c r="FNR182" s="138"/>
      <c r="FNS182" s="138"/>
      <c r="FNT182" s="138"/>
      <c r="FNU182" s="138"/>
      <c r="FNV182" s="138"/>
      <c r="FNW182" s="138"/>
      <c r="FNX182" s="138"/>
      <c r="FNY182" s="138"/>
      <c r="FNZ182" s="138"/>
      <c r="FOA182" s="138"/>
      <c r="FOB182" s="138"/>
      <c r="FOC182" s="138"/>
      <c r="FOD182" s="138"/>
      <c r="FOE182" s="138"/>
      <c r="FOF182" s="138"/>
      <c r="FOG182" s="138"/>
      <c r="FOH182" s="138"/>
      <c r="FOI182" s="138"/>
      <c r="FOJ182" s="138"/>
      <c r="FOK182" s="138"/>
      <c r="FOL182" s="138"/>
      <c r="FOM182" s="138"/>
      <c r="FON182" s="138"/>
      <c r="FOO182" s="138"/>
      <c r="FOP182" s="138"/>
      <c r="FOQ182" s="138"/>
      <c r="FOR182" s="138"/>
      <c r="FOS182" s="138"/>
      <c r="FOT182" s="138"/>
      <c r="FOU182" s="138"/>
      <c r="FOV182" s="138"/>
      <c r="FOW182" s="138"/>
      <c r="FOX182" s="138"/>
      <c r="FOY182" s="138"/>
      <c r="FOZ182" s="138"/>
      <c r="FPA182" s="138"/>
      <c r="FPB182" s="138"/>
      <c r="FPC182" s="138"/>
      <c r="FPD182" s="138"/>
      <c r="FPE182" s="138"/>
      <c r="FPF182" s="138"/>
      <c r="FPG182" s="138"/>
      <c r="FPH182" s="138"/>
      <c r="FPI182" s="138"/>
      <c r="FPJ182" s="138"/>
      <c r="FPK182" s="138"/>
      <c r="FPL182" s="138"/>
      <c r="FPM182" s="138"/>
      <c r="FPN182" s="138"/>
      <c r="FPO182" s="138"/>
      <c r="FPP182" s="138"/>
      <c r="FPQ182" s="138"/>
      <c r="FPR182" s="138"/>
      <c r="FPS182" s="138"/>
      <c r="FPT182" s="138"/>
      <c r="FPU182" s="138"/>
      <c r="FPV182" s="138"/>
      <c r="FPW182" s="138"/>
      <c r="FPX182" s="138"/>
      <c r="FPY182" s="138"/>
      <c r="FPZ182" s="138"/>
      <c r="FQA182" s="138"/>
      <c r="FQB182" s="138"/>
      <c r="FQC182" s="138"/>
      <c r="FQD182" s="138"/>
      <c r="FQE182" s="138"/>
      <c r="FQF182" s="138"/>
      <c r="FQG182" s="138"/>
      <c r="FQH182" s="138"/>
      <c r="FQI182" s="138"/>
      <c r="FQJ182" s="138"/>
      <c r="FQK182" s="138"/>
      <c r="FQL182" s="138"/>
      <c r="FQM182" s="138"/>
      <c r="FQN182" s="138"/>
      <c r="FQO182" s="138"/>
      <c r="FQP182" s="138"/>
      <c r="FQQ182" s="138"/>
      <c r="FQR182" s="138"/>
      <c r="FQS182" s="138"/>
      <c r="FQT182" s="138"/>
      <c r="FQU182" s="138"/>
      <c r="FQV182" s="138"/>
      <c r="FQW182" s="138"/>
      <c r="FQX182" s="138"/>
      <c r="FQY182" s="138"/>
      <c r="FQZ182" s="138"/>
      <c r="FRA182" s="138"/>
      <c r="FRB182" s="138"/>
      <c r="FRC182" s="138"/>
      <c r="FRD182" s="138"/>
      <c r="FRE182" s="138"/>
      <c r="FRF182" s="138"/>
      <c r="FRG182" s="138"/>
      <c r="FRH182" s="138"/>
      <c r="FRI182" s="138"/>
      <c r="FRJ182" s="138"/>
      <c r="FRK182" s="138"/>
      <c r="FRL182" s="138"/>
      <c r="FRM182" s="138"/>
      <c r="FRN182" s="138"/>
      <c r="FRO182" s="138"/>
      <c r="FRP182" s="138"/>
      <c r="FRQ182" s="138"/>
      <c r="FRR182" s="138"/>
      <c r="FRS182" s="138"/>
      <c r="FRT182" s="138"/>
      <c r="FRU182" s="138"/>
      <c r="FRV182" s="138"/>
      <c r="FRW182" s="138"/>
      <c r="FRX182" s="138"/>
      <c r="FRY182" s="138"/>
      <c r="FRZ182" s="138"/>
      <c r="FSA182" s="138"/>
      <c r="FSB182" s="138"/>
      <c r="FSC182" s="138"/>
      <c r="FSD182" s="138"/>
      <c r="FSE182" s="138"/>
      <c r="FSF182" s="138"/>
      <c r="FSG182" s="138"/>
      <c r="FSH182" s="138"/>
      <c r="FSI182" s="138"/>
      <c r="FSJ182" s="138"/>
      <c r="FSK182" s="138"/>
      <c r="FSL182" s="138"/>
      <c r="FSM182" s="138"/>
      <c r="FSN182" s="138"/>
      <c r="FSO182" s="138"/>
      <c r="FSP182" s="138"/>
      <c r="FSQ182" s="138"/>
      <c r="FSR182" s="138"/>
      <c r="FSS182" s="138"/>
      <c r="FST182" s="138"/>
      <c r="FSU182" s="138"/>
      <c r="FSV182" s="138"/>
      <c r="FSW182" s="138"/>
      <c r="FSX182" s="138"/>
      <c r="FSY182" s="138"/>
      <c r="FSZ182" s="138"/>
      <c r="FTA182" s="138"/>
      <c r="FTB182" s="138"/>
      <c r="FTC182" s="138"/>
      <c r="FTD182" s="138"/>
      <c r="FTE182" s="138"/>
      <c r="FTF182" s="138"/>
      <c r="FTG182" s="138"/>
      <c r="FTH182" s="138"/>
      <c r="FTI182" s="138"/>
      <c r="FTJ182" s="138"/>
      <c r="FTK182" s="138"/>
      <c r="FTL182" s="138"/>
      <c r="FTM182" s="138"/>
      <c r="FTN182" s="138"/>
      <c r="FTO182" s="138"/>
      <c r="FTP182" s="138"/>
      <c r="FTQ182" s="138"/>
      <c r="FTR182" s="138"/>
      <c r="FTS182" s="138"/>
      <c r="FTT182" s="138"/>
      <c r="FTU182" s="138"/>
      <c r="FTV182" s="138"/>
      <c r="FTW182" s="138"/>
      <c r="FTX182" s="138"/>
      <c r="FTY182" s="138"/>
      <c r="FTZ182" s="138"/>
      <c r="FUA182" s="138"/>
      <c r="FUB182" s="138"/>
      <c r="FUC182" s="138"/>
      <c r="FUD182" s="138"/>
      <c r="FUE182" s="138"/>
      <c r="FUF182" s="138"/>
      <c r="FUG182" s="138"/>
      <c r="FUH182" s="138"/>
      <c r="FUI182" s="138"/>
      <c r="FUJ182" s="138"/>
      <c r="FUK182" s="138"/>
      <c r="FUL182" s="138"/>
      <c r="FUM182" s="138"/>
      <c r="FUN182" s="138"/>
      <c r="FUO182" s="138"/>
      <c r="FUP182" s="138"/>
      <c r="FUQ182" s="138"/>
      <c r="FUR182" s="138"/>
      <c r="FUS182" s="138"/>
      <c r="FUT182" s="138"/>
      <c r="FUU182" s="138"/>
      <c r="FUV182" s="138"/>
      <c r="FUW182" s="138"/>
      <c r="FUX182" s="138"/>
      <c r="FUY182" s="138"/>
      <c r="FUZ182" s="138"/>
      <c r="FVA182" s="138"/>
      <c r="FVB182" s="138"/>
      <c r="FVC182" s="138"/>
      <c r="FVD182" s="138"/>
      <c r="FVE182" s="138"/>
      <c r="FVF182" s="138"/>
      <c r="FVG182" s="138"/>
      <c r="FVH182" s="138"/>
      <c r="FVI182" s="138"/>
      <c r="FVJ182" s="138"/>
      <c r="FVK182" s="138"/>
      <c r="FVL182" s="138"/>
      <c r="FVM182" s="138"/>
      <c r="FVN182" s="138"/>
      <c r="FVO182" s="138"/>
      <c r="FVP182" s="138"/>
      <c r="FVQ182" s="138"/>
      <c r="FVR182" s="138"/>
      <c r="FVS182" s="138"/>
      <c r="FVT182" s="138"/>
      <c r="FVU182" s="138"/>
      <c r="FVV182" s="138"/>
      <c r="FVW182" s="138"/>
      <c r="FVX182" s="138"/>
      <c r="FVY182" s="138"/>
      <c r="FVZ182" s="138"/>
      <c r="FWA182" s="138"/>
      <c r="FWB182" s="138"/>
      <c r="FWC182" s="138"/>
      <c r="FWD182" s="138"/>
      <c r="FWE182" s="138"/>
      <c r="FWF182" s="138"/>
      <c r="FWG182" s="138"/>
      <c r="FWH182" s="138"/>
      <c r="FWI182" s="138"/>
      <c r="FWJ182" s="138"/>
      <c r="FWK182" s="138"/>
      <c r="FWL182" s="138"/>
      <c r="FWM182" s="138"/>
      <c r="FWN182" s="138"/>
      <c r="FWO182" s="138"/>
      <c r="FWP182" s="138"/>
      <c r="FWQ182" s="138"/>
      <c r="FWR182" s="138"/>
      <c r="FWS182" s="138"/>
      <c r="FWT182" s="138"/>
      <c r="FWU182" s="138"/>
      <c r="FWV182" s="138"/>
      <c r="FWW182" s="138"/>
      <c r="FWX182" s="138"/>
      <c r="FWY182" s="138"/>
      <c r="FWZ182" s="138"/>
      <c r="FXA182" s="138"/>
      <c r="FXB182" s="138"/>
      <c r="FXC182" s="138"/>
      <c r="FXD182" s="138"/>
      <c r="FXE182" s="138"/>
      <c r="FXF182" s="138"/>
      <c r="FXG182" s="138"/>
      <c r="FXH182" s="138"/>
      <c r="FXI182" s="138"/>
      <c r="FXJ182" s="138"/>
      <c r="FXK182" s="138"/>
      <c r="FXL182" s="138"/>
      <c r="FXM182" s="138"/>
      <c r="FXN182" s="138"/>
      <c r="FXO182" s="138"/>
      <c r="FXP182" s="138"/>
      <c r="FXQ182" s="138"/>
      <c r="FXR182" s="138"/>
      <c r="FXS182" s="138"/>
      <c r="FXT182" s="138"/>
      <c r="FXU182" s="138"/>
      <c r="FXV182" s="138"/>
      <c r="FXW182" s="138"/>
      <c r="FXX182" s="138"/>
      <c r="FXY182" s="138"/>
      <c r="FXZ182" s="138"/>
      <c r="FYA182" s="138"/>
      <c r="FYB182" s="138"/>
      <c r="FYC182" s="138"/>
      <c r="FYD182" s="138"/>
      <c r="FYE182" s="138"/>
      <c r="FYF182" s="138"/>
      <c r="FYG182" s="138"/>
      <c r="FYH182" s="138"/>
      <c r="FYI182" s="138"/>
      <c r="FYJ182" s="138"/>
      <c r="FYK182" s="138"/>
      <c r="FYL182" s="138"/>
      <c r="FYM182" s="138"/>
      <c r="FYN182" s="138"/>
      <c r="FYO182" s="138"/>
      <c r="FYP182" s="138"/>
      <c r="FYQ182" s="138"/>
      <c r="FYR182" s="138"/>
      <c r="FYS182" s="138"/>
      <c r="FYT182" s="138"/>
      <c r="FYU182" s="138"/>
      <c r="FYV182" s="138"/>
      <c r="FYW182" s="138"/>
      <c r="FYX182" s="138"/>
      <c r="FYY182" s="138"/>
      <c r="FYZ182" s="138"/>
      <c r="FZA182" s="138"/>
      <c r="FZB182" s="138"/>
      <c r="FZC182" s="138"/>
      <c r="FZD182" s="138"/>
      <c r="FZE182" s="138"/>
      <c r="FZF182" s="138"/>
      <c r="FZG182" s="138"/>
      <c r="FZH182" s="138"/>
      <c r="FZI182" s="138"/>
      <c r="FZJ182" s="138"/>
      <c r="FZK182" s="138"/>
      <c r="FZL182" s="138"/>
      <c r="FZM182" s="138"/>
      <c r="FZN182" s="138"/>
      <c r="FZO182" s="138"/>
      <c r="FZP182" s="138"/>
      <c r="FZQ182" s="138"/>
      <c r="FZR182" s="138"/>
      <c r="FZS182" s="138"/>
      <c r="FZT182" s="138"/>
      <c r="FZU182" s="138"/>
      <c r="FZV182" s="138"/>
      <c r="FZW182" s="138"/>
      <c r="FZX182" s="138"/>
      <c r="FZY182" s="138"/>
      <c r="FZZ182" s="138"/>
      <c r="GAA182" s="138"/>
      <c r="GAB182" s="138"/>
      <c r="GAC182" s="138"/>
      <c r="GAD182" s="138"/>
      <c r="GAE182" s="138"/>
      <c r="GAF182" s="138"/>
      <c r="GAG182" s="138"/>
      <c r="GAH182" s="138"/>
      <c r="GAI182" s="138"/>
      <c r="GAJ182" s="138"/>
      <c r="GAK182" s="138"/>
      <c r="GAL182" s="138"/>
      <c r="GAM182" s="138"/>
      <c r="GAN182" s="138"/>
      <c r="GAO182" s="138"/>
      <c r="GAP182" s="138"/>
      <c r="GAQ182" s="138"/>
      <c r="GAR182" s="138"/>
      <c r="GAS182" s="138"/>
      <c r="GAT182" s="138"/>
      <c r="GAU182" s="138"/>
      <c r="GAV182" s="138"/>
      <c r="GAW182" s="138"/>
      <c r="GAX182" s="138"/>
      <c r="GAY182" s="138"/>
      <c r="GAZ182" s="138"/>
      <c r="GBA182" s="138"/>
      <c r="GBB182" s="138"/>
      <c r="GBC182" s="138"/>
      <c r="GBD182" s="138"/>
      <c r="GBE182" s="138"/>
      <c r="GBF182" s="138"/>
      <c r="GBG182" s="138"/>
      <c r="GBH182" s="138"/>
      <c r="GBI182" s="138"/>
      <c r="GBJ182" s="138"/>
      <c r="GBK182" s="138"/>
      <c r="GBL182" s="138"/>
      <c r="GBM182" s="138"/>
      <c r="GBN182" s="138"/>
      <c r="GBO182" s="138"/>
      <c r="GBP182" s="138"/>
      <c r="GBQ182" s="138"/>
      <c r="GBR182" s="138"/>
      <c r="GBS182" s="138"/>
      <c r="GBT182" s="138"/>
      <c r="GBU182" s="138"/>
      <c r="GBV182" s="138"/>
      <c r="GBW182" s="138"/>
      <c r="GBX182" s="138"/>
      <c r="GBY182" s="138"/>
      <c r="GBZ182" s="138"/>
      <c r="GCA182" s="138"/>
      <c r="GCB182" s="138"/>
      <c r="GCC182" s="138"/>
      <c r="GCD182" s="138"/>
      <c r="GCE182" s="138"/>
      <c r="GCF182" s="138"/>
      <c r="GCG182" s="138"/>
      <c r="GCH182" s="138"/>
      <c r="GCI182" s="138"/>
      <c r="GCJ182" s="138"/>
      <c r="GCK182" s="138"/>
      <c r="GCL182" s="138"/>
      <c r="GCM182" s="138"/>
      <c r="GCN182" s="138"/>
      <c r="GCO182" s="138"/>
      <c r="GCP182" s="138"/>
      <c r="GCQ182" s="138"/>
      <c r="GCR182" s="138"/>
      <c r="GCS182" s="138"/>
      <c r="GCT182" s="138"/>
      <c r="GCU182" s="138"/>
      <c r="GCV182" s="138"/>
      <c r="GCW182" s="138"/>
      <c r="GCX182" s="138"/>
      <c r="GCY182" s="138"/>
      <c r="GCZ182" s="138"/>
      <c r="GDA182" s="138"/>
      <c r="GDB182" s="138"/>
      <c r="GDC182" s="138"/>
      <c r="GDD182" s="138"/>
      <c r="GDE182" s="138"/>
      <c r="GDF182" s="138"/>
      <c r="GDG182" s="138"/>
      <c r="GDH182" s="138"/>
      <c r="GDI182" s="138"/>
      <c r="GDJ182" s="138"/>
      <c r="GDK182" s="138"/>
      <c r="GDL182" s="138"/>
      <c r="GDM182" s="138"/>
      <c r="GDN182" s="138"/>
      <c r="GDO182" s="138"/>
      <c r="GDP182" s="138"/>
      <c r="GDQ182" s="138"/>
      <c r="GDR182" s="138"/>
      <c r="GDS182" s="138"/>
      <c r="GDT182" s="138"/>
      <c r="GDU182" s="138"/>
      <c r="GDV182" s="138"/>
      <c r="GDW182" s="138"/>
      <c r="GDX182" s="138"/>
      <c r="GDY182" s="138"/>
      <c r="GDZ182" s="138"/>
      <c r="GEA182" s="138"/>
      <c r="GEB182" s="138"/>
      <c r="GEC182" s="138"/>
      <c r="GED182" s="138"/>
      <c r="GEE182" s="138"/>
      <c r="GEF182" s="138"/>
      <c r="GEG182" s="138"/>
      <c r="GEH182" s="138"/>
      <c r="GEI182" s="138"/>
      <c r="GEJ182" s="138"/>
      <c r="GEK182" s="138"/>
      <c r="GEL182" s="138"/>
      <c r="GEM182" s="138"/>
      <c r="GEN182" s="138"/>
      <c r="GEO182" s="138"/>
      <c r="GEP182" s="138"/>
      <c r="GEQ182" s="138"/>
      <c r="GER182" s="138"/>
      <c r="GES182" s="138"/>
      <c r="GET182" s="138"/>
      <c r="GEU182" s="138"/>
      <c r="GEV182" s="138"/>
      <c r="GEW182" s="138"/>
      <c r="GEX182" s="138"/>
      <c r="GEY182" s="138"/>
      <c r="GEZ182" s="138"/>
      <c r="GFA182" s="138"/>
      <c r="GFB182" s="138"/>
      <c r="GFC182" s="138"/>
      <c r="GFD182" s="138"/>
      <c r="GFE182" s="138"/>
      <c r="GFF182" s="138"/>
      <c r="GFG182" s="138"/>
      <c r="GFH182" s="138"/>
      <c r="GFI182" s="138"/>
      <c r="GFJ182" s="138"/>
      <c r="GFK182" s="138"/>
      <c r="GFL182" s="138"/>
      <c r="GFM182" s="138"/>
      <c r="GFN182" s="138"/>
      <c r="GFO182" s="138"/>
      <c r="GFP182" s="138"/>
      <c r="GFQ182" s="138"/>
      <c r="GFR182" s="138"/>
      <c r="GFS182" s="138"/>
      <c r="GFT182" s="138"/>
      <c r="GFU182" s="138"/>
      <c r="GFV182" s="138"/>
      <c r="GFW182" s="138"/>
      <c r="GFX182" s="138"/>
      <c r="GFY182" s="138"/>
      <c r="GFZ182" s="138"/>
      <c r="GGA182" s="138"/>
      <c r="GGB182" s="138"/>
      <c r="GGC182" s="138"/>
      <c r="GGD182" s="138"/>
      <c r="GGE182" s="138"/>
      <c r="GGF182" s="138"/>
      <c r="GGG182" s="138"/>
      <c r="GGH182" s="138"/>
      <c r="GGI182" s="138"/>
      <c r="GGJ182" s="138"/>
      <c r="GGK182" s="138"/>
      <c r="GGL182" s="138"/>
      <c r="GGM182" s="138"/>
      <c r="GGN182" s="138"/>
      <c r="GGO182" s="138"/>
      <c r="GGP182" s="138"/>
      <c r="GGQ182" s="138"/>
      <c r="GGR182" s="138"/>
      <c r="GGS182" s="138"/>
      <c r="GGT182" s="138"/>
      <c r="GGU182" s="138"/>
      <c r="GGV182" s="138"/>
      <c r="GGW182" s="138"/>
      <c r="GGX182" s="138"/>
      <c r="GGY182" s="138"/>
      <c r="GGZ182" s="138"/>
      <c r="GHA182" s="138"/>
      <c r="GHB182" s="138"/>
      <c r="GHC182" s="138"/>
      <c r="GHD182" s="138"/>
      <c r="GHE182" s="138"/>
      <c r="GHF182" s="138"/>
      <c r="GHG182" s="138"/>
      <c r="GHH182" s="138"/>
      <c r="GHI182" s="138"/>
      <c r="GHJ182" s="138"/>
      <c r="GHK182" s="138"/>
      <c r="GHL182" s="138"/>
      <c r="GHM182" s="138"/>
      <c r="GHN182" s="138"/>
      <c r="GHO182" s="138"/>
      <c r="GHP182" s="138"/>
      <c r="GHQ182" s="138"/>
      <c r="GHR182" s="138"/>
      <c r="GHS182" s="138"/>
      <c r="GHT182" s="138"/>
      <c r="GHU182" s="138"/>
      <c r="GHV182" s="138"/>
      <c r="GHW182" s="138"/>
      <c r="GHX182" s="138"/>
      <c r="GHY182" s="138"/>
      <c r="GHZ182" s="138"/>
      <c r="GIA182" s="138"/>
      <c r="GIB182" s="138"/>
      <c r="GIC182" s="138"/>
      <c r="GID182" s="138"/>
      <c r="GIE182" s="138"/>
      <c r="GIF182" s="138"/>
      <c r="GIG182" s="138"/>
      <c r="GIH182" s="138"/>
      <c r="GII182" s="138"/>
      <c r="GIJ182" s="138"/>
      <c r="GIK182" s="138"/>
      <c r="GIL182" s="138"/>
      <c r="GIM182" s="138"/>
      <c r="GIN182" s="138"/>
      <c r="GIO182" s="138"/>
      <c r="GIP182" s="138"/>
      <c r="GIQ182" s="138"/>
      <c r="GIR182" s="138"/>
      <c r="GIS182" s="138"/>
      <c r="GIT182" s="138"/>
      <c r="GIU182" s="138"/>
      <c r="GIV182" s="138"/>
      <c r="GIW182" s="138"/>
      <c r="GIX182" s="138"/>
      <c r="GIY182" s="138"/>
      <c r="GIZ182" s="138"/>
      <c r="GJA182" s="138"/>
      <c r="GJB182" s="138"/>
      <c r="GJC182" s="138"/>
      <c r="GJD182" s="138"/>
      <c r="GJE182" s="138"/>
      <c r="GJF182" s="138"/>
      <c r="GJG182" s="138"/>
      <c r="GJH182" s="138"/>
      <c r="GJI182" s="138"/>
      <c r="GJJ182" s="138"/>
      <c r="GJK182" s="138"/>
      <c r="GJL182" s="138"/>
      <c r="GJM182" s="138"/>
      <c r="GJN182" s="138"/>
      <c r="GJO182" s="138"/>
      <c r="GJP182" s="138"/>
      <c r="GJQ182" s="138"/>
      <c r="GJR182" s="138"/>
      <c r="GJS182" s="138"/>
      <c r="GJT182" s="138"/>
      <c r="GJU182" s="138"/>
      <c r="GJV182" s="138"/>
      <c r="GJW182" s="138"/>
      <c r="GJX182" s="138"/>
      <c r="GJY182" s="138"/>
      <c r="GJZ182" s="138"/>
      <c r="GKA182" s="138"/>
      <c r="GKB182" s="138"/>
      <c r="GKC182" s="138"/>
      <c r="GKD182" s="138"/>
      <c r="GKE182" s="138"/>
      <c r="GKF182" s="138"/>
      <c r="GKG182" s="138"/>
      <c r="GKH182" s="138"/>
      <c r="GKI182" s="138"/>
      <c r="GKJ182" s="138"/>
      <c r="GKK182" s="138"/>
      <c r="GKL182" s="138"/>
      <c r="GKM182" s="138"/>
      <c r="GKN182" s="138"/>
      <c r="GKO182" s="138"/>
      <c r="GKP182" s="138"/>
      <c r="GKQ182" s="138"/>
      <c r="GKR182" s="138"/>
      <c r="GKS182" s="138"/>
      <c r="GKT182" s="138"/>
      <c r="GKU182" s="138"/>
      <c r="GKV182" s="138"/>
      <c r="GKW182" s="138"/>
      <c r="GKX182" s="138"/>
      <c r="GKY182" s="138"/>
      <c r="GKZ182" s="138"/>
      <c r="GLA182" s="138"/>
      <c r="GLB182" s="138"/>
      <c r="GLC182" s="138"/>
      <c r="GLD182" s="138"/>
      <c r="GLE182" s="138"/>
      <c r="GLF182" s="138"/>
      <c r="GLG182" s="138"/>
      <c r="GLH182" s="138"/>
      <c r="GLI182" s="138"/>
      <c r="GLJ182" s="138"/>
      <c r="GLK182" s="138"/>
      <c r="GLL182" s="138"/>
      <c r="GLM182" s="138"/>
      <c r="GLN182" s="138"/>
      <c r="GLO182" s="138"/>
      <c r="GLP182" s="138"/>
      <c r="GLQ182" s="138"/>
      <c r="GLR182" s="138"/>
      <c r="GLS182" s="138"/>
      <c r="GLT182" s="138"/>
      <c r="GLU182" s="138"/>
      <c r="GLV182" s="138"/>
      <c r="GLW182" s="138"/>
      <c r="GLX182" s="138"/>
      <c r="GLY182" s="138"/>
      <c r="GLZ182" s="138"/>
      <c r="GMA182" s="138"/>
      <c r="GMB182" s="138"/>
      <c r="GMC182" s="138"/>
      <c r="GMD182" s="138"/>
      <c r="GME182" s="138"/>
      <c r="GMF182" s="138"/>
      <c r="GMG182" s="138"/>
      <c r="GMH182" s="138"/>
      <c r="GMI182" s="138"/>
      <c r="GMJ182" s="138"/>
      <c r="GMK182" s="138"/>
      <c r="GML182" s="138"/>
      <c r="GMM182" s="138"/>
      <c r="GMN182" s="138"/>
      <c r="GMO182" s="138"/>
      <c r="GMP182" s="138"/>
      <c r="GMQ182" s="138"/>
      <c r="GMR182" s="138"/>
      <c r="GMS182" s="138"/>
      <c r="GMT182" s="138"/>
      <c r="GMU182" s="138"/>
      <c r="GMV182" s="138"/>
      <c r="GMW182" s="138"/>
      <c r="GMX182" s="138"/>
      <c r="GMY182" s="138"/>
      <c r="GMZ182" s="138"/>
      <c r="GNA182" s="138"/>
      <c r="GNB182" s="138"/>
      <c r="GNC182" s="138"/>
      <c r="GND182" s="138"/>
      <c r="GNE182" s="138"/>
      <c r="GNF182" s="138"/>
      <c r="GNG182" s="138"/>
      <c r="GNH182" s="138"/>
      <c r="GNI182" s="138"/>
      <c r="GNJ182" s="138"/>
      <c r="GNK182" s="138"/>
      <c r="GNL182" s="138"/>
      <c r="GNM182" s="138"/>
      <c r="GNN182" s="138"/>
      <c r="GNO182" s="138"/>
      <c r="GNP182" s="138"/>
      <c r="GNQ182" s="138"/>
      <c r="GNR182" s="138"/>
      <c r="GNS182" s="138"/>
      <c r="GNT182" s="138"/>
      <c r="GNU182" s="138"/>
      <c r="GNV182" s="138"/>
      <c r="GNW182" s="138"/>
      <c r="GNX182" s="138"/>
      <c r="GNY182" s="138"/>
      <c r="GNZ182" s="138"/>
      <c r="GOA182" s="138"/>
      <c r="GOB182" s="138"/>
      <c r="GOC182" s="138"/>
      <c r="GOD182" s="138"/>
      <c r="GOE182" s="138"/>
      <c r="GOF182" s="138"/>
      <c r="GOG182" s="138"/>
      <c r="GOH182" s="138"/>
      <c r="GOI182" s="138"/>
      <c r="GOJ182" s="138"/>
      <c r="GOK182" s="138"/>
      <c r="GOL182" s="138"/>
      <c r="GOM182" s="138"/>
      <c r="GON182" s="138"/>
      <c r="GOO182" s="138"/>
      <c r="GOP182" s="138"/>
      <c r="GOQ182" s="138"/>
      <c r="GOR182" s="138"/>
      <c r="GOS182" s="138"/>
      <c r="GOT182" s="138"/>
      <c r="GOU182" s="138"/>
      <c r="GOV182" s="138"/>
      <c r="GOW182" s="138"/>
      <c r="GOX182" s="138"/>
      <c r="GOY182" s="138"/>
      <c r="GOZ182" s="138"/>
      <c r="GPA182" s="138"/>
      <c r="GPB182" s="138"/>
      <c r="GPC182" s="138"/>
      <c r="GPD182" s="138"/>
      <c r="GPE182" s="138"/>
      <c r="GPF182" s="138"/>
      <c r="GPG182" s="138"/>
      <c r="GPH182" s="138"/>
      <c r="GPI182" s="138"/>
      <c r="GPJ182" s="138"/>
      <c r="GPK182" s="138"/>
      <c r="GPL182" s="138"/>
      <c r="GPM182" s="138"/>
      <c r="GPN182" s="138"/>
      <c r="GPO182" s="138"/>
      <c r="GPP182" s="138"/>
      <c r="GPQ182" s="138"/>
      <c r="GPR182" s="138"/>
      <c r="GPS182" s="138"/>
      <c r="GPT182" s="138"/>
      <c r="GPU182" s="138"/>
      <c r="GPV182" s="138"/>
      <c r="GPW182" s="138"/>
      <c r="GPX182" s="138"/>
      <c r="GPY182" s="138"/>
      <c r="GPZ182" s="138"/>
      <c r="GQA182" s="138"/>
      <c r="GQB182" s="138"/>
      <c r="GQC182" s="138"/>
      <c r="GQD182" s="138"/>
      <c r="GQE182" s="138"/>
      <c r="GQF182" s="138"/>
      <c r="GQG182" s="138"/>
      <c r="GQH182" s="138"/>
      <c r="GQI182" s="138"/>
      <c r="GQJ182" s="138"/>
      <c r="GQK182" s="138"/>
      <c r="GQL182" s="138"/>
      <c r="GQM182" s="138"/>
      <c r="GQN182" s="138"/>
      <c r="GQO182" s="138"/>
      <c r="GQP182" s="138"/>
      <c r="GQQ182" s="138"/>
      <c r="GQR182" s="138"/>
      <c r="GQS182" s="138"/>
      <c r="GQT182" s="138"/>
      <c r="GQU182" s="138"/>
      <c r="GQV182" s="138"/>
      <c r="GQW182" s="138"/>
      <c r="GQX182" s="138"/>
      <c r="GQY182" s="138"/>
      <c r="GQZ182" s="138"/>
      <c r="GRA182" s="138"/>
      <c r="GRB182" s="138"/>
      <c r="GRC182" s="138"/>
      <c r="GRD182" s="138"/>
      <c r="GRE182" s="138"/>
      <c r="GRF182" s="138"/>
      <c r="GRG182" s="138"/>
      <c r="GRH182" s="138"/>
      <c r="GRI182" s="138"/>
      <c r="GRJ182" s="138"/>
      <c r="GRK182" s="138"/>
      <c r="GRL182" s="138"/>
      <c r="GRM182" s="138"/>
      <c r="GRN182" s="138"/>
      <c r="GRO182" s="138"/>
      <c r="GRP182" s="138"/>
      <c r="GRQ182" s="138"/>
      <c r="GRR182" s="138"/>
      <c r="GRS182" s="138"/>
      <c r="GRT182" s="138"/>
      <c r="GRU182" s="138"/>
      <c r="GRV182" s="138"/>
      <c r="GRW182" s="138"/>
      <c r="GRX182" s="138"/>
      <c r="GRY182" s="138"/>
      <c r="GRZ182" s="138"/>
      <c r="GSA182" s="138"/>
      <c r="GSB182" s="138"/>
      <c r="GSC182" s="138"/>
      <c r="GSD182" s="138"/>
      <c r="GSE182" s="138"/>
      <c r="GSF182" s="138"/>
      <c r="GSG182" s="138"/>
      <c r="GSH182" s="138"/>
      <c r="GSI182" s="138"/>
      <c r="GSJ182" s="138"/>
      <c r="GSK182" s="138"/>
      <c r="GSL182" s="138"/>
      <c r="GSM182" s="138"/>
      <c r="GSN182" s="138"/>
      <c r="GSO182" s="138"/>
      <c r="GSP182" s="138"/>
      <c r="GSQ182" s="138"/>
      <c r="GSR182" s="138"/>
      <c r="GSS182" s="138"/>
      <c r="GST182" s="138"/>
      <c r="GSU182" s="138"/>
      <c r="GSV182" s="138"/>
      <c r="GSW182" s="138"/>
      <c r="GSX182" s="138"/>
      <c r="GSY182" s="138"/>
      <c r="GSZ182" s="138"/>
      <c r="GTA182" s="138"/>
      <c r="GTB182" s="138"/>
      <c r="GTC182" s="138"/>
      <c r="GTD182" s="138"/>
      <c r="GTE182" s="138"/>
      <c r="GTF182" s="138"/>
      <c r="GTG182" s="138"/>
      <c r="GTH182" s="138"/>
      <c r="GTI182" s="138"/>
      <c r="GTJ182" s="138"/>
      <c r="GTK182" s="138"/>
      <c r="GTL182" s="138"/>
      <c r="GTM182" s="138"/>
      <c r="GTN182" s="138"/>
      <c r="GTO182" s="138"/>
      <c r="GTP182" s="138"/>
      <c r="GTQ182" s="138"/>
      <c r="GTR182" s="138"/>
      <c r="GTS182" s="138"/>
      <c r="GTT182" s="138"/>
      <c r="GTU182" s="138"/>
      <c r="GTV182" s="138"/>
      <c r="GTW182" s="138"/>
      <c r="GTX182" s="138"/>
      <c r="GTY182" s="138"/>
      <c r="GTZ182" s="138"/>
      <c r="GUA182" s="138"/>
      <c r="GUB182" s="138"/>
      <c r="GUC182" s="138"/>
      <c r="GUD182" s="138"/>
      <c r="GUE182" s="138"/>
      <c r="GUF182" s="138"/>
      <c r="GUG182" s="138"/>
      <c r="GUH182" s="138"/>
      <c r="GUI182" s="138"/>
      <c r="GUJ182" s="138"/>
      <c r="GUK182" s="138"/>
      <c r="GUL182" s="138"/>
      <c r="GUM182" s="138"/>
      <c r="GUN182" s="138"/>
      <c r="GUO182" s="138"/>
      <c r="GUP182" s="138"/>
      <c r="GUQ182" s="138"/>
      <c r="GUR182" s="138"/>
      <c r="GUS182" s="138"/>
      <c r="GUT182" s="138"/>
      <c r="GUU182" s="138"/>
      <c r="GUV182" s="138"/>
      <c r="GUW182" s="138"/>
      <c r="GUX182" s="138"/>
      <c r="GUY182" s="138"/>
      <c r="GUZ182" s="138"/>
      <c r="GVA182" s="138"/>
      <c r="GVB182" s="138"/>
      <c r="GVC182" s="138"/>
      <c r="GVD182" s="138"/>
      <c r="GVE182" s="138"/>
      <c r="GVF182" s="138"/>
      <c r="GVG182" s="138"/>
      <c r="GVH182" s="138"/>
      <c r="GVI182" s="138"/>
      <c r="GVJ182" s="138"/>
      <c r="GVK182" s="138"/>
      <c r="GVL182" s="138"/>
      <c r="GVM182" s="138"/>
      <c r="GVN182" s="138"/>
      <c r="GVO182" s="138"/>
      <c r="GVP182" s="138"/>
      <c r="GVQ182" s="138"/>
      <c r="GVR182" s="138"/>
      <c r="GVS182" s="138"/>
      <c r="GVT182" s="138"/>
      <c r="GVU182" s="138"/>
      <c r="GVV182" s="138"/>
      <c r="GVW182" s="138"/>
      <c r="GVX182" s="138"/>
      <c r="GVY182" s="138"/>
      <c r="GVZ182" s="138"/>
      <c r="GWA182" s="138"/>
      <c r="GWB182" s="138"/>
      <c r="GWC182" s="138"/>
      <c r="GWD182" s="138"/>
      <c r="GWE182" s="138"/>
      <c r="GWF182" s="138"/>
      <c r="GWG182" s="138"/>
      <c r="GWH182" s="138"/>
      <c r="GWI182" s="138"/>
      <c r="GWJ182" s="138"/>
      <c r="GWK182" s="138"/>
      <c r="GWL182" s="138"/>
      <c r="GWM182" s="138"/>
      <c r="GWN182" s="138"/>
      <c r="GWO182" s="138"/>
      <c r="GWP182" s="138"/>
      <c r="GWQ182" s="138"/>
      <c r="GWR182" s="138"/>
      <c r="GWS182" s="138"/>
      <c r="GWT182" s="138"/>
      <c r="GWU182" s="138"/>
      <c r="GWV182" s="138"/>
      <c r="GWW182" s="138"/>
      <c r="GWX182" s="138"/>
      <c r="GWY182" s="138"/>
      <c r="GWZ182" s="138"/>
      <c r="GXA182" s="138"/>
      <c r="GXB182" s="138"/>
      <c r="GXC182" s="138"/>
      <c r="GXD182" s="138"/>
      <c r="GXE182" s="138"/>
      <c r="GXF182" s="138"/>
      <c r="GXG182" s="138"/>
      <c r="GXH182" s="138"/>
      <c r="GXI182" s="138"/>
      <c r="GXJ182" s="138"/>
      <c r="GXK182" s="138"/>
      <c r="GXL182" s="138"/>
      <c r="GXM182" s="138"/>
      <c r="GXN182" s="138"/>
      <c r="GXO182" s="138"/>
      <c r="GXP182" s="138"/>
      <c r="GXQ182" s="138"/>
      <c r="GXR182" s="138"/>
      <c r="GXS182" s="138"/>
      <c r="GXT182" s="138"/>
      <c r="GXU182" s="138"/>
      <c r="GXV182" s="138"/>
      <c r="GXW182" s="138"/>
      <c r="GXX182" s="138"/>
      <c r="GXY182" s="138"/>
      <c r="GXZ182" s="138"/>
      <c r="GYA182" s="138"/>
      <c r="GYB182" s="138"/>
      <c r="GYC182" s="138"/>
      <c r="GYD182" s="138"/>
      <c r="GYE182" s="138"/>
      <c r="GYF182" s="138"/>
      <c r="GYG182" s="138"/>
      <c r="GYH182" s="138"/>
      <c r="GYI182" s="138"/>
      <c r="GYJ182" s="138"/>
      <c r="GYK182" s="138"/>
      <c r="GYL182" s="138"/>
      <c r="GYM182" s="138"/>
      <c r="GYN182" s="138"/>
      <c r="GYO182" s="138"/>
      <c r="GYP182" s="138"/>
      <c r="GYQ182" s="138"/>
      <c r="GYR182" s="138"/>
      <c r="GYS182" s="138"/>
      <c r="GYT182" s="138"/>
      <c r="GYU182" s="138"/>
      <c r="GYV182" s="138"/>
      <c r="GYW182" s="138"/>
      <c r="GYX182" s="138"/>
      <c r="GYY182" s="138"/>
      <c r="GYZ182" s="138"/>
      <c r="GZA182" s="138"/>
      <c r="GZB182" s="138"/>
      <c r="GZC182" s="138"/>
      <c r="GZD182" s="138"/>
      <c r="GZE182" s="138"/>
      <c r="GZF182" s="138"/>
      <c r="GZG182" s="138"/>
      <c r="GZH182" s="138"/>
      <c r="GZI182" s="138"/>
      <c r="GZJ182" s="138"/>
      <c r="GZK182" s="138"/>
      <c r="GZL182" s="138"/>
      <c r="GZM182" s="138"/>
      <c r="GZN182" s="138"/>
      <c r="GZO182" s="138"/>
      <c r="GZP182" s="138"/>
      <c r="GZQ182" s="138"/>
      <c r="GZR182" s="138"/>
      <c r="GZS182" s="138"/>
      <c r="GZT182" s="138"/>
      <c r="GZU182" s="138"/>
      <c r="GZV182" s="138"/>
      <c r="GZW182" s="138"/>
      <c r="GZX182" s="138"/>
      <c r="GZY182" s="138"/>
      <c r="GZZ182" s="138"/>
      <c r="HAA182" s="138"/>
      <c r="HAB182" s="138"/>
      <c r="HAC182" s="138"/>
      <c r="HAD182" s="138"/>
      <c r="HAE182" s="138"/>
      <c r="HAF182" s="138"/>
      <c r="HAG182" s="138"/>
      <c r="HAH182" s="138"/>
      <c r="HAI182" s="138"/>
      <c r="HAJ182" s="138"/>
      <c r="HAK182" s="138"/>
      <c r="HAL182" s="138"/>
      <c r="HAM182" s="138"/>
      <c r="HAN182" s="138"/>
      <c r="HAO182" s="138"/>
      <c r="HAP182" s="138"/>
      <c r="HAQ182" s="138"/>
      <c r="HAR182" s="138"/>
      <c r="HAS182" s="138"/>
      <c r="HAT182" s="138"/>
      <c r="HAU182" s="138"/>
      <c r="HAV182" s="138"/>
      <c r="HAW182" s="138"/>
      <c r="HAX182" s="138"/>
      <c r="HAY182" s="138"/>
      <c r="HAZ182" s="138"/>
      <c r="HBA182" s="138"/>
      <c r="HBB182" s="138"/>
      <c r="HBC182" s="138"/>
      <c r="HBD182" s="138"/>
      <c r="HBE182" s="138"/>
      <c r="HBF182" s="138"/>
      <c r="HBG182" s="138"/>
      <c r="HBH182" s="138"/>
      <c r="HBI182" s="138"/>
      <c r="HBJ182" s="138"/>
      <c r="HBK182" s="138"/>
      <c r="HBL182" s="138"/>
      <c r="HBM182" s="138"/>
      <c r="HBN182" s="138"/>
      <c r="HBO182" s="138"/>
      <c r="HBP182" s="138"/>
      <c r="HBQ182" s="138"/>
      <c r="HBR182" s="138"/>
      <c r="HBS182" s="138"/>
      <c r="HBT182" s="138"/>
      <c r="HBU182" s="138"/>
      <c r="HBV182" s="138"/>
      <c r="HBW182" s="138"/>
      <c r="HBX182" s="138"/>
      <c r="HBY182" s="138"/>
      <c r="HBZ182" s="138"/>
      <c r="HCA182" s="138"/>
      <c r="HCB182" s="138"/>
      <c r="HCC182" s="138"/>
      <c r="HCD182" s="138"/>
      <c r="HCE182" s="138"/>
      <c r="HCF182" s="138"/>
      <c r="HCG182" s="138"/>
      <c r="HCH182" s="138"/>
      <c r="HCI182" s="138"/>
      <c r="HCJ182" s="138"/>
      <c r="HCK182" s="138"/>
      <c r="HCL182" s="138"/>
      <c r="HCM182" s="138"/>
      <c r="HCN182" s="138"/>
      <c r="HCO182" s="138"/>
      <c r="HCP182" s="138"/>
      <c r="HCQ182" s="138"/>
      <c r="HCR182" s="138"/>
      <c r="HCS182" s="138"/>
      <c r="HCT182" s="138"/>
      <c r="HCU182" s="138"/>
      <c r="HCV182" s="138"/>
      <c r="HCW182" s="138"/>
      <c r="HCX182" s="138"/>
      <c r="HCY182" s="138"/>
      <c r="HCZ182" s="138"/>
      <c r="HDA182" s="138"/>
      <c r="HDB182" s="138"/>
      <c r="HDC182" s="138"/>
      <c r="HDD182" s="138"/>
      <c r="HDE182" s="138"/>
      <c r="HDF182" s="138"/>
      <c r="HDG182" s="138"/>
      <c r="HDH182" s="138"/>
      <c r="HDI182" s="138"/>
      <c r="HDJ182" s="138"/>
      <c r="HDK182" s="138"/>
      <c r="HDL182" s="138"/>
      <c r="HDM182" s="138"/>
      <c r="HDN182" s="138"/>
      <c r="HDO182" s="138"/>
      <c r="HDP182" s="138"/>
      <c r="HDQ182" s="138"/>
      <c r="HDR182" s="138"/>
      <c r="HDS182" s="138"/>
      <c r="HDT182" s="138"/>
      <c r="HDU182" s="138"/>
      <c r="HDV182" s="138"/>
      <c r="HDW182" s="138"/>
      <c r="HDX182" s="138"/>
      <c r="HDY182" s="138"/>
      <c r="HDZ182" s="138"/>
      <c r="HEA182" s="138"/>
      <c r="HEB182" s="138"/>
      <c r="HEC182" s="138"/>
      <c r="HED182" s="138"/>
      <c r="HEE182" s="138"/>
      <c r="HEF182" s="138"/>
      <c r="HEG182" s="138"/>
      <c r="HEH182" s="138"/>
      <c r="HEI182" s="138"/>
      <c r="HEJ182" s="138"/>
      <c r="HEK182" s="138"/>
      <c r="HEL182" s="138"/>
      <c r="HEM182" s="138"/>
      <c r="HEN182" s="138"/>
      <c r="HEO182" s="138"/>
      <c r="HEP182" s="138"/>
      <c r="HEQ182" s="138"/>
      <c r="HER182" s="138"/>
      <c r="HES182" s="138"/>
      <c r="HET182" s="138"/>
      <c r="HEU182" s="138"/>
      <c r="HEV182" s="138"/>
      <c r="HEW182" s="138"/>
      <c r="HEX182" s="138"/>
      <c r="HEY182" s="138"/>
      <c r="HEZ182" s="138"/>
      <c r="HFA182" s="138"/>
      <c r="HFB182" s="138"/>
      <c r="HFC182" s="138"/>
      <c r="HFD182" s="138"/>
      <c r="HFE182" s="138"/>
      <c r="HFF182" s="138"/>
      <c r="HFG182" s="138"/>
      <c r="HFH182" s="138"/>
      <c r="HFI182" s="138"/>
      <c r="HFJ182" s="138"/>
      <c r="HFK182" s="138"/>
      <c r="HFL182" s="138"/>
      <c r="HFM182" s="138"/>
      <c r="HFN182" s="138"/>
      <c r="HFO182" s="138"/>
      <c r="HFP182" s="138"/>
      <c r="HFQ182" s="138"/>
      <c r="HFR182" s="138"/>
      <c r="HFS182" s="138"/>
      <c r="HFT182" s="138"/>
      <c r="HFU182" s="138"/>
      <c r="HFV182" s="138"/>
      <c r="HFW182" s="138"/>
      <c r="HFX182" s="138"/>
      <c r="HFY182" s="138"/>
      <c r="HFZ182" s="138"/>
      <c r="HGA182" s="138"/>
      <c r="HGB182" s="138"/>
      <c r="HGC182" s="138"/>
      <c r="HGD182" s="138"/>
      <c r="HGE182" s="138"/>
      <c r="HGF182" s="138"/>
      <c r="HGG182" s="138"/>
      <c r="HGH182" s="138"/>
      <c r="HGI182" s="138"/>
      <c r="HGJ182" s="138"/>
      <c r="HGK182" s="138"/>
      <c r="HGL182" s="138"/>
      <c r="HGM182" s="138"/>
      <c r="HGN182" s="138"/>
      <c r="HGO182" s="138"/>
      <c r="HGP182" s="138"/>
      <c r="HGQ182" s="138"/>
      <c r="HGR182" s="138"/>
      <c r="HGS182" s="138"/>
      <c r="HGT182" s="138"/>
      <c r="HGU182" s="138"/>
      <c r="HGV182" s="138"/>
      <c r="HGW182" s="138"/>
      <c r="HGX182" s="138"/>
      <c r="HGY182" s="138"/>
      <c r="HGZ182" s="138"/>
      <c r="HHA182" s="138"/>
      <c r="HHB182" s="138"/>
      <c r="HHC182" s="138"/>
      <c r="HHD182" s="138"/>
      <c r="HHE182" s="138"/>
      <c r="HHF182" s="138"/>
      <c r="HHG182" s="138"/>
      <c r="HHH182" s="138"/>
      <c r="HHI182" s="138"/>
      <c r="HHJ182" s="138"/>
      <c r="HHK182" s="138"/>
      <c r="HHL182" s="138"/>
      <c r="HHM182" s="138"/>
      <c r="HHN182" s="138"/>
      <c r="HHO182" s="138"/>
      <c r="HHP182" s="138"/>
      <c r="HHQ182" s="138"/>
      <c r="HHR182" s="138"/>
      <c r="HHS182" s="138"/>
      <c r="HHT182" s="138"/>
      <c r="HHU182" s="138"/>
      <c r="HHV182" s="138"/>
      <c r="HHW182" s="138"/>
      <c r="HHX182" s="138"/>
      <c r="HHY182" s="138"/>
      <c r="HHZ182" s="138"/>
      <c r="HIA182" s="138"/>
      <c r="HIB182" s="138"/>
      <c r="HIC182" s="138"/>
      <c r="HID182" s="138"/>
      <c r="HIE182" s="138"/>
      <c r="HIF182" s="138"/>
      <c r="HIG182" s="138"/>
      <c r="HIH182" s="138"/>
      <c r="HII182" s="138"/>
      <c r="HIJ182" s="138"/>
      <c r="HIK182" s="138"/>
      <c r="HIL182" s="138"/>
      <c r="HIM182" s="138"/>
      <c r="HIN182" s="138"/>
      <c r="HIO182" s="138"/>
      <c r="HIP182" s="138"/>
      <c r="HIQ182" s="138"/>
      <c r="HIR182" s="138"/>
      <c r="HIS182" s="138"/>
      <c r="HIT182" s="138"/>
      <c r="HIU182" s="138"/>
      <c r="HIV182" s="138"/>
      <c r="HIW182" s="138"/>
      <c r="HIX182" s="138"/>
      <c r="HIY182" s="138"/>
      <c r="HIZ182" s="138"/>
      <c r="HJA182" s="138"/>
      <c r="HJB182" s="138"/>
      <c r="HJC182" s="138"/>
      <c r="HJD182" s="138"/>
      <c r="HJE182" s="138"/>
      <c r="HJF182" s="138"/>
      <c r="HJG182" s="138"/>
      <c r="HJH182" s="138"/>
      <c r="HJI182" s="138"/>
      <c r="HJJ182" s="138"/>
      <c r="HJK182" s="138"/>
      <c r="HJL182" s="138"/>
      <c r="HJM182" s="138"/>
      <c r="HJN182" s="138"/>
      <c r="HJO182" s="138"/>
      <c r="HJP182" s="138"/>
      <c r="HJQ182" s="138"/>
      <c r="HJR182" s="138"/>
      <c r="HJS182" s="138"/>
      <c r="HJT182" s="138"/>
      <c r="HJU182" s="138"/>
      <c r="HJV182" s="138"/>
      <c r="HJW182" s="138"/>
      <c r="HJX182" s="138"/>
      <c r="HJY182" s="138"/>
      <c r="HJZ182" s="138"/>
      <c r="HKA182" s="138"/>
      <c r="HKB182" s="138"/>
      <c r="HKC182" s="138"/>
      <c r="HKD182" s="138"/>
      <c r="HKE182" s="138"/>
      <c r="HKF182" s="138"/>
      <c r="HKG182" s="138"/>
      <c r="HKH182" s="138"/>
      <c r="HKI182" s="138"/>
      <c r="HKJ182" s="138"/>
      <c r="HKK182" s="138"/>
      <c r="HKL182" s="138"/>
      <c r="HKM182" s="138"/>
      <c r="HKN182" s="138"/>
      <c r="HKO182" s="138"/>
      <c r="HKP182" s="138"/>
      <c r="HKQ182" s="138"/>
      <c r="HKR182" s="138"/>
      <c r="HKS182" s="138"/>
      <c r="HKT182" s="138"/>
      <c r="HKU182" s="138"/>
      <c r="HKV182" s="138"/>
      <c r="HKW182" s="138"/>
      <c r="HKX182" s="138"/>
      <c r="HKY182" s="138"/>
      <c r="HKZ182" s="138"/>
      <c r="HLA182" s="138"/>
      <c r="HLB182" s="138"/>
      <c r="HLC182" s="138"/>
      <c r="HLD182" s="138"/>
      <c r="HLE182" s="138"/>
      <c r="HLF182" s="138"/>
      <c r="HLG182" s="138"/>
      <c r="HLH182" s="138"/>
      <c r="HLI182" s="138"/>
      <c r="HLJ182" s="138"/>
      <c r="HLK182" s="138"/>
      <c r="HLL182" s="138"/>
      <c r="HLM182" s="138"/>
      <c r="HLN182" s="138"/>
      <c r="HLO182" s="138"/>
      <c r="HLP182" s="138"/>
      <c r="HLQ182" s="138"/>
      <c r="HLR182" s="138"/>
      <c r="HLS182" s="138"/>
      <c r="HLT182" s="138"/>
      <c r="HLU182" s="138"/>
      <c r="HLV182" s="138"/>
      <c r="HLW182" s="138"/>
      <c r="HLX182" s="138"/>
      <c r="HLY182" s="138"/>
      <c r="HLZ182" s="138"/>
      <c r="HMA182" s="138"/>
      <c r="HMB182" s="138"/>
      <c r="HMC182" s="138"/>
      <c r="HMD182" s="138"/>
      <c r="HME182" s="138"/>
      <c r="HMF182" s="138"/>
      <c r="HMG182" s="138"/>
      <c r="HMH182" s="138"/>
      <c r="HMI182" s="138"/>
      <c r="HMJ182" s="138"/>
      <c r="HMK182" s="138"/>
      <c r="HML182" s="138"/>
      <c r="HMM182" s="138"/>
      <c r="HMN182" s="138"/>
      <c r="HMO182" s="138"/>
      <c r="HMP182" s="138"/>
      <c r="HMQ182" s="138"/>
      <c r="HMR182" s="138"/>
      <c r="HMS182" s="138"/>
      <c r="HMT182" s="138"/>
      <c r="HMU182" s="138"/>
      <c r="HMV182" s="138"/>
      <c r="HMW182" s="138"/>
      <c r="HMX182" s="138"/>
      <c r="HMY182" s="138"/>
      <c r="HMZ182" s="138"/>
      <c r="HNA182" s="138"/>
      <c r="HNB182" s="138"/>
      <c r="HNC182" s="138"/>
      <c r="HND182" s="138"/>
      <c r="HNE182" s="138"/>
      <c r="HNF182" s="138"/>
      <c r="HNG182" s="138"/>
      <c r="HNH182" s="138"/>
      <c r="HNI182" s="138"/>
      <c r="HNJ182" s="138"/>
      <c r="HNK182" s="138"/>
      <c r="HNL182" s="138"/>
      <c r="HNM182" s="138"/>
      <c r="HNN182" s="138"/>
      <c r="HNO182" s="138"/>
      <c r="HNP182" s="138"/>
      <c r="HNQ182" s="138"/>
      <c r="HNR182" s="138"/>
      <c r="HNS182" s="138"/>
      <c r="HNT182" s="138"/>
      <c r="HNU182" s="138"/>
      <c r="HNV182" s="138"/>
      <c r="HNW182" s="138"/>
      <c r="HNX182" s="138"/>
      <c r="HNY182" s="138"/>
      <c r="HNZ182" s="138"/>
      <c r="HOA182" s="138"/>
      <c r="HOB182" s="138"/>
      <c r="HOC182" s="138"/>
      <c r="HOD182" s="138"/>
      <c r="HOE182" s="138"/>
      <c r="HOF182" s="138"/>
      <c r="HOG182" s="138"/>
      <c r="HOH182" s="138"/>
      <c r="HOI182" s="138"/>
      <c r="HOJ182" s="138"/>
      <c r="HOK182" s="138"/>
      <c r="HOL182" s="138"/>
      <c r="HOM182" s="138"/>
      <c r="HON182" s="138"/>
      <c r="HOO182" s="138"/>
      <c r="HOP182" s="138"/>
      <c r="HOQ182" s="138"/>
      <c r="HOR182" s="138"/>
      <c r="HOS182" s="138"/>
      <c r="HOT182" s="138"/>
      <c r="HOU182" s="138"/>
      <c r="HOV182" s="138"/>
      <c r="HOW182" s="138"/>
      <c r="HOX182" s="138"/>
      <c r="HOY182" s="138"/>
      <c r="HOZ182" s="138"/>
      <c r="HPA182" s="138"/>
      <c r="HPB182" s="138"/>
      <c r="HPC182" s="138"/>
      <c r="HPD182" s="138"/>
      <c r="HPE182" s="138"/>
      <c r="HPF182" s="138"/>
      <c r="HPG182" s="138"/>
      <c r="HPH182" s="138"/>
      <c r="HPI182" s="138"/>
      <c r="HPJ182" s="138"/>
      <c r="HPK182" s="138"/>
      <c r="HPL182" s="138"/>
      <c r="HPM182" s="138"/>
      <c r="HPN182" s="138"/>
      <c r="HPO182" s="138"/>
      <c r="HPP182" s="138"/>
      <c r="HPQ182" s="138"/>
      <c r="HPR182" s="138"/>
      <c r="HPS182" s="138"/>
      <c r="HPT182" s="138"/>
      <c r="HPU182" s="138"/>
      <c r="HPV182" s="138"/>
      <c r="HPW182" s="138"/>
      <c r="HPX182" s="138"/>
      <c r="HPY182" s="138"/>
      <c r="HPZ182" s="138"/>
      <c r="HQA182" s="138"/>
      <c r="HQB182" s="138"/>
      <c r="HQC182" s="138"/>
      <c r="HQD182" s="138"/>
      <c r="HQE182" s="138"/>
      <c r="HQF182" s="138"/>
      <c r="HQG182" s="138"/>
      <c r="HQH182" s="138"/>
      <c r="HQI182" s="138"/>
      <c r="HQJ182" s="138"/>
      <c r="HQK182" s="138"/>
      <c r="HQL182" s="138"/>
      <c r="HQM182" s="138"/>
      <c r="HQN182" s="138"/>
      <c r="HQO182" s="138"/>
      <c r="HQP182" s="138"/>
      <c r="HQQ182" s="138"/>
      <c r="HQR182" s="138"/>
      <c r="HQS182" s="138"/>
      <c r="HQT182" s="138"/>
      <c r="HQU182" s="138"/>
      <c r="HQV182" s="138"/>
      <c r="HQW182" s="138"/>
      <c r="HQX182" s="138"/>
      <c r="HQY182" s="138"/>
      <c r="HQZ182" s="138"/>
      <c r="HRA182" s="138"/>
      <c r="HRB182" s="138"/>
      <c r="HRC182" s="138"/>
      <c r="HRD182" s="138"/>
      <c r="HRE182" s="138"/>
      <c r="HRF182" s="138"/>
      <c r="HRG182" s="138"/>
      <c r="HRH182" s="138"/>
      <c r="HRI182" s="138"/>
      <c r="HRJ182" s="138"/>
      <c r="HRK182" s="138"/>
      <c r="HRL182" s="138"/>
      <c r="HRM182" s="138"/>
      <c r="HRN182" s="138"/>
      <c r="HRO182" s="138"/>
      <c r="HRP182" s="138"/>
      <c r="HRQ182" s="138"/>
      <c r="HRR182" s="138"/>
      <c r="HRS182" s="138"/>
      <c r="HRT182" s="138"/>
      <c r="HRU182" s="138"/>
      <c r="HRV182" s="138"/>
      <c r="HRW182" s="138"/>
      <c r="HRX182" s="138"/>
      <c r="HRY182" s="138"/>
      <c r="HRZ182" s="138"/>
      <c r="HSA182" s="138"/>
      <c r="HSB182" s="138"/>
      <c r="HSC182" s="138"/>
      <c r="HSD182" s="138"/>
      <c r="HSE182" s="138"/>
      <c r="HSF182" s="138"/>
      <c r="HSG182" s="138"/>
      <c r="HSH182" s="138"/>
      <c r="HSI182" s="138"/>
      <c r="HSJ182" s="138"/>
      <c r="HSK182" s="138"/>
      <c r="HSL182" s="138"/>
      <c r="HSM182" s="138"/>
      <c r="HSN182" s="138"/>
      <c r="HSO182" s="138"/>
      <c r="HSP182" s="138"/>
      <c r="HSQ182" s="138"/>
      <c r="HSR182" s="138"/>
      <c r="HSS182" s="138"/>
      <c r="HST182" s="138"/>
      <c r="HSU182" s="138"/>
      <c r="HSV182" s="138"/>
      <c r="HSW182" s="138"/>
      <c r="HSX182" s="138"/>
      <c r="HSY182" s="138"/>
      <c r="HSZ182" s="138"/>
      <c r="HTA182" s="138"/>
      <c r="HTB182" s="138"/>
      <c r="HTC182" s="138"/>
      <c r="HTD182" s="138"/>
      <c r="HTE182" s="138"/>
      <c r="HTF182" s="138"/>
      <c r="HTG182" s="138"/>
      <c r="HTH182" s="138"/>
      <c r="HTI182" s="138"/>
      <c r="HTJ182" s="138"/>
      <c r="HTK182" s="138"/>
      <c r="HTL182" s="138"/>
      <c r="HTM182" s="138"/>
      <c r="HTN182" s="138"/>
      <c r="HTO182" s="138"/>
      <c r="HTP182" s="138"/>
      <c r="HTQ182" s="138"/>
      <c r="HTR182" s="138"/>
      <c r="HTS182" s="138"/>
      <c r="HTT182" s="138"/>
      <c r="HTU182" s="138"/>
      <c r="HTV182" s="138"/>
      <c r="HTW182" s="138"/>
      <c r="HTX182" s="138"/>
      <c r="HTY182" s="138"/>
      <c r="HTZ182" s="138"/>
      <c r="HUA182" s="138"/>
      <c r="HUB182" s="138"/>
      <c r="HUC182" s="138"/>
      <c r="HUD182" s="138"/>
      <c r="HUE182" s="138"/>
      <c r="HUF182" s="138"/>
      <c r="HUG182" s="138"/>
      <c r="HUH182" s="138"/>
      <c r="HUI182" s="138"/>
      <c r="HUJ182" s="138"/>
      <c r="HUK182" s="138"/>
      <c r="HUL182" s="138"/>
      <c r="HUM182" s="138"/>
      <c r="HUN182" s="138"/>
      <c r="HUO182" s="138"/>
      <c r="HUP182" s="138"/>
      <c r="HUQ182" s="138"/>
      <c r="HUR182" s="138"/>
      <c r="HUS182" s="138"/>
      <c r="HUT182" s="138"/>
      <c r="HUU182" s="138"/>
      <c r="HUV182" s="138"/>
      <c r="HUW182" s="138"/>
      <c r="HUX182" s="138"/>
      <c r="HUY182" s="138"/>
      <c r="HUZ182" s="138"/>
      <c r="HVA182" s="138"/>
      <c r="HVB182" s="138"/>
      <c r="HVC182" s="138"/>
      <c r="HVD182" s="138"/>
      <c r="HVE182" s="138"/>
      <c r="HVF182" s="138"/>
      <c r="HVG182" s="138"/>
      <c r="HVH182" s="138"/>
      <c r="HVI182" s="138"/>
      <c r="HVJ182" s="138"/>
      <c r="HVK182" s="138"/>
      <c r="HVL182" s="138"/>
      <c r="HVM182" s="138"/>
      <c r="HVN182" s="138"/>
      <c r="HVO182" s="138"/>
      <c r="HVP182" s="138"/>
      <c r="HVQ182" s="138"/>
      <c r="HVR182" s="138"/>
      <c r="HVS182" s="138"/>
      <c r="HVT182" s="138"/>
      <c r="HVU182" s="138"/>
      <c r="HVV182" s="138"/>
      <c r="HVW182" s="138"/>
      <c r="HVX182" s="138"/>
      <c r="HVY182" s="138"/>
      <c r="HVZ182" s="138"/>
      <c r="HWA182" s="138"/>
      <c r="HWB182" s="138"/>
      <c r="HWC182" s="138"/>
      <c r="HWD182" s="138"/>
      <c r="HWE182" s="138"/>
      <c r="HWF182" s="138"/>
      <c r="HWG182" s="138"/>
      <c r="HWH182" s="138"/>
      <c r="HWI182" s="138"/>
      <c r="HWJ182" s="138"/>
      <c r="HWK182" s="138"/>
      <c r="HWL182" s="138"/>
      <c r="HWM182" s="138"/>
      <c r="HWN182" s="138"/>
      <c r="HWO182" s="138"/>
      <c r="HWP182" s="138"/>
      <c r="HWQ182" s="138"/>
      <c r="HWR182" s="138"/>
      <c r="HWS182" s="138"/>
      <c r="HWT182" s="138"/>
      <c r="HWU182" s="138"/>
      <c r="HWV182" s="138"/>
      <c r="HWW182" s="138"/>
      <c r="HWX182" s="138"/>
      <c r="HWY182" s="138"/>
      <c r="HWZ182" s="138"/>
      <c r="HXA182" s="138"/>
      <c r="HXB182" s="138"/>
      <c r="HXC182" s="138"/>
      <c r="HXD182" s="138"/>
      <c r="HXE182" s="138"/>
      <c r="HXF182" s="138"/>
      <c r="HXG182" s="138"/>
      <c r="HXH182" s="138"/>
      <c r="HXI182" s="138"/>
      <c r="HXJ182" s="138"/>
      <c r="HXK182" s="138"/>
      <c r="HXL182" s="138"/>
      <c r="HXM182" s="138"/>
      <c r="HXN182" s="138"/>
      <c r="HXO182" s="138"/>
      <c r="HXP182" s="138"/>
      <c r="HXQ182" s="138"/>
      <c r="HXR182" s="138"/>
      <c r="HXS182" s="138"/>
      <c r="HXT182" s="138"/>
      <c r="HXU182" s="138"/>
      <c r="HXV182" s="138"/>
      <c r="HXW182" s="138"/>
      <c r="HXX182" s="138"/>
      <c r="HXY182" s="138"/>
      <c r="HXZ182" s="138"/>
      <c r="HYA182" s="138"/>
      <c r="HYB182" s="138"/>
      <c r="HYC182" s="138"/>
      <c r="HYD182" s="138"/>
      <c r="HYE182" s="138"/>
      <c r="HYF182" s="138"/>
      <c r="HYG182" s="138"/>
      <c r="HYH182" s="138"/>
      <c r="HYI182" s="138"/>
      <c r="HYJ182" s="138"/>
      <c r="HYK182" s="138"/>
      <c r="HYL182" s="138"/>
      <c r="HYM182" s="138"/>
      <c r="HYN182" s="138"/>
      <c r="HYO182" s="138"/>
      <c r="HYP182" s="138"/>
      <c r="HYQ182" s="138"/>
      <c r="HYR182" s="138"/>
      <c r="HYS182" s="138"/>
      <c r="HYT182" s="138"/>
      <c r="HYU182" s="138"/>
      <c r="HYV182" s="138"/>
      <c r="HYW182" s="138"/>
      <c r="HYX182" s="138"/>
      <c r="HYY182" s="138"/>
      <c r="HYZ182" s="138"/>
      <c r="HZA182" s="138"/>
      <c r="HZB182" s="138"/>
      <c r="HZC182" s="138"/>
      <c r="HZD182" s="138"/>
      <c r="HZE182" s="138"/>
      <c r="HZF182" s="138"/>
      <c r="HZG182" s="138"/>
      <c r="HZH182" s="138"/>
      <c r="HZI182" s="138"/>
      <c r="HZJ182" s="138"/>
      <c r="HZK182" s="138"/>
      <c r="HZL182" s="138"/>
      <c r="HZM182" s="138"/>
      <c r="HZN182" s="138"/>
      <c r="HZO182" s="138"/>
      <c r="HZP182" s="138"/>
      <c r="HZQ182" s="138"/>
      <c r="HZR182" s="138"/>
      <c r="HZS182" s="138"/>
      <c r="HZT182" s="138"/>
      <c r="HZU182" s="138"/>
      <c r="HZV182" s="138"/>
      <c r="HZW182" s="138"/>
      <c r="HZX182" s="138"/>
      <c r="HZY182" s="138"/>
      <c r="HZZ182" s="138"/>
      <c r="IAA182" s="138"/>
      <c r="IAB182" s="138"/>
      <c r="IAC182" s="138"/>
      <c r="IAD182" s="138"/>
      <c r="IAE182" s="138"/>
      <c r="IAF182" s="138"/>
      <c r="IAG182" s="138"/>
      <c r="IAH182" s="138"/>
      <c r="IAI182" s="138"/>
      <c r="IAJ182" s="138"/>
      <c r="IAK182" s="138"/>
      <c r="IAL182" s="138"/>
      <c r="IAM182" s="138"/>
      <c r="IAN182" s="138"/>
      <c r="IAO182" s="138"/>
      <c r="IAP182" s="138"/>
      <c r="IAQ182" s="138"/>
      <c r="IAR182" s="138"/>
      <c r="IAS182" s="138"/>
      <c r="IAT182" s="138"/>
      <c r="IAU182" s="138"/>
      <c r="IAV182" s="138"/>
      <c r="IAW182" s="138"/>
      <c r="IAX182" s="138"/>
      <c r="IAY182" s="138"/>
      <c r="IAZ182" s="138"/>
      <c r="IBA182" s="138"/>
      <c r="IBB182" s="138"/>
      <c r="IBC182" s="138"/>
      <c r="IBD182" s="138"/>
      <c r="IBE182" s="138"/>
      <c r="IBF182" s="138"/>
      <c r="IBG182" s="138"/>
      <c r="IBH182" s="138"/>
      <c r="IBI182" s="138"/>
      <c r="IBJ182" s="138"/>
      <c r="IBK182" s="138"/>
      <c r="IBL182" s="138"/>
      <c r="IBM182" s="138"/>
      <c r="IBN182" s="138"/>
      <c r="IBO182" s="138"/>
      <c r="IBP182" s="138"/>
      <c r="IBQ182" s="138"/>
      <c r="IBR182" s="138"/>
      <c r="IBS182" s="138"/>
      <c r="IBT182" s="138"/>
      <c r="IBU182" s="138"/>
      <c r="IBV182" s="138"/>
      <c r="IBW182" s="138"/>
      <c r="IBX182" s="138"/>
      <c r="IBY182" s="138"/>
      <c r="IBZ182" s="138"/>
      <c r="ICA182" s="138"/>
      <c r="ICB182" s="138"/>
      <c r="ICC182" s="138"/>
      <c r="ICD182" s="138"/>
      <c r="ICE182" s="138"/>
      <c r="ICF182" s="138"/>
      <c r="ICG182" s="138"/>
      <c r="ICH182" s="138"/>
      <c r="ICI182" s="138"/>
      <c r="ICJ182" s="138"/>
      <c r="ICK182" s="138"/>
      <c r="ICL182" s="138"/>
      <c r="ICM182" s="138"/>
      <c r="ICN182" s="138"/>
      <c r="ICO182" s="138"/>
      <c r="ICP182" s="138"/>
      <c r="ICQ182" s="138"/>
      <c r="ICR182" s="138"/>
      <c r="ICS182" s="138"/>
      <c r="ICT182" s="138"/>
      <c r="ICU182" s="138"/>
      <c r="ICV182" s="138"/>
      <c r="ICW182" s="138"/>
      <c r="ICX182" s="138"/>
      <c r="ICY182" s="138"/>
      <c r="ICZ182" s="138"/>
      <c r="IDA182" s="138"/>
      <c r="IDB182" s="138"/>
      <c r="IDC182" s="138"/>
      <c r="IDD182" s="138"/>
      <c r="IDE182" s="138"/>
      <c r="IDF182" s="138"/>
      <c r="IDG182" s="138"/>
      <c r="IDH182" s="138"/>
      <c r="IDI182" s="138"/>
      <c r="IDJ182" s="138"/>
      <c r="IDK182" s="138"/>
      <c r="IDL182" s="138"/>
      <c r="IDM182" s="138"/>
      <c r="IDN182" s="138"/>
      <c r="IDO182" s="138"/>
      <c r="IDP182" s="138"/>
      <c r="IDQ182" s="138"/>
      <c r="IDR182" s="138"/>
      <c r="IDS182" s="138"/>
      <c r="IDT182" s="138"/>
      <c r="IDU182" s="138"/>
      <c r="IDV182" s="138"/>
      <c r="IDW182" s="138"/>
      <c r="IDX182" s="138"/>
      <c r="IDY182" s="138"/>
      <c r="IDZ182" s="138"/>
      <c r="IEA182" s="138"/>
      <c r="IEB182" s="138"/>
      <c r="IEC182" s="138"/>
      <c r="IED182" s="138"/>
      <c r="IEE182" s="138"/>
      <c r="IEF182" s="138"/>
      <c r="IEG182" s="138"/>
      <c r="IEH182" s="138"/>
      <c r="IEI182" s="138"/>
      <c r="IEJ182" s="138"/>
      <c r="IEK182" s="138"/>
      <c r="IEL182" s="138"/>
      <c r="IEM182" s="138"/>
      <c r="IEN182" s="138"/>
      <c r="IEO182" s="138"/>
      <c r="IEP182" s="138"/>
      <c r="IEQ182" s="138"/>
      <c r="IER182" s="138"/>
      <c r="IES182" s="138"/>
      <c r="IET182" s="138"/>
      <c r="IEU182" s="138"/>
      <c r="IEV182" s="138"/>
      <c r="IEW182" s="138"/>
      <c r="IEX182" s="138"/>
      <c r="IEY182" s="138"/>
      <c r="IEZ182" s="138"/>
      <c r="IFA182" s="138"/>
      <c r="IFB182" s="138"/>
      <c r="IFC182" s="138"/>
      <c r="IFD182" s="138"/>
      <c r="IFE182" s="138"/>
      <c r="IFF182" s="138"/>
      <c r="IFG182" s="138"/>
      <c r="IFH182" s="138"/>
      <c r="IFI182" s="138"/>
      <c r="IFJ182" s="138"/>
      <c r="IFK182" s="138"/>
      <c r="IFL182" s="138"/>
      <c r="IFM182" s="138"/>
      <c r="IFN182" s="138"/>
      <c r="IFO182" s="138"/>
      <c r="IFP182" s="138"/>
      <c r="IFQ182" s="138"/>
      <c r="IFR182" s="138"/>
      <c r="IFS182" s="138"/>
      <c r="IFT182" s="138"/>
      <c r="IFU182" s="138"/>
      <c r="IFV182" s="138"/>
      <c r="IFW182" s="138"/>
      <c r="IFX182" s="138"/>
      <c r="IFY182" s="138"/>
      <c r="IFZ182" s="138"/>
      <c r="IGA182" s="138"/>
      <c r="IGB182" s="138"/>
      <c r="IGC182" s="138"/>
      <c r="IGD182" s="138"/>
      <c r="IGE182" s="138"/>
      <c r="IGF182" s="138"/>
      <c r="IGG182" s="138"/>
      <c r="IGH182" s="138"/>
      <c r="IGI182" s="138"/>
      <c r="IGJ182" s="138"/>
      <c r="IGK182" s="138"/>
      <c r="IGL182" s="138"/>
      <c r="IGM182" s="138"/>
      <c r="IGN182" s="138"/>
      <c r="IGO182" s="138"/>
      <c r="IGP182" s="138"/>
      <c r="IGQ182" s="138"/>
      <c r="IGR182" s="138"/>
      <c r="IGS182" s="138"/>
      <c r="IGT182" s="138"/>
      <c r="IGU182" s="138"/>
      <c r="IGV182" s="138"/>
      <c r="IGW182" s="138"/>
      <c r="IGX182" s="138"/>
      <c r="IGY182" s="138"/>
      <c r="IGZ182" s="138"/>
      <c r="IHA182" s="138"/>
      <c r="IHB182" s="138"/>
      <c r="IHC182" s="138"/>
      <c r="IHD182" s="138"/>
      <c r="IHE182" s="138"/>
      <c r="IHF182" s="138"/>
      <c r="IHG182" s="138"/>
      <c r="IHH182" s="138"/>
      <c r="IHI182" s="138"/>
      <c r="IHJ182" s="138"/>
      <c r="IHK182" s="138"/>
      <c r="IHL182" s="138"/>
      <c r="IHM182" s="138"/>
      <c r="IHN182" s="138"/>
      <c r="IHO182" s="138"/>
      <c r="IHP182" s="138"/>
      <c r="IHQ182" s="138"/>
      <c r="IHR182" s="138"/>
      <c r="IHS182" s="138"/>
      <c r="IHT182" s="138"/>
      <c r="IHU182" s="138"/>
      <c r="IHV182" s="138"/>
      <c r="IHW182" s="138"/>
      <c r="IHX182" s="138"/>
      <c r="IHY182" s="138"/>
      <c r="IHZ182" s="138"/>
      <c r="IIA182" s="138"/>
      <c r="IIB182" s="138"/>
      <c r="IIC182" s="138"/>
      <c r="IID182" s="138"/>
      <c r="IIE182" s="138"/>
      <c r="IIF182" s="138"/>
      <c r="IIG182" s="138"/>
      <c r="IIH182" s="138"/>
      <c r="III182" s="138"/>
      <c r="IIJ182" s="138"/>
      <c r="IIK182" s="138"/>
      <c r="IIL182" s="138"/>
      <c r="IIM182" s="138"/>
      <c r="IIN182" s="138"/>
      <c r="IIO182" s="138"/>
      <c r="IIP182" s="138"/>
      <c r="IIQ182" s="138"/>
      <c r="IIR182" s="138"/>
      <c r="IIS182" s="138"/>
      <c r="IIT182" s="138"/>
      <c r="IIU182" s="138"/>
      <c r="IIV182" s="138"/>
      <c r="IIW182" s="138"/>
      <c r="IIX182" s="138"/>
      <c r="IIY182" s="138"/>
      <c r="IIZ182" s="138"/>
      <c r="IJA182" s="138"/>
      <c r="IJB182" s="138"/>
      <c r="IJC182" s="138"/>
      <c r="IJD182" s="138"/>
      <c r="IJE182" s="138"/>
      <c r="IJF182" s="138"/>
      <c r="IJG182" s="138"/>
      <c r="IJH182" s="138"/>
      <c r="IJI182" s="138"/>
      <c r="IJJ182" s="138"/>
      <c r="IJK182" s="138"/>
      <c r="IJL182" s="138"/>
      <c r="IJM182" s="138"/>
      <c r="IJN182" s="138"/>
      <c r="IJO182" s="138"/>
      <c r="IJP182" s="138"/>
      <c r="IJQ182" s="138"/>
      <c r="IJR182" s="138"/>
      <c r="IJS182" s="138"/>
      <c r="IJT182" s="138"/>
      <c r="IJU182" s="138"/>
      <c r="IJV182" s="138"/>
      <c r="IJW182" s="138"/>
      <c r="IJX182" s="138"/>
      <c r="IJY182" s="138"/>
      <c r="IJZ182" s="138"/>
      <c r="IKA182" s="138"/>
      <c r="IKB182" s="138"/>
      <c r="IKC182" s="138"/>
      <c r="IKD182" s="138"/>
      <c r="IKE182" s="138"/>
      <c r="IKF182" s="138"/>
      <c r="IKG182" s="138"/>
      <c r="IKH182" s="138"/>
      <c r="IKI182" s="138"/>
      <c r="IKJ182" s="138"/>
      <c r="IKK182" s="138"/>
      <c r="IKL182" s="138"/>
      <c r="IKM182" s="138"/>
      <c r="IKN182" s="138"/>
      <c r="IKO182" s="138"/>
      <c r="IKP182" s="138"/>
      <c r="IKQ182" s="138"/>
      <c r="IKR182" s="138"/>
      <c r="IKS182" s="138"/>
      <c r="IKT182" s="138"/>
      <c r="IKU182" s="138"/>
      <c r="IKV182" s="138"/>
      <c r="IKW182" s="138"/>
      <c r="IKX182" s="138"/>
      <c r="IKY182" s="138"/>
      <c r="IKZ182" s="138"/>
      <c r="ILA182" s="138"/>
      <c r="ILB182" s="138"/>
      <c r="ILC182" s="138"/>
      <c r="ILD182" s="138"/>
      <c r="ILE182" s="138"/>
      <c r="ILF182" s="138"/>
      <c r="ILG182" s="138"/>
      <c r="ILH182" s="138"/>
      <c r="ILI182" s="138"/>
      <c r="ILJ182" s="138"/>
      <c r="ILK182" s="138"/>
      <c r="ILL182" s="138"/>
      <c r="ILM182" s="138"/>
      <c r="ILN182" s="138"/>
      <c r="ILO182" s="138"/>
      <c r="ILP182" s="138"/>
      <c r="ILQ182" s="138"/>
      <c r="ILR182" s="138"/>
      <c r="ILS182" s="138"/>
      <c r="ILT182" s="138"/>
      <c r="ILU182" s="138"/>
      <c r="ILV182" s="138"/>
      <c r="ILW182" s="138"/>
      <c r="ILX182" s="138"/>
      <c r="ILY182" s="138"/>
      <c r="ILZ182" s="138"/>
      <c r="IMA182" s="138"/>
      <c r="IMB182" s="138"/>
      <c r="IMC182" s="138"/>
      <c r="IMD182" s="138"/>
      <c r="IME182" s="138"/>
      <c r="IMF182" s="138"/>
      <c r="IMG182" s="138"/>
      <c r="IMH182" s="138"/>
      <c r="IMI182" s="138"/>
      <c r="IMJ182" s="138"/>
      <c r="IMK182" s="138"/>
      <c r="IML182" s="138"/>
      <c r="IMM182" s="138"/>
      <c r="IMN182" s="138"/>
      <c r="IMO182" s="138"/>
      <c r="IMP182" s="138"/>
      <c r="IMQ182" s="138"/>
      <c r="IMR182" s="138"/>
      <c r="IMS182" s="138"/>
      <c r="IMT182" s="138"/>
      <c r="IMU182" s="138"/>
      <c r="IMV182" s="138"/>
      <c r="IMW182" s="138"/>
      <c r="IMX182" s="138"/>
      <c r="IMY182" s="138"/>
      <c r="IMZ182" s="138"/>
      <c r="INA182" s="138"/>
      <c r="INB182" s="138"/>
      <c r="INC182" s="138"/>
      <c r="IND182" s="138"/>
      <c r="INE182" s="138"/>
      <c r="INF182" s="138"/>
      <c r="ING182" s="138"/>
      <c r="INH182" s="138"/>
      <c r="INI182" s="138"/>
      <c r="INJ182" s="138"/>
      <c r="INK182" s="138"/>
      <c r="INL182" s="138"/>
      <c r="INM182" s="138"/>
      <c r="INN182" s="138"/>
      <c r="INO182" s="138"/>
      <c r="INP182" s="138"/>
      <c r="INQ182" s="138"/>
      <c r="INR182" s="138"/>
      <c r="INS182" s="138"/>
      <c r="INT182" s="138"/>
      <c r="INU182" s="138"/>
      <c r="INV182" s="138"/>
      <c r="INW182" s="138"/>
      <c r="INX182" s="138"/>
      <c r="INY182" s="138"/>
      <c r="INZ182" s="138"/>
      <c r="IOA182" s="138"/>
      <c r="IOB182" s="138"/>
      <c r="IOC182" s="138"/>
      <c r="IOD182" s="138"/>
      <c r="IOE182" s="138"/>
      <c r="IOF182" s="138"/>
      <c r="IOG182" s="138"/>
      <c r="IOH182" s="138"/>
      <c r="IOI182" s="138"/>
      <c r="IOJ182" s="138"/>
      <c r="IOK182" s="138"/>
      <c r="IOL182" s="138"/>
      <c r="IOM182" s="138"/>
      <c r="ION182" s="138"/>
      <c r="IOO182" s="138"/>
      <c r="IOP182" s="138"/>
      <c r="IOQ182" s="138"/>
      <c r="IOR182" s="138"/>
      <c r="IOS182" s="138"/>
      <c r="IOT182" s="138"/>
      <c r="IOU182" s="138"/>
      <c r="IOV182" s="138"/>
      <c r="IOW182" s="138"/>
      <c r="IOX182" s="138"/>
      <c r="IOY182" s="138"/>
      <c r="IOZ182" s="138"/>
      <c r="IPA182" s="138"/>
      <c r="IPB182" s="138"/>
      <c r="IPC182" s="138"/>
      <c r="IPD182" s="138"/>
      <c r="IPE182" s="138"/>
      <c r="IPF182" s="138"/>
      <c r="IPG182" s="138"/>
      <c r="IPH182" s="138"/>
      <c r="IPI182" s="138"/>
      <c r="IPJ182" s="138"/>
      <c r="IPK182" s="138"/>
      <c r="IPL182" s="138"/>
      <c r="IPM182" s="138"/>
      <c r="IPN182" s="138"/>
      <c r="IPO182" s="138"/>
      <c r="IPP182" s="138"/>
      <c r="IPQ182" s="138"/>
      <c r="IPR182" s="138"/>
      <c r="IPS182" s="138"/>
      <c r="IPT182" s="138"/>
      <c r="IPU182" s="138"/>
      <c r="IPV182" s="138"/>
      <c r="IPW182" s="138"/>
      <c r="IPX182" s="138"/>
      <c r="IPY182" s="138"/>
      <c r="IPZ182" s="138"/>
      <c r="IQA182" s="138"/>
      <c r="IQB182" s="138"/>
      <c r="IQC182" s="138"/>
      <c r="IQD182" s="138"/>
      <c r="IQE182" s="138"/>
      <c r="IQF182" s="138"/>
      <c r="IQG182" s="138"/>
      <c r="IQH182" s="138"/>
      <c r="IQI182" s="138"/>
      <c r="IQJ182" s="138"/>
      <c r="IQK182" s="138"/>
      <c r="IQL182" s="138"/>
      <c r="IQM182" s="138"/>
      <c r="IQN182" s="138"/>
      <c r="IQO182" s="138"/>
      <c r="IQP182" s="138"/>
      <c r="IQQ182" s="138"/>
      <c r="IQR182" s="138"/>
      <c r="IQS182" s="138"/>
      <c r="IQT182" s="138"/>
      <c r="IQU182" s="138"/>
      <c r="IQV182" s="138"/>
      <c r="IQW182" s="138"/>
      <c r="IQX182" s="138"/>
      <c r="IQY182" s="138"/>
      <c r="IQZ182" s="138"/>
      <c r="IRA182" s="138"/>
      <c r="IRB182" s="138"/>
      <c r="IRC182" s="138"/>
      <c r="IRD182" s="138"/>
      <c r="IRE182" s="138"/>
      <c r="IRF182" s="138"/>
      <c r="IRG182" s="138"/>
      <c r="IRH182" s="138"/>
      <c r="IRI182" s="138"/>
      <c r="IRJ182" s="138"/>
      <c r="IRK182" s="138"/>
      <c r="IRL182" s="138"/>
      <c r="IRM182" s="138"/>
      <c r="IRN182" s="138"/>
      <c r="IRO182" s="138"/>
      <c r="IRP182" s="138"/>
      <c r="IRQ182" s="138"/>
      <c r="IRR182" s="138"/>
      <c r="IRS182" s="138"/>
      <c r="IRT182" s="138"/>
      <c r="IRU182" s="138"/>
      <c r="IRV182" s="138"/>
      <c r="IRW182" s="138"/>
      <c r="IRX182" s="138"/>
      <c r="IRY182" s="138"/>
      <c r="IRZ182" s="138"/>
      <c r="ISA182" s="138"/>
      <c r="ISB182" s="138"/>
      <c r="ISC182" s="138"/>
      <c r="ISD182" s="138"/>
      <c r="ISE182" s="138"/>
      <c r="ISF182" s="138"/>
      <c r="ISG182" s="138"/>
      <c r="ISH182" s="138"/>
      <c r="ISI182" s="138"/>
      <c r="ISJ182" s="138"/>
      <c r="ISK182" s="138"/>
      <c r="ISL182" s="138"/>
      <c r="ISM182" s="138"/>
      <c r="ISN182" s="138"/>
      <c r="ISO182" s="138"/>
      <c r="ISP182" s="138"/>
      <c r="ISQ182" s="138"/>
      <c r="ISR182" s="138"/>
      <c r="ISS182" s="138"/>
      <c r="IST182" s="138"/>
      <c r="ISU182" s="138"/>
      <c r="ISV182" s="138"/>
      <c r="ISW182" s="138"/>
      <c r="ISX182" s="138"/>
      <c r="ISY182" s="138"/>
      <c r="ISZ182" s="138"/>
      <c r="ITA182" s="138"/>
      <c r="ITB182" s="138"/>
      <c r="ITC182" s="138"/>
      <c r="ITD182" s="138"/>
      <c r="ITE182" s="138"/>
      <c r="ITF182" s="138"/>
      <c r="ITG182" s="138"/>
      <c r="ITH182" s="138"/>
      <c r="ITI182" s="138"/>
      <c r="ITJ182" s="138"/>
      <c r="ITK182" s="138"/>
      <c r="ITL182" s="138"/>
      <c r="ITM182" s="138"/>
      <c r="ITN182" s="138"/>
      <c r="ITO182" s="138"/>
      <c r="ITP182" s="138"/>
      <c r="ITQ182" s="138"/>
      <c r="ITR182" s="138"/>
      <c r="ITS182" s="138"/>
      <c r="ITT182" s="138"/>
      <c r="ITU182" s="138"/>
      <c r="ITV182" s="138"/>
      <c r="ITW182" s="138"/>
      <c r="ITX182" s="138"/>
      <c r="ITY182" s="138"/>
      <c r="ITZ182" s="138"/>
      <c r="IUA182" s="138"/>
      <c r="IUB182" s="138"/>
      <c r="IUC182" s="138"/>
      <c r="IUD182" s="138"/>
      <c r="IUE182" s="138"/>
      <c r="IUF182" s="138"/>
      <c r="IUG182" s="138"/>
      <c r="IUH182" s="138"/>
      <c r="IUI182" s="138"/>
      <c r="IUJ182" s="138"/>
      <c r="IUK182" s="138"/>
      <c r="IUL182" s="138"/>
      <c r="IUM182" s="138"/>
      <c r="IUN182" s="138"/>
      <c r="IUO182" s="138"/>
      <c r="IUP182" s="138"/>
      <c r="IUQ182" s="138"/>
      <c r="IUR182" s="138"/>
      <c r="IUS182" s="138"/>
      <c r="IUT182" s="138"/>
      <c r="IUU182" s="138"/>
      <c r="IUV182" s="138"/>
      <c r="IUW182" s="138"/>
      <c r="IUX182" s="138"/>
      <c r="IUY182" s="138"/>
      <c r="IUZ182" s="138"/>
      <c r="IVA182" s="138"/>
      <c r="IVB182" s="138"/>
      <c r="IVC182" s="138"/>
      <c r="IVD182" s="138"/>
      <c r="IVE182" s="138"/>
      <c r="IVF182" s="138"/>
      <c r="IVG182" s="138"/>
      <c r="IVH182" s="138"/>
      <c r="IVI182" s="138"/>
      <c r="IVJ182" s="138"/>
      <c r="IVK182" s="138"/>
      <c r="IVL182" s="138"/>
      <c r="IVM182" s="138"/>
      <c r="IVN182" s="138"/>
      <c r="IVO182" s="138"/>
      <c r="IVP182" s="138"/>
      <c r="IVQ182" s="138"/>
      <c r="IVR182" s="138"/>
      <c r="IVS182" s="138"/>
      <c r="IVT182" s="138"/>
      <c r="IVU182" s="138"/>
      <c r="IVV182" s="138"/>
      <c r="IVW182" s="138"/>
      <c r="IVX182" s="138"/>
      <c r="IVY182" s="138"/>
      <c r="IVZ182" s="138"/>
      <c r="IWA182" s="138"/>
      <c r="IWB182" s="138"/>
      <c r="IWC182" s="138"/>
      <c r="IWD182" s="138"/>
      <c r="IWE182" s="138"/>
      <c r="IWF182" s="138"/>
      <c r="IWG182" s="138"/>
      <c r="IWH182" s="138"/>
      <c r="IWI182" s="138"/>
      <c r="IWJ182" s="138"/>
      <c r="IWK182" s="138"/>
      <c r="IWL182" s="138"/>
      <c r="IWM182" s="138"/>
      <c r="IWN182" s="138"/>
      <c r="IWO182" s="138"/>
      <c r="IWP182" s="138"/>
      <c r="IWQ182" s="138"/>
      <c r="IWR182" s="138"/>
      <c r="IWS182" s="138"/>
      <c r="IWT182" s="138"/>
      <c r="IWU182" s="138"/>
      <c r="IWV182" s="138"/>
      <c r="IWW182" s="138"/>
      <c r="IWX182" s="138"/>
      <c r="IWY182" s="138"/>
      <c r="IWZ182" s="138"/>
      <c r="IXA182" s="138"/>
      <c r="IXB182" s="138"/>
      <c r="IXC182" s="138"/>
      <c r="IXD182" s="138"/>
      <c r="IXE182" s="138"/>
      <c r="IXF182" s="138"/>
      <c r="IXG182" s="138"/>
      <c r="IXH182" s="138"/>
      <c r="IXI182" s="138"/>
      <c r="IXJ182" s="138"/>
      <c r="IXK182" s="138"/>
      <c r="IXL182" s="138"/>
      <c r="IXM182" s="138"/>
      <c r="IXN182" s="138"/>
      <c r="IXO182" s="138"/>
      <c r="IXP182" s="138"/>
      <c r="IXQ182" s="138"/>
      <c r="IXR182" s="138"/>
      <c r="IXS182" s="138"/>
      <c r="IXT182" s="138"/>
      <c r="IXU182" s="138"/>
      <c r="IXV182" s="138"/>
      <c r="IXW182" s="138"/>
      <c r="IXX182" s="138"/>
      <c r="IXY182" s="138"/>
      <c r="IXZ182" s="138"/>
      <c r="IYA182" s="138"/>
      <c r="IYB182" s="138"/>
      <c r="IYC182" s="138"/>
      <c r="IYD182" s="138"/>
      <c r="IYE182" s="138"/>
      <c r="IYF182" s="138"/>
      <c r="IYG182" s="138"/>
      <c r="IYH182" s="138"/>
      <c r="IYI182" s="138"/>
      <c r="IYJ182" s="138"/>
      <c r="IYK182" s="138"/>
      <c r="IYL182" s="138"/>
      <c r="IYM182" s="138"/>
      <c r="IYN182" s="138"/>
      <c r="IYO182" s="138"/>
      <c r="IYP182" s="138"/>
      <c r="IYQ182" s="138"/>
      <c r="IYR182" s="138"/>
      <c r="IYS182" s="138"/>
      <c r="IYT182" s="138"/>
      <c r="IYU182" s="138"/>
      <c r="IYV182" s="138"/>
      <c r="IYW182" s="138"/>
      <c r="IYX182" s="138"/>
      <c r="IYY182" s="138"/>
      <c r="IYZ182" s="138"/>
      <c r="IZA182" s="138"/>
      <c r="IZB182" s="138"/>
      <c r="IZC182" s="138"/>
      <c r="IZD182" s="138"/>
      <c r="IZE182" s="138"/>
      <c r="IZF182" s="138"/>
      <c r="IZG182" s="138"/>
      <c r="IZH182" s="138"/>
      <c r="IZI182" s="138"/>
      <c r="IZJ182" s="138"/>
      <c r="IZK182" s="138"/>
      <c r="IZL182" s="138"/>
      <c r="IZM182" s="138"/>
      <c r="IZN182" s="138"/>
      <c r="IZO182" s="138"/>
      <c r="IZP182" s="138"/>
      <c r="IZQ182" s="138"/>
      <c r="IZR182" s="138"/>
      <c r="IZS182" s="138"/>
      <c r="IZT182" s="138"/>
      <c r="IZU182" s="138"/>
      <c r="IZV182" s="138"/>
      <c r="IZW182" s="138"/>
      <c r="IZX182" s="138"/>
      <c r="IZY182" s="138"/>
      <c r="IZZ182" s="138"/>
      <c r="JAA182" s="138"/>
      <c r="JAB182" s="138"/>
      <c r="JAC182" s="138"/>
      <c r="JAD182" s="138"/>
      <c r="JAE182" s="138"/>
      <c r="JAF182" s="138"/>
      <c r="JAG182" s="138"/>
      <c r="JAH182" s="138"/>
      <c r="JAI182" s="138"/>
      <c r="JAJ182" s="138"/>
      <c r="JAK182" s="138"/>
      <c r="JAL182" s="138"/>
      <c r="JAM182" s="138"/>
      <c r="JAN182" s="138"/>
      <c r="JAO182" s="138"/>
      <c r="JAP182" s="138"/>
      <c r="JAQ182" s="138"/>
      <c r="JAR182" s="138"/>
      <c r="JAS182" s="138"/>
      <c r="JAT182" s="138"/>
      <c r="JAU182" s="138"/>
      <c r="JAV182" s="138"/>
      <c r="JAW182" s="138"/>
      <c r="JAX182" s="138"/>
      <c r="JAY182" s="138"/>
      <c r="JAZ182" s="138"/>
      <c r="JBA182" s="138"/>
      <c r="JBB182" s="138"/>
      <c r="JBC182" s="138"/>
      <c r="JBD182" s="138"/>
      <c r="JBE182" s="138"/>
      <c r="JBF182" s="138"/>
      <c r="JBG182" s="138"/>
      <c r="JBH182" s="138"/>
      <c r="JBI182" s="138"/>
      <c r="JBJ182" s="138"/>
      <c r="JBK182" s="138"/>
      <c r="JBL182" s="138"/>
      <c r="JBM182" s="138"/>
      <c r="JBN182" s="138"/>
      <c r="JBO182" s="138"/>
      <c r="JBP182" s="138"/>
      <c r="JBQ182" s="138"/>
      <c r="JBR182" s="138"/>
      <c r="JBS182" s="138"/>
      <c r="JBT182" s="138"/>
      <c r="JBU182" s="138"/>
      <c r="JBV182" s="138"/>
      <c r="JBW182" s="138"/>
      <c r="JBX182" s="138"/>
      <c r="JBY182" s="138"/>
      <c r="JBZ182" s="138"/>
      <c r="JCA182" s="138"/>
      <c r="JCB182" s="138"/>
      <c r="JCC182" s="138"/>
      <c r="JCD182" s="138"/>
      <c r="JCE182" s="138"/>
      <c r="JCF182" s="138"/>
      <c r="JCG182" s="138"/>
      <c r="JCH182" s="138"/>
      <c r="JCI182" s="138"/>
      <c r="JCJ182" s="138"/>
      <c r="JCK182" s="138"/>
      <c r="JCL182" s="138"/>
      <c r="JCM182" s="138"/>
      <c r="JCN182" s="138"/>
      <c r="JCO182" s="138"/>
      <c r="JCP182" s="138"/>
      <c r="JCQ182" s="138"/>
      <c r="JCR182" s="138"/>
      <c r="JCS182" s="138"/>
      <c r="JCT182" s="138"/>
      <c r="JCU182" s="138"/>
      <c r="JCV182" s="138"/>
      <c r="JCW182" s="138"/>
      <c r="JCX182" s="138"/>
      <c r="JCY182" s="138"/>
      <c r="JCZ182" s="138"/>
      <c r="JDA182" s="138"/>
      <c r="JDB182" s="138"/>
      <c r="JDC182" s="138"/>
      <c r="JDD182" s="138"/>
      <c r="JDE182" s="138"/>
      <c r="JDF182" s="138"/>
      <c r="JDG182" s="138"/>
      <c r="JDH182" s="138"/>
      <c r="JDI182" s="138"/>
      <c r="JDJ182" s="138"/>
      <c r="JDK182" s="138"/>
      <c r="JDL182" s="138"/>
      <c r="JDM182" s="138"/>
      <c r="JDN182" s="138"/>
      <c r="JDO182" s="138"/>
      <c r="JDP182" s="138"/>
      <c r="JDQ182" s="138"/>
      <c r="JDR182" s="138"/>
      <c r="JDS182" s="138"/>
      <c r="JDT182" s="138"/>
      <c r="JDU182" s="138"/>
      <c r="JDV182" s="138"/>
      <c r="JDW182" s="138"/>
      <c r="JDX182" s="138"/>
      <c r="JDY182" s="138"/>
      <c r="JDZ182" s="138"/>
      <c r="JEA182" s="138"/>
      <c r="JEB182" s="138"/>
      <c r="JEC182" s="138"/>
      <c r="JED182" s="138"/>
      <c r="JEE182" s="138"/>
      <c r="JEF182" s="138"/>
      <c r="JEG182" s="138"/>
      <c r="JEH182" s="138"/>
      <c r="JEI182" s="138"/>
      <c r="JEJ182" s="138"/>
      <c r="JEK182" s="138"/>
      <c r="JEL182" s="138"/>
      <c r="JEM182" s="138"/>
      <c r="JEN182" s="138"/>
      <c r="JEO182" s="138"/>
      <c r="JEP182" s="138"/>
      <c r="JEQ182" s="138"/>
      <c r="JER182" s="138"/>
      <c r="JES182" s="138"/>
      <c r="JET182" s="138"/>
      <c r="JEU182" s="138"/>
      <c r="JEV182" s="138"/>
      <c r="JEW182" s="138"/>
      <c r="JEX182" s="138"/>
      <c r="JEY182" s="138"/>
      <c r="JEZ182" s="138"/>
      <c r="JFA182" s="138"/>
      <c r="JFB182" s="138"/>
      <c r="JFC182" s="138"/>
      <c r="JFD182" s="138"/>
      <c r="JFE182" s="138"/>
      <c r="JFF182" s="138"/>
      <c r="JFG182" s="138"/>
      <c r="JFH182" s="138"/>
      <c r="JFI182" s="138"/>
      <c r="JFJ182" s="138"/>
      <c r="JFK182" s="138"/>
      <c r="JFL182" s="138"/>
      <c r="JFM182" s="138"/>
      <c r="JFN182" s="138"/>
      <c r="JFO182" s="138"/>
      <c r="JFP182" s="138"/>
      <c r="JFQ182" s="138"/>
      <c r="JFR182" s="138"/>
      <c r="JFS182" s="138"/>
      <c r="JFT182" s="138"/>
      <c r="JFU182" s="138"/>
      <c r="JFV182" s="138"/>
      <c r="JFW182" s="138"/>
      <c r="JFX182" s="138"/>
      <c r="JFY182" s="138"/>
      <c r="JFZ182" s="138"/>
      <c r="JGA182" s="138"/>
      <c r="JGB182" s="138"/>
      <c r="JGC182" s="138"/>
      <c r="JGD182" s="138"/>
      <c r="JGE182" s="138"/>
      <c r="JGF182" s="138"/>
      <c r="JGG182" s="138"/>
      <c r="JGH182" s="138"/>
      <c r="JGI182" s="138"/>
      <c r="JGJ182" s="138"/>
      <c r="JGK182" s="138"/>
      <c r="JGL182" s="138"/>
      <c r="JGM182" s="138"/>
      <c r="JGN182" s="138"/>
      <c r="JGO182" s="138"/>
      <c r="JGP182" s="138"/>
      <c r="JGQ182" s="138"/>
      <c r="JGR182" s="138"/>
      <c r="JGS182" s="138"/>
      <c r="JGT182" s="138"/>
      <c r="JGU182" s="138"/>
      <c r="JGV182" s="138"/>
      <c r="JGW182" s="138"/>
      <c r="JGX182" s="138"/>
      <c r="JGY182" s="138"/>
      <c r="JGZ182" s="138"/>
      <c r="JHA182" s="138"/>
      <c r="JHB182" s="138"/>
      <c r="JHC182" s="138"/>
      <c r="JHD182" s="138"/>
      <c r="JHE182" s="138"/>
      <c r="JHF182" s="138"/>
      <c r="JHG182" s="138"/>
      <c r="JHH182" s="138"/>
      <c r="JHI182" s="138"/>
      <c r="JHJ182" s="138"/>
      <c r="JHK182" s="138"/>
      <c r="JHL182" s="138"/>
      <c r="JHM182" s="138"/>
      <c r="JHN182" s="138"/>
      <c r="JHO182" s="138"/>
      <c r="JHP182" s="138"/>
      <c r="JHQ182" s="138"/>
      <c r="JHR182" s="138"/>
      <c r="JHS182" s="138"/>
      <c r="JHT182" s="138"/>
      <c r="JHU182" s="138"/>
      <c r="JHV182" s="138"/>
      <c r="JHW182" s="138"/>
      <c r="JHX182" s="138"/>
      <c r="JHY182" s="138"/>
      <c r="JHZ182" s="138"/>
      <c r="JIA182" s="138"/>
      <c r="JIB182" s="138"/>
      <c r="JIC182" s="138"/>
      <c r="JID182" s="138"/>
      <c r="JIE182" s="138"/>
      <c r="JIF182" s="138"/>
      <c r="JIG182" s="138"/>
      <c r="JIH182" s="138"/>
      <c r="JII182" s="138"/>
      <c r="JIJ182" s="138"/>
      <c r="JIK182" s="138"/>
      <c r="JIL182" s="138"/>
      <c r="JIM182" s="138"/>
      <c r="JIN182" s="138"/>
      <c r="JIO182" s="138"/>
      <c r="JIP182" s="138"/>
      <c r="JIQ182" s="138"/>
      <c r="JIR182" s="138"/>
      <c r="JIS182" s="138"/>
      <c r="JIT182" s="138"/>
      <c r="JIU182" s="138"/>
      <c r="JIV182" s="138"/>
      <c r="JIW182" s="138"/>
      <c r="JIX182" s="138"/>
      <c r="JIY182" s="138"/>
      <c r="JIZ182" s="138"/>
      <c r="JJA182" s="138"/>
      <c r="JJB182" s="138"/>
      <c r="JJC182" s="138"/>
      <c r="JJD182" s="138"/>
      <c r="JJE182" s="138"/>
      <c r="JJF182" s="138"/>
      <c r="JJG182" s="138"/>
      <c r="JJH182" s="138"/>
      <c r="JJI182" s="138"/>
      <c r="JJJ182" s="138"/>
      <c r="JJK182" s="138"/>
      <c r="JJL182" s="138"/>
      <c r="JJM182" s="138"/>
      <c r="JJN182" s="138"/>
      <c r="JJO182" s="138"/>
      <c r="JJP182" s="138"/>
      <c r="JJQ182" s="138"/>
      <c r="JJR182" s="138"/>
      <c r="JJS182" s="138"/>
      <c r="JJT182" s="138"/>
      <c r="JJU182" s="138"/>
      <c r="JJV182" s="138"/>
      <c r="JJW182" s="138"/>
      <c r="JJX182" s="138"/>
      <c r="JJY182" s="138"/>
      <c r="JJZ182" s="138"/>
      <c r="JKA182" s="138"/>
      <c r="JKB182" s="138"/>
      <c r="JKC182" s="138"/>
      <c r="JKD182" s="138"/>
      <c r="JKE182" s="138"/>
      <c r="JKF182" s="138"/>
      <c r="JKG182" s="138"/>
      <c r="JKH182" s="138"/>
      <c r="JKI182" s="138"/>
      <c r="JKJ182" s="138"/>
      <c r="JKK182" s="138"/>
      <c r="JKL182" s="138"/>
      <c r="JKM182" s="138"/>
      <c r="JKN182" s="138"/>
      <c r="JKO182" s="138"/>
      <c r="JKP182" s="138"/>
      <c r="JKQ182" s="138"/>
      <c r="JKR182" s="138"/>
      <c r="JKS182" s="138"/>
      <c r="JKT182" s="138"/>
      <c r="JKU182" s="138"/>
      <c r="JKV182" s="138"/>
      <c r="JKW182" s="138"/>
      <c r="JKX182" s="138"/>
      <c r="JKY182" s="138"/>
      <c r="JKZ182" s="138"/>
      <c r="JLA182" s="138"/>
      <c r="JLB182" s="138"/>
      <c r="JLC182" s="138"/>
      <c r="JLD182" s="138"/>
      <c r="JLE182" s="138"/>
      <c r="JLF182" s="138"/>
      <c r="JLG182" s="138"/>
      <c r="JLH182" s="138"/>
      <c r="JLI182" s="138"/>
      <c r="JLJ182" s="138"/>
      <c r="JLK182" s="138"/>
      <c r="JLL182" s="138"/>
      <c r="JLM182" s="138"/>
      <c r="JLN182" s="138"/>
      <c r="JLO182" s="138"/>
      <c r="JLP182" s="138"/>
      <c r="JLQ182" s="138"/>
      <c r="JLR182" s="138"/>
      <c r="JLS182" s="138"/>
      <c r="JLT182" s="138"/>
      <c r="JLU182" s="138"/>
      <c r="JLV182" s="138"/>
      <c r="JLW182" s="138"/>
      <c r="JLX182" s="138"/>
      <c r="JLY182" s="138"/>
      <c r="JLZ182" s="138"/>
      <c r="JMA182" s="138"/>
      <c r="JMB182" s="138"/>
      <c r="JMC182" s="138"/>
      <c r="JMD182" s="138"/>
      <c r="JME182" s="138"/>
      <c r="JMF182" s="138"/>
      <c r="JMG182" s="138"/>
      <c r="JMH182" s="138"/>
      <c r="JMI182" s="138"/>
      <c r="JMJ182" s="138"/>
      <c r="JMK182" s="138"/>
      <c r="JML182" s="138"/>
      <c r="JMM182" s="138"/>
      <c r="JMN182" s="138"/>
      <c r="JMO182" s="138"/>
      <c r="JMP182" s="138"/>
      <c r="JMQ182" s="138"/>
      <c r="JMR182" s="138"/>
      <c r="JMS182" s="138"/>
      <c r="JMT182" s="138"/>
      <c r="JMU182" s="138"/>
      <c r="JMV182" s="138"/>
      <c r="JMW182" s="138"/>
      <c r="JMX182" s="138"/>
      <c r="JMY182" s="138"/>
      <c r="JMZ182" s="138"/>
      <c r="JNA182" s="138"/>
      <c r="JNB182" s="138"/>
      <c r="JNC182" s="138"/>
      <c r="JND182" s="138"/>
      <c r="JNE182" s="138"/>
      <c r="JNF182" s="138"/>
      <c r="JNG182" s="138"/>
      <c r="JNH182" s="138"/>
      <c r="JNI182" s="138"/>
      <c r="JNJ182" s="138"/>
      <c r="JNK182" s="138"/>
      <c r="JNL182" s="138"/>
      <c r="JNM182" s="138"/>
      <c r="JNN182" s="138"/>
      <c r="JNO182" s="138"/>
      <c r="JNP182" s="138"/>
      <c r="JNQ182" s="138"/>
      <c r="JNR182" s="138"/>
      <c r="JNS182" s="138"/>
      <c r="JNT182" s="138"/>
      <c r="JNU182" s="138"/>
      <c r="JNV182" s="138"/>
      <c r="JNW182" s="138"/>
      <c r="JNX182" s="138"/>
      <c r="JNY182" s="138"/>
      <c r="JNZ182" s="138"/>
      <c r="JOA182" s="138"/>
      <c r="JOB182" s="138"/>
      <c r="JOC182" s="138"/>
      <c r="JOD182" s="138"/>
      <c r="JOE182" s="138"/>
      <c r="JOF182" s="138"/>
      <c r="JOG182" s="138"/>
      <c r="JOH182" s="138"/>
      <c r="JOI182" s="138"/>
      <c r="JOJ182" s="138"/>
      <c r="JOK182" s="138"/>
      <c r="JOL182" s="138"/>
      <c r="JOM182" s="138"/>
      <c r="JON182" s="138"/>
      <c r="JOO182" s="138"/>
      <c r="JOP182" s="138"/>
      <c r="JOQ182" s="138"/>
      <c r="JOR182" s="138"/>
      <c r="JOS182" s="138"/>
      <c r="JOT182" s="138"/>
      <c r="JOU182" s="138"/>
      <c r="JOV182" s="138"/>
      <c r="JOW182" s="138"/>
      <c r="JOX182" s="138"/>
      <c r="JOY182" s="138"/>
      <c r="JOZ182" s="138"/>
      <c r="JPA182" s="138"/>
      <c r="JPB182" s="138"/>
      <c r="JPC182" s="138"/>
      <c r="JPD182" s="138"/>
      <c r="JPE182" s="138"/>
      <c r="JPF182" s="138"/>
      <c r="JPG182" s="138"/>
      <c r="JPH182" s="138"/>
      <c r="JPI182" s="138"/>
      <c r="JPJ182" s="138"/>
      <c r="JPK182" s="138"/>
      <c r="JPL182" s="138"/>
      <c r="JPM182" s="138"/>
      <c r="JPN182" s="138"/>
      <c r="JPO182" s="138"/>
      <c r="JPP182" s="138"/>
      <c r="JPQ182" s="138"/>
      <c r="JPR182" s="138"/>
      <c r="JPS182" s="138"/>
      <c r="JPT182" s="138"/>
      <c r="JPU182" s="138"/>
      <c r="JPV182" s="138"/>
      <c r="JPW182" s="138"/>
      <c r="JPX182" s="138"/>
      <c r="JPY182" s="138"/>
      <c r="JPZ182" s="138"/>
      <c r="JQA182" s="138"/>
      <c r="JQB182" s="138"/>
      <c r="JQC182" s="138"/>
      <c r="JQD182" s="138"/>
      <c r="JQE182" s="138"/>
      <c r="JQF182" s="138"/>
      <c r="JQG182" s="138"/>
      <c r="JQH182" s="138"/>
      <c r="JQI182" s="138"/>
      <c r="JQJ182" s="138"/>
      <c r="JQK182" s="138"/>
      <c r="JQL182" s="138"/>
      <c r="JQM182" s="138"/>
      <c r="JQN182" s="138"/>
      <c r="JQO182" s="138"/>
      <c r="JQP182" s="138"/>
      <c r="JQQ182" s="138"/>
      <c r="JQR182" s="138"/>
      <c r="JQS182" s="138"/>
      <c r="JQT182" s="138"/>
      <c r="JQU182" s="138"/>
      <c r="JQV182" s="138"/>
      <c r="JQW182" s="138"/>
      <c r="JQX182" s="138"/>
      <c r="JQY182" s="138"/>
      <c r="JQZ182" s="138"/>
      <c r="JRA182" s="138"/>
      <c r="JRB182" s="138"/>
      <c r="JRC182" s="138"/>
      <c r="JRD182" s="138"/>
      <c r="JRE182" s="138"/>
      <c r="JRF182" s="138"/>
      <c r="JRG182" s="138"/>
      <c r="JRH182" s="138"/>
      <c r="JRI182" s="138"/>
      <c r="JRJ182" s="138"/>
      <c r="JRK182" s="138"/>
      <c r="JRL182" s="138"/>
      <c r="JRM182" s="138"/>
      <c r="JRN182" s="138"/>
      <c r="JRO182" s="138"/>
      <c r="JRP182" s="138"/>
      <c r="JRQ182" s="138"/>
      <c r="JRR182" s="138"/>
      <c r="JRS182" s="138"/>
      <c r="JRT182" s="138"/>
      <c r="JRU182" s="138"/>
      <c r="JRV182" s="138"/>
      <c r="JRW182" s="138"/>
      <c r="JRX182" s="138"/>
      <c r="JRY182" s="138"/>
      <c r="JRZ182" s="138"/>
      <c r="JSA182" s="138"/>
      <c r="JSB182" s="138"/>
      <c r="JSC182" s="138"/>
      <c r="JSD182" s="138"/>
      <c r="JSE182" s="138"/>
      <c r="JSF182" s="138"/>
      <c r="JSG182" s="138"/>
      <c r="JSH182" s="138"/>
      <c r="JSI182" s="138"/>
      <c r="JSJ182" s="138"/>
      <c r="JSK182" s="138"/>
      <c r="JSL182" s="138"/>
      <c r="JSM182" s="138"/>
      <c r="JSN182" s="138"/>
      <c r="JSO182" s="138"/>
      <c r="JSP182" s="138"/>
      <c r="JSQ182" s="138"/>
      <c r="JSR182" s="138"/>
      <c r="JSS182" s="138"/>
      <c r="JST182" s="138"/>
      <c r="JSU182" s="138"/>
      <c r="JSV182" s="138"/>
      <c r="JSW182" s="138"/>
      <c r="JSX182" s="138"/>
      <c r="JSY182" s="138"/>
      <c r="JSZ182" s="138"/>
      <c r="JTA182" s="138"/>
      <c r="JTB182" s="138"/>
      <c r="JTC182" s="138"/>
      <c r="JTD182" s="138"/>
      <c r="JTE182" s="138"/>
      <c r="JTF182" s="138"/>
      <c r="JTG182" s="138"/>
      <c r="JTH182" s="138"/>
      <c r="JTI182" s="138"/>
      <c r="JTJ182" s="138"/>
      <c r="JTK182" s="138"/>
      <c r="JTL182" s="138"/>
      <c r="JTM182" s="138"/>
      <c r="JTN182" s="138"/>
      <c r="JTO182" s="138"/>
      <c r="JTP182" s="138"/>
      <c r="JTQ182" s="138"/>
      <c r="JTR182" s="138"/>
      <c r="JTS182" s="138"/>
      <c r="JTT182" s="138"/>
      <c r="JTU182" s="138"/>
      <c r="JTV182" s="138"/>
      <c r="JTW182" s="138"/>
      <c r="JTX182" s="138"/>
      <c r="JTY182" s="138"/>
      <c r="JTZ182" s="138"/>
      <c r="JUA182" s="138"/>
      <c r="JUB182" s="138"/>
      <c r="JUC182" s="138"/>
      <c r="JUD182" s="138"/>
      <c r="JUE182" s="138"/>
      <c r="JUF182" s="138"/>
      <c r="JUG182" s="138"/>
      <c r="JUH182" s="138"/>
      <c r="JUI182" s="138"/>
      <c r="JUJ182" s="138"/>
      <c r="JUK182" s="138"/>
      <c r="JUL182" s="138"/>
      <c r="JUM182" s="138"/>
      <c r="JUN182" s="138"/>
      <c r="JUO182" s="138"/>
      <c r="JUP182" s="138"/>
      <c r="JUQ182" s="138"/>
      <c r="JUR182" s="138"/>
      <c r="JUS182" s="138"/>
      <c r="JUT182" s="138"/>
      <c r="JUU182" s="138"/>
      <c r="JUV182" s="138"/>
      <c r="JUW182" s="138"/>
      <c r="JUX182" s="138"/>
      <c r="JUY182" s="138"/>
      <c r="JUZ182" s="138"/>
      <c r="JVA182" s="138"/>
      <c r="JVB182" s="138"/>
      <c r="JVC182" s="138"/>
      <c r="JVD182" s="138"/>
      <c r="JVE182" s="138"/>
      <c r="JVF182" s="138"/>
      <c r="JVG182" s="138"/>
      <c r="JVH182" s="138"/>
      <c r="JVI182" s="138"/>
      <c r="JVJ182" s="138"/>
      <c r="JVK182" s="138"/>
      <c r="JVL182" s="138"/>
      <c r="JVM182" s="138"/>
      <c r="JVN182" s="138"/>
      <c r="JVO182" s="138"/>
      <c r="JVP182" s="138"/>
      <c r="JVQ182" s="138"/>
      <c r="JVR182" s="138"/>
      <c r="JVS182" s="138"/>
      <c r="JVT182" s="138"/>
      <c r="JVU182" s="138"/>
      <c r="JVV182" s="138"/>
      <c r="JVW182" s="138"/>
      <c r="JVX182" s="138"/>
      <c r="JVY182" s="138"/>
      <c r="JVZ182" s="138"/>
      <c r="JWA182" s="138"/>
      <c r="JWB182" s="138"/>
      <c r="JWC182" s="138"/>
      <c r="JWD182" s="138"/>
      <c r="JWE182" s="138"/>
      <c r="JWF182" s="138"/>
      <c r="JWG182" s="138"/>
      <c r="JWH182" s="138"/>
      <c r="JWI182" s="138"/>
      <c r="JWJ182" s="138"/>
      <c r="JWK182" s="138"/>
      <c r="JWL182" s="138"/>
      <c r="JWM182" s="138"/>
      <c r="JWN182" s="138"/>
      <c r="JWO182" s="138"/>
      <c r="JWP182" s="138"/>
      <c r="JWQ182" s="138"/>
      <c r="JWR182" s="138"/>
      <c r="JWS182" s="138"/>
      <c r="JWT182" s="138"/>
      <c r="JWU182" s="138"/>
      <c r="JWV182" s="138"/>
      <c r="JWW182" s="138"/>
      <c r="JWX182" s="138"/>
      <c r="JWY182" s="138"/>
      <c r="JWZ182" s="138"/>
      <c r="JXA182" s="138"/>
      <c r="JXB182" s="138"/>
      <c r="JXC182" s="138"/>
      <c r="JXD182" s="138"/>
      <c r="JXE182" s="138"/>
      <c r="JXF182" s="138"/>
      <c r="JXG182" s="138"/>
      <c r="JXH182" s="138"/>
      <c r="JXI182" s="138"/>
      <c r="JXJ182" s="138"/>
      <c r="JXK182" s="138"/>
      <c r="JXL182" s="138"/>
      <c r="JXM182" s="138"/>
      <c r="JXN182" s="138"/>
      <c r="JXO182" s="138"/>
      <c r="JXP182" s="138"/>
      <c r="JXQ182" s="138"/>
      <c r="JXR182" s="138"/>
      <c r="JXS182" s="138"/>
      <c r="JXT182" s="138"/>
      <c r="JXU182" s="138"/>
      <c r="JXV182" s="138"/>
      <c r="JXW182" s="138"/>
      <c r="JXX182" s="138"/>
      <c r="JXY182" s="138"/>
      <c r="JXZ182" s="138"/>
      <c r="JYA182" s="138"/>
      <c r="JYB182" s="138"/>
      <c r="JYC182" s="138"/>
      <c r="JYD182" s="138"/>
      <c r="JYE182" s="138"/>
      <c r="JYF182" s="138"/>
      <c r="JYG182" s="138"/>
      <c r="JYH182" s="138"/>
      <c r="JYI182" s="138"/>
      <c r="JYJ182" s="138"/>
      <c r="JYK182" s="138"/>
      <c r="JYL182" s="138"/>
      <c r="JYM182" s="138"/>
      <c r="JYN182" s="138"/>
      <c r="JYO182" s="138"/>
      <c r="JYP182" s="138"/>
      <c r="JYQ182" s="138"/>
      <c r="JYR182" s="138"/>
      <c r="JYS182" s="138"/>
      <c r="JYT182" s="138"/>
      <c r="JYU182" s="138"/>
      <c r="JYV182" s="138"/>
      <c r="JYW182" s="138"/>
      <c r="JYX182" s="138"/>
      <c r="JYY182" s="138"/>
      <c r="JYZ182" s="138"/>
      <c r="JZA182" s="138"/>
      <c r="JZB182" s="138"/>
      <c r="JZC182" s="138"/>
      <c r="JZD182" s="138"/>
      <c r="JZE182" s="138"/>
      <c r="JZF182" s="138"/>
      <c r="JZG182" s="138"/>
      <c r="JZH182" s="138"/>
      <c r="JZI182" s="138"/>
      <c r="JZJ182" s="138"/>
      <c r="JZK182" s="138"/>
      <c r="JZL182" s="138"/>
      <c r="JZM182" s="138"/>
      <c r="JZN182" s="138"/>
      <c r="JZO182" s="138"/>
      <c r="JZP182" s="138"/>
      <c r="JZQ182" s="138"/>
      <c r="JZR182" s="138"/>
      <c r="JZS182" s="138"/>
      <c r="JZT182" s="138"/>
      <c r="JZU182" s="138"/>
      <c r="JZV182" s="138"/>
      <c r="JZW182" s="138"/>
      <c r="JZX182" s="138"/>
      <c r="JZY182" s="138"/>
      <c r="JZZ182" s="138"/>
      <c r="KAA182" s="138"/>
      <c r="KAB182" s="138"/>
      <c r="KAC182" s="138"/>
      <c r="KAD182" s="138"/>
      <c r="KAE182" s="138"/>
      <c r="KAF182" s="138"/>
      <c r="KAG182" s="138"/>
      <c r="KAH182" s="138"/>
      <c r="KAI182" s="138"/>
      <c r="KAJ182" s="138"/>
      <c r="KAK182" s="138"/>
      <c r="KAL182" s="138"/>
      <c r="KAM182" s="138"/>
      <c r="KAN182" s="138"/>
      <c r="KAO182" s="138"/>
      <c r="KAP182" s="138"/>
      <c r="KAQ182" s="138"/>
      <c r="KAR182" s="138"/>
      <c r="KAS182" s="138"/>
      <c r="KAT182" s="138"/>
      <c r="KAU182" s="138"/>
      <c r="KAV182" s="138"/>
      <c r="KAW182" s="138"/>
      <c r="KAX182" s="138"/>
      <c r="KAY182" s="138"/>
      <c r="KAZ182" s="138"/>
      <c r="KBA182" s="138"/>
      <c r="KBB182" s="138"/>
      <c r="KBC182" s="138"/>
      <c r="KBD182" s="138"/>
      <c r="KBE182" s="138"/>
      <c r="KBF182" s="138"/>
      <c r="KBG182" s="138"/>
      <c r="KBH182" s="138"/>
      <c r="KBI182" s="138"/>
      <c r="KBJ182" s="138"/>
      <c r="KBK182" s="138"/>
      <c r="KBL182" s="138"/>
      <c r="KBM182" s="138"/>
      <c r="KBN182" s="138"/>
      <c r="KBO182" s="138"/>
      <c r="KBP182" s="138"/>
      <c r="KBQ182" s="138"/>
      <c r="KBR182" s="138"/>
      <c r="KBS182" s="138"/>
      <c r="KBT182" s="138"/>
      <c r="KBU182" s="138"/>
      <c r="KBV182" s="138"/>
      <c r="KBW182" s="138"/>
      <c r="KBX182" s="138"/>
      <c r="KBY182" s="138"/>
      <c r="KBZ182" s="138"/>
      <c r="KCA182" s="138"/>
      <c r="KCB182" s="138"/>
      <c r="KCC182" s="138"/>
      <c r="KCD182" s="138"/>
      <c r="KCE182" s="138"/>
      <c r="KCF182" s="138"/>
      <c r="KCG182" s="138"/>
      <c r="KCH182" s="138"/>
      <c r="KCI182" s="138"/>
      <c r="KCJ182" s="138"/>
      <c r="KCK182" s="138"/>
      <c r="KCL182" s="138"/>
      <c r="KCM182" s="138"/>
      <c r="KCN182" s="138"/>
      <c r="KCO182" s="138"/>
      <c r="KCP182" s="138"/>
      <c r="KCQ182" s="138"/>
      <c r="KCR182" s="138"/>
      <c r="KCS182" s="138"/>
      <c r="KCT182" s="138"/>
      <c r="KCU182" s="138"/>
      <c r="KCV182" s="138"/>
      <c r="KCW182" s="138"/>
      <c r="KCX182" s="138"/>
      <c r="KCY182" s="138"/>
      <c r="KCZ182" s="138"/>
      <c r="KDA182" s="138"/>
      <c r="KDB182" s="138"/>
      <c r="KDC182" s="138"/>
      <c r="KDD182" s="138"/>
      <c r="KDE182" s="138"/>
      <c r="KDF182" s="138"/>
      <c r="KDG182" s="138"/>
      <c r="KDH182" s="138"/>
      <c r="KDI182" s="138"/>
      <c r="KDJ182" s="138"/>
      <c r="KDK182" s="138"/>
      <c r="KDL182" s="138"/>
      <c r="KDM182" s="138"/>
      <c r="KDN182" s="138"/>
      <c r="KDO182" s="138"/>
      <c r="KDP182" s="138"/>
      <c r="KDQ182" s="138"/>
      <c r="KDR182" s="138"/>
      <c r="KDS182" s="138"/>
      <c r="KDT182" s="138"/>
      <c r="KDU182" s="138"/>
      <c r="KDV182" s="138"/>
      <c r="KDW182" s="138"/>
      <c r="KDX182" s="138"/>
      <c r="KDY182" s="138"/>
      <c r="KDZ182" s="138"/>
      <c r="KEA182" s="138"/>
      <c r="KEB182" s="138"/>
      <c r="KEC182" s="138"/>
      <c r="KED182" s="138"/>
      <c r="KEE182" s="138"/>
      <c r="KEF182" s="138"/>
      <c r="KEG182" s="138"/>
      <c r="KEH182" s="138"/>
      <c r="KEI182" s="138"/>
      <c r="KEJ182" s="138"/>
      <c r="KEK182" s="138"/>
      <c r="KEL182" s="138"/>
      <c r="KEM182" s="138"/>
      <c r="KEN182" s="138"/>
      <c r="KEO182" s="138"/>
      <c r="KEP182" s="138"/>
      <c r="KEQ182" s="138"/>
      <c r="KER182" s="138"/>
      <c r="KES182" s="138"/>
      <c r="KET182" s="138"/>
      <c r="KEU182" s="138"/>
      <c r="KEV182" s="138"/>
      <c r="KEW182" s="138"/>
      <c r="KEX182" s="138"/>
      <c r="KEY182" s="138"/>
      <c r="KEZ182" s="138"/>
      <c r="KFA182" s="138"/>
      <c r="KFB182" s="138"/>
      <c r="KFC182" s="138"/>
      <c r="KFD182" s="138"/>
      <c r="KFE182" s="138"/>
      <c r="KFF182" s="138"/>
      <c r="KFG182" s="138"/>
      <c r="KFH182" s="138"/>
      <c r="KFI182" s="138"/>
      <c r="KFJ182" s="138"/>
      <c r="KFK182" s="138"/>
      <c r="KFL182" s="138"/>
      <c r="KFM182" s="138"/>
      <c r="KFN182" s="138"/>
      <c r="KFO182" s="138"/>
      <c r="KFP182" s="138"/>
      <c r="KFQ182" s="138"/>
      <c r="KFR182" s="138"/>
      <c r="KFS182" s="138"/>
      <c r="KFT182" s="138"/>
      <c r="KFU182" s="138"/>
      <c r="KFV182" s="138"/>
      <c r="KFW182" s="138"/>
      <c r="KFX182" s="138"/>
      <c r="KFY182" s="138"/>
      <c r="KFZ182" s="138"/>
      <c r="KGA182" s="138"/>
      <c r="KGB182" s="138"/>
      <c r="KGC182" s="138"/>
      <c r="KGD182" s="138"/>
      <c r="KGE182" s="138"/>
      <c r="KGF182" s="138"/>
      <c r="KGG182" s="138"/>
      <c r="KGH182" s="138"/>
      <c r="KGI182" s="138"/>
      <c r="KGJ182" s="138"/>
      <c r="KGK182" s="138"/>
      <c r="KGL182" s="138"/>
      <c r="KGM182" s="138"/>
      <c r="KGN182" s="138"/>
      <c r="KGO182" s="138"/>
      <c r="KGP182" s="138"/>
      <c r="KGQ182" s="138"/>
      <c r="KGR182" s="138"/>
      <c r="KGS182" s="138"/>
      <c r="KGT182" s="138"/>
      <c r="KGU182" s="138"/>
      <c r="KGV182" s="138"/>
      <c r="KGW182" s="138"/>
      <c r="KGX182" s="138"/>
      <c r="KGY182" s="138"/>
      <c r="KGZ182" s="138"/>
      <c r="KHA182" s="138"/>
      <c r="KHB182" s="138"/>
      <c r="KHC182" s="138"/>
      <c r="KHD182" s="138"/>
      <c r="KHE182" s="138"/>
      <c r="KHF182" s="138"/>
      <c r="KHG182" s="138"/>
      <c r="KHH182" s="138"/>
      <c r="KHI182" s="138"/>
      <c r="KHJ182" s="138"/>
      <c r="KHK182" s="138"/>
      <c r="KHL182" s="138"/>
      <c r="KHM182" s="138"/>
      <c r="KHN182" s="138"/>
      <c r="KHO182" s="138"/>
      <c r="KHP182" s="138"/>
      <c r="KHQ182" s="138"/>
      <c r="KHR182" s="138"/>
      <c r="KHS182" s="138"/>
      <c r="KHT182" s="138"/>
      <c r="KHU182" s="138"/>
      <c r="KHV182" s="138"/>
      <c r="KHW182" s="138"/>
      <c r="KHX182" s="138"/>
      <c r="KHY182" s="138"/>
      <c r="KHZ182" s="138"/>
      <c r="KIA182" s="138"/>
      <c r="KIB182" s="138"/>
      <c r="KIC182" s="138"/>
      <c r="KID182" s="138"/>
      <c r="KIE182" s="138"/>
      <c r="KIF182" s="138"/>
      <c r="KIG182" s="138"/>
      <c r="KIH182" s="138"/>
      <c r="KII182" s="138"/>
      <c r="KIJ182" s="138"/>
      <c r="KIK182" s="138"/>
      <c r="KIL182" s="138"/>
      <c r="KIM182" s="138"/>
      <c r="KIN182" s="138"/>
      <c r="KIO182" s="138"/>
      <c r="KIP182" s="138"/>
      <c r="KIQ182" s="138"/>
      <c r="KIR182" s="138"/>
      <c r="KIS182" s="138"/>
      <c r="KIT182" s="138"/>
      <c r="KIU182" s="138"/>
      <c r="KIV182" s="138"/>
      <c r="KIW182" s="138"/>
      <c r="KIX182" s="138"/>
      <c r="KIY182" s="138"/>
      <c r="KIZ182" s="138"/>
      <c r="KJA182" s="138"/>
      <c r="KJB182" s="138"/>
      <c r="KJC182" s="138"/>
      <c r="KJD182" s="138"/>
      <c r="KJE182" s="138"/>
      <c r="KJF182" s="138"/>
      <c r="KJG182" s="138"/>
      <c r="KJH182" s="138"/>
      <c r="KJI182" s="138"/>
      <c r="KJJ182" s="138"/>
      <c r="KJK182" s="138"/>
      <c r="KJL182" s="138"/>
      <c r="KJM182" s="138"/>
      <c r="KJN182" s="138"/>
      <c r="KJO182" s="138"/>
      <c r="KJP182" s="138"/>
      <c r="KJQ182" s="138"/>
      <c r="KJR182" s="138"/>
      <c r="KJS182" s="138"/>
      <c r="KJT182" s="138"/>
      <c r="KJU182" s="138"/>
      <c r="KJV182" s="138"/>
      <c r="KJW182" s="138"/>
      <c r="KJX182" s="138"/>
      <c r="KJY182" s="138"/>
      <c r="KJZ182" s="138"/>
      <c r="KKA182" s="138"/>
      <c r="KKB182" s="138"/>
      <c r="KKC182" s="138"/>
      <c r="KKD182" s="138"/>
      <c r="KKE182" s="138"/>
      <c r="KKF182" s="138"/>
      <c r="KKG182" s="138"/>
      <c r="KKH182" s="138"/>
      <c r="KKI182" s="138"/>
      <c r="KKJ182" s="138"/>
      <c r="KKK182" s="138"/>
      <c r="KKL182" s="138"/>
      <c r="KKM182" s="138"/>
      <c r="KKN182" s="138"/>
      <c r="KKO182" s="138"/>
      <c r="KKP182" s="138"/>
      <c r="KKQ182" s="138"/>
      <c r="KKR182" s="138"/>
      <c r="KKS182" s="138"/>
      <c r="KKT182" s="138"/>
      <c r="KKU182" s="138"/>
      <c r="KKV182" s="138"/>
      <c r="KKW182" s="138"/>
      <c r="KKX182" s="138"/>
      <c r="KKY182" s="138"/>
      <c r="KKZ182" s="138"/>
      <c r="KLA182" s="138"/>
      <c r="KLB182" s="138"/>
      <c r="KLC182" s="138"/>
      <c r="KLD182" s="138"/>
      <c r="KLE182" s="138"/>
      <c r="KLF182" s="138"/>
      <c r="KLG182" s="138"/>
      <c r="KLH182" s="138"/>
      <c r="KLI182" s="138"/>
      <c r="KLJ182" s="138"/>
      <c r="KLK182" s="138"/>
      <c r="KLL182" s="138"/>
      <c r="KLM182" s="138"/>
      <c r="KLN182" s="138"/>
      <c r="KLO182" s="138"/>
      <c r="KLP182" s="138"/>
      <c r="KLQ182" s="138"/>
      <c r="KLR182" s="138"/>
      <c r="KLS182" s="138"/>
      <c r="KLT182" s="138"/>
      <c r="KLU182" s="138"/>
      <c r="KLV182" s="138"/>
      <c r="KLW182" s="138"/>
      <c r="KLX182" s="138"/>
      <c r="KLY182" s="138"/>
      <c r="KLZ182" s="138"/>
      <c r="KMA182" s="138"/>
      <c r="KMB182" s="138"/>
      <c r="KMC182" s="138"/>
      <c r="KMD182" s="138"/>
      <c r="KME182" s="138"/>
      <c r="KMF182" s="138"/>
      <c r="KMG182" s="138"/>
      <c r="KMH182" s="138"/>
      <c r="KMI182" s="138"/>
      <c r="KMJ182" s="138"/>
      <c r="KMK182" s="138"/>
      <c r="KML182" s="138"/>
      <c r="KMM182" s="138"/>
      <c r="KMN182" s="138"/>
      <c r="KMO182" s="138"/>
      <c r="KMP182" s="138"/>
      <c r="KMQ182" s="138"/>
      <c r="KMR182" s="138"/>
      <c r="KMS182" s="138"/>
      <c r="KMT182" s="138"/>
      <c r="KMU182" s="138"/>
      <c r="KMV182" s="138"/>
      <c r="KMW182" s="138"/>
      <c r="KMX182" s="138"/>
      <c r="KMY182" s="138"/>
      <c r="KMZ182" s="138"/>
      <c r="KNA182" s="138"/>
      <c r="KNB182" s="138"/>
      <c r="KNC182" s="138"/>
      <c r="KND182" s="138"/>
      <c r="KNE182" s="138"/>
      <c r="KNF182" s="138"/>
      <c r="KNG182" s="138"/>
      <c r="KNH182" s="138"/>
      <c r="KNI182" s="138"/>
      <c r="KNJ182" s="138"/>
      <c r="KNK182" s="138"/>
      <c r="KNL182" s="138"/>
      <c r="KNM182" s="138"/>
      <c r="KNN182" s="138"/>
      <c r="KNO182" s="138"/>
      <c r="KNP182" s="138"/>
      <c r="KNQ182" s="138"/>
      <c r="KNR182" s="138"/>
      <c r="KNS182" s="138"/>
      <c r="KNT182" s="138"/>
      <c r="KNU182" s="138"/>
      <c r="KNV182" s="138"/>
      <c r="KNW182" s="138"/>
      <c r="KNX182" s="138"/>
      <c r="KNY182" s="138"/>
      <c r="KNZ182" s="138"/>
      <c r="KOA182" s="138"/>
      <c r="KOB182" s="138"/>
      <c r="KOC182" s="138"/>
      <c r="KOD182" s="138"/>
      <c r="KOE182" s="138"/>
      <c r="KOF182" s="138"/>
      <c r="KOG182" s="138"/>
      <c r="KOH182" s="138"/>
      <c r="KOI182" s="138"/>
      <c r="KOJ182" s="138"/>
      <c r="KOK182" s="138"/>
      <c r="KOL182" s="138"/>
      <c r="KOM182" s="138"/>
      <c r="KON182" s="138"/>
      <c r="KOO182" s="138"/>
      <c r="KOP182" s="138"/>
      <c r="KOQ182" s="138"/>
      <c r="KOR182" s="138"/>
      <c r="KOS182" s="138"/>
      <c r="KOT182" s="138"/>
      <c r="KOU182" s="138"/>
      <c r="KOV182" s="138"/>
      <c r="KOW182" s="138"/>
      <c r="KOX182" s="138"/>
      <c r="KOY182" s="138"/>
      <c r="KOZ182" s="138"/>
      <c r="KPA182" s="138"/>
      <c r="KPB182" s="138"/>
      <c r="KPC182" s="138"/>
      <c r="KPD182" s="138"/>
      <c r="KPE182" s="138"/>
      <c r="KPF182" s="138"/>
      <c r="KPG182" s="138"/>
      <c r="KPH182" s="138"/>
      <c r="KPI182" s="138"/>
      <c r="KPJ182" s="138"/>
      <c r="KPK182" s="138"/>
      <c r="KPL182" s="138"/>
      <c r="KPM182" s="138"/>
      <c r="KPN182" s="138"/>
      <c r="KPO182" s="138"/>
      <c r="KPP182" s="138"/>
      <c r="KPQ182" s="138"/>
      <c r="KPR182" s="138"/>
      <c r="KPS182" s="138"/>
      <c r="KPT182" s="138"/>
      <c r="KPU182" s="138"/>
      <c r="KPV182" s="138"/>
      <c r="KPW182" s="138"/>
      <c r="KPX182" s="138"/>
      <c r="KPY182" s="138"/>
      <c r="KPZ182" s="138"/>
      <c r="KQA182" s="138"/>
      <c r="KQB182" s="138"/>
      <c r="KQC182" s="138"/>
      <c r="KQD182" s="138"/>
      <c r="KQE182" s="138"/>
      <c r="KQF182" s="138"/>
      <c r="KQG182" s="138"/>
      <c r="KQH182" s="138"/>
      <c r="KQI182" s="138"/>
      <c r="KQJ182" s="138"/>
      <c r="KQK182" s="138"/>
      <c r="KQL182" s="138"/>
      <c r="KQM182" s="138"/>
      <c r="KQN182" s="138"/>
      <c r="KQO182" s="138"/>
      <c r="KQP182" s="138"/>
      <c r="KQQ182" s="138"/>
      <c r="KQR182" s="138"/>
      <c r="KQS182" s="138"/>
      <c r="KQT182" s="138"/>
      <c r="KQU182" s="138"/>
      <c r="KQV182" s="138"/>
      <c r="KQW182" s="138"/>
      <c r="KQX182" s="138"/>
      <c r="KQY182" s="138"/>
      <c r="KQZ182" s="138"/>
      <c r="KRA182" s="138"/>
      <c r="KRB182" s="138"/>
      <c r="KRC182" s="138"/>
      <c r="KRD182" s="138"/>
      <c r="KRE182" s="138"/>
      <c r="KRF182" s="138"/>
      <c r="KRG182" s="138"/>
      <c r="KRH182" s="138"/>
      <c r="KRI182" s="138"/>
      <c r="KRJ182" s="138"/>
      <c r="KRK182" s="138"/>
      <c r="KRL182" s="138"/>
      <c r="KRM182" s="138"/>
      <c r="KRN182" s="138"/>
      <c r="KRO182" s="138"/>
      <c r="KRP182" s="138"/>
      <c r="KRQ182" s="138"/>
      <c r="KRR182" s="138"/>
      <c r="KRS182" s="138"/>
      <c r="KRT182" s="138"/>
      <c r="KRU182" s="138"/>
      <c r="KRV182" s="138"/>
      <c r="KRW182" s="138"/>
      <c r="KRX182" s="138"/>
      <c r="KRY182" s="138"/>
      <c r="KRZ182" s="138"/>
      <c r="KSA182" s="138"/>
      <c r="KSB182" s="138"/>
      <c r="KSC182" s="138"/>
      <c r="KSD182" s="138"/>
      <c r="KSE182" s="138"/>
      <c r="KSF182" s="138"/>
      <c r="KSG182" s="138"/>
      <c r="KSH182" s="138"/>
      <c r="KSI182" s="138"/>
      <c r="KSJ182" s="138"/>
      <c r="KSK182" s="138"/>
      <c r="KSL182" s="138"/>
      <c r="KSM182" s="138"/>
      <c r="KSN182" s="138"/>
      <c r="KSO182" s="138"/>
      <c r="KSP182" s="138"/>
      <c r="KSQ182" s="138"/>
      <c r="KSR182" s="138"/>
      <c r="KSS182" s="138"/>
      <c r="KST182" s="138"/>
      <c r="KSU182" s="138"/>
      <c r="KSV182" s="138"/>
      <c r="KSW182" s="138"/>
      <c r="KSX182" s="138"/>
      <c r="KSY182" s="138"/>
      <c r="KSZ182" s="138"/>
      <c r="KTA182" s="138"/>
      <c r="KTB182" s="138"/>
      <c r="KTC182" s="138"/>
      <c r="KTD182" s="138"/>
      <c r="KTE182" s="138"/>
      <c r="KTF182" s="138"/>
      <c r="KTG182" s="138"/>
      <c r="KTH182" s="138"/>
      <c r="KTI182" s="138"/>
      <c r="KTJ182" s="138"/>
      <c r="KTK182" s="138"/>
      <c r="KTL182" s="138"/>
      <c r="KTM182" s="138"/>
      <c r="KTN182" s="138"/>
      <c r="KTO182" s="138"/>
      <c r="KTP182" s="138"/>
      <c r="KTQ182" s="138"/>
      <c r="KTR182" s="138"/>
      <c r="KTS182" s="138"/>
      <c r="KTT182" s="138"/>
      <c r="KTU182" s="138"/>
      <c r="KTV182" s="138"/>
      <c r="KTW182" s="138"/>
      <c r="KTX182" s="138"/>
      <c r="KTY182" s="138"/>
      <c r="KTZ182" s="138"/>
      <c r="KUA182" s="138"/>
      <c r="KUB182" s="138"/>
      <c r="KUC182" s="138"/>
      <c r="KUD182" s="138"/>
      <c r="KUE182" s="138"/>
      <c r="KUF182" s="138"/>
      <c r="KUG182" s="138"/>
      <c r="KUH182" s="138"/>
      <c r="KUI182" s="138"/>
      <c r="KUJ182" s="138"/>
      <c r="KUK182" s="138"/>
      <c r="KUL182" s="138"/>
      <c r="KUM182" s="138"/>
      <c r="KUN182" s="138"/>
      <c r="KUO182" s="138"/>
      <c r="KUP182" s="138"/>
      <c r="KUQ182" s="138"/>
      <c r="KUR182" s="138"/>
      <c r="KUS182" s="138"/>
      <c r="KUT182" s="138"/>
      <c r="KUU182" s="138"/>
      <c r="KUV182" s="138"/>
      <c r="KUW182" s="138"/>
      <c r="KUX182" s="138"/>
      <c r="KUY182" s="138"/>
      <c r="KUZ182" s="138"/>
      <c r="KVA182" s="138"/>
      <c r="KVB182" s="138"/>
      <c r="KVC182" s="138"/>
      <c r="KVD182" s="138"/>
      <c r="KVE182" s="138"/>
      <c r="KVF182" s="138"/>
      <c r="KVG182" s="138"/>
      <c r="KVH182" s="138"/>
      <c r="KVI182" s="138"/>
      <c r="KVJ182" s="138"/>
      <c r="KVK182" s="138"/>
      <c r="KVL182" s="138"/>
      <c r="KVM182" s="138"/>
      <c r="KVN182" s="138"/>
      <c r="KVO182" s="138"/>
      <c r="KVP182" s="138"/>
      <c r="KVQ182" s="138"/>
      <c r="KVR182" s="138"/>
      <c r="KVS182" s="138"/>
      <c r="KVT182" s="138"/>
      <c r="KVU182" s="138"/>
      <c r="KVV182" s="138"/>
      <c r="KVW182" s="138"/>
      <c r="KVX182" s="138"/>
      <c r="KVY182" s="138"/>
      <c r="KVZ182" s="138"/>
      <c r="KWA182" s="138"/>
      <c r="KWB182" s="138"/>
      <c r="KWC182" s="138"/>
      <c r="KWD182" s="138"/>
      <c r="KWE182" s="138"/>
      <c r="KWF182" s="138"/>
      <c r="KWG182" s="138"/>
      <c r="KWH182" s="138"/>
      <c r="KWI182" s="138"/>
      <c r="KWJ182" s="138"/>
      <c r="KWK182" s="138"/>
      <c r="KWL182" s="138"/>
      <c r="KWM182" s="138"/>
      <c r="KWN182" s="138"/>
      <c r="KWO182" s="138"/>
      <c r="KWP182" s="138"/>
      <c r="KWQ182" s="138"/>
      <c r="KWR182" s="138"/>
      <c r="KWS182" s="138"/>
      <c r="KWT182" s="138"/>
      <c r="KWU182" s="138"/>
      <c r="KWV182" s="138"/>
      <c r="KWW182" s="138"/>
      <c r="KWX182" s="138"/>
      <c r="KWY182" s="138"/>
      <c r="KWZ182" s="138"/>
      <c r="KXA182" s="138"/>
      <c r="KXB182" s="138"/>
      <c r="KXC182" s="138"/>
      <c r="KXD182" s="138"/>
      <c r="KXE182" s="138"/>
      <c r="KXF182" s="138"/>
      <c r="KXG182" s="138"/>
      <c r="KXH182" s="138"/>
      <c r="KXI182" s="138"/>
      <c r="KXJ182" s="138"/>
      <c r="KXK182" s="138"/>
      <c r="KXL182" s="138"/>
      <c r="KXM182" s="138"/>
      <c r="KXN182" s="138"/>
      <c r="KXO182" s="138"/>
      <c r="KXP182" s="138"/>
      <c r="KXQ182" s="138"/>
      <c r="KXR182" s="138"/>
      <c r="KXS182" s="138"/>
      <c r="KXT182" s="138"/>
      <c r="KXU182" s="138"/>
      <c r="KXV182" s="138"/>
      <c r="KXW182" s="138"/>
      <c r="KXX182" s="138"/>
      <c r="KXY182" s="138"/>
      <c r="KXZ182" s="138"/>
      <c r="KYA182" s="138"/>
      <c r="KYB182" s="138"/>
      <c r="KYC182" s="138"/>
      <c r="KYD182" s="138"/>
      <c r="KYE182" s="138"/>
      <c r="KYF182" s="138"/>
      <c r="KYG182" s="138"/>
      <c r="KYH182" s="138"/>
      <c r="KYI182" s="138"/>
      <c r="KYJ182" s="138"/>
      <c r="KYK182" s="138"/>
      <c r="KYL182" s="138"/>
      <c r="KYM182" s="138"/>
      <c r="KYN182" s="138"/>
      <c r="KYO182" s="138"/>
      <c r="KYP182" s="138"/>
      <c r="KYQ182" s="138"/>
      <c r="KYR182" s="138"/>
      <c r="KYS182" s="138"/>
      <c r="KYT182" s="138"/>
      <c r="KYU182" s="138"/>
      <c r="KYV182" s="138"/>
      <c r="KYW182" s="138"/>
      <c r="KYX182" s="138"/>
      <c r="KYY182" s="138"/>
      <c r="KYZ182" s="138"/>
      <c r="KZA182" s="138"/>
      <c r="KZB182" s="138"/>
      <c r="KZC182" s="138"/>
      <c r="KZD182" s="138"/>
      <c r="KZE182" s="138"/>
      <c r="KZF182" s="138"/>
      <c r="KZG182" s="138"/>
      <c r="KZH182" s="138"/>
      <c r="KZI182" s="138"/>
      <c r="KZJ182" s="138"/>
      <c r="KZK182" s="138"/>
      <c r="KZL182" s="138"/>
      <c r="KZM182" s="138"/>
      <c r="KZN182" s="138"/>
      <c r="KZO182" s="138"/>
      <c r="KZP182" s="138"/>
      <c r="KZQ182" s="138"/>
      <c r="KZR182" s="138"/>
      <c r="KZS182" s="138"/>
      <c r="KZT182" s="138"/>
      <c r="KZU182" s="138"/>
      <c r="KZV182" s="138"/>
      <c r="KZW182" s="138"/>
      <c r="KZX182" s="138"/>
      <c r="KZY182" s="138"/>
      <c r="KZZ182" s="138"/>
      <c r="LAA182" s="138"/>
      <c r="LAB182" s="138"/>
      <c r="LAC182" s="138"/>
      <c r="LAD182" s="138"/>
      <c r="LAE182" s="138"/>
      <c r="LAF182" s="138"/>
      <c r="LAG182" s="138"/>
      <c r="LAH182" s="138"/>
      <c r="LAI182" s="138"/>
      <c r="LAJ182" s="138"/>
      <c r="LAK182" s="138"/>
      <c r="LAL182" s="138"/>
      <c r="LAM182" s="138"/>
      <c r="LAN182" s="138"/>
      <c r="LAO182" s="138"/>
      <c r="LAP182" s="138"/>
      <c r="LAQ182" s="138"/>
      <c r="LAR182" s="138"/>
      <c r="LAS182" s="138"/>
      <c r="LAT182" s="138"/>
      <c r="LAU182" s="138"/>
      <c r="LAV182" s="138"/>
      <c r="LAW182" s="138"/>
      <c r="LAX182" s="138"/>
      <c r="LAY182" s="138"/>
      <c r="LAZ182" s="138"/>
      <c r="LBA182" s="138"/>
      <c r="LBB182" s="138"/>
      <c r="LBC182" s="138"/>
      <c r="LBD182" s="138"/>
      <c r="LBE182" s="138"/>
      <c r="LBF182" s="138"/>
      <c r="LBG182" s="138"/>
      <c r="LBH182" s="138"/>
      <c r="LBI182" s="138"/>
      <c r="LBJ182" s="138"/>
      <c r="LBK182" s="138"/>
      <c r="LBL182" s="138"/>
      <c r="LBM182" s="138"/>
      <c r="LBN182" s="138"/>
      <c r="LBO182" s="138"/>
      <c r="LBP182" s="138"/>
      <c r="LBQ182" s="138"/>
      <c r="LBR182" s="138"/>
      <c r="LBS182" s="138"/>
      <c r="LBT182" s="138"/>
      <c r="LBU182" s="138"/>
      <c r="LBV182" s="138"/>
      <c r="LBW182" s="138"/>
      <c r="LBX182" s="138"/>
      <c r="LBY182" s="138"/>
      <c r="LBZ182" s="138"/>
      <c r="LCA182" s="138"/>
      <c r="LCB182" s="138"/>
      <c r="LCC182" s="138"/>
      <c r="LCD182" s="138"/>
      <c r="LCE182" s="138"/>
      <c r="LCF182" s="138"/>
      <c r="LCG182" s="138"/>
      <c r="LCH182" s="138"/>
      <c r="LCI182" s="138"/>
      <c r="LCJ182" s="138"/>
      <c r="LCK182" s="138"/>
      <c r="LCL182" s="138"/>
      <c r="LCM182" s="138"/>
      <c r="LCN182" s="138"/>
      <c r="LCO182" s="138"/>
      <c r="LCP182" s="138"/>
      <c r="LCQ182" s="138"/>
      <c r="LCR182" s="138"/>
      <c r="LCS182" s="138"/>
      <c r="LCT182" s="138"/>
      <c r="LCU182" s="138"/>
      <c r="LCV182" s="138"/>
      <c r="LCW182" s="138"/>
      <c r="LCX182" s="138"/>
      <c r="LCY182" s="138"/>
      <c r="LCZ182" s="138"/>
      <c r="LDA182" s="138"/>
      <c r="LDB182" s="138"/>
      <c r="LDC182" s="138"/>
      <c r="LDD182" s="138"/>
      <c r="LDE182" s="138"/>
      <c r="LDF182" s="138"/>
      <c r="LDG182" s="138"/>
      <c r="LDH182" s="138"/>
      <c r="LDI182" s="138"/>
      <c r="LDJ182" s="138"/>
      <c r="LDK182" s="138"/>
      <c r="LDL182" s="138"/>
      <c r="LDM182" s="138"/>
      <c r="LDN182" s="138"/>
      <c r="LDO182" s="138"/>
      <c r="LDP182" s="138"/>
      <c r="LDQ182" s="138"/>
      <c r="LDR182" s="138"/>
      <c r="LDS182" s="138"/>
      <c r="LDT182" s="138"/>
      <c r="LDU182" s="138"/>
      <c r="LDV182" s="138"/>
      <c r="LDW182" s="138"/>
      <c r="LDX182" s="138"/>
      <c r="LDY182" s="138"/>
      <c r="LDZ182" s="138"/>
      <c r="LEA182" s="138"/>
      <c r="LEB182" s="138"/>
      <c r="LEC182" s="138"/>
      <c r="LED182" s="138"/>
      <c r="LEE182" s="138"/>
      <c r="LEF182" s="138"/>
      <c r="LEG182" s="138"/>
      <c r="LEH182" s="138"/>
      <c r="LEI182" s="138"/>
      <c r="LEJ182" s="138"/>
      <c r="LEK182" s="138"/>
      <c r="LEL182" s="138"/>
      <c r="LEM182" s="138"/>
      <c r="LEN182" s="138"/>
      <c r="LEO182" s="138"/>
      <c r="LEP182" s="138"/>
      <c r="LEQ182" s="138"/>
      <c r="LER182" s="138"/>
      <c r="LES182" s="138"/>
      <c r="LET182" s="138"/>
      <c r="LEU182" s="138"/>
      <c r="LEV182" s="138"/>
      <c r="LEW182" s="138"/>
      <c r="LEX182" s="138"/>
      <c r="LEY182" s="138"/>
      <c r="LEZ182" s="138"/>
      <c r="LFA182" s="138"/>
      <c r="LFB182" s="138"/>
      <c r="LFC182" s="138"/>
      <c r="LFD182" s="138"/>
      <c r="LFE182" s="138"/>
      <c r="LFF182" s="138"/>
      <c r="LFG182" s="138"/>
      <c r="LFH182" s="138"/>
      <c r="LFI182" s="138"/>
      <c r="LFJ182" s="138"/>
      <c r="LFK182" s="138"/>
      <c r="LFL182" s="138"/>
      <c r="LFM182" s="138"/>
      <c r="LFN182" s="138"/>
      <c r="LFO182" s="138"/>
      <c r="LFP182" s="138"/>
      <c r="LFQ182" s="138"/>
      <c r="LFR182" s="138"/>
      <c r="LFS182" s="138"/>
      <c r="LFT182" s="138"/>
      <c r="LFU182" s="138"/>
      <c r="LFV182" s="138"/>
      <c r="LFW182" s="138"/>
      <c r="LFX182" s="138"/>
      <c r="LFY182" s="138"/>
      <c r="LFZ182" s="138"/>
      <c r="LGA182" s="138"/>
      <c r="LGB182" s="138"/>
      <c r="LGC182" s="138"/>
      <c r="LGD182" s="138"/>
      <c r="LGE182" s="138"/>
      <c r="LGF182" s="138"/>
      <c r="LGG182" s="138"/>
      <c r="LGH182" s="138"/>
      <c r="LGI182" s="138"/>
      <c r="LGJ182" s="138"/>
      <c r="LGK182" s="138"/>
      <c r="LGL182" s="138"/>
      <c r="LGM182" s="138"/>
      <c r="LGN182" s="138"/>
      <c r="LGO182" s="138"/>
      <c r="LGP182" s="138"/>
      <c r="LGQ182" s="138"/>
      <c r="LGR182" s="138"/>
      <c r="LGS182" s="138"/>
      <c r="LGT182" s="138"/>
      <c r="LGU182" s="138"/>
      <c r="LGV182" s="138"/>
      <c r="LGW182" s="138"/>
      <c r="LGX182" s="138"/>
      <c r="LGY182" s="138"/>
      <c r="LGZ182" s="138"/>
      <c r="LHA182" s="138"/>
      <c r="LHB182" s="138"/>
      <c r="LHC182" s="138"/>
      <c r="LHD182" s="138"/>
      <c r="LHE182" s="138"/>
      <c r="LHF182" s="138"/>
      <c r="LHG182" s="138"/>
      <c r="LHH182" s="138"/>
      <c r="LHI182" s="138"/>
      <c r="LHJ182" s="138"/>
      <c r="LHK182" s="138"/>
      <c r="LHL182" s="138"/>
      <c r="LHM182" s="138"/>
      <c r="LHN182" s="138"/>
      <c r="LHO182" s="138"/>
      <c r="LHP182" s="138"/>
      <c r="LHQ182" s="138"/>
      <c r="LHR182" s="138"/>
      <c r="LHS182" s="138"/>
      <c r="LHT182" s="138"/>
      <c r="LHU182" s="138"/>
      <c r="LHV182" s="138"/>
      <c r="LHW182" s="138"/>
      <c r="LHX182" s="138"/>
      <c r="LHY182" s="138"/>
      <c r="LHZ182" s="138"/>
      <c r="LIA182" s="138"/>
      <c r="LIB182" s="138"/>
      <c r="LIC182" s="138"/>
      <c r="LID182" s="138"/>
      <c r="LIE182" s="138"/>
      <c r="LIF182" s="138"/>
      <c r="LIG182" s="138"/>
      <c r="LIH182" s="138"/>
      <c r="LII182" s="138"/>
      <c r="LIJ182" s="138"/>
      <c r="LIK182" s="138"/>
      <c r="LIL182" s="138"/>
      <c r="LIM182" s="138"/>
      <c r="LIN182" s="138"/>
      <c r="LIO182" s="138"/>
      <c r="LIP182" s="138"/>
      <c r="LIQ182" s="138"/>
      <c r="LIR182" s="138"/>
      <c r="LIS182" s="138"/>
      <c r="LIT182" s="138"/>
      <c r="LIU182" s="138"/>
      <c r="LIV182" s="138"/>
      <c r="LIW182" s="138"/>
      <c r="LIX182" s="138"/>
      <c r="LIY182" s="138"/>
      <c r="LIZ182" s="138"/>
      <c r="LJA182" s="138"/>
      <c r="LJB182" s="138"/>
      <c r="LJC182" s="138"/>
      <c r="LJD182" s="138"/>
      <c r="LJE182" s="138"/>
      <c r="LJF182" s="138"/>
      <c r="LJG182" s="138"/>
      <c r="LJH182" s="138"/>
      <c r="LJI182" s="138"/>
      <c r="LJJ182" s="138"/>
      <c r="LJK182" s="138"/>
      <c r="LJL182" s="138"/>
      <c r="LJM182" s="138"/>
      <c r="LJN182" s="138"/>
      <c r="LJO182" s="138"/>
      <c r="LJP182" s="138"/>
      <c r="LJQ182" s="138"/>
      <c r="LJR182" s="138"/>
      <c r="LJS182" s="138"/>
      <c r="LJT182" s="138"/>
      <c r="LJU182" s="138"/>
      <c r="LJV182" s="138"/>
      <c r="LJW182" s="138"/>
      <c r="LJX182" s="138"/>
      <c r="LJY182" s="138"/>
      <c r="LJZ182" s="138"/>
      <c r="LKA182" s="138"/>
      <c r="LKB182" s="138"/>
      <c r="LKC182" s="138"/>
      <c r="LKD182" s="138"/>
      <c r="LKE182" s="138"/>
      <c r="LKF182" s="138"/>
      <c r="LKG182" s="138"/>
      <c r="LKH182" s="138"/>
      <c r="LKI182" s="138"/>
      <c r="LKJ182" s="138"/>
      <c r="LKK182" s="138"/>
      <c r="LKL182" s="138"/>
      <c r="LKM182" s="138"/>
      <c r="LKN182" s="138"/>
      <c r="LKO182" s="138"/>
      <c r="LKP182" s="138"/>
      <c r="LKQ182" s="138"/>
      <c r="LKR182" s="138"/>
      <c r="LKS182" s="138"/>
      <c r="LKT182" s="138"/>
      <c r="LKU182" s="138"/>
      <c r="LKV182" s="138"/>
      <c r="LKW182" s="138"/>
      <c r="LKX182" s="138"/>
      <c r="LKY182" s="138"/>
      <c r="LKZ182" s="138"/>
      <c r="LLA182" s="138"/>
      <c r="LLB182" s="138"/>
      <c r="LLC182" s="138"/>
      <c r="LLD182" s="138"/>
      <c r="LLE182" s="138"/>
      <c r="LLF182" s="138"/>
      <c r="LLG182" s="138"/>
      <c r="LLH182" s="138"/>
      <c r="LLI182" s="138"/>
      <c r="LLJ182" s="138"/>
      <c r="LLK182" s="138"/>
      <c r="LLL182" s="138"/>
      <c r="LLM182" s="138"/>
      <c r="LLN182" s="138"/>
      <c r="LLO182" s="138"/>
      <c r="LLP182" s="138"/>
      <c r="LLQ182" s="138"/>
      <c r="LLR182" s="138"/>
      <c r="LLS182" s="138"/>
      <c r="LLT182" s="138"/>
      <c r="LLU182" s="138"/>
      <c r="LLV182" s="138"/>
      <c r="LLW182" s="138"/>
      <c r="LLX182" s="138"/>
      <c r="LLY182" s="138"/>
      <c r="LLZ182" s="138"/>
      <c r="LMA182" s="138"/>
      <c r="LMB182" s="138"/>
      <c r="LMC182" s="138"/>
      <c r="LMD182" s="138"/>
      <c r="LME182" s="138"/>
      <c r="LMF182" s="138"/>
      <c r="LMG182" s="138"/>
      <c r="LMH182" s="138"/>
      <c r="LMI182" s="138"/>
      <c r="LMJ182" s="138"/>
      <c r="LMK182" s="138"/>
      <c r="LML182" s="138"/>
      <c r="LMM182" s="138"/>
      <c r="LMN182" s="138"/>
      <c r="LMO182" s="138"/>
      <c r="LMP182" s="138"/>
      <c r="LMQ182" s="138"/>
      <c r="LMR182" s="138"/>
      <c r="LMS182" s="138"/>
      <c r="LMT182" s="138"/>
      <c r="LMU182" s="138"/>
      <c r="LMV182" s="138"/>
      <c r="LMW182" s="138"/>
      <c r="LMX182" s="138"/>
      <c r="LMY182" s="138"/>
      <c r="LMZ182" s="138"/>
      <c r="LNA182" s="138"/>
      <c r="LNB182" s="138"/>
      <c r="LNC182" s="138"/>
      <c r="LND182" s="138"/>
      <c r="LNE182" s="138"/>
      <c r="LNF182" s="138"/>
      <c r="LNG182" s="138"/>
      <c r="LNH182" s="138"/>
      <c r="LNI182" s="138"/>
      <c r="LNJ182" s="138"/>
      <c r="LNK182" s="138"/>
      <c r="LNL182" s="138"/>
      <c r="LNM182" s="138"/>
      <c r="LNN182" s="138"/>
      <c r="LNO182" s="138"/>
      <c r="LNP182" s="138"/>
      <c r="LNQ182" s="138"/>
      <c r="LNR182" s="138"/>
      <c r="LNS182" s="138"/>
      <c r="LNT182" s="138"/>
      <c r="LNU182" s="138"/>
      <c r="LNV182" s="138"/>
      <c r="LNW182" s="138"/>
      <c r="LNX182" s="138"/>
      <c r="LNY182" s="138"/>
      <c r="LNZ182" s="138"/>
      <c r="LOA182" s="138"/>
      <c r="LOB182" s="138"/>
      <c r="LOC182" s="138"/>
      <c r="LOD182" s="138"/>
      <c r="LOE182" s="138"/>
      <c r="LOF182" s="138"/>
      <c r="LOG182" s="138"/>
      <c r="LOH182" s="138"/>
      <c r="LOI182" s="138"/>
      <c r="LOJ182" s="138"/>
      <c r="LOK182" s="138"/>
      <c r="LOL182" s="138"/>
      <c r="LOM182" s="138"/>
      <c r="LON182" s="138"/>
      <c r="LOO182" s="138"/>
      <c r="LOP182" s="138"/>
      <c r="LOQ182" s="138"/>
      <c r="LOR182" s="138"/>
      <c r="LOS182" s="138"/>
      <c r="LOT182" s="138"/>
      <c r="LOU182" s="138"/>
      <c r="LOV182" s="138"/>
      <c r="LOW182" s="138"/>
      <c r="LOX182" s="138"/>
      <c r="LOY182" s="138"/>
      <c r="LOZ182" s="138"/>
      <c r="LPA182" s="138"/>
      <c r="LPB182" s="138"/>
      <c r="LPC182" s="138"/>
      <c r="LPD182" s="138"/>
      <c r="LPE182" s="138"/>
      <c r="LPF182" s="138"/>
      <c r="LPG182" s="138"/>
      <c r="LPH182" s="138"/>
      <c r="LPI182" s="138"/>
      <c r="LPJ182" s="138"/>
      <c r="LPK182" s="138"/>
      <c r="LPL182" s="138"/>
      <c r="LPM182" s="138"/>
      <c r="LPN182" s="138"/>
      <c r="LPO182" s="138"/>
      <c r="LPP182" s="138"/>
      <c r="LPQ182" s="138"/>
      <c r="LPR182" s="138"/>
      <c r="LPS182" s="138"/>
      <c r="LPT182" s="138"/>
      <c r="LPU182" s="138"/>
      <c r="LPV182" s="138"/>
      <c r="LPW182" s="138"/>
      <c r="LPX182" s="138"/>
      <c r="LPY182" s="138"/>
      <c r="LPZ182" s="138"/>
      <c r="LQA182" s="138"/>
      <c r="LQB182" s="138"/>
      <c r="LQC182" s="138"/>
      <c r="LQD182" s="138"/>
      <c r="LQE182" s="138"/>
      <c r="LQF182" s="138"/>
      <c r="LQG182" s="138"/>
      <c r="LQH182" s="138"/>
      <c r="LQI182" s="138"/>
      <c r="LQJ182" s="138"/>
      <c r="LQK182" s="138"/>
      <c r="LQL182" s="138"/>
      <c r="LQM182" s="138"/>
      <c r="LQN182" s="138"/>
      <c r="LQO182" s="138"/>
      <c r="LQP182" s="138"/>
      <c r="LQQ182" s="138"/>
      <c r="LQR182" s="138"/>
      <c r="LQS182" s="138"/>
      <c r="LQT182" s="138"/>
      <c r="LQU182" s="138"/>
      <c r="LQV182" s="138"/>
      <c r="LQW182" s="138"/>
      <c r="LQX182" s="138"/>
      <c r="LQY182" s="138"/>
      <c r="LQZ182" s="138"/>
      <c r="LRA182" s="138"/>
      <c r="LRB182" s="138"/>
      <c r="LRC182" s="138"/>
      <c r="LRD182" s="138"/>
      <c r="LRE182" s="138"/>
      <c r="LRF182" s="138"/>
      <c r="LRG182" s="138"/>
      <c r="LRH182" s="138"/>
      <c r="LRI182" s="138"/>
      <c r="LRJ182" s="138"/>
      <c r="LRK182" s="138"/>
      <c r="LRL182" s="138"/>
      <c r="LRM182" s="138"/>
      <c r="LRN182" s="138"/>
      <c r="LRO182" s="138"/>
      <c r="LRP182" s="138"/>
      <c r="LRQ182" s="138"/>
      <c r="LRR182" s="138"/>
      <c r="LRS182" s="138"/>
      <c r="LRT182" s="138"/>
      <c r="LRU182" s="138"/>
      <c r="LRV182" s="138"/>
      <c r="LRW182" s="138"/>
      <c r="LRX182" s="138"/>
      <c r="LRY182" s="138"/>
      <c r="LRZ182" s="138"/>
      <c r="LSA182" s="138"/>
      <c r="LSB182" s="138"/>
      <c r="LSC182" s="138"/>
      <c r="LSD182" s="138"/>
      <c r="LSE182" s="138"/>
      <c r="LSF182" s="138"/>
      <c r="LSG182" s="138"/>
      <c r="LSH182" s="138"/>
      <c r="LSI182" s="138"/>
      <c r="LSJ182" s="138"/>
      <c r="LSK182" s="138"/>
      <c r="LSL182" s="138"/>
      <c r="LSM182" s="138"/>
      <c r="LSN182" s="138"/>
      <c r="LSO182" s="138"/>
      <c r="LSP182" s="138"/>
      <c r="LSQ182" s="138"/>
      <c r="LSR182" s="138"/>
      <c r="LSS182" s="138"/>
      <c r="LST182" s="138"/>
      <c r="LSU182" s="138"/>
      <c r="LSV182" s="138"/>
      <c r="LSW182" s="138"/>
      <c r="LSX182" s="138"/>
      <c r="LSY182" s="138"/>
      <c r="LSZ182" s="138"/>
      <c r="LTA182" s="138"/>
      <c r="LTB182" s="138"/>
      <c r="LTC182" s="138"/>
      <c r="LTD182" s="138"/>
      <c r="LTE182" s="138"/>
      <c r="LTF182" s="138"/>
      <c r="LTG182" s="138"/>
      <c r="LTH182" s="138"/>
      <c r="LTI182" s="138"/>
      <c r="LTJ182" s="138"/>
      <c r="LTK182" s="138"/>
      <c r="LTL182" s="138"/>
      <c r="LTM182" s="138"/>
      <c r="LTN182" s="138"/>
      <c r="LTO182" s="138"/>
      <c r="LTP182" s="138"/>
      <c r="LTQ182" s="138"/>
      <c r="LTR182" s="138"/>
      <c r="LTS182" s="138"/>
      <c r="LTT182" s="138"/>
      <c r="LTU182" s="138"/>
      <c r="LTV182" s="138"/>
      <c r="LTW182" s="138"/>
      <c r="LTX182" s="138"/>
      <c r="LTY182" s="138"/>
      <c r="LTZ182" s="138"/>
      <c r="LUA182" s="138"/>
      <c r="LUB182" s="138"/>
      <c r="LUC182" s="138"/>
      <c r="LUD182" s="138"/>
      <c r="LUE182" s="138"/>
      <c r="LUF182" s="138"/>
      <c r="LUG182" s="138"/>
      <c r="LUH182" s="138"/>
      <c r="LUI182" s="138"/>
      <c r="LUJ182" s="138"/>
      <c r="LUK182" s="138"/>
      <c r="LUL182" s="138"/>
      <c r="LUM182" s="138"/>
      <c r="LUN182" s="138"/>
      <c r="LUO182" s="138"/>
      <c r="LUP182" s="138"/>
      <c r="LUQ182" s="138"/>
      <c r="LUR182" s="138"/>
      <c r="LUS182" s="138"/>
      <c r="LUT182" s="138"/>
      <c r="LUU182" s="138"/>
      <c r="LUV182" s="138"/>
      <c r="LUW182" s="138"/>
      <c r="LUX182" s="138"/>
      <c r="LUY182" s="138"/>
      <c r="LUZ182" s="138"/>
      <c r="LVA182" s="138"/>
      <c r="LVB182" s="138"/>
      <c r="LVC182" s="138"/>
      <c r="LVD182" s="138"/>
      <c r="LVE182" s="138"/>
      <c r="LVF182" s="138"/>
      <c r="LVG182" s="138"/>
      <c r="LVH182" s="138"/>
      <c r="LVI182" s="138"/>
      <c r="LVJ182" s="138"/>
      <c r="LVK182" s="138"/>
      <c r="LVL182" s="138"/>
      <c r="LVM182" s="138"/>
      <c r="LVN182" s="138"/>
      <c r="LVO182" s="138"/>
      <c r="LVP182" s="138"/>
      <c r="LVQ182" s="138"/>
      <c r="LVR182" s="138"/>
      <c r="LVS182" s="138"/>
      <c r="LVT182" s="138"/>
      <c r="LVU182" s="138"/>
      <c r="LVV182" s="138"/>
      <c r="LVW182" s="138"/>
      <c r="LVX182" s="138"/>
      <c r="LVY182" s="138"/>
      <c r="LVZ182" s="138"/>
      <c r="LWA182" s="138"/>
      <c r="LWB182" s="138"/>
      <c r="LWC182" s="138"/>
      <c r="LWD182" s="138"/>
      <c r="LWE182" s="138"/>
      <c r="LWF182" s="138"/>
      <c r="LWG182" s="138"/>
      <c r="LWH182" s="138"/>
      <c r="LWI182" s="138"/>
      <c r="LWJ182" s="138"/>
      <c r="LWK182" s="138"/>
      <c r="LWL182" s="138"/>
      <c r="LWM182" s="138"/>
      <c r="LWN182" s="138"/>
      <c r="LWO182" s="138"/>
      <c r="LWP182" s="138"/>
      <c r="LWQ182" s="138"/>
      <c r="LWR182" s="138"/>
      <c r="LWS182" s="138"/>
      <c r="LWT182" s="138"/>
      <c r="LWU182" s="138"/>
      <c r="LWV182" s="138"/>
      <c r="LWW182" s="138"/>
      <c r="LWX182" s="138"/>
      <c r="LWY182" s="138"/>
      <c r="LWZ182" s="138"/>
      <c r="LXA182" s="138"/>
      <c r="LXB182" s="138"/>
      <c r="LXC182" s="138"/>
      <c r="LXD182" s="138"/>
      <c r="LXE182" s="138"/>
      <c r="LXF182" s="138"/>
      <c r="LXG182" s="138"/>
      <c r="LXH182" s="138"/>
      <c r="LXI182" s="138"/>
      <c r="LXJ182" s="138"/>
      <c r="LXK182" s="138"/>
      <c r="LXL182" s="138"/>
      <c r="LXM182" s="138"/>
      <c r="LXN182" s="138"/>
      <c r="LXO182" s="138"/>
      <c r="LXP182" s="138"/>
      <c r="LXQ182" s="138"/>
      <c r="LXR182" s="138"/>
      <c r="LXS182" s="138"/>
      <c r="LXT182" s="138"/>
      <c r="LXU182" s="138"/>
      <c r="LXV182" s="138"/>
      <c r="LXW182" s="138"/>
      <c r="LXX182" s="138"/>
      <c r="LXY182" s="138"/>
      <c r="LXZ182" s="138"/>
      <c r="LYA182" s="138"/>
      <c r="LYB182" s="138"/>
      <c r="LYC182" s="138"/>
      <c r="LYD182" s="138"/>
      <c r="LYE182" s="138"/>
      <c r="LYF182" s="138"/>
      <c r="LYG182" s="138"/>
      <c r="LYH182" s="138"/>
      <c r="LYI182" s="138"/>
      <c r="LYJ182" s="138"/>
      <c r="LYK182" s="138"/>
      <c r="LYL182" s="138"/>
      <c r="LYM182" s="138"/>
      <c r="LYN182" s="138"/>
      <c r="LYO182" s="138"/>
      <c r="LYP182" s="138"/>
      <c r="LYQ182" s="138"/>
      <c r="LYR182" s="138"/>
      <c r="LYS182" s="138"/>
      <c r="LYT182" s="138"/>
      <c r="LYU182" s="138"/>
      <c r="LYV182" s="138"/>
      <c r="LYW182" s="138"/>
      <c r="LYX182" s="138"/>
      <c r="LYY182" s="138"/>
      <c r="LYZ182" s="138"/>
      <c r="LZA182" s="138"/>
      <c r="LZB182" s="138"/>
      <c r="LZC182" s="138"/>
      <c r="LZD182" s="138"/>
      <c r="LZE182" s="138"/>
      <c r="LZF182" s="138"/>
      <c r="LZG182" s="138"/>
      <c r="LZH182" s="138"/>
      <c r="LZI182" s="138"/>
      <c r="LZJ182" s="138"/>
      <c r="LZK182" s="138"/>
      <c r="LZL182" s="138"/>
      <c r="LZM182" s="138"/>
      <c r="LZN182" s="138"/>
      <c r="LZO182" s="138"/>
      <c r="LZP182" s="138"/>
      <c r="LZQ182" s="138"/>
      <c r="LZR182" s="138"/>
      <c r="LZS182" s="138"/>
      <c r="LZT182" s="138"/>
      <c r="LZU182" s="138"/>
      <c r="LZV182" s="138"/>
      <c r="LZW182" s="138"/>
      <c r="LZX182" s="138"/>
      <c r="LZY182" s="138"/>
      <c r="LZZ182" s="138"/>
      <c r="MAA182" s="138"/>
      <c r="MAB182" s="138"/>
      <c r="MAC182" s="138"/>
      <c r="MAD182" s="138"/>
      <c r="MAE182" s="138"/>
      <c r="MAF182" s="138"/>
      <c r="MAG182" s="138"/>
      <c r="MAH182" s="138"/>
      <c r="MAI182" s="138"/>
      <c r="MAJ182" s="138"/>
      <c r="MAK182" s="138"/>
      <c r="MAL182" s="138"/>
      <c r="MAM182" s="138"/>
      <c r="MAN182" s="138"/>
      <c r="MAO182" s="138"/>
      <c r="MAP182" s="138"/>
      <c r="MAQ182" s="138"/>
      <c r="MAR182" s="138"/>
      <c r="MAS182" s="138"/>
      <c r="MAT182" s="138"/>
      <c r="MAU182" s="138"/>
      <c r="MAV182" s="138"/>
      <c r="MAW182" s="138"/>
      <c r="MAX182" s="138"/>
      <c r="MAY182" s="138"/>
      <c r="MAZ182" s="138"/>
      <c r="MBA182" s="138"/>
      <c r="MBB182" s="138"/>
      <c r="MBC182" s="138"/>
      <c r="MBD182" s="138"/>
      <c r="MBE182" s="138"/>
      <c r="MBF182" s="138"/>
      <c r="MBG182" s="138"/>
      <c r="MBH182" s="138"/>
      <c r="MBI182" s="138"/>
      <c r="MBJ182" s="138"/>
      <c r="MBK182" s="138"/>
      <c r="MBL182" s="138"/>
      <c r="MBM182" s="138"/>
      <c r="MBN182" s="138"/>
      <c r="MBO182" s="138"/>
      <c r="MBP182" s="138"/>
      <c r="MBQ182" s="138"/>
      <c r="MBR182" s="138"/>
      <c r="MBS182" s="138"/>
      <c r="MBT182" s="138"/>
      <c r="MBU182" s="138"/>
      <c r="MBV182" s="138"/>
      <c r="MBW182" s="138"/>
      <c r="MBX182" s="138"/>
      <c r="MBY182" s="138"/>
      <c r="MBZ182" s="138"/>
      <c r="MCA182" s="138"/>
      <c r="MCB182" s="138"/>
      <c r="MCC182" s="138"/>
      <c r="MCD182" s="138"/>
      <c r="MCE182" s="138"/>
      <c r="MCF182" s="138"/>
      <c r="MCG182" s="138"/>
      <c r="MCH182" s="138"/>
      <c r="MCI182" s="138"/>
      <c r="MCJ182" s="138"/>
      <c r="MCK182" s="138"/>
      <c r="MCL182" s="138"/>
      <c r="MCM182" s="138"/>
      <c r="MCN182" s="138"/>
      <c r="MCO182" s="138"/>
      <c r="MCP182" s="138"/>
      <c r="MCQ182" s="138"/>
      <c r="MCR182" s="138"/>
      <c r="MCS182" s="138"/>
      <c r="MCT182" s="138"/>
      <c r="MCU182" s="138"/>
      <c r="MCV182" s="138"/>
      <c r="MCW182" s="138"/>
      <c r="MCX182" s="138"/>
      <c r="MCY182" s="138"/>
      <c r="MCZ182" s="138"/>
      <c r="MDA182" s="138"/>
      <c r="MDB182" s="138"/>
      <c r="MDC182" s="138"/>
      <c r="MDD182" s="138"/>
      <c r="MDE182" s="138"/>
      <c r="MDF182" s="138"/>
      <c r="MDG182" s="138"/>
      <c r="MDH182" s="138"/>
      <c r="MDI182" s="138"/>
      <c r="MDJ182" s="138"/>
      <c r="MDK182" s="138"/>
      <c r="MDL182" s="138"/>
      <c r="MDM182" s="138"/>
      <c r="MDN182" s="138"/>
      <c r="MDO182" s="138"/>
      <c r="MDP182" s="138"/>
      <c r="MDQ182" s="138"/>
      <c r="MDR182" s="138"/>
      <c r="MDS182" s="138"/>
      <c r="MDT182" s="138"/>
      <c r="MDU182" s="138"/>
      <c r="MDV182" s="138"/>
      <c r="MDW182" s="138"/>
      <c r="MDX182" s="138"/>
      <c r="MDY182" s="138"/>
      <c r="MDZ182" s="138"/>
      <c r="MEA182" s="138"/>
      <c r="MEB182" s="138"/>
      <c r="MEC182" s="138"/>
      <c r="MED182" s="138"/>
      <c r="MEE182" s="138"/>
      <c r="MEF182" s="138"/>
      <c r="MEG182" s="138"/>
      <c r="MEH182" s="138"/>
      <c r="MEI182" s="138"/>
      <c r="MEJ182" s="138"/>
      <c r="MEK182" s="138"/>
      <c r="MEL182" s="138"/>
      <c r="MEM182" s="138"/>
      <c r="MEN182" s="138"/>
      <c r="MEO182" s="138"/>
      <c r="MEP182" s="138"/>
      <c r="MEQ182" s="138"/>
      <c r="MER182" s="138"/>
      <c r="MES182" s="138"/>
      <c r="MET182" s="138"/>
      <c r="MEU182" s="138"/>
      <c r="MEV182" s="138"/>
      <c r="MEW182" s="138"/>
      <c r="MEX182" s="138"/>
      <c r="MEY182" s="138"/>
      <c r="MEZ182" s="138"/>
      <c r="MFA182" s="138"/>
      <c r="MFB182" s="138"/>
      <c r="MFC182" s="138"/>
      <c r="MFD182" s="138"/>
      <c r="MFE182" s="138"/>
      <c r="MFF182" s="138"/>
      <c r="MFG182" s="138"/>
      <c r="MFH182" s="138"/>
      <c r="MFI182" s="138"/>
      <c r="MFJ182" s="138"/>
      <c r="MFK182" s="138"/>
      <c r="MFL182" s="138"/>
      <c r="MFM182" s="138"/>
      <c r="MFN182" s="138"/>
      <c r="MFO182" s="138"/>
      <c r="MFP182" s="138"/>
      <c r="MFQ182" s="138"/>
      <c r="MFR182" s="138"/>
      <c r="MFS182" s="138"/>
      <c r="MFT182" s="138"/>
      <c r="MFU182" s="138"/>
      <c r="MFV182" s="138"/>
      <c r="MFW182" s="138"/>
      <c r="MFX182" s="138"/>
      <c r="MFY182" s="138"/>
      <c r="MFZ182" s="138"/>
      <c r="MGA182" s="138"/>
      <c r="MGB182" s="138"/>
      <c r="MGC182" s="138"/>
      <c r="MGD182" s="138"/>
      <c r="MGE182" s="138"/>
      <c r="MGF182" s="138"/>
      <c r="MGG182" s="138"/>
      <c r="MGH182" s="138"/>
      <c r="MGI182" s="138"/>
      <c r="MGJ182" s="138"/>
      <c r="MGK182" s="138"/>
      <c r="MGL182" s="138"/>
      <c r="MGM182" s="138"/>
      <c r="MGN182" s="138"/>
      <c r="MGO182" s="138"/>
      <c r="MGP182" s="138"/>
      <c r="MGQ182" s="138"/>
      <c r="MGR182" s="138"/>
      <c r="MGS182" s="138"/>
      <c r="MGT182" s="138"/>
      <c r="MGU182" s="138"/>
      <c r="MGV182" s="138"/>
      <c r="MGW182" s="138"/>
      <c r="MGX182" s="138"/>
      <c r="MGY182" s="138"/>
      <c r="MGZ182" s="138"/>
      <c r="MHA182" s="138"/>
      <c r="MHB182" s="138"/>
      <c r="MHC182" s="138"/>
      <c r="MHD182" s="138"/>
      <c r="MHE182" s="138"/>
      <c r="MHF182" s="138"/>
      <c r="MHG182" s="138"/>
      <c r="MHH182" s="138"/>
      <c r="MHI182" s="138"/>
      <c r="MHJ182" s="138"/>
      <c r="MHK182" s="138"/>
      <c r="MHL182" s="138"/>
      <c r="MHM182" s="138"/>
      <c r="MHN182" s="138"/>
      <c r="MHO182" s="138"/>
      <c r="MHP182" s="138"/>
      <c r="MHQ182" s="138"/>
      <c r="MHR182" s="138"/>
      <c r="MHS182" s="138"/>
      <c r="MHT182" s="138"/>
      <c r="MHU182" s="138"/>
      <c r="MHV182" s="138"/>
      <c r="MHW182" s="138"/>
      <c r="MHX182" s="138"/>
      <c r="MHY182" s="138"/>
      <c r="MHZ182" s="138"/>
      <c r="MIA182" s="138"/>
      <c r="MIB182" s="138"/>
      <c r="MIC182" s="138"/>
      <c r="MID182" s="138"/>
      <c r="MIE182" s="138"/>
      <c r="MIF182" s="138"/>
      <c r="MIG182" s="138"/>
      <c r="MIH182" s="138"/>
      <c r="MII182" s="138"/>
      <c r="MIJ182" s="138"/>
      <c r="MIK182" s="138"/>
      <c r="MIL182" s="138"/>
      <c r="MIM182" s="138"/>
      <c r="MIN182" s="138"/>
      <c r="MIO182" s="138"/>
      <c r="MIP182" s="138"/>
      <c r="MIQ182" s="138"/>
      <c r="MIR182" s="138"/>
      <c r="MIS182" s="138"/>
      <c r="MIT182" s="138"/>
      <c r="MIU182" s="138"/>
      <c r="MIV182" s="138"/>
      <c r="MIW182" s="138"/>
      <c r="MIX182" s="138"/>
      <c r="MIY182" s="138"/>
      <c r="MIZ182" s="138"/>
      <c r="MJA182" s="138"/>
      <c r="MJB182" s="138"/>
      <c r="MJC182" s="138"/>
      <c r="MJD182" s="138"/>
      <c r="MJE182" s="138"/>
      <c r="MJF182" s="138"/>
      <c r="MJG182" s="138"/>
      <c r="MJH182" s="138"/>
      <c r="MJI182" s="138"/>
      <c r="MJJ182" s="138"/>
      <c r="MJK182" s="138"/>
      <c r="MJL182" s="138"/>
      <c r="MJM182" s="138"/>
      <c r="MJN182" s="138"/>
      <c r="MJO182" s="138"/>
      <c r="MJP182" s="138"/>
      <c r="MJQ182" s="138"/>
      <c r="MJR182" s="138"/>
      <c r="MJS182" s="138"/>
      <c r="MJT182" s="138"/>
      <c r="MJU182" s="138"/>
      <c r="MJV182" s="138"/>
      <c r="MJW182" s="138"/>
      <c r="MJX182" s="138"/>
      <c r="MJY182" s="138"/>
      <c r="MJZ182" s="138"/>
      <c r="MKA182" s="138"/>
      <c r="MKB182" s="138"/>
      <c r="MKC182" s="138"/>
      <c r="MKD182" s="138"/>
      <c r="MKE182" s="138"/>
      <c r="MKF182" s="138"/>
      <c r="MKG182" s="138"/>
      <c r="MKH182" s="138"/>
      <c r="MKI182" s="138"/>
      <c r="MKJ182" s="138"/>
      <c r="MKK182" s="138"/>
      <c r="MKL182" s="138"/>
      <c r="MKM182" s="138"/>
      <c r="MKN182" s="138"/>
      <c r="MKO182" s="138"/>
      <c r="MKP182" s="138"/>
      <c r="MKQ182" s="138"/>
      <c r="MKR182" s="138"/>
      <c r="MKS182" s="138"/>
      <c r="MKT182" s="138"/>
      <c r="MKU182" s="138"/>
      <c r="MKV182" s="138"/>
      <c r="MKW182" s="138"/>
      <c r="MKX182" s="138"/>
      <c r="MKY182" s="138"/>
      <c r="MKZ182" s="138"/>
      <c r="MLA182" s="138"/>
      <c r="MLB182" s="138"/>
      <c r="MLC182" s="138"/>
      <c r="MLD182" s="138"/>
      <c r="MLE182" s="138"/>
      <c r="MLF182" s="138"/>
      <c r="MLG182" s="138"/>
      <c r="MLH182" s="138"/>
      <c r="MLI182" s="138"/>
      <c r="MLJ182" s="138"/>
      <c r="MLK182" s="138"/>
      <c r="MLL182" s="138"/>
      <c r="MLM182" s="138"/>
      <c r="MLN182" s="138"/>
      <c r="MLO182" s="138"/>
      <c r="MLP182" s="138"/>
      <c r="MLQ182" s="138"/>
      <c r="MLR182" s="138"/>
      <c r="MLS182" s="138"/>
      <c r="MLT182" s="138"/>
      <c r="MLU182" s="138"/>
      <c r="MLV182" s="138"/>
      <c r="MLW182" s="138"/>
      <c r="MLX182" s="138"/>
      <c r="MLY182" s="138"/>
      <c r="MLZ182" s="138"/>
      <c r="MMA182" s="138"/>
      <c r="MMB182" s="138"/>
      <c r="MMC182" s="138"/>
      <c r="MMD182" s="138"/>
      <c r="MME182" s="138"/>
      <c r="MMF182" s="138"/>
      <c r="MMG182" s="138"/>
      <c r="MMH182" s="138"/>
      <c r="MMI182" s="138"/>
      <c r="MMJ182" s="138"/>
      <c r="MMK182" s="138"/>
      <c r="MML182" s="138"/>
      <c r="MMM182" s="138"/>
      <c r="MMN182" s="138"/>
      <c r="MMO182" s="138"/>
      <c r="MMP182" s="138"/>
      <c r="MMQ182" s="138"/>
      <c r="MMR182" s="138"/>
      <c r="MMS182" s="138"/>
      <c r="MMT182" s="138"/>
      <c r="MMU182" s="138"/>
      <c r="MMV182" s="138"/>
      <c r="MMW182" s="138"/>
      <c r="MMX182" s="138"/>
      <c r="MMY182" s="138"/>
      <c r="MMZ182" s="138"/>
      <c r="MNA182" s="138"/>
      <c r="MNB182" s="138"/>
      <c r="MNC182" s="138"/>
      <c r="MND182" s="138"/>
      <c r="MNE182" s="138"/>
      <c r="MNF182" s="138"/>
      <c r="MNG182" s="138"/>
      <c r="MNH182" s="138"/>
      <c r="MNI182" s="138"/>
      <c r="MNJ182" s="138"/>
      <c r="MNK182" s="138"/>
      <c r="MNL182" s="138"/>
      <c r="MNM182" s="138"/>
      <c r="MNN182" s="138"/>
      <c r="MNO182" s="138"/>
      <c r="MNP182" s="138"/>
      <c r="MNQ182" s="138"/>
      <c r="MNR182" s="138"/>
      <c r="MNS182" s="138"/>
      <c r="MNT182" s="138"/>
      <c r="MNU182" s="138"/>
      <c r="MNV182" s="138"/>
      <c r="MNW182" s="138"/>
      <c r="MNX182" s="138"/>
      <c r="MNY182" s="138"/>
      <c r="MNZ182" s="138"/>
      <c r="MOA182" s="138"/>
      <c r="MOB182" s="138"/>
      <c r="MOC182" s="138"/>
      <c r="MOD182" s="138"/>
      <c r="MOE182" s="138"/>
      <c r="MOF182" s="138"/>
      <c r="MOG182" s="138"/>
      <c r="MOH182" s="138"/>
      <c r="MOI182" s="138"/>
      <c r="MOJ182" s="138"/>
      <c r="MOK182" s="138"/>
      <c r="MOL182" s="138"/>
      <c r="MOM182" s="138"/>
      <c r="MON182" s="138"/>
      <c r="MOO182" s="138"/>
      <c r="MOP182" s="138"/>
      <c r="MOQ182" s="138"/>
      <c r="MOR182" s="138"/>
      <c r="MOS182" s="138"/>
      <c r="MOT182" s="138"/>
      <c r="MOU182" s="138"/>
      <c r="MOV182" s="138"/>
      <c r="MOW182" s="138"/>
      <c r="MOX182" s="138"/>
      <c r="MOY182" s="138"/>
      <c r="MOZ182" s="138"/>
      <c r="MPA182" s="138"/>
      <c r="MPB182" s="138"/>
      <c r="MPC182" s="138"/>
      <c r="MPD182" s="138"/>
      <c r="MPE182" s="138"/>
      <c r="MPF182" s="138"/>
      <c r="MPG182" s="138"/>
      <c r="MPH182" s="138"/>
      <c r="MPI182" s="138"/>
      <c r="MPJ182" s="138"/>
      <c r="MPK182" s="138"/>
      <c r="MPL182" s="138"/>
      <c r="MPM182" s="138"/>
      <c r="MPN182" s="138"/>
      <c r="MPO182" s="138"/>
      <c r="MPP182" s="138"/>
      <c r="MPQ182" s="138"/>
      <c r="MPR182" s="138"/>
      <c r="MPS182" s="138"/>
      <c r="MPT182" s="138"/>
      <c r="MPU182" s="138"/>
      <c r="MPV182" s="138"/>
      <c r="MPW182" s="138"/>
      <c r="MPX182" s="138"/>
      <c r="MPY182" s="138"/>
      <c r="MPZ182" s="138"/>
      <c r="MQA182" s="138"/>
      <c r="MQB182" s="138"/>
      <c r="MQC182" s="138"/>
      <c r="MQD182" s="138"/>
      <c r="MQE182" s="138"/>
      <c r="MQF182" s="138"/>
      <c r="MQG182" s="138"/>
      <c r="MQH182" s="138"/>
      <c r="MQI182" s="138"/>
      <c r="MQJ182" s="138"/>
      <c r="MQK182" s="138"/>
      <c r="MQL182" s="138"/>
      <c r="MQM182" s="138"/>
      <c r="MQN182" s="138"/>
      <c r="MQO182" s="138"/>
      <c r="MQP182" s="138"/>
      <c r="MQQ182" s="138"/>
      <c r="MQR182" s="138"/>
      <c r="MQS182" s="138"/>
      <c r="MQT182" s="138"/>
      <c r="MQU182" s="138"/>
      <c r="MQV182" s="138"/>
      <c r="MQW182" s="138"/>
      <c r="MQX182" s="138"/>
      <c r="MQY182" s="138"/>
      <c r="MQZ182" s="138"/>
      <c r="MRA182" s="138"/>
      <c r="MRB182" s="138"/>
      <c r="MRC182" s="138"/>
      <c r="MRD182" s="138"/>
      <c r="MRE182" s="138"/>
      <c r="MRF182" s="138"/>
      <c r="MRG182" s="138"/>
      <c r="MRH182" s="138"/>
      <c r="MRI182" s="138"/>
      <c r="MRJ182" s="138"/>
      <c r="MRK182" s="138"/>
      <c r="MRL182" s="138"/>
      <c r="MRM182" s="138"/>
      <c r="MRN182" s="138"/>
      <c r="MRO182" s="138"/>
      <c r="MRP182" s="138"/>
      <c r="MRQ182" s="138"/>
      <c r="MRR182" s="138"/>
      <c r="MRS182" s="138"/>
      <c r="MRT182" s="138"/>
      <c r="MRU182" s="138"/>
      <c r="MRV182" s="138"/>
      <c r="MRW182" s="138"/>
      <c r="MRX182" s="138"/>
      <c r="MRY182" s="138"/>
      <c r="MRZ182" s="138"/>
      <c r="MSA182" s="138"/>
      <c r="MSB182" s="138"/>
      <c r="MSC182" s="138"/>
      <c r="MSD182" s="138"/>
      <c r="MSE182" s="138"/>
      <c r="MSF182" s="138"/>
      <c r="MSG182" s="138"/>
      <c r="MSH182" s="138"/>
      <c r="MSI182" s="138"/>
      <c r="MSJ182" s="138"/>
      <c r="MSK182" s="138"/>
      <c r="MSL182" s="138"/>
      <c r="MSM182" s="138"/>
      <c r="MSN182" s="138"/>
      <c r="MSO182" s="138"/>
      <c r="MSP182" s="138"/>
      <c r="MSQ182" s="138"/>
      <c r="MSR182" s="138"/>
      <c r="MSS182" s="138"/>
      <c r="MST182" s="138"/>
      <c r="MSU182" s="138"/>
      <c r="MSV182" s="138"/>
      <c r="MSW182" s="138"/>
      <c r="MSX182" s="138"/>
      <c r="MSY182" s="138"/>
      <c r="MSZ182" s="138"/>
      <c r="MTA182" s="138"/>
      <c r="MTB182" s="138"/>
      <c r="MTC182" s="138"/>
      <c r="MTD182" s="138"/>
      <c r="MTE182" s="138"/>
      <c r="MTF182" s="138"/>
      <c r="MTG182" s="138"/>
      <c r="MTH182" s="138"/>
      <c r="MTI182" s="138"/>
      <c r="MTJ182" s="138"/>
      <c r="MTK182" s="138"/>
      <c r="MTL182" s="138"/>
      <c r="MTM182" s="138"/>
      <c r="MTN182" s="138"/>
      <c r="MTO182" s="138"/>
      <c r="MTP182" s="138"/>
      <c r="MTQ182" s="138"/>
      <c r="MTR182" s="138"/>
      <c r="MTS182" s="138"/>
      <c r="MTT182" s="138"/>
      <c r="MTU182" s="138"/>
      <c r="MTV182" s="138"/>
      <c r="MTW182" s="138"/>
      <c r="MTX182" s="138"/>
      <c r="MTY182" s="138"/>
      <c r="MTZ182" s="138"/>
      <c r="MUA182" s="138"/>
      <c r="MUB182" s="138"/>
      <c r="MUC182" s="138"/>
      <c r="MUD182" s="138"/>
      <c r="MUE182" s="138"/>
      <c r="MUF182" s="138"/>
      <c r="MUG182" s="138"/>
      <c r="MUH182" s="138"/>
      <c r="MUI182" s="138"/>
      <c r="MUJ182" s="138"/>
      <c r="MUK182" s="138"/>
      <c r="MUL182" s="138"/>
      <c r="MUM182" s="138"/>
      <c r="MUN182" s="138"/>
      <c r="MUO182" s="138"/>
      <c r="MUP182" s="138"/>
      <c r="MUQ182" s="138"/>
      <c r="MUR182" s="138"/>
      <c r="MUS182" s="138"/>
      <c r="MUT182" s="138"/>
      <c r="MUU182" s="138"/>
      <c r="MUV182" s="138"/>
      <c r="MUW182" s="138"/>
      <c r="MUX182" s="138"/>
      <c r="MUY182" s="138"/>
      <c r="MUZ182" s="138"/>
      <c r="MVA182" s="138"/>
      <c r="MVB182" s="138"/>
      <c r="MVC182" s="138"/>
      <c r="MVD182" s="138"/>
      <c r="MVE182" s="138"/>
      <c r="MVF182" s="138"/>
      <c r="MVG182" s="138"/>
      <c r="MVH182" s="138"/>
      <c r="MVI182" s="138"/>
      <c r="MVJ182" s="138"/>
      <c r="MVK182" s="138"/>
      <c r="MVL182" s="138"/>
      <c r="MVM182" s="138"/>
      <c r="MVN182" s="138"/>
      <c r="MVO182" s="138"/>
      <c r="MVP182" s="138"/>
      <c r="MVQ182" s="138"/>
      <c r="MVR182" s="138"/>
      <c r="MVS182" s="138"/>
      <c r="MVT182" s="138"/>
      <c r="MVU182" s="138"/>
      <c r="MVV182" s="138"/>
      <c r="MVW182" s="138"/>
      <c r="MVX182" s="138"/>
      <c r="MVY182" s="138"/>
      <c r="MVZ182" s="138"/>
      <c r="MWA182" s="138"/>
      <c r="MWB182" s="138"/>
      <c r="MWC182" s="138"/>
      <c r="MWD182" s="138"/>
      <c r="MWE182" s="138"/>
      <c r="MWF182" s="138"/>
      <c r="MWG182" s="138"/>
      <c r="MWH182" s="138"/>
      <c r="MWI182" s="138"/>
      <c r="MWJ182" s="138"/>
      <c r="MWK182" s="138"/>
      <c r="MWL182" s="138"/>
      <c r="MWM182" s="138"/>
      <c r="MWN182" s="138"/>
      <c r="MWO182" s="138"/>
      <c r="MWP182" s="138"/>
      <c r="MWQ182" s="138"/>
      <c r="MWR182" s="138"/>
      <c r="MWS182" s="138"/>
      <c r="MWT182" s="138"/>
      <c r="MWU182" s="138"/>
      <c r="MWV182" s="138"/>
      <c r="MWW182" s="138"/>
      <c r="MWX182" s="138"/>
      <c r="MWY182" s="138"/>
      <c r="MWZ182" s="138"/>
      <c r="MXA182" s="138"/>
      <c r="MXB182" s="138"/>
      <c r="MXC182" s="138"/>
      <c r="MXD182" s="138"/>
      <c r="MXE182" s="138"/>
      <c r="MXF182" s="138"/>
      <c r="MXG182" s="138"/>
      <c r="MXH182" s="138"/>
      <c r="MXI182" s="138"/>
      <c r="MXJ182" s="138"/>
      <c r="MXK182" s="138"/>
      <c r="MXL182" s="138"/>
      <c r="MXM182" s="138"/>
      <c r="MXN182" s="138"/>
      <c r="MXO182" s="138"/>
      <c r="MXP182" s="138"/>
      <c r="MXQ182" s="138"/>
      <c r="MXR182" s="138"/>
      <c r="MXS182" s="138"/>
      <c r="MXT182" s="138"/>
      <c r="MXU182" s="138"/>
      <c r="MXV182" s="138"/>
      <c r="MXW182" s="138"/>
      <c r="MXX182" s="138"/>
      <c r="MXY182" s="138"/>
      <c r="MXZ182" s="138"/>
      <c r="MYA182" s="138"/>
      <c r="MYB182" s="138"/>
      <c r="MYC182" s="138"/>
      <c r="MYD182" s="138"/>
      <c r="MYE182" s="138"/>
      <c r="MYF182" s="138"/>
      <c r="MYG182" s="138"/>
      <c r="MYH182" s="138"/>
      <c r="MYI182" s="138"/>
      <c r="MYJ182" s="138"/>
      <c r="MYK182" s="138"/>
      <c r="MYL182" s="138"/>
      <c r="MYM182" s="138"/>
      <c r="MYN182" s="138"/>
      <c r="MYO182" s="138"/>
      <c r="MYP182" s="138"/>
      <c r="MYQ182" s="138"/>
      <c r="MYR182" s="138"/>
      <c r="MYS182" s="138"/>
      <c r="MYT182" s="138"/>
      <c r="MYU182" s="138"/>
      <c r="MYV182" s="138"/>
      <c r="MYW182" s="138"/>
      <c r="MYX182" s="138"/>
      <c r="MYY182" s="138"/>
      <c r="MYZ182" s="138"/>
      <c r="MZA182" s="138"/>
      <c r="MZB182" s="138"/>
      <c r="MZC182" s="138"/>
      <c r="MZD182" s="138"/>
      <c r="MZE182" s="138"/>
      <c r="MZF182" s="138"/>
      <c r="MZG182" s="138"/>
      <c r="MZH182" s="138"/>
      <c r="MZI182" s="138"/>
      <c r="MZJ182" s="138"/>
      <c r="MZK182" s="138"/>
      <c r="MZL182" s="138"/>
      <c r="MZM182" s="138"/>
      <c r="MZN182" s="138"/>
      <c r="MZO182" s="138"/>
      <c r="MZP182" s="138"/>
      <c r="MZQ182" s="138"/>
      <c r="MZR182" s="138"/>
      <c r="MZS182" s="138"/>
      <c r="MZT182" s="138"/>
      <c r="MZU182" s="138"/>
      <c r="MZV182" s="138"/>
      <c r="MZW182" s="138"/>
      <c r="MZX182" s="138"/>
      <c r="MZY182" s="138"/>
      <c r="MZZ182" s="138"/>
      <c r="NAA182" s="138"/>
      <c r="NAB182" s="138"/>
      <c r="NAC182" s="138"/>
      <c r="NAD182" s="138"/>
      <c r="NAE182" s="138"/>
      <c r="NAF182" s="138"/>
      <c r="NAG182" s="138"/>
      <c r="NAH182" s="138"/>
      <c r="NAI182" s="138"/>
      <c r="NAJ182" s="138"/>
      <c r="NAK182" s="138"/>
      <c r="NAL182" s="138"/>
      <c r="NAM182" s="138"/>
      <c r="NAN182" s="138"/>
      <c r="NAO182" s="138"/>
      <c r="NAP182" s="138"/>
      <c r="NAQ182" s="138"/>
      <c r="NAR182" s="138"/>
      <c r="NAS182" s="138"/>
      <c r="NAT182" s="138"/>
      <c r="NAU182" s="138"/>
      <c r="NAV182" s="138"/>
      <c r="NAW182" s="138"/>
      <c r="NAX182" s="138"/>
      <c r="NAY182" s="138"/>
      <c r="NAZ182" s="138"/>
      <c r="NBA182" s="138"/>
      <c r="NBB182" s="138"/>
      <c r="NBC182" s="138"/>
      <c r="NBD182" s="138"/>
      <c r="NBE182" s="138"/>
      <c r="NBF182" s="138"/>
      <c r="NBG182" s="138"/>
      <c r="NBH182" s="138"/>
      <c r="NBI182" s="138"/>
      <c r="NBJ182" s="138"/>
      <c r="NBK182" s="138"/>
      <c r="NBL182" s="138"/>
      <c r="NBM182" s="138"/>
      <c r="NBN182" s="138"/>
      <c r="NBO182" s="138"/>
      <c r="NBP182" s="138"/>
      <c r="NBQ182" s="138"/>
      <c r="NBR182" s="138"/>
      <c r="NBS182" s="138"/>
      <c r="NBT182" s="138"/>
      <c r="NBU182" s="138"/>
      <c r="NBV182" s="138"/>
      <c r="NBW182" s="138"/>
      <c r="NBX182" s="138"/>
      <c r="NBY182" s="138"/>
      <c r="NBZ182" s="138"/>
      <c r="NCA182" s="138"/>
      <c r="NCB182" s="138"/>
      <c r="NCC182" s="138"/>
      <c r="NCD182" s="138"/>
      <c r="NCE182" s="138"/>
      <c r="NCF182" s="138"/>
      <c r="NCG182" s="138"/>
      <c r="NCH182" s="138"/>
      <c r="NCI182" s="138"/>
      <c r="NCJ182" s="138"/>
      <c r="NCK182" s="138"/>
      <c r="NCL182" s="138"/>
      <c r="NCM182" s="138"/>
      <c r="NCN182" s="138"/>
      <c r="NCO182" s="138"/>
      <c r="NCP182" s="138"/>
      <c r="NCQ182" s="138"/>
      <c r="NCR182" s="138"/>
      <c r="NCS182" s="138"/>
      <c r="NCT182" s="138"/>
      <c r="NCU182" s="138"/>
      <c r="NCV182" s="138"/>
      <c r="NCW182" s="138"/>
      <c r="NCX182" s="138"/>
      <c r="NCY182" s="138"/>
      <c r="NCZ182" s="138"/>
      <c r="NDA182" s="138"/>
      <c r="NDB182" s="138"/>
      <c r="NDC182" s="138"/>
      <c r="NDD182" s="138"/>
      <c r="NDE182" s="138"/>
      <c r="NDF182" s="138"/>
      <c r="NDG182" s="138"/>
      <c r="NDH182" s="138"/>
      <c r="NDI182" s="138"/>
      <c r="NDJ182" s="138"/>
      <c r="NDK182" s="138"/>
      <c r="NDL182" s="138"/>
      <c r="NDM182" s="138"/>
      <c r="NDN182" s="138"/>
      <c r="NDO182" s="138"/>
      <c r="NDP182" s="138"/>
      <c r="NDQ182" s="138"/>
      <c r="NDR182" s="138"/>
      <c r="NDS182" s="138"/>
      <c r="NDT182" s="138"/>
      <c r="NDU182" s="138"/>
      <c r="NDV182" s="138"/>
      <c r="NDW182" s="138"/>
      <c r="NDX182" s="138"/>
      <c r="NDY182" s="138"/>
      <c r="NDZ182" s="138"/>
      <c r="NEA182" s="138"/>
      <c r="NEB182" s="138"/>
      <c r="NEC182" s="138"/>
      <c r="NED182" s="138"/>
      <c r="NEE182" s="138"/>
      <c r="NEF182" s="138"/>
      <c r="NEG182" s="138"/>
      <c r="NEH182" s="138"/>
      <c r="NEI182" s="138"/>
      <c r="NEJ182" s="138"/>
      <c r="NEK182" s="138"/>
      <c r="NEL182" s="138"/>
      <c r="NEM182" s="138"/>
      <c r="NEN182" s="138"/>
      <c r="NEO182" s="138"/>
      <c r="NEP182" s="138"/>
      <c r="NEQ182" s="138"/>
      <c r="NER182" s="138"/>
      <c r="NES182" s="138"/>
      <c r="NET182" s="138"/>
      <c r="NEU182" s="138"/>
      <c r="NEV182" s="138"/>
      <c r="NEW182" s="138"/>
      <c r="NEX182" s="138"/>
      <c r="NEY182" s="138"/>
      <c r="NEZ182" s="138"/>
      <c r="NFA182" s="138"/>
      <c r="NFB182" s="138"/>
      <c r="NFC182" s="138"/>
      <c r="NFD182" s="138"/>
      <c r="NFE182" s="138"/>
      <c r="NFF182" s="138"/>
      <c r="NFG182" s="138"/>
      <c r="NFH182" s="138"/>
      <c r="NFI182" s="138"/>
      <c r="NFJ182" s="138"/>
      <c r="NFK182" s="138"/>
      <c r="NFL182" s="138"/>
      <c r="NFM182" s="138"/>
      <c r="NFN182" s="138"/>
      <c r="NFO182" s="138"/>
      <c r="NFP182" s="138"/>
      <c r="NFQ182" s="138"/>
      <c r="NFR182" s="138"/>
      <c r="NFS182" s="138"/>
      <c r="NFT182" s="138"/>
      <c r="NFU182" s="138"/>
      <c r="NFV182" s="138"/>
      <c r="NFW182" s="138"/>
      <c r="NFX182" s="138"/>
      <c r="NFY182" s="138"/>
      <c r="NFZ182" s="138"/>
      <c r="NGA182" s="138"/>
      <c r="NGB182" s="138"/>
      <c r="NGC182" s="138"/>
      <c r="NGD182" s="138"/>
      <c r="NGE182" s="138"/>
      <c r="NGF182" s="138"/>
      <c r="NGG182" s="138"/>
      <c r="NGH182" s="138"/>
      <c r="NGI182" s="138"/>
      <c r="NGJ182" s="138"/>
      <c r="NGK182" s="138"/>
      <c r="NGL182" s="138"/>
      <c r="NGM182" s="138"/>
      <c r="NGN182" s="138"/>
      <c r="NGO182" s="138"/>
      <c r="NGP182" s="138"/>
      <c r="NGQ182" s="138"/>
      <c r="NGR182" s="138"/>
      <c r="NGS182" s="138"/>
      <c r="NGT182" s="138"/>
      <c r="NGU182" s="138"/>
      <c r="NGV182" s="138"/>
      <c r="NGW182" s="138"/>
      <c r="NGX182" s="138"/>
      <c r="NGY182" s="138"/>
      <c r="NGZ182" s="138"/>
      <c r="NHA182" s="138"/>
      <c r="NHB182" s="138"/>
      <c r="NHC182" s="138"/>
      <c r="NHD182" s="138"/>
      <c r="NHE182" s="138"/>
      <c r="NHF182" s="138"/>
      <c r="NHG182" s="138"/>
      <c r="NHH182" s="138"/>
      <c r="NHI182" s="138"/>
      <c r="NHJ182" s="138"/>
      <c r="NHK182" s="138"/>
      <c r="NHL182" s="138"/>
      <c r="NHM182" s="138"/>
      <c r="NHN182" s="138"/>
      <c r="NHO182" s="138"/>
      <c r="NHP182" s="138"/>
      <c r="NHQ182" s="138"/>
      <c r="NHR182" s="138"/>
      <c r="NHS182" s="138"/>
      <c r="NHT182" s="138"/>
      <c r="NHU182" s="138"/>
      <c r="NHV182" s="138"/>
      <c r="NHW182" s="138"/>
      <c r="NHX182" s="138"/>
      <c r="NHY182" s="138"/>
      <c r="NHZ182" s="138"/>
      <c r="NIA182" s="138"/>
      <c r="NIB182" s="138"/>
      <c r="NIC182" s="138"/>
      <c r="NID182" s="138"/>
      <c r="NIE182" s="138"/>
      <c r="NIF182" s="138"/>
      <c r="NIG182" s="138"/>
      <c r="NIH182" s="138"/>
      <c r="NII182" s="138"/>
      <c r="NIJ182" s="138"/>
      <c r="NIK182" s="138"/>
      <c r="NIL182" s="138"/>
      <c r="NIM182" s="138"/>
      <c r="NIN182" s="138"/>
      <c r="NIO182" s="138"/>
      <c r="NIP182" s="138"/>
      <c r="NIQ182" s="138"/>
      <c r="NIR182" s="138"/>
      <c r="NIS182" s="138"/>
      <c r="NIT182" s="138"/>
      <c r="NIU182" s="138"/>
      <c r="NIV182" s="138"/>
      <c r="NIW182" s="138"/>
      <c r="NIX182" s="138"/>
      <c r="NIY182" s="138"/>
      <c r="NIZ182" s="138"/>
      <c r="NJA182" s="138"/>
      <c r="NJB182" s="138"/>
      <c r="NJC182" s="138"/>
      <c r="NJD182" s="138"/>
      <c r="NJE182" s="138"/>
      <c r="NJF182" s="138"/>
      <c r="NJG182" s="138"/>
      <c r="NJH182" s="138"/>
      <c r="NJI182" s="138"/>
      <c r="NJJ182" s="138"/>
      <c r="NJK182" s="138"/>
      <c r="NJL182" s="138"/>
      <c r="NJM182" s="138"/>
      <c r="NJN182" s="138"/>
      <c r="NJO182" s="138"/>
      <c r="NJP182" s="138"/>
      <c r="NJQ182" s="138"/>
      <c r="NJR182" s="138"/>
      <c r="NJS182" s="138"/>
      <c r="NJT182" s="138"/>
      <c r="NJU182" s="138"/>
      <c r="NJV182" s="138"/>
      <c r="NJW182" s="138"/>
      <c r="NJX182" s="138"/>
      <c r="NJY182" s="138"/>
      <c r="NJZ182" s="138"/>
      <c r="NKA182" s="138"/>
      <c r="NKB182" s="138"/>
      <c r="NKC182" s="138"/>
      <c r="NKD182" s="138"/>
      <c r="NKE182" s="138"/>
      <c r="NKF182" s="138"/>
      <c r="NKG182" s="138"/>
      <c r="NKH182" s="138"/>
      <c r="NKI182" s="138"/>
      <c r="NKJ182" s="138"/>
      <c r="NKK182" s="138"/>
      <c r="NKL182" s="138"/>
      <c r="NKM182" s="138"/>
      <c r="NKN182" s="138"/>
      <c r="NKO182" s="138"/>
      <c r="NKP182" s="138"/>
      <c r="NKQ182" s="138"/>
      <c r="NKR182" s="138"/>
      <c r="NKS182" s="138"/>
      <c r="NKT182" s="138"/>
      <c r="NKU182" s="138"/>
      <c r="NKV182" s="138"/>
      <c r="NKW182" s="138"/>
      <c r="NKX182" s="138"/>
      <c r="NKY182" s="138"/>
      <c r="NKZ182" s="138"/>
      <c r="NLA182" s="138"/>
      <c r="NLB182" s="138"/>
      <c r="NLC182" s="138"/>
      <c r="NLD182" s="138"/>
      <c r="NLE182" s="138"/>
      <c r="NLF182" s="138"/>
      <c r="NLG182" s="138"/>
      <c r="NLH182" s="138"/>
      <c r="NLI182" s="138"/>
      <c r="NLJ182" s="138"/>
      <c r="NLK182" s="138"/>
      <c r="NLL182" s="138"/>
      <c r="NLM182" s="138"/>
      <c r="NLN182" s="138"/>
      <c r="NLO182" s="138"/>
      <c r="NLP182" s="138"/>
      <c r="NLQ182" s="138"/>
      <c r="NLR182" s="138"/>
      <c r="NLS182" s="138"/>
      <c r="NLT182" s="138"/>
      <c r="NLU182" s="138"/>
      <c r="NLV182" s="138"/>
      <c r="NLW182" s="138"/>
      <c r="NLX182" s="138"/>
      <c r="NLY182" s="138"/>
      <c r="NLZ182" s="138"/>
      <c r="NMA182" s="138"/>
      <c r="NMB182" s="138"/>
      <c r="NMC182" s="138"/>
      <c r="NMD182" s="138"/>
      <c r="NME182" s="138"/>
      <c r="NMF182" s="138"/>
      <c r="NMG182" s="138"/>
      <c r="NMH182" s="138"/>
      <c r="NMI182" s="138"/>
      <c r="NMJ182" s="138"/>
      <c r="NMK182" s="138"/>
      <c r="NML182" s="138"/>
      <c r="NMM182" s="138"/>
      <c r="NMN182" s="138"/>
      <c r="NMO182" s="138"/>
      <c r="NMP182" s="138"/>
      <c r="NMQ182" s="138"/>
      <c r="NMR182" s="138"/>
      <c r="NMS182" s="138"/>
      <c r="NMT182" s="138"/>
      <c r="NMU182" s="138"/>
      <c r="NMV182" s="138"/>
      <c r="NMW182" s="138"/>
      <c r="NMX182" s="138"/>
      <c r="NMY182" s="138"/>
      <c r="NMZ182" s="138"/>
      <c r="NNA182" s="138"/>
      <c r="NNB182" s="138"/>
      <c r="NNC182" s="138"/>
      <c r="NND182" s="138"/>
      <c r="NNE182" s="138"/>
      <c r="NNF182" s="138"/>
      <c r="NNG182" s="138"/>
      <c r="NNH182" s="138"/>
      <c r="NNI182" s="138"/>
      <c r="NNJ182" s="138"/>
      <c r="NNK182" s="138"/>
      <c r="NNL182" s="138"/>
      <c r="NNM182" s="138"/>
      <c r="NNN182" s="138"/>
      <c r="NNO182" s="138"/>
      <c r="NNP182" s="138"/>
      <c r="NNQ182" s="138"/>
      <c r="NNR182" s="138"/>
      <c r="NNS182" s="138"/>
      <c r="NNT182" s="138"/>
      <c r="NNU182" s="138"/>
      <c r="NNV182" s="138"/>
      <c r="NNW182" s="138"/>
      <c r="NNX182" s="138"/>
      <c r="NNY182" s="138"/>
      <c r="NNZ182" s="138"/>
      <c r="NOA182" s="138"/>
      <c r="NOB182" s="138"/>
      <c r="NOC182" s="138"/>
      <c r="NOD182" s="138"/>
      <c r="NOE182" s="138"/>
      <c r="NOF182" s="138"/>
      <c r="NOG182" s="138"/>
      <c r="NOH182" s="138"/>
      <c r="NOI182" s="138"/>
      <c r="NOJ182" s="138"/>
      <c r="NOK182" s="138"/>
      <c r="NOL182" s="138"/>
      <c r="NOM182" s="138"/>
      <c r="NON182" s="138"/>
      <c r="NOO182" s="138"/>
      <c r="NOP182" s="138"/>
      <c r="NOQ182" s="138"/>
      <c r="NOR182" s="138"/>
      <c r="NOS182" s="138"/>
      <c r="NOT182" s="138"/>
      <c r="NOU182" s="138"/>
      <c r="NOV182" s="138"/>
      <c r="NOW182" s="138"/>
      <c r="NOX182" s="138"/>
      <c r="NOY182" s="138"/>
      <c r="NOZ182" s="138"/>
      <c r="NPA182" s="138"/>
      <c r="NPB182" s="138"/>
      <c r="NPC182" s="138"/>
      <c r="NPD182" s="138"/>
      <c r="NPE182" s="138"/>
      <c r="NPF182" s="138"/>
      <c r="NPG182" s="138"/>
      <c r="NPH182" s="138"/>
      <c r="NPI182" s="138"/>
      <c r="NPJ182" s="138"/>
      <c r="NPK182" s="138"/>
      <c r="NPL182" s="138"/>
      <c r="NPM182" s="138"/>
      <c r="NPN182" s="138"/>
      <c r="NPO182" s="138"/>
      <c r="NPP182" s="138"/>
      <c r="NPQ182" s="138"/>
      <c r="NPR182" s="138"/>
      <c r="NPS182" s="138"/>
      <c r="NPT182" s="138"/>
      <c r="NPU182" s="138"/>
      <c r="NPV182" s="138"/>
      <c r="NPW182" s="138"/>
      <c r="NPX182" s="138"/>
      <c r="NPY182" s="138"/>
      <c r="NPZ182" s="138"/>
      <c r="NQA182" s="138"/>
      <c r="NQB182" s="138"/>
      <c r="NQC182" s="138"/>
      <c r="NQD182" s="138"/>
      <c r="NQE182" s="138"/>
      <c r="NQF182" s="138"/>
      <c r="NQG182" s="138"/>
      <c r="NQH182" s="138"/>
      <c r="NQI182" s="138"/>
      <c r="NQJ182" s="138"/>
      <c r="NQK182" s="138"/>
      <c r="NQL182" s="138"/>
      <c r="NQM182" s="138"/>
      <c r="NQN182" s="138"/>
      <c r="NQO182" s="138"/>
      <c r="NQP182" s="138"/>
      <c r="NQQ182" s="138"/>
      <c r="NQR182" s="138"/>
      <c r="NQS182" s="138"/>
      <c r="NQT182" s="138"/>
      <c r="NQU182" s="138"/>
      <c r="NQV182" s="138"/>
      <c r="NQW182" s="138"/>
      <c r="NQX182" s="138"/>
      <c r="NQY182" s="138"/>
      <c r="NQZ182" s="138"/>
      <c r="NRA182" s="138"/>
      <c r="NRB182" s="138"/>
      <c r="NRC182" s="138"/>
      <c r="NRD182" s="138"/>
      <c r="NRE182" s="138"/>
      <c r="NRF182" s="138"/>
      <c r="NRG182" s="138"/>
      <c r="NRH182" s="138"/>
      <c r="NRI182" s="138"/>
      <c r="NRJ182" s="138"/>
      <c r="NRK182" s="138"/>
      <c r="NRL182" s="138"/>
      <c r="NRM182" s="138"/>
      <c r="NRN182" s="138"/>
      <c r="NRO182" s="138"/>
      <c r="NRP182" s="138"/>
      <c r="NRQ182" s="138"/>
      <c r="NRR182" s="138"/>
      <c r="NRS182" s="138"/>
      <c r="NRT182" s="138"/>
      <c r="NRU182" s="138"/>
      <c r="NRV182" s="138"/>
      <c r="NRW182" s="138"/>
      <c r="NRX182" s="138"/>
      <c r="NRY182" s="138"/>
      <c r="NRZ182" s="138"/>
      <c r="NSA182" s="138"/>
      <c r="NSB182" s="138"/>
      <c r="NSC182" s="138"/>
      <c r="NSD182" s="138"/>
      <c r="NSE182" s="138"/>
      <c r="NSF182" s="138"/>
      <c r="NSG182" s="138"/>
      <c r="NSH182" s="138"/>
      <c r="NSI182" s="138"/>
      <c r="NSJ182" s="138"/>
      <c r="NSK182" s="138"/>
      <c r="NSL182" s="138"/>
      <c r="NSM182" s="138"/>
      <c r="NSN182" s="138"/>
      <c r="NSO182" s="138"/>
      <c r="NSP182" s="138"/>
      <c r="NSQ182" s="138"/>
      <c r="NSR182" s="138"/>
      <c r="NSS182" s="138"/>
      <c r="NST182" s="138"/>
      <c r="NSU182" s="138"/>
      <c r="NSV182" s="138"/>
      <c r="NSW182" s="138"/>
      <c r="NSX182" s="138"/>
      <c r="NSY182" s="138"/>
      <c r="NSZ182" s="138"/>
      <c r="NTA182" s="138"/>
      <c r="NTB182" s="138"/>
      <c r="NTC182" s="138"/>
      <c r="NTD182" s="138"/>
      <c r="NTE182" s="138"/>
      <c r="NTF182" s="138"/>
      <c r="NTG182" s="138"/>
      <c r="NTH182" s="138"/>
      <c r="NTI182" s="138"/>
      <c r="NTJ182" s="138"/>
      <c r="NTK182" s="138"/>
      <c r="NTL182" s="138"/>
      <c r="NTM182" s="138"/>
      <c r="NTN182" s="138"/>
      <c r="NTO182" s="138"/>
      <c r="NTP182" s="138"/>
      <c r="NTQ182" s="138"/>
      <c r="NTR182" s="138"/>
      <c r="NTS182" s="138"/>
      <c r="NTT182" s="138"/>
      <c r="NTU182" s="138"/>
      <c r="NTV182" s="138"/>
      <c r="NTW182" s="138"/>
      <c r="NTX182" s="138"/>
      <c r="NTY182" s="138"/>
      <c r="NTZ182" s="138"/>
      <c r="NUA182" s="138"/>
      <c r="NUB182" s="138"/>
      <c r="NUC182" s="138"/>
      <c r="NUD182" s="138"/>
      <c r="NUE182" s="138"/>
      <c r="NUF182" s="138"/>
      <c r="NUG182" s="138"/>
      <c r="NUH182" s="138"/>
      <c r="NUI182" s="138"/>
      <c r="NUJ182" s="138"/>
      <c r="NUK182" s="138"/>
      <c r="NUL182" s="138"/>
      <c r="NUM182" s="138"/>
      <c r="NUN182" s="138"/>
      <c r="NUO182" s="138"/>
      <c r="NUP182" s="138"/>
      <c r="NUQ182" s="138"/>
      <c r="NUR182" s="138"/>
      <c r="NUS182" s="138"/>
      <c r="NUT182" s="138"/>
      <c r="NUU182" s="138"/>
      <c r="NUV182" s="138"/>
      <c r="NUW182" s="138"/>
      <c r="NUX182" s="138"/>
      <c r="NUY182" s="138"/>
      <c r="NUZ182" s="138"/>
      <c r="NVA182" s="138"/>
      <c r="NVB182" s="138"/>
      <c r="NVC182" s="138"/>
      <c r="NVD182" s="138"/>
      <c r="NVE182" s="138"/>
      <c r="NVF182" s="138"/>
      <c r="NVG182" s="138"/>
      <c r="NVH182" s="138"/>
      <c r="NVI182" s="138"/>
      <c r="NVJ182" s="138"/>
      <c r="NVK182" s="138"/>
      <c r="NVL182" s="138"/>
      <c r="NVM182" s="138"/>
      <c r="NVN182" s="138"/>
      <c r="NVO182" s="138"/>
      <c r="NVP182" s="138"/>
      <c r="NVQ182" s="138"/>
      <c r="NVR182" s="138"/>
      <c r="NVS182" s="138"/>
      <c r="NVT182" s="138"/>
      <c r="NVU182" s="138"/>
      <c r="NVV182" s="138"/>
      <c r="NVW182" s="138"/>
      <c r="NVX182" s="138"/>
      <c r="NVY182" s="138"/>
      <c r="NVZ182" s="138"/>
      <c r="NWA182" s="138"/>
      <c r="NWB182" s="138"/>
      <c r="NWC182" s="138"/>
      <c r="NWD182" s="138"/>
      <c r="NWE182" s="138"/>
      <c r="NWF182" s="138"/>
      <c r="NWG182" s="138"/>
      <c r="NWH182" s="138"/>
      <c r="NWI182" s="138"/>
      <c r="NWJ182" s="138"/>
      <c r="NWK182" s="138"/>
      <c r="NWL182" s="138"/>
      <c r="NWM182" s="138"/>
      <c r="NWN182" s="138"/>
      <c r="NWO182" s="138"/>
      <c r="NWP182" s="138"/>
      <c r="NWQ182" s="138"/>
      <c r="NWR182" s="138"/>
      <c r="NWS182" s="138"/>
      <c r="NWT182" s="138"/>
      <c r="NWU182" s="138"/>
      <c r="NWV182" s="138"/>
      <c r="NWW182" s="138"/>
      <c r="NWX182" s="138"/>
      <c r="NWY182" s="138"/>
      <c r="NWZ182" s="138"/>
      <c r="NXA182" s="138"/>
      <c r="NXB182" s="138"/>
      <c r="NXC182" s="138"/>
      <c r="NXD182" s="138"/>
      <c r="NXE182" s="138"/>
      <c r="NXF182" s="138"/>
      <c r="NXG182" s="138"/>
      <c r="NXH182" s="138"/>
      <c r="NXI182" s="138"/>
      <c r="NXJ182" s="138"/>
      <c r="NXK182" s="138"/>
      <c r="NXL182" s="138"/>
      <c r="NXM182" s="138"/>
      <c r="NXN182" s="138"/>
      <c r="NXO182" s="138"/>
      <c r="NXP182" s="138"/>
      <c r="NXQ182" s="138"/>
      <c r="NXR182" s="138"/>
      <c r="NXS182" s="138"/>
      <c r="NXT182" s="138"/>
      <c r="NXU182" s="138"/>
      <c r="NXV182" s="138"/>
      <c r="NXW182" s="138"/>
      <c r="NXX182" s="138"/>
      <c r="NXY182" s="138"/>
      <c r="NXZ182" s="138"/>
      <c r="NYA182" s="138"/>
      <c r="NYB182" s="138"/>
      <c r="NYC182" s="138"/>
      <c r="NYD182" s="138"/>
      <c r="NYE182" s="138"/>
      <c r="NYF182" s="138"/>
      <c r="NYG182" s="138"/>
      <c r="NYH182" s="138"/>
      <c r="NYI182" s="138"/>
      <c r="NYJ182" s="138"/>
      <c r="NYK182" s="138"/>
      <c r="NYL182" s="138"/>
      <c r="NYM182" s="138"/>
      <c r="NYN182" s="138"/>
      <c r="NYO182" s="138"/>
      <c r="NYP182" s="138"/>
      <c r="NYQ182" s="138"/>
      <c r="NYR182" s="138"/>
      <c r="NYS182" s="138"/>
      <c r="NYT182" s="138"/>
      <c r="NYU182" s="138"/>
      <c r="NYV182" s="138"/>
      <c r="NYW182" s="138"/>
      <c r="NYX182" s="138"/>
      <c r="NYY182" s="138"/>
      <c r="NYZ182" s="138"/>
      <c r="NZA182" s="138"/>
      <c r="NZB182" s="138"/>
      <c r="NZC182" s="138"/>
      <c r="NZD182" s="138"/>
      <c r="NZE182" s="138"/>
      <c r="NZF182" s="138"/>
      <c r="NZG182" s="138"/>
      <c r="NZH182" s="138"/>
      <c r="NZI182" s="138"/>
      <c r="NZJ182" s="138"/>
      <c r="NZK182" s="138"/>
      <c r="NZL182" s="138"/>
      <c r="NZM182" s="138"/>
      <c r="NZN182" s="138"/>
      <c r="NZO182" s="138"/>
      <c r="NZP182" s="138"/>
      <c r="NZQ182" s="138"/>
      <c r="NZR182" s="138"/>
      <c r="NZS182" s="138"/>
      <c r="NZT182" s="138"/>
      <c r="NZU182" s="138"/>
      <c r="NZV182" s="138"/>
      <c r="NZW182" s="138"/>
      <c r="NZX182" s="138"/>
      <c r="NZY182" s="138"/>
      <c r="NZZ182" s="138"/>
      <c r="OAA182" s="138"/>
      <c r="OAB182" s="138"/>
      <c r="OAC182" s="138"/>
      <c r="OAD182" s="138"/>
      <c r="OAE182" s="138"/>
      <c r="OAF182" s="138"/>
      <c r="OAG182" s="138"/>
      <c r="OAH182" s="138"/>
      <c r="OAI182" s="138"/>
      <c r="OAJ182" s="138"/>
      <c r="OAK182" s="138"/>
      <c r="OAL182" s="138"/>
      <c r="OAM182" s="138"/>
      <c r="OAN182" s="138"/>
      <c r="OAO182" s="138"/>
      <c r="OAP182" s="138"/>
      <c r="OAQ182" s="138"/>
      <c r="OAR182" s="138"/>
      <c r="OAS182" s="138"/>
      <c r="OAT182" s="138"/>
      <c r="OAU182" s="138"/>
      <c r="OAV182" s="138"/>
      <c r="OAW182" s="138"/>
      <c r="OAX182" s="138"/>
      <c r="OAY182" s="138"/>
      <c r="OAZ182" s="138"/>
      <c r="OBA182" s="138"/>
      <c r="OBB182" s="138"/>
      <c r="OBC182" s="138"/>
      <c r="OBD182" s="138"/>
      <c r="OBE182" s="138"/>
      <c r="OBF182" s="138"/>
      <c r="OBG182" s="138"/>
      <c r="OBH182" s="138"/>
      <c r="OBI182" s="138"/>
      <c r="OBJ182" s="138"/>
      <c r="OBK182" s="138"/>
      <c r="OBL182" s="138"/>
      <c r="OBM182" s="138"/>
      <c r="OBN182" s="138"/>
      <c r="OBO182" s="138"/>
      <c r="OBP182" s="138"/>
      <c r="OBQ182" s="138"/>
      <c r="OBR182" s="138"/>
      <c r="OBS182" s="138"/>
      <c r="OBT182" s="138"/>
      <c r="OBU182" s="138"/>
      <c r="OBV182" s="138"/>
      <c r="OBW182" s="138"/>
      <c r="OBX182" s="138"/>
      <c r="OBY182" s="138"/>
      <c r="OBZ182" s="138"/>
      <c r="OCA182" s="138"/>
      <c r="OCB182" s="138"/>
      <c r="OCC182" s="138"/>
      <c r="OCD182" s="138"/>
      <c r="OCE182" s="138"/>
      <c r="OCF182" s="138"/>
      <c r="OCG182" s="138"/>
      <c r="OCH182" s="138"/>
      <c r="OCI182" s="138"/>
      <c r="OCJ182" s="138"/>
      <c r="OCK182" s="138"/>
      <c r="OCL182" s="138"/>
      <c r="OCM182" s="138"/>
      <c r="OCN182" s="138"/>
      <c r="OCO182" s="138"/>
      <c r="OCP182" s="138"/>
      <c r="OCQ182" s="138"/>
      <c r="OCR182" s="138"/>
      <c r="OCS182" s="138"/>
      <c r="OCT182" s="138"/>
      <c r="OCU182" s="138"/>
      <c r="OCV182" s="138"/>
      <c r="OCW182" s="138"/>
      <c r="OCX182" s="138"/>
      <c r="OCY182" s="138"/>
      <c r="OCZ182" s="138"/>
      <c r="ODA182" s="138"/>
      <c r="ODB182" s="138"/>
      <c r="ODC182" s="138"/>
      <c r="ODD182" s="138"/>
      <c r="ODE182" s="138"/>
      <c r="ODF182" s="138"/>
      <c r="ODG182" s="138"/>
      <c r="ODH182" s="138"/>
      <c r="ODI182" s="138"/>
      <c r="ODJ182" s="138"/>
      <c r="ODK182" s="138"/>
      <c r="ODL182" s="138"/>
      <c r="ODM182" s="138"/>
      <c r="ODN182" s="138"/>
      <c r="ODO182" s="138"/>
      <c r="ODP182" s="138"/>
      <c r="ODQ182" s="138"/>
      <c r="ODR182" s="138"/>
      <c r="ODS182" s="138"/>
      <c r="ODT182" s="138"/>
      <c r="ODU182" s="138"/>
      <c r="ODV182" s="138"/>
      <c r="ODW182" s="138"/>
      <c r="ODX182" s="138"/>
      <c r="ODY182" s="138"/>
      <c r="ODZ182" s="138"/>
      <c r="OEA182" s="138"/>
      <c r="OEB182" s="138"/>
      <c r="OEC182" s="138"/>
      <c r="OED182" s="138"/>
      <c r="OEE182" s="138"/>
      <c r="OEF182" s="138"/>
      <c r="OEG182" s="138"/>
      <c r="OEH182" s="138"/>
      <c r="OEI182" s="138"/>
      <c r="OEJ182" s="138"/>
      <c r="OEK182" s="138"/>
      <c r="OEL182" s="138"/>
      <c r="OEM182" s="138"/>
      <c r="OEN182" s="138"/>
      <c r="OEO182" s="138"/>
      <c r="OEP182" s="138"/>
      <c r="OEQ182" s="138"/>
      <c r="OER182" s="138"/>
      <c r="OES182" s="138"/>
      <c r="OET182" s="138"/>
      <c r="OEU182" s="138"/>
      <c r="OEV182" s="138"/>
      <c r="OEW182" s="138"/>
      <c r="OEX182" s="138"/>
      <c r="OEY182" s="138"/>
      <c r="OEZ182" s="138"/>
      <c r="OFA182" s="138"/>
      <c r="OFB182" s="138"/>
      <c r="OFC182" s="138"/>
      <c r="OFD182" s="138"/>
      <c r="OFE182" s="138"/>
      <c r="OFF182" s="138"/>
      <c r="OFG182" s="138"/>
      <c r="OFH182" s="138"/>
      <c r="OFI182" s="138"/>
      <c r="OFJ182" s="138"/>
      <c r="OFK182" s="138"/>
      <c r="OFL182" s="138"/>
      <c r="OFM182" s="138"/>
      <c r="OFN182" s="138"/>
      <c r="OFO182" s="138"/>
      <c r="OFP182" s="138"/>
      <c r="OFQ182" s="138"/>
      <c r="OFR182" s="138"/>
      <c r="OFS182" s="138"/>
      <c r="OFT182" s="138"/>
      <c r="OFU182" s="138"/>
      <c r="OFV182" s="138"/>
      <c r="OFW182" s="138"/>
      <c r="OFX182" s="138"/>
      <c r="OFY182" s="138"/>
      <c r="OFZ182" s="138"/>
      <c r="OGA182" s="138"/>
      <c r="OGB182" s="138"/>
      <c r="OGC182" s="138"/>
      <c r="OGD182" s="138"/>
      <c r="OGE182" s="138"/>
      <c r="OGF182" s="138"/>
      <c r="OGG182" s="138"/>
      <c r="OGH182" s="138"/>
      <c r="OGI182" s="138"/>
      <c r="OGJ182" s="138"/>
      <c r="OGK182" s="138"/>
      <c r="OGL182" s="138"/>
      <c r="OGM182" s="138"/>
      <c r="OGN182" s="138"/>
      <c r="OGO182" s="138"/>
      <c r="OGP182" s="138"/>
      <c r="OGQ182" s="138"/>
      <c r="OGR182" s="138"/>
      <c r="OGS182" s="138"/>
      <c r="OGT182" s="138"/>
      <c r="OGU182" s="138"/>
      <c r="OGV182" s="138"/>
      <c r="OGW182" s="138"/>
      <c r="OGX182" s="138"/>
      <c r="OGY182" s="138"/>
      <c r="OGZ182" s="138"/>
      <c r="OHA182" s="138"/>
      <c r="OHB182" s="138"/>
      <c r="OHC182" s="138"/>
      <c r="OHD182" s="138"/>
      <c r="OHE182" s="138"/>
      <c r="OHF182" s="138"/>
      <c r="OHG182" s="138"/>
      <c r="OHH182" s="138"/>
      <c r="OHI182" s="138"/>
      <c r="OHJ182" s="138"/>
      <c r="OHK182" s="138"/>
      <c r="OHL182" s="138"/>
      <c r="OHM182" s="138"/>
      <c r="OHN182" s="138"/>
      <c r="OHO182" s="138"/>
      <c r="OHP182" s="138"/>
      <c r="OHQ182" s="138"/>
      <c r="OHR182" s="138"/>
      <c r="OHS182" s="138"/>
      <c r="OHT182" s="138"/>
      <c r="OHU182" s="138"/>
      <c r="OHV182" s="138"/>
      <c r="OHW182" s="138"/>
      <c r="OHX182" s="138"/>
      <c r="OHY182" s="138"/>
      <c r="OHZ182" s="138"/>
      <c r="OIA182" s="138"/>
      <c r="OIB182" s="138"/>
      <c r="OIC182" s="138"/>
      <c r="OID182" s="138"/>
      <c r="OIE182" s="138"/>
      <c r="OIF182" s="138"/>
      <c r="OIG182" s="138"/>
      <c r="OIH182" s="138"/>
      <c r="OII182" s="138"/>
      <c r="OIJ182" s="138"/>
      <c r="OIK182" s="138"/>
      <c r="OIL182" s="138"/>
      <c r="OIM182" s="138"/>
      <c r="OIN182" s="138"/>
      <c r="OIO182" s="138"/>
      <c r="OIP182" s="138"/>
      <c r="OIQ182" s="138"/>
      <c r="OIR182" s="138"/>
      <c r="OIS182" s="138"/>
      <c r="OIT182" s="138"/>
      <c r="OIU182" s="138"/>
      <c r="OIV182" s="138"/>
      <c r="OIW182" s="138"/>
      <c r="OIX182" s="138"/>
      <c r="OIY182" s="138"/>
      <c r="OIZ182" s="138"/>
      <c r="OJA182" s="138"/>
      <c r="OJB182" s="138"/>
      <c r="OJC182" s="138"/>
      <c r="OJD182" s="138"/>
      <c r="OJE182" s="138"/>
      <c r="OJF182" s="138"/>
      <c r="OJG182" s="138"/>
      <c r="OJH182" s="138"/>
      <c r="OJI182" s="138"/>
      <c r="OJJ182" s="138"/>
      <c r="OJK182" s="138"/>
      <c r="OJL182" s="138"/>
      <c r="OJM182" s="138"/>
      <c r="OJN182" s="138"/>
      <c r="OJO182" s="138"/>
      <c r="OJP182" s="138"/>
      <c r="OJQ182" s="138"/>
      <c r="OJR182" s="138"/>
      <c r="OJS182" s="138"/>
      <c r="OJT182" s="138"/>
      <c r="OJU182" s="138"/>
      <c r="OJV182" s="138"/>
      <c r="OJW182" s="138"/>
      <c r="OJX182" s="138"/>
      <c r="OJY182" s="138"/>
      <c r="OJZ182" s="138"/>
      <c r="OKA182" s="138"/>
      <c r="OKB182" s="138"/>
      <c r="OKC182" s="138"/>
      <c r="OKD182" s="138"/>
      <c r="OKE182" s="138"/>
      <c r="OKF182" s="138"/>
      <c r="OKG182" s="138"/>
      <c r="OKH182" s="138"/>
      <c r="OKI182" s="138"/>
      <c r="OKJ182" s="138"/>
      <c r="OKK182" s="138"/>
      <c r="OKL182" s="138"/>
      <c r="OKM182" s="138"/>
      <c r="OKN182" s="138"/>
      <c r="OKO182" s="138"/>
      <c r="OKP182" s="138"/>
      <c r="OKQ182" s="138"/>
      <c r="OKR182" s="138"/>
      <c r="OKS182" s="138"/>
      <c r="OKT182" s="138"/>
      <c r="OKU182" s="138"/>
      <c r="OKV182" s="138"/>
      <c r="OKW182" s="138"/>
      <c r="OKX182" s="138"/>
      <c r="OKY182" s="138"/>
      <c r="OKZ182" s="138"/>
      <c r="OLA182" s="138"/>
      <c r="OLB182" s="138"/>
      <c r="OLC182" s="138"/>
      <c r="OLD182" s="138"/>
      <c r="OLE182" s="138"/>
      <c r="OLF182" s="138"/>
      <c r="OLG182" s="138"/>
      <c r="OLH182" s="138"/>
      <c r="OLI182" s="138"/>
      <c r="OLJ182" s="138"/>
      <c r="OLK182" s="138"/>
      <c r="OLL182" s="138"/>
      <c r="OLM182" s="138"/>
      <c r="OLN182" s="138"/>
      <c r="OLO182" s="138"/>
      <c r="OLP182" s="138"/>
      <c r="OLQ182" s="138"/>
      <c r="OLR182" s="138"/>
      <c r="OLS182" s="138"/>
      <c r="OLT182" s="138"/>
      <c r="OLU182" s="138"/>
      <c r="OLV182" s="138"/>
      <c r="OLW182" s="138"/>
      <c r="OLX182" s="138"/>
      <c r="OLY182" s="138"/>
      <c r="OLZ182" s="138"/>
      <c r="OMA182" s="138"/>
      <c r="OMB182" s="138"/>
      <c r="OMC182" s="138"/>
      <c r="OMD182" s="138"/>
      <c r="OME182" s="138"/>
      <c r="OMF182" s="138"/>
      <c r="OMG182" s="138"/>
      <c r="OMH182" s="138"/>
      <c r="OMI182" s="138"/>
      <c r="OMJ182" s="138"/>
      <c r="OMK182" s="138"/>
      <c r="OML182" s="138"/>
      <c r="OMM182" s="138"/>
      <c r="OMN182" s="138"/>
      <c r="OMO182" s="138"/>
      <c r="OMP182" s="138"/>
      <c r="OMQ182" s="138"/>
      <c r="OMR182" s="138"/>
      <c r="OMS182" s="138"/>
      <c r="OMT182" s="138"/>
      <c r="OMU182" s="138"/>
      <c r="OMV182" s="138"/>
      <c r="OMW182" s="138"/>
      <c r="OMX182" s="138"/>
      <c r="OMY182" s="138"/>
      <c r="OMZ182" s="138"/>
      <c r="ONA182" s="138"/>
      <c r="ONB182" s="138"/>
      <c r="ONC182" s="138"/>
      <c r="OND182" s="138"/>
      <c r="ONE182" s="138"/>
      <c r="ONF182" s="138"/>
      <c r="ONG182" s="138"/>
      <c r="ONH182" s="138"/>
      <c r="ONI182" s="138"/>
      <c r="ONJ182" s="138"/>
      <c r="ONK182" s="138"/>
      <c r="ONL182" s="138"/>
      <c r="ONM182" s="138"/>
      <c r="ONN182" s="138"/>
      <c r="ONO182" s="138"/>
      <c r="ONP182" s="138"/>
      <c r="ONQ182" s="138"/>
      <c r="ONR182" s="138"/>
      <c r="ONS182" s="138"/>
      <c r="ONT182" s="138"/>
      <c r="ONU182" s="138"/>
      <c r="ONV182" s="138"/>
      <c r="ONW182" s="138"/>
      <c r="ONX182" s="138"/>
      <c r="ONY182" s="138"/>
      <c r="ONZ182" s="138"/>
      <c r="OOA182" s="138"/>
      <c r="OOB182" s="138"/>
      <c r="OOC182" s="138"/>
      <c r="OOD182" s="138"/>
      <c r="OOE182" s="138"/>
      <c r="OOF182" s="138"/>
      <c r="OOG182" s="138"/>
      <c r="OOH182" s="138"/>
      <c r="OOI182" s="138"/>
      <c r="OOJ182" s="138"/>
      <c r="OOK182" s="138"/>
      <c r="OOL182" s="138"/>
      <c r="OOM182" s="138"/>
      <c r="OON182" s="138"/>
      <c r="OOO182" s="138"/>
      <c r="OOP182" s="138"/>
      <c r="OOQ182" s="138"/>
      <c r="OOR182" s="138"/>
      <c r="OOS182" s="138"/>
      <c r="OOT182" s="138"/>
      <c r="OOU182" s="138"/>
      <c r="OOV182" s="138"/>
      <c r="OOW182" s="138"/>
      <c r="OOX182" s="138"/>
      <c r="OOY182" s="138"/>
      <c r="OOZ182" s="138"/>
      <c r="OPA182" s="138"/>
      <c r="OPB182" s="138"/>
      <c r="OPC182" s="138"/>
      <c r="OPD182" s="138"/>
      <c r="OPE182" s="138"/>
      <c r="OPF182" s="138"/>
      <c r="OPG182" s="138"/>
      <c r="OPH182" s="138"/>
      <c r="OPI182" s="138"/>
      <c r="OPJ182" s="138"/>
      <c r="OPK182" s="138"/>
      <c r="OPL182" s="138"/>
      <c r="OPM182" s="138"/>
      <c r="OPN182" s="138"/>
      <c r="OPO182" s="138"/>
      <c r="OPP182" s="138"/>
      <c r="OPQ182" s="138"/>
      <c r="OPR182" s="138"/>
      <c r="OPS182" s="138"/>
      <c r="OPT182" s="138"/>
      <c r="OPU182" s="138"/>
      <c r="OPV182" s="138"/>
      <c r="OPW182" s="138"/>
      <c r="OPX182" s="138"/>
      <c r="OPY182" s="138"/>
      <c r="OPZ182" s="138"/>
      <c r="OQA182" s="138"/>
      <c r="OQB182" s="138"/>
      <c r="OQC182" s="138"/>
      <c r="OQD182" s="138"/>
      <c r="OQE182" s="138"/>
      <c r="OQF182" s="138"/>
      <c r="OQG182" s="138"/>
      <c r="OQH182" s="138"/>
      <c r="OQI182" s="138"/>
      <c r="OQJ182" s="138"/>
      <c r="OQK182" s="138"/>
      <c r="OQL182" s="138"/>
      <c r="OQM182" s="138"/>
      <c r="OQN182" s="138"/>
      <c r="OQO182" s="138"/>
      <c r="OQP182" s="138"/>
      <c r="OQQ182" s="138"/>
      <c r="OQR182" s="138"/>
      <c r="OQS182" s="138"/>
      <c r="OQT182" s="138"/>
      <c r="OQU182" s="138"/>
      <c r="OQV182" s="138"/>
      <c r="OQW182" s="138"/>
      <c r="OQX182" s="138"/>
      <c r="OQY182" s="138"/>
      <c r="OQZ182" s="138"/>
      <c r="ORA182" s="138"/>
      <c r="ORB182" s="138"/>
      <c r="ORC182" s="138"/>
      <c r="ORD182" s="138"/>
      <c r="ORE182" s="138"/>
      <c r="ORF182" s="138"/>
      <c r="ORG182" s="138"/>
      <c r="ORH182" s="138"/>
      <c r="ORI182" s="138"/>
      <c r="ORJ182" s="138"/>
      <c r="ORK182" s="138"/>
      <c r="ORL182" s="138"/>
      <c r="ORM182" s="138"/>
      <c r="ORN182" s="138"/>
      <c r="ORO182" s="138"/>
      <c r="ORP182" s="138"/>
      <c r="ORQ182" s="138"/>
      <c r="ORR182" s="138"/>
      <c r="ORS182" s="138"/>
      <c r="ORT182" s="138"/>
      <c r="ORU182" s="138"/>
      <c r="ORV182" s="138"/>
      <c r="ORW182" s="138"/>
      <c r="ORX182" s="138"/>
      <c r="ORY182" s="138"/>
      <c r="ORZ182" s="138"/>
      <c r="OSA182" s="138"/>
      <c r="OSB182" s="138"/>
      <c r="OSC182" s="138"/>
      <c r="OSD182" s="138"/>
      <c r="OSE182" s="138"/>
      <c r="OSF182" s="138"/>
      <c r="OSG182" s="138"/>
      <c r="OSH182" s="138"/>
      <c r="OSI182" s="138"/>
      <c r="OSJ182" s="138"/>
      <c r="OSK182" s="138"/>
      <c r="OSL182" s="138"/>
      <c r="OSM182" s="138"/>
      <c r="OSN182" s="138"/>
      <c r="OSO182" s="138"/>
      <c r="OSP182" s="138"/>
      <c r="OSQ182" s="138"/>
      <c r="OSR182" s="138"/>
      <c r="OSS182" s="138"/>
      <c r="OST182" s="138"/>
      <c r="OSU182" s="138"/>
      <c r="OSV182" s="138"/>
      <c r="OSW182" s="138"/>
      <c r="OSX182" s="138"/>
      <c r="OSY182" s="138"/>
      <c r="OSZ182" s="138"/>
      <c r="OTA182" s="138"/>
      <c r="OTB182" s="138"/>
      <c r="OTC182" s="138"/>
      <c r="OTD182" s="138"/>
      <c r="OTE182" s="138"/>
      <c r="OTF182" s="138"/>
      <c r="OTG182" s="138"/>
      <c r="OTH182" s="138"/>
      <c r="OTI182" s="138"/>
      <c r="OTJ182" s="138"/>
      <c r="OTK182" s="138"/>
      <c r="OTL182" s="138"/>
      <c r="OTM182" s="138"/>
      <c r="OTN182" s="138"/>
      <c r="OTO182" s="138"/>
      <c r="OTP182" s="138"/>
      <c r="OTQ182" s="138"/>
      <c r="OTR182" s="138"/>
      <c r="OTS182" s="138"/>
      <c r="OTT182" s="138"/>
      <c r="OTU182" s="138"/>
      <c r="OTV182" s="138"/>
      <c r="OTW182" s="138"/>
      <c r="OTX182" s="138"/>
      <c r="OTY182" s="138"/>
      <c r="OTZ182" s="138"/>
      <c r="OUA182" s="138"/>
      <c r="OUB182" s="138"/>
      <c r="OUC182" s="138"/>
      <c r="OUD182" s="138"/>
      <c r="OUE182" s="138"/>
      <c r="OUF182" s="138"/>
      <c r="OUG182" s="138"/>
      <c r="OUH182" s="138"/>
      <c r="OUI182" s="138"/>
      <c r="OUJ182" s="138"/>
      <c r="OUK182" s="138"/>
      <c r="OUL182" s="138"/>
      <c r="OUM182" s="138"/>
      <c r="OUN182" s="138"/>
      <c r="OUO182" s="138"/>
      <c r="OUP182" s="138"/>
      <c r="OUQ182" s="138"/>
      <c r="OUR182" s="138"/>
      <c r="OUS182" s="138"/>
      <c r="OUT182" s="138"/>
      <c r="OUU182" s="138"/>
      <c r="OUV182" s="138"/>
      <c r="OUW182" s="138"/>
      <c r="OUX182" s="138"/>
      <c r="OUY182" s="138"/>
      <c r="OUZ182" s="138"/>
      <c r="OVA182" s="138"/>
      <c r="OVB182" s="138"/>
      <c r="OVC182" s="138"/>
      <c r="OVD182" s="138"/>
      <c r="OVE182" s="138"/>
      <c r="OVF182" s="138"/>
      <c r="OVG182" s="138"/>
      <c r="OVH182" s="138"/>
      <c r="OVI182" s="138"/>
      <c r="OVJ182" s="138"/>
      <c r="OVK182" s="138"/>
      <c r="OVL182" s="138"/>
      <c r="OVM182" s="138"/>
      <c r="OVN182" s="138"/>
      <c r="OVO182" s="138"/>
      <c r="OVP182" s="138"/>
      <c r="OVQ182" s="138"/>
      <c r="OVR182" s="138"/>
      <c r="OVS182" s="138"/>
      <c r="OVT182" s="138"/>
      <c r="OVU182" s="138"/>
      <c r="OVV182" s="138"/>
      <c r="OVW182" s="138"/>
      <c r="OVX182" s="138"/>
      <c r="OVY182" s="138"/>
      <c r="OVZ182" s="138"/>
      <c r="OWA182" s="138"/>
      <c r="OWB182" s="138"/>
      <c r="OWC182" s="138"/>
      <c r="OWD182" s="138"/>
      <c r="OWE182" s="138"/>
      <c r="OWF182" s="138"/>
      <c r="OWG182" s="138"/>
      <c r="OWH182" s="138"/>
      <c r="OWI182" s="138"/>
      <c r="OWJ182" s="138"/>
      <c r="OWK182" s="138"/>
      <c r="OWL182" s="138"/>
      <c r="OWM182" s="138"/>
      <c r="OWN182" s="138"/>
      <c r="OWO182" s="138"/>
      <c r="OWP182" s="138"/>
      <c r="OWQ182" s="138"/>
      <c r="OWR182" s="138"/>
      <c r="OWS182" s="138"/>
      <c r="OWT182" s="138"/>
      <c r="OWU182" s="138"/>
      <c r="OWV182" s="138"/>
      <c r="OWW182" s="138"/>
      <c r="OWX182" s="138"/>
      <c r="OWY182" s="138"/>
      <c r="OWZ182" s="138"/>
      <c r="OXA182" s="138"/>
      <c r="OXB182" s="138"/>
      <c r="OXC182" s="138"/>
      <c r="OXD182" s="138"/>
      <c r="OXE182" s="138"/>
      <c r="OXF182" s="138"/>
      <c r="OXG182" s="138"/>
      <c r="OXH182" s="138"/>
      <c r="OXI182" s="138"/>
      <c r="OXJ182" s="138"/>
      <c r="OXK182" s="138"/>
      <c r="OXL182" s="138"/>
      <c r="OXM182" s="138"/>
      <c r="OXN182" s="138"/>
      <c r="OXO182" s="138"/>
      <c r="OXP182" s="138"/>
      <c r="OXQ182" s="138"/>
      <c r="OXR182" s="138"/>
      <c r="OXS182" s="138"/>
      <c r="OXT182" s="138"/>
      <c r="OXU182" s="138"/>
      <c r="OXV182" s="138"/>
      <c r="OXW182" s="138"/>
      <c r="OXX182" s="138"/>
      <c r="OXY182" s="138"/>
      <c r="OXZ182" s="138"/>
      <c r="OYA182" s="138"/>
      <c r="OYB182" s="138"/>
      <c r="OYC182" s="138"/>
      <c r="OYD182" s="138"/>
      <c r="OYE182" s="138"/>
      <c r="OYF182" s="138"/>
      <c r="OYG182" s="138"/>
      <c r="OYH182" s="138"/>
      <c r="OYI182" s="138"/>
      <c r="OYJ182" s="138"/>
      <c r="OYK182" s="138"/>
      <c r="OYL182" s="138"/>
      <c r="OYM182" s="138"/>
      <c r="OYN182" s="138"/>
      <c r="OYO182" s="138"/>
      <c r="OYP182" s="138"/>
      <c r="OYQ182" s="138"/>
      <c r="OYR182" s="138"/>
      <c r="OYS182" s="138"/>
      <c r="OYT182" s="138"/>
      <c r="OYU182" s="138"/>
      <c r="OYV182" s="138"/>
      <c r="OYW182" s="138"/>
      <c r="OYX182" s="138"/>
      <c r="OYY182" s="138"/>
      <c r="OYZ182" s="138"/>
      <c r="OZA182" s="138"/>
      <c r="OZB182" s="138"/>
      <c r="OZC182" s="138"/>
      <c r="OZD182" s="138"/>
      <c r="OZE182" s="138"/>
      <c r="OZF182" s="138"/>
      <c r="OZG182" s="138"/>
      <c r="OZH182" s="138"/>
      <c r="OZI182" s="138"/>
      <c r="OZJ182" s="138"/>
      <c r="OZK182" s="138"/>
      <c r="OZL182" s="138"/>
      <c r="OZM182" s="138"/>
      <c r="OZN182" s="138"/>
      <c r="OZO182" s="138"/>
      <c r="OZP182" s="138"/>
      <c r="OZQ182" s="138"/>
      <c r="OZR182" s="138"/>
      <c r="OZS182" s="138"/>
      <c r="OZT182" s="138"/>
      <c r="OZU182" s="138"/>
      <c r="OZV182" s="138"/>
      <c r="OZW182" s="138"/>
      <c r="OZX182" s="138"/>
      <c r="OZY182" s="138"/>
      <c r="OZZ182" s="138"/>
      <c r="PAA182" s="138"/>
      <c r="PAB182" s="138"/>
      <c r="PAC182" s="138"/>
      <c r="PAD182" s="138"/>
      <c r="PAE182" s="138"/>
      <c r="PAF182" s="138"/>
      <c r="PAG182" s="138"/>
      <c r="PAH182" s="138"/>
      <c r="PAI182" s="138"/>
      <c r="PAJ182" s="138"/>
      <c r="PAK182" s="138"/>
      <c r="PAL182" s="138"/>
      <c r="PAM182" s="138"/>
      <c r="PAN182" s="138"/>
      <c r="PAO182" s="138"/>
      <c r="PAP182" s="138"/>
      <c r="PAQ182" s="138"/>
      <c r="PAR182" s="138"/>
      <c r="PAS182" s="138"/>
      <c r="PAT182" s="138"/>
      <c r="PAU182" s="138"/>
      <c r="PAV182" s="138"/>
      <c r="PAW182" s="138"/>
      <c r="PAX182" s="138"/>
      <c r="PAY182" s="138"/>
      <c r="PAZ182" s="138"/>
      <c r="PBA182" s="138"/>
      <c r="PBB182" s="138"/>
      <c r="PBC182" s="138"/>
      <c r="PBD182" s="138"/>
      <c r="PBE182" s="138"/>
      <c r="PBF182" s="138"/>
      <c r="PBG182" s="138"/>
      <c r="PBH182" s="138"/>
      <c r="PBI182" s="138"/>
      <c r="PBJ182" s="138"/>
      <c r="PBK182" s="138"/>
      <c r="PBL182" s="138"/>
      <c r="PBM182" s="138"/>
      <c r="PBN182" s="138"/>
      <c r="PBO182" s="138"/>
      <c r="PBP182" s="138"/>
      <c r="PBQ182" s="138"/>
      <c r="PBR182" s="138"/>
      <c r="PBS182" s="138"/>
      <c r="PBT182" s="138"/>
      <c r="PBU182" s="138"/>
      <c r="PBV182" s="138"/>
      <c r="PBW182" s="138"/>
      <c r="PBX182" s="138"/>
      <c r="PBY182" s="138"/>
      <c r="PBZ182" s="138"/>
      <c r="PCA182" s="138"/>
      <c r="PCB182" s="138"/>
      <c r="PCC182" s="138"/>
      <c r="PCD182" s="138"/>
      <c r="PCE182" s="138"/>
      <c r="PCF182" s="138"/>
      <c r="PCG182" s="138"/>
      <c r="PCH182" s="138"/>
      <c r="PCI182" s="138"/>
      <c r="PCJ182" s="138"/>
      <c r="PCK182" s="138"/>
      <c r="PCL182" s="138"/>
      <c r="PCM182" s="138"/>
      <c r="PCN182" s="138"/>
      <c r="PCO182" s="138"/>
      <c r="PCP182" s="138"/>
      <c r="PCQ182" s="138"/>
      <c r="PCR182" s="138"/>
      <c r="PCS182" s="138"/>
      <c r="PCT182" s="138"/>
      <c r="PCU182" s="138"/>
      <c r="PCV182" s="138"/>
      <c r="PCW182" s="138"/>
      <c r="PCX182" s="138"/>
      <c r="PCY182" s="138"/>
      <c r="PCZ182" s="138"/>
      <c r="PDA182" s="138"/>
      <c r="PDB182" s="138"/>
      <c r="PDC182" s="138"/>
      <c r="PDD182" s="138"/>
      <c r="PDE182" s="138"/>
      <c r="PDF182" s="138"/>
      <c r="PDG182" s="138"/>
      <c r="PDH182" s="138"/>
      <c r="PDI182" s="138"/>
      <c r="PDJ182" s="138"/>
      <c r="PDK182" s="138"/>
      <c r="PDL182" s="138"/>
      <c r="PDM182" s="138"/>
      <c r="PDN182" s="138"/>
      <c r="PDO182" s="138"/>
      <c r="PDP182" s="138"/>
      <c r="PDQ182" s="138"/>
      <c r="PDR182" s="138"/>
      <c r="PDS182" s="138"/>
      <c r="PDT182" s="138"/>
      <c r="PDU182" s="138"/>
      <c r="PDV182" s="138"/>
      <c r="PDW182" s="138"/>
      <c r="PDX182" s="138"/>
      <c r="PDY182" s="138"/>
      <c r="PDZ182" s="138"/>
      <c r="PEA182" s="138"/>
      <c r="PEB182" s="138"/>
      <c r="PEC182" s="138"/>
      <c r="PED182" s="138"/>
      <c r="PEE182" s="138"/>
      <c r="PEF182" s="138"/>
      <c r="PEG182" s="138"/>
      <c r="PEH182" s="138"/>
      <c r="PEI182" s="138"/>
      <c r="PEJ182" s="138"/>
      <c r="PEK182" s="138"/>
      <c r="PEL182" s="138"/>
      <c r="PEM182" s="138"/>
      <c r="PEN182" s="138"/>
      <c r="PEO182" s="138"/>
      <c r="PEP182" s="138"/>
      <c r="PEQ182" s="138"/>
      <c r="PER182" s="138"/>
      <c r="PES182" s="138"/>
      <c r="PET182" s="138"/>
      <c r="PEU182" s="138"/>
      <c r="PEV182" s="138"/>
      <c r="PEW182" s="138"/>
      <c r="PEX182" s="138"/>
      <c r="PEY182" s="138"/>
      <c r="PEZ182" s="138"/>
      <c r="PFA182" s="138"/>
      <c r="PFB182" s="138"/>
      <c r="PFC182" s="138"/>
      <c r="PFD182" s="138"/>
      <c r="PFE182" s="138"/>
      <c r="PFF182" s="138"/>
      <c r="PFG182" s="138"/>
      <c r="PFH182" s="138"/>
      <c r="PFI182" s="138"/>
      <c r="PFJ182" s="138"/>
      <c r="PFK182" s="138"/>
      <c r="PFL182" s="138"/>
      <c r="PFM182" s="138"/>
      <c r="PFN182" s="138"/>
      <c r="PFO182" s="138"/>
      <c r="PFP182" s="138"/>
      <c r="PFQ182" s="138"/>
      <c r="PFR182" s="138"/>
      <c r="PFS182" s="138"/>
      <c r="PFT182" s="138"/>
      <c r="PFU182" s="138"/>
      <c r="PFV182" s="138"/>
      <c r="PFW182" s="138"/>
      <c r="PFX182" s="138"/>
      <c r="PFY182" s="138"/>
      <c r="PFZ182" s="138"/>
      <c r="PGA182" s="138"/>
      <c r="PGB182" s="138"/>
      <c r="PGC182" s="138"/>
      <c r="PGD182" s="138"/>
      <c r="PGE182" s="138"/>
      <c r="PGF182" s="138"/>
      <c r="PGG182" s="138"/>
      <c r="PGH182" s="138"/>
      <c r="PGI182" s="138"/>
      <c r="PGJ182" s="138"/>
      <c r="PGK182" s="138"/>
      <c r="PGL182" s="138"/>
      <c r="PGM182" s="138"/>
      <c r="PGN182" s="138"/>
      <c r="PGO182" s="138"/>
      <c r="PGP182" s="138"/>
      <c r="PGQ182" s="138"/>
      <c r="PGR182" s="138"/>
      <c r="PGS182" s="138"/>
      <c r="PGT182" s="138"/>
      <c r="PGU182" s="138"/>
      <c r="PGV182" s="138"/>
      <c r="PGW182" s="138"/>
      <c r="PGX182" s="138"/>
      <c r="PGY182" s="138"/>
      <c r="PGZ182" s="138"/>
      <c r="PHA182" s="138"/>
      <c r="PHB182" s="138"/>
      <c r="PHC182" s="138"/>
      <c r="PHD182" s="138"/>
      <c r="PHE182" s="138"/>
      <c r="PHF182" s="138"/>
      <c r="PHG182" s="138"/>
      <c r="PHH182" s="138"/>
      <c r="PHI182" s="138"/>
      <c r="PHJ182" s="138"/>
      <c r="PHK182" s="138"/>
      <c r="PHL182" s="138"/>
      <c r="PHM182" s="138"/>
      <c r="PHN182" s="138"/>
      <c r="PHO182" s="138"/>
      <c r="PHP182" s="138"/>
      <c r="PHQ182" s="138"/>
      <c r="PHR182" s="138"/>
      <c r="PHS182" s="138"/>
      <c r="PHT182" s="138"/>
      <c r="PHU182" s="138"/>
      <c r="PHV182" s="138"/>
      <c r="PHW182" s="138"/>
      <c r="PHX182" s="138"/>
      <c r="PHY182" s="138"/>
      <c r="PHZ182" s="138"/>
      <c r="PIA182" s="138"/>
      <c r="PIB182" s="138"/>
      <c r="PIC182" s="138"/>
      <c r="PID182" s="138"/>
      <c r="PIE182" s="138"/>
      <c r="PIF182" s="138"/>
      <c r="PIG182" s="138"/>
      <c r="PIH182" s="138"/>
      <c r="PII182" s="138"/>
      <c r="PIJ182" s="138"/>
      <c r="PIK182" s="138"/>
      <c r="PIL182" s="138"/>
      <c r="PIM182" s="138"/>
      <c r="PIN182" s="138"/>
      <c r="PIO182" s="138"/>
      <c r="PIP182" s="138"/>
      <c r="PIQ182" s="138"/>
      <c r="PIR182" s="138"/>
      <c r="PIS182" s="138"/>
      <c r="PIT182" s="138"/>
      <c r="PIU182" s="138"/>
      <c r="PIV182" s="138"/>
      <c r="PIW182" s="138"/>
      <c r="PIX182" s="138"/>
      <c r="PIY182" s="138"/>
      <c r="PIZ182" s="138"/>
      <c r="PJA182" s="138"/>
      <c r="PJB182" s="138"/>
      <c r="PJC182" s="138"/>
      <c r="PJD182" s="138"/>
      <c r="PJE182" s="138"/>
      <c r="PJF182" s="138"/>
      <c r="PJG182" s="138"/>
      <c r="PJH182" s="138"/>
      <c r="PJI182" s="138"/>
      <c r="PJJ182" s="138"/>
      <c r="PJK182" s="138"/>
      <c r="PJL182" s="138"/>
      <c r="PJM182" s="138"/>
      <c r="PJN182" s="138"/>
      <c r="PJO182" s="138"/>
      <c r="PJP182" s="138"/>
      <c r="PJQ182" s="138"/>
      <c r="PJR182" s="138"/>
      <c r="PJS182" s="138"/>
      <c r="PJT182" s="138"/>
      <c r="PJU182" s="138"/>
      <c r="PJV182" s="138"/>
      <c r="PJW182" s="138"/>
      <c r="PJX182" s="138"/>
      <c r="PJY182" s="138"/>
      <c r="PJZ182" s="138"/>
      <c r="PKA182" s="138"/>
      <c r="PKB182" s="138"/>
      <c r="PKC182" s="138"/>
      <c r="PKD182" s="138"/>
      <c r="PKE182" s="138"/>
      <c r="PKF182" s="138"/>
      <c r="PKG182" s="138"/>
      <c r="PKH182" s="138"/>
      <c r="PKI182" s="138"/>
      <c r="PKJ182" s="138"/>
      <c r="PKK182" s="138"/>
      <c r="PKL182" s="138"/>
      <c r="PKM182" s="138"/>
      <c r="PKN182" s="138"/>
      <c r="PKO182" s="138"/>
      <c r="PKP182" s="138"/>
      <c r="PKQ182" s="138"/>
      <c r="PKR182" s="138"/>
      <c r="PKS182" s="138"/>
      <c r="PKT182" s="138"/>
      <c r="PKU182" s="138"/>
      <c r="PKV182" s="138"/>
      <c r="PKW182" s="138"/>
      <c r="PKX182" s="138"/>
      <c r="PKY182" s="138"/>
      <c r="PKZ182" s="138"/>
      <c r="PLA182" s="138"/>
      <c r="PLB182" s="138"/>
      <c r="PLC182" s="138"/>
      <c r="PLD182" s="138"/>
      <c r="PLE182" s="138"/>
      <c r="PLF182" s="138"/>
      <c r="PLG182" s="138"/>
      <c r="PLH182" s="138"/>
      <c r="PLI182" s="138"/>
      <c r="PLJ182" s="138"/>
      <c r="PLK182" s="138"/>
      <c r="PLL182" s="138"/>
      <c r="PLM182" s="138"/>
      <c r="PLN182" s="138"/>
      <c r="PLO182" s="138"/>
      <c r="PLP182" s="138"/>
      <c r="PLQ182" s="138"/>
      <c r="PLR182" s="138"/>
      <c r="PLS182" s="138"/>
      <c r="PLT182" s="138"/>
      <c r="PLU182" s="138"/>
      <c r="PLV182" s="138"/>
      <c r="PLW182" s="138"/>
      <c r="PLX182" s="138"/>
      <c r="PLY182" s="138"/>
      <c r="PLZ182" s="138"/>
      <c r="PMA182" s="138"/>
      <c r="PMB182" s="138"/>
      <c r="PMC182" s="138"/>
      <c r="PMD182" s="138"/>
      <c r="PME182" s="138"/>
      <c r="PMF182" s="138"/>
      <c r="PMG182" s="138"/>
      <c r="PMH182" s="138"/>
      <c r="PMI182" s="138"/>
      <c r="PMJ182" s="138"/>
      <c r="PMK182" s="138"/>
      <c r="PML182" s="138"/>
      <c r="PMM182" s="138"/>
      <c r="PMN182" s="138"/>
      <c r="PMO182" s="138"/>
      <c r="PMP182" s="138"/>
      <c r="PMQ182" s="138"/>
      <c r="PMR182" s="138"/>
      <c r="PMS182" s="138"/>
      <c r="PMT182" s="138"/>
      <c r="PMU182" s="138"/>
      <c r="PMV182" s="138"/>
      <c r="PMW182" s="138"/>
      <c r="PMX182" s="138"/>
      <c r="PMY182" s="138"/>
      <c r="PMZ182" s="138"/>
      <c r="PNA182" s="138"/>
      <c r="PNB182" s="138"/>
      <c r="PNC182" s="138"/>
      <c r="PND182" s="138"/>
      <c r="PNE182" s="138"/>
      <c r="PNF182" s="138"/>
      <c r="PNG182" s="138"/>
      <c r="PNH182" s="138"/>
      <c r="PNI182" s="138"/>
      <c r="PNJ182" s="138"/>
      <c r="PNK182" s="138"/>
      <c r="PNL182" s="138"/>
      <c r="PNM182" s="138"/>
      <c r="PNN182" s="138"/>
      <c r="PNO182" s="138"/>
      <c r="PNP182" s="138"/>
      <c r="PNQ182" s="138"/>
      <c r="PNR182" s="138"/>
      <c r="PNS182" s="138"/>
      <c r="PNT182" s="138"/>
      <c r="PNU182" s="138"/>
      <c r="PNV182" s="138"/>
      <c r="PNW182" s="138"/>
      <c r="PNX182" s="138"/>
      <c r="PNY182" s="138"/>
      <c r="PNZ182" s="138"/>
      <c r="POA182" s="138"/>
      <c r="POB182" s="138"/>
      <c r="POC182" s="138"/>
      <c r="POD182" s="138"/>
      <c r="POE182" s="138"/>
      <c r="POF182" s="138"/>
      <c r="POG182" s="138"/>
      <c r="POH182" s="138"/>
      <c r="POI182" s="138"/>
      <c r="POJ182" s="138"/>
      <c r="POK182" s="138"/>
      <c r="POL182" s="138"/>
      <c r="POM182" s="138"/>
      <c r="PON182" s="138"/>
      <c r="POO182" s="138"/>
      <c r="POP182" s="138"/>
      <c r="POQ182" s="138"/>
      <c r="POR182" s="138"/>
      <c r="POS182" s="138"/>
      <c r="POT182" s="138"/>
      <c r="POU182" s="138"/>
      <c r="POV182" s="138"/>
      <c r="POW182" s="138"/>
      <c r="POX182" s="138"/>
      <c r="POY182" s="138"/>
      <c r="POZ182" s="138"/>
      <c r="PPA182" s="138"/>
      <c r="PPB182" s="138"/>
      <c r="PPC182" s="138"/>
      <c r="PPD182" s="138"/>
      <c r="PPE182" s="138"/>
      <c r="PPF182" s="138"/>
      <c r="PPG182" s="138"/>
      <c r="PPH182" s="138"/>
      <c r="PPI182" s="138"/>
      <c r="PPJ182" s="138"/>
      <c r="PPK182" s="138"/>
      <c r="PPL182" s="138"/>
      <c r="PPM182" s="138"/>
      <c r="PPN182" s="138"/>
      <c r="PPO182" s="138"/>
      <c r="PPP182" s="138"/>
      <c r="PPQ182" s="138"/>
      <c r="PPR182" s="138"/>
      <c r="PPS182" s="138"/>
      <c r="PPT182" s="138"/>
      <c r="PPU182" s="138"/>
      <c r="PPV182" s="138"/>
      <c r="PPW182" s="138"/>
      <c r="PPX182" s="138"/>
      <c r="PPY182" s="138"/>
      <c r="PPZ182" s="138"/>
      <c r="PQA182" s="138"/>
      <c r="PQB182" s="138"/>
      <c r="PQC182" s="138"/>
      <c r="PQD182" s="138"/>
      <c r="PQE182" s="138"/>
      <c r="PQF182" s="138"/>
      <c r="PQG182" s="138"/>
      <c r="PQH182" s="138"/>
      <c r="PQI182" s="138"/>
      <c r="PQJ182" s="138"/>
      <c r="PQK182" s="138"/>
      <c r="PQL182" s="138"/>
      <c r="PQM182" s="138"/>
      <c r="PQN182" s="138"/>
      <c r="PQO182" s="138"/>
      <c r="PQP182" s="138"/>
      <c r="PQQ182" s="138"/>
      <c r="PQR182" s="138"/>
      <c r="PQS182" s="138"/>
      <c r="PQT182" s="138"/>
      <c r="PQU182" s="138"/>
      <c r="PQV182" s="138"/>
      <c r="PQW182" s="138"/>
      <c r="PQX182" s="138"/>
      <c r="PQY182" s="138"/>
      <c r="PQZ182" s="138"/>
      <c r="PRA182" s="138"/>
      <c r="PRB182" s="138"/>
      <c r="PRC182" s="138"/>
      <c r="PRD182" s="138"/>
      <c r="PRE182" s="138"/>
      <c r="PRF182" s="138"/>
      <c r="PRG182" s="138"/>
      <c r="PRH182" s="138"/>
      <c r="PRI182" s="138"/>
      <c r="PRJ182" s="138"/>
      <c r="PRK182" s="138"/>
      <c r="PRL182" s="138"/>
      <c r="PRM182" s="138"/>
      <c r="PRN182" s="138"/>
      <c r="PRO182" s="138"/>
      <c r="PRP182" s="138"/>
      <c r="PRQ182" s="138"/>
      <c r="PRR182" s="138"/>
      <c r="PRS182" s="138"/>
      <c r="PRT182" s="138"/>
      <c r="PRU182" s="138"/>
      <c r="PRV182" s="138"/>
      <c r="PRW182" s="138"/>
      <c r="PRX182" s="138"/>
      <c r="PRY182" s="138"/>
      <c r="PRZ182" s="138"/>
      <c r="PSA182" s="138"/>
      <c r="PSB182" s="138"/>
      <c r="PSC182" s="138"/>
      <c r="PSD182" s="138"/>
      <c r="PSE182" s="138"/>
      <c r="PSF182" s="138"/>
      <c r="PSG182" s="138"/>
      <c r="PSH182" s="138"/>
      <c r="PSI182" s="138"/>
      <c r="PSJ182" s="138"/>
      <c r="PSK182" s="138"/>
      <c r="PSL182" s="138"/>
      <c r="PSM182" s="138"/>
      <c r="PSN182" s="138"/>
      <c r="PSO182" s="138"/>
      <c r="PSP182" s="138"/>
      <c r="PSQ182" s="138"/>
      <c r="PSR182" s="138"/>
      <c r="PSS182" s="138"/>
      <c r="PST182" s="138"/>
      <c r="PSU182" s="138"/>
      <c r="PSV182" s="138"/>
      <c r="PSW182" s="138"/>
      <c r="PSX182" s="138"/>
      <c r="PSY182" s="138"/>
      <c r="PSZ182" s="138"/>
      <c r="PTA182" s="138"/>
      <c r="PTB182" s="138"/>
      <c r="PTC182" s="138"/>
      <c r="PTD182" s="138"/>
      <c r="PTE182" s="138"/>
      <c r="PTF182" s="138"/>
      <c r="PTG182" s="138"/>
      <c r="PTH182" s="138"/>
      <c r="PTI182" s="138"/>
      <c r="PTJ182" s="138"/>
      <c r="PTK182" s="138"/>
      <c r="PTL182" s="138"/>
      <c r="PTM182" s="138"/>
      <c r="PTN182" s="138"/>
      <c r="PTO182" s="138"/>
      <c r="PTP182" s="138"/>
      <c r="PTQ182" s="138"/>
      <c r="PTR182" s="138"/>
      <c r="PTS182" s="138"/>
      <c r="PTT182" s="138"/>
      <c r="PTU182" s="138"/>
      <c r="PTV182" s="138"/>
      <c r="PTW182" s="138"/>
      <c r="PTX182" s="138"/>
      <c r="PTY182" s="138"/>
      <c r="PTZ182" s="138"/>
      <c r="PUA182" s="138"/>
      <c r="PUB182" s="138"/>
      <c r="PUC182" s="138"/>
      <c r="PUD182" s="138"/>
      <c r="PUE182" s="138"/>
      <c r="PUF182" s="138"/>
      <c r="PUG182" s="138"/>
      <c r="PUH182" s="138"/>
      <c r="PUI182" s="138"/>
      <c r="PUJ182" s="138"/>
      <c r="PUK182" s="138"/>
      <c r="PUL182" s="138"/>
      <c r="PUM182" s="138"/>
      <c r="PUN182" s="138"/>
      <c r="PUO182" s="138"/>
      <c r="PUP182" s="138"/>
      <c r="PUQ182" s="138"/>
      <c r="PUR182" s="138"/>
      <c r="PUS182" s="138"/>
      <c r="PUT182" s="138"/>
      <c r="PUU182" s="138"/>
      <c r="PUV182" s="138"/>
      <c r="PUW182" s="138"/>
      <c r="PUX182" s="138"/>
      <c r="PUY182" s="138"/>
      <c r="PUZ182" s="138"/>
      <c r="PVA182" s="138"/>
      <c r="PVB182" s="138"/>
      <c r="PVC182" s="138"/>
      <c r="PVD182" s="138"/>
      <c r="PVE182" s="138"/>
      <c r="PVF182" s="138"/>
      <c r="PVG182" s="138"/>
      <c r="PVH182" s="138"/>
      <c r="PVI182" s="138"/>
      <c r="PVJ182" s="138"/>
      <c r="PVK182" s="138"/>
      <c r="PVL182" s="138"/>
      <c r="PVM182" s="138"/>
      <c r="PVN182" s="138"/>
      <c r="PVO182" s="138"/>
      <c r="PVP182" s="138"/>
      <c r="PVQ182" s="138"/>
      <c r="PVR182" s="138"/>
      <c r="PVS182" s="138"/>
      <c r="PVT182" s="138"/>
      <c r="PVU182" s="138"/>
      <c r="PVV182" s="138"/>
      <c r="PVW182" s="138"/>
      <c r="PVX182" s="138"/>
      <c r="PVY182" s="138"/>
      <c r="PVZ182" s="138"/>
      <c r="PWA182" s="138"/>
      <c r="PWB182" s="138"/>
      <c r="PWC182" s="138"/>
      <c r="PWD182" s="138"/>
      <c r="PWE182" s="138"/>
      <c r="PWF182" s="138"/>
      <c r="PWG182" s="138"/>
      <c r="PWH182" s="138"/>
      <c r="PWI182" s="138"/>
      <c r="PWJ182" s="138"/>
      <c r="PWK182" s="138"/>
      <c r="PWL182" s="138"/>
      <c r="PWM182" s="138"/>
      <c r="PWN182" s="138"/>
      <c r="PWO182" s="138"/>
      <c r="PWP182" s="138"/>
      <c r="PWQ182" s="138"/>
      <c r="PWR182" s="138"/>
      <c r="PWS182" s="138"/>
      <c r="PWT182" s="138"/>
      <c r="PWU182" s="138"/>
      <c r="PWV182" s="138"/>
      <c r="PWW182" s="138"/>
      <c r="PWX182" s="138"/>
      <c r="PWY182" s="138"/>
      <c r="PWZ182" s="138"/>
      <c r="PXA182" s="138"/>
      <c r="PXB182" s="138"/>
      <c r="PXC182" s="138"/>
      <c r="PXD182" s="138"/>
      <c r="PXE182" s="138"/>
      <c r="PXF182" s="138"/>
      <c r="PXG182" s="138"/>
      <c r="PXH182" s="138"/>
      <c r="PXI182" s="138"/>
      <c r="PXJ182" s="138"/>
      <c r="PXK182" s="138"/>
      <c r="PXL182" s="138"/>
      <c r="PXM182" s="138"/>
      <c r="PXN182" s="138"/>
      <c r="PXO182" s="138"/>
      <c r="PXP182" s="138"/>
      <c r="PXQ182" s="138"/>
      <c r="PXR182" s="138"/>
      <c r="PXS182" s="138"/>
      <c r="PXT182" s="138"/>
      <c r="PXU182" s="138"/>
      <c r="PXV182" s="138"/>
      <c r="PXW182" s="138"/>
      <c r="PXX182" s="138"/>
      <c r="PXY182" s="138"/>
      <c r="PXZ182" s="138"/>
      <c r="PYA182" s="138"/>
      <c r="PYB182" s="138"/>
      <c r="PYC182" s="138"/>
      <c r="PYD182" s="138"/>
      <c r="PYE182" s="138"/>
      <c r="PYF182" s="138"/>
      <c r="PYG182" s="138"/>
      <c r="PYH182" s="138"/>
      <c r="PYI182" s="138"/>
      <c r="PYJ182" s="138"/>
      <c r="PYK182" s="138"/>
      <c r="PYL182" s="138"/>
      <c r="PYM182" s="138"/>
      <c r="PYN182" s="138"/>
      <c r="PYO182" s="138"/>
      <c r="PYP182" s="138"/>
      <c r="PYQ182" s="138"/>
      <c r="PYR182" s="138"/>
      <c r="PYS182" s="138"/>
      <c r="PYT182" s="138"/>
      <c r="PYU182" s="138"/>
      <c r="PYV182" s="138"/>
      <c r="PYW182" s="138"/>
      <c r="PYX182" s="138"/>
      <c r="PYY182" s="138"/>
      <c r="PYZ182" s="138"/>
      <c r="PZA182" s="138"/>
      <c r="PZB182" s="138"/>
      <c r="PZC182" s="138"/>
      <c r="PZD182" s="138"/>
      <c r="PZE182" s="138"/>
      <c r="PZF182" s="138"/>
      <c r="PZG182" s="138"/>
      <c r="PZH182" s="138"/>
      <c r="PZI182" s="138"/>
      <c r="PZJ182" s="138"/>
      <c r="PZK182" s="138"/>
      <c r="PZL182" s="138"/>
      <c r="PZM182" s="138"/>
      <c r="PZN182" s="138"/>
      <c r="PZO182" s="138"/>
      <c r="PZP182" s="138"/>
      <c r="PZQ182" s="138"/>
      <c r="PZR182" s="138"/>
      <c r="PZS182" s="138"/>
      <c r="PZT182" s="138"/>
      <c r="PZU182" s="138"/>
      <c r="PZV182" s="138"/>
      <c r="PZW182" s="138"/>
      <c r="PZX182" s="138"/>
      <c r="PZY182" s="138"/>
      <c r="PZZ182" s="138"/>
      <c r="QAA182" s="138"/>
      <c r="QAB182" s="138"/>
      <c r="QAC182" s="138"/>
      <c r="QAD182" s="138"/>
      <c r="QAE182" s="138"/>
      <c r="QAF182" s="138"/>
      <c r="QAG182" s="138"/>
      <c r="QAH182" s="138"/>
      <c r="QAI182" s="138"/>
      <c r="QAJ182" s="138"/>
      <c r="QAK182" s="138"/>
      <c r="QAL182" s="138"/>
      <c r="QAM182" s="138"/>
      <c r="QAN182" s="138"/>
      <c r="QAO182" s="138"/>
      <c r="QAP182" s="138"/>
      <c r="QAQ182" s="138"/>
      <c r="QAR182" s="138"/>
      <c r="QAS182" s="138"/>
      <c r="QAT182" s="138"/>
      <c r="QAU182" s="138"/>
      <c r="QAV182" s="138"/>
      <c r="QAW182" s="138"/>
      <c r="QAX182" s="138"/>
      <c r="QAY182" s="138"/>
      <c r="QAZ182" s="138"/>
      <c r="QBA182" s="138"/>
      <c r="QBB182" s="138"/>
      <c r="QBC182" s="138"/>
      <c r="QBD182" s="138"/>
      <c r="QBE182" s="138"/>
      <c r="QBF182" s="138"/>
      <c r="QBG182" s="138"/>
      <c r="QBH182" s="138"/>
      <c r="QBI182" s="138"/>
      <c r="QBJ182" s="138"/>
      <c r="QBK182" s="138"/>
      <c r="QBL182" s="138"/>
      <c r="QBM182" s="138"/>
      <c r="QBN182" s="138"/>
      <c r="QBO182" s="138"/>
      <c r="QBP182" s="138"/>
      <c r="QBQ182" s="138"/>
      <c r="QBR182" s="138"/>
      <c r="QBS182" s="138"/>
      <c r="QBT182" s="138"/>
      <c r="QBU182" s="138"/>
      <c r="QBV182" s="138"/>
      <c r="QBW182" s="138"/>
      <c r="QBX182" s="138"/>
      <c r="QBY182" s="138"/>
      <c r="QBZ182" s="138"/>
      <c r="QCA182" s="138"/>
      <c r="QCB182" s="138"/>
      <c r="QCC182" s="138"/>
      <c r="QCD182" s="138"/>
      <c r="QCE182" s="138"/>
      <c r="QCF182" s="138"/>
      <c r="QCG182" s="138"/>
      <c r="QCH182" s="138"/>
      <c r="QCI182" s="138"/>
      <c r="QCJ182" s="138"/>
      <c r="QCK182" s="138"/>
      <c r="QCL182" s="138"/>
      <c r="QCM182" s="138"/>
      <c r="QCN182" s="138"/>
      <c r="QCO182" s="138"/>
      <c r="QCP182" s="138"/>
      <c r="QCQ182" s="138"/>
      <c r="QCR182" s="138"/>
      <c r="QCS182" s="138"/>
      <c r="QCT182" s="138"/>
      <c r="QCU182" s="138"/>
      <c r="QCV182" s="138"/>
      <c r="QCW182" s="138"/>
      <c r="QCX182" s="138"/>
      <c r="QCY182" s="138"/>
      <c r="QCZ182" s="138"/>
      <c r="QDA182" s="138"/>
      <c r="QDB182" s="138"/>
      <c r="QDC182" s="138"/>
      <c r="QDD182" s="138"/>
      <c r="QDE182" s="138"/>
      <c r="QDF182" s="138"/>
      <c r="QDG182" s="138"/>
      <c r="QDH182" s="138"/>
      <c r="QDI182" s="138"/>
      <c r="QDJ182" s="138"/>
      <c r="QDK182" s="138"/>
      <c r="QDL182" s="138"/>
      <c r="QDM182" s="138"/>
      <c r="QDN182" s="138"/>
      <c r="QDO182" s="138"/>
      <c r="QDP182" s="138"/>
      <c r="QDQ182" s="138"/>
      <c r="QDR182" s="138"/>
      <c r="QDS182" s="138"/>
      <c r="QDT182" s="138"/>
      <c r="QDU182" s="138"/>
      <c r="QDV182" s="138"/>
      <c r="QDW182" s="138"/>
      <c r="QDX182" s="138"/>
      <c r="QDY182" s="138"/>
      <c r="QDZ182" s="138"/>
      <c r="QEA182" s="138"/>
      <c r="QEB182" s="138"/>
      <c r="QEC182" s="138"/>
      <c r="QED182" s="138"/>
      <c r="QEE182" s="138"/>
      <c r="QEF182" s="138"/>
      <c r="QEG182" s="138"/>
      <c r="QEH182" s="138"/>
      <c r="QEI182" s="138"/>
      <c r="QEJ182" s="138"/>
      <c r="QEK182" s="138"/>
      <c r="QEL182" s="138"/>
      <c r="QEM182" s="138"/>
      <c r="QEN182" s="138"/>
      <c r="QEO182" s="138"/>
      <c r="QEP182" s="138"/>
      <c r="QEQ182" s="138"/>
      <c r="QER182" s="138"/>
      <c r="QES182" s="138"/>
      <c r="QET182" s="138"/>
      <c r="QEU182" s="138"/>
      <c r="QEV182" s="138"/>
      <c r="QEW182" s="138"/>
      <c r="QEX182" s="138"/>
      <c r="QEY182" s="138"/>
      <c r="QEZ182" s="138"/>
      <c r="QFA182" s="138"/>
      <c r="QFB182" s="138"/>
      <c r="QFC182" s="138"/>
      <c r="QFD182" s="138"/>
      <c r="QFE182" s="138"/>
      <c r="QFF182" s="138"/>
      <c r="QFG182" s="138"/>
      <c r="QFH182" s="138"/>
      <c r="QFI182" s="138"/>
      <c r="QFJ182" s="138"/>
      <c r="QFK182" s="138"/>
      <c r="QFL182" s="138"/>
      <c r="QFM182" s="138"/>
      <c r="QFN182" s="138"/>
      <c r="QFO182" s="138"/>
      <c r="QFP182" s="138"/>
      <c r="QFQ182" s="138"/>
      <c r="QFR182" s="138"/>
      <c r="QFS182" s="138"/>
      <c r="QFT182" s="138"/>
      <c r="QFU182" s="138"/>
      <c r="QFV182" s="138"/>
      <c r="QFW182" s="138"/>
      <c r="QFX182" s="138"/>
      <c r="QFY182" s="138"/>
      <c r="QFZ182" s="138"/>
      <c r="QGA182" s="138"/>
      <c r="QGB182" s="138"/>
      <c r="QGC182" s="138"/>
      <c r="QGD182" s="138"/>
      <c r="QGE182" s="138"/>
      <c r="QGF182" s="138"/>
      <c r="QGG182" s="138"/>
      <c r="QGH182" s="138"/>
      <c r="QGI182" s="138"/>
      <c r="QGJ182" s="138"/>
      <c r="QGK182" s="138"/>
      <c r="QGL182" s="138"/>
      <c r="QGM182" s="138"/>
      <c r="QGN182" s="138"/>
      <c r="QGO182" s="138"/>
      <c r="QGP182" s="138"/>
      <c r="QGQ182" s="138"/>
      <c r="QGR182" s="138"/>
      <c r="QGS182" s="138"/>
      <c r="QGT182" s="138"/>
      <c r="QGU182" s="138"/>
      <c r="QGV182" s="138"/>
      <c r="QGW182" s="138"/>
      <c r="QGX182" s="138"/>
      <c r="QGY182" s="138"/>
      <c r="QGZ182" s="138"/>
      <c r="QHA182" s="138"/>
      <c r="QHB182" s="138"/>
      <c r="QHC182" s="138"/>
      <c r="QHD182" s="138"/>
      <c r="QHE182" s="138"/>
      <c r="QHF182" s="138"/>
      <c r="QHG182" s="138"/>
      <c r="QHH182" s="138"/>
      <c r="QHI182" s="138"/>
      <c r="QHJ182" s="138"/>
      <c r="QHK182" s="138"/>
      <c r="QHL182" s="138"/>
      <c r="QHM182" s="138"/>
      <c r="QHN182" s="138"/>
      <c r="QHO182" s="138"/>
      <c r="QHP182" s="138"/>
      <c r="QHQ182" s="138"/>
      <c r="QHR182" s="138"/>
      <c r="QHS182" s="138"/>
      <c r="QHT182" s="138"/>
      <c r="QHU182" s="138"/>
      <c r="QHV182" s="138"/>
      <c r="QHW182" s="138"/>
      <c r="QHX182" s="138"/>
      <c r="QHY182" s="138"/>
      <c r="QHZ182" s="138"/>
      <c r="QIA182" s="138"/>
      <c r="QIB182" s="138"/>
      <c r="QIC182" s="138"/>
      <c r="QID182" s="138"/>
      <c r="QIE182" s="138"/>
      <c r="QIF182" s="138"/>
      <c r="QIG182" s="138"/>
      <c r="QIH182" s="138"/>
      <c r="QII182" s="138"/>
      <c r="QIJ182" s="138"/>
      <c r="QIK182" s="138"/>
      <c r="QIL182" s="138"/>
      <c r="QIM182" s="138"/>
      <c r="QIN182" s="138"/>
      <c r="QIO182" s="138"/>
      <c r="QIP182" s="138"/>
      <c r="QIQ182" s="138"/>
      <c r="QIR182" s="138"/>
      <c r="QIS182" s="138"/>
      <c r="QIT182" s="138"/>
      <c r="QIU182" s="138"/>
      <c r="QIV182" s="138"/>
      <c r="QIW182" s="138"/>
      <c r="QIX182" s="138"/>
      <c r="QIY182" s="138"/>
      <c r="QIZ182" s="138"/>
      <c r="QJA182" s="138"/>
      <c r="QJB182" s="138"/>
      <c r="QJC182" s="138"/>
      <c r="QJD182" s="138"/>
      <c r="QJE182" s="138"/>
      <c r="QJF182" s="138"/>
      <c r="QJG182" s="138"/>
      <c r="QJH182" s="138"/>
      <c r="QJI182" s="138"/>
      <c r="QJJ182" s="138"/>
      <c r="QJK182" s="138"/>
      <c r="QJL182" s="138"/>
      <c r="QJM182" s="138"/>
      <c r="QJN182" s="138"/>
      <c r="QJO182" s="138"/>
      <c r="QJP182" s="138"/>
      <c r="QJQ182" s="138"/>
      <c r="QJR182" s="138"/>
      <c r="QJS182" s="138"/>
      <c r="QJT182" s="138"/>
      <c r="QJU182" s="138"/>
      <c r="QJV182" s="138"/>
      <c r="QJW182" s="138"/>
      <c r="QJX182" s="138"/>
      <c r="QJY182" s="138"/>
      <c r="QJZ182" s="138"/>
      <c r="QKA182" s="138"/>
      <c r="QKB182" s="138"/>
      <c r="QKC182" s="138"/>
      <c r="QKD182" s="138"/>
      <c r="QKE182" s="138"/>
      <c r="QKF182" s="138"/>
      <c r="QKG182" s="138"/>
      <c r="QKH182" s="138"/>
      <c r="QKI182" s="138"/>
      <c r="QKJ182" s="138"/>
      <c r="QKK182" s="138"/>
      <c r="QKL182" s="138"/>
      <c r="QKM182" s="138"/>
      <c r="QKN182" s="138"/>
      <c r="QKO182" s="138"/>
      <c r="QKP182" s="138"/>
      <c r="QKQ182" s="138"/>
      <c r="QKR182" s="138"/>
      <c r="QKS182" s="138"/>
      <c r="QKT182" s="138"/>
      <c r="QKU182" s="138"/>
      <c r="QKV182" s="138"/>
      <c r="QKW182" s="138"/>
      <c r="QKX182" s="138"/>
      <c r="QKY182" s="138"/>
      <c r="QKZ182" s="138"/>
      <c r="QLA182" s="138"/>
      <c r="QLB182" s="138"/>
      <c r="QLC182" s="138"/>
      <c r="QLD182" s="138"/>
      <c r="QLE182" s="138"/>
      <c r="QLF182" s="138"/>
      <c r="QLG182" s="138"/>
      <c r="QLH182" s="138"/>
      <c r="QLI182" s="138"/>
      <c r="QLJ182" s="138"/>
      <c r="QLK182" s="138"/>
      <c r="QLL182" s="138"/>
      <c r="QLM182" s="138"/>
      <c r="QLN182" s="138"/>
      <c r="QLO182" s="138"/>
      <c r="QLP182" s="138"/>
      <c r="QLQ182" s="138"/>
      <c r="QLR182" s="138"/>
      <c r="QLS182" s="138"/>
      <c r="QLT182" s="138"/>
      <c r="QLU182" s="138"/>
      <c r="QLV182" s="138"/>
      <c r="QLW182" s="138"/>
      <c r="QLX182" s="138"/>
      <c r="QLY182" s="138"/>
      <c r="QLZ182" s="138"/>
      <c r="QMA182" s="138"/>
      <c r="QMB182" s="138"/>
      <c r="QMC182" s="138"/>
      <c r="QMD182" s="138"/>
      <c r="QME182" s="138"/>
      <c r="QMF182" s="138"/>
      <c r="QMG182" s="138"/>
      <c r="QMH182" s="138"/>
      <c r="QMI182" s="138"/>
      <c r="QMJ182" s="138"/>
      <c r="QMK182" s="138"/>
      <c r="QML182" s="138"/>
      <c r="QMM182" s="138"/>
      <c r="QMN182" s="138"/>
      <c r="QMO182" s="138"/>
      <c r="QMP182" s="138"/>
      <c r="QMQ182" s="138"/>
      <c r="QMR182" s="138"/>
      <c r="QMS182" s="138"/>
      <c r="QMT182" s="138"/>
      <c r="QMU182" s="138"/>
      <c r="QMV182" s="138"/>
      <c r="QMW182" s="138"/>
      <c r="QMX182" s="138"/>
      <c r="QMY182" s="138"/>
      <c r="QMZ182" s="138"/>
      <c r="QNA182" s="138"/>
      <c r="QNB182" s="138"/>
      <c r="QNC182" s="138"/>
      <c r="QND182" s="138"/>
      <c r="QNE182" s="138"/>
      <c r="QNF182" s="138"/>
      <c r="QNG182" s="138"/>
      <c r="QNH182" s="138"/>
      <c r="QNI182" s="138"/>
      <c r="QNJ182" s="138"/>
      <c r="QNK182" s="138"/>
      <c r="QNL182" s="138"/>
      <c r="QNM182" s="138"/>
      <c r="QNN182" s="138"/>
      <c r="QNO182" s="138"/>
      <c r="QNP182" s="138"/>
      <c r="QNQ182" s="138"/>
      <c r="QNR182" s="138"/>
      <c r="QNS182" s="138"/>
      <c r="QNT182" s="138"/>
      <c r="QNU182" s="138"/>
      <c r="QNV182" s="138"/>
      <c r="QNW182" s="138"/>
      <c r="QNX182" s="138"/>
      <c r="QNY182" s="138"/>
      <c r="QNZ182" s="138"/>
      <c r="QOA182" s="138"/>
      <c r="QOB182" s="138"/>
      <c r="QOC182" s="138"/>
      <c r="QOD182" s="138"/>
      <c r="QOE182" s="138"/>
      <c r="QOF182" s="138"/>
      <c r="QOG182" s="138"/>
      <c r="QOH182" s="138"/>
      <c r="QOI182" s="138"/>
      <c r="QOJ182" s="138"/>
      <c r="QOK182" s="138"/>
      <c r="QOL182" s="138"/>
      <c r="QOM182" s="138"/>
      <c r="QON182" s="138"/>
      <c r="QOO182" s="138"/>
      <c r="QOP182" s="138"/>
      <c r="QOQ182" s="138"/>
      <c r="QOR182" s="138"/>
      <c r="QOS182" s="138"/>
      <c r="QOT182" s="138"/>
      <c r="QOU182" s="138"/>
      <c r="QOV182" s="138"/>
      <c r="QOW182" s="138"/>
      <c r="QOX182" s="138"/>
      <c r="QOY182" s="138"/>
      <c r="QOZ182" s="138"/>
      <c r="QPA182" s="138"/>
      <c r="QPB182" s="138"/>
      <c r="QPC182" s="138"/>
      <c r="QPD182" s="138"/>
      <c r="QPE182" s="138"/>
      <c r="QPF182" s="138"/>
      <c r="QPG182" s="138"/>
      <c r="QPH182" s="138"/>
      <c r="QPI182" s="138"/>
      <c r="QPJ182" s="138"/>
      <c r="QPK182" s="138"/>
      <c r="QPL182" s="138"/>
      <c r="QPM182" s="138"/>
      <c r="QPN182" s="138"/>
      <c r="QPO182" s="138"/>
      <c r="QPP182" s="138"/>
      <c r="QPQ182" s="138"/>
      <c r="QPR182" s="138"/>
      <c r="QPS182" s="138"/>
      <c r="QPT182" s="138"/>
      <c r="QPU182" s="138"/>
      <c r="QPV182" s="138"/>
      <c r="QPW182" s="138"/>
      <c r="QPX182" s="138"/>
      <c r="QPY182" s="138"/>
      <c r="QPZ182" s="138"/>
      <c r="QQA182" s="138"/>
      <c r="QQB182" s="138"/>
      <c r="QQC182" s="138"/>
      <c r="QQD182" s="138"/>
      <c r="QQE182" s="138"/>
      <c r="QQF182" s="138"/>
      <c r="QQG182" s="138"/>
      <c r="QQH182" s="138"/>
      <c r="QQI182" s="138"/>
      <c r="QQJ182" s="138"/>
      <c r="QQK182" s="138"/>
      <c r="QQL182" s="138"/>
      <c r="QQM182" s="138"/>
      <c r="QQN182" s="138"/>
      <c r="QQO182" s="138"/>
      <c r="QQP182" s="138"/>
      <c r="QQQ182" s="138"/>
      <c r="QQR182" s="138"/>
      <c r="QQS182" s="138"/>
      <c r="QQT182" s="138"/>
      <c r="QQU182" s="138"/>
      <c r="QQV182" s="138"/>
      <c r="QQW182" s="138"/>
      <c r="QQX182" s="138"/>
      <c r="QQY182" s="138"/>
      <c r="QQZ182" s="138"/>
      <c r="QRA182" s="138"/>
      <c r="QRB182" s="138"/>
      <c r="QRC182" s="138"/>
      <c r="QRD182" s="138"/>
      <c r="QRE182" s="138"/>
      <c r="QRF182" s="138"/>
      <c r="QRG182" s="138"/>
      <c r="QRH182" s="138"/>
      <c r="QRI182" s="138"/>
      <c r="QRJ182" s="138"/>
      <c r="QRK182" s="138"/>
      <c r="QRL182" s="138"/>
      <c r="QRM182" s="138"/>
      <c r="QRN182" s="138"/>
      <c r="QRO182" s="138"/>
      <c r="QRP182" s="138"/>
      <c r="QRQ182" s="138"/>
      <c r="QRR182" s="138"/>
      <c r="QRS182" s="138"/>
      <c r="QRT182" s="138"/>
      <c r="QRU182" s="138"/>
      <c r="QRV182" s="138"/>
      <c r="QRW182" s="138"/>
      <c r="QRX182" s="138"/>
      <c r="QRY182" s="138"/>
      <c r="QRZ182" s="138"/>
      <c r="QSA182" s="138"/>
      <c r="QSB182" s="138"/>
      <c r="QSC182" s="138"/>
      <c r="QSD182" s="138"/>
      <c r="QSE182" s="138"/>
      <c r="QSF182" s="138"/>
      <c r="QSG182" s="138"/>
      <c r="QSH182" s="138"/>
      <c r="QSI182" s="138"/>
      <c r="QSJ182" s="138"/>
      <c r="QSK182" s="138"/>
      <c r="QSL182" s="138"/>
      <c r="QSM182" s="138"/>
      <c r="QSN182" s="138"/>
      <c r="QSO182" s="138"/>
      <c r="QSP182" s="138"/>
      <c r="QSQ182" s="138"/>
      <c r="QSR182" s="138"/>
      <c r="QSS182" s="138"/>
      <c r="QST182" s="138"/>
      <c r="QSU182" s="138"/>
      <c r="QSV182" s="138"/>
      <c r="QSW182" s="138"/>
      <c r="QSX182" s="138"/>
      <c r="QSY182" s="138"/>
      <c r="QSZ182" s="138"/>
      <c r="QTA182" s="138"/>
      <c r="QTB182" s="138"/>
      <c r="QTC182" s="138"/>
      <c r="QTD182" s="138"/>
      <c r="QTE182" s="138"/>
      <c r="QTF182" s="138"/>
      <c r="QTG182" s="138"/>
      <c r="QTH182" s="138"/>
      <c r="QTI182" s="138"/>
      <c r="QTJ182" s="138"/>
      <c r="QTK182" s="138"/>
      <c r="QTL182" s="138"/>
      <c r="QTM182" s="138"/>
      <c r="QTN182" s="138"/>
      <c r="QTO182" s="138"/>
      <c r="QTP182" s="138"/>
      <c r="QTQ182" s="138"/>
      <c r="QTR182" s="138"/>
      <c r="QTS182" s="138"/>
      <c r="QTT182" s="138"/>
      <c r="QTU182" s="138"/>
      <c r="QTV182" s="138"/>
      <c r="QTW182" s="138"/>
      <c r="QTX182" s="138"/>
      <c r="QTY182" s="138"/>
      <c r="QTZ182" s="138"/>
      <c r="QUA182" s="138"/>
      <c r="QUB182" s="138"/>
      <c r="QUC182" s="138"/>
      <c r="QUD182" s="138"/>
      <c r="QUE182" s="138"/>
      <c r="QUF182" s="138"/>
      <c r="QUG182" s="138"/>
      <c r="QUH182" s="138"/>
      <c r="QUI182" s="138"/>
      <c r="QUJ182" s="138"/>
      <c r="QUK182" s="138"/>
      <c r="QUL182" s="138"/>
      <c r="QUM182" s="138"/>
      <c r="QUN182" s="138"/>
      <c r="QUO182" s="138"/>
      <c r="QUP182" s="138"/>
      <c r="QUQ182" s="138"/>
      <c r="QUR182" s="138"/>
      <c r="QUS182" s="138"/>
      <c r="QUT182" s="138"/>
      <c r="QUU182" s="138"/>
      <c r="QUV182" s="138"/>
      <c r="QUW182" s="138"/>
      <c r="QUX182" s="138"/>
      <c r="QUY182" s="138"/>
      <c r="QUZ182" s="138"/>
      <c r="QVA182" s="138"/>
      <c r="QVB182" s="138"/>
      <c r="QVC182" s="138"/>
      <c r="QVD182" s="138"/>
      <c r="QVE182" s="138"/>
      <c r="QVF182" s="138"/>
      <c r="QVG182" s="138"/>
      <c r="QVH182" s="138"/>
      <c r="QVI182" s="138"/>
      <c r="QVJ182" s="138"/>
      <c r="QVK182" s="138"/>
      <c r="QVL182" s="138"/>
      <c r="QVM182" s="138"/>
      <c r="QVN182" s="138"/>
      <c r="QVO182" s="138"/>
      <c r="QVP182" s="138"/>
      <c r="QVQ182" s="138"/>
      <c r="QVR182" s="138"/>
      <c r="QVS182" s="138"/>
      <c r="QVT182" s="138"/>
      <c r="QVU182" s="138"/>
      <c r="QVV182" s="138"/>
      <c r="QVW182" s="138"/>
      <c r="QVX182" s="138"/>
      <c r="QVY182" s="138"/>
      <c r="QVZ182" s="138"/>
      <c r="QWA182" s="138"/>
      <c r="QWB182" s="138"/>
      <c r="QWC182" s="138"/>
      <c r="QWD182" s="138"/>
      <c r="QWE182" s="138"/>
      <c r="QWF182" s="138"/>
      <c r="QWG182" s="138"/>
      <c r="QWH182" s="138"/>
      <c r="QWI182" s="138"/>
      <c r="QWJ182" s="138"/>
      <c r="QWK182" s="138"/>
      <c r="QWL182" s="138"/>
      <c r="QWM182" s="138"/>
      <c r="QWN182" s="138"/>
      <c r="QWO182" s="138"/>
      <c r="QWP182" s="138"/>
      <c r="QWQ182" s="138"/>
      <c r="QWR182" s="138"/>
      <c r="QWS182" s="138"/>
      <c r="QWT182" s="138"/>
      <c r="QWU182" s="138"/>
      <c r="QWV182" s="138"/>
      <c r="QWW182" s="138"/>
      <c r="QWX182" s="138"/>
      <c r="QWY182" s="138"/>
      <c r="QWZ182" s="138"/>
      <c r="QXA182" s="138"/>
      <c r="QXB182" s="138"/>
      <c r="QXC182" s="138"/>
      <c r="QXD182" s="138"/>
      <c r="QXE182" s="138"/>
      <c r="QXF182" s="138"/>
      <c r="QXG182" s="138"/>
      <c r="QXH182" s="138"/>
      <c r="QXI182" s="138"/>
      <c r="QXJ182" s="138"/>
      <c r="QXK182" s="138"/>
      <c r="QXL182" s="138"/>
      <c r="QXM182" s="138"/>
      <c r="QXN182" s="138"/>
      <c r="QXO182" s="138"/>
      <c r="QXP182" s="138"/>
      <c r="QXQ182" s="138"/>
      <c r="QXR182" s="138"/>
      <c r="QXS182" s="138"/>
      <c r="QXT182" s="138"/>
      <c r="QXU182" s="138"/>
      <c r="QXV182" s="138"/>
      <c r="QXW182" s="138"/>
      <c r="QXX182" s="138"/>
      <c r="QXY182" s="138"/>
      <c r="QXZ182" s="138"/>
      <c r="QYA182" s="138"/>
      <c r="QYB182" s="138"/>
      <c r="QYC182" s="138"/>
      <c r="QYD182" s="138"/>
      <c r="QYE182" s="138"/>
      <c r="QYF182" s="138"/>
      <c r="QYG182" s="138"/>
      <c r="QYH182" s="138"/>
      <c r="QYI182" s="138"/>
      <c r="QYJ182" s="138"/>
      <c r="QYK182" s="138"/>
      <c r="QYL182" s="138"/>
      <c r="QYM182" s="138"/>
      <c r="QYN182" s="138"/>
      <c r="QYO182" s="138"/>
      <c r="QYP182" s="138"/>
      <c r="QYQ182" s="138"/>
      <c r="QYR182" s="138"/>
      <c r="QYS182" s="138"/>
      <c r="QYT182" s="138"/>
      <c r="QYU182" s="138"/>
      <c r="QYV182" s="138"/>
      <c r="QYW182" s="138"/>
      <c r="QYX182" s="138"/>
      <c r="QYY182" s="138"/>
      <c r="QYZ182" s="138"/>
      <c r="QZA182" s="138"/>
      <c r="QZB182" s="138"/>
      <c r="QZC182" s="138"/>
      <c r="QZD182" s="138"/>
      <c r="QZE182" s="138"/>
      <c r="QZF182" s="138"/>
      <c r="QZG182" s="138"/>
      <c r="QZH182" s="138"/>
      <c r="QZI182" s="138"/>
      <c r="QZJ182" s="138"/>
      <c r="QZK182" s="138"/>
      <c r="QZL182" s="138"/>
      <c r="QZM182" s="138"/>
      <c r="QZN182" s="138"/>
      <c r="QZO182" s="138"/>
      <c r="QZP182" s="138"/>
      <c r="QZQ182" s="138"/>
      <c r="QZR182" s="138"/>
      <c r="QZS182" s="138"/>
      <c r="QZT182" s="138"/>
      <c r="QZU182" s="138"/>
      <c r="QZV182" s="138"/>
      <c r="QZW182" s="138"/>
      <c r="QZX182" s="138"/>
      <c r="QZY182" s="138"/>
      <c r="QZZ182" s="138"/>
      <c r="RAA182" s="138"/>
      <c r="RAB182" s="138"/>
      <c r="RAC182" s="138"/>
      <c r="RAD182" s="138"/>
      <c r="RAE182" s="138"/>
      <c r="RAF182" s="138"/>
      <c r="RAG182" s="138"/>
      <c r="RAH182" s="138"/>
      <c r="RAI182" s="138"/>
      <c r="RAJ182" s="138"/>
      <c r="RAK182" s="138"/>
      <c r="RAL182" s="138"/>
      <c r="RAM182" s="138"/>
      <c r="RAN182" s="138"/>
      <c r="RAO182" s="138"/>
      <c r="RAP182" s="138"/>
      <c r="RAQ182" s="138"/>
      <c r="RAR182" s="138"/>
      <c r="RAS182" s="138"/>
      <c r="RAT182" s="138"/>
      <c r="RAU182" s="138"/>
      <c r="RAV182" s="138"/>
      <c r="RAW182" s="138"/>
      <c r="RAX182" s="138"/>
      <c r="RAY182" s="138"/>
      <c r="RAZ182" s="138"/>
      <c r="RBA182" s="138"/>
      <c r="RBB182" s="138"/>
      <c r="RBC182" s="138"/>
      <c r="RBD182" s="138"/>
      <c r="RBE182" s="138"/>
      <c r="RBF182" s="138"/>
      <c r="RBG182" s="138"/>
      <c r="RBH182" s="138"/>
      <c r="RBI182" s="138"/>
      <c r="RBJ182" s="138"/>
      <c r="RBK182" s="138"/>
      <c r="RBL182" s="138"/>
      <c r="RBM182" s="138"/>
      <c r="RBN182" s="138"/>
      <c r="RBO182" s="138"/>
      <c r="RBP182" s="138"/>
      <c r="RBQ182" s="138"/>
      <c r="RBR182" s="138"/>
      <c r="RBS182" s="138"/>
      <c r="RBT182" s="138"/>
      <c r="RBU182" s="138"/>
      <c r="RBV182" s="138"/>
      <c r="RBW182" s="138"/>
      <c r="RBX182" s="138"/>
      <c r="RBY182" s="138"/>
      <c r="RBZ182" s="138"/>
      <c r="RCA182" s="138"/>
      <c r="RCB182" s="138"/>
      <c r="RCC182" s="138"/>
      <c r="RCD182" s="138"/>
      <c r="RCE182" s="138"/>
      <c r="RCF182" s="138"/>
      <c r="RCG182" s="138"/>
      <c r="RCH182" s="138"/>
      <c r="RCI182" s="138"/>
      <c r="RCJ182" s="138"/>
      <c r="RCK182" s="138"/>
      <c r="RCL182" s="138"/>
      <c r="RCM182" s="138"/>
      <c r="RCN182" s="138"/>
      <c r="RCO182" s="138"/>
      <c r="RCP182" s="138"/>
      <c r="RCQ182" s="138"/>
      <c r="RCR182" s="138"/>
      <c r="RCS182" s="138"/>
      <c r="RCT182" s="138"/>
      <c r="RCU182" s="138"/>
      <c r="RCV182" s="138"/>
      <c r="RCW182" s="138"/>
      <c r="RCX182" s="138"/>
      <c r="RCY182" s="138"/>
      <c r="RCZ182" s="138"/>
      <c r="RDA182" s="138"/>
      <c r="RDB182" s="138"/>
      <c r="RDC182" s="138"/>
      <c r="RDD182" s="138"/>
      <c r="RDE182" s="138"/>
      <c r="RDF182" s="138"/>
      <c r="RDG182" s="138"/>
      <c r="RDH182" s="138"/>
      <c r="RDI182" s="138"/>
      <c r="RDJ182" s="138"/>
      <c r="RDK182" s="138"/>
      <c r="RDL182" s="138"/>
      <c r="RDM182" s="138"/>
      <c r="RDN182" s="138"/>
      <c r="RDO182" s="138"/>
      <c r="RDP182" s="138"/>
      <c r="RDQ182" s="138"/>
      <c r="RDR182" s="138"/>
      <c r="RDS182" s="138"/>
      <c r="RDT182" s="138"/>
      <c r="RDU182" s="138"/>
      <c r="RDV182" s="138"/>
      <c r="RDW182" s="138"/>
      <c r="RDX182" s="138"/>
      <c r="RDY182" s="138"/>
      <c r="RDZ182" s="138"/>
      <c r="REA182" s="138"/>
      <c r="REB182" s="138"/>
      <c r="REC182" s="138"/>
      <c r="RED182" s="138"/>
      <c r="REE182" s="138"/>
      <c r="REF182" s="138"/>
      <c r="REG182" s="138"/>
      <c r="REH182" s="138"/>
      <c r="REI182" s="138"/>
      <c r="REJ182" s="138"/>
      <c r="REK182" s="138"/>
      <c r="REL182" s="138"/>
      <c r="REM182" s="138"/>
      <c r="REN182" s="138"/>
      <c r="REO182" s="138"/>
      <c r="REP182" s="138"/>
      <c r="REQ182" s="138"/>
      <c r="RER182" s="138"/>
      <c r="RES182" s="138"/>
      <c r="RET182" s="138"/>
      <c r="REU182" s="138"/>
      <c r="REV182" s="138"/>
      <c r="REW182" s="138"/>
      <c r="REX182" s="138"/>
      <c r="REY182" s="138"/>
      <c r="REZ182" s="138"/>
      <c r="RFA182" s="138"/>
      <c r="RFB182" s="138"/>
      <c r="RFC182" s="138"/>
      <c r="RFD182" s="138"/>
      <c r="RFE182" s="138"/>
      <c r="RFF182" s="138"/>
      <c r="RFG182" s="138"/>
      <c r="RFH182" s="138"/>
      <c r="RFI182" s="138"/>
      <c r="RFJ182" s="138"/>
      <c r="RFK182" s="138"/>
      <c r="RFL182" s="138"/>
      <c r="RFM182" s="138"/>
      <c r="RFN182" s="138"/>
      <c r="RFO182" s="138"/>
      <c r="RFP182" s="138"/>
      <c r="RFQ182" s="138"/>
      <c r="RFR182" s="138"/>
      <c r="RFS182" s="138"/>
      <c r="RFT182" s="138"/>
      <c r="RFU182" s="138"/>
      <c r="RFV182" s="138"/>
      <c r="RFW182" s="138"/>
      <c r="RFX182" s="138"/>
      <c r="RFY182" s="138"/>
      <c r="RFZ182" s="138"/>
      <c r="RGA182" s="138"/>
      <c r="RGB182" s="138"/>
      <c r="RGC182" s="138"/>
      <c r="RGD182" s="138"/>
      <c r="RGE182" s="138"/>
      <c r="RGF182" s="138"/>
      <c r="RGG182" s="138"/>
      <c r="RGH182" s="138"/>
      <c r="RGI182" s="138"/>
      <c r="RGJ182" s="138"/>
      <c r="RGK182" s="138"/>
      <c r="RGL182" s="138"/>
      <c r="RGM182" s="138"/>
      <c r="RGN182" s="138"/>
      <c r="RGO182" s="138"/>
      <c r="RGP182" s="138"/>
      <c r="RGQ182" s="138"/>
      <c r="RGR182" s="138"/>
      <c r="RGS182" s="138"/>
      <c r="RGT182" s="138"/>
      <c r="RGU182" s="138"/>
      <c r="RGV182" s="138"/>
      <c r="RGW182" s="138"/>
      <c r="RGX182" s="138"/>
      <c r="RGY182" s="138"/>
      <c r="RGZ182" s="138"/>
      <c r="RHA182" s="138"/>
      <c r="RHB182" s="138"/>
      <c r="RHC182" s="138"/>
      <c r="RHD182" s="138"/>
      <c r="RHE182" s="138"/>
      <c r="RHF182" s="138"/>
      <c r="RHG182" s="138"/>
      <c r="RHH182" s="138"/>
      <c r="RHI182" s="138"/>
      <c r="RHJ182" s="138"/>
      <c r="RHK182" s="138"/>
      <c r="RHL182" s="138"/>
      <c r="RHM182" s="138"/>
      <c r="RHN182" s="138"/>
      <c r="RHO182" s="138"/>
      <c r="RHP182" s="138"/>
      <c r="RHQ182" s="138"/>
      <c r="RHR182" s="138"/>
      <c r="RHS182" s="138"/>
      <c r="RHT182" s="138"/>
      <c r="RHU182" s="138"/>
      <c r="RHV182" s="138"/>
      <c r="RHW182" s="138"/>
      <c r="RHX182" s="138"/>
      <c r="RHY182" s="138"/>
      <c r="RHZ182" s="138"/>
      <c r="RIA182" s="138"/>
      <c r="RIB182" s="138"/>
      <c r="RIC182" s="138"/>
      <c r="RID182" s="138"/>
      <c r="RIE182" s="138"/>
      <c r="RIF182" s="138"/>
      <c r="RIG182" s="138"/>
      <c r="RIH182" s="138"/>
      <c r="RII182" s="138"/>
      <c r="RIJ182" s="138"/>
      <c r="RIK182" s="138"/>
      <c r="RIL182" s="138"/>
      <c r="RIM182" s="138"/>
      <c r="RIN182" s="138"/>
      <c r="RIO182" s="138"/>
      <c r="RIP182" s="138"/>
      <c r="RIQ182" s="138"/>
      <c r="RIR182" s="138"/>
      <c r="RIS182" s="138"/>
      <c r="RIT182" s="138"/>
      <c r="RIU182" s="138"/>
      <c r="RIV182" s="138"/>
      <c r="RIW182" s="138"/>
      <c r="RIX182" s="138"/>
      <c r="RIY182" s="138"/>
      <c r="RIZ182" s="138"/>
      <c r="RJA182" s="138"/>
      <c r="RJB182" s="138"/>
      <c r="RJC182" s="138"/>
      <c r="RJD182" s="138"/>
      <c r="RJE182" s="138"/>
      <c r="RJF182" s="138"/>
      <c r="RJG182" s="138"/>
      <c r="RJH182" s="138"/>
      <c r="RJI182" s="138"/>
      <c r="RJJ182" s="138"/>
      <c r="RJK182" s="138"/>
      <c r="RJL182" s="138"/>
      <c r="RJM182" s="138"/>
      <c r="RJN182" s="138"/>
      <c r="RJO182" s="138"/>
      <c r="RJP182" s="138"/>
      <c r="RJQ182" s="138"/>
      <c r="RJR182" s="138"/>
      <c r="RJS182" s="138"/>
      <c r="RJT182" s="138"/>
      <c r="RJU182" s="138"/>
      <c r="RJV182" s="138"/>
      <c r="RJW182" s="138"/>
      <c r="RJX182" s="138"/>
      <c r="RJY182" s="138"/>
      <c r="RJZ182" s="138"/>
      <c r="RKA182" s="138"/>
      <c r="RKB182" s="138"/>
      <c r="RKC182" s="138"/>
      <c r="RKD182" s="138"/>
      <c r="RKE182" s="138"/>
      <c r="RKF182" s="138"/>
      <c r="RKG182" s="138"/>
      <c r="RKH182" s="138"/>
      <c r="RKI182" s="138"/>
      <c r="RKJ182" s="138"/>
      <c r="RKK182" s="138"/>
      <c r="RKL182" s="138"/>
      <c r="RKM182" s="138"/>
      <c r="RKN182" s="138"/>
      <c r="RKO182" s="138"/>
      <c r="RKP182" s="138"/>
      <c r="RKQ182" s="138"/>
      <c r="RKR182" s="138"/>
      <c r="RKS182" s="138"/>
      <c r="RKT182" s="138"/>
      <c r="RKU182" s="138"/>
      <c r="RKV182" s="138"/>
      <c r="RKW182" s="138"/>
      <c r="RKX182" s="138"/>
      <c r="RKY182" s="138"/>
      <c r="RKZ182" s="138"/>
      <c r="RLA182" s="138"/>
      <c r="RLB182" s="138"/>
      <c r="RLC182" s="138"/>
      <c r="RLD182" s="138"/>
      <c r="RLE182" s="138"/>
      <c r="RLF182" s="138"/>
      <c r="RLG182" s="138"/>
      <c r="RLH182" s="138"/>
      <c r="RLI182" s="138"/>
      <c r="RLJ182" s="138"/>
      <c r="RLK182" s="138"/>
      <c r="RLL182" s="138"/>
      <c r="RLM182" s="138"/>
      <c r="RLN182" s="138"/>
      <c r="RLO182" s="138"/>
      <c r="RLP182" s="138"/>
      <c r="RLQ182" s="138"/>
      <c r="RLR182" s="138"/>
      <c r="RLS182" s="138"/>
      <c r="RLT182" s="138"/>
      <c r="RLU182" s="138"/>
      <c r="RLV182" s="138"/>
      <c r="RLW182" s="138"/>
      <c r="RLX182" s="138"/>
      <c r="RLY182" s="138"/>
      <c r="RLZ182" s="138"/>
      <c r="RMA182" s="138"/>
      <c r="RMB182" s="138"/>
      <c r="RMC182" s="138"/>
      <c r="RMD182" s="138"/>
      <c r="RME182" s="138"/>
      <c r="RMF182" s="138"/>
      <c r="RMG182" s="138"/>
      <c r="RMH182" s="138"/>
      <c r="RMI182" s="138"/>
      <c r="RMJ182" s="138"/>
      <c r="RMK182" s="138"/>
      <c r="RML182" s="138"/>
      <c r="RMM182" s="138"/>
      <c r="RMN182" s="138"/>
      <c r="RMO182" s="138"/>
      <c r="RMP182" s="138"/>
      <c r="RMQ182" s="138"/>
      <c r="RMR182" s="138"/>
      <c r="RMS182" s="138"/>
      <c r="RMT182" s="138"/>
      <c r="RMU182" s="138"/>
      <c r="RMV182" s="138"/>
      <c r="RMW182" s="138"/>
      <c r="RMX182" s="138"/>
      <c r="RMY182" s="138"/>
      <c r="RMZ182" s="138"/>
      <c r="RNA182" s="138"/>
      <c r="RNB182" s="138"/>
      <c r="RNC182" s="138"/>
      <c r="RND182" s="138"/>
      <c r="RNE182" s="138"/>
      <c r="RNF182" s="138"/>
      <c r="RNG182" s="138"/>
      <c r="RNH182" s="138"/>
      <c r="RNI182" s="138"/>
      <c r="RNJ182" s="138"/>
      <c r="RNK182" s="138"/>
      <c r="RNL182" s="138"/>
      <c r="RNM182" s="138"/>
      <c r="RNN182" s="138"/>
      <c r="RNO182" s="138"/>
      <c r="RNP182" s="138"/>
      <c r="RNQ182" s="138"/>
      <c r="RNR182" s="138"/>
      <c r="RNS182" s="138"/>
      <c r="RNT182" s="138"/>
      <c r="RNU182" s="138"/>
      <c r="RNV182" s="138"/>
      <c r="RNW182" s="138"/>
      <c r="RNX182" s="138"/>
      <c r="RNY182" s="138"/>
      <c r="RNZ182" s="138"/>
      <c r="ROA182" s="138"/>
      <c r="ROB182" s="138"/>
      <c r="ROC182" s="138"/>
      <c r="ROD182" s="138"/>
      <c r="ROE182" s="138"/>
      <c r="ROF182" s="138"/>
      <c r="ROG182" s="138"/>
      <c r="ROH182" s="138"/>
      <c r="ROI182" s="138"/>
      <c r="ROJ182" s="138"/>
      <c r="ROK182" s="138"/>
      <c r="ROL182" s="138"/>
      <c r="ROM182" s="138"/>
      <c r="RON182" s="138"/>
      <c r="ROO182" s="138"/>
      <c r="ROP182" s="138"/>
      <c r="ROQ182" s="138"/>
      <c r="ROR182" s="138"/>
      <c r="ROS182" s="138"/>
      <c r="ROT182" s="138"/>
      <c r="ROU182" s="138"/>
      <c r="ROV182" s="138"/>
      <c r="ROW182" s="138"/>
      <c r="ROX182" s="138"/>
      <c r="ROY182" s="138"/>
      <c r="ROZ182" s="138"/>
      <c r="RPA182" s="138"/>
      <c r="RPB182" s="138"/>
      <c r="RPC182" s="138"/>
      <c r="RPD182" s="138"/>
      <c r="RPE182" s="138"/>
      <c r="RPF182" s="138"/>
      <c r="RPG182" s="138"/>
      <c r="RPH182" s="138"/>
      <c r="RPI182" s="138"/>
      <c r="RPJ182" s="138"/>
      <c r="RPK182" s="138"/>
      <c r="RPL182" s="138"/>
      <c r="RPM182" s="138"/>
      <c r="RPN182" s="138"/>
      <c r="RPO182" s="138"/>
      <c r="RPP182" s="138"/>
      <c r="RPQ182" s="138"/>
      <c r="RPR182" s="138"/>
      <c r="RPS182" s="138"/>
      <c r="RPT182" s="138"/>
      <c r="RPU182" s="138"/>
      <c r="RPV182" s="138"/>
      <c r="RPW182" s="138"/>
      <c r="RPX182" s="138"/>
      <c r="RPY182" s="138"/>
      <c r="RPZ182" s="138"/>
      <c r="RQA182" s="138"/>
      <c r="RQB182" s="138"/>
      <c r="RQC182" s="138"/>
      <c r="RQD182" s="138"/>
      <c r="RQE182" s="138"/>
      <c r="RQF182" s="138"/>
      <c r="RQG182" s="138"/>
      <c r="RQH182" s="138"/>
      <c r="RQI182" s="138"/>
      <c r="RQJ182" s="138"/>
      <c r="RQK182" s="138"/>
      <c r="RQL182" s="138"/>
      <c r="RQM182" s="138"/>
      <c r="RQN182" s="138"/>
      <c r="RQO182" s="138"/>
      <c r="RQP182" s="138"/>
      <c r="RQQ182" s="138"/>
      <c r="RQR182" s="138"/>
      <c r="RQS182" s="138"/>
      <c r="RQT182" s="138"/>
      <c r="RQU182" s="138"/>
      <c r="RQV182" s="138"/>
      <c r="RQW182" s="138"/>
      <c r="RQX182" s="138"/>
      <c r="RQY182" s="138"/>
      <c r="RQZ182" s="138"/>
      <c r="RRA182" s="138"/>
      <c r="RRB182" s="138"/>
      <c r="RRC182" s="138"/>
      <c r="RRD182" s="138"/>
      <c r="RRE182" s="138"/>
      <c r="RRF182" s="138"/>
      <c r="RRG182" s="138"/>
      <c r="RRH182" s="138"/>
      <c r="RRI182" s="138"/>
      <c r="RRJ182" s="138"/>
      <c r="RRK182" s="138"/>
      <c r="RRL182" s="138"/>
      <c r="RRM182" s="138"/>
      <c r="RRN182" s="138"/>
      <c r="RRO182" s="138"/>
      <c r="RRP182" s="138"/>
      <c r="RRQ182" s="138"/>
      <c r="RRR182" s="138"/>
      <c r="RRS182" s="138"/>
      <c r="RRT182" s="138"/>
      <c r="RRU182" s="138"/>
      <c r="RRV182" s="138"/>
      <c r="RRW182" s="138"/>
      <c r="RRX182" s="138"/>
      <c r="RRY182" s="138"/>
      <c r="RRZ182" s="138"/>
      <c r="RSA182" s="138"/>
      <c r="RSB182" s="138"/>
      <c r="RSC182" s="138"/>
      <c r="RSD182" s="138"/>
      <c r="RSE182" s="138"/>
      <c r="RSF182" s="138"/>
      <c r="RSG182" s="138"/>
      <c r="RSH182" s="138"/>
      <c r="RSI182" s="138"/>
      <c r="RSJ182" s="138"/>
      <c r="RSK182" s="138"/>
      <c r="RSL182" s="138"/>
      <c r="RSM182" s="138"/>
      <c r="RSN182" s="138"/>
      <c r="RSO182" s="138"/>
      <c r="RSP182" s="138"/>
      <c r="RSQ182" s="138"/>
      <c r="RSR182" s="138"/>
      <c r="RSS182" s="138"/>
      <c r="RST182" s="138"/>
      <c r="RSU182" s="138"/>
      <c r="RSV182" s="138"/>
      <c r="RSW182" s="138"/>
      <c r="RSX182" s="138"/>
      <c r="RSY182" s="138"/>
      <c r="RSZ182" s="138"/>
      <c r="RTA182" s="138"/>
      <c r="RTB182" s="138"/>
      <c r="RTC182" s="138"/>
      <c r="RTD182" s="138"/>
      <c r="RTE182" s="138"/>
      <c r="RTF182" s="138"/>
      <c r="RTG182" s="138"/>
      <c r="RTH182" s="138"/>
      <c r="RTI182" s="138"/>
      <c r="RTJ182" s="138"/>
      <c r="RTK182" s="138"/>
      <c r="RTL182" s="138"/>
      <c r="RTM182" s="138"/>
      <c r="RTN182" s="138"/>
      <c r="RTO182" s="138"/>
      <c r="RTP182" s="138"/>
      <c r="RTQ182" s="138"/>
      <c r="RTR182" s="138"/>
      <c r="RTS182" s="138"/>
      <c r="RTT182" s="138"/>
      <c r="RTU182" s="138"/>
      <c r="RTV182" s="138"/>
      <c r="RTW182" s="138"/>
      <c r="RTX182" s="138"/>
      <c r="RTY182" s="138"/>
      <c r="RTZ182" s="138"/>
      <c r="RUA182" s="138"/>
      <c r="RUB182" s="138"/>
      <c r="RUC182" s="138"/>
      <c r="RUD182" s="138"/>
      <c r="RUE182" s="138"/>
      <c r="RUF182" s="138"/>
      <c r="RUG182" s="138"/>
      <c r="RUH182" s="138"/>
      <c r="RUI182" s="138"/>
      <c r="RUJ182" s="138"/>
      <c r="RUK182" s="138"/>
      <c r="RUL182" s="138"/>
      <c r="RUM182" s="138"/>
      <c r="RUN182" s="138"/>
      <c r="RUO182" s="138"/>
      <c r="RUP182" s="138"/>
      <c r="RUQ182" s="138"/>
      <c r="RUR182" s="138"/>
      <c r="RUS182" s="138"/>
      <c r="RUT182" s="138"/>
      <c r="RUU182" s="138"/>
      <c r="RUV182" s="138"/>
      <c r="RUW182" s="138"/>
      <c r="RUX182" s="138"/>
      <c r="RUY182" s="138"/>
      <c r="RUZ182" s="138"/>
      <c r="RVA182" s="138"/>
      <c r="RVB182" s="138"/>
      <c r="RVC182" s="138"/>
      <c r="RVD182" s="138"/>
      <c r="RVE182" s="138"/>
      <c r="RVF182" s="138"/>
      <c r="RVG182" s="138"/>
      <c r="RVH182" s="138"/>
      <c r="RVI182" s="138"/>
      <c r="RVJ182" s="138"/>
      <c r="RVK182" s="138"/>
      <c r="RVL182" s="138"/>
      <c r="RVM182" s="138"/>
      <c r="RVN182" s="138"/>
      <c r="RVO182" s="138"/>
      <c r="RVP182" s="138"/>
      <c r="RVQ182" s="138"/>
      <c r="RVR182" s="138"/>
      <c r="RVS182" s="138"/>
      <c r="RVT182" s="138"/>
      <c r="RVU182" s="138"/>
      <c r="RVV182" s="138"/>
      <c r="RVW182" s="138"/>
      <c r="RVX182" s="138"/>
      <c r="RVY182" s="138"/>
      <c r="RVZ182" s="138"/>
      <c r="RWA182" s="138"/>
      <c r="RWB182" s="138"/>
      <c r="RWC182" s="138"/>
      <c r="RWD182" s="138"/>
      <c r="RWE182" s="138"/>
      <c r="RWF182" s="138"/>
      <c r="RWG182" s="138"/>
      <c r="RWH182" s="138"/>
      <c r="RWI182" s="138"/>
      <c r="RWJ182" s="138"/>
      <c r="RWK182" s="138"/>
      <c r="RWL182" s="138"/>
      <c r="RWM182" s="138"/>
      <c r="RWN182" s="138"/>
      <c r="RWO182" s="138"/>
      <c r="RWP182" s="138"/>
      <c r="RWQ182" s="138"/>
      <c r="RWR182" s="138"/>
      <c r="RWS182" s="138"/>
      <c r="RWT182" s="138"/>
      <c r="RWU182" s="138"/>
      <c r="RWV182" s="138"/>
      <c r="RWW182" s="138"/>
      <c r="RWX182" s="138"/>
      <c r="RWY182" s="138"/>
      <c r="RWZ182" s="138"/>
      <c r="RXA182" s="138"/>
      <c r="RXB182" s="138"/>
      <c r="RXC182" s="138"/>
      <c r="RXD182" s="138"/>
      <c r="RXE182" s="138"/>
      <c r="RXF182" s="138"/>
      <c r="RXG182" s="138"/>
      <c r="RXH182" s="138"/>
      <c r="RXI182" s="138"/>
      <c r="RXJ182" s="138"/>
      <c r="RXK182" s="138"/>
      <c r="RXL182" s="138"/>
      <c r="RXM182" s="138"/>
      <c r="RXN182" s="138"/>
      <c r="RXO182" s="138"/>
      <c r="RXP182" s="138"/>
      <c r="RXQ182" s="138"/>
      <c r="RXR182" s="138"/>
      <c r="RXS182" s="138"/>
      <c r="RXT182" s="138"/>
      <c r="RXU182" s="138"/>
      <c r="RXV182" s="138"/>
      <c r="RXW182" s="138"/>
      <c r="RXX182" s="138"/>
      <c r="RXY182" s="138"/>
      <c r="RXZ182" s="138"/>
      <c r="RYA182" s="138"/>
      <c r="RYB182" s="138"/>
      <c r="RYC182" s="138"/>
      <c r="RYD182" s="138"/>
      <c r="RYE182" s="138"/>
      <c r="RYF182" s="138"/>
      <c r="RYG182" s="138"/>
      <c r="RYH182" s="138"/>
      <c r="RYI182" s="138"/>
      <c r="RYJ182" s="138"/>
      <c r="RYK182" s="138"/>
      <c r="RYL182" s="138"/>
      <c r="RYM182" s="138"/>
      <c r="RYN182" s="138"/>
      <c r="RYO182" s="138"/>
      <c r="RYP182" s="138"/>
      <c r="RYQ182" s="138"/>
      <c r="RYR182" s="138"/>
      <c r="RYS182" s="138"/>
      <c r="RYT182" s="138"/>
      <c r="RYU182" s="138"/>
      <c r="RYV182" s="138"/>
      <c r="RYW182" s="138"/>
      <c r="RYX182" s="138"/>
      <c r="RYY182" s="138"/>
      <c r="RYZ182" s="138"/>
      <c r="RZA182" s="138"/>
      <c r="RZB182" s="138"/>
      <c r="RZC182" s="138"/>
      <c r="RZD182" s="138"/>
      <c r="RZE182" s="138"/>
      <c r="RZF182" s="138"/>
      <c r="RZG182" s="138"/>
      <c r="RZH182" s="138"/>
      <c r="RZI182" s="138"/>
      <c r="RZJ182" s="138"/>
      <c r="RZK182" s="138"/>
      <c r="RZL182" s="138"/>
      <c r="RZM182" s="138"/>
      <c r="RZN182" s="138"/>
      <c r="RZO182" s="138"/>
      <c r="RZP182" s="138"/>
      <c r="RZQ182" s="138"/>
      <c r="RZR182" s="138"/>
      <c r="RZS182" s="138"/>
      <c r="RZT182" s="138"/>
      <c r="RZU182" s="138"/>
      <c r="RZV182" s="138"/>
      <c r="RZW182" s="138"/>
      <c r="RZX182" s="138"/>
      <c r="RZY182" s="138"/>
      <c r="RZZ182" s="138"/>
      <c r="SAA182" s="138"/>
      <c r="SAB182" s="138"/>
      <c r="SAC182" s="138"/>
      <c r="SAD182" s="138"/>
      <c r="SAE182" s="138"/>
      <c r="SAF182" s="138"/>
      <c r="SAG182" s="138"/>
      <c r="SAH182" s="138"/>
      <c r="SAI182" s="138"/>
      <c r="SAJ182" s="138"/>
      <c r="SAK182" s="138"/>
      <c r="SAL182" s="138"/>
      <c r="SAM182" s="138"/>
      <c r="SAN182" s="138"/>
      <c r="SAO182" s="138"/>
      <c r="SAP182" s="138"/>
      <c r="SAQ182" s="138"/>
      <c r="SAR182" s="138"/>
      <c r="SAS182" s="138"/>
      <c r="SAT182" s="138"/>
      <c r="SAU182" s="138"/>
      <c r="SAV182" s="138"/>
      <c r="SAW182" s="138"/>
      <c r="SAX182" s="138"/>
      <c r="SAY182" s="138"/>
      <c r="SAZ182" s="138"/>
      <c r="SBA182" s="138"/>
      <c r="SBB182" s="138"/>
      <c r="SBC182" s="138"/>
      <c r="SBD182" s="138"/>
      <c r="SBE182" s="138"/>
      <c r="SBF182" s="138"/>
      <c r="SBG182" s="138"/>
      <c r="SBH182" s="138"/>
      <c r="SBI182" s="138"/>
      <c r="SBJ182" s="138"/>
      <c r="SBK182" s="138"/>
      <c r="SBL182" s="138"/>
      <c r="SBM182" s="138"/>
      <c r="SBN182" s="138"/>
      <c r="SBO182" s="138"/>
      <c r="SBP182" s="138"/>
      <c r="SBQ182" s="138"/>
      <c r="SBR182" s="138"/>
      <c r="SBS182" s="138"/>
      <c r="SBT182" s="138"/>
      <c r="SBU182" s="138"/>
      <c r="SBV182" s="138"/>
      <c r="SBW182" s="138"/>
      <c r="SBX182" s="138"/>
      <c r="SBY182" s="138"/>
      <c r="SBZ182" s="138"/>
      <c r="SCA182" s="138"/>
      <c r="SCB182" s="138"/>
      <c r="SCC182" s="138"/>
      <c r="SCD182" s="138"/>
      <c r="SCE182" s="138"/>
      <c r="SCF182" s="138"/>
      <c r="SCG182" s="138"/>
      <c r="SCH182" s="138"/>
      <c r="SCI182" s="138"/>
      <c r="SCJ182" s="138"/>
      <c r="SCK182" s="138"/>
      <c r="SCL182" s="138"/>
      <c r="SCM182" s="138"/>
      <c r="SCN182" s="138"/>
      <c r="SCO182" s="138"/>
      <c r="SCP182" s="138"/>
      <c r="SCQ182" s="138"/>
      <c r="SCR182" s="138"/>
      <c r="SCS182" s="138"/>
      <c r="SCT182" s="138"/>
      <c r="SCU182" s="138"/>
      <c r="SCV182" s="138"/>
      <c r="SCW182" s="138"/>
      <c r="SCX182" s="138"/>
      <c r="SCY182" s="138"/>
      <c r="SCZ182" s="138"/>
      <c r="SDA182" s="138"/>
      <c r="SDB182" s="138"/>
      <c r="SDC182" s="138"/>
      <c r="SDD182" s="138"/>
      <c r="SDE182" s="138"/>
      <c r="SDF182" s="138"/>
      <c r="SDG182" s="138"/>
      <c r="SDH182" s="138"/>
      <c r="SDI182" s="138"/>
      <c r="SDJ182" s="138"/>
      <c r="SDK182" s="138"/>
      <c r="SDL182" s="138"/>
      <c r="SDM182" s="138"/>
      <c r="SDN182" s="138"/>
      <c r="SDO182" s="138"/>
      <c r="SDP182" s="138"/>
      <c r="SDQ182" s="138"/>
      <c r="SDR182" s="138"/>
      <c r="SDS182" s="138"/>
      <c r="SDT182" s="138"/>
      <c r="SDU182" s="138"/>
      <c r="SDV182" s="138"/>
      <c r="SDW182" s="138"/>
      <c r="SDX182" s="138"/>
      <c r="SDY182" s="138"/>
      <c r="SDZ182" s="138"/>
      <c r="SEA182" s="138"/>
      <c r="SEB182" s="138"/>
      <c r="SEC182" s="138"/>
      <c r="SED182" s="138"/>
      <c r="SEE182" s="138"/>
      <c r="SEF182" s="138"/>
      <c r="SEG182" s="138"/>
      <c r="SEH182" s="138"/>
      <c r="SEI182" s="138"/>
      <c r="SEJ182" s="138"/>
      <c r="SEK182" s="138"/>
      <c r="SEL182" s="138"/>
      <c r="SEM182" s="138"/>
      <c r="SEN182" s="138"/>
      <c r="SEO182" s="138"/>
      <c r="SEP182" s="138"/>
      <c r="SEQ182" s="138"/>
      <c r="SER182" s="138"/>
      <c r="SES182" s="138"/>
      <c r="SET182" s="138"/>
      <c r="SEU182" s="138"/>
      <c r="SEV182" s="138"/>
      <c r="SEW182" s="138"/>
      <c r="SEX182" s="138"/>
      <c r="SEY182" s="138"/>
      <c r="SEZ182" s="138"/>
      <c r="SFA182" s="138"/>
      <c r="SFB182" s="138"/>
      <c r="SFC182" s="138"/>
      <c r="SFD182" s="138"/>
      <c r="SFE182" s="138"/>
      <c r="SFF182" s="138"/>
      <c r="SFG182" s="138"/>
      <c r="SFH182" s="138"/>
      <c r="SFI182" s="138"/>
      <c r="SFJ182" s="138"/>
      <c r="SFK182" s="138"/>
      <c r="SFL182" s="138"/>
      <c r="SFM182" s="138"/>
      <c r="SFN182" s="138"/>
      <c r="SFO182" s="138"/>
      <c r="SFP182" s="138"/>
      <c r="SFQ182" s="138"/>
      <c r="SFR182" s="138"/>
      <c r="SFS182" s="138"/>
      <c r="SFT182" s="138"/>
      <c r="SFU182" s="138"/>
      <c r="SFV182" s="138"/>
      <c r="SFW182" s="138"/>
      <c r="SFX182" s="138"/>
      <c r="SFY182" s="138"/>
      <c r="SFZ182" s="138"/>
      <c r="SGA182" s="138"/>
      <c r="SGB182" s="138"/>
      <c r="SGC182" s="138"/>
      <c r="SGD182" s="138"/>
      <c r="SGE182" s="138"/>
      <c r="SGF182" s="138"/>
      <c r="SGG182" s="138"/>
      <c r="SGH182" s="138"/>
      <c r="SGI182" s="138"/>
      <c r="SGJ182" s="138"/>
      <c r="SGK182" s="138"/>
      <c r="SGL182" s="138"/>
      <c r="SGM182" s="138"/>
      <c r="SGN182" s="138"/>
      <c r="SGO182" s="138"/>
      <c r="SGP182" s="138"/>
      <c r="SGQ182" s="138"/>
      <c r="SGR182" s="138"/>
      <c r="SGS182" s="138"/>
      <c r="SGT182" s="138"/>
      <c r="SGU182" s="138"/>
      <c r="SGV182" s="138"/>
      <c r="SGW182" s="138"/>
      <c r="SGX182" s="138"/>
      <c r="SGY182" s="138"/>
      <c r="SGZ182" s="138"/>
      <c r="SHA182" s="138"/>
      <c r="SHB182" s="138"/>
      <c r="SHC182" s="138"/>
      <c r="SHD182" s="138"/>
      <c r="SHE182" s="138"/>
      <c r="SHF182" s="138"/>
      <c r="SHG182" s="138"/>
      <c r="SHH182" s="138"/>
      <c r="SHI182" s="138"/>
      <c r="SHJ182" s="138"/>
      <c r="SHK182" s="138"/>
      <c r="SHL182" s="138"/>
      <c r="SHM182" s="138"/>
      <c r="SHN182" s="138"/>
      <c r="SHO182" s="138"/>
      <c r="SHP182" s="138"/>
      <c r="SHQ182" s="138"/>
      <c r="SHR182" s="138"/>
      <c r="SHS182" s="138"/>
      <c r="SHT182" s="138"/>
      <c r="SHU182" s="138"/>
      <c r="SHV182" s="138"/>
      <c r="SHW182" s="138"/>
      <c r="SHX182" s="138"/>
      <c r="SHY182" s="138"/>
      <c r="SHZ182" s="138"/>
      <c r="SIA182" s="138"/>
      <c r="SIB182" s="138"/>
      <c r="SIC182" s="138"/>
      <c r="SID182" s="138"/>
      <c r="SIE182" s="138"/>
      <c r="SIF182" s="138"/>
      <c r="SIG182" s="138"/>
      <c r="SIH182" s="138"/>
      <c r="SII182" s="138"/>
      <c r="SIJ182" s="138"/>
      <c r="SIK182" s="138"/>
      <c r="SIL182" s="138"/>
      <c r="SIM182" s="138"/>
      <c r="SIN182" s="138"/>
      <c r="SIO182" s="138"/>
      <c r="SIP182" s="138"/>
      <c r="SIQ182" s="138"/>
      <c r="SIR182" s="138"/>
      <c r="SIS182" s="138"/>
      <c r="SIT182" s="138"/>
      <c r="SIU182" s="138"/>
      <c r="SIV182" s="138"/>
      <c r="SIW182" s="138"/>
      <c r="SIX182" s="138"/>
      <c r="SIY182" s="138"/>
      <c r="SIZ182" s="138"/>
      <c r="SJA182" s="138"/>
      <c r="SJB182" s="138"/>
      <c r="SJC182" s="138"/>
      <c r="SJD182" s="138"/>
      <c r="SJE182" s="138"/>
      <c r="SJF182" s="138"/>
      <c r="SJG182" s="138"/>
      <c r="SJH182" s="138"/>
      <c r="SJI182" s="138"/>
      <c r="SJJ182" s="138"/>
      <c r="SJK182" s="138"/>
      <c r="SJL182" s="138"/>
      <c r="SJM182" s="138"/>
      <c r="SJN182" s="138"/>
      <c r="SJO182" s="138"/>
      <c r="SJP182" s="138"/>
      <c r="SJQ182" s="138"/>
      <c r="SJR182" s="138"/>
      <c r="SJS182" s="138"/>
      <c r="SJT182" s="138"/>
      <c r="SJU182" s="138"/>
      <c r="SJV182" s="138"/>
      <c r="SJW182" s="138"/>
      <c r="SJX182" s="138"/>
      <c r="SJY182" s="138"/>
      <c r="SJZ182" s="138"/>
      <c r="SKA182" s="138"/>
      <c r="SKB182" s="138"/>
      <c r="SKC182" s="138"/>
      <c r="SKD182" s="138"/>
      <c r="SKE182" s="138"/>
      <c r="SKF182" s="138"/>
      <c r="SKG182" s="138"/>
      <c r="SKH182" s="138"/>
      <c r="SKI182" s="138"/>
      <c r="SKJ182" s="138"/>
      <c r="SKK182" s="138"/>
      <c r="SKL182" s="138"/>
      <c r="SKM182" s="138"/>
      <c r="SKN182" s="138"/>
      <c r="SKO182" s="138"/>
      <c r="SKP182" s="138"/>
      <c r="SKQ182" s="138"/>
      <c r="SKR182" s="138"/>
      <c r="SKS182" s="138"/>
      <c r="SKT182" s="138"/>
      <c r="SKU182" s="138"/>
      <c r="SKV182" s="138"/>
      <c r="SKW182" s="138"/>
      <c r="SKX182" s="138"/>
      <c r="SKY182" s="138"/>
      <c r="SKZ182" s="138"/>
      <c r="SLA182" s="138"/>
      <c r="SLB182" s="138"/>
      <c r="SLC182" s="138"/>
      <c r="SLD182" s="138"/>
      <c r="SLE182" s="138"/>
      <c r="SLF182" s="138"/>
      <c r="SLG182" s="138"/>
      <c r="SLH182" s="138"/>
      <c r="SLI182" s="138"/>
      <c r="SLJ182" s="138"/>
      <c r="SLK182" s="138"/>
      <c r="SLL182" s="138"/>
      <c r="SLM182" s="138"/>
      <c r="SLN182" s="138"/>
      <c r="SLO182" s="138"/>
      <c r="SLP182" s="138"/>
      <c r="SLQ182" s="138"/>
      <c r="SLR182" s="138"/>
      <c r="SLS182" s="138"/>
      <c r="SLT182" s="138"/>
      <c r="SLU182" s="138"/>
      <c r="SLV182" s="138"/>
      <c r="SLW182" s="138"/>
      <c r="SLX182" s="138"/>
      <c r="SLY182" s="138"/>
      <c r="SLZ182" s="138"/>
      <c r="SMA182" s="138"/>
      <c r="SMB182" s="138"/>
      <c r="SMC182" s="138"/>
      <c r="SMD182" s="138"/>
      <c r="SME182" s="138"/>
      <c r="SMF182" s="138"/>
      <c r="SMG182" s="138"/>
      <c r="SMH182" s="138"/>
      <c r="SMI182" s="138"/>
      <c r="SMJ182" s="138"/>
      <c r="SMK182" s="138"/>
      <c r="SML182" s="138"/>
      <c r="SMM182" s="138"/>
      <c r="SMN182" s="138"/>
      <c r="SMO182" s="138"/>
      <c r="SMP182" s="138"/>
      <c r="SMQ182" s="138"/>
      <c r="SMR182" s="138"/>
      <c r="SMS182" s="138"/>
      <c r="SMT182" s="138"/>
      <c r="SMU182" s="138"/>
      <c r="SMV182" s="138"/>
      <c r="SMW182" s="138"/>
      <c r="SMX182" s="138"/>
      <c r="SMY182" s="138"/>
      <c r="SMZ182" s="138"/>
      <c r="SNA182" s="138"/>
      <c r="SNB182" s="138"/>
      <c r="SNC182" s="138"/>
      <c r="SND182" s="138"/>
      <c r="SNE182" s="138"/>
      <c r="SNF182" s="138"/>
      <c r="SNG182" s="138"/>
      <c r="SNH182" s="138"/>
      <c r="SNI182" s="138"/>
      <c r="SNJ182" s="138"/>
      <c r="SNK182" s="138"/>
      <c r="SNL182" s="138"/>
      <c r="SNM182" s="138"/>
      <c r="SNN182" s="138"/>
      <c r="SNO182" s="138"/>
      <c r="SNP182" s="138"/>
      <c r="SNQ182" s="138"/>
      <c r="SNR182" s="138"/>
      <c r="SNS182" s="138"/>
      <c r="SNT182" s="138"/>
      <c r="SNU182" s="138"/>
      <c r="SNV182" s="138"/>
      <c r="SNW182" s="138"/>
      <c r="SNX182" s="138"/>
      <c r="SNY182" s="138"/>
      <c r="SNZ182" s="138"/>
      <c r="SOA182" s="138"/>
      <c r="SOB182" s="138"/>
      <c r="SOC182" s="138"/>
      <c r="SOD182" s="138"/>
      <c r="SOE182" s="138"/>
      <c r="SOF182" s="138"/>
      <c r="SOG182" s="138"/>
      <c r="SOH182" s="138"/>
      <c r="SOI182" s="138"/>
      <c r="SOJ182" s="138"/>
      <c r="SOK182" s="138"/>
      <c r="SOL182" s="138"/>
      <c r="SOM182" s="138"/>
      <c r="SON182" s="138"/>
      <c r="SOO182" s="138"/>
      <c r="SOP182" s="138"/>
      <c r="SOQ182" s="138"/>
      <c r="SOR182" s="138"/>
      <c r="SOS182" s="138"/>
      <c r="SOT182" s="138"/>
      <c r="SOU182" s="138"/>
      <c r="SOV182" s="138"/>
      <c r="SOW182" s="138"/>
      <c r="SOX182" s="138"/>
      <c r="SOY182" s="138"/>
      <c r="SOZ182" s="138"/>
      <c r="SPA182" s="138"/>
      <c r="SPB182" s="138"/>
      <c r="SPC182" s="138"/>
      <c r="SPD182" s="138"/>
      <c r="SPE182" s="138"/>
      <c r="SPF182" s="138"/>
      <c r="SPG182" s="138"/>
      <c r="SPH182" s="138"/>
      <c r="SPI182" s="138"/>
      <c r="SPJ182" s="138"/>
      <c r="SPK182" s="138"/>
      <c r="SPL182" s="138"/>
      <c r="SPM182" s="138"/>
      <c r="SPN182" s="138"/>
      <c r="SPO182" s="138"/>
      <c r="SPP182" s="138"/>
      <c r="SPQ182" s="138"/>
      <c r="SPR182" s="138"/>
      <c r="SPS182" s="138"/>
      <c r="SPT182" s="138"/>
      <c r="SPU182" s="138"/>
      <c r="SPV182" s="138"/>
      <c r="SPW182" s="138"/>
      <c r="SPX182" s="138"/>
      <c r="SPY182" s="138"/>
      <c r="SPZ182" s="138"/>
      <c r="SQA182" s="138"/>
      <c r="SQB182" s="138"/>
      <c r="SQC182" s="138"/>
      <c r="SQD182" s="138"/>
      <c r="SQE182" s="138"/>
      <c r="SQF182" s="138"/>
      <c r="SQG182" s="138"/>
      <c r="SQH182" s="138"/>
      <c r="SQI182" s="138"/>
      <c r="SQJ182" s="138"/>
      <c r="SQK182" s="138"/>
      <c r="SQL182" s="138"/>
      <c r="SQM182" s="138"/>
      <c r="SQN182" s="138"/>
      <c r="SQO182" s="138"/>
      <c r="SQP182" s="138"/>
      <c r="SQQ182" s="138"/>
      <c r="SQR182" s="138"/>
      <c r="SQS182" s="138"/>
      <c r="SQT182" s="138"/>
      <c r="SQU182" s="138"/>
      <c r="SQV182" s="138"/>
      <c r="SQW182" s="138"/>
      <c r="SQX182" s="138"/>
      <c r="SQY182" s="138"/>
      <c r="SQZ182" s="138"/>
      <c r="SRA182" s="138"/>
      <c r="SRB182" s="138"/>
      <c r="SRC182" s="138"/>
      <c r="SRD182" s="138"/>
      <c r="SRE182" s="138"/>
      <c r="SRF182" s="138"/>
      <c r="SRG182" s="138"/>
      <c r="SRH182" s="138"/>
      <c r="SRI182" s="138"/>
      <c r="SRJ182" s="138"/>
      <c r="SRK182" s="138"/>
      <c r="SRL182" s="138"/>
      <c r="SRM182" s="138"/>
      <c r="SRN182" s="138"/>
      <c r="SRO182" s="138"/>
      <c r="SRP182" s="138"/>
      <c r="SRQ182" s="138"/>
      <c r="SRR182" s="138"/>
      <c r="SRS182" s="138"/>
      <c r="SRT182" s="138"/>
      <c r="SRU182" s="138"/>
      <c r="SRV182" s="138"/>
      <c r="SRW182" s="138"/>
      <c r="SRX182" s="138"/>
      <c r="SRY182" s="138"/>
      <c r="SRZ182" s="138"/>
      <c r="SSA182" s="138"/>
      <c r="SSB182" s="138"/>
      <c r="SSC182" s="138"/>
      <c r="SSD182" s="138"/>
      <c r="SSE182" s="138"/>
      <c r="SSF182" s="138"/>
      <c r="SSG182" s="138"/>
      <c r="SSH182" s="138"/>
      <c r="SSI182" s="138"/>
      <c r="SSJ182" s="138"/>
      <c r="SSK182" s="138"/>
      <c r="SSL182" s="138"/>
      <c r="SSM182" s="138"/>
      <c r="SSN182" s="138"/>
      <c r="SSO182" s="138"/>
      <c r="SSP182" s="138"/>
      <c r="SSQ182" s="138"/>
      <c r="SSR182" s="138"/>
      <c r="SSS182" s="138"/>
      <c r="SST182" s="138"/>
      <c r="SSU182" s="138"/>
      <c r="SSV182" s="138"/>
      <c r="SSW182" s="138"/>
      <c r="SSX182" s="138"/>
      <c r="SSY182" s="138"/>
      <c r="SSZ182" s="138"/>
      <c r="STA182" s="138"/>
      <c r="STB182" s="138"/>
      <c r="STC182" s="138"/>
      <c r="STD182" s="138"/>
      <c r="STE182" s="138"/>
      <c r="STF182" s="138"/>
      <c r="STG182" s="138"/>
      <c r="STH182" s="138"/>
      <c r="STI182" s="138"/>
      <c r="STJ182" s="138"/>
      <c r="STK182" s="138"/>
      <c r="STL182" s="138"/>
      <c r="STM182" s="138"/>
      <c r="STN182" s="138"/>
      <c r="STO182" s="138"/>
      <c r="STP182" s="138"/>
      <c r="STQ182" s="138"/>
      <c r="STR182" s="138"/>
      <c r="STS182" s="138"/>
      <c r="STT182" s="138"/>
      <c r="STU182" s="138"/>
      <c r="STV182" s="138"/>
      <c r="STW182" s="138"/>
      <c r="STX182" s="138"/>
      <c r="STY182" s="138"/>
      <c r="STZ182" s="138"/>
      <c r="SUA182" s="138"/>
      <c r="SUB182" s="138"/>
      <c r="SUC182" s="138"/>
      <c r="SUD182" s="138"/>
      <c r="SUE182" s="138"/>
      <c r="SUF182" s="138"/>
      <c r="SUG182" s="138"/>
      <c r="SUH182" s="138"/>
      <c r="SUI182" s="138"/>
      <c r="SUJ182" s="138"/>
      <c r="SUK182" s="138"/>
      <c r="SUL182" s="138"/>
      <c r="SUM182" s="138"/>
      <c r="SUN182" s="138"/>
      <c r="SUO182" s="138"/>
      <c r="SUP182" s="138"/>
      <c r="SUQ182" s="138"/>
      <c r="SUR182" s="138"/>
      <c r="SUS182" s="138"/>
      <c r="SUT182" s="138"/>
      <c r="SUU182" s="138"/>
      <c r="SUV182" s="138"/>
      <c r="SUW182" s="138"/>
      <c r="SUX182" s="138"/>
      <c r="SUY182" s="138"/>
      <c r="SUZ182" s="138"/>
      <c r="SVA182" s="138"/>
      <c r="SVB182" s="138"/>
      <c r="SVC182" s="138"/>
      <c r="SVD182" s="138"/>
      <c r="SVE182" s="138"/>
      <c r="SVF182" s="138"/>
      <c r="SVG182" s="138"/>
      <c r="SVH182" s="138"/>
      <c r="SVI182" s="138"/>
      <c r="SVJ182" s="138"/>
      <c r="SVK182" s="138"/>
      <c r="SVL182" s="138"/>
      <c r="SVM182" s="138"/>
      <c r="SVN182" s="138"/>
      <c r="SVO182" s="138"/>
      <c r="SVP182" s="138"/>
      <c r="SVQ182" s="138"/>
      <c r="SVR182" s="138"/>
      <c r="SVS182" s="138"/>
      <c r="SVT182" s="138"/>
      <c r="SVU182" s="138"/>
      <c r="SVV182" s="138"/>
      <c r="SVW182" s="138"/>
      <c r="SVX182" s="138"/>
      <c r="SVY182" s="138"/>
      <c r="SVZ182" s="138"/>
      <c r="SWA182" s="138"/>
      <c r="SWB182" s="138"/>
      <c r="SWC182" s="138"/>
      <c r="SWD182" s="138"/>
      <c r="SWE182" s="138"/>
      <c r="SWF182" s="138"/>
      <c r="SWG182" s="138"/>
      <c r="SWH182" s="138"/>
      <c r="SWI182" s="138"/>
      <c r="SWJ182" s="138"/>
      <c r="SWK182" s="138"/>
      <c r="SWL182" s="138"/>
      <c r="SWM182" s="138"/>
      <c r="SWN182" s="138"/>
      <c r="SWO182" s="138"/>
      <c r="SWP182" s="138"/>
      <c r="SWQ182" s="138"/>
      <c r="SWR182" s="138"/>
      <c r="SWS182" s="138"/>
      <c r="SWT182" s="138"/>
      <c r="SWU182" s="138"/>
      <c r="SWV182" s="138"/>
      <c r="SWW182" s="138"/>
      <c r="SWX182" s="138"/>
      <c r="SWY182" s="138"/>
      <c r="SWZ182" s="138"/>
      <c r="SXA182" s="138"/>
      <c r="SXB182" s="138"/>
      <c r="SXC182" s="138"/>
      <c r="SXD182" s="138"/>
      <c r="SXE182" s="138"/>
      <c r="SXF182" s="138"/>
      <c r="SXG182" s="138"/>
      <c r="SXH182" s="138"/>
      <c r="SXI182" s="138"/>
      <c r="SXJ182" s="138"/>
      <c r="SXK182" s="138"/>
      <c r="SXL182" s="138"/>
      <c r="SXM182" s="138"/>
      <c r="SXN182" s="138"/>
      <c r="SXO182" s="138"/>
      <c r="SXP182" s="138"/>
      <c r="SXQ182" s="138"/>
      <c r="SXR182" s="138"/>
      <c r="SXS182" s="138"/>
      <c r="SXT182" s="138"/>
      <c r="SXU182" s="138"/>
      <c r="SXV182" s="138"/>
      <c r="SXW182" s="138"/>
      <c r="SXX182" s="138"/>
      <c r="SXY182" s="138"/>
      <c r="SXZ182" s="138"/>
      <c r="SYA182" s="138"/>
      <c r="SYB182" s="138"/>
      <c r="SYC182" s="138"/>
      <c r="SYD182" s="138"/>
      <c r="SYE182" s="138"/>
      <c r="SYF182" s="138"/>
      <c r="SYG182" s="138"/>
      <c r="SYH182" s="138"/>
      <c r="SYI182" s="138"/>
      <c r="SYJ182" s="138"/>
      <c r="SYK182" s="138"/>
      <c r="SYL182" s="138"/>
      <c r="SYM182" s="138"/>
      <c r="SYN182" s="138"/>
      <c r="SYO182" s="138"/>
      <c r="SYP182" s="138"/>
      <c r="SYQ182" s="138"/>
      <c r="SYR182" s="138"/>
      <c r="SYS182" s="138"/>
      <c r="SYT182" s="138"/>
      <c r="SYU182" s="138"/>
      <c r="SYV182" s="138"/>
      <c r="SYW182" s="138"/>
      <c r="SYX182" s="138"/>
      <c r="SYY182" s="138"/>
      <c r="SYZ182" s="138"/>
      <c r="SZA182" s="138"/>
      <c r="SZB182" s="138"/>
      <c r="SZC182" s="138"/>
      <c r="SZD182" s="138"/>
      <c r="SZE182" s="138"/>
      <c r="SZF182" s="138"/>
      <c r="SZG182" s="138"/>
      <c r="SZH182" s="138"/>
      <c r="SZI182" s="138"/>
      <c r="SZJ182" s="138"/>
      <c r="SZK182" s="138"/>
      <c r="SZL182" s="138"/>
      <c r="SZM182" s="138"/>
      <c r="SZN182" s="138"/>
      <c r="SZO182" s="138"/>
      <c r="SZP182" s="138"/>
      <c r="SZQ182" s="138"/>
      <c r="SZR182" s="138"/>
      <c r="SZS182" s="138"/>
      <c r="SZT182" s="138"/>
      <c r="SZU182" s="138"/>
      <c r="SZV182" s="138"/>
      <c r="SZW182" s="138"/>
      <c r="SZX182" s="138"/>
      <c r="SZY182" s="138"/>
      <c r="SZZ182" s="138"/>
      <c r="TAA182" s="138"/>
      <c r="TAB182" s="138"/>
      <c r="TAC182" s="138"/>
      <c r="TAD182" s="138"/>
      <c r="TAE182" s="138"/>
      <c r="TAF182" s="138"/>
      <c r="TAG182" s="138"/>
      <c r="TAH182" s="138"/>
      <c r="TAI182" s="138"/>
      <c r="TAJ182" s="138"/>
      <c r="TAK182" s="138"/>
      <c r="TAL182" s="138"/>
      <c r="TAM182" s="138"/>
      <c r="TAN182" s="138"/>
      <c r="TAO182" s="138"/>
      <c r="TAP182" s="138"/>
      <c r="TAQ182" s="138"/>
      <c r="TAR182" s="138"/>
      <c r="TAS182" s="138"/>
      <c r="TAT182" s="138"/>
      <c r="TAU182" s="138"/>
      <c r="TAV182" s="138"/>
      <c r="TAW182" s="138"/>
      <c r="TAX182" s="138"/>
      <c r="TAY182" s="138"/>
      <c r="TAZ182" s="138"/>
      <c r="TBA182" s="138"/>
      <c r="TBB182" s="138"/>
      <c r="TBC182" s="138"/>
      <c r="TBD182" s="138"/>
      <c r="TBE182" s="138"/>
      <c r="TBF182" s="138"/>
      <c r="TBG182" s="138"/>
      <c r="TBH182" s="138"/>
      <c r="TBI182" s="138"/>
      <c r="TBJ182" s="138"/>
      <c r="TBK182" s="138"/>
      <c r="TBL182" s="138"/>
      <c r="TBM182" s="138"/>
      <c r="TBN182" s="138"/>
      <c r="TBO182" s="138"/>
      <c r="TBP182" s="138"/>
      <c r="TBQ182" s="138"/>
      <c r="TBR182" s="138"/>
      <c r="TBS182" s="138"/>
      <c r="TBT182" s="138"/>
      <c r="TBU182" s="138"/>
      <c r="TBV182" s="138"/>
      <c r="TBW182" s="138"/>
      <c r="TBX182" s="138"/>
      <c r="TBY182" s="138"/>
      <c r="TBZ182" s="138"/>
      <c r="TCA182" s="138"/>
      <c r="TCB182" s="138"/>
      <c r="TCC182" s="138"/>
      <c r="TCD182" s="138"/>
      <c r="TCE182" s="138"/>
      <c r="TCF182" s="138"/>
      <c r="TCG182" s="138"/>
      <c r="TCH182" s="138"/>
      <c r="TCI182" s="138"/>
      <c r="TCJ182" s="138"/>
      <c r="TCK182" s="138"/>
      <c r="TCL182" s="138"/>
      <c r="TCM182" s="138"/>
      <c r="TCN182" s="138"/>
      <c r="TCO182" s="138"/>
      <c r="TCP182" s="138"/>
      <c r="TCQ182" s="138"/>
      <c r="TCR182" s="138"/>
      <c r="TCS182" s="138"/>
      <c r="TCT182" s="138"/>
      <c r="TCU182" s="138"/>
      <c r="TCV182" s="138"/>
      <c r="TCW182" s="138"/>
      <c r="TCX182" s="138"/>
      <c r="TCY182" s="138"/>
      <c r="TCZ182" s="138"/>
      <c r="TDA182" s="138"/>
      <c r="TDB182" s="138"/>
      <c r="TDC182" s="138"/>
      <c r="TDD182" s="138"/>
      <c r="TDE182" s="138"/>
      <c r="TDF182" s="138"/>
      <c r="TDG182" s="138"/>
      <c r="TDH182" s="138"/>
      <c r="TDI182" s="138"/>
      <c r="TDJ182" s="138"/>
      <c r="TDK182" s="138"/>
      <c r="TDL182" s="138"/>
      <c r="TDM182" s="138"/>
      <c r="TDN182" s="138"/>
      <c r="TDO182" s="138"/>
      <c r="TDP182" s="138"/>
      <c r="TDQ182" s="138"/>
      <c r="TDR182" s="138"/>
      <c r="TDS182" s="138"/>
      <c r="TDT182" s="138"/>
      <c r="TDU182" s="138"/>
      <c r="TDV182" s="138"/>
      <c r="TDW182" s="138"/>
      <c r="TDX182" s="138"/>
      <c r="TDY182" s="138"/>
      <c r="TDZ182" s="138"/>
      <c r="TEA182" s="138"/>
      <c r="TEB182" s="138"/>
      <c r="TEC182" s="138"/>
      <c r="TED182" s="138"/>
      <c r="TEE182" s="138"/>
      <c r="TEF182" s="138"/>
      <c r="TEG182" s="138"/>
      <c r="TEH182" s="138"/>
      <c r="TEI182" s="138"/>
      <c r="TEJ182" s="138"/>
      <c r="TEK182" s="138"/>
      <c r="TEL182" s="138"/>
      <c r="TEM182" s="138"/>
      <c r="TEN182" s="138"/>
      <c r="TEO182" s="138"/>
      <c r="TEP182" s="138"/>
      <c r="TEQ182" s="138"/>
      <c r="TER182" s="138"/>
      <c r="TES182" s="138"/>
      <c r="TET182" s="138"/>
      <c r="TEU182" s="138"/>
      <c r="TEV182" s="138"/>
      <c r="TEW182" s="138"/>
      <c r="TEX182" s="138"/>
      <c r="TEY182" s="138"/>
      <c r="TEZ182" s="138"/>
      <c r="TFA182" s="138"/>
      <c r="TFB182" s="138"/>
      <c r="TFC182" s="138"/>
      <c r="TFD182" s="138"/>
      <c r="TFE182" s="138"/>
      <c r="TFF182" s="138"/>
      <c r="TFG182" s="138"/>
      <c r="TFH182" s="138"/>
      <c r="TFI182" s="138"/>
      <c r="TFJ182" s="138"/>
      <c r="TFK182" s="138"/>
      <c r="TFL182" s="138"/>
      <c r="TFM182" s="138"/>
      <c r="TFN182" s="138"/>
      <c r="TFO182" s="138"/>
      <c r="TFP182" s="138"/>
      <c r="TFQ182" s="138"/>
      <c r="TFR182" s="138"/>
      <c r="TFS182" s="138"/>
      <c r="TFT182" s="138"/>
      <c r="TFU182" s="138"/>
      <c r="TFV182" s="138"/>
      <c r="TFW182" s="138"/>
      <c r="TFX182" s="138"/>
      <c r="TFY182" s="138"/>
      <c r="TFZ182" s="138"/>
      <c r="TGA182" s="138"/>
      <c r="TGB182" s="138"/>
      <c r="TGC182" s="138"/>
      <c r="TGD182" s="138"/>
      <c r="TGE182" s="138"/>
      <c r="TGF182" s="138"/>
      <c r="TGG182" s="138"/>
      <c r="TGH182" s="138"/>
      <c r="TGI182" s="138"/>
      <c r="TGJ182" s="138"/>
      <c r="TGK182" s="138"/>
      <c r="TGL182" s="138"/>
      <c r="TGM182" s="138"/>
      <c r="TGN182" s="138"/>
      <c r="TGO182" s="138"/>
      <c r="TGP182" s="138"/>
      <c r="TGQ182" s="138"/>
      <c r="TGR182" s="138"/>
      <c r="TGS182" s="138"/>
      <c r="TGT182" s="138"/>
      <c r="TGU182" s="138"/>
      <c r="TGV182" s="138"/>
      <c r="TGW182" s="138"/>
      <c r="TGX182" s="138"/>
      <c r="TGY182" s="138"/>
      <c r="TGZ182" s="138"/>
      <c r="THA182" s="138"/>
      <c r="THB182" s="138"/>
      <c r="THC182" s="138"/>
      <c r="THD182" s="138"/>
      <c r="THE182" s="138"/>
      <c r="THF182" s="138"/>
      <c r="THG182" s="138"/>
      <c r="THH182" s="138"/>
      <c r="THI182" s="138"/>
      <c r="THJ182" s="138"/>
      <c r="THK182" s="138"/>
      <c r="THL182" s="138"/>
      <c r="THM182" s="138"/>
      <c r="THN182" s="138"/>
      <c r="THO182" s="138"/>
      <c r="THP182" s="138"/>
      <c r="THQ182" s="138"/>
      <c r="THR182" s="138"/>
      <c r="THS182" s="138"/>
      <c r="THT182" s="138"/>
      <c r="THU182" s="138"/>
      <c r="THV182" s="138"/>
      <c r="THW182" s="138"/>
      <c r="THX182" s="138"/>
      <c r="THY182" s="138"/>
      <c r="THZ182" s="138"/>
      <c r="TIA182" s="138"/>
      <c r="TIB182" s="138"/>
      <c r="TIC182" s="138"/>
      <c r="TID182" s="138"/>
      <c r="TIE182" s="138"/>
      <c r="TIF182" s="138"/>
      <c r="TIG182" s="138"/>
      <c r="TIH182" s="138"/>
      <c r="TII182" s="138"/>
      <c r="TIJ182" s="138"/>
      <c r="TIK182" s="138"/>
      <c r="TIL182" s="138"/>
      <c r="TIM182" s="138"/>
      <c r="TIN182" s="138"/>
      <c r="TIO182" s="138"/>
      <c r="TIP182" s="138"/>
      <c r="TIQ182" s="138"/>
      <c r="TIR182" s="138"/>
      <c r="TIS182" s="138"/>
      <c r="TIT182" s="138"/>
      <c r="TIU182" s="138"/>
      <c r="TIV182" s="138"/>
      <c r="TIW182" s="138"/>
      <c r="TIX182" s="138"/>
      <c r="TIY182" s="138"/>
      <c r="TIZ182" s="138"/>
      <c r="TJA182" s="138"/>
      <c r="TJB182" s="138"/>
      <c r="TJC182" s="138"/>
      <c r="TJD182" s="138"/>
      <c r="TJE182" s="138"/>
      <c r="TJF182" s="138"/>
      <c r="TJG182" s="138"/>
      <c r="TJH182" s="138"/>
      <c r="TJI182" s="138"/>
      <c r="TJJ182" s="138"/>
      <c r="TJK182" s="138"/>
      <c r="TJL182" s="138"/>
      <c r="TJM182" s="138"/>
      <c r="TJN182" s="138"/>
      <c r="TJO182" s="138"/>
      <c r="TJP182" s="138"/>
      <c r="TJQ182" s="138"/>
      <c r="TJR182" s="138"/>
      <c r="TJS182" s="138"/>
      <c r="TJT182" s="138"/>
      <c r="TJU182" s="138"/>
      <c r="TJV182" s="138"/>
      <c r="TJW182" s="138"/>
      <c r="TJX182" s="138"/>
      <c r="TJY182" s="138"/>
      <c r="TJZ182" s="138"/>
      <c r="TKA182" s="138"/>
      <c r="TKB182" s="138"/>
      <c r="TKC182" s="138"/>
      <c r="TKD182" s="138"/>
      <c r="TKE182" s="138"/>
      <c r="TKF182" s="138"/>
      <c r="TKG182" s="138"/>
      <c r="TKH182" s="138"/>
      <c r="TKI182" s="138"/>
      <c r="TKJ182" s="138"/>
      <c r="TKK182" s="138"/>
      <c r="TKL182" s="138"/>
      <c r="TKM182" s="138"/>
      <c r="TKN182" s="138"/>
      <c r="TKO182" s="138"/>
      <c r="TKP182" s="138"/>
      <c r="TKQ182" s="138"/>
      <c r="TKR182" s="138"/>
      <c r="TKS182" s="138"/>
      <c r="TKT182" s="138"/>
      <c r="TKU182" s="138"/>
      <c r="TKV182" s="138"/>
      <c r="TKW182" s="138"/>
      <c r="TKX182" s="138"/>
      <c r="TKY182" s="138"/>
      <c r="TKZ182" s="138"/>
      <c r="TLA182" s="138"/>
      <c r="TLB182" s="138"/>
      <c r="TLC182" s="138"/>
      <c r="TLD182" s="138"/>
      <c r="TLE182" s="138"/>
      <c r="TLF182" s="138"/>
      <c r="TLG182" s="138"/>
      <c r="TLH182" s="138"/>
      <c r="TLI182" s="138"/>
      <c r="TLJ182" s="138"/>
      <c r="TLK182" s="138"/>
      <c r="TLL182" s="138"/>
      <c r="TLM182" s="138"/>
      <c r="TLN182" s="138"/>
      <c r="TLO182" s="138"/>
      <c r="TLP182" s="138"/>
      <c r="TLQ182" s="138"/>
      <c r="TLR182" s="138"/>
      <c r="TLS182" s="138"/>
      <c r="TLT182" s="138"/>
      <c r="TLU182" s="138"/>
      <c r="TLV182" s="138"/>
      <c r="TLW182" s="138"/>
      <c r="TLX182" s="138"/>
      <c r="TLY182" s="138"/>
      <c r="TLZ182" s="138"/>
      <c r="TMA182" s="138"/>
      <c r="TMB182" s="138"/>
      <c r="TMC182" s="138"/>
      <c r="TMD182" s="138"/>
      <c r="TME182" s="138"/>
      <c r="TMF182" s="138"/>
      <c r="TMG182" s="138"/>
      <c r="TMH182" s="138"/>
      <c r="TMI182" s="138"/>
      <c r="TMJ182" s="138"/>
      <c r="TMK182" s="138"/>
      <c r="TML182" s="138"/>
      <c r="TMM182" s="138"/>
      <c r="TMN182" s="138"/>
      <c r="TMO182" s="138"/>
      <c r="TMP182" s="138"/>
      <c r="TMQ182" s="138"/>
      <c r="TMR182" s="138"/>
      <c r="TMS182" s="138"/>
      <c r="TMT182" s="138"/>
      <c r="TMU182" s="138"/>
      <c r="TMV182" s="138"/>
      <c r="TMW182" s="138"/>
      <c r="TMX182" s="138"/>
      <c r="TMY182" s="138"/>
      <c r="TMZ182" s="138"/>
      <c r="TNA182" s="138"/>
      <c r="TNB182" s="138"/>
      <c r="TNC182" s="138"/>
      <c r="TND182" s="138"/>
      <c r="TNE182" s="138"/>
      <c r="TNF182" s="138"/>
      <c r="TNG182" s="138"/>
      <c r="TNH182" s="138"/>
      <c r="TNI182" s="138"/>
      <c r="TNJ182" s="138"/>
      <c r="TNK182" s="138"/>
      <c r="TNL182" s="138"/>
      <c r="TNM182" s="138"/>
      <c r="TNN182" s="138"/>
      <c r="TNO182" s="138"/>
      <c r="TNP182" s="138"/>
      <c r="TNQ182" s="138"/>
      <c r="TNR182" s="138"/>
      <c r="TNS182" s="138"/>
      <c r="TNT182" s="138"/>
      <c r="TNU182" s="138"/>
      <c r="TNV182" s="138"/>
      <c r="TNW182" s="138"/>
      <c r="TNX182" s="138"/>
      <c r="TNY182" s="138"/>
      <c r="TNZ182" s="138"/>
      <c r="TOA182" s="138"/>
      <c r="TOB182" s="138"/>
      <c r="TOC182" s="138"/>
      <c r="TOD182" s="138"/>
      <c r="TOE182" s="138"/>
      <c r="TOF182" s="138"/>
      <c r="TOG182" s="138"/>
      <c r="TOH182" s="138"/>
      <c r="TOI182" s="138"/>
      <c r="TOJ182" s="138"/>
      <c r="TOK182" s="138"/>
      <c r="TOL182" s="138"/>
      <c r="TOM182" s="138"/>
      <c r="TON182" s="138"/>
      <c r="TOO182" s="138"/>
      <c r="TOP182" s="138"/>
      <c r="TOQ182" s="138"/>
      <c r="TOR182" s="138"/>
      <c r="TOS182" s="138"/>
      <c r="TOT182" s="138"/>
      <c r="TOU182" s="138"/>
      <c r="TOV182" s="138"/>
      <c r="TOW182" s="138"/>
      <c r="TOX182" s="138"/>
      <c r="TOY182" s="138"/>
      <c r="TOZ182" s="138"/>
      <c r="TPA182" s="138"/>
      <c r="TPB182" s="138"/>
      <c r="TPC182" s="138"/>
      <c r="TPD182" s="138"/>
      <c r="TPE182" s="138"/>
      <c r="TPF182" s="138"/>
      <c r="TPG182" s="138"/>
      <c r="TPH182" s="138"/>
      <c r="TPI182" s="138"/>
      <c r="TPJ182" s="138"/>
      <c r="TPK182" s="138"/>
      <c r="TPL182" s="138"/>
      <c r="TPM182" s="138"/>
      <c r="TPN182" s="138"/>
      <c r="TPO182" s="138"/>
      <c r="TPP182" s="138"/>
      <c r="TPQ182" s="138"/>
      <c r="TPR182" s="138"/>
      <c r="TPS182" s="138"/>
      <c r="TPT182" s="138"/>
      <c r="TPU182" s="138"/>
      <c r="TPV182" s="138"/>
      <c r="TPW182" s="138"/>
      <c r="TPX182" s="138"/>
      <c r="TPY182" s="138"/>
      <c r="TPZ182" s="138"/>
      <c r="TQA182" s="138"/>
      <c r="TQB182" s="138"/>
      <c r="TQC182" s="138"/>
      <c r="TQD182" s="138"/>
      <c r="TQE182" s="138"/>
      <c r="TQF182" s="138"/>
      <c r="TQG182" s="138"/>
      <c r="TQH182" s="138"/>
      <c r="TQI182" s="138"/>
      <c r="TQJ182" s="138"/>
      <c r="TQK182" s="138"/>
      <c r="TQL182" s="138"/>
      <c r="TQM182" s="138"/>
      <c r="TQN182" s="138"/>
      <c r="TQO182" s="138"/>
      <c r="TQP182" s="138"/>
      <c r="TQQ182" s="138"/>
      <c r="TQR182" s="138"/>
      <c r="TQS182" s="138"/>
      <c r="TQT182" s="138"/>
      <c r="TQU182" s="138"/>
      <c r="TQV182" s="138"/>
      <c r="TQW182" s="138"/>
      <c r="TQX182" s="138"/>
      <c r="TQY182" s="138"/>
      <c r="TQZ182" s="138"/>
      <c r="TRA182" s="138"/>
      <c r="TRB182" s="138"/>
      <c r="TRC182" s="138"/>
      <c r="TRD182" s="138"/>
      <c r="TRE182" s="138"/>
      <c r="TRF182" s="138"/>
      <c r="TRG182" s="138"/>
      <c r="TRH182" s="138"/>
      <c r="TRI182" s="138"/>
      <c r="TRJ182" s="138"/>
      <c r="TRK182" s="138"/>
      <c r="TRL182" s="138"/>
      <c r="TRM182" s="138"/>
      <c r="TRN182" s="138"/>
      <c r="TRO182" s="138"/>
      <c r="TRP182" s="138"/>
      <c r="TRQ182" s="138"/>
      <c r="TRR182" s="138"/>
      <c r="TRS182" s="138"/>
      <c r="TRT182" s="138"/>
      <c r="TRU182" s="138"/>
      <c r="TRV182" s="138"/>
      <c r="TRW182" s="138"/>
      <c r="TRX182" s="138"/>
      <c r="TRY182" s="138"/>
      <c r="TRZ182" s="138"/>
      <c r="TSA182" s="138"/>
      <c r="TSB182" s="138"/>
      <c r="TSC182" s="138"/>
      <c r="TSD182" s="138"/>
      <c r="TSE182" s="138"/>
      <c r="TSF182" s="138"/>
      <c r="TSG182" s="138"/>
      <c r="TSH182" s="138"/>
      <c r="TSI182" s="138"/>
      <c r="TSJ182" s="138"/>
      <c r="TSK182" s="138"/>
      <c r="TSL182" s="138"/>
      <c r="TSM182" s="138"/>
      <c r="TSN182" s="138"/>
      <c r="TSO182" s="138"/>
      <c r="TSP182" s="138"/>
      <c r="TSQ182" s="138"/>
      <c r="TSR182" s="138"/>
      <c r="TSS182" s="138"/>
      <c r="TST182" s="138"/>
      <c r="TSU182" s="138"/>
      <c r="TSV182" s="138"/>
      <c r="TSW182" s="138"/>
      <c r="TSX182" s="138"/>
      <c r="TSY182" s="138"/>
      <c r="TSZ182" s="138"/>
      <c r="TTA182" s="138"/>
      <c r="TTB182" s="138"/>
      <c r="TTC182" s="138"/>
      <c r="TTD182" s="138"/>
      <c r="TTE182" s="138"/>
      <c r="TTF182" s="138"/>
      <c r="TTG182" s="138"/>
      <c r="TTH182" s="138"/>
      <c r="TTI182" s="138"/>
      <c r="TTJ182" s="138"/>
      <c r="TTK182" s="138"/>
      <c r="TTL182" s="138"/>
      <c r="TTM182" s="138"/>
      <c r="TTN182" s="138"/>
      <c r="TTO182" s="138"/>
      <c r="TTP182" s="138"/>
      <c r="TTQ182" s="138"/>
      <c r="TTR182" s="138"/>
      <c r="TTS182" s="138"/>
      <c r="TTT182" s="138"/>
      <c r="TTU182" s="138"/>
      <c r="TTV182" s="138"/>
      <c r="TTW182" s="138"/>
      <c r="TTX182" s="138"/>
      <c r="TTY182" s="138"/>
      <c r="TTZ182" s="138"/>
      <c r="TUA182" s="138"/>
      <c r="TUB182" s="138"/>
      <c r="TUC182" s="138"/>
      <c r="TUD182" s="138"/>
      <c r="TUE182" s="138"/>
      <c r="TUF182" s="138"/>
      <c r="TUG182" s="138"/>
      <c r="TUH182" s="138"/>
      <c r="TUI182" s="138"/>
      <c r="TUJ182" s="138"/>
      <c r="TUK182" s="138"/>
      <c r="TUL182" s="138"/>
      <c r="TUM182" s="138"/>
      <c r="TUN182" s="138"/>
      <c r="TUO182" s="138"/>
      <c r="TUP182" s="138"/>
      <c r="TUQ182" s="138"/>
      <c r="TUR182" s="138"/>
      <c r="TUS182" s="138"/>
      <c r="TUT182" s="138"/>
      <c r="TUU182" s="138"/>
      <c r="TUV182" s="138"/>
      <c r="TUW182" s="138"/>
      <c r="TUX182" s="138"/>
      <c r="TUY182" s="138"/>
      <c r="TUZ182" s="138"/>
      <c r="TVA182" s="138"/>
      <c r="TVB182" s="138"/>
      <c r="TVC182" s="138"/>
      <c r="TVD182" s="138"/>
      <c r="TVE182" s="138"/>
      <c r="TVF182" s="138"/>
      <c r="TVG182" s="138"/>
      <c r="TVH182" s="138"/>
      <c r="TVI182" s="138"/>
      <c r="TVJ182" s="138"/>
      <c r="TVK182" s="138"/>
      <c r="TVL182" s="138"/>
      <c r="TVM182" s="138"/>
      <c r="TVN182" s="138"/>
      <c r="TVO182" s="138"/>
      <c r="TVP182" s="138"/>
      <c r="TVQ182" s="138"/>
      <c r="TVR182" s="138"/>
      <c r="TVS182" s="138"/>
      <c r="TVT182" s="138"/>
      <c r="TVU182" s="138"/>
      <c r="TVV182" s="138"/>
      <c r="TVW182" s="138"/>
      <c r="TVX182" s="138"/>
      <c r="TVY182" s="138"/>
      <c r="TVZ182" s="138"/>
      <c r="TWA182" s="138"/>
      <c r="TWB182" s="138"/>
      <c r="TWC182" s="138"/>
      <c r="TWD182" s="138"/>
      <c r="TWE182" s="138"/>
      <c r="TWF182" s="138"/>
      <c r="TWG182" s="138"/>
      <c r="TWH182" s="138"/>
      <c r="TWI182" s="138"/>
      <c r="TWJ182" s="138"/>
      <c r="TWK182" s="138"/>
      <c r="TWL182" s="138"/>
      <c r="TWM182" s="138"/>
      <c r="TWN182" s="138"/>
      <c r="TWO182" s="138"/>
      <c r="TWP182" s="138"/>
      <c r="TWQ182" s="138"/>
      <c r="TWR182" s="138"/>
      <c r="TWS182" s="138"/>
      <c r="TWT182" s="138"/>
      <c r="TWU182" s="138"/>
      <c r="TWV182" s="138"/>
      <c r="TWW182" s="138"/>
      <c r="TWX182" s="138"/>
      <c r="TWY182" s="138"/>
      <c r="TWZ182" s="138"/>
      <c r="TXA182" s="138"/>
      <c r="TXB182" s="138"/>
      <c r="TXC182" s="138"/>
      <c r="TXD182" s="138"/>
      <c r="TXE182" s="138"/>
      <c r="TXF182" s="138"/>
      <c r="TXG182" s="138"/>
      <c r="TXH182" s="138"/>
      <c r="TXI182" s="138"/>
      <c r="TXJ182" s="138"/>
      <c r="TXK182" s="138"/>
      <c r="TXL182" s="138"/>
      <c r="TXM182" s="138"/>
      <c r="TXN182" s="138"/>
      <c r="TXO182" s="138"/>
      <c r="TXP182" s="138"/>
      <c r="TXQ182" s="138"/>
      <c r="TXR182" s="138"/>
      <c r="TXS182" s="138"/>
      <c r="TXT182" s="138"/>
      <c r="TXU182" s="138"/>
      <c r="TXV182" s="138"/>
      <c r="TXW182" s="138"/>
      <c r="TXX182" s="138"/>
      <c r="TXY182" s="138"/>
      <c r="TXZ182" s="138"/>
      <c r="TYA182" s="138"/>
      <c r="TYB182" s="138"/>
      <c r="TYC182" s="138"/>
      <c r="TYD182" s="138"/>
      <c r="TYE182" s="138"/>
      <c r="TYF182" s="138"/>
      <c r="TYG182" s="138"/>
      <c r="TYH182" s="138"/>
      <c r="TYI182" s="138"/>
      <c r="TYJ182" s="138"/>
      <c r="TYK182" s="138"/>
      <c r="TYL182" s="138"/>
      <c r="TYM182" s="138"/>
      <c r="TYN182" s="138"/>
      <c r="TYO182" s="138"/>
      <c r="TYP182" s="138"/>
      <c r="TYQ182" s="138"/>
      <c r="TYR182" s="138"/>
      <c r="TYS182" s="138"/>
      <c r="TYT182" s="138"/>
      <c r="TYU182" s="138"/>
      <c r="TYV182" s="138"/>
      <c r="TYW182" s="138"/>
      <c r="TYX182" s="138"/>
      <c r="TYY182" s="138"/>
      <c r="TYZ182" s="138"/>
      <c r="TZA182" s="138"/>
      <c r="TZB182" s="138"/>
      <c r="TZC182" s="138"/>
      <c r="TZD182" s="138"/>
      <c r="TZE182" s="138"/>
      <c r="TZF182" s="138"/>
      <c r="TZG182" s="138"/>
      <c r="TZH182" s="138"/>
      <c r="TZI182" s="138"/>
      <c r="TZJ182" s="138"/>
      <c r="TZK182" s="138"/>
      <c r="TZL182" s="138"/>
      <c r="TZM182" s="138"/>
      <c r="TZN182" s="138"/>
      <c r="TZO182" s="138"/>
      <c r="TZP182" s="138"/>
      <c r="TZQ182" s="138"/>
      <c r="TZR182" s="138"/>
      <c r="TZS182" s="138"/>
      <c r="TZT182" s="138"/>
      <c r="TZU182" s="138"/>
      <c r="TZV182" s="138"/>
      <c r="TZW182" s="138"/>
      <c r="TZX182" s="138"/>
      <c r="TZY182" s="138"/>
      <c r="TZZ182" s="138"/>
      <c r="UAA182" s="138"/>
      <c r="UAB182" s="138"/>
      <c r="UAC182" s="138"/>
      <c r="UAD182" s="138"/>
      <c r="UAE182" s="138"/>
      <c r="UAF182" s="138"/>
      <c r="UAG182" s="138"/>
      <c r="UAH182" s="138"/>
      <c r="UAI182" s="138"/>
      <c r="UAJ182" s="138"/>
      <c r="UAK182" s="138"/>
      <c r="UAL182" s="138"/>
      <c r="UAM182" s="138"/>
      <c r="UAN182" s="138"/>
      <c r="UAO182" s="138"/>
      <c r="UAP182" s="138"/>
      <c r="UAQ182" s="138"/>
      <c r="UAR182" s="138"/>
      <c r="UAS182" s="138"/>
      <c r="UAT182" s="138"/>
      <c r="UAU182" s="138"/>
      <c r="UAV182" s="138"/>
      <c r="UAW182" s="138"/>
      <c r="UAX182" s="138"/>
      <c r="UAY182" s="138"/>
      <c r="UAZ182" s="138"/>
      <c r="UBA182" s="138"/>
      <c r="UBB182" s="138"/>
      <c r="UBC182" s="138"/>
      <c r="UBD182" s="138"/>
      <c r="UBE182" s="138"/>
      <c r="UBF182" s="138"/>
      <c r="UBG182" s="138"/>
      <c r="UBH182" s="138"/>
      <c r="UBI182" s="138"/>
      <c r="UBJ182" s="138"/>
      <c r="UBK182" s="138"/>
      <c r="UBL182" s="138"/>
      <c r="UBM182" s="138"/>
      <c r="UBN182" s="138"/>
      <c r="UBO182" s="138"/>
      <c r="UBP182" s="138"/>
      <c r="UBQ182" s="138"/>
      <c r="UBR182" s="138"/>
      <c r="UBS182" s="138"/>
      <c r="UBT182" s="138"/>
      <c r="UBU182" s="138"/>
      <c r="UBV182" s="138"/>
      <c r="UBW182" s="138"/>
      <c r="UBX182" s="138"/>
      <c r="UBY182" s="138"/>
      <c r="UBZ182" s="138"/>
      <c r="UCA182" s="138"/>
      <c r="UCB182" s="138"/>
      <c r="UCC182" s="138"/>
      <c r="UCD182" s="138"/>
      <c r="UCE182" s="138"/>
      <c r="UCF182" s="138"/>
      <c r="UCG182" s="138"/>
      <c r="UCH182" s="138"/>
      <c r="UCI182" s="138"/>
      <c r="UCJ182" s="138"/>
      <c r="UCK182" s="138"/>
      <c r="UCL182" s="138"/>
      <c r="UCM182" s="138"/>
      <c r="UCN182" s="138"/>
      <c r="UCO182" s="138"/>
      <c r="UCP182" s="138"/>
      <c r="UCQ182" s="138"/>
      <c r="UCR182" s="138"/>
      <c r="UCS182" s="138"/>
      <c r="UCT182" s="138"/>
      <c r="UCU182" s="138"/>
      <c r="UCV182" s="138"/>
      <c r="UCW182" s="138"/>
      <c r="UCX182" s="138"/>
      <c r="UCY182" s="138"/>
      <c r="UCZ182" s="138"/>
      <c r="UDA182" s="138"/>
      <c r="UDB182" s="138"/>
      <c r="UDC182" s="138"/>
      <c r="UDD182" s="138"/>
      <c r="UDE182" s="138"/>
      <c r="UDF182" s="138"/>
      <c r="UDG182" s="138"/>
      <c r="UDH182" s="138"/>
      <c r="UDI182" s="138"/>
      <c r="UDJ182" s="138"/>
      <c r="UDK182" s="138"/>
      <c r="UDL182" s="138"/>
      <c r="UDM182" s="138"/>
      <c r="UDN182" s="138"/>
      <c r="UDO182" s="138"/>
      <c r="UDP182" s="138"/>
      <c r="UDQ182" s="138"/>
      <c r="UDR182" s="138"/>
      <c r="UDS182" s="138"/>
      <c r="UDT182" s="138"/>
      <c r="UDU182" s="138"/>
      <c r="UDV182" s="138"/>
      <c r="UDW182" s="138"/>
      <c r="UDX182" s="138"/>
      <c r="UDY182" s="138"/>
      <c r="UDZ182" s="138"/>
      <c r="UEA182" s="138"/>
      <c r="UEB182" s="138"/>
      <c r="UEC182" s="138"/>
      <c r="UED182" s="138"/>
      <c r="UEE182" s="138"/>
      <c r="UEF182" s="138"/>
      <c r="UEG182" s="138"/>
      <c r="UEH182" s="138"/>
      <c r="UEI182" s="138"/>
      <c r="UEJ182" s="138"/>
      <c r="UEK182" s="138"/>
      <c r="UEL182" s="138"/>
      <c r="UEM182" s="138"/>
      <c r="UEN182" s="138"/>
      <c r="UEO182" s="138"/>
      <c r="UEP182" s="138"/>
      <c r="UEQ182" s="138"/>
      <c r="UER182" s="138"/>
      <c r="UES182" s="138"/>
      <c r="UET182" s="138"/>
      <c r="UEU182" s="138"/>
      <c r="UEV182" s="138"/>
      <c r="UEW182" s="138"/>
      <c r="UEX182" s="138"/>
      <c r="UEY182" s="138"/>
      <c r="UEZ182" s="138"/>
      <c r="UFA182" s="138"/>
      <c r="UFB182" s="138"/>
      <c r="UFC182" s="138"/>
      <c r="UFD182" s="138"/>
      <c r="UFE182" s="138"/>
      <c r="UFF182" s="138"/>
      <c r="UFG182" s="138"/>
      <c r="UFH182" s="138"/>
      <c r="UFI182" s="138"/>
      <c r="UFJ182" s="138"/>
      <c r="UFK182" s="138"/>
      <c r="UFL182" s="138"/>
      <c r="UFM182" s="138"/>
      <c r="UFN182" s="138"/>
      <c r="UFO182" s="138"/>
      <c r="UFP182" s="138"/>
      <c r="UFQ182" s="138"/>
      <c r="UFR182" s="138"/>
      <c r="UFS182" s="138"/>
      <c r="UFT182" s="138"/>
      <c r="UFU182" s="138"/>
      <c r="UFV182" s="138"/>
      <c r="UFW182" s="138"/>
      <c r="UFX182" s="138"/>
      <c r="UFY182" s="138"/>
      <c r="UFZ182" s="138"/>
      <c r="UGA182" s="138"/>
      <c r="UGB182" s="138"/>
      <c r="UGC182" s="138"/>
      <c r="UGD182" s="138"/>
      <c r="UGE182" s="138"/>
      <c r="UGF182" s="138"/>
      <c r="UGG182" s="138"/>
      <c r="UGH182" s="138"/>
      <c r="UGI182" s="138"/>
      <c r="UGJ182" s="138"/>
      <c r="UGK182" s="138"/>
      <c r="UGL182" s="138"/>
      <c r="UGM182" s="138"/>
      <c r="UGN182" s="138"/>
      <c r="UGO182" s="138"/>
      <c r="UGP182" s="138"/>
      <c r="UGQ182" s="138"/>
      <c r="UGR182" s="138"/>
      <c r="UGS182" s="138"/>
      <c r="UGT182" s="138"/>
      <c r="UGU182" s="138"/>
      <c r="UGV182" s="138"/>
      <c r="UGW182" s="138"/>
      <c r="UGX182" s="138"/>
      <c r="UGY182" s="138"/>
      <c r="UGZ182" s="138"/>
      <c r="UHA182" s="138"/>
      <c r="UHB182" s="138"/>
      <c r="UHC182" s="138"/>
      <c r="UHD182" s="138"/>
      <c r="UHE182" s="138"/>
      <c r="UHF182" s="138"/>
      <c r="UHG182" s="138"/>
      <c r="UHH182" s="138"/>
      <c r="UHI182" s="138"/>
      <c r="UHJ182" s="138"/>
      <c r="UHK182" s="138"/>
      <c r="UHL182" s="138"/>
      <c r="UHM182" s="138"/>
      <c r="UHN182" s="138"/>
      <c r="UHO182" s="138"/>
      <c r="UHP182" s="138"/>
      <c r="UHQ182" s="138"/>
      <c r="UHR182" s="138"/>
      <c r="UHS182" s="138"/>
      <c r="UHT182" s="138"/>
      <c r="UHU182" s="138"/>
      <c r="UHV182" s="138"/>
      <c r="UHW182" s="138"/>
      <c r="UHX182" s="138"/>
      <c r="UHY182" s="138"/>
      <c r="UHZ182" s="138"/>
      <c r="UIA182" s="138"/>
      <c r="UIB182" s="138"/>
      <c r="UIC182" s="138"/>
      <c r="UID182" s="138"/>
      <c r="UIE182" s="138"/>
      <c r="UIF182" s="138"/>
      <c r="UIG182" s="138"/>
      <c r="UIH182" s="138"/>
      <c r="UII182" s="138"/>
      <c r="UIJ182" s="138"/>
      <c r="UIK182" s="138"/>
      <c r="UIL182" s="138"/>
      <c r="UIM182" s="138"/>
      <c r="UIN182" s="138"/>
      <c r="UIO182" s="138"/>
      <c r="UIP182" s="138"/>
      <c r="UIQ182" s="138"/>
      <c r="UIR182" s="138"/>
      <c r="UIS182" s="138"/>
      <c r="UIT182" s="138"/>
      <c r="UIU182" s="138"/>
      <c r="UIV182" s="138"/>
      <c r="UIW182" s="138"/>
      <c r="UIX182" s="138"/>
      <c r="UIY182" s="138"/>
      <c r="UIZ182" s="138"/>
      <c r="UJA182" s="138"/>
      <c r="UJB182" s="138"/>
      <c r="UJC182" s="138"/>
      <c r="UJD182" s="138"/>
      <c r="UJE182" s="138"/>
      <c r="UJF182" s="138"/>
      <c r="UJG182" s="138"/>
      <c r="UJH182" s="138"/>
      <c r="UJI182" s="138"/>
      <c r="UJJ182" s="138"/>
      <c r="UJK182" s="138"/>
      <c r="UJL182" s="138"/>
      <c r="UJM182" s="138"/>
      <c r="UJN182" s="138"/>
      <c r="UJO182" s="138"/>
      <c r="UJP182" s="138"/>
      <c r="UJQ182" s="138"/>
      <c r="UJR182" s="138"/>
      <c r="UJS182" s="138"/>
      <c r="UJT182" s="138"/>
      <c r="UJU182" s="138"/>
      <c r="UJV182" s="138"/>
      <c r="UJW182" s="138"/>
      <c r="UJX182" s="138"/>
      <c r="UJY182" s="138"/>
      <c r="UJZ182" s="138"/>
      <c r="UKA182" s="138"/>
      <c r="UKB182" s="138"/>
      <c r="UKC182" s="138"/>
      <c r="UKD182" s="138"/>
      <c r="UKE182" s="138"/>
      <c r="UKF182" s="138"/>
      <c r="UKG182" s="138"/>
      <c r="UKH182" s="138"/>
      <c r="UKI182" s="138"/>
      <c r="UKJ182" s="138"/>
      <c r="UKK182" s="138"/>
      <c r="UKL182" s="138"/>
      <c r="UKM182" s="138"/>
      <c r="UKN182" s="138"/>
      <c r="UKO182" s="138"/>
      <c r="UKP182" s="138"/>
      <c r="UKQ182" s="138"/>
      <c r="UKR182" s="138"/>
      <c r="UKS182" s="138"/>
      <c r="UKT182" s="138"/>
      <c r="UKU182" s="138"/>
      <c r="UKV182" s="138"/>
      <c r="UKW182" s="138"/>
      <c r="UKX182" s="138"/>
      <c r="UKY182" s="138"/>
      <c r="UKZ182" s="138"/>
      <c r="ULA182" s="138"/>
      <c r="ULB182" s="138"/>
      <c r="ULC182" s="138"/>
      <c r="ULD182" s="138"/>
      <c r="ULE182" s="138"/>
      <c r="ULF182" s="138"/>
      <c r="ULG182" s="138"/>
      <c r="ULH182" s="138"/>
      <c r="ULI182" s="138"/>
      <c r="ULJ182" s="138"/>
      <c r="ULK182" s="138"/>
      <c r="ULL182" s="138"/>
      <c r="ULM182" s="138"/>
      <c r="ULN182" s="138"/>
      <c r="ULO182" s="138"/>
      <c r="ULP182" s="138"/>
      <c r="ULQ182" s="138"/>
      <c r="ULR182" s="138"/>
      <c r="ULS182" s="138"/>
      <c r="ULT182" s="138"/>
      <c r="ULU182" s="138"/>
      <c r="ULV182" s="138"/>
      <c r="ULW182" s="138"/>
      <c r="ULX182" s="138"/>
      <c r="ULY182" s="138"/>
      <c r="ULZ182" s="138"/>
      <c r="UMA182" s="138"/>
      <c r="UMB182" s="138"/>
      <c r="UMC182" s="138"/>
      <c r="UMD182" s="138"/>
      <c r="UME182" s="138"/>
      <c r="UMF182" s="138"/>
      <c r="UMG182" s="138"/>
      <c r="UMH182" s="138"/>
      <c r="UMI182" s="138"/>
      <c r="UMJ182" s="138"/>
      <c r="UMK182" s="138"/>
      <c r="UML182" s="138"/>
      <c r="UMM182" s="138"/>
      <c r="UMN182" s="138"/>
      <c r="UMO182" s="138"/>
      <c r="UMP182" s="138"/>
      <c r="UMQ182" s="138"/>
      <c r="UMR182" s="138"/>
      <c r="UMS182" s="138"/>
      <c r="UMT182" s="138"/>
      <c r="UMU182" s="138"/>
      <c r="UMV182" s="138"/>
      <c r="UMW182" s="138"/>
      <c r="UMX182" s="138"/>
      <c r="UMY182" s="138"/>
      <c r="UMZ182" s="138"/>
      <c r="UNA182" s="138"/>
      <c r="UNB182" s="138"/>
      <c r="UNC182" s="138"/>
      <c r="UND182" s="138"/>
      <c r="UNE182" s="138"/>
      <c r="UNF182" s="138"/>
      <c r="UNG182" s="138"/>
      <c r="UNH182" s="138"/>
      <c r="UNI182" s="138"/>
      <c r="UNJ182" s="138"/>
      <c r="UNK182" s="138"/>
      <c r="UNL182" s="138"/>
      <c r="UNM182" s="138"/>
      <c r="UNN182" s="138"/>
      <c r="UNO182" s="138"/>
      <c r="UNP182" s="138"/>
      <c r="UNQ182" s="138"/>
      <c r="UNR182" s="138"/>
      <c r="UNS182" s="138"/>
      <c r="UNT182" s="138"/>
      <c r="UNU182" s="138"/>
      <c r="UNV182" s="138"/>
      <c r="UNW182" s="138"/>
      <c r="UNX182" s="138"/>
      <c r="UNY182" s="138"/>
      <c r="UNZ182" s="138"/>
      <c r="UOA182" s="138"/>
      <c r="UOB182" s="138"/>
      <c r="UOC182" s="138"/>
      <c r="UOD182" s="138"/>
      <c r="UOE182" s="138"/>
      <c r="UOF182" s="138"/>
      <c r="UOG182" s="138"/>
      <c r="UOH182" s="138"/>
      <c r="UOI182" s="138"/>
      <c r="UOJ182" s="138"/>
      <c r="UOK182" s="138"/>
      <c r="UOL182" s="138"/>
      <c r="UOM182" s="138"/>
      <c r="UON182" s="138"/>
      <c r="UOO182" s="138"/>
      <c r="UOP182" s="138"/>
      <c r="UOQ182" s="138"/>
      <c r="UOR182" s="138"/>
      <c r="UOS182" s="138"/>
      <c r="UOT182" s="138"/>
      <c r="UOU182" s="138"/>
      <c r="UOV182" s="138"/>
      <c r="UOW182" s="138"/>
      <c r="UOX182" s="138"/>
      <c r="UOY182" s="138"/>
      <c r="UOZ182" s="138"/>
      <c r="UPA182" s="138"/>
      <c r="UPB182" s="138"/>
      <c r="UPC182" s="138"/>
      <c r="UPD182" s="138"/>
      <c r="UPE182" s="138"/>
      <c r="UPF182" s="138"/>
      <c r="UPG182" s="138"/>
      <c r="UPH182" s="138"/>
      <c r="UPI182" s="138"/>
      <c r="UPJ182" s="138"/>
      <c r="UPK182" s="138"/>
      <c r="UPL182" s="138"/>
      <c r="UPM182" s="138"/>
      <c r="UPN182" s="138"/>
      <c r="UPO182" s="138"/>
      <c r="UPP182" s="138"/>
      <c r="UPQ182" s="138"/>
      <c r="UPR182" s="138"/>
      <c r="UPS182" s="138"/>
      <c r="UPT182" s="138"/>
      <c r="UPU182" s="138"/>
      <c r="UPV182" s="138"/>
      <c r="UPW182" s="138"/>
      <c r="UPX182" s="138"/>
      <c r="UPY182" s="138"/>
      <c r="UPZ182" s="138"/>
      <c r="UQA182" s="138"/>
      <c r="UQB182" s="138"/>
      <c r="UQC182" s="138"/>
      <c r="UQD182" s="138"/>
      <c r="UQE182" s="138"/>
      <c r="UQF182" s="138"/>
      <c r="UQG182" s="138"/>
      <c r="UQH182" s="138"/>
      <c r="UQI182" s="138"/>
      <c r="UQJ182" s="138"/>
      <c r="UQK182" s="138"/>
      <c r="UQL182" s="138"/>
      <c r="UQM182" s="138"/>
      <c r="UQN182" s="138"/>
      <c r="UQO182" s="138"/>
      <c r="UQP182" s="138"/>
      <c r="UQQ182" s="138"/>
      <c r="UQR182" s="138"/>
      <c r="UQS182" s="138"/>
      <c r="UQT182" s="138"/>
      <c r="UQU182" s="138"/>
      <c r="UQV182" s="138"/>
      <c r="UQW182" s="138"/>
      <c r="UQX182" s="138"/>
      <c r="UQY182" s="138"/>
      <c r="UQZ182" s="138"/>
      <c r="URA182" s="138"/>
      <c r="URB182" s="138"/>
      <c r="URC182" s="138"/>
      <c r="URD182" s="138"/>
      <c r="URE182" s="138"/>
      <c r="URF182" s="138"/>
      <c r="URG182" s="138"/>
      <c r="URH182" s="138"/>
      <c r="URI182" s="138"/>
      <c r="URJ182" s="138"/>
      <c r="URK182" s="138"/>
      <c r="URL182" s="138"/>
      <c r="URM182" s="138"/>
      <c r="URN182" s="138"/>
      <c r="URO182" s="138"/>
      <c r="URP182" s="138"/>
      <c r="URQ182" s="138"/>
      <c r="URR182" s="138"/>
      <c r="URS182" s="138"/>
      <c r="URT182" s="138"/>
      <c r="URU182" s="138"/>
      <c r="URV182" s="138"/>
      <c r="URW182" s="138"/>
      <c r="URX182" s="138"/>
      <c r="URY182" s="138"/>
      <c r="URZ182" s="138"/>
      <c r="USA182" s="138"/>
      <c r="USB182" s="138"/>
      <c r="USC182" s="138"/>
      <c r="USD182" s="138"/>
      <c r="USE182" s="138"/>
      <c r="USF182" s="138"/>
      <c r="USG182" s="138"/>
      <c r="USH182" s="138"/>
      <c r="USI182" s="138"/>
      <c r="USJ182" s="138"/>
      <c r="USK182" s="138"/>
      <c r="USL182" s="138"/>
      <c r="USM182" s="138"/>
      <c r="USN182" s="138"/>
      <c r="USO182" s="138"/>
      <c r="USP182" s="138"/>
      <c r="USQ182" s="138"/>
      <c r="USR182" s="138"/>
      <c r="USS182" s="138"/>
      <c r="UST182" s="138"/>
      <c r="USU182" s="138"/>
      <c r="USV182" s="138"/>
      <c r="USW182" s="138"/>
      <c r="USX182" s="138"/>
      <c r="USY182" s="138"/>
      <c r="USZ182" s="138"/>
      <c r="UTA182" s="138"/>
      <c r="UTB182" s="138"/>
      <c r="UTC182" s="138"/>
      <c r="UTD182" s="138"/>
      <c r="UTE182" s="138"/>
      <c r="UTF182" s="138"/>
      <c r="UTG182" s="138"/>
      <c r="UTH182" s="138"/>
      <c r="UTI182" s="138"/>
      <c r="UTJ182" s="138"/>
      <c r="UTK182" s="138"/>
      <c r="UTL182" s="138"/>
      <c r="UTM182" s="138"/>
      <c r="UTN182" s="138"/>
      <c r="UTO182" s="138"/>
      <c r="UTP182" s="138"/>
      <c r="UTQ182" s="138"/>
      <c r="UTR182" s="138"/>
      <c r="UTS182" s="138"/>
      <c r="UTT182" s="138"/>
      <c r="UTU182" s="138"/>
      <c r="UTV182" s="138"/>
      <c r="UTW182" s="138"/>
      <c r="UTX182" s="138"/>
      <c r="UTY182" s="138"/>
      <c r="UTZ182" s="138"/>
      <c r="UUA182" s="138"/>
      <c r="UUB182" s="138"/>
      <c r="UUC182" s="138"/>
      <c r="UUD182" s="138"/>
      <c r="UUE182" s="138"/>
      <c r="UUF182" s="138"/>
      <c r="UUG182" s="138"/>
      <c r="UUH182" s="138"/>
      <c r="UUI182" s="138"/>
      <c r="UUJ182" s="138"/>
      <c r="UUK182" s="138"/>
      <c r="UUL182" s="138"/>
      <c r="UUM182" s="138"/>
      <c r="UUN182" s="138"/>
      <c r="UUO182" s="138"/>
      <c r="UUP182" s="138"/>
      <c r="UUQ182" s="138"/>
      <c r="UUR182" s="138"/>
      <c r="UUS182" s="138"/>
      <c r="UUT182" s="138"/>
      <c r="UUU182" s="138"/>
      <c r="UUV182" s="138"/>
      <c r="UUW182" s="138"/>
      <c r="UUX182" s="138"/>
      <c r="UUY182" s="138"/>
      <c r="UUZ182" s="138"/>
      <c r="UVA182" s="138"/>
      <c r="UVB182" s="138"/>
      <c r="UVC182" s="138"/>
      <c r="UVD182" s="138"/>
      <c r="UVE182" s="138"/>
      <c r="UVF182" s="138"/>
      <c r="UVG182" s="138"/>
      <c r="UVH182" s="138"/>
      <c r="UVI182" s="138"/>
      <c r="UVJ182" s="138"/>
      <c r="UVK182" s="138"/>
      <c r="UVL182" s="138"/>
      <c r="UVM182" s="138"/>
      <c r="UVN182" s="138"/>
      <c r="UVO182" s="138"/>
      <c r="UVP182" s="138"/>
      <c r="UVQ182" s="138"/>
      <c r="UVR182" s="138"/>
      <c r="UVS182" s="138"/>
      <c r="UVT182" s="138"/>
      <c r="UVU182" s="138"/>
      <c r="UVV182" s="138"/>
      <c r="UVW182" s="138"/>
      <c r="UVX182" s="138"/>
      <c r="UVY182" s="138"/>
      <c r="UVZ182" s="138"/>
      <c r="UWA182" s="138"/>
      <c r="UWB182" s="138"/>
      <c r="UWC182" s="138"/>
      <c r="UWD182" s="138"/>
      <c r="UWE182" s="138"/>
      <c r="UWF182" s="138"/>
      <c r="UWG182" s="138"/>
      <c r="UWH182" s="138"/>
      <c r="UWI182" s="138"/>
      <c r="UWJ182" s="138"/>
      <c r="UWK182" s="138"/>
      <c r="UWL182" s="138"/>
      <c r="UWM182" s="138"/>
      <c r="UWN182" s="138"/>
      <c r="UWO182" s="138"/>
      <c r="UWP182" s="138"/>
      <c r="UWQ182" s="138"/>
      <c r="UWR182" s="138"/>
      <c r="UWS182" s="138"/>
      <c r="UWT182" s="138"/>
      <c r="UWU182" s="138"/>
      <c r="UWV182" s="138"/>
      <c r="UWW182" s="138"/>
      <c r="UWX182" s="138"/>
      <c r="UWY182" s="138"/>
      <c r="UWZ182" s="138"/>
      <c r="UXA182" s="138"/>
      <c r="UXB182" s="138"/>
      <c r="UXC182" s="138"/>
      <c r="UXD182" s="138"/>
      <c r="UXE182" s="138"/>
      <c r="UXF182" s="138"/>
      <c r="UXG182" s="138"/>
      <c r="UXH182" s="138"/>
      <c r="UXI182" s="138"/>
      <c r="UXJ182" s="138"/>
      <c r="UXK182" s="138"/>
      <c r="UXL182" s="138"/>
      <c r="UXM182" s="138"/>
      <c r="UXN182" s="138"/>
      <c r="UXO182" s="138"/>
      <c r="UXP182" s="138"/>
      <c r="UXQ182" s="138"/>
      <c r="UXR182" s="138"/>
      <c r="UXS182" s="138"/>
      <c r="UXT182" s="138"/>
      <c r="UXU182" s="138"/>
      <c r="UXV182" s="138"/>
      <c r="UXW182" s="138"/>
      <c r="UXX182" s="138"/>
      <c r="UXY182" s="138"/>
      <c r="UXZ182" s="138"/>
      <c r="UYA182" s="138"/>
      <c r="UYB182" s="138"/>
      <c r="UYC182" s="138"/>
      <c r="UYD182" s="138"/>
      <c r="UYE182" s="138"/>
      <c r="UYF182" s="138"/>
      <c r="UYG182" s="138"/>
      <c r="UYH182" s="138"/>
      <c r="UYI182" s="138"/>
      <c r="UYJ182" s="138"/>
      <c r="UYK182" s="138"/>
      <c r="UYL182" s="138"/>
      <c r="UYM182" s="138"/>
      <c r="UYN182" s="138"/>
      <c r="UYO182" s="138"/>
      <c r="UYP182" s="138"/>
      <c r="UYQ182" s="138"/>
      <c r="UYR182" s="138"/>
      <c r="UYS182" s="138"/>
      <c r="UYT182" s="138"/>
      <c r="UYU182" s="138"/>
      <c r="UYV182" s="138"/>
      <c r="UYW182" s="138"/>
      <c r="UYX182" s="138"/>
      <c r="UYY182" s="138"/>
      <c r="UYZ182" s="138"/>
      <c r="UZA182" s="138"/>
      <c r="UZB182" s="138"/>
      <c r="UZC182" s="138"/>
      <c r="UZD182" s="138"/>
      <c r="UZE182" s="138"/>
      <c r="UZF182" s="138"/>
      <c r="UZG182" s="138"/>
      <c r="UZH182" s="138"/>
      <c r="UZI182" s="138"/>
      <c r="UZJ182" s="138"/>
      <c r="UZK182" s="138"/>
      <c r="UZL182" s="138"/>
      <c r="UZM182" s="138"/>
      <c r="UZN182" s="138"/>
      <c r="UZO182" s="138"/>
      <c r="UZP182" s="138"/>
      <c r="UZQ182" s="138"/>
      <c r="UZR182" s="138"/>
      <c r="UZS182" s="138"/>
      <c r="UZT182" s="138"/>
      <c r="UZU182" s="138"/>
      <c r="UZV182" s="138"/>
      <c r="UZW182" s="138"/>
      <c r="UZX182" s="138"/>
      <c r="UZY182" s="138"/>
      <c r="UZZ182" s="138"/>
      <c r="VAA182" s="138"/>
      <c r="VAB182" s="138"/>
      <c r="VAC182" s="138"/>
      <c r="VAD182" s="138"/>
      <c r="VAE182" s="138"/>
      <c r="VAF182" s="138"/>
      <c r="VAG182" s="138"/>
      <c r="VAH182" s="138"/>
      <c r="VAI182" s="138"/>
      <c r="VAJ182" s="138"/>
      <c r="VAK182" s="138"/>
      <c r="VAL182" s="138"/>
      <c r="VAM182" s="138"/>
      <c r="VAN182" s="138"/>
      <c r="VAO182" s="138"/>
      <c r="VAP182" s="138"/>
      <c r="VAQ182" s="138"/>
      <c r="VAR182" s="138"/>
      <c r="VAS182" s="138"/>
      <c r="VAT182" s="138"/>
      <c r="VAU182" s="138"/>
      <c r="VAV182" s="138"/>
      <c r="VAW182" s="138"/>
      <c r="VAX182" s="138"/>
      <c r="VAY182" s="138"/>
      <c r="VAZ182" s="138"/>
      <c r="VBA182" s="138"/>
      <c r="VBB182" s="138"/>
      <c r="VBC182" s="138"/>
      <c r="VBD182" s="138"/>
      <c r="VBE182" s="138"/>
      <c r="VBF182" s="138"/>
      <c r="VBG182" s="138"/>
      <c r="VBH182" s="138"/>
      <c r="VBI182" s="138"/>
      <c r="VBJ182" s="138"/>
      <c r="VBK182" s="138"/>
      <c r="VBL182" s="138"/>
      <c r="VBM182" s="138"/>
      <c r="VBN182" s="138"/>
      <c r="VBO182" s="138"/>
      <c r="VBP182" s="138"/>
      <c r="VBQ182" s="138"/>
      <c r="VBR182" s="138"/>
      <c r="VBS182" s="138"/>
      <c r="VBT182" s="138"/>
      <c r="VBU182" s="138"/>
      <c r="VBV182" s="138"/>
      <c r="VBW182" s="138"/>
      <c r="VBX182" s="138"/>
      <c r="VBY182" s="138"/>
      <c r="VBZ182" s="138"/>
      <c r="VCA182" s="138"/>
      <c r="VCB182" s="138"/>
      <c r="VCC182" s="138"/>
      <c r="VCD182" s="138"/>
      <c r="VCE182" s="138"/>
      <c r="VCF182" s="138"/>
      <c r="VCG182" s="138"/>
      <c r="VCH182" s="138"/>
      <c r="VCI182" s="138"/>
      <c r="VCJ182" s="138"/>
      <c r="VCK182" s="138"/>
      <c r="VCL182" s="138"/>
      <c r="VCM182" s="138"/>
      <c r="VCN182" s="138"/>
      <c r="VCO182" s="138"/>
      <c r="VCP182" s="138"/>
      <c r="VCQ182" s="138"/>
      <c r="VCR182" s="138"/>
      <c r="VCS182" s="138"/>
      <c r="VCT182" s="138"/>
      <c r="VCU182" s="138"/>
      <c r="VCV182" s="138"/>
      <c r="VCW182" s="138"/>
      <c r="VCX182" s="138"/>
      <c r="VCY182" s="138"/>
      <c r="VCZ182" s="138"/>
      <c r="VDA182" s="138"/>
      <c r="VDB182" s="138"/>
      <c r="VDC182" s="138"/>
      <c r="VDD182" s="138"/>
      <c r="VDE182" s="138"/>
      <c r="VDF182" s="138"/>
      <c r="VDG182" s="138"/>
      <c r="VDH182" s="138"/>
      <c r="VDI182" s="138"/>
      <c r="VDJ182" s="138"/>
      <c r="VDK182" s="138"/>
      <c r="VDL182" s="138"/>
      <c r="VDM182" s="138"/>
      <c r="VDN182" s="138"/>
      <c r="VDO182" s="138"/>
      <c r="VDP182" s="138"/>
      <c r="VDQ182" s="138"/>
      <c r="VDR182" s="138"/>
      <c r="VDS182" s="138"/>
      <c r="VDT182" s="138"/>
      <c r="VDU182" s="138"/>
      <c r="VDV182" s="138"/>
      <c r="VDW182" s="138"/>
      <c r="VDX182" s="138"/>
      <c r="VDY182" s="138"/>
      <c r="VDZ182" s="138"/>
      <c r="VEA182" s="138"/>
      <c r="VEB182" s="138"/>
      <c r="VEC182" s="138"/>
      <c r="VED182" s="138"/>
      <c r="VEE182" s="138"/>
      <c r="VEF182" s="138"/>
      <c r="VEG182" s="138"/>
      <c r="VEH182" s="138"/>
      <c r="VEI182" s="138"/>
      <c r="VEJ182" s="138"/>
      <c r="VEK182" s="138"/>
      <c r="VEL182" s="138"/>
      <c r="VEM182" s="138"/>
      <c r="VEN182" s="138"/>
      <c r="VEO182" s="138"/>
      <c r="VEP182" s="138"/>
      <c r="VEQ182" s="138"/>
      <c r="VER182" s="138"/>
      <c r="VES182" s="138"/>
      <c r="VET182" s="138"/>
      <c r="VEU182" s="138"/>
      <c r="VEV182" s="138"/>
      <c r="VEW182" s="138"/>
      <c r="VEX182" s="138"/>
      <c r="VEY182" s="138"/>
      <c r="VEZ182" s="138"/>
      <c r="VFA182" s="138"/>
      <c r="VFB182" s="138"/>
      <c r="VFC182" s="138"/>
      <c r="VFD182" s="138"/>
      <c r="VFE182" s="138"/>
      <c r="VFF182" s="138"/>
      <c r="VFG182" s="138"/>
      <c r="VFH182" s="138"/>
      <c r="VFI182" s="138"/>
      <c r="VFJ182" s="138"/>
      <c r="VFK182" s="138"/>
      <c r="VFL182" s="138"/>
      <c r="VFM182" s="138"/>
      <c r="VFN182" s="138"/>
      <c r="VFO182" s="138"/>
      <c r="VFP182" s="138"/>
      <c r="VFQ182" s="138"/>
      <c r="VFR182" s="138"/>
      <c r="VFS182" s="138"/>
      <c r="VFT182" s="138"/>
      <c r="VFU182" s="138"/>
      <c r="VFV182" s="138"/>
      <c r="VFW182" s="138"/>
      <c r="VFX182" s="138"/>
      <c r="VFY182" s="138"/>
      <c r="VFZ182" s="138"/>
      <c r="VGA182" s="138"/>
      <c r="VGB182" s="138"/>
      <c r="VGC182" s="138"/>
      <c r="VGD182" s="138"/>
      <c r="VGE182" s="138"/>
      <c r="VGF182" s="138"/>
      <c r="VGG182" s="138"/>
      <c r="VGH182" s="138"/>
      <c r="VGI182" s="138"/>
      <c r="VGJ182" s="138"/>
      <c r="VGK182" s="138"/>
      <c r="VGL182" s="138"/>
      <c r="VGM182" s="138"/>
      <c r="VGN182" s="138"/>
      <c r="VGO182" s="138"/>
      <c r="VGP182" s="138"/>
      <c r="VGQ182" s="138"/>
      <c r="VGR182" s="138"/>
      <c r="VGS182" s="138"/>
      <c r="VGT182" s="138"/>
      <c r="VGU182" s="138"/>
      <c r="VGV182" s="138"/>
      <c r="VGW182" s="138"/>
      <c r="VGX182" s="138"/>
      <c r="VGY182" s="138"/>
      <c r="VGZ182" s="138"/>
      <c r="VHA182" s="138"/>
      <c r="VHB182" s="138"/>
      <c r="VHC182" s="138"/>
      <c r="VHD182" s="138"/>
      <c r="VHE182" s="138"/>
      <c r="VHF182" s="138"/>
      <c r="VHG182" s="138"/>
      <c r="VHH182" s="138"/>
      <c r="VHI182" s="138"/>
      <c r="VHJ182" s="138"/>
      <c r="VHK182" s="138"/>
      <c r="VHL182" s="138"/>
      <c r="VHM182" s="138"/>
      <c r="VHN182" s="138"/>
      <c r="VHO182" s="138"/>
      <c r="VHP182" s="138"/>
      <c r="VHQ182" s="138"/>
      <c r="VHR182" s="138"/>
      <c r="VHS182" s="138"/>
      <c r="VHT182" s="138"/>
      <c r="VHU182" s="138"/>
      <c r="VHV182" s="138"/>
      <c r="VHW182" s="138"/>
      <c r="VHX182" s="138"/>
      <c r="VHY182" s="138"/>
      <c r="VHZ182" s="138"/>
      <c r="VIA182" s="138"/>
      <c r="VIB182" s="138"/>
      <c r="VIC182" s="138"/>
      <c r="VID182" s="138"/>
      <c r="VIE182" s="138"/>
      <c r="VIF182" s="138"/>
      <c r="VIG182" s="138"/>
      <c r="VIH182" s="138"/>
      <c r="VII182" s="138"/>
      <c r="VIJ182" s="138"/>
      <c r="VIK182" s="138"/>
      <c r="VIL182" s="138"/>
      <c r="VIM182" s="138"/>
      <c r="VIN182" s="138"/>
      <c r="VIO182" s="138"/>
      <c r="VIP182" s="138"/>
      <c r="VIQ182" s="138"/>
      <c r="VIR182" s="138"/>
      <c r="VIS182" s="138"/>
      <c r="VIT182" s="138"/>
      <c r="VIU182" s="138"/>
      <c r="VIV182" s="138"/>
      <c r="VIW182" s="138"/>
      <c r="VIX182" s="138"/>
      <c r="VIY182" s="138"/>
      <c r="VIZ182" s="138"/>
      <c r="VJA182" s="138"/>
      <c r="VJB182" s="138"/>
      <c r="VJC182" s="138"/>
      <c r="VJD182" s="138"/>
      <c r="VJE182" s="138"/>
      <c r="VJF182" s="138"/>
      <c r="VJG182" s="138"/>
      <c r="VJH182" s="138"/>
      <c r="VJI182" s="138"/>
      <c r="VJJ182" s="138"/>
      <c r="VJK182" s="138"/>
      <c r="VJL182" s="138"/>
      <c r="VJM182" s="138"/>
      <c r="VJN182" s="138"/>
      <c r="VJO182" s="138"/>
      <c r="VJP182" s="138"/>
      <c r="VJQ182" s="138"/>
      <c r="VJR182" s="138"/>
      <c r="VJS182" s="138"/>
      <c r="VJT182" s="138"/>
      <c r="VJU182" s="138"/>
      <c r="VJV182" s="138"/>
      <c r="VJW182" s="138"/>
      <c r="VJX182" s="138"/>
      <c r="VJY182" s="138"/>
      <c r="VJZ182" s="138"/>
      <c r="VKA182" s="138"/>
      <c r="VKB182" s="138"/>
      <c r="VKC182" s="138"/>
      <c r="VKD182" s="138"/>
      <c r="VKE182" s="138"/>
      <c r="VKF182" s="138"/>
      <c r="VKG182" s="138"/>
      <c r="VKH182" s="138"/>
      <c r="VKI182" s="138"/>
      <c r="VKJ182" s="138"/>
      <c r="VKK182" s="138"/>
      <c r="VKL182" s="138"/>
      <c r="VKM182" s="138"/>
      <c r="VKN182" s="138"/>
      <c r="VKO182" s="138"/>
      <c r="VKP182" s="138"/>
      <c r="VKQ182" s="138"/>
      <c r="VKR182" s="138"/>
      <c r="VKS182" s="138"/>
      <c r="VKT182" s="138"/>
      <c r="VKU182" s="138"/>
      <c r="VKV182" s="138"/>
      <c r="VKW182" s="138"/>
      <c r="VKX182" s="138"/>
      <c r="VKY182" s="138"/>
      <c r="VKZ182" s="138"/>
      <c r="VLA182" s="138"/>
      <c r="VLB182" s="138"/>
      <c r="VLC182" s="138"/>
      <c r="VLD182" s="138"/>
      <c r="VLE182" s="138"/>
      <c r="VLF182" s="138"/>
      <c r="VLG182" s="138"/>
      <c r="VLH182" s="138"/>
      <c r="VLI182" s="138"/>
      <c r="VLJ182" s="138"/>
      <c r="VLK182" s="138"/>
      <c r="VLL182" s="138"/>
      <c r="VLM182" s="138"/>
      <c r="VLN182" s="138"/>
      <c r="VLO182" s="138"/>
      <c r="VLP182" s="138"/>
      <c r="VLQ182" s="138"/>
      <c r="VLR182" s="138"/>
      <c r="VLS182" s="138"/>
      <c r="VLT182" s="138"/>
      <c r="VLU182" s="138"/>
      <c r="VLV182" s="138"/>
      <c r="VLW182" s="138"/>
      <c r="VLX182" s="138"/>
      <c r="VLY182" s="138"/>
      <c r="VLZ182" s="138"/>
      <c r="VMA182" s="138"/>
      <c r="VMB182" s="138"/>
      <c r="VMC182" s="138"/>
      <c r="VMD182" s="138"/>
      <c r="VME182" s="138"/>
      <c r="VMF182" s="138"/>
      <c r="VMG182" s="138"/>
      <c r="VMH182" s="138"/>
      <c r="VMI182" s="138"/>
      <c r="VMJ182" s="138"/>
      <c r="VMK182" s="138"/>
      <c r="VML182" s="138"/>
      <c r="VMM182" s="138"/>
      <c r="VMN182" s="138"/>
      <c r="VMO182" s="138"/>
      <c r="VMP182" s="138"/>
      <c r="VMQ182" s="138"/>
      <c r="VMR182" s="138"/>
      <c r="VMS182" s="138"/>
      <c r="VMT182" s="138"/>
      <c r="VMU182" s="138"/>
      <c r="VMV182" s="138"/>
      <c r="VMW182" s="138"/>
      <c r="VMX182" s="138"/>
      <c r="VMY182" s="138"/>
      <c r="VMZ182" s="138"/>
      <c r="VNA182" s="138"/>
      <c r="VNB182" s="138"/>
      <c r="VNC182" s="138"/>
      <c r="VND182" s="138"/>
      <c r="VNE182" s="138"/>
      <c r="VNF182" s="138"/>
      <c r="VNG182" s="138"/>
      <c r="VNH182" s="138"/>
      <c r="VNI182" s="138"/>
      <c r="VNJ182" s="138"/>
      <c r="VNK182" s="138"/>
      <c r="VNL182" s="138"/>
      <c r="VNM182" s="138"/>
      <c r="VNN182" s="138"/>
      <c r="VNO182" s="138"/>
      <c r="VNP182" s="138"/>
      <c r="VNQ182" s="138"/>
      <c r="VNR182" s="138"/>
      <c r="VNS182" s="138"/>
      <c r="VNT182" s="138"/>
      <c r="VNU182" s="138"/>
      <c r="VNV182" s="138"/>
      <c r="VNW182" s="138"/>
      <c r="VNX182" s="138"/>
      <c r="VNY182" s="138"/>
      <c r="VNZ182" s="138"/>
      <c r="VOA182" s="138"/>
      <c r="VOB182" s="138"/>
      <c r="VOC182" s="138"/>
      <c r="VOD182" s="138"/>
      <c r="VOE182" s="138"/>
      <c r="VOF182" s="138"/>
      <c r="VOG182" s="138"/>
      <c r="VOH182" s="138"/>
      <c r="VOI182" s="138"/>
      <c r="VOJ182" s="138"/>
      <c r="VOK182" s="138"/>
      <c r="VOL182" s="138"/>
      <c r="VOM182" s="138"/>
      <c r="VON182" s="138"/>
      <c r="VOO182" s="138"/>
      <c r="VOP182" s="138"/>
      <c r="VOQ182" s="138"/>
      <c r="VOR182" s="138"/>
      <c r="VOS182" s="138"/>
      <c r="VOT182" s="138"/>
      <c r="VOU182" s="138"/>
      <c r="VOV182" s="138"/>
      <c r="VOW182" s="138"/>
      <c r="VOX182" s="138"/>
      <c r="VOY182" s="138"/>
      <c r="VOZ182" s="138"/>
      <c r="VPA182" s="138"/>
      <c r="VPB182" s="138"/>
      <c r="VPC182" s="138"/>
      <c r="VPD182" s="138"/>
      <c r="VPE182" s="138"/>
      <c r="VPF182" s="138"/>
      <c r="VPG182" s="138"/>
      <c r="VPH182" s="138"/>
      <c r="VPI182" s="138"/>
      <c r="VPJ182" s="138"/>
      <c r="VPK182" s="138"/>
      <c r="VPL182" s="138"/>
      <c r="VPM182" s="138"/>
      <c r="VPN182" s="138"/>
      <c r="VPO182" s="138"/>
      <c r="VPP182" s="138"/>
      <c r="VPQ182" s="138"/>
      <c r="VPR182" s="138"/>
      <c r="VPS182" s="138"/>
      <c r="VPT182" s="138"/>
      <c r="VPU182" s="138"/>
      <c r="VPV182" s="138"/>
      <c r="VPW182" s="138"/>
      <c r="VPX182" s="138"/>
      <c r="VPY182" s="138"/>
      <c r="VPZ182" s="138"/>
      <c r="VQA182" s="138"/>
      <c r="VQB182" s="138"/>
      <c r="VQC182" s="138"/>
      <c r="VQD182" s="138"/>
      <c r="VQE182" s="138"/>
      <c r="VQF182" s="138"/>
      <c r="VQG182" s="138"/>
      <c r="VQH182" s="138"/>
      <c r="VQI182" s="138"/>
      <c r="VQJ182" s="138"/>
      <c r="VQK182" s="138"/>
      <c r="VQL182" s="138"/>
      <c r="VQM182" s="138"/>
      <c r="VQN182" s="138"/>
      <c r="VQO182" s="138"/>
      <c r="VQP182" s="138"/>
      <c r="VQQ182" s="138"/>
      <c r="VQR182" s="138"/>
      <c r="VQS182" s="138"/>
      <c r="VQT182" s="138"/>
      <c r="VQU182" s="138"/>
      <c r="VQV182" s="138"/>
      <c r="VQW182" s="138"/>
      <c r="VQX182" s="138"/>
      <c r="VQY182" s="138"/>
      <c r="VQZ182" s="138"/>
      <c r="VRA182" s="138"/>
      <c r="VRB182" s="138"/>
      <c r="VRC182" s="138"/>
      <c r="VRD182" s="138"/>
      <c r="VRE182" s="138"/>
      <c r="VRF182" s="138"/>
      <c r="VRG182" s="138"/>
      <c r="VRH182" s="138"/>
      <c r="VRI182" s="138"/>
      <c r="VRJ182" s="138"/>
      <c r="VRK182" s="138"/>
      <c r="VRL182" s="138"/>
      <c r="VRM182" s="138"/>
      <c r="VRN182" s="138"/>
      <c r="VRO182" s="138"/>
      <c r="VRP182" s="138"/>
      <c r="VRQ182" s="138"/>
      <c r="VRR182" s="138"/>
      <c r="VRS182" s="138"/>
      <c r="VRT182" s="138"/>
      <c r="VRU182" s="138"/>
      <c r="VRV182" s="138"/>
      <c r="VRW182" s="138"/>
      <c r="VRX182" s="138"/>
      <c r="VRY182" s="138"/>
      <c r="VRZ182" s="138"/>
      <c r="VSA182" s="138"/>
      <c r="VSB182" s="138"/>
      <c r="VSC182" s="138"/>
      <c r="VSD182" s="138"/>
      <c r="VSE182" s="138"/>
      <c r="VSF182" s="138"/>
      <c r="VSG182" s="138"/>
      <c r="VSH182" s="138"/>
      <c r="VSI182" s="138"/>
      <c r="VSJ182" s="138"/>
      <c r="VSK182" s="138"/>
      <c r="VSL182" s="138"/>
      <c r="VSM182" s="138"/>
      <c r="VSN182" s="138"/>
      <c r="VSO182" s="138"/>
      <c r="VSP182" s="138"/>
      <c r="VSQ182" s="138"/>
      <c r="VSR182" s="138"/>
      <c r="VSS182" s="138"/>
      <c r="VST182" s="138"/>
      <c r="VSU182" s="138"/>
      <c r="VSV182" s="138"/>
      <c r="VSW182" s="138"/>
      <c r="VSX182" s="138"/>
      <c r="VSY182" s="138"/>
      <c r="VSZ182" s="138"/>
      <c r="VTA182" s="138"/>
      <c r="VTB182" s="138"/>
      <c r="VTC182" s="138"/>
      <c r="VTD182" s="138"/>
      <c r="VTE182" s="138"/>
      <c r="VTF182" s="138"/>
      <c r="VTG182" s="138"/>
      <c r="VTH182" s="138"/>
      <c r="VTI182" s="138"/>
      <c r="VTJ182" s="138"/>
      <c r="VTK182" s="138"/>
      <c r="VTL182" s="138"/>
      <c r="VTM182" s="138"/>
      <c r="VTN182" s="138"/>
      <c r="VTO182" s="138"/>
      <c r="VTP182" s="138"/>
      <c r="VTQ182" s="138"/>
      <c r="VTR182" s="138"/>
      <c r="VTS182" s="138"/>
      <c r="VTT182" s="138"/>
      <c r="VTU182" s="138"/>
      <c r="VTV182" s="138"/>
      <c r="VTW182" s="138"/>
      <c r="VTX182" s="138"/>
      <c r="VTY182" s="138"/>
      <c r="VTZ182" s="138"/>
      <c r="VUA182" s="138"/>
      <c r="VUB182" s="138"/>
      <c r="VUC182" s="138"/>
      <c r="VUD182" s="138"/>
      <c r="VUE182" s="138"/>
      <c r="VUF182" s="138"/>
      <c r="VUG182" s="138"/>
      <c r="VUH182" s="138"/>
      <c r="VUI182" s="138"/>
      <c r="VUJ182" s="138"/>
      <c r="VUK182" s="138"/>
      <c r="VUL182" s="138"/>
      <c r="VUM182" s="138"/>
      <c r="VUN182" s="138"/>
      <c r="VUO182" s="138"/>
      <c r="VUP182" s="138"/>
      <c r="VUQ182" s="138"/>
      <c r="VUR182" s="138"/>
      <c r="VUS182" s="138"/>
      <c r="VUT182" s="138"/>
      <c r="VUU182" s="138"/>
      <c r="VUV182" s="138"/>
      <c r="VUW182" s="138"/>
      <c r="VUX182" s="138"/>
      <c r="VUY182" s="138"/>
      <c r="VUZ182" s="138"/>
      <c r="VVA182" s="138"/>
      <c r="VVB182" s="138"/>
      <c r="VVC182" s="138"/>
      <c r="VVD182" s="138"/>
      <c r="VVE182" s="138"/>
      <c r="VVF182" s="138"/>
      <c r="VVG182" s="138"/>
      <c r="VVH182" s="138"/>
      <c r="VVI182" s="138"/>
      <c r="VVJ182" s="138"/>
      <c r="VVK182" s="138"/>
      <c r="VVL182" s="138"/>
      <c r="VVM182" s="138"/>
      <c r="VVN182" s="138"/>
      <c r="VVO182" s="138"/>
      <c r="VVP182" s="138"/>
      <c r="VVQ182" s="138"/>
      <c r="VVR182" s="138"/>
      <c r="VVS182" s="138"/>
      <c r="VVT182" s="138"/>
      <c r="VVU182" s="138"/>
      <c r="VVV182" s="138"/>
      <c r="VVW182" s="138"/>
      <c r="VVX182" s="138"/>
      <c r="VVY182" s="138"/>
      <c r="VVZ182" s="138"/>
      <c r="VWA182" s="138"/>
      <c r="VWB182" s="138"/>
      <c r="VWC182" s="138"/>
      <c r="VWD182" s="138"/>
      <c r="VWE182" s="138"/>
      <c r="VWF182" s="138"/>
      <c r="VWG182" s="138"/>
      <c r="VWH182" s="138"/>
      <c r="VWI182" s="138"/>
      <c r="VWJ182" s="138"/>
      <c r="VWK182" s="138"/>
      <c r="VWL182" s="138"/>
      <c r="VWM182" s="138"/>
      <c r="VWN182" s="138"/>
      <c r="VWO182" s="138"/>
      <c r="VWP182" s="138"/>
      <c r="VWQ182" s="138"/>
      <c r="VWR182" s="138"/>
      <c r="VWS182" s="138"/>
      <c r="VWT182" s="138"/>
      <c r="VWU182" s="138"/>
      <c r="VWV182" s="138"/>
      <c r="VWW182" s="138"/>
      <c r="VWX182" s="138"/>
      <c r="VWY182" s="138"/>
      <c r="VWZ182" s="138"/>
      <c r="VXA182" s="138"/>
      <c r="VXB182" s="138"/>
      <c r="VXC182" s="138"/>
      <c r="VXD182" s="138"/>
      <c r="VXE182" s="138"/>
      <c r="VXF182" s="138"/>
      <c r="VXG182" s="138"/>
      <c r="VXH182" s="138"/>
      <c r="VXI182" s="138"/>
      <c r="VXJ182" s="138"/>
      <c r="VXK182" s="138"/>
      <c r="VXL182" s="138"/>
      <c r="VXM182" s="138"/>
      <c r="VXN182" s="138"/>
      <c r="VXO182" s="138"/>
      <c r="VXP182" s="138"/>
      <c r="VXQ182" s="138"/>
      <c r="VXR182" s="138"/>
      <c r="VXS182" s="138"/>
      <c r="VXT182" s="138"/>
      <c r="VXU182" s="138"/>
      <c r="VXV182" s="138"/>
      <c r="VXW182" s="138"/>
      <c r="VXX182" s="138"/>
      <c r="VXY182" s="138"/>
      <c r="VXZ182" s="138"/>
      <c r="VYA182" s="138"/>
      <c r="VYB182" s="138"/>
      <c r="VYC182" s="138"/>
      <c r="VYD182" s="138"/>
      <c r="VYE182" s="138"/>
      <c r="VYF182" s="138"/>
      <c r="VYG182" s="138"/>
      <c r="VYH182" s="138"/>
      <c r="VYI182" s="138"/>
      <c r="VYJ182" s="138"/>
      <c r="VYK182" s="138"/>
      <c r="VYL182" s="138"/>
      <c r="VYM182" s="138"/>
      <c r="VYN182" s="138"/>
      <c r="VYO182" s="138"/>
      <c r="VYP182" s="138"/>
      <c r="VYQ182" s="138"/>
      <c r="VYR182" s="138"/>
      <c r="VYS182" s="138"/>
      <c r="VYT182" s="138"/>
      <c r="VYU182" s="138"/>
      <c r="VYV182" s="138"/>
      <c r="VYW182" s="138"/>
      <c r="VYX182" s="138"/>
      <c r="VYY182" s="138"/>
      <c r="VYZ182" s="138"/>
      <c r="VZA182" s="138"/>
      <c r="VZB182" s="138"/>
      <c r="VZC182" s="138"/>
      <c r="VZD182" s="138"/>
      <c r="VZE182" s="138"/>
      <c r="VZF182" s="138"/>
      <c r="VZG182" s="138"/>
      <c r="VZH182" s="138"/>
      <c r="VZI182" s="138"/>
      <c r="VZJ182" s="138"/>
      <c r="VZK182" s="138"/>
      <c r="VZL182" s="138"/>
      <c r="VZM182" s="138"/>
      <c r="VZN182" s="138"/>
      <c r="VZO182" s="138"/>
      <c r="VZP182" s="138"/>
      <c r="VZQ182" s="138"/>
      <c r="VZR182" s="138"/>
      <c r="VZS182" s="138"/>
      <c r="VZT182" s="138"/>
      <c r="VZU182" s="138"/>
      <c r="VZV182" s="138"/>
      <c r="VZW182" s="138"/>
      <c r="VZX182" s="138"/>
      <c r="VZY182" s="138"/>
      <c r="VZZ182" s="138"/>
      <c r="WAA182" s="138"/>
      <c r="WAB182" s="138"/>
      <c r="WAC182" s="138"/>
      <c r="WAD182" s="138"/>
      <c r="WAE182" s="138"/>
      <c r="WAF182" s="138"/>
      <c r="WAG182" s="138"/>
      <c r="WAH182" s="138"/>
      <c r="WAI182" s="138"/>
      <c r="WAJ182" s="138"/>
      <c r="WAK182" s="138"/>
      <c r="WAL182" s="138"/>
      <c r="WAM182" s="138"/>
      <c r="WAN182" s="138"/>
      <c r="WAO182" s="138"/>
      <c r="WAP182" s="138"/>
      <c r="WAQ182" s="138"/>
      <c r="WAR182" s="138"/>
      <c r="WAS182" s="138"/>
      <c r="WAT182" s="138"/>
      <c r="WAU182" s="138"/>
      <c r="WAV182" s="138"/>
      <c r="WAW182" s="138"/>
      <c r="WAX182" s="138"/>
      <c r="WAY182" s="138"/>
      <c r="WAZ182" s="138"/>
      <c r="WBA182" s="138"/>
      <c r="WBB182" s="138"/>
      <c r="WBC182" s="138"/>
      <c r="WBD182" s="138"/>
      <c r="WBE182" s="138"/>
      <c r="WBF182" s="138"/>
      <c r="WBG182" s="138"/>
      <c r="WBH182" s="138"/>
      <c r="WBI182" s="138"/>
      <c r="WBJ182" s="138"/>
      <c r="WBK182" s="138"/>
      <c r="WBL182" s="138"/>
      <c r="WBM182" s="138"/>
      <c r="WBN182" s="138"/>
      <c r="WBO182" s="138"/>
      <c r="WBP182" s="138"/>
      <c r="WBQ182" s="138"/>
      <c r="WBR182" s="138"/>
      <c r="WBS182" s="138"/>
      <c r="WBT182" s="138"/>
      <c r="WBU182" s="138"/>
      <c r="WBV182" s="138"/>
      <c r="WBW182" s="138"/>
      <c r="WBX182" s="138"/>
      <c r="WBY182" s="138"/>
      <c r="WBZ182" s="138"/>
      <c r="WCA182" s="138"/>
      <c r="WCB182" s="138"/>
      <c r="WCC182" s="138"/>
      <c r="WCD182" s="138"/>
      <c r="WCE182" s="138"/>
      <c r="WCF182" s="138"/>
      <c r="WCG182" s="138"/>
      <c r="WCH182" s="138"/>
      <c r="WCI182" s="138"/>
      <c r="WCJ182" s="138"/>
      <c r="WCK182" s="138"/>
      <c r="WCL182" s="138"/>
      <c r="WCM182" s="138"/>
      <c r="WCN182" s="138"/>
      <c r="WCO182" s="138"/>
      <c r="WCP182" s="138"/>
      <c r="WCQ182" s="138"/>
      <c r="WCR182" s="138"/>
      <c r="WCS182" s="138"/>
      <c r="WCT182" s="138"/>
      <c r="WCU182" s="138"/>
      <c r="WCV182" s="138"/>
      <c r="WCW182" s="138"/>
      <c r="WCX182" s="138"/>
      <c r="WCY182" s="138"/>
      <c r="WCZ182" s="138"/>
      <c r="WDA182" s="138"/>
      <c r="WDB182" s="138"/>
      <c r="WDC182" s="138"/>
      <c r="WDD182" s="138"/>
      <c r="WDE182" s="138"/>
      <c r="WDF182" s="138"/>
      <c r="WDG182" s="138"/>
      <c r="WDH182" s="138"/>
      <c r="WDI182" s="138"/>
      <c r="WDJ182" s="138"/>
      <c r="WDK182" s="138"/>
      <c r="WDL182" s="138"/>
      <c r="WDM182" s="138"/>
      <c r="WDN182" s="138"/>
      <c r="WDO182" s="138"/>
      <c r="WDP182" s="138"/>
      <c r="WDQ182" s="138"/>
      <c r="WDR182" s="138"/>
      <c r="WDS182" s="138"/>
      <c r="WDT182" s="138"/>
      <c r="WDU182" s="138"/>
      <c r="WDV182" s="138"/>
      <c r="WDW182" s="138"/>
      <c r="WDX182" s="138"/>
      <c r="WDY182" s="138"/>
      <c r="WDZ182" s="138"/>
      <c r="WEA182" s="138"/>
      <c r="WEB182" s="138"/>
      <c r="WEC182" s="138"/>
      <c r="WED182" s="138"/>
      <c r="WEE182" s="138"/>
      <c r="WEF182" s="138"/>
      <c r="WEG182" s="138"/>
      <c r="WEH182" s="138"/>
      <c r="WEI182" s="138"/>
      <c r="WEJ182" s="138"/>
      <c r="WEK182" s="138"/>
      <c r="WEL182" s="138"/>
      <c r="WEM182" s="138"/>
      <c r="WEN182" s="138"/>
      <c r="WEO182" s="138"/>
      <c r="WEP182" s="138"/>
      <c r="WEQ182" s="138"/>
      <c r="WER182" s="138"/>
      <c r="WES182" s="138"/>
      <c r="WET182" s="138"/>
      <c r="WEU182" s="138"/>
      <c r="WEV182" s="138"/>
      <c r="WEW182" s="138"/>
      <c r="WEX182" s="138"/>
      <c r="WEY182" s="138"/>
      <c r="WEZ182" s="138"/>
      <c r="WFA182" s="138"/>
      <c r="WFB182" s="138"/>
      <c r="WFC182" s="138"/>
      <c r="WFD182" s="138"/>
      <c r="WFE182" s="138"/>
      <c r="WFF182" s="138"/>
      <c r="WFG182" s="138"/>
      <c r="WFH182" s="138"/>
      <c r="WFI182" s="138"/>
      <c r="WFJ182" s="138"/>
      <c r="WFK182" s="138"/>
      <c r="WFL182" s="138"/>
      <c r="WFM182" s="138"/>
      <c r="WFN182" s="138"/>
      <c r="WFO182" s="138"/>
      <c r="WFP182" s="138"/>
      <c r="WFQ182" s="138"/>
      <c r="WFR182" s="138"/>
      <c r="WFS182" s="138"/>
      <c r="WFT182" s="138"/>
      <c r="WFU182" s="138"/>
      <c r="WFV182" s="138"/>
      <c r="WFW182" s="138"/>
      <c r="WFX182" s="138"/>
      <c r="WFY182" s="138"/>
      <c r="WFZ182" s="138"/>
      <c r="WGA182" s="138"/>
      <c r="WGB182" s="138"/>
      <c r="WGC182" s="138"/>
      <c r="WGD182" s="138"/>
      <c r="WGE182" s="138"/>
      <c r="WGF182" s="138"/>
      <c r="WGG182" s="138"/>
      <c r="WGH182" s="138"/>
      <c r="WGI182" s="138"/>
      <c r="WGJ182" s="138"/>
      <c r="WGK182" s="138"/>
      <c r="WGL182" s="138"/>
      <c r="WGM182" s="138"/>
      <c r="WGN182" s="138"/>
      <c r="WGO182" s="138"/>
      <c r="WGP182" s="138"/>
      <c r="WGQ182" s="138"/>
      <c r="WGR182" s="138"/>
      <c r="WGS182" s="138"/>
      <c r="WGT182" s="138"/>
      <c r="WGU182" s="138"/>
      <c r="WGV182" s="138"/>
      <c r="WGW182" s="138"/>
      <c r="WGX182" s="138"/>
      <c r="WGY182" s="138"/>
      <c r="WGZ182" s="138"/>
      <c r="WHA182" s="138"/>
      <c r="WHB182" s="138"/>
      <c r="WHC182" s="138"/>
      <c r="WHD182" s="138"/>
      <c r="WHE182" s="138"/>
      <c r="WHF182" s="138"/>
      <c r="WHG182" s="138"/>
      <c r="WHH182" s="138"/>
      <c r="WHI182" s="138"/>
      <c r="WHJ182" s="138"/>
      <c r="WHK182" s="138"/>
      <c r="WHL182" s="138"/>
      <c r="WHM182" s="138"/>
      <c r="WHN182" s="138"/>
      <c r="WHO182" s="138"/>
      <c r="WHP182" s="138"/>
      <c r="WHQ182" s="138"/>
      <c r="WHR182" s="138"/>
      <c r="WHS182" s="138"/>
      <c r="WHT182" s="138"/>
      <c r="WHU182" s="138"/>
      <c r="WHV182" s="138"/>
      <c r="WHW182" s="138"/>
      <c r="WHX182" s="138"/>
      <c r="WHY182" s="138"/>
      <c r="WHZ182" s="138"/>
      <c r="WIA182" s="138"/>
      <c r="WIB182" s="138"/>
      <c r="WIC182" s="138"/>
      <c r="WID182" s="138"/>
      <c r="WIE182" s="138"/>
      <c r="WIF182" s="138"/>
      <c r="WIG182" s="138"/>
      <c r="WIH182" s="138"/>
      <c r="WII182" s="138"/>
      <c r="WIJ182" s="138"/>
      <c r="WIK182" s="138"/>
      <c r="WIL182" s="138"/>
      <c r="WIM182" s="138"/>
      <c r="WIN182" s="138"/>
      <c r="WIO182" s="138"/>
      <c r="WIP182" s="138"/>
      <c r="WIQ182" s="138"/>
      <c r="WIR182" s="138"/>
      <c r="WIS182" s="138"/>
      <c r="WIT182" s="138"/>
      <c r="WIU182" s="138"/>
      <c r="WIV182" s="138"/>
      <c r="WIW182" s="138"/>
      <c r="WIX182" s="138"/>
      <c r="WIY182" s="138"/>
      <c r="WIZ182" s="138"/>
      <c r="WJA182" s="138"/>
      <c r="WJB182" s="138"/>
      <c r="WJC182" s="138"/>
      <c r="WJD182" s="138"/>
      <c r="WJE182" s="138"/>
      <c r="WJF182" s="138"/>
      <c r="WJG182" s="138"/>
      <c r="WJH182" s="138"/>
      <c r="WJI182" s="138"/>
      <c r="WJJ182" s="138"/>
      <c r="WJK182" s="138"/>
      <c r="WJL182" s="138"/>
      <c r="WJM182" s="138"/>
      <c r="WJN182" s="138"/>
      <c r="WJO182" s="138"/>
      <c r="WJP182" s="138"/>
      <c r="WJQ182" s="138"/>
      <c r="WJR182" s="138"/>
      <c r="WJS182" s="138"/>
      <c r="WJT182" s="138"/>
      <c r="WJU182" s="138"/>
      <c r="WJV182" s="138"/>
      <c r="WJW182" s="138"/>
      <c r="WJX182" s="138"/>
      <c r="WJY182" s="138"/>
      <c r="WJZ182" s="138"/>
      <c r="WKA182" s="138"/>
      <c r="WKB182" s="138"/>
      <c r="WKC182" s="138"/>
      <c r="WKD182" s="138"/>
      <c r="WKE182" s="138"/>
      <c r="WKF182" s="138"/>
      <c r="WKG182" s="138"/>
      <c r="WKH182" s="138"/>
      <c r="WKI182" s="138"/>
      <c r="WKJ182" s="138"/>
      <c r="WKK182" s="138"/>
      <c r="WKL182" s="138"/>
      <c r="WKM182" s="138"/>
      <c r="WKN182" s="138"/>
      <c r="WKO182" s="138"/>
      <c r="WKP182" s="138"/>
      <c r="WKQ182" s="138"/>
      <c r="WKR182" s="138"/>
      <c r="WKS182" s="138"/>
      <c r="WKT182" s="138"/>
      <c r="WKU182" s="138"/>
      <c r="WKV182" s="138"/>
      <c r="WKW182" s="138"/>
      <c r="WKX182" s="138"/>
      <c r="WKY182" s="138"/>
      <c r="WKZ182" s="138"/>
      <c r="WLA182" s="138"/>
      <c r="WLB182" s="138"/>
      <c r="WLC182" s="138"/>
      <c r="WLD182" s="138"/>
      <c r="WLE182" s="138"/>
      <c r="WLF182" s="138"/>
      <c r="WLG182" s="138"/>
      <c r="WLH182" s="138"/>
      <c r="WLI182" s="138"/>
      <c r="WLJ182" s="138"/>
      <c r="WLK182" s="138"/>
      <c r="WLL182" s="138"/>
      <c r="WLM182" s="138"/>
      <c r="WLN182" s="138"/>
      <c r="WLO182" s="138"/>
      <c r="WLP182" s="138"/>
      <c r="WLQ182" s="138"/>
      <c r="WLR182" s="138"/>
      <c r="WLS182" s="138"/>
      <c r="WLT182" s="138"/>
      <c r="WLU182" s="138"/>
      <c r="WLV182" s="138"/>
      <c r="WLW182" s="138"/>
      <c r="WLX182" s="138"/>
      <c r="WLY182" s="138"/>
      <c r="WLZ182" s="138"/>
      <c r="WMA182" s="138"/>
      <c r="WMB182" s="138"/>
      <c r="WMC182" s="138"/>
      <c r="WMD182" s="138"/>
      <c r="WME182" s="138"/>
      <c r="WMF182" s="138"/>
      <c r="WMG182" s="138"/>
      <c r="WMH182" s="138"/>
      <c r="WMI182" s="138"/>
      <c r="WMJ182" s="138"/>
      <c r="WMK182" s="138"/>
      <c r="WML182" s="138"/>
      <c r="WMM182" s="138"/>
      <c r="WMN182" s="138"/>
      <c r="WMO182" s="138"/>
      <c r="WMP182" s="138"/>
      <c r="WMQ182" s="138"/>
      <c r="WMR182" s="138"/>
      <c r="WMS182" s="138"/>
      <c r="WMT182" s="138"/>
      <c r="WMU182" s="138"/>
      <c r="WMV182" s="138"/>
      <c r="WMW182" s="138"/>
      <c r="WMX182" s="138"/>
      <c r="WMY182" s="138"/>
      <c r="WMZ182" s="138"/>
      <c r="WNA182" s="138"/>
      <c r="WNB182" s="138"/>
      <c r="WNC182" s="138"/>
      <c r="WND182" s="138"/>
      <c r="WNE182" s="138"/>
      <c r="WNF182" s="138"/>
      <c r="WNG182" s="138"/>
      <c r="WNH182" s="138"/>
      <c r="WNI182" s="138"/>
      <c r="WNJ182" s="138"/>
      <c r="WNK182" s="138"/>
      <c r="WNL182" s="138"/>
      <c r="WNM182" s="138"/>
      <c r="WNN182" s="138"/>
      <c r="WNO182" s="138"/>
      <c r="WNP182" s="138"/>
      <c r="WNQ182" s="138"/>
      <c r="WNR182" s="138"/>
      <c r="WNS182" s="138"/>
      <c r="WNT182" s="138"/>
      <c r="WNU182" s="138"/>
      <c r="WNV182" s="138"/>
      <c r="WNW182" s="138"/>
      <c r="WNX182" s="138"/>
      <c r="WNY182" s="138"/>
      <c r="WNZ182" s="138"/>
      <c r="WOA182" s="138"/>
      <c r="WOB182" s="138"/>
      <c r="WOC182" s="138"/>
      <c r="WOD182" s="138"/>
      <c r="WOE182" s="138"/>
      <c r="WOF182" s="138"/>
      <c r="WOG182" s="138"/>
      <c r="WOH182" s="138"/>
      <c r="WOI182" s="138"/>
      <c r="WOJ182" s="138"/>
      <c r="WOK182" s="138"/>
      <c r="WOL182" s="138"/>
      <c r="WOM182" s="138"/>
      <c r="WON182" s="138"/>
      <c r="WOO182" s="138"/>
      <c r="WOP182" s="138"/>
      <c r="WOQ182" s="138"/>
      <c r="WOR182" s="138"/>
      <c r="WOS182" s="138"/>
      <c r="WOT182" s="138"/>
      <c r="WOU182" s="138"/>
      <c r="WOV182" s="138"/>
      <c r="WOW182" s="138"/>
      <c r="WOX182" s="138"/>
      <c r="WOY182" s="138"/>
      <c r="WOZ182" s="138"/>
      <c r="WPA182" s="138"/>
      <c r="WPB182" s="138"/>
      <c r="WPC182" s="138"/>
      <c r="WPD182" s="138"/>
      <c r="WPE182" s="138"/>
      <c r="WPF182" s="138"/>
      <c r="WPG182" s="138"/>
      <c r="WPH182" s="138"/>
      <c r="WPI182" s="138"/>
      <c r="WPJ182" s="138"/>
      <c r="WPK182" s="138"/>
      <c r="WPL182" s="138"/>
      <c r="WPM182" s="138"/>
      <c r="WPN182" s="138"/>
      <c r="WPO182" s="138"/>
      <c r="WPP182" s="138"/>
      <c r="WPQ182" s="138"/>
      <c r="WPR182" s="138"/>
      <c r="WPS182" s="138"/>
      <c r="WPT182" s="138"/>
      <c r="WPU182" s="138"/>
      <c r="WPV182" s="138"/>
      <c r="WPW182" s="138"/>
      <c r="WPX182" s="138"/>
      <c r="WPY182" s="138"/>
      <c r="WPZ182" s="138"/>
      <c r="WQA182" s="138"/>
      <c r="WQB182" s="138"/>
      <c r="WQC182" s="138"/>
      <c r="WQD182" s="138"/>
      <c r="WQE182" s="138"/>
      <c r="WQF182" s="138"/>
      <c r="WQG182" s="138"/>
      <c r="WQH182" s="138"/>
      <c r="WQI182" s="138"/>
      <c r="WQJ182" s="138"/>
      <c r="WQK182" s="138"/>
      <c r="WQL182" s="138"/>
      <c r="WQM182" s="138"/>
      <c r="WQN182" s="138"/>
      <c r="WQO182" s="138"/>
      <c r="WQP182" s="138"/>
      <c r="WQQ182" s="138"/>
      <c r="WQR182" s="138"/>
      <c r="WQS182" s="138"/>
      <c r="WQT182" s="138"/>
      <c r="WQU182" s="138"/>
      <c r="WQV182" s="138"/>
      <c r="WQW182" s="138"/>
      <c r="WQX182" s="138"/>
      <c r="WQY182" s="138"/>
      <c r="WQZ182" s="138"/>
      <c r="WRA182" s="138"/>
      <c r="WRB182" s="138"/>
      <c r="WRC182" s="138"/>
      <c r="WRD182" s="138"/>
      <c r="WRE182" s="138"/>
      <c r="WRF182" s="138"/>
      <c r="WRG182" s="138"/>
      <c r="WRH182" s="138"/>
      <c r="WRI182" s="138"/>
      <c r="WRJ182" s="138"/>
      <c r="WRK182" s="138"/>
      <c r="WRL182" s="138"/>
      <c r="WRM182" s="138"/>
      <c r="WRN182" s="138"/>
      <c r="WRO182" s="138"/>
      <c r="WRP182" s="138"/>
      <c r="WRQ182" s="138"/>
      <c r="WRR182" s="138"/>
      <c r="WRS182" s="138"/>
      <c r="WRT182" s="138"/>
      <c r="WRU182" s="138"/>
      <c r="WRV182" s="138"/>
      <c r="WRW182" s="138"/>
      <c r="WRX182" s="138"/>
      <c r="WRY182" s="138"/>
      <c r="WRZ182" s="138"/>
      <c r="WSA182" s="138"/>
      <c r="WSB182" s="138"/>
      <c r="WSC182" s="138"/>
      <c r="WSD182" s="138"/>
      <c r="WSE182" s="138"/>
      <c r="WSF182" s="138"/>
      <c r="WSG182" s="138"/>
      <c r="WSH182" s="138"/>
      <c r="WSI182" s="138"/>
      <c r="WSJ182" s="138"/>
      <c r="WSK182" s="138"/>
      <c r="WSL182" s="138"/>
      <c r="WSM182" s="138"/>
      <c r="WSN182" s="138"/>
      <c r="WSO182" s="138"/>
      <c r="WSP182" s="138"/>
      <c r="WSQ182" s="138"/>
      <c r="WSR182" s="138"/>
      <c r="WSS182" s="138"/>
      <c r="WST182" s="138"/>
      <c r="WSU182" s="138"/>
      <c r="WSV182" s="138"/>
      <c r="WSW182" s="138"/>
      <c r="WSX182" s="138"/>
      <c r="WSY182" s="138"/>
      <c r="WSZ182" s="138"/>
      <c r="WTA182" s="138"/>
      <c r="WTB182" s="138"/>
      <c r="WTC182" s="138"/>
      <c r="WTD182" s="138"/>
      <c r="WTE182" s="138"/>
      <c r="WTF182" s="138"/>
      <c r="WTG182" s="138"/>
      <c r="WTH182" s="138"/>
      <c r="WTI182" s="138"/>
      <c r="WTJ182" s="138"/>
      <c r="WTK182" s="138"/>
      <c r="WTL182" s="138"/>
      <c r="WTM182" s="138"/>
      <c r="WTN182" s="138"/>
      <c r="WTO182" s="138"/>
      <c r="WTP182" s="138"/>
      <c r="WTQ182" s="138"/>
      <c r="WTR182" s="138"/>
      <c r="WTS182" s="138"/>
      <c r="WTT182" s="138"/>
      <c r="WTU182" s="138"/>
      <c r="WTV182" s="138"/>
      <c r="WTW182" s="138"/>
      <c r="WTX182" s="138"/>
      <c r="WTY182" s="138"/>
      <c r="WTZ182" s="138"/>
      <c r="WUA182" s="138"/>
      <c r="WUB182" s="138"/>
      <c r="WUC182" s="138"/>
      <c r="WUD182" s="138"/>
      <c r="WUE182" s="138"/>
      <c r="WUF182" s="138"/>
      <c r="WUG182" s="138"/>
      <c r="WUH182" s="138"/>
      <c r="WUI182" s="138"/>
      <c r="WUJ182" s="138"/>
      <c r="WUK182" s="138"/>
      <c r="WUL182" s="138"/>
      <c r="WUM182" s="138"/>
      <c r="WUN182" s="138"/>
      <c r="WUO182" s="138"/>
      <c r="WUP182" s="138"/>
      <c r="WUQ182" s="138"/>
      <c r="WUR182" s="138"/>
      <c r="WUS182" s="138"/>
      <c r="WUT182" s="138"/>
      <c r="WUU182" s="138"/>
      <c r="WUV182" s="138"/>
      <c r="WUW182" s="138"/>
      <c r="WUX182" s="138"/>
      <c r="WUY182" s="138"/>
      <c r="WUZ182" s="138"/>
      <c r="WVA182" s="138"/>
      <c r="WVB182" s="138"/>
      <c r="WVC182" s="138"/>
      <c r="WVD182" s="138"/>
      <c r="WVE182" s="138"/>
      <c r="WVF182" s="138"/>
      <c r="WVG182" s="138"/>
      <c r="WVH182" s="138"/>
      <c r="WVI182" s="138"/>
      <c r="WVJ182" s="138"/>
      <c r="WVK182" s="138"/>
      <c r="WVL182" s="138"/>
      <c r="WVM182" s="138"/>
      <c r="WVN182" s="138"/>
      <c r="WVO182" s="138"/>
      <c r="WVP182" s="138"/>
      <c r="WVQ182" s="138"/>
      <c r="WVR182" s="138"/>
      <c r="WVS182" s="138"/>
      <c r="WVT182" s="138"/>
      <c r="WVU182" s="138"/>
      <c r="WVV182" s="138"/>
      <c r="WVW182" s="138"/>
      <c r="WVX182" s="138"/>
      <c r="WVY182" s="138"/>
      <c r="WVZ182" s="138"/>
      <c r="WWA182" s="138"/>
      <c r="WWB182" s="138"/>
      <c r="WWC182" s="138"/>
      <c r="WWD182" s="138"/>
      <c r="WWE182" s="138"/>
      <c r="WWF182" s="138"/>
      <c r="WWG182" s="138"/>
      <c r="WWH182" s="138"/>
      <c r="WWI182" s="138"/>
      <c r="WWJ182" s="138"/>
      <c r="WWK182" s="138"/>
      <c r="WWL182" s="138"/>
      <c r="WWM182" s="138"/>
      <c r="WWN182" s="138"/>
      <c r="WWO182" s="138"/>
      <c r="WWP182" s="138"/>
      <c r="WWQ182" s="138"/>
      <c r="WWR182" s="138"/>
      <c r="WWS182" s="138"/>
      <c r="WWT182" s="138"/>
      <c r="WWU182" s="138"/>
      <c r="WWV182" s="138"/>
      <c r="WWW182" s="138"/>
      <c r="WWX182" s="138"/>
      <c r="WWY182" s="138"/>
      <c r="WWZ182" s="138"/>
      <c r="WXA182" s="138"/>
      <c r="WXB182" s="138"/>
      <c r="WXC182" s="138"/>
      <c r="WXD182" s="138"/>
      <c r="WXE182" s="138"/>
      <c r="WXF182" s="138"/>
      <c r="WXG182" s="138"/>
      <c r="WXH182" s="138"/>
      <c r="WXI182" s="138"/>
      <c r="WXJ182" s="138"/>
      <c r="WXK182" s="138"/>
      <c r="WXL182" s="138"/>
      <c r="WXM182" s="138"/>
      <c r="WXN182" s="138"/>
      <c r="WXO182" s="138"/>
      <c r="WXP182" s="138"/>
      <c r="WXQ182" s="138"/>
      <c r="WXR182" s="138"/>
      <c r="WXS182" s="138"/>
      <c r="WXT182" s="138"/>
      <c r="WXU182" s="138"/>
      <c r="WXV182" s="138"/>
      <c r="WXW182" s="138"/>
      <c r="WXX182" s="138"/>
      <c r="WXY182" s="138"/>
      <c r="WXZ182" s="138"/>
      <c r="WYA182" s="138"/>
      <c r="WYB182" s="138"/>
      <c r="WYC182" s="138"/>
      <c r="WYD182" s="138"/>
      <c r="WYE182" s="138"/>
      <c r="WYF182" s="138"/>
      <c r="WYG182" s="138"/>
      <c r="WYH182" s="138"/>
      <c r="WYI182" s="138"/>
      <c r="WYJ182" s="138"/>
      <c r="WYK182" s="138"/>
      <c r="WYL182" s="138"/>
      <c r="WYM182" s="138"/>
      <c r="WYN182" s="138"/>
      <c r="WYO182" s="138"/>
      <c r="WYP182" s="138"/>
      <c r="WYQ182" s="138"/>
      <c r="WYR182" s="138"/>
      <c r="WYS182" s="138"/>
      <c r="WYT182" s="138"/>
      <c r="WYU182" s="138"/>
      <c r="WYV182" s="138"/>
      <c r="WYW182" s="138"/>
      <c r="WYX182" s="138"/>
      <c r="WYY182" s="138"/>
      <c r="WYZ182" s="138"/>
      <c r="WZA182" s="138"/>
      <c r="WZB182" s="138"/>
      <c r="WZC182" s="138"/>
      <c r="WZD182" s="138"/>
      <c r="WZE182" s="138"/>
      <c r="WZF182" s="138"/>
      <c r="WZG182" s="138"/>
      <c r="WZH182" s="138"/>
      <c r="WZI182" s="138"/>
      <c r="WZJ182" s="138"/>
      <c r="WZK182" s="138"/>
      <c r="WZL182" s="138"/>
      <c r="WZM182" s="138"/>
      <c r="WZN182" s="138"/>
      <c r="WZO182" s="138"/>
      <c r="WZP182" s="138"/>
      <c r="WZQ182" s="138"/>
      <c r="WZR182" s="138"/>
      <c r="WZS182" s="138"/>
      <c r="WZT182" s="138"/>
      <c r="WZU182" s="138"/>
      <c r="WZV182" s="138"/>
      <c r="WZW182" s="138"/>
      <c r="WZX182" s="138"/>
      <c r="WZY182" s="138"/>
      <c r="WZZ182" s="138"/>
      <c r="XAA182" s="138"/>
      <c r="XAB182" s="138"/>
      <c r="XAC182" s="138"/>
      <c r="XAD182" s="138"/>
      <c r="XAE182" s="138"/>
      <c r="XAF182" s="138"/>
      <c r="XAG182" s="138"/>
      <c r="XAH182" s="138"/>
      <c r="XAI182" s="138"/>
      <c r="XAJ182" s="138"/>
      <c r="XAK182" s="138"/>
      <c r="XAL182" s="138"/>
      <c r="XAM182" s="138"/>
      <c r="XAN182" s="138"/>
      <c r="XAO182" s="138"/>
      <c r="XAP182" s="138"/>
      <c r="XAQ182" s="138"/>
      <c r="XAR182" s="138"/>
      <c r="XAS182" s="138"/>
      <c r="XAT182" s="138"/>
      <c r="XAU182" s="138"/>
      <c r="XAV182" s="138"/>
      <c r="XAW182" s="138"/>
      <c r="XAX182" s="138"/>
      <c r="XAY182" s="138"/>
      <c r="XAZ182" s="138"/>
      <c r="XBA182" s="138"/>
      <c r="XBB182" s="138"/>
      <c r="XBC182" s="138"/>
      <c r="XBD182" s="138"/>
      <c r="XBE182" s="138"/>
      <c r="XBF182" s="138"/>
      <c r="XBG182" s="138"/>
      <c r="XBH182" s="138"/>
      <c r="XBI182" s="138"/>
      <c r="XBJ182" s="138"/>
      <c r="XBK182" s="138"/>
      <c r="XBL182" s="138"/>
      <c r="XBM182" s="138"/>
      <c r="XBN182" s="138"/>
      <c r="XBO182" s="138"/>
      <c r="XBP182" s="138"/>
      <c r="XBQ182" s="138"/>
      <c r="XBR182" s="138"/>
      <c r="XBS182" s="138"/>
      <c r="XBT182" s="138"/>
      <c r="XBU182" s="138"/>
      <c r="XBV182" s="138"/>
      <c r="XBW182" s="138"/>
      <c r="XBX182" s="138"/>
      <c r="XBY182" s="138"/>
      <c r="XBZ182" s="138"/>
      <c r="XCA182" s="138"/>
      <c r="XCB182" s="138"/>
      <c r="XCC182" s="138"/>
      <c r="XCD182" s="138"/>
      <c r="XCE182" s="138"/>
      <c r="XCF182" s="138"/>
      <c r="XCG182" s="138"/>
      <c r="XCH182" s="138"/>
      <c r="XCI182" s="138"/>
      <c r="XCJ182" s="138"/>
      <c r="XCK182" s="138"/>
      <c r="XCL182" s="138"/>
      <c r="XCM182" s="138"/>
      <c r="XCN182" s="138"/>
      <c r="XCO182" s="138"/>
      <c r="XCP182" s="138"/>
      <c r="XCQ182" s="138"/>
      <c r="XCR182" s="138"/>
      <c r="XCS182" s="138"/>
      <c r="XCT182" s="138"/>
      <c r="XCU182" s="138"/>
      <c r="XCV182" s="138"/>
    </row>
    <row r="183" spans="1:16324" x14ac:dyDescent="0.25">
      <c r="A183" s="367"/>
      <c r="B183" s="367"/>
      <c r="C183" s="367"/>
      <c r="D183" s="367"/>
      <c r="E183" s="367"/>
      <c r="F183" s="367"/>
      <c r="G183" s="367"/>
      <c r="H183" s="367"/>
      <c r="I183" s="367"/>
      <c r="J183" s="367"/>
      <c r="K183" s="367"/>
      <c r="L183" s="367"/>
      <c r="M183" s="367"/>
      <c r="N183" s="367"/>
      <c r="O183" s="367"/>
      <c r="P183" s="367"/>
      <c r="Q183" s="367"/>
      <c r="R183" s="367"/>
      <c r="S183" s="367"/>
    </row>
    <row r="184" spans="1:16324" x14ac:dyDescent="0.25">
      <c r="A184" s="367"/>
      <c r="B184" s="367"/>
      <c r="C184" s="367"/>
      <c r="D184" s="367"/>
      <c r="E184" s="367"/>
      <c r="F184" s="367"/>
      <c r="G184" s="367"/>
      <c r="H184" s="367"/>
      <c r="I184" s="367"/>
      <c r="J184" s="367"/>
      <c r="K184" s="367"/>
      <c r="L184" s="367"/>
      <c r="M184" s="367"/>
      <c r="N184" s="367"/>
      <c r="O184" s="367"/>
      <c r="P184" s="367"/>
      <c r="Q184" s="367"/>
      <c r="R184" s="367"/>
      <c r="S184" s="367"/>
    </row>
    <row r="185" spans="1:16324" x14ac:dyDescent="0.25">
      <c r="A185" s="367"/>
      <c r="B185" s="367"/>
      <c r="C185" s="367"/>
      <c r="D185" s="367"/>
      <c r="E185" s="367"/>
      <c r="F185" s="367"/>
      <c r="G185" s="367"/>
      <c r="H185" s="367"/>
      <c r="I185" s="367"/>
      <c r="J185" s="367"/>
      <c r="K185" s="367"/>
      <c r="L185" s="367"/>
      <c r="M185" s="367"/>
      <c r="N185" s="367"/>
      <c r="O185" s="367"/>
      <c r="P185" s="367"/>
      <c r="Q185" s="367"/>
      <c r="R185" s="367"/>
      <c r="S185" s="367"/>
    </row>
    <row r="186" spans="1:16324" x14ac:dyDescent="0.25">
      <c r="A186" s="367"/>
      <c r="B186" s="367"/>
      <c r="C186" s="367"/>
      <c r="D186" s="367"/>
      <c r="E186" s="367"/>
      <c r="F186" s="367"/>
      <c r="G186" s="367"/>
      <c r="H186" s="367"/>
      <c r="I186" s="367"/>
      <c r="J186" s="367"/>
      <c r="K186" s="367"/>
      <c r="L186" s="367"/>
      <c r="M186" s="367"/>
      <c r="N186" s="367"/>
      <c r="O186" s="367"/>
      <c r="P186" s="367"/>
      <c r="Q186" s="367"/>
      <c r="R186" s="367"/>
      <c r="S186" s="367"/>
    </row>
    <row r="187" spans="1:16324" x14ac:dyDescent="0.25">
      <c r="A187" s="367"/>
      <c r="B187" s="367"/>
      <c r="C187" s="367"/>
      <c r="D187" s="367"/>
      <c r="E187" s="367"/>
      <c r="F187" s="367"/>
      <c r="G187" s="367"/>
      <c r="H187" s="367"/>
      <c r="I187" s="367"/>
      <c r="J187" s="367"/>
      <c r="K187" s="367"/>
      <c r="L187" s="367"/>
      <c r="M187" s="367"/>
      <c r="N187" s="367"/>
      <c r="O187" s="367"/>
      <c r="P187" s="367"/>
      <c r="Q187" s="367"/>
      <c r="R187" s="367"/>
      <c r="S187" s="367"/>
    </row>
    <row r="188" spans="1:16324" x14ac:dyDescent="0.25">
      <c r="A188" s="368"/>
      <c r="B188" s="368"/>
      <c r="C188" s="368"/>
      <c r="D188" s="369"/>
      <c r="E188" s="369"/>
      <c r="F188" s="369"/>
      <c r="G188" s="369"/>
      <c r="H188" s="369"/>
      <c r="I188" s="369"/>
      <c r="J188" s="369"/>
      <c r="K188" s="369"/>
      <c r="L188" s="369"/>
      <c r="M188" s="369"/>
      <c r="N188" s="369"/>
      <c r="O188" s="369"/>
      <c r="P188" s="369"/>
      <c r="Q188" s="369"/>
      <c r="R188" s="369"/>
      <c r="S188" s="369"/>
    </row>
    <row r="189" spans="1:16324" x14ac:dyDescent="0.25">
      <c r="A189" s="367"/>
      <c r="B189" s="367"/>
      <c r="C189" s="367"/>
      <c r="D189" s="367"/>
      <c r="E189" s="367"/>
      <c r="F189" s="367"/>
      <c r="G189" s="367"/>
      <c r="H189" s="367"/>
      <c r="I189" s="367"/>
      <c r="J189" s="367"/>
      <c r="K189" s="367"/>
      <c r="L189" s="367"/>
      <c r="M189" s="367"/>
      <c r="N189" s="367"/>
      <c r="O189" s="367"/>
      <c r="P189" s="367"/>
      <c r="Q189" s="367"/>
      <c r="R189" s="367"/>
      <c r="S189" s="367"/>
    </row>
    <row r="190" spans="1:16324" x14ac:dyDescent="0.25">
      <c r="A190" s="367"/>
      <c r="B190" s="367"/>
      <c r="C190" s="367"/>
      <c r="D190" s="370"/>
      <c r="E190" s="370"/>
      <c r="F190" s="370"/>
      <c r="G190" s="370"/>
      <c r="H190" s="370"/>
      <c r="I190" s="370"/>
      <c r="J190" s="370"/>
      <c r="K190" s="370"/>
      <c r="L190" s="370"/>
      <c r="M190" s="370"/>
      <c r="N190" s="370"/>
      <c r="O190" s="370"/>
      <c r="P190" s="370"/>
      <c r="Q190" s="370"/>
      <c r="R190" s="370"/>
      <c r="S190" s="370"/>
    </row>
    <row r="191" spans="1:16324" x14ac:dyDescent="0.25">
      <c r="A191" s="367"/>
      <c r="B191" s="367"/>
      <c r="C191" s="367"/>
      <c r="D191" s="367"/>
      <c r="E191" s="367"/>
      <c r="F191" s="367"/>
      <c r="G191" s="367"/>
      <c r="H191" s="367"/>
      <c r="I191" s="367"/>
      <c r="J191" s="367"/>
      <c r="K191" s="367"/>
      <c r="L191" s="367"/>
      <c r="M191" s="367"/>
      <c r="N191" s="367"/>
      <c r="O191" s="367"/>
      <c r="P191" s="367"/>
      <c r="Q191" s="367"/>
      <c r="R191" s="367"/>
      <c r="S191" s="367"/>
    </row>
    <row r="192" spans="1:16324" x14ac:dyDescent="0.25">
      <c r="A192" s="367"/>
      <c r="B192" s="367"/>
      <c r="C192" s="367"/>
      <c r="D192" s="367"/>
      <c r="E192" s="367"/>
      <c r="F192" s="367"/>
      <c r="G192" s="367"/>
      <c r="H192" s="367"/>
      <c r="I192" s="367"/>
      <c r="J192" s="367"/>
      <c r="K192" s="367"/>
      <c r="L192" s="367"/>
      <c r="M192" s="367"/>
      <c r="N192" s="367"/>
      <c r="O192" s="367"/>
      <c r="P192" s="367"/>
      <c r="Q192" s="367"/>
      <c r="R192" s="367"/>
      <c r="S192" s="367"/>
    </row>
    <row r="193" spans="1:19" x14ac:dyDescent="0.25">
      <c r="A193" s="367"/>
      <c r="B193" s="367"/>
      <c r="C193" s="367"/>
      <c r="D193" s="367"/>
      <c r="E193" s="367"/>
      <c r="F193" s="367"/>
      <c r="G193" s="367"/>
      <c r="H193" s="367"/>
      <c r="I193" s="367"/>
      <c r="J193" s="367"/>
      <c r="K193" s="367"/>
      <c r="L193" s="367"/>
      <c r="M193" s="367"/>
      <c r="N193" s="367"/>
      <c r="O193" s="367"/>
      <c r="P193" s="367"/>
      <c r="Q193" s="367"/>
      <c r="R193" s="367"/>
      <c r="S193" s="367"/>
    </row>
    <row r="194" spans="1:19" x14ac:dyDescent="0.25">
      <c r="A194" s="367"/>
      <c r="B194" s="367"/>
      <c r="C194" s="367"/>
      <c r="D194" s="367"/>
      <c r="E194" s="367"/>
      <c r="F194" s="367"/>
      <c r="G194" s="367"/>
      <c r="H194" s="367"/>
      <c r="I194" s="367"/>
      <c r="J194" s="367"/>
      <c r="K194" s="367"/>
      <c r="L194" s="367"/>
      <c r="M194" s="367"/>
      <c r="N194" s="367"/>
      <c r="O194" s="367"/>
      <c r="P194" s="367"/>
      <c r="Q194" s="367"/>
      <c r="R194" s="367"/>
      <c r="S194" s="367"/>
    </row>
    <row r="195" spans="1:19" x14ac:dyDescent="0.25">
      <c r="A195" s="367"/>
      <c r="B195" s="367"/>
      <c r="C195" s="367"/>
      <c r="D195" s="370"/>
      <c r="E195" s="370"/>
      <c r="F195" s="370"/>
      <c r="G195" s="370"/>
      <c r="H195" s="370"/>
      <c r="I195" s="370"/>
      <c r="J195" s="370"/>
      <c r="K195" s="370"/>
      <c r="L195" s="370"/>
      <c r="M195" s="370"/>
      <c r="N195" s="370"/>
      <c r="O195" s="370"/>
      <c r="P195" s="370"/>
      <c r="Q195" s="370"/>
      <c r="R195" s="370"/>
      <c r="S195" s="370"/>
    </row>
    <row r="196" spans="1:19" x14ac:dyDescent="0.25">
      <c r="A196" s="367"/>
      <c r="B196" s="367"/>
      <c r="C196" s="367"/>
      <c r="D196" s="370"/>
      <c r="E196" s="370"/>
      <c r="F196" s="370"/>
      <c r="G196" s="370"/>
      <c r="H196" s="370"/>
      <c r="I196" s="370"/>
      <c r="J196" s="370"/>
      <c r="K196" s="370"/>
      <c r="L196" s="370"/>
      <c r="M196" s="370"/>
      <c r="N196" s="370"/>
      <c r="O196" s="370"/>
      <c r="P196" s="370"/>
      <c r="Q196" s="370"/>
      <c r="R196" s="370"/>
      <c r="S196" s="370"/>
    </row>
    <row r="197" spans="1:19" x14ac:dyDescent="0.25">
      <c r="A197" s="367"/>
      <c r="B197" s="367"/>
      <c r="C197" s="367"/>
      <c r="D197" s="370"/>
      <c r="E197" s="370"/>
      <c r="F197" s="370"/>
      <c r="G197" s="370"/>
      <c r="H197" s="370"/>
      <c r="I197" s="370"/>
      <c r="J197" s="370"/>
      <c r="K197" s="370"/>
      <c r="L197" s="370"/>
      <c r="M197" s="370"/>
      <c r="N197" s="370"/>
      <c r="O197" s="370"/>
      <c r="P197" s="370"/>
      <c r="Q197" s="370"/>
      <c r="R197" s="370"/>
      <c r="S197" s="370"/>
    </row>
    <row r="198" spans="1:19" x14ac:dyDescent="0.25">
      <c r="A198" s="367"/>
      <c r="B198" s="367"/>
      <c r="C198" s="367"/>
      <c r="D198" s="367"/>
      <c r="E198" s="367"/>
      <c r="F198" s="367"/>
      <c r="G198" s="367"/>
      <c r="H198" s="367"/>
      <c r="I198" s="367"/>
      <c r="J198" s="367"/>
      <c r="K198" s="367"/>
      <c r="L198" s="367"/>
      <c r="M198" s="367"/>
      <c r="N198" s="367"/>
      <c r="O198" s="367"/>
      <c r="P198" s="367"/>
      <c r="Q198" s="367"/>
      <c r="R198" s="367"/>
      <c r="S198" s="367"/>
    </row>
    <row r="199" spans="1:19" x14ac:dyDescent="0.25">
      <c r="A199" s="367"/>
      <c r="B199" s="367"/>
      <c r="C199" s="367"/>
      <c r="D199" s="367"/>
      <c r="E199" s="367"/>
      <c r="F199" s="367"/>
      <c r="G199" s="367"/>
      <c r="H199" s="367"/>
      <c r="I199" s="367"/>
      <c r="J199" s="367"/>
      <c r="K199" s="367"/>
      <c r="L199" s="367"/>
      <c r="M199" s="367"/>
      <c r="N199" s="367"/>
      <c r="O199" s="367"/>
      <c r="P199" s="367"/>
      <c r="Q199" s="367"/>
      <c r="R199" s="367"/>
      <c r="S199" s="367"/>
    </row>
    <row r="200" spans="1:19" x14ac:dyDescent="0.25">
      <c r="A200" s="367"/>
      <c r="B200" s="367"/>
      <c r="C200" s="367"/>
      <c r="D200" s="367"/>
      <c r="E200" s="367"/>
      <c r="F200" s="367"/>
      <c r="G200" s="367"/>
      <c r="H200" s="367"/>
      <c r="I200" s="367"/>
      <c r="J200" s="367"/>
      <c r="K200" s="367"/>
      <c r="L200" s="367"/>
      <c r="M200" s="367"/>
      <c r="N200" s="367"/>
      <c r="O200" s="367"/>
      <c r="P200" s="367"/>
      <c r="Q200" s="367"/>
      <c r="R200" s="367"/>
      <c r="S200" s="367"/>
    </row>
    <row r="201" spans="1:19" x14ac:dyDescent="0.25">
      <c r="A201" s="367"/>
      <c r="B201" s="367"/>
      <c r="C201" s="367"/>
      <c r="D201" s="367"/>
      <c r="E201" s="367"/>
      <c r="F201" s="367"/>
      <c r="G201" s="367"/>
      <c r="H201" s="367"/>
      <c r="I201" s="367"/>
      <c r="J201" s="367"/>
      <c r="K201" s="367"/>
      <c r="L201" s="367"/>
      <c r="M201" s="367"/>
      <c r="N201" s="367"/>
      <c r="O201" s="367"/>
      <c r="P201" s="367"/>
      <c r="Q201" s="367"/>
      <c r="R201" s="367"/>
      <c r="S201" s="367"/>
    </row>
    <row r="202" spans="1:19" x14ac:dyDescent="0.25">
      <c r="A202" s="367"/>
      <c r="B202" s="367"/>
      <c r="C202" s="367"/>
      <c r="D202" s="367"/>
      <c r="E202" s="367"/>
      <c r="F202" s="367"/>
      <c r="G202" s="367"/>
      <c r="H202" s="367"/>
      <c r="I202" s="367"/>
      <c r="J202" s="367"/>
      <c r="K202" s="367"/>
      <c r="L202" s="367"/>
      <c r="M202" s="367"/>
      <c r="N202" s="367"/>
      <c r="O202" s="367"/>
      <c r="P202" s="367"/>
      <c r="Q202" s="367"/>
      <c r="R202" s="367"/>
      <c r="S202" s="367"/>
    </row>
    <row r="203" spans="1:19" x14ac:dyDescent="0.25">
      <c r="A203" s="367"/>
      <c r="B203" s="367"/>
      <c r="C203" s="367"/>
      <c r="D203" s="367"/>
      <c r="E203" s="367"/>
      <c r="F203" s="367"/>
      <c r="G203" s="367"/>
      <c r="H203" s="367"/>
      <c r="I203" s="367"/>
      <c r="J203" s="367"/>
      <c r="K203" s="367"/>
      <c r="L203" s="367"/>
      <c r="M203" s="367"/>
      <c r="N203" s="367"/>
      <c r="O203" s="367"/>
      <c r="P203" s="367"/>
      <c r="Q203" s="367"/>
      <c r="R203" s="367"/>
      <c r="S203" s="367"/>
    </row>
    <row r="204" spans="1:19" x14ac:dyDescent="0.25">
      <c r="A204" s="367"/>
      <c r="B204" s="367"/>
      <c r="C204" s="367"/>
      <c r="D204" s="367"/>
      <c r="E204" s="367"/>
      <c r="F204" s="367"/>
      <c r="G204" s="367"/>
      <c r="H204" s="367"/>
      <c r="I204" s="367"/>
      <c r="J204" s="367"/>
      <c r="K204" s="367"/>
      <c r="L204" s="367"/>
      <c r="M204" s="367"/>
      <c r="N204" s="367"/>
      <c r="O204" s="367"/>
      <c r="P204" s="367"/>
      <c r="Q204" s="367"/>
      <c r="R204" s="367"/>
      <c r="S204" s="367"/>
    </row>
    <row r="205" spans="1:19" x14ac:dyDescent="0.25">
      <c r="A205" s="367"/>
      <c r="B205" s="367"/>
      <c r="C205" s="367"/>
      <c r="D205" s="367"/>
      <c r="E205" s="367"/>
      <c r="F205" s="367"/>
      <c r="G205" s="367"/>
      <c r="H205" s="367"/>
      <c r="I205" s="367"/>
      <c r="J205" s="367"/>
      <c r="K205" s="367"/>
      <c r="L205" s="367"/>
      <c r="M205" s="367"/>
      <c r="N205" s="367"/>
      <c r="O205" s="367"/>
      <c r="P205" s="367"/>
      <c r="Q205" s="367"/>
      <c r="R205" s="367"/>
      <c r="S205" s="367"/>
    </row>
    <row r="206" spans="1:19" x14ac:dyDescent="0.25">
      <c r="A206" s="367"/>
      <c r="B206" s="367"/>
      <c r="C206" s="367"/>
      <c r="D206" s="367"/>
      <c r="E206" s="367"/>
      <c r="F206" s="367"/>
      <c r="G206" s="367"/>
      <c r="H206" s="367"/>
      <c r="I206" s="367"/>
      <c r="J206" s="367"/>
      <c r="K206" s="367"/>
      <c r="L206" s="367"/>
      <c r="M206" s="367"/>
      <c r="N206" s="367"/>
      <c r="O206" s="367"/>
      <c r="P206" s="367"/>
      <c r="Q206" s="367"/>
      <c r="R206" s="367"/>
      <c r="S206" s="367"/>
    </row>
    <row r="207" spans="1:19" x14ac:dyDescent="0.25">
      <c r="A207" s="367"/>
      <c r="B207" s="367"/>
      <c r="C207" s="367"/>
      <c r="D207" s="367"/>
      <c r="E207" s="367"/>
      <c r="F207" s="367"/>
      <c r="G207" s="367"/>
      <c r="H207" s="367"/>
      <c r="I207" s="367"/>
      <c r="J207" s="367"/>
      <c r="K207" s="367"/>
      <c r="L207" s="367"/>
      <c r="M207" s="367"/>
      <c r="N207" s="367"/>
      <c r="O207" s="367"/>
      <c r="P207" s="367"/>
      <c r="Q207" s="367"/>
      <c r="R207" s="367"/>
      <c r="S207" s="367"/>
    </row>
    <row r="208" spans="1:19" x14ac:dyDescent="0.25">
      <c r="A208" s="367"/>
      <c r="B208" s="367"/>
      <c r="C208" s="367"/>
      <c r="D208" s="367"/>
      <c r="E208" s="367"/>
      <c r="F208" s="367"/>
      <c r="G208" s="367"/>
      <c r="H208" s="367"/>
      <c r="I208" s="367"/>
      <c r="J208" s="367"/>
      <c r="K208" s="367"/>
      <c r="L208" s="367"/>
      <c r="M208" s="367"/>
      <c r="N208" s="367"/>
      <c r="O208" s="367"/>
      <c r="P208" s="367"/>
      <c r="Q208" s="367"/>
      <c r="R208" s="367"/>
      <c r="S208" s="367"/>
    </row>
    <row r="209" spans="1:19" x14ac:dyDescent="0.25">
      <c r="A209" s="367"/>
      <c r="B209" s="367"/>
      <c r="C209" s="367"/>
      <c r="D209" s="367"/>
      <c r="E209" s="367"/>
      <c r="F209" s="367"/>
      <c r="G209" s="367"/>
      <c r="H209" s="367"/>
      <c r="I209" s="367"/>
      <c r="J209" s="367"/>
      <c r="K209" s="367"/>
      <c r="L209" s="367"/>
      <c r="M209" s="367"/>
      <c r="N209" s="367"/>
      <c r="O209" s="367"/>
      <c r="P209" s="367"/>
      <c r="Q209" s="367"/>
      <c r="R209" s="367"/>
      <c r="S209" s="367"/>
    </row>
    <row r="210" spans="1:19" x14ac:dyDescent="0.25">
      <c r="A210" s="367"/>
      <c r="B210" s="367"/>
      <c r="C210" s="367"/>
      <c r="D210" s="367"/>
      <c r="E210" s="367"/>
      <c r="F210" s="367"/>
      <c r="G210" s="367"/>
      <c r="H210" s="367"/>
      <c r="I210" s="367"/>
      <c r="J210" s="367"/>
      <c r="K210" s="367"/>
      <c r="L210" s="367"/>
      <c r="M210" s="367"/>
      <c r="N210" s="367"/>
      <c r="O210" s="367"/>
      <c r="P210" s="367"/>
      <c r="Q210" s="367"/>
      <c r="R210" s="367"/>
      <c r="S210" s="367"/>
    </row>
    <row r="211" spans="1:19" x14ac:dyDescent="0.25">
      <c r="A211" s="367"/>
      <c r="B211" s="367"/>
      <c r="C211" s="367"/>
      <c r="D211" s="367"/>
      <c r="E211" s="367"/>
      <c r="F211" s="367"/>
      <c r="G211" s="367"/>
      <c r="H211" s="367"/>
      <c r="I211" s="367"/>
      <c r="J211" s="367"/>
      <c r="K211" s="367"/>
      <c r="L211" s="367"/>
      <c r="M211" s="367"/>
      <c r="N211" s="367"/>
      <c r="O211" s="367"/>
      <c r="P211" s="367"/>
      <c r="Q211" s="367"/>
      <c r="R211" s="367"/>
      <c r="S211" s="367"/>
    </row>
    <row r="212" spans="1:19" x14ac:dyDescent="0.25">
      <c r="A212" s="367"/>
      <c r="B212" s="367"/>
      <c r="C212" s="367"/>
      <c r="D212" s="367"/>
      <c r="E212" s="367"/>
      <c r="F212" s="367"/>
      <c r="G212" s="367"/>
      <c r="H212" s="367"/>
      <c r="I212" s="367"/>
      <c r="J212" s="367"/>
      <c r="K212" s="367"/>
      <c r="L212" s="367"/>
      <c r="M212" s="367"/>
      <c r="N212" s="367"/>
      <c r="O212" s="367"/>
      <c r="P212" s="367"/>
      <c r="Q212" s="367"/>
      <c r="R212" s="367"/>
      <c r="S212" s="367"/>
    </row>
    <row r="213" spans="1:19" x14ac:dyDescent="0.25">
      <c r="A213" s="367"/>
      <c r="B213" s="367"/>
      <c r="C213" s="367"/>
      <c r="D213" s="367"/>
      <c r="E213" s="367"/>
      <c r="F213" s="367"/>
      <c r="G213" s="367"/>
      <c r="H213" s="367"/>
      <c r="I213" s="367"/>
      <c r="J213" s="367"/>
      <c r="K213" s="367"/>
      <c r="L213" s="367"/>
      <c r="M213" s="367"/>
      <c r="N213" s="367"/>
      <c r="O213" s="367"/>
      <c r="P213" s="367"/>
      <c r="Q213" s="367"/>
      <c r="R213" s="367"/>
      <c r="S213" s="367"/>
    </row>
    <row r="214" spans="1:19" x14ac:dyDescent="0.25">
      <c r="A214" s="367"/>
      <c r="B214" s="367"/>
      <c r="C214" s="367"/>
      <c r="D214" s="367"/>
      <c r="E214" s="367"/>
      <c r="F214" s="367"/>
      <c r="G214" s="367"/>
      <c r="H214" s="367"/>
      <c r="I214" s="367"/>
      <c r="J214" s="367"/>
      <c r="K214" s="367"/>
      <c r="L214" s="367"/>
      <c r="M214" s="367"/>
      <c r="N214" s="367"/>
      <c r="O214" s="367"/>
      <c r="P214" s="367"/>
      <c r="Q214" s="367"/>
      <c r="R214" s="367"/>
      <c r="S214" s="367"/>
    </row>
    <row r="215" spans="1:19" x14ac:dyDescent="0.25">
      <c r="A215" s="367"/>
      <c r="B215" s="367"/>
      <c r="C215" s="367"/>
      <c r="D215" s="367"/>
      <c r="E215" s="367"/>
      <c r="F215" s="367"/>
      <c r="G215" s="367"/>
      <c r="H215" s="367"/>
      <c r="I215" s="367"/>
      <c r="J215" s="367"/>
      <c r="K215" s="367"/>
      <c r="L215" s="367"/>
      <c r="M215" s="367"/>
      <c r="N215" s="367"/>
      <c r="O215" s="367"/>
      <c r="P215" s="367"/>
      <c r="Q215" s="367"/>
      <c r="R215" s="367"/>
      <c r="S215" s="367"/>
    </row>
    <row r="216" spans="1:19" x14ac:dyDescent="0.25">
      <c r="A216" s="367"/>
      <c r="B216" s="367"/>
      <c r="C216" s="367"/>
      <c r="D216" s="367"/>
      <c r="E216" s="367"/>
      <c r="F216" s="367"/>
      <c r="G216" s="367"/>
      <c r="H216" s="367"/>
      <c r="I216" s="367"/>
      <c r="J216" s="367"/>
      <c r="K216" s="367"/>
      <c r="L216" s="367"/>
      <c r="M216" s="367"/>
      <c r="N216" s="367"/>
      <c r="O216" s="367"/>
      <c r="P216" s="367"/>
      <c r="Q216" s="367"/>
      <c r="R216" s="367"/>
      <c r="S216" s="367"/>
    </row>
    <row r="217" spans="1:19" x14ac:dyDescent="0.25">
      <c r="A217" s="294"/>
      <c r="B217" s="294"/>
      <c r="C217" s="294"/>
      <c r="D217" s="294"/>
      <c r="E217" s="294"/>
      <c r="F217" s="294"/>
      <c r="G217" s="294"/>
      <c r="H217" s="294"/>
      <c r="I217" s="294"/>
      <c r="J217" s="294"/>
      <c r="K217" s="294"/>
      <c r="L217" s="294"/>
      <c r="M217" s="294"/>
      <c r="N217" s="294"/>
      <c r="O217" s="294"/>
      <c r="P217" s="294"/>
      <c r="Q217" s="294"/>
      <c r="R217" s="294"/>
      <c r="S217" s="294"/>
    </row>
    <row r="218" spans="1:19" x14ac:dyDescent="0.25">
      <c r="A218" s="294"/>
      <c r="B218" s="294"/>
      <c r="C218" s="294"/>
      <c r="D218" s="294"/>
      <c r="E218" s="294"/>
      <c r="F218" s="294"/>
      <c r="G218" s="294"/>
      <c r="H218" s="294"/>
      <c r="I218" s="294"/>
      <c r="J218" s="294"/>
      <c r="K218" s="294"/>
      <c r="L218" s="294"/>
      <c r="M218" s="294"/>
      <c r="N218" s="294"/>
      <c r="O218" s="294"/>
      <c r="P218" s="294"/>
      <c r="Q218" s="294"/>
      <c r="R218" s="294"/>
      <c r="S218" s="371"/>
    </row>
    <row r="219" spans="1:19" x14ac:dyDescent="0.25">
      <c r="A219" s="368"/>
      <c r="B219" s="368"/>
      <c r="C219" s="368"/>
      <c r="D219" s="370"/>
      <c r="E219" s="370"/>
      <c r="F219" s="370"/>
      <c r="G219" s="370"/>
      <c r="H219" s="370"/>
      <c r="I219" s="370"/>
      <c r="J219" s="370"/>
      <c r="K219" s="370"/>
      <c r="L219" s="370"/>
      <c r="M219" s="370"/>
      <c r="N219" s="370"/>
      <c r="O219" s="370"/>
      <c r="P219" s="370"/>
      <c r="Q219" s="370"/>
      <c r="R219" s="370"/>
      <c r="S219" s="369"/>
    </row>
    <row r="220" spans="1:19" x14ac:dyDescent="0.25">
      <c r="A220" s="368"/>
      <c r="B220" s="368"/>
      <c r="C220" s="368"/>
      <c r="D220" s="370"/>
      <c r="E220" s="370"/>
      <c r="F220" s="370"/>
      <c r="G220" s="370"/>
      <c r="H220" s="370"/>
      <c r="I220" s="370"/>
      <c r="J220" s="370"/>
      <c r="K220" s="370"/>
      <c r="L220" s="370"/>
      <c r="M220" s="370"/>
      <c r="N220" s="370"/>
      <c r="O220" s="370"/>
      <c r="P220" s="370"/>
      <c r="Q220" s="370"/>
      <c r="R220" s="370"/>
      <c r="S220" s="369"/>
    </row>
    <row r="221" spans="1:19" x14ac:dyDescent="0.25">
      <c r="A221" s="368"/>
      <c r="B221" s="368"/>
      <c r="C221" s="368"/>
      <c r="D221" s="369"/>
      <c r="E221" s="369"/>
      <c r="F221" s="369"/>
      <c r="G221" s="369"/>
      <c r="H221" s="369"/>
      <c r="I221" s="369"/>
      <c r="J221" s="369"/>
      <c r="K221" s="369"/>
      <c r="L221" s="369"/>
      <c r="M221" s="369"/>
      <c r="N221" s="369"/>
      <c r="O221" s="369"/>
      <c r="P221" s="369"/>
      <c r="Q221" s="369"/>
      <c r="R221" s="369"/>
      <c r="S221" s="369"/>
    </row>
    <row r="222" spans="1:19" x14ac:dyDescent="0.25">
      <c r="A222" s="368"/>
      <c r="B222" s="368"/>
      <c r="C222" s="368"/>
      <c r="D222" s="370"/>
      <c r="E222" s="370"/>
      <c r="F222" s="370"/>
      <c r="G222" s="370"/>
      <c r="H222" s="370"/>
      <c r="I222" s="370"/>
      <c r="J222" s="370"/>
      <c r="K222" s="370"/>
      <c r="L222" s="370"/>
      <c r="M222" s="370"/>
      <c r="N222" s="370"/>
      <c r="O222" s="370"/>
      <c r="P222" s="370"/>
      <c r="Q222" s="370"/>
      <c r="R222" s="370"/>
      <c r="S222" s="370"/>
    </row>
    <row r="223" spans="1:19" x14ac:dyDescent="0.25">
      <c r="A223" s="368"/>
      <c r="B223" s="368"/>
      <c r="C223" s="368"/>
      <c r="D223" s="369"/>
      <c r="E223" s="369"/>
      <c r="F223" s="369"/>
      <c r="G223" s="369"/>
      <c r="H223" s="369"/>
      <c r="I223" s="369"/>
      <c r="J223" s="369"/>
      <c r="K223" s="369"/>
      <c r="L223" s="369"/>
      <c r="M223" s="369"/>
      <c r="N223" s="369"/>
      <c r="O223" s="369"/>
      <c r="P223" s="369"/>
      <c r="Q223" s="369"/>
      <c r="R223" s="369"/>
      <c r="S223" s="369"/>
    </row>
    <row r="224" spans="1:19" x14ac:dyDescent="0.25">
      <c r="A224" s="368"/>
      <c r="B224" s="368"/>
      <c r="C224" s="368"/>
      <c r="D224" s="369"/>
      <c r="E224" s="369"/>
      <c r="F224" s="369"/>
      <c r="G224" s="369"/>
      <c r="H224" s="369"/>
      <c r="I224" s="369"/>
      <c r="J224" s="369"/>
      <c r="K224" s="369"/>
      <c r="L224" s="369"/>
      <c r="M224" s="369"/>
      <c r="N224" s="369"/>
      <c r="O224" s="369"/>
      <c r="P224" s="369"/>
      <c r="Q224" s="369"/>
      <c r="R224" s="369"/>
      <c r="S224" s="369"/>
    </row>
  </sheetData>
  <pageMargins left="0.7" right="0.7" top="0.75" bottom="0.75" header="0.3" footer="0.3"/>
  <pageSetup paperSize="9" orientation="portrait" r:id="rId1"/>
  <ignoredErrors>
    <ignoredError sqref="D16:S16 D63:S63 D70:S70" formula="1"/>
    <ignoredError sqref="D34:S34"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83"/>
  <sheetViews>
    <sheetView zoomScale="85" zoomScaleNormal="85" workbookViewId="0"/>
  </sheetViews>
  <sheetFormatPr baseColWidth="10" defaultRowHeight="15" x14ac:dyDescent="0.25"/>
  <cols>
    <col min="1" max="1" width="39.5703125" style="228" customWidth="1"/>
    <col min="2" max="2" width="15.140625" style="228" customWidth="1"/>
    <col min="3" max="3" width="18.42578125" style="228" customWidth="1"/>
    <col min="4" max="19" width="13.140625" style="228" customWidth="1"/>
    <col min="20" max="20" width="11.42578125" style="286"/>
    <col min="21" max="16384" width="11.42578125" style="228"/>
  </cols>
  <sheetData>
    <row r="1" spans="1:20" x14ac:dyDescent="0.25">
      <c r="A1" s="236" t="s">
        <v>234</v>
      </c>
      <c r="B1" s="235"/>
      <c r="C1" s="235"/>
      <c r="D1" s="235"/>
      <c r="E1" s="235"/>
      <c r="F1" s="235"/>
      <c r="G1" s="235"/>
      <c r="H1" s="235"/>
      <c r="I1" s="235"/>
      <c r="J1" s="235"/>
      <c r="K1" s="235"/>
      <c r="L1" s="235"/>
      <c r="M1" s="235"/>
      <c r="N1" s="235"/>
      <c r="O1" s="235"/>
      <c r="P1" s="235"/>
      <c r="Q1" s="235"/>
      <c r="R1" s="235"/>
      <c r="S1" s="235"/>
    </row>
    <row r="2" spans="1:20" ht="42.75" x14ac:dyDescent="0.25">
      <c r="A2" s="115"/>
      <c r="B2" s="115"/>
      <c r="C2" s="115"/>
      <c r="D2" s="115" t="s">
        <v>46</v>
      </c>
      <c r="E2" s="115" t="s">
        <v>187</v>
      </c>
      <c r="F2" s="115" t="s">
        <v>47</v>
      </c>
      <c r="G2" s="115" t="s">
        <v>48</v>
      </c>
      <c r="H2" s="115" t="s">
        <v>49</v>
      </c>
      <c r="I2" s="115" t="s">
        <v>50</v>
      </c>
      <c r="J2" s="115" t="s">
        <v>51</v>
      </c>
      <c r="K2" s="115" t="s">
        <v>52</v>
      </c>
      <c r="L2" s="115" t="s">
        <v>53</v>
      </c>
      <c r="M2" s="115" t="s">
        <v>54</v>
      </c>
      <c r="N2" s="115" t="s">
        <v>55</v>
      </c>
      <c r="O2" s="115" t="s">
        <v>56</v>
      </c>
      <c r="P2" s="115" t="s">
        <v>86</v>
      </c>
      <c r="Q2" s="115" t="s">
        <v>194</v>
      </c>
      <c r="R2" s="115" t="s">
        <v>57</v>
      </c>
      <c r="S2" s="115" t="s">
        <v>0</v>
      </c>
    </row>
    <row r="3" spans="1:20" ht="15.75" thickBot="1" x14ac:dyDescent="0.3">
      <c r="A3" s="235"/>
      <c r="B3" s="235"/>
      <c r="C3" s="235"/>
      <c r="D3" s="260"/>
      <c r="E3" s="260"/>
      <c r="F3" s="260"/>
      <c r="G3" s="260"/>
      <c r="H3" s="260"/>
      <c r="I3" s="260"/>
      <c r="J3" s="260"/>
      <c r="K3" s="260"/>
      <c r="L3" s="260"/>
      <c r="M3" s="260"/>
      <c r="N3" s="260"/>
      <c r="O3" s="260"/>
      <c r="P3" s="260"/>
      <c r="Q3" s="260"/>
      <c r="R3" s="260"/>
      <c r="S3" s="260"/>
    </row>
    <row r="4" spans="1:20" x14ac:dyDescent="0.25">
      <c r="A4" s="259" t="s">
        <v>222</v>
      </c>
      <c r="B4" s="259"/>
      <c r="C4" s="259"/>
      <c r="D4" s="259"/>
      <c r="E4" s="259"/>
      <c r="F4" s="259"/>
      <c r="G4" s="259"/>
      <c r="H4" s="259"/>
      <c r="I4" s="259"/>
      <c r="J4" s="259"/>
      <c r="K4" s="259"/>
      <c r="L4" s="259"/>
      <c r="M4" s="259"/>
      <c r="N4" s="259"/>
      <c r="O4" s="259"/>
      <c r="P4" s="259"/>
      <c r="Q4" s="259"/>
      <c r="R4" s="259"/>
      <c r="S4" s="259"/>
    </row>
    <row r="5" spans="1:20" x14ac:dyDescent="0.25">
      <c r="A5" s="262" t="s">
        <v>232</v>
      </c>
      <c r="B5" s="261"/>
      <c r="C5" s="261"/>
      <c r="D5" s="87">
        <f>D12+D23+D32+D47+D62+D71+D75+D79+D83</f>
        <v>166428.19713399615</v>
      </c>
      <c r="E5" s="87">
        <f t="shared" ref="E5:S5" si="0">E12+E23+E32+E47+E62+E71+E75+E79+E83</f>
        <v>170152.94170893586</v>
      </c>
      <c r="F5" s="87">
        <f t="shared" si="0"/>
        <v>121537.57539803734</v>
      </c>
      <c r="G5" s="87">
        <f t="shared" si="0"/>
        <v>82624.517190095983</v>
      </c>
      <c r="H5" s="87">
        <f t="shared" si="0"/>
        <v>86910.166376162626</v>
      </c>
      <c r="I5" s="87">
        <f t="shared" si="0"/>
        <v>76528.722903972812</v>
      </c>
      <c r="J5" s="87">
        <f t="shared" si="0"/>
        <v>80089.014865516758</v>
      </c>
      <c r="K5" s="87">
        <f t="shared" si="0"/>
        <v>160989.62505373295</v>
      </c>
      <c r="L5" s="87">
        <f t="shared" si="0"/>
        <v>93096.823059728369</v>
      </c>
      <c r="M5" s="87">
        <f t="shared" si="0"/>
        <v>74389.989593709033</v>
      </c>
      <c r="N5" s="87">
        <f t="shared" si="0"/>
        <v>85241.073450433847</v>
      </c>
      <c r="O5" s="87">
        <f t="shared" si="0"/>
        <v>130270.8089149493</v>
      </c>
      <c r="P5" s="87">
        <f t="shared" si="0"/>
        <v>134871.4683922687</v>
      </c>
      <c r="Q5" s="87">
        <f t="shared" si="0"/>
        <v>129642.66024280047</v>
      </c>
      <c r="R5" s="87">
        <f t="shared" si="0"/>
        <v>76859.562595967218</v>
      </c>
      <c r="S5" s="87">
        <f t="shared" si="0"/>
        <v>1669633.1468803075</v>
      </c>
    </row>
    <row r="6" spans="1:20" ht="15.75" thickBot="1" x14ac:dyDescent="0.3">
      <c r="A6" s="263" t="s">
        <v>231</v>
      </c>
      <c r="B6" s="192"/>
      <c r="C6" s="192"/>
      <c r="D6" s="192">
        <f>D5</f>
        <v>166428.19713399615</v>
      </c>
      <c r="E6" s="192">
        <f t="shared" ref="E6:S6" si="1">E5</f>
        <v>170152.94170893586</v>
      </c>
      <c r="F6" s="192">
        <f t="shared" si="1"/>
        <v>121537.57539803734</v>
      </c>
      <c r="G6" s="192">
        <f t="shared" si="1"/>
        <v>82624.517190095983</v>
      </c>
      <c r="H6" s="192">
        <f t="shared" si="1"/>
        <v>86910.166376162626</v>
      </c>
      <c r="I6" s="192">
        <f t="shared" si="1"/>
        <v>76528.722903972812</v>
      </c>
      <c r="J6" s="192">
        <f t="shared" si="1"/>
        <v>80089.014865516758</v>
      </c>
      <c r="K6" s="192">
        <f t="shared" si="1"/>
        <v>160989.62505373295</v>
      </c>
      <c r="L6" s="192">
        <f t="shared" si="1"/>
        <v>93096.823059728369</v>
      </c>
      <c r="M6" s="192">
        <f t="shared" si="1"/>
        <v>74389.989593709033</v>
      </c>
      <c r="N6" s="192">
        <f t="shared" si="1"/>
        <v>85241.073450433847</v>
      </c>
      <c r="O6" s="192">
        <f t="shared" si="1"/>
        <v>130270.8089149493</v>
      </c>
      <c r="P6" s="192">
        <f t="shared" si="1"/>
        <v>134871.4683922687</v>
      </c>
      <c r="Q6" s="192">
        <f t="shared" si="1"/>
        <v>129642.66024280047</v>
      </c>
      <c r="R6" s="192">
        <f t="shared" si="1"/>
        <v>76859.562595967218</v>
      </c>
      <c r="S6" s="192">
        <f t="shared" si="1"/>
        <v>1669633.1468803075</v>
      </c>
    </row>
    <row r="7" spans="1:20" ht="15.75" thickBot="1" x14ac:dyDescent="0.3">
      <c r="A7" s="235"/>
      <c r="B7" s="235"/>
      <c r="C7" s="235"/>
      <c r="D7" s="87"/>
      <c r="E7" s="87"/>
      <c r="F7" s="87"/>
      <c r="G7" s="87"/>
      <c r="H7" s="87"/>
      <c r="I7" s="87"/>
      <c r="J7" s="87"/>
      <c r="K7" s="87"/>
      <c r="L7" s="87"/>
      <c r="M7" s="87"/>
      <c r="N7" s="87"/>
      <c r="O7" s="87"/>
      <c r="P7" s="87"/>
      <c r="Q7" s="87"/>
      <c r="R7" s="87"/>
      <c r="S7" s="87"/>
      <c r="T7" s="228"/>
    </row>
    <row r="8" spans="1:20" x14ac:dyDescent="0.25">
      <c r="A8" s="242" t="s">
        <v>10</v>
      </c>
      <c r="B8" s="229"/>
      <c r="C8" s="229"/>
      <c r="D8" s="281"/>
      <c r="E8" s="281"/>
      <c r="F8" s="281"/>
      <c r="G8" s="281"/>
      <c r="H8" s="281"/>
      <c r="I8" s="281"/>
      <c r="J8" s="281"/>
      <c r="K8" s="281"/>
      <c r="L8" s="281"/>
      <c r="M8" s="281"/>
      <c r="N8" s="281"/>
      <c r="O8" s="281"/>
      <c r="P8" s="281"/>
      <c r="Q8" s="281"/>
      <c r="R8" s="281"/>
      <c r="S8" s="281"/>
    </row>
    <row r="9" spans="1:20" x14ac:dyDescent="0.25">
      <c r="A9" s="235" t="s">
        <v>5</v>
      </c>
      <c r="B9" s="235"/>
      <c r="C9" s="235"/>
      <c r="D9" s="87">
        <v>2406</v>
      </c>
      <c r="E9" s="87">
        <v>2366</v>
      </c>
      <c r="F9" s="87">
        <v>1922</v>
      </c>
      <c r="G9" s="87">
        <v>1683</v>
      </c>
      <c r="H9" s="87">
        <v>476</v>
      </c>
      <c r="I9" s="87">
        <v>126</v>
      </c>
      <c r="J9" s="87">
        <v>245</v>
      </c>
      <c r="K9" s="87">
        <v>341</v>
      </c>
      <c r="L9" s="87">
        <v>228</v>
      </c>
      <c r="M9" s="87">
        <v>88</v>
      </c>
      <c r="N9" s="87">
        <v>193</v>
      </c>
      <c r="O9" s="87">
        <v>158</v>
      </c>
      <c r="P9" s="87">
        <v>179</v>
      </c>
      <c r="Q9" s="87">
        <v>191</v>
      </c>
      <c r="R9" s="87">
        <v>0</v>
      </c>
      <c r="S9" s="87">
        <v>10602</v>
      </c>
    </row>
    <row r="10" spans="1:20" x14ac:dyDescent="0.25">
      <c r="A10" s="235" t="s">
        <v>58</v>
      </c>
      <c r="B10" s="235"/>
      <c r="C10" s="235"/>
      <c r="D10" s="87">
        <v>0</v>
      </c>
      <c r="E10" s="87">
        <v>0</v>
      </c>
      <c r="F10" s="87">
        <v>0</v>
      </c>
      <c r="G10" s="87">
        <v>0</v>
      </c>
      <c r="H10" s="87">
        <v>0</v>
      </c>
      <c r="I10" s="87">
        <v>0</v>
      </c>
      <c r="J10" s="87">
        <v>150</v>
      </c>
      <c r="K10" s="87">
        <v>0</v>
      </c>
      <c r="L10" s="87">
        <v>0</v>
      </c>
      <c r="M10" s="87">
        <v>0</v>
      </c>
      <c r="N10" s="87">
        <v>0</v>
      </c>
      <c r="O10" s="87">
        <v>0</v>
      </c>
      <c r="P10" s="87">
        <v>0</v>
      </c>
      <c r="Q10" s="87">
        <v>0</v>
      </c>
      <c r="R10" s="87">
        <v>0</v>
      </c>
      <c r="S10" s="87">
        <v>150</v>
      </c>
    </row>
    <row r="11" spans="1:20" x14ac:dyDescent="0.25">
      <c r="A11" s="235" t="s">
        <v>32</v>
      </c>
      <c r="B11" s="235"/>
      <c r="C11" s="235"/>
      <c r="D11" s="87">
        <v>0</v>
      </c>
      <c r="E11" s="87">
        <v>0</v>
      </c>
      <c r="F11" s="87">
        <v>0</v>
      </c>
      <c r="G11" s="87">
        <v>0</v>
      </c>
      <c r="H11" s="87">
        <v>0</v>
      </c>
      <c r="I11" s="87">
        <v>0</v>
      </c>
      <c r="J11" s="87">
        <v>0</v>
      </c>
      <c r="K11" s="87">
        <v>3930</v>
      </c>
      <c r="L11" s="87">
        <v>0</v>
      </c>
      <c r="M11" s="87">
        <v>0</v>
      </c>
      <c r="N11" s="87">
        <v>0</v>
      </c>
      <c r="O11" s="87">
        <v>0</v>
      </c>
      <c r="P11" s="87">
        <v>0</v>
      </c>
      <c r="Q11" s="87">
        <v>0</v>
      </c>
      <c r="R11" s="87">
        <v>0</v>
      </c>
      <c r="S11" s="87">
        <v>3930</v>
      </c>
    </row>
    <row r="12" spans="1:20" ht="15.75" thickBot="1" x14ac:dyDescent="0.3">
      <c r="A12" s="257" t="s">
        <v>0</v>
      </c>
      <c r="B12" s="258"/>
      <c r="C12" s="258"/>
      <c r="D12" s="25">
        <f t="shared" ref="D12:S12" si="2">SUM(D9:D11)</f>
        <v>2406</v>
      </c>
      <c r="E12" s="25">
        <f t="shared" si="2"/>
        <v>2366</v>
      </c>
      <c r="F12" s="25">
        <f t="shared" si="2"/>
        <v>1922</v>
      </c>
      <c r="G12" s="25">
        <f t="shared" si="2"/>
        <v>1683</v>
      </c>
      <c r="H12" s="25">
        <f t="shared" si="2"/>
        <v>476</v>
      </c>
      <c r="I12" s="25">
        <f t="shared" si="2"/>
        <v>126</v>
      </c>
      <c r="J12" s="25">
        <f t="shared" si="2"/>
        <v>395</v>
      </c>
      <c r="K12" s="25">
        <f t="shared" si="2"/>
        <v>4271</v>
      </c>
      <c r="L12" s="25">
        <f t="shared" si="2"/>
        <v>228</v>
      </c>
      <c r="M12" s="25">
        <f t="shared" si="2"/>
        <v>88</v>
      </c>
      <c r="N12" s="25">
        <f t="shared" si="2"/>
        <v>193</v>
      </c>
      <c r="O12" s="25">
        <f t="shared" si="2"/>
        <v>158</v>
      </c>
      <c r="P12" s="25">
        <f t="shared" si="2"/>
        <v>179</v>
      </c>
      <c r="Q12" s="25">
        <f t="shared" si="2"/>
        <v>191</v>
      </c>
      <c r="R12" s="25">
        <f t="shared" si="2"/>
        <v>0</v>
      </c>
      <c r="S12" s="25">
        <f t="shared" si="2"/>
        <v>14682</v>
      </c>
    </row>
    <row r="13" spans="1:20" ht="15.75" thickBot="1" x14ac:dyDescent="0.3">
      <c r="A13" s="235"/>
      <c r="B13" s="235"/>
      <c r="C13" s="235"/>
      <c r="D13" s="87"/>
      <c r="E13" s="87"/>
      <c r="F13" s="87"/>
      <c r="G13" s="87"/>
      <c r="H13" s="87"/>
      <c r="I13" s="87"/>
      <c r="J13" s="87"/>
      <c r="K13" s="87"/>
      <c r="L13" s="87"/>
      <c r="M13" s="87"/>
      <c r="N13" s="87"/>
      <c r="O13" s="87"/>
      <c r="P13" s="87"/>
      <c r="Q13" s="87"/>
      <c r="R13" s="87"/>
      <c r="S13" s="87"/>
    </row>
    <row r="14" spans="1:20" x14ac:dyDescent="0.25">
      <c r="A14" s="243" t="s">
        <v>1</v>
      </c>
      <c r="B14" s="231"/>
      <c r="C14" s="80"/>
      <c r="D14" s="17"/>
      <c r="E14" s="17"/>
      <c r="F14" s="17"/>
      <c r="G14" s="17"/>
      <c r="H14" s="17"/>
      <c r="I14" s="17"/>
      <c r="J14" s="17"/>
      <c r="K14" s="17"/>
      <c r="L14" s="17"/>
      <c r="M14" s="17"/>
      <c r="N14" s="17"/>
      <c r="O14" s="17"/>
      <c r="P14" s="17"/>
      <c r="Q14" s="17"/>
      <c r="R14" s="17"/>
      <c r="S14" s="17"/>
    </row>
    <row r="15" spans="1:20" x14ac:dyDescent="0.25">
      <c r="A15" s="235" t="s">
        <v>311</v>
      </c>
      <c r="B15" s="235"/>
      <c r="C15" s="235"/>
      <c r="D15" s="87">
        <v>0</v>
      </c>
      <c r="E15" s="87">
        <v>0</v>
      </c>
      <c r="F15" s="87">
        <v>0</v>
      </c>
      <c r="G15" s="87">
        <v>0</v>
      </c>
      <c r="H15" s="87">
        <v>0</v>
      </c>
      <c r="I15" s="87">
        <v>0</v>
      </c>
      <c r="J15" s="87">
        <v>0</v>
      </c>
      <c r="K15" s="87">
        <v>32192.293900000001</v>
      </c>
      <c r="L15" s="87">
        <v>0</v>
      </c>
      <c r="M15" s="87">
        <v>0</v>
      </c>
      <c r="N15" s="87">
        <v>0</v>
      </c>
      <c r="O15" s="87">
        <v>0</v>
      </c>
      <c r="P15" s="87">
        <v>0</v>
      </c>
      <c r="Q15" s="87">
        <v>0</v>
      </c>
      <c r="R15" s="87">
        <v>0</v>
      </c>
      <c r="S15" s="87">
        <v>32192.293900000001</v>
      </c>
    </row>
    <row r="16" spans="1:20" x14ac:dyDescent="0.25">
      <c r="A16" s="235" t="s">
        <v>308</v>
      </c>
      <c r="B16" s="235"/>
      <c r="C16" s="235"/>
      <c r="D16" s="87">
        <v>0</v>
      </c>
      <c r="E16" s="87">
        <v>882.4294000000001</v>
      </c>
      <c r="F16" s="87">
        <v>0</v>
      </c>
      <c r="G16" s="87">
        <v>0</v>
      </c>
      <c r="H16" s="87">
        <v>0</v>
      </c>
      <c r="I16" s="87">
        <v>0</v>
      </c>
      <c r="J16" s="87">
        <v>0</v>
      </c>
      <c r="K16" s="87">
        <v>0</v>
      </c>
      <c r="L16" s="87">
        <v>0</v>
      </c>
      <c r="M16" s="87">
        <v>0</v>
      </c>
      <c r="N16" s="87">
        <v>0</v>
      </c>
      <c r="O16" s="87">
        <v>0</v>
      </c>
      <c r="P16" s="87">
        <v>0</v>
      </c>
      <c r="Q16" s="87">
        <v>0</v>
      </c>
      <c r="R16" s="87">
        <v>0</v>
      </c>
      <c r="S16" s="87">
        <v>882.4294000000001</v>
      </c>
    </row>
    <row r="17" spans="1:19" x14ac:dyDescent="0.25">
      <c r="A17" s="235" t="s">
        <v>310</v>
      </c>
      <c r="B17" s="235"/>
      <c r="C17" s="235"/>
      <c r="D17" s="87">
        <v>0</v>
      </c>
      <c r="E17" s="87">
        <v>0</v>
      </c>
      <c r="F17" s="87">
        <v>0</v>
      </c>
      <c r="G17" s="87">
        <v>1500</v>
      </c>
      <c r="H17" s="87">
        <v>0</v>
      </c>
      <c r="I17" s="87">
        <v>0</v>
      </c>
      <c r="J17" s="87">
        <v>0</v>
      </c>
      <c r="K17" s="87">
        <v>0</v>
      </c>
      <c r="L17" s="87">
        <v>0</v>
      </c>
      <c r="M17" s="87">
        <v>0</v>
      </c>
      <c r="N17" s="87">
        <v>0</v>
      </c>
      <c r="O17" s="87">
        <v>0</v>
      </c>
      <c r="P17" s="87">
        <v>0</v>
      </c>
      <c r="Q17" s="87">
        <v>0</v>
      </c>
      <c r="R17" s="87">
        <v>0</v>
      </c>
      <c r="S17" s="87">
        <v>1500</v>
      </c>
    </row>
    <row r="18" spans="1:19" x14ac:dyDescent="0.25">
      <c r="A18" s="235" t="s">
        <v>316</v>
      </c>
      <c r="B18" s="235"/>
      <c r="C18" s="235"/>
      <c r="D18" s="87">
        <v>50846.556799835271</v>
      </c>
      <c r="E18" s="87">
        <v>58903.252987079992</v>
      </c>
      <c r="F18" s="87">
        <v>52553.009917808013</v>
      </c>
      <c r="G18" s="87">
        <v>23215.408972844882</v>
      </c>
      <c r="H18" s="87">
        <v>19107.777843295997</v>
      </c>
      <c r="I18" s="87">
        <v>27261.492063088008</v>
      </c>
      <c r="J18" s="87">
        <v>31785.745440719998</v>
      </c>
      <c r="K18" s="87">
        <v>38047.220542768002</v>
      </c>
      <c r="L18" s="87">
        <v>19855.363429824003</v>
      </c>
      <c r="M18" s="87">
        <v>21274.130387087996</v>
      </c>
      <c r="N18" s="87">
        <v>20582.93425672187</v>
      </c>
      <c r="O18" s="87">
        <v>27463.184117407996</v>
      </c>
      <c r="P18" s="87">
        <v>42808.280175319989</v>
      </c>
      <c r="Q18" s="87">
        <v>36138.376081463997</v>
      </c>
      <c r="R18" s="87">
        <v>21119.413722607998</v>
      </c>
      <c r="S18" s="87">
        <v>490962.14673787402</v>
      </c>
    </row>
    <row r="19" spans="1:19" x14ac:dyDescent="0.25">
      <c r="A19" s="235" t="s">
        <v>317</v>
      </c>
      <c r="B19" s="235"/>
      <c r="C19" s="235"/>
      <c r="D19" s="87">
        <v>12839.6</v>
      </c>
      <c r="E19" s="87">
        <v>10783.3</v>
      </c>
      <c r="F19" s="87">
        <v>12523</v>
      </c>
      <c r="G19" s="87">
        <v>10800.791111111112</v>
      </c>
      <c r="H19" s="87">
        <v>14763.048888888889</v>
      </c>
      <c r="I19" s="87">
        <v>9682.6</v>
      </c>
      <c r="J19" s="87">
        <v>18185.3</v>
      </c>
      <c r="K19" s="87">
        <v>23048.2</v>
      </c>
      <c r="L19" s="87">
        <v>9471.0933333333323</v>
      </c>
      <c r="M19" s="87">
        <v>751.2</v>
      </c>
      <c r="N19" s="87">
        <v>1637.6</v>
      </c>
      <c r="O19" s="87">
        <v>12372</v>
      </c>
      <c r="P19" s="87">
        <v>9482.6</v>
      </c>
      <c r="Q19" s="87">
        <v>14513</v>
      </c>
      <c r="R19" s="87">
        <v>8049.4</v>
      </c>
      <c r="S19" s="87">
        <v>168902.73333333334</v>
      </c>
    </row>
    <row r="20" spans="1:19" x14ac:dyDescent="0.25">
      <c r="A20" s="235" t="s">
        <v>313</v>
      </c>
      <c r="B20" s="235"/>
      <c r="C20" s="235"/>
      <c r="D20" s="87">
        <v>5062.3999999999996</v>
      </c>
      <c r="E20" s="87">
        <v>1265.5999999999999</v>
      </c>
      <c r="F20" s="87">
        <v>3796.8</v>
      </c>
      <c r="G20" s="87">
        <v>0</v>
      </c>
      <c r="H20" s="87">
        <v>5695.2</v>
      </c>
      <c r="I20" s="87">
        <v>12023.2</v>
      </c>
      <c r="J20" s="87">
        <v>12497.8</v>
      </c>
      <c r="K20" s="87">
        <v>15117.400000000001</v>
      </c>
      <c r="L20" s="87">
        <v>14554.4</v>
      </c>
      <c r="M20" s="87">
        <v>3796.8</v>
      </c>
      <c r="N20" s="87">
        <v>0</v>
      </c>
      <c r="O20" s="87">
        <v>2543.6</v>
      </c>
      <c r="P20" s="87">
        <v>13333</v>
      </c>
      <c r="Q20" s="87">
        <v>26798.6</v>
      </c>
      <c r="R20" s="87">
        <v>2581.6</v>
      </c>
      <c r="S20" s="87">
        <v>119066.40000000002</v>
      </c>
    </row>
    <row r="21" spans="1:19" x14ac:dyDescent="0.25">
      <c r="A21" s="235" t="s">
        <v>275</v>
      </c>
      <c r="B21" s="235"/>
      <c r="C21" s="235"/>
      <c r="D21" s="87">
        <v>5746</v>
      </c>
      <c r="E21" s="87">
        <v>5852</v>
      </c>
      <c r="F21" s="87">
        <v>4929</v>
      </c>
      <c r="G21" s="87">
        <v>3849</v>
      </c>
      <c r="H21" s="87">
        <v>4510</v>
      </c>
      <c r="I21" s="87">
        <v>3764</v>
      </c>
      <c r="J21" s="87">
        <v>5150</v>
      </c>
      <c r="K21" s="87">
        <v>6606</v>
      </c>
      <c r="L21" s="87">
        <v>3294</v>
      </c>
      <c r="M21" s="87">
        <v>2465</v>
      </c>
      <c r="N21" s="87">
        <v>2378</v>
      </c>
      <c r="O21" s="87">
        <v>4778</v>
      </c>
      <c r="P21" s="87">
        <v>5493</v>
      </c>
      <c r="Q21" s="87">
        <v>5349</v>
      </c>
      <c r="R21" s="87">
        <v>3837</v>
      </c>
      <c r="S21" s="87">
        <v>68000</v>
      </c>
    </row>
    <row r="22" spans="1:19" x14ac:dyDescent="0.25">
      <c r="A22" s="235" t="s">
        <v>314</v>
      </c>
      <c r="B22" s="235"/>
      <c r="C22" s="235"/>
      <c r="D22" s="87">
        <v>21478</v>
      </c>
      <c r="E22" s="87">
        <v>16432</v>
      </c>
      <c r="F22" s="87">
        <v>12855</v>
      </c>
      <c r="G22" s="87">
        <v>6899</v>
      </c>
      <c r="H22" s="87">
        <v>7976</v>
      </c>
      <c r="I22" s="87">
        <v>5579</v>
      </c>
      <c r="J22" s="87">
        <v>9833</v>
      </c>
      <c r="K22" s="87">
        <v>12582</v>
      </c>
      <c r="L22" s="87">
        <v>12889</v>
      </c>
      <c r="M22" s="87">
        <v>11787</v>
      </c>
      <c r="N22" s="87">
        <v>16168</v>
      </c>
      <c r="O22" s="87">
        <v>23752</v>
      </c>
      <c r="P22" s="87">
        <v>14352</v>
      </c>
      <c r="Q22" s="87">
        <v>10814</v>
      </c>
      <c r="R22" s="87">
        <v>18404</v>
      </c>
      <c r="S22" s="87">
        <v>201800</v>
      </c>
    </row>
    <row r="23" spans="1:19" ht="15.75" thickBot="1" x14ac:dyDescent="0.3">
      <c r="A23" s="255" t="s">
        <v>0</v>
      </c>
      <c r="B23" s="256"/>
      <c r="C23" s="129"/>
      <c r="D23" s="130">
        <f>SUM(D15:D22)</f>
        <v>95972.556799835264</v>
      </c>
      <c r="E23" s="130">
        <f t="shared" ref="E23:S23" si="3">SUM(E15:E22)</f>
        <v>94118.582387079994</v>
      </c>
      <c r="F23" s="130">
        <f t="shared" si="3"/>
        <v>86656.809917808016</v>
      </c>
      <c r="G23" s="130">
        <f t="shared" si="3"/>
        <v>46264.200083955991</v>
      </c>
      <c r="H23" s="130">
        <f t="shared" si="3"/>
        <v>52052.026732184881</v>
      </c>
      <c r="I23" s="130">
        <f t="shared" si="3"/>
        <v>58310.292063088011</v>
      </c>
      <c r="J23" s="130">
        <f t="shared" si="3"/>
        <v>77451.845440720004</v>
      </c>
      <c r="K23" s="130">
        <f t="shared" si="3"/>
        <v>127593.11444276801</v>
      </c>
      <c r="L23" s="130">
        <f t="shared" si="3"/>
        <v>60063.856763157339</v>
      </c>
      <c r="M23" s="130">
        <f t="shared" si="3"/>
        <v>40074.130387087993</v>
      </c>
      <c r="N23" s="130">
        <f t="shared" si="3"/>
        <v>40766.534256721869</v>
      </c>
      <c r="O23" s="130">
        <f t="shared" si="3"/>
        <v>70908.784117407995</v>
      </c>
      <c r="P23" s="130">
        <f t="shared" si="3"/>
        <v>85468.880175319995</v>
      </c>
      <c r="Q23" s="130">
        <f t="shared" si="3"/>
        <v>93612.976081464003</v>
      </c>
      <c r="R23" s="130">
        <f t="shared" si="3"/>
        <v>53991.413722607998</v>
      </c>
      <c r="S23" s="130">
        <f t="shared" si="3"/>
        <v>1083306.0033712075</v>
      </c>
    </row>
    <row r="24" spans="1:19" ht="15.75" thickBot="1" x14ac:dyDescent="0.3">
      <c r="A24" s="235"/>
      <c r="B24" s="235"/>
      <c r="C24" s="235"/>
      <c r="D24" s="87"/>
      <c r="E24" s="87"/>
      <c r="F24" s="87"/>
      <c r="G24" s="87"/>
      <c r="H24" s="87"/>
      <c r="I24" s="87"/>
      <c r="J24" s="87"/>
      <c r="K24" s="87"/>
      <c r="L24" s="87"/>
      <c r="M24" s="87"/>
      <c r="N24" s="87"/>
      <c r="O24" s="87"/>
      <c r="P24" s="87"/>
      <c r="Q24" s="87"/>
      <c r="R24" s="87"/>
      <c r="S24" s="87"/>
    </row>
    <row r="25" spans="1:19" x14ac:dyDescent="0.25">
      <c r="A25" s="244" t="s">
        <v>2</v>
      </c>
      <c r="B25" s="234"/>
      <c r="C25" s="238"/>
      <c r="D25" s="282"/>
      <c r="E25" s="282"/>
      <c r="F25" s="282"/>
      <c r="G25" s="282"/>
      <c r="H25" s="282"/>
      <c r="I25" s="282"/>
      <c r="J25" s="282"/>
      <c r="K25" s="282"/>
      <c r="L25" s="282"/>
      <c r="M25" s="282"/>
      <c r="N25" s="282"/>
      <c r="O25" s="282"/>
      <c r="P25" s="282"/>
      <c r="Q25" s="282"/>
      <c r="R25" s="282"/>
      <c r="S25" s="282"/>
    </row>
    <row r="26" spans="1:19" x14ac:dyDescent="0.25">
      <c r="A26" s="235"/>
      <c r="B26" s="235"/>
      <c r="C26" s="235"/>
      <c r="D26" s="87"/>
      <c r="E26" s="87"/>
      <c r="F26" s="87"/>
      <c r="G26" s="87"/>
      <c r="H26" s="87"/>
      <c r="I26" s="87"/>
      <c r="J26" s="87"/>
      <c r="K26" s="87"/>
      <c r="L26" s="87"/>
      <c r="M26" s="87"/>
      <c r="N26" s="87"/>
      <c r="O26" s="87"/>
      <c r="P26" s="87"/>
      <c r="Q26" s="87"/>
      <c r="R26" s="87"/>
      <c r="S26" s="87"/>
    </row>
    <row r="27" spans="1:19" x14ac:dyDescent="0.25">
      <c r="A27" s="265" t="s">
        <v>31</v>
      </c>
      <c r="B27" s="266"/>
      <c r="C27" s="267"/>
      <c r="D27" s="208"/>
      <c r="E27" s="208"/>
      <c r="F27" s="208"/>
      <c r="G27" s="208"/>
      <c r="H27" s="208"/>
      <c r="I27" s="208"/>
      <c r="J27" s="208"/>
      <c r="K27" s="208"/>
      <c r="L27" s="208"/>
      <c r="M27" s="208"/>
      <c r="N27" s="208"/>
      <c r="O27" s="208"/>
      <c r="P27" s="208"/>
      <c r="Q27" s="208"/>
      <c r="R27" s="208"/>
      <c r="S27" s="208"/>
    </row>
    <row r="28" spans="1:19" x14ac:dyDescent="0.25">
      <c r="A28" s="235" t="s">
        <v>59</v>
      </c>
      <c r="B28" s="235"/>
      <c r="C28" s="235"/>
      <c r="D28" s="87">
        <v>9175</v>
      </c>
      <c r="E28" s="87">
        <v>6753</v>
      </c>
      <c r="F28" s="87">
        <v>7120</v>
      </c>
      <c r="G28" s="87">
        <v>4477</v>
      </c>
      <c r="H28" s="87">
        <v>4257</v>
      </c>
      <c r="I28" s="87">
        <v>3083</v>
      </c>
      <c r="J28" s="87">
        <v>4844</v>
      </c>
      <c r="K28" s="87">
        <v>3890</v>
      </c>
      <c r="L28" s="87">
        <v>5799</v>
      </c>
      <c r="M28" s="87">
        <v>7487</v>
      </c>
      <c r="N28" s="87">
        <v>8001</v>
      </c>
      <c r="O28" s="87">
        <v>9469</v>
      </c>
      <c r="P28" s="87">
        <v>7854</v>
      </c>
      <c r="Q28" s="87">
        <v>5799</v>
      </c>
      <c r="R28" s="87">
        <v>9689</v>
      </c>
      <c r="S28" s="87">
        <v>97697</v>
      </c>
    </row>
    <row r="29" spans="1:19" x14ac:dyDescent="0.25">
      <c r="A29" s="235" t="s">
        <v>318</v>
      </c>
      <c r="B29" s="235"/>
      <c r="C29" s="235"/>
      <c r="D29" s="87">
        <v>734</v>
      </c>
      <c r="E29" s="87">
        <v>0</v>
      </c>
      <c r="F29" s="87">
        <v>0</v>
      </c>
      <c r="G29" s="87">
        <v>2202</v>
      </c>
      <c r="H29" s="87">
        <v>0</v>
      </c>
      <c r="I29" s="87">
        <v>0</v>
      </c>
      <c r="J29" s="87">
        <v>0</v>
      </c>
      <c r="K29" s="87">
        <v>0</v>
      </c>
      <c r="L29" s="87">
        <v>0</v>
      </c>
      <c r="M29" s="87">
        <v>0</v>
      </c>
      <c r="N29" s="87">
        <v>0</v>
      </c>
      <c r="O29" s="87">
        <v>0</v>
      </c>
      <c r="P29" s="87">
        <v>0</v>
      </c>
      <c r="Q29" s="87">
        <v>0</v>
      </c>
      <c r="R29" s="87">
        <v>0</v>
      </c>
      <c r="S29" s="87">
        <v>2936</v>
      </c>
    </row>
    <row r="30" spans="1:19" x14ac:dyDescent="0.25">
      <c r="A30" s="235" t="s">
        <v>60</v>
      </c>
      <c r="B30" s="235"/>
      <c r="C30" s="235"/>
      <c r="D30" s="87">
        <v>3850</v>
      </c>
      <c r="E30" s="87">
        <v>0</v>
      </c>
      <c r="F30" s="87">
        <v>0</v>
      </c>
      <c r="G30" s="87">
        <v>0</v>
      </c>
      <c r="H30" s="87">
        <v>0</v>
      </c>
      <c r="I30" s="87">
        <v>0</v>
      </c>
      <c r="J30" s="87">
        <v>0</v>
      </c>
      <c r="K30" s="87">
        <v>0</v>
      </c>
      <c r="L30" s="87">
        <v>0</v>
      </c>
      <c r="M30" s="87">
        <v>0</v>
      </c>
      <c r="N30" s="87">
        <v>0</v>
      </c>
      <c r="O30" s="87">
        <v>0</v>
      </c>
      <c r="P30" s="87">
        <v>0</v>
      </c>
      <c r="Q30" s="87">
        <v>0</v>
      </c>
      <c r="R30" s="87">
        <v>0</v>
      </c>
      <c r="S30" s="87">
        <v>3850</v>
      </c>
    </row>
    <row r="31" spans="1:19" x14ac:dyDescent="0.25">
      <c r="A31" s="235" t="s">
        <v>61</v>
      </c>
      <c r="B31" s="235"/>
      <c r="C31" s="235"/>
      <c r="D31" s="87">
        <v>0</v>
      </c>
      <c r="E31" s="87">
        <v>0</v>
      </c>
      <c r="F31" s="87">
        <v>0</v>
      </c>
      <c r="G31" s="87">
        <v>2000</v>
      </c>
      <c r="H31" s="87">
        <v>0</v>
      </c>
      <c r="I31" s="87">
        <v>0</v>
      </c>
      <c r="J31" s="87">
        <v>0</v>
      </c>
      <c r="K31" s="87">
        <v>0</v>
      </c>
      <c r="L31" s="87">
        <v>0</v>
      </c>
      <c r="M31" s="87">
        <v>0</v>
      </c>
      <c r="N31" s="87">
        <v>0</v>
      </c>
      <c r="O31" s="87">
        <v>0</v>
      </c>
      <c r="P31" s="87">
        <v>0</v>
      </c>
      <c r="Q31" s="87">
        <v>0</v>
      </c>
      <c r="R31" s="87">
        <v>0</v>
      </c>
      <c r="S31" s="87">
        <v>2000</v>
      </c>
    </row>
    <row r="32" spans="1:19" x14ac:dyDescent="0.25">
      <c r="A32" s="265" t="s">
        <v>0</v>
      </c>
      <c r="B32" s="266"/>
      <c r="C32" s="267"/>
      <c r="D32" s="208">
        <f>SUM(D28:D31)</f>
        <v>13759</v>
      </c>
      <c r="E32" s="208">
        <f t="shared" ref="E32:S32" si="4">SUM(E28:E31)</f>
        <v>6753</v>
      </c>
      <c r="F32" s="208">
        <f t="shared" si="4"/>
        <v>7120</v>
      </c>
      <c r="G32" s="208">
        <f t="shared" si="4"/>
        <v>8679</v>
      </c>
      <c r="H32" s="208">
        <f t="shared" si="4"/>
        <v>4257</v>
      </c>
      <c r="I32" s="208">
        <f t="shared" si="4"/>
        <v>3083</v>
      </c>
      <c r="J32" s="208">
        <f t="shared" si="4"/>
        <v>4844</v>
      </c>
      <c r="K32" s="208">
        <f t="shared" si="4"/>
        <v>3890</v>
      </c>
      <c r="L32" s="208">
        <f t="shared" si="4"/>
        <v>5799</v>
      </c>
      <c r="M32" s="208">
        <f t="shared" si="4"/>
        <v>7487</v>
      </c>
      <c r="N32" s="208">
        <f t="shared" si="4"/>
        <v>8001</v>
      </c>
      <c r="O32" s="208">
        <f t="shared" si="4"/>
        <v>9469</v>
      </c>
      <c r="P32" s="208">
        <f t="shared" si="4"/>
        <v>7854</v>
      </c>
      <c r="Q32" s="208">
        <f t="shared" si="4"/>
        <v>5799</v>
      </c>
      <c r="R32" s="208">
        <f t="shared" si="4"/>
        <v>9689</v>
      </c>
      <c r="S32" s="208">
        <f t="shared" si="4"/>
        <v>106483</v>
      </c>
    </row>
    <row r="33" spans="1:27" x14ac:dyDescent="0.25">
      <c r="A33" s="269"/>
      <c r="B33" s="269"/>
      <c r="C33" s="269"/>
      <c r="D33" s="211"/>
      <c r="E33" s="211"/>
      <c r="F33" s="211"/>
      <c r="G33" s="211"/>
      <c r="H33" s="211"/>
      <c r="I33" s="211"/>
      <c r="J33" s="211"/>
      <c r="K33" s="211"/>
      <c r="L33" s="211"/>
      <c r="M33" s="211"/>
      <c r="N33" s="211"/>
      <c r="O33" s="211"/>
      <c r="P33" s="211"/>
      <c r="Q33" s="211"/>
      <c r="R33" s="211"/>
      <c r="S33" s="211"/>
    </row>
    <row r="34" spans="1:27" x14ac:dyDescent="0.25">
      <c r="A34" s="264" t="s">
        <v>252</v>
      </c>
      <c r="B34" s="268"/>
      <c r="C34" s="268"/>
      <c r="D34" s="209"/>
      <c r="E34" s="209"/>
      <c r="F34" s="209"/>
      <c r="G34" s="209"/>
      <c r="H34" s="209"/>
      <c r="I34" s="209"/>
      <c r="J34" s="209"/>
      <c r="K34" s="209"/>
      <c r="L34" s="209"/>
      <c r="M34" s="209"/>
      <c r="N34" s="209"/>
      <c r="O34" s="209"/>
      <c r="P34" s="209"/>
      <c r="Q34" s="209"/>
      <c r="R34" s="209"/>
      <c r="S34" s="209"/>
    </row>
    <row r="35" spans="1:27" x14ac:dyDescent="0.25">
      <c r="A35" s="235" t="s">
        <v>319</v>
      </c>
      <c r="B35" s="235"/>
      <c r="C35" s="235"/>
      <c r="D35" s="87">
        <v>1575.4898213722381</v>
      </c>
      <c r="E35" s="87">
        <v>1453.1905306146955</v>
      </c>
      <c r="F35" s="87">
        <v>1099.2469262972047</v>
      </c>
      <c r="G35" s="87">
        <v>814.30026730491022</v>
      </c>
      <c r="H35" s="87">
        <v>1107.9591359712078</v>
      </c>
      <c r="I35" s="87">
        <v>919.00245273831604</v>
      </c>
      <c r="J35" s="87">
        <v>1473.2393739556073</v>
      </c>
      <c r="K35" s="87">
        <v>1498.1288021414707</v>
      </c>
      <c r="L35" s="87">
        <v>1157.505139306209</v>
      </c>
      <c r="M35" s="87">
        <v>991.93184228633993</v>
      </c>
      <c r="N35" s="87">
        <v>1283.265667170662</v>
      </c>
      <c r="O35" s="87">
        <v>1789.8650032003218</v>
      </c>
      <c r="P35" s="87">
        <v>1649.7210702449802</v>
      </c>
      <c r="Q35" s="87">
        <v>1546.2882464196707</v>
      </c>
      <c r="R35" s="87">
        <v>1640.8657209761657</v>
      </c>
      <c r="S35" s="87">
        <v>20000</v>
      </c>
      <c r="U35" s="270"/>
      <c r="V35" s="270"/>
      <c r="W35" s="270"/>
      <c r="X35" s="270"/>
      <c r="Y35" s="270"/>
      <c r="Z35" s="270"/>
      <c r="AA35" s="270"/>
    </row>
    <row r="36" spans="1:27" x14ac:dyDescent="0.25">
      <c r="A36" s="235" t="s">
        <v>62</v>
      </c>
      <c r="B36" s="235"/>
      <c r="C36" s="235"/>
      <c r="D36" s="87">
        <v>339.9808353531368</v>
      </c>
      <c r="E36" s="87">
        <v>331.93168367059354</v>
      </c>
      <c r="F36" s="87">
        <v>135.68569979144354</v>
      </c>
      <c r="G36" s="87">
        <v>378.31012907953328</v>
      </c>
      <c r="H36" s="87">
        <v>580.30550701764275</v>
      </c>
      <c r="I36" s="87">
        <v>267.15517727298351</v>
      </c>
      <c r="J36" s="87">
        <v>660.0304379685474</v>
      </c>
      <c r="K36" s="87">
        <v>648.14835691336452</v>
      </c>
      <c r="L36" s="87">
        <v>265.62200552392761</v>
      </c>
      <c r="M36" s="87">
        <v>355.69584578095936</v>
      </c>
      <c r="N36" s="87">
        <v>553.85829434642915</v>
      </c>
      <c r="O36" s="87">
        <v>339.21424947860885</v>
      </c>
      <c r="P36" s="87">
        <v>672.67910489825829</v>
      </c>
      <c r="Q36" s="87">
        <v>713.69144918550251</v>
      </c>
      <c r="R36" s="87">
        <v>557.69122371906883</v>
      </c>
      <c r="S36" s="87">
        <v>6799.9999999999991</v>
      </c>
      <c r="U36" s="270"/>
      <c r="V36" s="270"/>
      <c r="W36" s="270"/>
      <c r="X36" s="270"/>
      <c r="Y36" s="270"/>
      <c r="Z36" s="270"/>
      <c r="AA36" s="270"/>
    </row>
    <row r="37" spans="1:27" x14ac:dyDescent="0.25">
      <c r="A37" s="235" t="s">
        <v>63</v>
      </c>
      <c r="B37" s="235"/>
      <c r="C37" s="235"/>
      <c r="D37" s="87">
        <v>2444</v>
      </c>
      <c r="E37" s="87">
        <v>2085</v>
      </c>
      <c r="F37" s="87">
        <v>0</v>
      </c>
      <c r="G37" s="87">
        <v>2978</v>
      </c>
      <c r="H37" s="87">
        <v>2913</v>
      </c>
      <c r="I37" s="87">
        <v>865</v>
      </c>
      <c r="J37" s="87">
        <v>487</v>
      </c>
      <c r="K37" s="87">
        <v>2156</v>
      </c>
      <c r="L37" s="87">
        <v>2542</v>
      </c>
      <c r="M37" s="87">
        <v>0</v>
      </c>
      <c r="N37" s="87">
        <v>695</v>
      </c>
      <c r="O37" s="87">
        <v>762</v>
      </c>
      <c r="P37" s="87">
        <v>545</v>
      </c>
      <c r="Q37" s="87">
        <v>1310</v>
      </c>
      <c r="R37" s="87">
        <v>618</v>
      </c>
      <c r="S37" s="87">
        <v>20400</v>
      </c>
      <c r="U37" s="270"/>
      <c r="V37" s="270"/>
    </row>
    <row r="38" spans="1:27" x14ac:dyDescent="0.25">
      <c r="A38" s="235" t="s">
        <v>64</v>
      </c>
      <c r="B38" s="235"/>
      <c r="C38" s="235"/>
      <c r="D38" s="87">
        <v>1600</v>
      </c>
      <c r="E38" s="87">
        <v>0</v>
      </c>
      <c r="F38" s="87">
        <v>0</v>
      </c>
      <c r="G38" s="87">
        <v>0</v>
      </c>
      <c r="H38" s="87">
        <v>0</v>
      </c>
      <c r="I38" s="87">
        <v>0</v>
      </c>
      <c r="J38" s="87">
        <v>0</v>
      </c>
      <c r="K38" s="87">
        <v>0</v>
      </c>
      <c r="L38" s="87">
        <v>0</v>
      </c>
      <c r="M38" s="87">
        <v>0</v>
      </c>
      <c r="N38" s="87">
        <v>0</v>
      </c>
      <c r="O38" s="87">
        <v>0</v>
      </c>
      <c r="P38" s="87">
        <v>0</v>
      </c>
      <c r="Q38" s="87">
        <v>0</v>
      </c>
      <c r="R38" s="87">
        <v>0</v>
      </c>
      <c r="S38" s="87">
        <v>1600</v>
      </c>
    </row>
    <row r="39" spans="1:27" x14ac:dyDescent="0.25">
      <c r="A39" s="235" t="s">
        <v>65</v>
      </c>
      <c r="B39" s="235"/>
      <c r="C39" s="235"/>
      <c r="D39" s="87">
        <v>0</v>
      </c>
      <c r="E39" s="87">
        <v>1950</v>
      </c>
      <c r="F39" s="87">
        <v>0</v>
      </c>
      <c r="G39" s="87">
        <v>0</v>
      </c>
      <c r="H39" s="87">
        <v>0</v>
      </c>
      <c r="I39" s="87">
        <v>0</v>
      </c>
      <c r="J39" s="87">
        <v>0</v>
      </c>
      <c r="K39" s="87">
        <v>0</v>
      </c>
      <c r="L39" s="87">
        <v>0</v>
      </c>
      <c r="M39" s="87">
        <v>0</v>
      </c>
      <c r="N39" s="87">
        <v>0</v>
      </c>
      <c r="O39" s="87">
        <v>0</v>
      </c>
      <c r="P39" s="87">
        <v>0</v>
      </c>
      <c r="Q39" s="87">
        <v>0</v>
      </c>
      <c r="R39" s="87">
        <v>0</v>
      </c>
      <c r="S39" s="87">
        <v>1950</v>
      </c>
    </row>
    <row r="40" spans="1:27" x14ac:dyDescent="0.25">
      <c r="A40" s="235" t="s">
        <v>6</v>
      </c>
      <c r="B40" s="235"/>
      <c r="C40" s="235"/>
      <c r="D40" s="87">
        <v>500</v>
      </c>
      <c r="E40" s="87">
        <v>500</v>
      </c>
      <c r="F40" s="87">
        <v>500</v>
      </c>
      <c r="G40" s="87">
        <v>500</v>
      </c>
      <c r="H40" s="87">
        <v>500</v>
      </c>
      <c r="I40" s="87">
        <v>500</v>
      </c>
      <c r="J40" s="87">
        <v>500</v>
      </c>
      <c r="K40" s="87">
        <v>500</v>
      </c>
      <c r="L40" s="87">
        <v>500</v>
      </c>
      <c r="M40" s="87">
        <v>500</v>
      </c>
      <c r="N40" s="87">
        <v>500</v>
      </c>
      <c r="O40" s="87">
        <v>500</v>
      </c>
      <c r="P40" s="87">
        <v>500</v>
      </c>
      <c r="Q40" s="87">
        <v>500</v>
      </c>
      <c r="R40" s="87">
        <v>500</v>
      </c>
      <c r="S40" s="87">
        <v>7500</v>
      </c>
    </row>
    <row r="41" spans="1:27" x14ac:dyDescent="0.25">
      <c r="A41" s="235" t="s">
        <v>66</v>
      </c>
      <c r="B41" s="235"/>
      <c r="C41" s="235"/>
      <c r="D41" s="87">
        <v>6000</v>
      </c>
      <c r="E41" s="87">
        <v>0</v>
      </c>
      <c r="F41" s="87">
        <v>0</v>
      </c>
      <c r="G41" s="87">
        <v>0</v>
      </c>
      <c r="H41" s="87">
        <v>0</v>
      </c>
      <c r="I41" s="87">
        <v>0</v>
      </c>
      <c r="J41" s="87">
        <v>0</v>
      </c>
      <c r="K41" s="87">
        <v>0</v>
      </c>
      <c r="L41" s="87">
        <v>0</v>
      </c>
      <c r="M41" s="87">
        <v>0</v>
      </c>
      <c r="N41" s="87">
        <v>0</v>
      </c>
      <c r="O41" s="87">
        <v>0</v>
      </c>
      <c r="P41" s="87">
        <v>0</v>
      </c>
      <c r="Q41" s="87">
        <v>0</v>
      </c>
      <c r="R41" s="87">
        <v>0</v>
      </c>
      <c r="S41" s="87">
        <v>6000</v>
      </c>
    </row>
    <row r="42" spans="1:27" x14ac:dyDescent="0.25">
      <c r="A42" s="235" t="s">
        <v>70</v>
      </c>
      <c r="B42" s="235"/>
      <c r="C42" s="235"/>
      <c r="D42" s="87">
        <v>0</v>
      </c>
      <c r="E42" s="87">
        <v>0</v>
      </c>
      <c r="F42" s="87">
        <v>1100</v>
      </c>
      <c r="G42" s="87">
        <v>0</v>
      </c>
      <c r="H42" s="87">
        <v>0</v>
      </c>
      <c r="I42" s="87">
        <v>0</v>
      </c>
      <c r="J42" s="87">
        <v>0</v>
      </c>
      <c r="K42" s="87">
        <v>0</v>
      </c>
      <c r="L42" s="87">
        <v>0</v>
      </c>
      <c r="M42" s="87">
        <v>0</v>
      </c>
      <c r="N42" s="87">
        <v>0</v>
      </c>
      <c r="O42" s="87">
        <v>0</v>
      </c>
      <c r="P42" s="87">
        <v>0</v>
      </c>
      <c r="Q42" s="87">
        <v>0</v>
      </c>
      <c r="R42" s="87">
        <v>0</v>
      </c>
      <c r="S42" s="87">
        <v>1100</v>
      </c>
    </row>
    <row r="43" spans="1:27" x14ac:dyDescent="0.25">
      <c r="A43" s="235" t="s">
        <v>67</v>
      </c>
      <c r="B43" s="235"/>
      <c r="C43" s="235"/>
      <c r="D43" s="87">
        <v>0</v>
      </c>
      <c r="E43" s="87">
        <v>0</v>
      </c>
      <c r="F43" s="87">
        <v>0</v>
      </c>
      <c r="G43" s="87">
        <v>0</v>
      </c>
      <c r="H43" s="87">
        <v>0</v>
      </c>
      <c r="I43" s="87">
        <v>0</v>
      </c>
      <c r="J43" s="87">
        <v>0</v>
      </c>
      <c r="K43" s="87">
        <v>0</v>
      </c>
      <c r="L43" s="87">
        <v>0</v>
      </c>
      <c r="M43" s="87">
        <v>0</v>
      </c>
      <c r="N43" s="87">
        <v>4000</v>
      </c>
      <c r="O43" s="87">
        <v>0</v>
      </c>
      <c r="P43" s="87">
        <v>0</v>
      </c>
      <c r="Q43" s="87">
        <v>0</v>
      </c>
      <c r="R43" s="87">
        <v>0</v>
      </c>
      <c r="S43" s="87">
        <v>4000</v>
      </c>
    </row>
    <row r="44" spans="1:27" x14ac:dyDescent="0.25">
      <c r="A44" s="240" t="s">
        <v>68</v>
      </c>
      <c r="B44" s="240"/>
      <c r="C44" s="240"/>
      <c r="D44" s="87">
        <v>0</v>
      </c>
      <c r="E44" s="87">
        <v>0</v>
      </c>
      <c r="F44" s="87">
        <v>0</v>
      </c>
      <c r="G44" s="87">
        <v>0</v>
      </c>
      <c r="H44" s="87">
        <v>0</v>
      </c>
      <c r="I44" s="87">
        <v>0</v>
      </c>
      <c r="J44" s="87">
        <v>0</v>
      </c>
      <c r="K44" s="87">
        <v>0</v>
      </c>
      <c r="L44" s="87">
        <v>0</v>
      </c>
      <c r="M44" s="87">
        <v>0</v>
      </c>
      <c r="N44" s="87">
        <v>0</v>
      </c>
      <c r="O44" s="87">
        <v>0</v>
      </c>
      <c r="P44" s="87">
        <v>0</v>
      </c>
      <c r="Q44" s="87">
        <v>0</v>
      </c>
      <c r="R44" s="87">
        <v>3500</v>
      </c>
      <c r="S44" s="87">
        <v>3500</v>
      </c>
    </row>
    <row r="45" spans="1:27" x14ac:dyDescent="0.25">
      <c r="A45" s="240" t="s">
        <v>69</v>
      </c>
      <c r="B45" s="240"/>
      <c r="C45" s="240"/>
      <c r="D45" s="87">
        <v>960</v>
      </c>
      <c r="E45" s="87">
        <v>0</v>
      </c>
      <c r="F45" s="87">
        <v>0</v>
      </c>
      <c r="G45" s="87">
        <v>285</v>
      </c>
      <c r="H45" s="87">
        <v>0</v>
      </c>
      <c r="I45" s="87">
        <v>0</v>
      </c>
      <c r="J45" s="87">
        <v>0</v>
      </c>
      <c r="K45" s="87">
        <v>0</v>
      </c>
      <c r="L45" s="87">
        <v>0</v>
      </c>
      <c r="M45" s="87">
        <v>0</v>
      </c>
      <c r="N45" s="87">
        <v>0</v>
      </c>
      <c r="O45" s="87">
        <v>0</v>
      </c>
      <c r="P45" s="87">
        <v>0</v>
      </c>
      <c r="Q45" s="87">
        <v>0</v>
      </c>
      <c r="R45" s="87">
        <v>0</v>
      </c>
      <c r="S45" s="87">
        <v>1245</v>
      </c>
    </row>
    <row r="46" spans="1:27" x14ac:dyDescent="0.25">
      <c r="A46" s="240" t="s">
        <v>259</v>
      </c>
      <c r="B46" s="240"/>
      <c r="C46" s="240"/>
      <c r="D46" s="87">
        <v>0</v>
      </c>
      <c r="E46" s="87">
        <v>0</v>
      </c>
      <c r="F46" s="87">
        <v>0</v>
      </c>
      <c r="G46" s="87">
        <v>0</v>
      </c>
      <c r="H46" s="87">
        <v>0</v>
      </c>
      <c r="I46" s="87">
        <v>0</v>
      </c>
      <c r="J46" s="87">
        <v>0</v>
      </c>
      <c r="K46" s="87">
        <v>250</v>
      </c>
      <c r="L46" s="87">
        <v>0</v>
      </c>
      <c r="M46" s="87">
        <v>0</v>
      </c>
      <c r="N46" s="87">
        <v>0</v>
      </c>
      <c r="O46" s="87">
        <v>0</v>
      </c>
      <c r="P46" s="87">
        <v>0</v>
      </c>
      <c r="Q46" s="87">
        <v>0</v>
      </c>
      <c r="R46" s="87">
        <v>0</v>
      </c>
      <c r="S46" s="87">
        <v>250</v>
      </c>
    </row>
    <row r="47" spans="1:27" ht="15.75" thickBot="1" x14ac:dyDescent="0.3">
      <c r="A47" s="253" t="s">
        <v>0</v>
      </c>
      <c r="B47" s="254"/>
      <c r="C47" s="254"/>
      <c r="D47" s="128">
        <f t="shared" ref="D47:S47" si="5">SUM(D35:D46)</f>
        <v>13419.470656725374</v>
      </c>
      <c r="E47" s="128">
        <f t="shared" si="5"/>
        <v>6320.1222142852894</v>
      </c>
      <c r="F47" s="128">
        <f t="shared" si="5"/>
        <v>2834.9326260886482</v>
      </c>
      <c r="G47" s="128">
        <f t="shared" si="5"/>
        <v>4955.6103963844434</v>
      </c>
      <c r="H47" s="128">
        <f t="shared" si="5"/>
        <v>5101.26464298885</v>
      </c>
      <c r="I47" s="128">
        <f t="shared" si="5"/>
        <v>2551.1576300112993</v>
      </c>
      <c r="J47" s="128">
        <f t="shared" si="5"/>
        <v>3120.269811924155</v>
      </c>
      <c r="K47" s="128">
        <f t="shared" si="5"/>
        <v>5052.2771590548355</v>
      </c>
      <c r="L47" s="128">
        <f t="shared" si="5"/>
        <v>4465.1271448301368</v>
      </c>
      <c r="M47" s="128">
        <f t="shared" si="5"/>
        <v>1847.6276880672992</v>
      </c>
      <c r="N47" s="128">
        <f t="shared" si="5"/>
        <v>7032.1239615170907</v>
      </c>
      <c r="O47" s="128">
        <f t="shared" si="5"/>
        <v>3391.0792526789305</v>
      </c>
      <c r="P47" s="128">
        <f t="shared" si="5"/>
        <v>3367.4001751432384</v>
      </c>
      <c r="Q47" s="128">
        <f t="shared" si="5"/>
        <v>4069.9796956051732</v>
      </c>
      <c r="R47" s="128">
        <f t="shared" si="5"/>
        <v>6816.5569446952341</v>
      </c>
      <c r="S47" s="128">
        <f t="shared" si="5"/>
        <v>74345</v>
      </c>
    </row>
    <row r="48" spans="1:27" ht="15.75" thickBot="1" x14ac:dyDescent="0.3">
      <c r="A48" s="235"/>
      <c r="B48" s="235"/>
      <c r="C48" s="235"/>
      <c r="D48" s="87"/>
      <c r="E48" s="87"/>
      <c r="F48" s="87"/>
      <c r="G48" s="87"/>
      <c r="H48" s="87"/>
      <c r="I48" s="87"/>
      <c r="J48" s="87"/>
      <c r="K48" s="87"/>
      <c r="L48" s="87"/>
      <c r="M48" s="87"/>
      <c r="N48" s="87"/>
      <c r="O48" s="87"/>
      <c r="P48" s="87"/>
      <c r="Q48" s="87"/>
      <c r="R48" s="87"/>
      <c r="S48" s="87"/>
    </row>
    <row r="49" spans="1:19" x14ac:dyDescent="0.25">
      <c r="A49" s="227" t="s">
        <v>3</v>
      </c>
      <c r="B49" s="232"/>
      <c r="C49" s="232"/>
      <c r="D49" s="18"/>
      <c r="E49" s="18"/>
      <c r="F49" s="18"/>
      <c r="G49" s="18"/>
      <c r="H49" s="18"/>
      <c r="I49" s="18"/>
      <c r="J49" s="18"/>
      <c r="K49" s="18"/>
      <c r="L49" s="18"/>
      <c r="M49" s="18"/>
      <c r="N49" s="18"/>
      <c r="O49" s="18"/>
      <c r="P49" s="18"/>
      <c r="Q49" s="18"/>
      <c r="R49" s="18"/>
      <c r="S49" s="18"/>
    </row>
    <row r="50" spans="1:19" x14ac:dyDescent="0.25">
      <c r="A50" s="235" t="s">
        <v>71</v>
      </c>
      <c r="B50" s="235"/>
      <c r="C50" s="235"/>
      <c r="D50" s="87">
        <v>0</v>
      </c>
      <c r="E50" s="87">
        <v>492.18821910000003</v>
      </c>
      <c r="F50" s="87">
        <v>0</v>
      </c>
      <c r="G50" s="87">
        <v>6836.980114</v>
      </c>
      <c r="H50" s="87">
        <v>3722.0196500000002</v>
      </c>
      <c r="I50" s="87">
        <v>0</v>
      </c>
      <c r="J50" s="87">
        <v>0</v>
      </c>
      <c r="K50" s="87">
        <v>0</v>
      </c>
      <c r="L50" s="87">
        <v>1259.955526</v>
      </c>
      <c r="M50" s="87">
        <v>0</v>
      </c>
      <c r="N50" s="87">
        <v>0</v>
      </c>
      <c r="O50" s="87">
        <v>0</v>
      </c>
      <c r="P50" s="87">
        <v>0</v>
      </c>
      <c r="Q50" s="87">
        <v>0</v>
      </c>
      <c r="R50" s="87">
        <v>0</v>
      </c>
      <c r="S50" s="87">
        <v>12311.1435091</v>
      </c>
    </row>
    <row r="51" spans="1:19" x14ac:dyDescent="0.25">
      <c r="A51" s="235" t="s">
        <v>7</v>
      </c>
      <c r="B51" s="235"/>
      <c r="C51" s="235"/>
      <c r="D51" s="87">
        <v>311</v>
      </c>
      <c r="E51" s="87">
        <v>622</v>
      </c>
      <c r="F51" s="87">
        <v>622</v>
      </c>
      <c r="G51" s="87">
        <v>311</v>
      </c>
      <c r="H51" s="87">
        <v>311</v>
      </c>
      <c r="I51" s="87">
        <v>311</v>
      </c>
      <c r="J51" s="87">
        <v>622</v>
      </c>
      <c r="K51" s="87">
        <v>311</v>
      </c>
      <c r="L51" s="87">
        <v>311</v>
      </c>
      <c r="M51" s="87">
        <v>311</v>
      </c>
      <c r="N51" s="87">
        <v>311</v>
      </c>
      <c r="O51" s="87">
        <v>1402</v>
      </c>
      <c r="P51" s="87">
        <v>622</v>
      </c>
      <c r="Q51" s="87">
        <v>311</v>
      </c>
      <c r="R51" s="87">
        <v>311</v>
      </c>
      <c r="S51" s="87">
        <v>7000</v>
      </c>
    </row>
    <row r="52" spans="1:19" x14ac:dyDescent="0.25">
      <c r="A52" s="235" t="s">
        <v>72</v>
      </c>
      <c r="B52" s="235"/>
      <c r="C52" s="235"/>
      <c r="D52" s="87">
        <v>0</v>
      </c>
      <c r="E52" s="87">
        <v>0</v>
      </c>
      <c r="F52" s="87">
        <v>0</v>
      </c>
      <c r="G52" s="87">
        <v>0</v>
      </c>
      <c r="H52" s="87">
        <v>0</v>
      </c>
      <c r="I52" s="87">
        <v>0</v>
      </c>
      <c r="J52" s="87">
        <v>0</v>
      </c>
      <c r="K52" s="87">
        <v>420</v>
      </c>
      <c r="L52" s="87">
        <v>0</v>
      </c>
      <c r="M52" s="87">
        <v>0</v>
      </c>
      <c r="N52" s="87">
        <v>0</v>
      </c>
      <c r="O52" s="87">
        <v>1200</v>
      </c>
      <c r="P52" s="87">
        <v>0</v>
      </c>
      <c r="Q52" s="87">
        <v>0</v>
      </c>
      <c r="R52" s="87">
        <v>0</v>
      </c>
      <c r="S52" s="87">
        <v>1620</v>
      </c>
    </row>
    <row r="53" spans="1:19" x14ac:dyDescent="0.25">
      <c r="A53" s="235" t="s">
        <v>73</v>
      </c>
      <c r="B53" s="235"/>
      <c r="C53" s="235"/>
      <c r="D53" s="87">
        <v>4000</v>
      </c>
      <c r="E53" s="87">
        <v>0</v>
      </c>
      <c r="F53" s="87">
        <v>0</v>
      </c>
      <c r="G53" s="87">
        <v>0</v>
      </c>
      <c r="H53" s="87">
        <v>0</v>
      </c>
      <c r="I53" s="87">
        <v>0</v>
      </c>
      <c r="J53" s="87">
        <v>0</v>
      </c>
      <c r="K53" s="87">
        <v>0</v>
      </c>
      <c r="L53" s="87">
        <v>0</v>
      </c>
      <c r="M53" s="87">
        <v>0</v>
      </c>
      <c r="N53" s="87">
        <v>0</v>
      </c>
      <c r="O53" s="87">
        <v>0</v>
      </c>
      <c r="P53" s="87">
        <v>0</v>
      </c>
      <c r="Q53" s="87">
        <v>0</v>
      </c>
      <c r="R53" s="87">
        <v>0</v>
      </c>
      <c r="S53" s="87">
        <v>4000</v>
      </c>
    </row>
    <row r="54" spans="1:19" x14ac:dyDescent="0.25">
      <c r="A54" s="235" t="s">
        <v>74</v>
      </c>
      <c r="B54" s="235"/>
      <c r="C54" s="235"/>
      <c r="D54" s="87">
        <v>0</v>
      </c>
      <c r="E54" s="87">
        <v>12000</v>
      </c>
      <c r="F54" s="87">
        <v>0</v>
      </c>
      <c r="G54" s="87">
        <v>0</v>
      </c>
      <c r="H54" s="87">
        <v>0</v>
      </c>
      <c r="I54" s="87">
        <v>0</v>
      </c>
      <c r="J54" s="87">
        <v>0</v>
      </c>
      <c r="K54" s="87">
        <v>0</v>
      </c>
      <c r="L54" s="87">
        <v>0</v>
      </c>
      <c r="M54" s="87">
        <v>0</v>
      </c>
      <c r="N54" s="87">
        <v>0</v>
      </c>
      <c r="O54" s="87">
        <v>0</v>
      </c>
      <c r="P54" s="87">
        <v>0</v>
      </c>
      <c r="Q54" s="87">
        <v>0</v>
      </c>
      <c r="R54" s="87">
        <v>0</v>
      </c>
      <c r="S54" s="87">
        <v>12000</v>
      </c>
    </row>
    <row r="55" spans="1:19" x14ac:dyDescent="0.25">
      <c r="A55" s="235" t="s">
        <v>75</v>
      </c>
      <c r="B55" s="235"/>
      <c r="C55" s="235"/>
      <c r="D55" s="87">
        <v>1145.4921801831094</v>
      </c>
      <c r="E55" s="87">
        <v>1062.4497278644678</v>
      </c>
      <c r="F55" s="87">
        <v>980.30589928111647</v>
      </c>
      <c r="G55" s="87">
        <v>697.03236732384596</v>
      </c>
      <c r="H55" s="87">
        <v>1406.6124934625125</v>
      </c>
      <c r="I55" s="87">
        <v>1067.2172223415669</v>
      </c>
      <c r="J55" s="87">
        <v>1447.8087614785329</v>
      </c>
      <c r="K55" s="87">
        <v>1392.2788181440644</v>
      </c>
      <c r="L55" s="87">
        <v>984.00504216786942</v>
      </c>
      <c r="M55" s="87">
        <v>1101.5170655662428</v>
      </c>
      <c r="N55" s="87">
        <v>1188.8827045015094</v>
      </c>
      <c r="O55" s="87">
        <v>1780.6075070374998</v>
      </c>
      <c r="P55" s="87">
        <v>1930.6513003052494</v>
      </c>
      <c r="Q55" s="87">
        <v>1694.8066571373174</v>
      </c>
      <c r="R55" s="87">
        <v>1120.3322532050975</v>
      </c>
      <c r="S55" s="87">
        <v>19000.000000000004</v>
      </c>
    </row>
    <row r="56" spans="1:19" x14ac:dyDescent="0.25">
      <c r="A56" s="235" t="s">
        <v>8</v>
      </c>
      <c r="B56" s="235"/>
      <c r="C56" s="235"/>
      <c r="D56" s="87">
        <v>9646.2499383840786</v>
      </c>
      <c r="E56" s="87">
        <v>8946.9450767534126</v>
      </c>
      <c r="F56" s="87">
        <v>8255.2075728936106</v>
      </c>
      <c r="G56" s="87">
        <v>5869.7462511481772</v>
      </c>
      <c r="H56" s="87">
        <v>11845.157839684316</v>
      </c>
      <c r="I56" s="87">
        <v>8987.0923986658272</v>
      </c>
      <c r="J56" s="87">
        <v>12192.073780871855</v>
      </c>
      <c r="K56" s="87">
        <v>11724.453205423701</v>
      </c>
      <c r="L56" s="87">
        <v>8286.3582498346896</v>
      </c>
      <c r="M56" s="87">
        <v>9275.9331837157279</v>
      </c>
      <c r="N56" s="87">
        <v>10011.643827381131</v>
      </c>
      <c r="O56" s="87">
        <v>14994.589532947366</v>
      </c>
      <c r="P56" s="87">
        <v>16258.116213096837</v>
      </c>
      <c r="Q56" s="87">
        <v>14272.056060103727</v>
      </c>
      <c r="R56" s="87">
        <v>9434.3768690955585</v>
      </c>
      <c r="S56" s="87">
        <v>160000.00000000003</v>
      </c>
    </row>
    <row r="57" spans="1:19" x14ac:dyDescent="0.25">
      <c r="A57" s="239" t="s">
        <v>76</v>
      </c>
      <c r="B57" s="239"/>
      <c r="C57" s="239"/>
      <c r="D57" s="87">
        <v>0</v>
      </c>
      <c r="E57" s="87">
        <v>5000</v>
      </c>
      <c r="F57" s="87">
        <v>0</v>
      </c>
      <c r="G57" s="87">
        <v>0</v>
      </c>
      <c r="H57" s="87">
        <v>0</v>
      </c>
      <c r="I57" s="87">
        <v>0</v>
      </c>
      <c r="J57" s="87">
        <v>0</v>
      </c>
      <c r="K57" s="87">
        <v>0</v>
      </c>
      <c r="L57" s="87">
        <v>0</v>
      </c>
      <c r="M57" s="87">
        <v>0</v>
      </c>
      <c r="N57" s="87">
        <v>0</v>
      </c>
      <c r="O57" s="87">
        <v>0</v>
      </c>
      <c r="P57" s="87">
        <v>0</v>
      </c>
      <c r="Q57" s="87">
        <v>0</v>
      </c>
      <c r="R57" s="87">
        <v>0</v>
      </c>
      <c r="S57" s="87">
        <v>5000</v>
      </c>
    </row>
    <row r="58" spans="1:19" x14ac:dyDescent="0.25">
      <c r="A58" s="240" t="s">
        <v>77</v>
      </c>
      <c r="B58" s="240"/>
      <c r="C58" s="240"/>
      <c r="D58" s="87">
        <v>0</v>
      </c>
      <c r="E58" s="87">
        <v>0</v>
      </c>
      <c r="F58" s="87">
        <v>0</v>
      </c>
      <c r="G58" s="87">
        <v>0</v>
      </c>
      <c r="H58" s="87">
        <v>0</v>
      </c>
      <c r="I58" s="87">
        <v>0</v>
      </c>
      <c r="J58" s="87">
        <v>0</v>
      </c>
      <c r="K58" s="87">
        <v>1600</v>
      </c>
      <c r="L58" s="87">
        <v>0</v>
      </c>
      <c r="M58" s="87">
        <v>0</v>
      </c>
      <c r="N58" s="87">
        <v>0</v>
      </c>
      <c r="O58" s="87">
        <v>0</v>
      </c>
      <c r="P58" s="87">
        <v>0</v>
      </c>
      <c r="Q58" s="87">
        <v>0</v>
      </c>
      <c r="R58" s="87">
        <v>0</v>
      </c>
      <c r="S58" s="87">
        <v>1600</v>
      </c>
    </row>
    <row r="59" spans="1:19" x14ac:dyDescent="0.25">
      <c r="A59" s="235" t="s">
        <v>78</v>
      </c>
      <c r="B59" s="235"/>
      <c r="C59" s="235"/>
      <c r="D59" s="87">
        <v>1039</v>
      </c>
      <c r="E59" s="87">
        <v>1289</v>
      </c>
      <c r="F59" s="87">
        <v>0</v>
      </c>
      <c r="G59" s="87">
        <v>961</v>
      </c>
      <c r="H59" s="87">
        <v>0</v>
      </c>
      <c r="I59" s="87">
        <v>0</v>
      </c>
      <c r="J59" s="87">
        <v>814</v>
      </c>
      <c r="K59" s="87">
        <v>0</v>
      </c>
      <c r="L59" s="87">
        <v>662</v>
      </c>
      <c r="M59" s="87">
        <v>1213</v>
      </c>
      <c r="N59" s="87">
        <v>0</v>
      </c>
      <c r="O59" s="87">
        <v>355</v>
      </c>
      <c r="P59" s="87">
        <v>2373</v>
      </c>
      <c r="Q59" s="87">
        <v>1603</v>
      </c>
      <c r="R59" s="87">
        <v>912</v>
      </c>
      <c r="S59" s="87">
        <v>11221</v>
      </c>
    </row>
    <row r="60" spans="1:19" x14ac:dyDescent="0.25">
      <c r="A60" s="235" t="s">
        <v>33</v>
      </c>
      <c r="B60" s="235"/>
      <c r="C60" s="235"/>
      <c r="D60" s="87">
        <v>6411</v>
      </c>
      <c r="E60" s="87">
        <v>5802</v>
      </c>
      <c r="F60" s="87">
        <v>4882</v>
      </c>
      <c r="G60" s="87">
        <v>1050</v>
      </c>
      <c r="H60" s="87">
        <v>0</v>
      </c>
      <c r="I60" s="87">
        <v>0</v>
      </c>
      <c r="J60" s="87">
        <v>0</v>
      </c>
      <c r="K60" s="87">
        <v>0</v>
      </c>
      <c r="L60" s="87">
        <v>3120</v>
      </c>
      <c r="M60" s="87">
        <v>4907</v>
      </c>
      <c r="N60" s="87">
        <v>4483</v>
      </c>
      <c r="O60" s="87">
        <v>8198</v>
      </c>
      <c r="P60" s="87">
        <v>7809</v>
      </c>
      <c r="Q60" s="87">
        <v>0</v>
      </c>
      <c r="R60" s="87">
        <v>4278</v>
      </c>
      <c r="S60" s="87">
        <v>50940</v>
      </c>
    </row>
    <row r="61" spans="1:19" x14ac:dyDescent="0.25">
      <c r="A61" s="235" t="s">
        <v>260</v>
      </c>
      <c r="B61" s="235"/>
      <c r="C61" s="235"/>
      <c r="D61" s="87">
        <v>1675</v>
      </c>
      <c r="E61" s="87">
        <v>-984</v>
      </c>
      <c r="F61" s="87">
        <v>-380</v>
      </c>
      <c r="G61" s="87">
        <v>-1922</v>
      </c>
      <c r="H61" s="87">
        <v>-614</v>
      </c>
      <c r="I61" s="87">
        <v>-1419</v>
      </c>
      <c r="J61" s="87">
        <v>158</v>
      </c>
      <c r="K61" s="87">
        <v>-237</v>
      </c>
      <c r="L61" s="87">
        <v>-611</v>
      </c>
      <c r="M61" s="87">
        <v>-347</v>
      </c>
      <c r="N61" s="87">
        <v>2382</v>
      </c>
      <c r="O61" s="87">
        <v>3495</v>
      </c>
      <c r="P61" s="87">
        <v>1438</v>
      </c>
      <c r="Q61" s="87">
        <v>2724</v>
      </c>
      <c r="R61" s="87">
        <v>673</v>
      </c>
      <c r="S61" s="87">
        <v>6031</v>
      </c>
    </row>
    <row r="62" spans="1:19" ht="15.75" thickBot="1" x14ac:dyDescent="0.3">
      <c r="A62" s="252" t="s">
        <v>0</v>
      </c>
      <c r="B62" s="248"/>
      <c r="C62" s="248"/>
      <c r="D62" s="134">
        <f t="shared" ref="D62:S62" si="6">SUM(D50:D61)</f>
        <v>24227.742118567188</v>
      </c>
      <c r="E62" s="134">
        <f t="shared" si="6"/>
        <v>34230.583023717882</v>
      </c>
      <c r="F62" s="134">
        <f t="shared" si="6"/>
        <v>14359.513472174727</v>
      </c>
      <c r="G62" s="134">
        <f t="shared" si="6"/>
        <v>13803.758732472023</v>
      </c>
      <c r="H62" s="134">
        <f t="shared" si="6"/>
        <v>16670.789983146828</v>
      </c>
      <c r="I62" s="134">
        <f t="shared" si="6"/>
        <v>8946.3096210073945</v>
      </c>
      <c r="J62" s="134">
        <f t="shared" si="6"/>
        <v>15233.882542350388</v>
      </c>
      <c r="K62" s="134">
        <f t="shared" si="6"/>
        <v>15210.732023567765</v>
      </c>
      <c r="L62" s="134">
        <f t="shared" si="6"/>
        <v>14012.318818002559</v>
      </c>
      <c r="M62" s="134">
        <f t="shared" si="6"/>
        <v>16461.45024928197</v>
      </c>
      <c r="N62" s="134">
        <f t="shared" si="6"/>
        <v>18376.526531882642</v>
      </c>
      <c r="O62" s="134">
        <f t="shared" si="6"/>
        <v>31425.197039984865</v>
      </c>
      <c r="P62" s="134">
        <f t="shared" si="6"/>
        <v>30430.767513402086</v>
      </c>
      <c r="Q62" s="134">
        <f t="shared" si="6"/>
        <v>20604.862717241045</v>
      </c>
      <c r="R62" s="134">
        <f t="shared" si="6"/>
        <v>16728.709122300657</v>
      </c>
      <c r="S62" s="134">
        <f t="shared" si="6"/>
        <v>290723.14350910002</v>
      </c>
    </row>
    <row r="63" spans="1:19" ht="15.75" thickBot="1" x14ac:dyDescent="0.3">
      <c r="A63" s="235"/>
      <c r="B63" s="235"/>
      <c r="C63" s="235"/>
      <c r="D63" s="87"/>
      <c r="E63" s="87"/>
      <c r="F63" s="87"/>
      <c r="G63" s="87"/>
      <c r="H63" s="87"/>
      <c r="I63" s="87"/>
      <c r="J63" s="87"/>
      <c r="K63" s="87"/>
      <c r="L63" s="87"/>
      <c r="M63" s="87"/>
      <c r="N63" s="87"/>
      <c r="O63" s="87"/>
      <c r="P63" s="87"/>
      <c r="Q63" s="87"/>
      <c r="R63" s="87"/>
      <c r="S63" s="87"/>
    </row>
    <row r="64" spans="1:19" x14ac:dyDescent="0.25">
      <c r="A64" s="246" t="s">
        <v>85</v>
      </c>
      <c r="B64" s="233"/>
      <c r="C64" s="233"/>
      <c r="D64" s="19"/>
      <c r="E64" s="19"/>
      <c r="F64" s="19"/>
      <c r="G64" s="19"/>
      <c r="H64" s="19"/>
      <c r="I64" s="19"/>
      <c r="J64" s="19"/>
      <c r="K64" s="19"/>
      <c r="L64" s="19"/>
      <c r="M64" s="19"/>
      <c r="N64" s="19"/>
      <c r="O64" s="19"/>
      <c r="P64" s="19"/>
      <c r="Q64" s="19"/>
      <c r="R64" s="19"/>
      <c r="S64" s="19"/>
    </row>
    <row r="65" spans="1:19" x14ac:dyDescent="0.25">
      <c r="A65" s="240" t="s">
        <v>79</v>
      </c>
      <c r="B65" s="240"/>
      <c r="C65" s="240"/>
      <c r="D65" s="99">
        <v>0</v>
      </c>
      <c r="E65" s="99">
        <v>3600</v>
      </c>
      <c r="F65" s="99">
        <v>0</v>
      </c>
      <c r="G65" s="99">
        <v>0</v>
      </c>
      <c r="H65" s="99">
        <v>0</v>
      </c>
      <c r="I65" s="99">
        <v>0</v>
      </c>
      <c r="J65" s="99">
        <v>0</v>
      </c>
      <c r="K65" s="99">
        <v>0</v>
      </c>
      <c r="L65" s="99">
        <v>0</v>
      </c>
      <c r="M65" s="99">
        <v>0</v>
      </c>
      <c r="N65" s="99">
        <v>0</v>
      </c>
      <c r="O65" s="99">
        <v>0</v>
      </c>
      <c r="P65" s="99">
        <v>0</v>
      </c>
      <c r="Q65" s="99">
        <v>0</v>
      </c>
      <c r="R65" s="99">
        <v>0</v>
      </c>
      <c r="S65" s="99">
        <v>3600</v>
      </c>
    </row>
    <row r="66" spans="1:19" x14ac:dyDescent="0.25">
      <c r="A66" s="235" t="s">
        <v>80</v>
      </c>
      <c r="B66" s="235"/>
      <c r="C66" s="235"/>
      <c r="D66" s="99">
        <v>3698.5394575262908</v>
      </c>
      <c r="E66" s="99">
        <v>3058.8120186339302</v>
      </c>
      <c r="F66" s="99">
        <v>1920.9598626591012</v>
      </c>
      <c r="G66" s="99">
        <v>1608.6551060630047</v>
      </c>
      <c r="H66" s="99">
        <v>1856.2411150760154</v>
      </c>
      <c r="I66" s="99">
        <v>669.32524219246659</v>
      </c>
      <c r="J66" s="99">
        <v>940.00379344938017</v>
      </c>
      <c r="K66" s="99">
        <v>1105.0003174094097</v>
      </c>
      <c r="L66" s="99">
        <v>1895.2267408307409</v>
      </c>
      <c r="M66" s="99">
        <v>1873.7291709492811</v>
      </c>
      <c r="N66" s="99">
        <v>2415.9752667360508</v>
      </c>
      <c r="O66" s="99">
        <v>3315.2774455283361</v>
      </c>
      <c r="P66" s="99">
        <v>1682.5378952007541</v>
      </c>
      <c r="Q66" s="99">
        <v>1192.1870552200542</v>
      </c>
      <c r="R66" s="99">
        <v>2767.5295125251832</v>
      </c>
      <c r="S66" s="99">
        <v>29999.999999999993</v>
      </c>
    </row>
    <row r="67" spans="1:19" x14ac:dyDescent="0.25">
      <c r="A67" s="235" t="s">
        <v>81</v>
      </c>
      <c r="B67" s="235"/>
      <c r="C67" s="235"/>
      <c r="D67" s="99">
        <v>2958.8315660210328</v>
      </c>
      <c r="E67" s="99">
        <v>2447.0496149071441</v>
      </c>
      <c r="F67" s="99">
        <v>1536.7678901272809</v>
      </c>
      <c r="G67" s="99">
        <v>1286.9240848504039</v>
      </c>
      <c r="H67" s="99">
        <v>1484.9928920608124</v>
      </c>
      <c r="I67" s="99">
        <v>535.46019375397327</v>
      </c>
      <c r="J67" s="99">
        <v>752.0030347595042</v>
      </c>
      <c r="K67" s="99">
        <v>884.00025392752764</v>
      </c>
      <c r="L67" s="99">
        <v>1516.1813926645927</v>
      </c>
      <c r="M67" s="99">
        <v>1498.9833367594247</v>
      </c>
      <c r="N67" s="99">
        <v>1932.7802133888408</v>
      </c>
      <c r="O67" s="99">
        <v>2652.2219564226689</v>
      </c>
      <c r="P67" s="99">
        <v>1346.0303161606032</v>
      </c>
      <c r="Q67" s="99">
        <v>953.74964417604326</v>
      </c>
      <c r="R67" s="99">
        <v>2214.0236100201469</v>
      </c>
      <c r="S67" s="99">
        <v>24000.000000000004</v>
      </c>
    </row>
    <row r="68" spans="1:19" x14ac:dyDescent="0.25">
      <c r="A68" s="235" t="s">
        <v>82</v>
      </c>
      <c r="B68" s="235"/>
      <c r="C68" s="235"/>
      <c r="D68" s="99">
        <v>6780.6556721315337</v>
      </c>
      <c r="E68" s="99">
        <v>5607.8220341622045</v>
      </c>
      <c r="F68" s="99">
        <v>3521.7597482083524</v>
      </c>
      <c r="G68" s="99">
        <v>2949.2010277821751</v>
      </c>
      <c r="H68" s="99">
        <v>3403.1087109726955</v>
      </c>
      <c r="I68" s="99">
        <v>1227.0962773528554</v>
      </c>
      <c r="J68" s="99">
        <v>1723.3402879905304</v>
      </c>
      <c r="K68" s="99">
        <v>2025.8339152505841</v>
      </c>
      <c r="L68" s="99">
        <v>3474.5823581896916</v>
      </c>
      <c r="M68" s="99">
        <v>3435.1701467403486</v>
      </c>
      <c r="N68" s="99">
        <v>4429.287989016093</v>
      </c>
      <c r="O68" s="99">
        <v>6078.0086501352835</v>
      </c>
      <c r="P68" s="99">
        <v>3084.652807868049</v>
      </c>
      <c r="Q68" s="99">
        <v>2185.6762679034327</v>
      </c>
      <c r="R68" s="99">
        <v>5073.8041062961702</v>
      </c>
      <c r="S68" s="99">
        <v>55000</v>
      </c>
    </row>
    <row r="69" spans="1:19" x14ac:dyDescent="0.25">
      <c r="A69" s="240" t="s">
        <v>83</v>
      </c>
      <c r="B69" s="240"/>
      <c r="C69" s="240"/>
      <c r="D69" s="99">
        <v>0</v>
      </c>
      <c r="E69" s="99">
        <v>0</v>
      </c>
      <c r="F69" s="99">
        <v>0</v>
      </c>
      <c r="G69" s="99">
        <v>0</v>
      </c>
      <c r="H69" s="99">
        <v>0</v>
      </c>
      <c r="I69" s="99">
        <v>500</v>
      </c>
      <c r="J69" s="99">
        <v>0</v>
      </c>
      <c r="K69" s="99">
        <v>0</v>
      </c>
      <c r="L69" s="99">
        <v>0</v>
      </c>
      <c r="M69" s="99">
        <v>0</v>
      </c>
      <c r="N69" s="99">
        <v>0</v>
      </c>
      <c r="O69" s="99">
        <v>0</v>
      </c>
      <c r="P69" s="99">
        <v>0</v>
      </c>
      <c r="Q69" s="99">
        <v>0</v>
      </c>
      <c r="R69" s="99">
        <v>0</v>
      </c>
      <c r="S69" s="99">
        <v>500</v>
      </c>
    </row>
    <row r="70" spans="1:19" x14ac:dyDescent="0.25">
      <c r="A70" s="235" t="s">
        <v>84</v>
      </c>
      <c r="B70" s="235"/>
      <c r="C70" s="235"/>
      <c r="D70" s="99">
        <v>3205.4008631894521</v>
      </c>
      <c r="E70" s="99">
        <v>2650.9704161494064</v>
      </c>
      <c r="F70" s="99">
        <v>1664.8318809712209</v>
      </c>
      <c r="G70" s="99">
        <v>1394.1677585879377</v>
      </c>
      <c r="H70" s="99">
        <v>1608.7422997325466</v>
      </c>
      <c r="I70" s="99">
        <v>580.08187656680445</v>
      </c>
      <c r="J70" s="99">
        <v>814.66995432279612</v>
      </c>
      <c r="K70" s="99">
        <v>957.66694175482178</v>
      </c>
      <c r="L70" s="99">
        <v>1642.5298420533086</v>
      </c>
      <c r="M70" s="99">
        <v>1623.8986148227102</v>
      </c>
      <c r="N70" s="99">
        <v>2093.8452311712444</v>
      </c>
      <c r="O70" s="99">
        <v>2873.2404527912249</v>
      </c>
      <c r="P70" s="99">
        <v>1458.1995091739868</v>
      </c>
      <c r="Q70" s="99">
        <v>1033.2287811907136</v>
      </c>
      <c r="R70" s="99">
        <v>2398.5255775218261</v>
      </c>
      <c r="S70" s="99">
        <v>26000</v>
      </c>
    </row>
    <row r="71" spans="1:19" ht="15.75" thickBot="1" x14ac:dyDescent="0.3">
      <c r="A71" s="251" t="s">
        <v>0</v>
      </c>
      <c r="B71" s="249"/>
      <c r="C71" s="249"/>
      <c r="D71" s="133">
        <f t="shared" ref="D71:S71" si="7">SUM(D65:D70)</f>
        <v>16643.427558868309</v>
      </c>
      <c r="E71" s="133">
        <f t="shared" si="7"/>
        <v>17364.654083852685</v>
      </c>
      <c r="F71" s="133">
        <f t="shared" si="7"/>
        <v>8644.3193819659555</v>
      </c>
      <c r="G71" s="133">
        <f t="shared" si="7"/>
        <v>7238.9479772835211</v>
      </c>
      <c r="H71" s="133">
        <f t="shared" si="7"/>
        <v>8353.0850178420696</v>
      </c>
      <c r="I71" s="133">
        <f t="shared" si="7"/>
        <v>3511.9635898660999</v>
      </c>
      <c r="J71" s="133">
        <f t="shared" si="7"/>
        <v>4230.0170705222108</v>
      </c>
      <c r="K71" s="133">
        <f t="shared" si="7"/>
        <v>4972.5014283423434</v>
      </c>
      <c r="L71" s="133">
        <f t="shared" si="7"/>
        <v>8528.5203337383336</v>
      </c>
      <c r="M71" s="133">
        <f t="shared" si="7"/>
        <v>8431.7812692717653</v>
      </c>
      <c r="N71" s="133">
        <f t="shared" si="7"/>
        <v>10871.888700312229</v>
      </c>
      <c r="O71" s="133">
        <f t="shared" si="7"/>
        <v>14918.748504877512</v>
      </c>
      <c r="P71" s="133">
        <f t="shared" si="7"/>
        <v>7571.4205284033924</v>
      </c>
      <c r="Q71" s="133">
        <f t="shared" si="7"/>
        <v>5364.8417484902438</v>
      </c>
      <c r="R71" s="133">
        <f t="shared" si="7"/>
        <v>12453.882806363328</v>
      </c>
      <c r="S71" s="133">
        <f t="shared" si="7"/>
        <v>139100</v>
      </c>
    </row>
    <row r="72" spans="1:19" ht="15.75" thickBot="1" x14ac:dyDescent="0.3">
      <c r="A72" s="235"/>
      <c r="B72" s="235"/>
      <c r="C72" s="235"/>
      <c r="D72" s="87"/>
      <c r="E72" s="87"/>
      <c r="F72" s="87"/>
      <c r="G72" s="87"/>
      <c r="H72" s="87"/>
      <c r="I72" s="87"/>
      <c r="J72" s="87"/>
      <c r="K72" s="87"/>
      <c r="L72" s="87"/>
      <c r="M72" s="87"/>
      <c r="N72" s="87"/>
      <c r="O72" s="87"/>
      <c r="P72" s="87"/>
      <c r="Q72" s="87"/>
      <c r="R72" s="87"/>
      <c r="S72" s="87"/>
    </row>
    <row r="73" spans="1:19" x14ac:dyDescent="0.25">
      <c r="A73" s="135" t="s">
        <v>44</v>
      </c>
      <c r="B73" s="109"/>
      <c r="C73" s="109"/>
      <c r="D73" s="109"/>
      <c r="E73" s="109"/>
      <c r="F73" s="109"/>
      <c r="G73" s="109"/>
      <c r="H73" s="109"/>
      <c r="I73" s="109"/>
      <c r="J73" s="109"/>
      <c r="K73" s="109"/>
      <c r="L73" s="109"/>
      <c r="M73" s="109"/>
      <c r="N73" s="109"/>
      <c r="O73" s="109"/>
      <c r="P73" s="109"/>
      <c r="Q73" s="109"/>
      <c r="R73" s="109"/>
      <c r="S73" s="109"/>
    </row>
    <row r="74" spans="1:19" x14ac:dyDescent="0.25">
      <c r="A74" s="241"/>
      <c r="B74" s="241"/>
      <c r="C74" s="241"/>
      <c r="D74" s="87">
        <v>0</v>
      </c>
      <c r="E74" s="87">
        <v>0</v>
      </c>
      <c r="F74" s="87">
        <v>0</v>
      </c>
      <c r="G74" s="87">
        <v>0</v>
      </c>
      <c r="H74" s="87">
        <v>0</v>
      </c>
      <c r="I74" s="87">
        <v>0</v>
      </c>
      <c r="J74" s="87">
        <v>0</v>
      </c>
      <c r="K74" s="87">
        <v>0</v>
      </c>
      <c r="L74" s="87">
        <v>0</v>
      </c>
      <c r="M74" s="87">
        <v>0</v>
      </c>
      <c r="N74" s="87">
        <v>0</v>
      </c>
      <c r="O74" s="87">
        <v>0</v>
      </c>
      <c r="P74" s="87">
        <v>0</v>
      </c>
      <c r="Q74" s="87">
        <v>0</v>
      </c>
      <c r="R74" s="87">
        <v>0</v>
      </c>
      <c r="S74" s="87">
        <v>0</v>
      </c>
    </row>
    <row r="75" spans="1:19" ht="15.75" thickBot="1" x14ac:dyDescent="0.3">
      <c r="A75" s="136" t="s">
        <v>0</v>
      </c>
      <c r="B75" s="133"/>
      <c r="C75" s="133"/>
      <c r="D75" s="133">
        <v>0</v>
      </c>
      <c r="E75" s="133">
        <v>0</v>
      </c>
      <c r="F75" s="133">
        <v>0</v>
      </c>
      <c r="G75" s="133">
        <v>0</v>
      </c>
      <c r="H75" s="133">
        <v>0</v>
      </c>
      <c r="I75" s="133">
        <v>0</v>
      </c>
      <c r="J75" s="133">
        <v>0</v>
      </c>
      <c r="K75" s="133">
        <v>0</v>
      </c>
      <c r="L75" s="133">
        <v>0</v>
      </c>
      <c r="M75" s="133">
        <v>0</v>
      </c>
      <c r="N75" s="133">
        <v>0</v>
      </c>
      <c r="O75" s="133">
        <v>0</v>
      </c>
      <c r="P75" s="133">
        <v>0</v>
      </c>
      <c r="Q75" s="133">
        <v>0</v>
      </c>
      <c r="R75" s="133">
        <v>0</v>
      </c>
      <c r="S75" s="133">
        <v>0</v>
      </c>
    </row>
    <row r="76" spans="1:19" ht="15.75" thickBot="1" x14ac:dyDescent="0.3">
      <c r="A76" s="241"/>
      <c r="B76" s="241"/>
      <c r="C76" s="241"/>
      <c r="D76" s="283"/>
      <c r="E76" s="283"/>
      <c r="F76" s="283"/>
      <c r="G76" s="283"/>
      <c r="H76" s="283"/>
      <c r="I76" s="283"/>
      <c r="J76" s="283"/>
      <c r="K76" s="283"/>
      <c r="L76" s="283"/>
      <c r="M76" s="283"/>
      <c r="N76" s="283"/>
      <c r="O76" s="283"/>
      <c r="P76" s="283"/>
      <c r="Q76" s="283"/>
      <c r="R76" s="283"/>
      <c r="S76" s="283"/>
    </row>
    <row r="77" spans="1:19" x14ac:dyDescent="0.25">
      <c r="A77" s="135" t="s">
        <v>42</v>
      </c>
      <c r="B77" s="109"/>
      <c r="C77" s="109"/>
      <c r="D77" s="109"/>
      <c r="E77" s="109"/>
      <c r="F77" s="109"/>
      <c r="G77" s="109"/>
      <c r="H77" s="109"/>
      <c r="I77" s="109"/>
      <c r="J77" s="109"/>
      <c r="K77" s="109"/>
      <c r="L77" s="109"/>
      <c r="M77" s="109"/>
      <c r="N77" s="109"/>
      <c r="O77" s="109"/>
      <c r="P77" s="109"/>
      <c r="Q77" s="109"/>
      <c r="R77" s="109"/>
      <c r="S77" s="109"/>
    </row>
    <row r="78" spans="1:19" x14ac:dyDescent="0.25">
      <c r="A78" s="235" t="s">
        <v>45</v>
      </c>
      <c r="B78" s="235"/>
      <c r="C78" s="235"/>
      <c r="D78" s="99">
        <v>0</v>
      </c>
      <c r="E78" s="99">
        <v>9000</v>
      </c>
      <c r="F78" s="99">
        <v>0</v>
      </c>
      <c r="G78" s="99">
        <v>0</v>
      </c>
      <c r="H78" s="99">
        <v>0</v>
      </c>
      <c r="I78" s="99">
        <v>0</v>
      </c>
      <c r="J78" s="99">
        <v>0</v>
      </c>
      <c r="K78" s="99">
        <v>0</v>
      </c>
      <c r="L78" s="99">
        <v>0</v>
      </c>
      <c r="M78" s="99">
        <v>0</v>
      </c>
      <c r="N78" s="99">
        <v>0</v>
      </c>
      <c r="O78" s="99">
        <v>0</v>
      </c>
      <c r="P78" s="99">
        <v>0</v>
      </c>
      <c r="Q78" s="99">
        <v>0</v>
      </c>
      <c r="R78" s="99">
        <v>0</v>
      </c>
      <c r="S78" s="99">
        <f>SUM(D78:R78)</f>
        <v>9000</v>
      </c>
    </row>
    <row r="79" spans="1:19" ht="15.75" thickBot="1" x14ac:dyDescent="0.3">
      <c r="A79" s="136" t="s">
        <v>0</v>
      </c>
      <c r="B79" s="133"/>
      <c r="C79" s="133"/>
      <c r="D79" s="133">
        <f>SUM(D78)</f>
        <v>0</v>
      </c>
      <c r="E79" s="133">
        <f t="shared" ref="E79:S79" si="8">SUM(E78)</f>
        <v>9000</v>
      </c>
      <c r="F79" s="133">
        <f t="shared" si="8"/>
        <v>0</v>
      </c>
      <c r="G79" s="133">
        <f t="shared" si="8"/>
        <v>0</v>
      </c>
      <c r="H79" s="133">
        <f t="shared" si="8"/>
        <v>0</v>
      </c>
      <c r="I79" s="133">
        <f t="shared" si="8"/>
        <v>0</v>
      </c>
      <c r="J79" s="133">
        <f t="shared" si="8"/>
        <v>0</v>
      </c>
      <c r="K79" s="133">
        <f t="shared" si="8"/>
        <v>0</v>
      </c>
      <c r="L79" s="133">
        <f t="shared" si="8"/>
        <v>0</v>
      </c>
      <c r="M79" s="133">
        <f t="shared" si="8"/>
        <v>0</v>
      </c>
      <c r="N79" s="133">
        <f t="shared" si="8"/>
        <v>0</v>
      </c>
      <c r="O79" s="133">
        <f t="shared" si="8"/>
        <v>0</v>
      </c>
      <c r="P79" s="133">
        <f t="shared" si="8"/>
        <v>0</v>
      </c>
      <c r="Q79" s="133">
        <f t="shared" si="8"/>
        <v>0</v>
      </c>
      <c r="R79" s="133">
        <f t="shared" si="8"/>
        <v>0</v>
      </c>
      <c r="S79" s="133">
        <f t="shared" si="8"/>
        <v>9000</v>
      </c>
    </row>
    <row r="80" spans="1:19" ht="15.75" thickBot="1" x14ac:dyDescent="0.3"/>
    <row r="81" spans="1:19" x14ac:dyDescent="0.25">
      <c r="A81" s="437" t="s">
        <v>124</v>
      </c>
      <c r="B81" s="437"/>
      <c r="C81" s="437"/>
      <c r="D81" s="438"/>
      <c r="E81" s="438"/>
      <c r="F81" s="438"/>
      <c r="G81" s="438"/>
      <c r="H81" s="438"/>
      <c r="I81" s="438"/>
      <c r="J81" s="438"/>
      <c r="K81" s="438"/>
      <c r="L81" s="438"/>
      <c r="M81" s="438"/>
      <c r="N81" s="438"/>
      <c r="O81" s="438"/>
      <c r="P81" s="438"/>
      <c r="Q81" s="438"/>
      <c r="R81" s="438"/>
      <c r="S81" s="438"/>
    </row>
    <row r="82" spans="1:19" x14ac:dyDescent="0.25">
      <c r="A82" s="262" t="s">
        <v>346</v>
      </c>
      <c r="B82" s="261"/>
      <c r="C82" s="261"/>
      <c r="D82" s="99">
        <v>0</v>
      </c>
      <c r="E82" s="99">
        <v>0</v>
      </c>
      <c r="F82" s="99">
        <v>0</v>
      </c>
      <c r="G82" s="99">
        <v>0</v>
      </c>
      <c r="H82" s="99">
        <v>0</v>
      </c>
      <c r="I82" s="99">
        <v>0</v>
      </c>
      <c r="J82" s="99">
        <v>-25186</v>
      </c>
      <c r="K82" s="99">
        <v>0</v>
      </c>
      <c r="L82" s="99">
        <v>0</v>
      </c>
      <c r="M82" s="99">
        <v>0</v>
      </c>
      <c r="N82" s="99">
        <v>0</v>
      </c>
      <c r="O82" s="99">
        <v>0</v>
      </c>
      <c r="P82" s="99">
        <v>0</v>
      </c>
      <c r="Q82" s="99">
        <v>0</v>
      </c>
      <c r="R82" s="99">
        <v>-22820</v>
      </c>
      <c r="S82" s="99">
        <v>-48006</v>
      </c>
    </row>
    <row r="83" spans="1:19" ht="15.75" thickBot="1" x14ac:dyDescent="0.3">
      <c r="A83" s="441" t="s">
        <v>285</v>
      </c>
      <c r="B83" s="441"/>
      <c r="C83" s="441"/>
      <c r="D83" s="442">
        <f>SUM(D82)</f>
        <v>0</v>
      </c>
      <c r="E83" s="442">
        <f t="shared" ref="E83:S83" si="9">SUM(E82)</f>
        <v>0</v>
      </c>
      <c r="F83" s="442">
        <f t="shared" si="9"/>
        <v>0</v>
      </c>
      <c r="G83" s="442">
        <f t="shared" si="9"/>
        <v>0</v>
      </c>
      <c r="H83" s="442">
        <f t="shared" si="9"/>
        <v>0</v>
      </c>
      <c r="I83" s="442">
        <f t="shared" si="9"/>
        <v>0</v>
      </c>
      <c r="J83" s="442">
        <f t="shared" si="9"/>
        <v>-25186</v>
      </c>
      <c r="K83" s="442">
        <f t="shared" si="9"/>
        <v>0</v>
      </c>
      <c r="L83" s="442">
        <f t="shared" si="9"/>
        <v>0</v>
      </c>
      <c r="M83" s="442">
        <f t="shared" si="9"/>
        <v>0</v>
      </c>
      <c r="N83" s="442">
        <f t="shared" si="9"/>
        <v>0</v>
      </c>
      <c r="O83" s="442">
        <f t="shared" si="9"/>
        <v>0</v>
      </c>
      <c r="P83" s="442">
        <f t="shared" si="9"/>
        <v>0</v>
      </c>
      <c r="Q83" s="442">
        <f t="shared" si="9"/>
        <v>0</v>
      </c>
      <c r="R83" s="442">
        <f t="shared" si="9"/>
        <v>-22820</v>
      </c>
      <c r="S83" s="442">
        <f t="shared" si="9"/>
        <v>-48006</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B126"/>
  <sheetViews>
    <sheetView zoomScale="85" zoomScaleNormal="85" workbookViewId="0">
      <pane xSplit="1" topLeftCell="B1" activePane="topRight" state="frozen"/>
      <selection pane="topRight" activeCell="B1" sqref="B1"/>
    </sheetView>
  </sheetViews>
  <sheetFormatPr baseColWidth="10" defaultRowHeight="15" x14ac:dyDescent="0.25"/>
  <cols>
    <col min="1" max="1" width="54" customWidth="1"/>
    <col min="3" max="3" width="12.7109375" customWidth="1"/>
    <col min="20" max="20" width="11.42578125" style="286"/>
    <col min="22" max="22" width="13.5703125" style="228" customWidth="1"/>
    <col min="23" max="37" width="13.5703125" customWidth="1"/>
  </cols>
  <sheetData>
    <row r="1" spans="1:38" ht="57" x14ac:dyDescent="0.25">
      <c r="A1" s="115"/>
      <c r="B1" s="115"/>
      <c r="C1" s="115" t="s">
        <v>29</v>
      </c>
      <c r="D1" s="115" t="s">
        <v>46</v>
      </c>
      <c r="E1" s="115" t="s">
        <v>187</v>
      </c>
      <c r="F1" s="115" t="s">
        <v>47</v>
      </c>
      <c r="G1" s="115" t="s">
        <v>48</v>
      </c>
      <c r="H1" s="115" t="s">
        <v>49</v>
      </c>
      <c r="I1" s="115" t="s">
        <v>50</v>
      </c>
      <c r="J1" s="115" t="s">
        <v>51</v>
      </c>
      <c r="K1" s="115" t="s">
        <v>52</v>
      </c>
      <c r="L1" s="115" t="s">
        <v>53</v>
      </c>
      <c r="M1" s="115" t="s">
        <v>54</v>
      </c>
      <c r="N1" s="115" t="s">
        <v>55</v>
      </c>
      <c r="O1" s="115" t="s">
        <v>56</v>
      </c>
      <c r="P1" s="115" t="s">
        <v>86</v>
      </c>
      <c r="Q1" s="115" t="s">
        <v>194</v>
      </c>
      <c r="R1" s="115" t="s">
        <v>57</v>
      </c>
      <c r="S1" s="115" t="s">
        <v>0</v>
      </c>
      <c r="V1" s="115" t="s">
        <v>46</v>
      </c>
      <c r="W1" s="115" t="s">
        <v>187</v>
      </c>
      <c r="X1" s="115" t="s">
        <v>47</v>
      </c>
      <c r="Y1" s="115" t="s">
        <v>48</v>
      </c>
      <c r="Z1" s="115" t="s">
        <v>49</v>
      </c>
      <c r="AA1" s="115" t="s">
        <v>50</v>
      </c>
      <c r="AB1" s="115" t="s">
        <v>51</v>
      </c>
      <c r="AC1" s="115" t="s">
        <v>52</v>
      </c>
      <c r="AD1" s="115" t="s">
        <v>53</v>
      </c>
      <c r="AE1" s="115" t="s">
        <v>54</v>
      </c>
      <c r="AF1" s="115" t="s">
        <v>55</v>
      </c>
      <c r="AG1" s="115" t="s">
        <v>56</v>
      </c>
      <c r="AH1" s="115" t="s">
        <v>86</v>
      </c>
      <c r="AI1" s="115" t="s">
        <v>194</v>
      </c>
      <c r="AJ1" s="115" t="s">
        <v>57</v>
      </c>
      <c r="AK1" s="115" t="s">
        <v>0</v>
      </c>
    </row>
    <row r="2" spans="1:38" x14ac:dyDescent="0.25">
      <c r="A2" s="57"/>
      <c r="B2" s="57"/>
      <c r="C2" s="51"/>
      <c r="D2" s="33"/>
      <c r="E2" s="34"/>
      <c r="F2" s="34"/>
      <c r="G2" s="34"/>
      <c r="H2" s="33"/>
      <c r="I2" s="33"/>
      <c r="J2" s="33"/>
      <c r="K2" s="33"/>
      <c r="L2" s="33"/>
      <c r="M2" s="33"/>
      <c r="N2" s="33"/>
      <c r="O2" s="33"/>
      <c r="P2" s="33"/>
      <c r="Q2" s="33"/>
      <c r="R2" s="33"/>
      <c r="S2" s="33"/>
      <c r="V2" s="51"/>
      <c r="W2" s="51"/>
      <c r="X2" s="33"/>
      <c r="Y2" s="34"/>
      <c r="Z2" s="34"/>
      <c r="AA2" s="34"/>
      <c r="AB2" s="33"/>
      <c r="AC2" s="33"/>
      <c r="AD2" s="33"/>
      <c r="AE2" s="33"/>
      <c r="AF2" s="33"/>
      <c r="AG2" s="33"/>
      <c r="AH2" s="33"/>
      <c r="AI2" s="33"/>
      <c r="AJ2" s="33"/>
      <c r="AK2" s="33"/>
    </row>
    <row r="3" spans="1:38" s="228" customFormat="1" ht="29.25" thickBot="1" x14ac:dyDescent="0.3">
      <c r="A3" s="57"/>
      <c r="B3" s="57"/>
      <c r="C3" s="51"/>
      <c r="D3" s="33" t="s">
        <v>264</v>
      </c>
      <c r="E3" s="34"/>
      <c r="F3" s="34"/>
      <c r="G3" s="34"/>
      <c r="H3" s="33"/>
      <c r="I3" s="33"/>
      <c r="J3" s="33"/>
      <c r="K3" s="33"/>
      <c r="L3" s="33"/>
      <c r="M3" s="33"/>
      <c r="N3" s="33"/>
      <c r="O3" s="33"/>
      <c r="P3" s="33"/>
      <c r="Q3" s="33"/>
      <c r="R3" s="33"/>
      <c r="S3" s="33"/>
      <c r="T3" s="286"/>
      <c r="V3" s="271" t="s">
        <v>265</v>
      </c>
      <c r="W3" s="51"/>
      <c r="X3" s="33"/>
      <c r="Y3" s="34"/>
      <c r="Z3" s="34"/>
      <c r="AA3" s="34"/>
      <c r="AB3" s="33"/>
      <c r="AC3" s="33"/>
      <c r="AD3" s="33"/>
      <c r="AE3" s="33"/>
      <c r="AF3" s="33"/>
      <c r="AG3" s="33"/>
      <c r="AH3" s="33"/>
      <c r="AI3" s="33"/>
      <c r="AJ3" s="33"/>
      <c r="AK3" s="33"/>
    </row>
    <row r="4" spans="1:38" x14ac:dyDescent="0.25">
      <c r="A4" s="242" t="s">
        <v>10</v>
      </c>
      <c r="B4" s="229"/>
      <c r="C4" s="229"/>
      <c r="D4" s="229"/>
      <c r="E4" s="229"/>
      <c r="F4" s="229"/>
      <c r="G4" s="229"/>
      <c r="H4" s="229"/>
      <c r="I4" s="229"/>
      <c r="J4" s="229"/>
      <c r="K4" s="229"/>
      <c r="L4" s="229"/>
      <c r="M4" s="229"/>
      <c r="N4" s="229"/>
      <c r="O4" s="229"/>
      <c r="P4" s="229"/>
      <c r="Q4" s="229"/>
      <c r="R4" s="229"/>
      <c r="S4" s="229"/>
      <c r="V4" s="229"/>
      <c r="W4" s="229"/>
      <c r="X4" s="229"/>
      <c r="Y4" s="229"/>
      <c r="Z4" s="229"/>
      <c r="AA4" s="229"/>
      <c r="AB4" s="229"/>
      <c r="AC4" s="229"/>
      <c r="AD4" s="229"/>
      <c r="AE4" s="229"/>
      <c r="AF4" s="229"/>
      <c r="AG4" s="229"/>
      <c r="AH4" s="229"/>
      <c r="AI4" s="229"/>
      <c r="AJ4" s="229"/>
      <c r="AK4" s="229"/>
    </row>
    <row r="5" spans="1:38" x14ac:dyDescent="0.25">
      <c r="A5" s="54" t="s">
        <v>27</v>
      </c>
      <c r="B5" s="54"/>
      <c r="C5" s="55">
        <v>0.5</v>
      </c>
      <c r="D5" s="122">
        <v>6.666666666666667</v>
      </c>
      <c r="E5" s="120">
        <v>6.666666666666667</v>
      </c>
      <c r="F5" s="120">
        <v>6.666666666666667</v>
      </c>
      <c r="G5" s="120">
        <v>6.666666666666667</v>
      </c>
      <c r="H5" s="120">
        <v>6.666666666666667</v>
      </c>
      <c r="I5" s="120">
        <v>6.666666666666667</v>
      </c>
      <c r="J5" s="120">
        <v>6.666666666666667</v>
      </c>
      <c r="K5" s="120">
        <v>6.666666666666667</v>
      </c>
      <c r="L5" s="120">
        <v>6.666666666666667</v>
      </c>
      <c r="M5" s="120">
        <v>6.666666666666667</v>
      </c>
      <c r="N5" s="120">
        <v>6.666666666666667</v>
      </c>
      <c r="O5" s="120">
        <v>6.666666666666667</v>
      </c>
      <c r="P5" s="120">
        <v>6.666666666666667</v>
      </c>
      <c r="Q5" s="120">
        <v>6.666666666666667</v>
      </c>
      <c r="R5" s="120">
        <v>6.666666666666667</v>
      </c>
      <c r="S5" s="120">
        <f>SUM(D5:R5)</f>
        <v>100.00000000000001</v>
      </c>
      <c r="V5" s="122">
        <v>6.666666666666667</v>
      </c>
      <c r="W5" s="120">
        <v>6.666666666666667</v>
      </c>
      <c r="X5" s="120">
        <v>6.666666666666667</v>
      </c>
      <c r="Y5" s="120">
        <v>6.666666666666667</v>
      </c>
      <c r="Z5" s="120">
        <v>6.666666666666667</v>
      </c>
      <c r="AA5" s="120">
        <v>6.666666666666667</v>
      </c>
      <c r="AB5" s="120">
        <v>6.666666666666667</v>
      </c>
      <c r="AC5" s="120">
        <v>6.666666666666667</v>
      </c>
      <c r="AD5" s="120">
        <v>6.666666666666667</v>
      </c>
      <c r="AE5" s="120">
        <v>6.666666666666667</v>
      </c>
      <c r="AF5" s="120">
        <v>6.666666666666667</v>
      </c>
      <c r="AG5" s="120">
        <v>6.666666666666667</v>
      </c>
      <c r="AH5" s="120">
        <v>6.666666666666667</v>
      </c>
      <c r="AI5" s="120">
        <v>6.666666666666667</v>
      </c>
      <c r="AJ5" s="120">
        <v>6.666666666666667</v>
      </c>
      <c r="AK5" s="120">
        <f>SUM(V5:AJ5)</f>
        <v>100.00000000000001</v>
      </c>
    </row>
    <row r="6" spans="1:38" x14ac:dyDescent="0.25">
      <c r="A6" s="54" t="s">
        <v>140</v>
      </c>
      <c r="B6" s="50"/>
      <c r="C6" s="55">
        <v>0.5</v>
      </c>
      <c r="D6" s="123">
        <f>D7+D8</f>
        <v>53249</v>
      </c>
      <c r="E6" s="123">
        <f t="shared" ref="E6:R6" si="0">E7+E8</f>
        <v>57494</v>
      </c>
      <c r="F6" s="123">
        <f t="shared" si="0"/>
        <v>42389</v>
      </c>
      <c r="G6" s="123">
        <f t="shared" si="0"/>
        <v>38869</v>
      </c>
      <c r="H6" s="123">
        <f t="shared" si="0"/>
        <v>57585</v>
      </c>
      <c r="I6" s="123">
        <f t="shared" si="0"/>
        <v>33175</v>
      </c>
      <c r="J6" s="123">
        <f t="shared" si="0"/>
        <v>49183</v>
      </c>
      <c r="K6" s="123">
        <f t="shared" si="0"/>
        <v>51085</v>
      </c>
      <c r="L6" s="123">
        <f t="shared" si="0"/>
        <v>31508</v>
      </c>
      <c r="M6" s="123">
        <f t="shared" si="0"/>
        <v>27465</v>
      </c>
      <c r="N6" s="123">
        <f t="shared" si="0"/>
        <v>32427</v>
      </c>
      <c r="O6" s="123">
        <f t="shared" si="0"/>
        <v>49251</v>
      </c>
      <c r="P6" s="123">
        <f t="shared" si="0"/>
        <v>50189</v>
      </c>
      <c r="Q6" s="123">
        <f t="shared" si="0"/>
        <v>50769</v>
      </c>
      <c r="R6" s="123">
        <f t="shared" si="0"/>
        <v>38716</v>
      </c>
      <c r="S6" s="119">
        <f>SUM(D6:R6)</f>
        <v>663354</v>
      </c>
      <c r="V6" s="123">
        <f>V7+V8</f>
        <v>54613</v>
      </c>
      <c r="W6" s="123">
        <f t="shared" ref="W6:AK6" si="1">W7+W8</f>
        <v>58881</v>
      </c>
      <c r="X6" s="123">
        <f t="shared" si="1"/>
        <v>43067</v>
      </c>
      <c r="Y6" s="123">
        <f t="shared" si="1"/>
        <v>39094</v>
      </c>
      <c r="Z6" s="123">
        <f t="shared" si="1"/>
        <v>58293</v>
      </c>
      <c r="AA6" s="123">
        <f t="shared" si="1"/>
        <v>33354</v>
      </c>
      <c r="AB6" s="123">
        <f t="shared" si="1"/>
        <v>49414</v>
      </c>
      <c r="AC6" s="123">
        <f t="shared" si="1"/>
        <v>51598</v>
      </c>
      <c r="AD6" s="123">
        <f t="shared" si="1"/>
        <v>32072</v>
      </c>
      <c r="AE6" s="123">
        <f t="shared" si="1"/>
        <v>27405</v>
      </c>
      <c r="AF6" s="123">
        <f t="shared" si="1"/>
        <v>32751</v>
      </c>
      <c r="AG6" s="123">
        <f t="shared" si="1"/>
        <v>49427</v>
      </c>
      <c r="AH6" s="123">
        <f t="shared" si="1"/>
        <v>50163</v>
      </c>
      <c r="AI6" s="123">
        <f t="shared" si="1"/>
        <v>51294</v>
      </c>
      <c r="AJ6" s="123">
        <f t="shared" si="1"/>
        <v>38965</v>
      </c>
      <c r="AK6" s="123">
        <f t="shared" si="1"/>
        <v>670391</v>
      </c>
    </row>
    <row r="7" spans="1:38" x14ac:dyDescent="0.25">
      <c r="A7" s="50" t="s">
        <v>197</v>
      </c>
      <c r="B7" s="50"/>
      <c r="C7" s="68" t="s">
        <v>30</v>
      </c>
      <c r="D7" s="123">
        <v>53241</v>
      </c>
      <c r="E7" s="119">
        <v>57567</v>
      </c>
      <c r="F7" s="119">
        <v>42442</v>
      </c>
      <c r="G7" s="119">
        <v>38995</v>
      </c>
      <c r="H7" s="119">
        <v>57551</v>
      </c>
      <c r="I7" s="119">
        <v>33257</v>
      </c>
      <c r="J7" s="119">
        <v>48959</v>
      </c>
      <c r="K7" s="119">
        <v>50999</v>
      </c>
      <c r="L7" s="119">
        <v>31510</v>
      </c>
      <c r="M7" s="119">
        <v>27569</v>
      </c>
      <c r="N7" s="119">
        <v>32527</v>
      </c>
      <c r="O7" s="119">
        <v>49291</v>
      </c>
      <c r="P7" s="119">
        <v>50002</v>
      </c>
      <c r="Q7" s="119">
        <v>50645</v>
      </c>
      <c r="R7" s="119">
        <v>38713</v>
      </c>
      <c r="S7" s="119">
        <f t="shared" ref="S7:S8" si="2">SUM(D7:R7)</f>
        <v>663268</v>
      </c>
      <c r="V7" s="118">
        <v>54575</v>
      </c>
      <c r="W7" s="118">
        <v>58906</v>
      </c>
      <c r="X7" s="118">
        <v>43131</v>
      </c>
      <c r="Y7" s="118">
        <v>39223</v>
      </c>
      <c r="Z7" s="118">
        <v>58283</v>
      </c>
      <c r="AA7" s="118">
        <v>33463</v>
      </c>
      <c r="AB7" s="118">
        <v>49362</v>
      </c>
      <c r="AC7" s="118">
        <v>51525</v>
      </c>
      <c r="AD7" s="118">
        <v>31973</v>
      </c>
      <c r="AE7" s="118">
        <v>27529</v>
      </c>
      <c r="AF7" s="118">
        <v>32850</v>
      </c>
      <c r="AG7" s="118">
        <v>49368</v>
      </c>
      <c r="AH7" s="118">
        <v>49995</v>
      </c>
      <c r="AI7" s="118">
        <v>51169</v>
      </c>
      <c r="AJ7" s="118">
        <v>38970</v>
      </c>
      <c r="AK7" s="118">
        <f t="shared" ref="AK7:AK8" si="3">SUM(V7:AJ7)</f>
        <v>670322</v>
      </c>
    </row>
    <row r="8" spans="1:38" x14ac:dyDescent="0.25">
      <c r="A8" s="50" t="s">
        <v>198</v>
      </c>
      <c r="B8" s="50"/>
      <c r="C8" s="68" t="s">
        <v>30</v>
      </c>
      <c r="D8" s="123">
        <v>8</v>
      </c>
      <c r="E8" s="119">
        <v>-73</v>
      </c>
      <c r="F8" s="119">
        <v>-53</v>
      </c>
      <c r="G8" s="119">
        <v>-126</v>
      </c>
      <c r="H8" s="119">
        <v>34</v>
      </c>
      <c r="I8" s="119">
        <v>-82</v>
      </c>
      <c r="J8" s="119">
        <v>224</v>
      </c>
      <c r="K8" s="119">
        <v>86</v>
      </c>
      <c r="L8" s="119">
        <v>-2</v>
      </c>
      <c r="M8" s="119">
        <v>-104</v>
      </c>
      <c r="N8" s="119">
        <v>-100</v>
      </c>
      <c r="O8" s="119">
        <v>-40</v>
      </c>
      <c r="P8" s="119">
        <v>187</v>
      </c>
      <c r="Q8" s="119">
        <v>124</v>
      </c>
      <c r="R8" s="119">
        <v>3</v>
      </c>
      <c r="S8" s="119">
        <f t="shared" si="2"/>
        <v>86</v>
      </c>
      <c r="V8" s="118">
        <v>38</v>
      </c>
      <c r="W8" s="118">
        <v>-25</v>
      </c>
      <c r="X8" s="118">
        <v>-64</v>
      </c>
      <c r="Y8" s="118">
        <v>-129</v>
      </c>
      <c r="Z8" s="118">
        <v>10</v>
      </c>
      <c r="AA8" s="118">
        <v>-109</v>
      </c>
      <c r="AB8" s="118">
        <v>52</v>
      </c>
      <c r="AC8" s="118">
        <v>73</v>
      </c>
      <c r="AD8" s="118">
        <v>99</v>
      </c>
      <c r="AE8" s="118">
        <v>-124</v>
      </c>
      <c r="AF8" s="118">
        <v>-99</v>
      </c>
      <c r="AG8" s="118">
        <v>59</v>
      </c>
      <c r="AH8" s="118">
        <v>168</v>
      </c>
      <c r="AI8" s="118">
        <v>125</v>
      </c>
      <c r="AJ8" s="118">
        <v>-5</v>
      </c>
      <c r="AK8" s="118">
        <f t="shared" si="3"/>
        <v>69</v>
      </c>
    </row>
    <row r="9" spans="1:38" ht="15.75" thickBot="1" x14ac:dyDescent="0.3">
      <c r="A9" s="3" t="s">
        <v>137</v>
      </c>
      <c r="B9" s="111"/>
      <c r="C9" s="24"/>
      <c r="D9" s="4">
        <f>(D5/$S$5*$C$5+D6/$S$6*$C$6)*100</f>
        <v>7.3469520045104124</v>
      </c>
      <c r="E9" s="4">
        <f t="shared" ref="E9:R9" si="4">(E5/$S$5*$C$5+E6/$S$6*$C$6)*100</f>
        <v>7.6669169101264174</v>
      </c>
      <c r="F9" s="4">
        <f t="shared" si="4"/>
        <v>6.5283845427931393</v>
      </c>
      <c r="G9" s="4">
        <f t="shared" si="4"/>
        <v>6.2630661758276878</v>
      </c>
      <c r="H9" s="4">
        <f t="shared" si="4"/>
        <v>7.6737759929087632</v>
      </c>
      <c r="I9" s="4">
        <f t="shared" si="4"/>
        <v>5.8338835674466418</v>
      </c>
      <c r="J9" s="4">
        <f t="shared" si="4"/>
        <v>7.0404791408508887</v>
      </c>
      <c r="K9" s="4">
        <f t="shared" si="4"/>
        <v>7.1838415084555161</v>
      </c>
      <c r="L9" s="4">
        <f t="shared" si="4"/>
        <v>5.7082342158184014</v>
      </c>
      <c r="M9" s="4">
        <f t="shared" si="4"/>
        <v>5.4034949664884815</v>
      </c>
      <c r="N9" s="4">
        <f t="shared" si="4"/>
        <v>5.7775034144664836</v>
      </c>
      <c r="O9" s="4">
        <f t="shared" si="4"/>
        <v>7.0456046093036298</v>
      </c>
      <c r="P9" s="4">
        <f t="shared" si="4"/>
        <v>7.1163059241370368</v>
      </c>
      <c r="Q9" s="4">
        <f t="shared" si="4"/>
        <v>7.1600231550574804</v>
      </c>
      <c r="R9" s="4">
        <f t="shared" si="4"/>
        <v>6.251533871809019</v>
      </c>
      <c r="S9" s="4">
        <f>SUM(D9:R9)</f>
        <v>100</v>
      </c>
      <c r="V9" s="337">
        <f>(V5/$AK$5*$C$5+V6/$AK$6*$C$6)*100</f>
        <v>7.4065532900451618</v>
      </c>
      <c r="W9" s="337">
        <f t="shared" ref="W9:AJ9" si="5">(W5/$AK$5*$C$5+W6/$AK$6*$C$6)*100</f>
        <v>7.7248749858913186</v>
      </c>
      <c r="X9" s="337">
        <f t="shared" si="5"/>
        <v>6.5454140444407312</v>
      </c>
      <c r="Y9" s="337">
        <f t="shared" si="5"/>
        <v>6.2490944339447667</v>
      </c>
      <c r="Z9" s="337">
        <f t="shared" si="5"/>
        <v>7.6810199818712759</v>
      </c>
      <c r="AA9" s="337">
        <f t="shared" si="5"/>
        <v>5.8209860613681661</v>
      </c>
      <c r="AB9" s="337">
        <f t="shared" si="5"/>
        <v>7.0187945045006073</v>
      </c>
      <c r="AC9" s="337">
        <f t="shared" si="5"/>
        <v>7.1816845194321912</v>
      </c>
      <c r="AD9" s="337">
        <f t="shared" si="5"/>
        <v>5.7253702192700473</v>
      </c>
      <c r="AE9" s="337">
        <f t="shared" si="5"/>
        <v>5.3772897706960068</v>
      </c>
      <c r="AF9" s="337">
        <f t="shared" si="5"/>
        <v>5.7760123072455727</v>
      </c>
      <c r="AG9" s="337">
        <f t="shared" si="5"/>
        <v>7.0197640879228196</v>
      </c>
      <c r="AH9" s="337">
        <f t="shared" si="5"/>
        <v>7.0746574262880415</v>
      </c>
      <c r="AI9" s="337">
        <f t="shared" si="5"/>
        <v>7.1590111840204695</v>
      </c>
      <c r="AJ9" s="337">
        <f t="shared" si="5"/>
        <v>6.2394731830628203</v>
      </c>
      <c r="AK9" s="337">
        <f>SUM(V9:AJ9)</f>
        <v>100</v>
      </c>
      <c r="AL9" s="286"/>
    </row>
    <row r="10" spans="1:38" ht="15.75" thickBot="1" x14ac:dyDescent="0.3">
      <c r="A10" s="235"/>
      <c r="B10" s="235"/>
      <c r="C10" s="235"/>
      <c r="D10" s="235"/>
      <c r="E10" s="235"/>
      <c r="F10" s="235"/>
      <c r="G10" s="235"/>
      <c r="H10" s="235"/>
      <c r="I10" s="235"/>
      <c r="J10" s="235"/>
      <c r="K10" s="235"/>
      <c r="L10" s="235"/>
      <c r="M10" s="235"/>
      <c r="N10" s="235"/>
      <c r="O10" s="235"/>
      <c r="P10" s="235"/>
      <c r="Q10" s="235"/>
      <c r="R10" s="235"/>
      <c r="S10" s="235"/>
      <c r="V10" s="87"/>
      <c r="W10" s="87"/>
      <c r="X10" s="87"/>
      <c r="Y10" s="87"/>
      <c r="Z10" s="87"/>
      <c r="AA10" s="87"/>
      <c r="AB10" s="87"/>
      <c r="AC10" s="87"/>
      <c r="AD10" s="87"/>
      <c r="AE10" s="87"/>
      <c r="AF10" s="87"/>
      <c r="AG10" s="87"/>
      <c r="AH10" s="87"/>
      <c r="AI10" s="87"/>
      <c r="AJ10" s="87"/>
      <c r="AK10" s="87"/>
    </row>
    <row r="11" spans="1:38" x14ac:dyDescent="0.25">
      <c r="A11" s="243" t="s">
        <v>36</v>
      </c>
      <c r="B11" s="231"/>
      <c r="C11" s="17"/>
      <c r="D11" s="17"/>
      <c r="E11" s="17"/>
      <c r="F11" s="17"/>
      <c r="G11" s="17"/>
      <c r="H11" s="17"/>
      <c r="I11" s="17"/>
      <c r="J11" s="17"/>
      <c r="K11" s="17"/>
      <c r="L11" s="17"/>
      <c r="M11" s="17"/>
      <c r="N11" s="17"/>
      <c r="O11" s="17"/>
      <c r="P11" s="17"/>
      <c r="Q11" s="17"/>
      <c r="R11" s="17"/>
      <c r="S11" s="17"/>
      <c r="V11" s="17"/>
      <c r="W11" s="17"/>
      <c r="X11" s="17"/>
      <c r="Y11" s="17"/>
      <c r="Z11" s="17"/>
      <c r="AA11" s="17"/>
      <c r="AB11" s="17"/>
      <c r="AC11" s="17"/>
      <c r="AD11" s="17"/>
      <c r="AE11" s="17"/>
      <c r="AF11" s="17"/>
      <c r="AG11" s="17"/>
      <c r="AH11" s="17"/>
      <c r="AI11" s="17"/>
      <c r="AJ11" s="17"/>
      <c r="AK11" s="17"/>
    </row>
    <row r="12" spans="1:38" x14ac:dyDescent="0.25">
      <c r="A12" s="50" t="s">
        <v>38</v>
      </c>
      <c r="B12" s="50"/>
      <c r="C12" s="56">
        <f>S12/(S12+S13)</f>
        <v>0.53886579137439183</v>
      </c>
      <c r="D12" s="118">
        <f>'Tabell 4.5-4.7 2018'!D57</f>
        <v>1643.88</v>
      </c>
      <c r="E12" s="118">
        <f>'Tabell 4.5-4.7 2018'!E57</f>
        <v>1769.54</v>
      </c>
      <c r="F12" s="118">
        <f>'Tabell 4.5-4.7 2018'!F57</f>
        <v>1534.1964444444445</v>
      </c>
      <c r="G12" s="118">
        <f>'Tabell 4.5-4.7 2018'!G57</f>
        <v>805.46</v>
      </c>
      <c r="H12" s="118">
        <f>'Tabell 4.5-4.7 2018'!H57</f>
        <v>1007.34</v>
      </c>
      <c r="I12" s="118">
        <f>'Tabell 4.5-4.7 2018'!I57</f>
        <v>801.34</v>
      </c>
      <c r="J12" s="118">
        <f>'Tabell 4.5-4.7 2018'!J57</f>
        <v>994.98</v>
      </c>
      <c r="K12" s="118">
        <f>'Tabell 4.5-4.7 2018'!K57</f>
        <v>1192.74</v>
      </c>
      <c r="L12" s="118">
        <f>'Tabell 4.5-4.7 2018'!L57</f>
        <v>659.2</v>
      </c>
      <c r="M12" s="118">
        <f>'Tabell 4.5-4.7 2018'!M57</f>
        <v>755.88266666666675</v>
      </c>
      <c r="N12" s="118">
        <f>'Tabell 4.5-4.7 2018'!N57</f>
        <v>556.20000000000005</v>
      </c>
      <c r="O12" s="118">
        <f>'Tabell 4.5-4.7 2018'!O57</f>
        <v>924.94</v>
      </c>
      <c r="P12" s="118">
        <f>'Tabell 4.5-4.7 2018'!P57</f>
        <v>1584.14</v>
      </c>
      <c r="Q12" s="118">
        <f>'Tabell 4.5-4.7 2018'!Q57</f>
        <v>1239.9826666666665</v>
      </c>
      <c r="R12" s="118">
        <f>'Tabell 4.5-4.7 2018'!R57</f>
        <v>739.54</v>
      </c>
      <c r="S12" s="118">
        <f>'Tabell 4.5-4.7 2018'!S57</f>
        <v>16209.36177777778</v>
      </c>
      <c r="V12" s="315">
        <f>'Tabell 4.5-4.7 2018'!Y57</f>
        <v>1588.26</v>
      </c>
      <c r="W12" s="315">
        <f>'Tabell 4.5-4.7 2018'!Z57</f>
        <v>1821.04</v>
      </c>
      <c r="X12" s="315">
        <f>'Tabell 4.5-4.7 2018'!AA57</f>
        <v>1535.3866666666668</v>
      </c>
      <c r="Y12" s="315">
        <f>'Tabell 4.5-4.7 2018'!AB57</f>
        <v>735.42000000000007</v>
      </c>
      <c r="Z12" s="315">
        <f>'Tabell 4.5-4.7 2018'!AC57</f>
        <v>972.32</v>
      </c>
      <c r="AA12" s="315">
        <f>'Tabell 4.5-4.7 2018'!AD57</f>
        <v>824</v>
      </c>
      <c r="AB12" s="315">
        <f>'Tabell 4.5-4.7 2018'!AE57</f>
        <v>986.74</v>
      </c>
      <c r="AC12" s="315">
        <f>'Tabell 4.5-4.7 2018'!AF57</f>
        <v>1231.8800000000001</v>
      </c>
      <c r="AD12" s="315">
        <f>'Tabell 4.5-4.7 2018'!AG57</f>
        <v>599.46</v>
      </c>
      <c r="AE12" s="315">
        <f>'Tabell 4.5-4.7 2018'!AH57</f>
        <v>756.02</v>
      </c>
      <c r="AF12" s="315">
        <f>'Tabell 4.5-4.7 2018'!AI57</f>
        <v>554.14</v>
      </c>
      <c r="AG12" s="315">
        <f>'Tabell 4.5-4.7 2018'!AJ57</f>
        <v>945.54000000000008</v>
      </c>
      <c r="AH12" s="315">
        <f>'Tabell 4.5-4.7 2018'!AK57</f>
        <v>1588.26</v>
      </c>
      <c r="AI12" s="315">
        <f>'Tabell 4.5-4.7 2018'!AL57</f>
        <v>1251.0151111111111</v>
      </c>
      <c r="AJ12" s="315">
        <f>'Tabell 4.5-4.7 2018'!AM57</f>
        <v>760.14</v>
      </c>
      <c r="AK12" s="315">
        <f>SUM(V12:AJ12)</f>
        <v>16149.621777777777</v>
      </c>
    </row>
    <row r="13" spans="1:38" x14ac:dyDescent="0.25">
      <c r="A13" s="50" t="s">
        <v>39</v>
      </c>
      <c r="B13" s="50"/>
      <c r="C13" s="56">
        <f>1-C12</f>
        <v>0.46113420862560817</v>
      </c>
      <c r="D13" s="118">
        <f>'Tabell 4.5-4.7 2018'!D58</f>
        <v>1067.6222222222223</v>
      </c>
      <c r="E13" s="118">
        <f>'Tabell 4.5-4.7 2018'!E58</f>
        <v>1272.4666666666667</v>
      </c>
      <c r="F13" s="118">
        <f>'Tabell 4.5-4.7 2018'!F58</f>
        <v>857.28888888888889</v>
      </c>
      <c r="G13" s="118">
        <f>'Tabell 4.5-4.7 2018'!G58</f>
        <v>498</v>
      </c>
      <c r="H13" s="118">
        <f>'Tabell 4.5-4.7 2018'!H58</f>
        <v>569</v>
      </c>
      <c r="I13" s="118">
        <f>'Tabell 4.5-4.7 2018'!I58</f>
        <v>715</v>
      </c>
      <c r="J13" s="118">
        <f>'Tabell 4.5-4.7 2018'!J58</f>
        <v>729</v>
      </c>
      <c r="K13" s="118">
        <f>'Tabell 4.5-4.7 2018'!K58</f>
        <v>895</v>
      </c>
      <c r="L13" s="118">
        <f>'Tabell 4.5-4.7 2018'!L58</f>
        <v>792</v>
      </c>
      <c r="M13" s="118">
        <f>'Tabell 4.5-4.7 2018'!M58</f>
        <v>848.44444444444446</v>
      </c>
      <c r="N13" s="118">
        <f>'Tabell 4.5-4.7 2018'!N58</f>
        <v>853</v>
      </c>
      <c r="O13" s="118">
        <f>'Tabell 4.5-4.7 2018'!O58</f>
        <v>1190.7333333333333</v>
      </c>
      <c r="P13" s="118">
        <f>'Tabell 4.5-4.7 2018'!P58</f>
        <v>1357</v>
      </c>
      <c r="Q13" s="118">
        <f>'Tabell 4.5-4.7 2018'!Q58</f>
        <v>1217.6444444444444</v>
      </c>
      <c r="R13" s="118">
        <f>'Tabell 4.5-4.7 2018'!R58</f>
        <v>1008.9555555555555</v>
      </c>
      <c r="S13" s="118">
        <f>'Tabell 4.5-4.7 2018'!S58</f>
        <v>13871.155555555557</v>
      </c>
      <c r="V13" s="315">
        <f>'Tabell 4.5-4.7 2018'!Y58</f>
        <v>1084.9777777777779</v>
      </c>
      <c r="W13" s="315">
        <f>'Tabell 4.5-4.7 2018'!Z58</f>
        <v>1217.4666666666667</v>
      </c>
      <c r="X13" s="315">
        <f>'Tabell 4.5-4.7 2018'!AA58</f>
        <v>846.04444444444448</v>
      </c>
      <c r="Y13" s="315">
        <f>'Tabell 4.5-4.7 2018'!AB58</f>
        <v>516</v>
      </c>
      <c r="Z13" s="315">
        <f>'Tabell 4.5-4.7 2018'!AC58</f>
        <v>606</v>
      </c>
      <c r="AA13" s="315">
        <f>'Tabell 4.5-4.7 2018'!AD58</f>
        <v>693</v>
      </c>
      <c r="AB13" s="315">
        <f>'Tabell 4.5-4.7 2018'!AE58</f>
        <v>719</v>
      </c>
      <c r="AC13" s="315">
        <f>'Tabell 4.5-4.7 2018'!AF58</f>
        <v>900</v>
      </c>
      <c r="AD13" s="315">
        <f>'Tabell 4.5-4.7 2018'!AG58</f>
        <v>765.95555555555552</v>
      </c>
      <c r="AE13" s="315">
        <f>'Tabell 4.5-4.7 2018'!AH58</f>
        <v>842.66666666666663</v>
      </c>
      <c r="AF13" s="315">
        <f>'Tabell 4.5-4.7 2018'!AI58</f>
        <v>857</v>
      </c>
      <c r="AG13" s="315">
        <f>'Tabell 4.5-4.7 2018'!AJ58</f>
        <v>1178.2666666666667</v>
      </c>
      <c r="AH13" s="315">
        <f>'Tabell 4.5-4.7 2018'!AK58</f>
        <v>1378</v>
      </c>
      <c r="AI13" s="315">
        <f>'Tabell 4.5-4.7 2018'!AL58</f>
        <v>1206.6444444444444</v>
      </c>
      <c r="AJ13" s="315">
        <f>'Tabell 4.5-4.7 2018'!AM58</f>
        <v>965.73333333333335</v>
      </c>
      <c r="AK13" s="315">
        <f>SUM(V13:AJ13)</f>
        <v>13776.755555555555</v>
      </c>
    </row>
    <row r="14" spans="1:38" ht="15.75" thickBot="1" x14ac:dyDescent="0.3">
      <c r="A14" s="5" t="s">
        <v>133</v>
      </c>
      <c r="B14" s="113"/>
      <c r="C14" s="69" t="s">
        <v>30</v>
      </c>
      <c r="D14" s="6">
        <f>(D12/$S$12*$C$12+D13/$S$13*$C$13)*100</f>
        <v>9.0141475699206364</v>
      </c>
      <c r="E14" s="6">
        <f t="shared" ref="E14:R14" si="6">(E12/$S$12*$C$12+E13/$S$13*$C$13)*100</f>
        <v>10.1128801508201</v>
      </c>
      <c r="F14" s="6">
        <f t="shared" si="6"/>
        <v>7.950279933128809</v>
      </c>
      <c r="G14" s="6">
        <f t="shared" si="6"/>
        <v>4.3332366446889123</v>
      </c>
      <c r="H14" s="6">
        <f t="shared" si="6"/>
        <v>5.2404018937972161</v>
      </c>
      <c r="I14" s="6">
        <f t="shared" si="6"/>
        <v>5.0409372391999634</v>
      </c>
      <c r="J14" s="6">
        <f t="shared" si="6"/>
        <v>5.7312179205428553</v>
      </c>
      <c r="K14" s="6">
        <f t="shared" si="6"/>
        <v>6.9405056331477972</v>
      </c>
      <c r="L14" s="6">
        <f t="shared" si="6"/>
        <v>4.8243851125255466</v>
      </c>
      <c r="M14" s="6">
        <f t="shared" si="6"/>
        <v>5.3334425513130945</v>
      </c>
      <c r="N14" s="6">
        <f t="shared" si="6"/>
        <v>4.6847598543074698</v>
      </c>
      <c r="O14" s="6">
        <f t="shared" si="6"/>
        <v>7.0333675112325187</v>
      </c>
      <c r="P14" s="6">
        <f t="shared" si="6"/>
        <v>9.7775579037027196</v>
      </c>
      <c r="Q14" s="6">
        <f t="shared" si="6"/>
        <v>8.1701623807770183</v>
      </c>
      <c r="R14" s="6">
        <f t="shared" si="6"/>
        <v>5.812717700895333</v>
      </c>
      <c r="S14" s="6">
        <f>SUM(D14:R14)</f>
        <v>99.999999999999986</v>
      </c>
      <c r="V14" s="336">
        <f>(V12/$AK$12*($AK$12/($AK$12+$AK$13))+V13/$AK$13*($AK$13/($AK$12+$AK$13)))*100</f>
        <v>8.9327142674238988</v>
      </c>
      <c r="W14" s="336">
        <f t="shared" ref="W14:AJ14" si="7">(W12/$AK$12*($AK$12/($AK$12+$AK$13))+W13/$AK$13*($AK$13/($AK$12+$AK$13)))*100</f>
        <v>10.153272589002087</v>
      </c>
      <c r="X14" s="336">
        <f t="shared" si="7"/>
        <v>7.9576324410591699</v>
      </c>
      <c r="Y14" s="336">
        <f t="shared" si="7"/>
        <v>4.1816621706701289</v>
      </c>
      <c r="Z14" s="336">
        <f t="shared" si="7"/>
        <v>5.2740095549152786</v>
      </c>
      <c r="AA14" s="336">
        <f t="shared" si="7"/>
        <v>5.0691067051082657</v>
      </c>
      <c r="AB14" s="336">
        <f t="shared" si="7"/>
        <v>5.6997877858743395</v>
      </c>
      <c r="AC14" s="336">
        <f t="shared" si="7"/>
        <v>7.1237489798854385</v>
      </c>
      <c r="AD14" s="336">
        <f t="shared" si="7"/>
        <v>4.5625821673868128</v>
      </c>
      <c r="AE14" s="336">
        <f t="shared" si="7"/>
        <v>5.342065459042308</v>
      </c>
      <c r="AF14" s="336">
        <f t="shared" si="7"/>
        <v>4.715371941889571</v>
      </c>
      <c r="AG14" s="336">
        <f t="shared" si="7"/>
        <v>7.096771664043267</v>
      </c>
      <c r="AH14" s="336">
        <f t="shared" si="7"/>
        <v>9.9118579137076104</v>
      </c>
      <c r="AI14" s="336">
        <f t="shared" si="7"/>
        <v>8.2123523611997804</v>
      </c>
      <c r="AJ14" s="336">
        <f t="shared" si="7"/>
        <v>5.7670639987920591</v>
      </c>
      <c r="AK14" s="336">
        <f>SUM(V14:AJ14)</f>
        <v>100.00000000000001</v>
      </c>
    </row>
    <row r="15" spans="1:38" ht="15.75" thickBot="1" x14ac:dyDescent="0.3">
      <c r="A15" s="235"/>
      <c r="B15" s="235"/>
      <c r="C15" s="235"/>
      <c r="D15" s="235"/>
      <c r="E15" s="235"/>
      <c r="F15" s="235"/>
      <c r="G15" s="235"/>
      <c r="H15" s="235"/>
      <c r="I15" s="235"/>
      <c r="J15" s="235"/>
      <c r="K15" s="235"/>
      <c r="L15" s="235"/>
      <c r="M15" s="235"/>
      <c r="N15" s="235"/>
      <c r="O15" s="235"/>
      <c r="P15" s="235"/>
      <c r="Q15" s="235"/>
      <c r="R15" s="235"/>
      <c r="S15" s="235"/>
      <c r="V15" s="87"/>
      <c r="W15" s="87"/>
      <c r="X15" s="87"/>
      <c r="Y15" s="87"/>
      <c r="Z15" s="87"/>
      <c r="AA15" s="87"/>
      <c r="AB15" s="87"/>
      <c r="AC15" s="87"/>
      <c r="AD15" s="87"/>
      <c r="AE15" s="87"/>
      <c r="AF15" s="87"/>
      <c r="AG15" s="87"/>
      <c r="AH15" s="87"/>
      <c r="AI15" s="87"/>
      <c r="AJ15" s="87"/>
      <c r="AK15" s="87"/>
    </row>
    <row r="16" spans="1:38" x14ac:dyDescent="0.25">
      <c r="A16" s="243" t="s">
        <v>37</v>
      </c>
      <c r="B16" s="231"/>
      <c r="C16" s="231"/>
      <c r="D16" s="231"/>
      <c r="E16" s="231"/>
      <c r="F16" s="231"/>
      <c r="G16" s="231"/>
      <c r="H16" s="231"/>
      <c r="I16" s="231"/>
      <c r="J16" s="231"/>
      <c r="K16" s="231"/>
      <c r="L16" s="231"/>
      <c r="M16" s="231"/>
      <c r="N16" s="231"/>
      <c r="O16" s="231"/>
      <c r="P16" s="231"/>
      <c r="Q16" s="231"/>
      <c r="R16" s="231"/>
      <c r="S16" s="231"/>
      <c r="V16" s="17"/>
      <c r="W16" s="17"/>
      <c r="X16" s="17"/>
      <c r="Y16" s="17"/>
      <c r="Z16" s="17"/>
      <c r="AA16" s="17"/>
      <c r="AB16" s="17"/>
      <c r="AC16" s="17"/>
      <c r="AD16" s="17"/>
      <c r="AE16" s="17"/>
      <c r="AF16" s="17"/>
      <c r="AG16" s="17"/>
      <c r="AH16" s="17"/>
      <c r="AI16" s="17"/>
      <c r="AJ16" s="17"/>
      <c r="AK16" s="17"/>
    </row>
    <row r="17" spans="1:37" x14ac:dyDescent="0.25">
      <c r="A17" s="50" t="s">
        <v>38</v>
      </c>
      <c r="B17" s="50"/>
      <c r="C17" s="56">
        <f>S17/(S17+S18)</f>
        <v>0.56091948308701078</v>
      </c>
      <c r="D17" s="118">
        <f>'Tabell 4.5-4.7 2018'!D61</f>
        <v>765.33119999999997</v>
      </c>
      <c r="E17" s="118">
        <f>'Tabell 4.5-4.7 2018'!E61</f>
        <v>680.2944</v>
      </c>
      <c r="F17" s="118">
        <f>'Tabell 4.5-4.7 2018'!F61</f>
        <v>800.928</v>
      </c>
      <c r="G17" s="118">
        <f>'Tabell 4.5-4.7 2018'!G61</f>
        <v>1053.92896</v>
      </c>
      <c r="H17" s="118">
        <f>'Tabell 4.5-4.7 2018'!H61</f>
        <v>1034.2848000000001</v>
      </c>
      <c r="I17" s="118">
        <f>'Tabell 4.5-4.7 2018'!I61</f>
        <v>676.33920000000001</v>
      </c>
      <c r="J17" s="118">
        <f>'Tabell 4.5-4.7 2018'!J61</f>
        <v>1087.68</v>
      </c>
      <c r="K17" s="118">
        <f>'Tabell 4.5-4.7 2018'!K61</f>
        <v>1706.6687999999999</v>
      </c>
      <c r="L17" s="118">
        <f>'Tabell 4.5-4.7 2018'!L61</f>
        <v>528.01919999999996</v>
      </c>
      <c r="M17" s="118">
        <f>'Tabell 4.5-4.7 2018'!M61</f>
        <v>25.7088</v>
      </c>
      <c r="N17" s="118">
        <f>'Tabell 4.5-4.7 2018'!N61</f>
        <v>114.7008</v>
      </c>
      <c r="O17" s="118">
        <f>'Tabell 4.5-4.7 2018'!O61</f>
        <v>727.7568</v>
      </c>
      <c r="P17" s="118">
        <f>'Tabell 4.5-4.7 2018'!P61</f>
        <v>472.64640000000003</v>
      </c>
      <c r="Q17" s="118">
        <f>'Tabell 4.5-4.7 2018'!Q61</f>
        <v>707.98080000000004</v>
      </c>
      <c r="R17" s="118">
        <f>'Tabell 4.5-4.7 2018'!R61</f>
        <v>535.92959999999994</v>
      </c>
      <c r="S17" s="118">
        <f>'Tabell 4.5-4.7 2018'!S61</f>
        <v>10918.197759999999</v>
      </c>
      <c r="U17" s="228"/>
      <c r="V17" s="315">
        <f>'Tabell 4.5-4.7 2018'!Y61</f>
        <v>883.98720000000003</v>
      </c>
      <c r="W17" s="315">
        <f>'Tabell 4.5-4.7 2018'!Z61</f>
        <v>759.39839999999992</v>
      </c>
      <c r="X17" s="315">
        <f>'Tabell 4.5-4.7 2018'!AA61</f>
        <v>850.36800000000005</v>
      </c>
      <c r="Y17" s="315">
        <f>'Tabell 4.5-4.7 2018'!AB61</f>
        <v>1030.9888000000001</v>
      </c>
      <c r="Z17" s="315">
        <f>'Tabell 4.5-4.7 2018'!AC61</f>
        <v>980.88959999999997</v>
      </c>
      <c r="AA17" s="315">
        <f>'Tabell 4.5-4.7 2018'!AD61</f>
        <v>618.98879999999997</v>
      </c>
      <c r="AB17" s="315">
        <f>'Tabell 4.5-4.7 2018'!AE61</f>
        <v>1061.9712</v>
      </c>
      <c r="AC17" s="315">
        <f>'Tabell 4.5-4.7 2018'!AF61</f>
        <v>1742.2655999999999</v>
      </c>
      <c r="AD17" s="315">
        <f>'Tabell 4.5-4.7 2018'!AG61</f>
        <v>511.49525333333338</v>
      </c>
      <c r="AE17" s="315">
        <f>'Tabell 4.5-4.7 2018'!AH61</f>
        <v>29.664000000000001</v>
      </c>
      <c r="AF17" s="315">
        <f>'Tabell 4.5-4.7 2018'!AI61</f>
        <v>124.58879999999999</v>
      </c>
      <c r="AG17" s="315">
        <f>'Tabell 4.5-4.7 2018'!AJ61</f>
        <v>690.18240000000003</v>
      </c>
      <c r="AH17" s="315">
        <f>'Tabell 4.5-4.7 2018'!AK61</f>
        <v>484.51199999999994</v>
      </c>
      <c r="AI17" s="315">
        <f>'Tabell 4.5-4.7 2018'!AL61</f>
        <v>698.09280000000001</v>
      </c>
      <c r="AJ17" s="315">
        <f>'Tabell 4.5-4.7 2018'!AM61</f>
        <v>543.84</v>
      </c>
      <c r="AK17" s="315">
        <f>'Tabell 4.5-4.7 2018'!AN61</f>
        <v>11011.232853333333</v>
      </c>
    </row>
    <row r="18" spans="1:37" x14ac:dyDescent="0.25">
      <c r="A18" s="50" t="s">
        <v>39</v>
      </c>
      <c r="B18" s="50"/>
      <c r="C18" s="56">
        <f>1-C17</f>
        <v>0.43908051691298922</v>
      </c>
      <c r="D18" s="118">
        <f>'Tabell 4.5-4.7 2018'!D62</f>
        <v>662.4</v>
      </c>
      <c r="E18" s="118">
        <f>'Tabell 4.5-4.7 2018'!E62</f>
        <v>433.91999999999996</v>
      </c>
      <c r="F18" s="118">
        <f>'Tabell 4.5-4.7 2018'!F62</f>
        <v>365.76</v>
      </c>
      <c r="G18" s="118">
        <f>'Tabell 4.5-4.7 2018'!G62</f>
        <v>569.30133333333333</v>
      </c>
      <c r="H18" s="118">
        <f>'Tabell 4.5-4.7 2018'!H62</f>
        <v>785.51466666666659</v>
      </c>
      <c r="I18" s="118">
        <f>'Tabell 4.5-4.7 2018'!I62</f>
        <v>570.24</v>
      </c>
      <c r="J18" s="118">
        <f>'Tabell 4.5-4.7 2018'!J62</f>
        <v>1067.52</v>
      </c>
      <c r="K18" s="118">
        <f>'Tabell 4.5-4.7 2018'!K62</f>
        <v>1241.28</v>
      </c>
      <c r="L18" s="118">
        <f>'Tabell 4.5-4.7 2018'!L62</f>
        <v>421.88799999999998</v>
      </c>
      <c r="M18" s="118">
        <f>'Tabell 4.5-4.7 2018'!M62</f>
        <v>33.6</v>
      </c>
      <c r="N18" s="118">
        <f>'Tabell 4.5-4.7 2018'!N62</f>
        <v>115.19999999999999</v>
      </c>
      <c r="O18" s="118">
        <f>'Tabell 4.5-4.7 2018'!O62</f>
        <v>633.6</v>
      </c>
      <c r="P18" s="118">
        <f>'Tabell 4.5-4.7 2018'!P62</f>
        <v>455.03999999999996</v>
      </c>
      <c r="Q18" s="118">
        <f>'Tabell 4.5-4.7 2018'!Q62</f>
        <v>697.92</v>
      </c>
      <c r="R18" s="118">
        <f>'Tabell 4.5-4.7 2018'!R62</f>
        <v>493.44</v>
      </c>
      <c r="S18" s="118">
        <f>'Tabell 4.5-4.7 2018'!S62</f>
        <v>8546.6239999999998</v>
      </c>
      <c r="U18" s="228"/>
      <c r="V18" s="315">
        <f>'Tabell 4.5-4.7 2018'!Y62</f>
        <v>695.04</v>
      </c>
      <c r="W18" s="315">
        <f>'Tabell 4.5-4.7 2018'!Z62</f>
        <v>460.79999999999995</v>
      </c>
      <c r="X18" s="315">
        <f>'Tabell 4.5-4.7 2018'!AA62</f>
        <v>408.96</v>
      </c>
      <c r="Y18" s="315">
        <f>'Tabell 4.5-4.7 2018'!AB62</f>
        <v>559.82933333333335</v>
      </c>
      <c r="Z18" s="315">
        <f>'Tabell 4.5-4.7 2018'!AC62</f>
        <v>809.96266666666668</v>
      </c>
      <c r="AA18" s="315">
        <f>'Tabell 4.5-4.7 2018'!AD62</f>
        <v>543.36</v>
      </c>
      <c r="AB18" s="315">
        <f>'Tabell 4.5-4.7 2018'!AE62</f>
        <v>1104.96</v>
      </c>
      <c r="AC18" s="315">
        <f>'Tabell 4.5-4.7 2018'!AF62</f>
        <v>1224</v>
      </c>
      <c r="AD18" s="315">
        <f>'Tabell 4.5-4.7 2018'!AG62</f>
        <v>425.89866666666666</v>
      </c>
      <c r="AE18" s="315">
        <f>'Tabell 4.5-4.7 2018'!AH62</f>
        <v>30.72</v>
      </c>
      <c r="AF18" s="315">
        <f>'Tabell 4.5-4.7 2018'!AI62</f>
        <v>113.28</v>
      </c>
      <c r="AG18" s="315">
        <f>'Tabell 4.5-4.7 2018'!AJ62</f>
        <v>640.31999999999994</v>
      </c>
      <c r="AH18" s="315">
        <f>'Tabell 4.5-4.7 2018'!AK62</f>
        <v>443.52</v>
      </c>
      <c r="AI18" s="315">
        <f>'Tabell 4.5-4.7 2018'!AL62</f>
        <v>708.48</v>
      </c>
      <c r="AJ18" s="315">
        <f>'Tabell 4.5-4.7 2018'!AM62</f>
        <v>506.88</v>
      </c>
      <c r="AK18" s="315">
        <f>'Tabell 4.5-4.7 2018'!AN62</f>
        <v>8676.010666666667</v>
      </c>
    </row>
    <row r="19" spans="1:37" ht="15.75" thickBot="1" x14ac:dyDescent="0.3">
      <c r="A19" s="5" t="s">
        <v>134</v>
      </c>
      <c r="B19" s="113"/>
      <c r="C19" s="69" t="s">
        <v>30</v>
      </c>
      <c r="D19" s="6">
        <f>(D17/$S$17*$C$17+D18/$S$18*$C$18)*100</f>
        <v>7.3349307669180517</v>
      </c>
      <c r="E19" s="6">
        <f t="shared" ref="E19:S19" si="8">(E17/$S$17*$C$17+E18/$S$18*$C$18)*100</f>
        <v>5.7242466113391215</v>
      </c>
      <c r="F19" s="6">
        <f t="shared" si="8"/>
        <v>5.9938283246833093</v>
      </c>
      <c r="G19" s="6">
        <f t="shared" si="8"/>
        <v>8.3393021181886926</v>
      </c>
      <c r="H19" s="6">
        <f t="shared" si="8"/>
        <v>9.3491709767737774</v>
      </c>
      <c r="I19" s="6">
        <f t="shared" si="8"/>
        <v>6.4042672230459718</v>
      </c>
      <c r="J19" s="6">
        <f t="shared" si="8"/>
        <v>11.07228222571713</v>
      </c>
      <c r="K19" s="6">
        <f t="shared" si="8"/>
        <v>15.145007934560198</v>
      </c>
      <c r="L19" s="6">
        <f t="shared" si="8"/>
        <v>4.880122775909765</v>
      </c>
      <c r="M19" s="6">
        <f t="shared" si="8"/>
        <v>0.30469737011349857</v>
      </c>
      <c r="N19" s="6">
        <f t="shared" si="8"/>
        <v>1.1811091970666985</v>
      </c>
      <c r="O19" s="6">
        <f t="shared" si="8"/>
        <v>6.9939340662115574</v>
      </c>
      <c r="P19" s="6">
        <f t="shared" si="8"/>
        <v>4.7659640115810653</v>
      </c>
      <c r="Q19" s="6">
        <f t="shared" si="8"/>
        <v>7.2227776721239296</v>
      </c>
      <c r="R19" s="6">
        <f t="shared" si="8"/>
        <v>5.2883587257672371</v>
      </c>
      <c r="S19" s="6">
        <f t="shared" si="8"/>
        <v>100</v>
      </c>
      <c r="V19" s="336">
        <f>(V17/$AK$17*($AK$17/($AK$17+$AK$18))+V18/$AK$18*($AK$18/($AK$17+$AK$18)))*100</f>
        <v>8.0205601073400032</v>
      </c>
      <c r="W19" s="336">
        <f t="shared" ref="W19:AK19" si="9">(W17/$AK$17*($AK$17/($AK$17+$AK$18))+W18/$AK$18*($AK$18/($AK$17+$AK$18)))*100</f>
        <v>6.1979138865246268</v>
      </c>
      <c r="X19" s="336">
        <f t="shared" si="9"/>
        <v>6.3966699996404568</v>
      </c>
      <c r="Y19" s="336">
        <f t="shared" si="9"/>
        <v>8.0804513426028546</v>
      </c>
      <c r="Z19" s="336">
        <f t="shared" si="9"/>
        <v>9.0965109709105008</v>
      </c>
      <c r="AA19" s="336">
        <f t="shared" si="9"/>
        <v>5.9040708203725201</v>
      </c>
      <c r="AB19" s="336">
        <f t="shared" si="9"/>
        <v>11.006778058079306</v>
      </c>
      <c r="AC19" s="336">
        <f t="shared" si="9"/>
        <v>15.066942190188337</v>
      </c>
      <c r="AD19" s="336">
        <f t="shared" si="9"/>
        <v>4.7614279726245803</v>
      </c>
      <c r="AE19" s="336">
        <f t="shared" si="9"/>
        <v>0.30671637671701846</v>
      </c>
      <c r="AF19" s="336">
        <f t="shared" si="9"/>
        <v>1.2082382165809671</v>
      </c>
      <c r="AG19" s="336">
        <f t="shared" si="9"/>
        <v>6.7581954713383849</v>
      </c>
      <c r="AH19" s="336">
        <f t="shared" si="9"/>
        <v>4.7138747435984367</v>
      </c>
      <c r="AI19" s="336">
        <f t="shared" si="9"/>
        <v>7.1445898384458042</v>
      </c>
      <c r="AJ19" s="336">
        <f t="shared" si="9"/>
        <v>5.3370600050361956</v>
      </c>
      <c r="AK19" s="336">
        <f t="shared" si="9"/>
        <v>100</v>
      </c>
    </row>
    <row r="20" spans="1:37" x14ac:dyDescent="0.25">
      <c r="A20" s="235"/>
      <c r="B20" s="235"/>
      <c r="C20" s="235"/>
      <c r="D20" s="235"/>
      <c r="E20" s="235"/>
      <c r="F20" s="235"/>
      <c r="G20" s="235"/>
      <c r="H20" s="235"/>
      <c r="I20" s="235"/>
      <c r="J20" s="235"/>
      <c r="K20" s="235"/>
      <c r="L20" s="235"/>
      <c r="M20" s="235"/>
      <c r="N20" s="235"/>
      <c r="O20" s="235"/>
      <c r="P20" s="235"/>
      <c r="Q20" s="235"/>
      <c r="R20" s="235"/>
      <c r="S20" s="235"/>
      <c r="V20" s="87"/>
      <c r="W20" s="87"/>
      <c r="X20" s="87"/>
      <c r="Y20" s="87"/>
      <c r="Z20" s="87"/>
      <c r="AA20" s="87"/>
      <c r="AB20" s="87"/>
      <c r="AC20" s="87"/>
      <c r="AD20" s="87"/>
      <c r="AE20" s="87"/>
      <c r="AF20" s="87"/>
      <c r="AG20" s="87"/>
      <c r="AH20" s="87"/>
      <c r="AI20" s="87"/>
      <c r="AJ20" s="87"/>
      <c r="AK20" s="87"/>
    </row>
    <row r="21" spans="1:37" x14ac:dyDescent="0.25">
      <c r="A21" s="56" t="s">
        <v>133</v>
      </c>
      <c r="B21" s="56"/>
      <c r="C21" s="56">
        <f>SUM(S12:S13)/(SUM(S12:S13)+SUM(S17:S18))</f>
        <v>0.6071311223981688</v>
      </c>
      <c r="D21" s="56">
        <f>D14</f>
        <v>9.0141475699206364</v>
      </c>
      <c r="E21" s="56">
        <f t="shared" ref="E21:S21" si="10">E14</f>
        <v>10.1128801508201</v>
      </c>
      <c r="F21" s="56">
        <f t="shared" si="10"/>
        <v>7.950279933128809</v>
      </c>
      <c r="G21" s="56">
        <f t="shared" si="10"/>
        <v>4.3332366446889123</v>
      </c>
      <c r="H21" s="56">
        <f t="shared" si="10"/>
        <v>5.2404018937972161</v>
      </c>
      <c r="I21" s="56">
        <f t="shared" si="10"/>
        <v>5.0409372391999634</v>
      </c>
      <c r="J21" s="56">
        <f t="shared" si="10"/>
        <v>5.7312179205428553</v>
      </c>
      <c r="K21" s="56">
        <f t="shared" si="10"/>
        <v>6.9405056331477972</v>
      </c>
      <c r="L21" s="56">
        <f t="shared" si="10"/>
        <v>4.8243851125255466</v>
      </c>
      <c r="M21" s="56">
        <f t="shared" si="10"/>
        <v>5.3334425513130945</v>
      </c>
      <c r="N21" s="56">
        <f t="shared" si="10"/>
        <v>4.6847598543074698</v>
      </c>
      <c r="O21" s="56">
        <f t="shared" si="10"/>
        <v>7.0333675112325187</v>
      </c>
      <c r="P21" s="56">
        <f t="shared" si="10"/>
        <v>9.7775579037027196</v>
      </c>
      <c r="Q21" s="56">
        <f t="shared" si="10"/>
        <v>8.1701623807770183</v>
      </c>
      <c r="R21" s="56">
        <f t="shared" si="10"/>
        <v>5.812717700895333</v>
      </c>
      <c r="S21" s="56">
        <f t="shared" si="10"/>
        <v>99.999999999999986</v>
      </c>
      <c r="T21" s="273"/>
      <c r="U21" s="273"/>
      <c r="V21" s="334">
        <f>V14</f>
        <v>8.9327142674238988</v>
      </c>
      <c r="W21" s="334">
        <f t="shared" ref="W21:AK21" si="11">W14</f>
        <v>10.153272589002087</v>
      </c>
      <c r="X21" s="334">
        <f t="shared" si="11"/>
        <v>7.9576324410591699</v>
      </c>
      <c r="Y21" s="334">
        <f t="shared" si="11"/>
        <v>4.1816621706701289</v>
      </c>
      <c r="Z21" s="334">
        <f t="shared" si="11"/>
        <v>5.2740095549152786</v>
      </c>
      <c r="AA21" s="334">
        <f t="shared" si="11"/>
        <v>5.0691067051082657</v>
      </c>
      <c r="AB21" s="334">
        <f t="shared" si="11"/>
        <v>5.6997877858743395</v>
      </c>
      <c r="AC21" s="334">
        <f t="shared" si="11"/>
        <v>7.1237489798854385</v>
      </c>
      <c r="AD21" s="334">
        <f t="shared" si="11"/>
        <v>4.5625821673868128</v>
      </c>
      <c r="AE21" s="334">
        <f t="shared" si="11"/>
        <v>5.342065459042308</v>
      </c>
      <c r="AF21" s="334">
        <f t="shared" si="11"/>
        <v>4.715371941889571</v>
      </c>
      <c r="AG21" s="334">
        <f t="shared" si="11"/>
        <v>7.096771664043267</v>
      </c>
      <c r="AH21" s="334">
        <f t="shared" si="11"/>
        <v>9.9118579137076104</v>
      </c>
      <c r="AI21" s="334">
        <f t="shared" si="11"/>
        <v>8.2123523611997804</v>
      </c>
      <c r="AJ21" s="334">
        <f t="shared" si="11"/>
        <v>5.7670639987920591</v>
      </c>
      <c r="AK21" s="334">
        <f t="shared" si="11"/>
        <v>100.00000000000001</v>
      </c>
    </row>
    <row r="22" spans="1:37" x14ac:dyDescent="0.25">
      <c r="A22" s="235" t="s">
        <v>134</v>
      </c>
      <c r="B22" s="56"/>
      <c r="C22" s="56">
        <f>1-C21</f>
        <v>0.3928688776018312</v>
      </c>
      <c r="D22" s="56">
        <f>D19</f>
        <v>7.3349307669180517</v>
      </c>
      <c r="E22" s="56">
        <f t="shared" ref="E22:S22" si="12">E19</f>
        <v>5.7242466113391215</v>
      </c>
      <c r="F22" s="56">
        <f t="shared" si="12"/>
        <v>5.9938283246833093</v>
      </c>
      <c r="G22" s="56">
        <f t="shared" si="12"/>
        <v>8.3393021181886926</v>
      </c>
      <c r="H22" s="56">
        <f t="shared" si="12"/>
        <v>9.3491709767737774</v>
      </c>
      <c r="I22" s="56">
        <f t="shared" si="12"/>
        <v>6.4042672230459718</v>
      </c>
      <c r="J22" s="56">
        <f t="shared" si="12"/>
        <v>11.07228222571713</v>
      </c>
      <c r="K22" s="56">
        <f t="shared" si="12"/>
        <v>15.145007934560198</v>
      </c>
      <c r="L22" s="56">
        <f t="shared" si="12"/>
        <v>4.880122775909765</v>
      </c>
      <c r="M22" s="56">
        <f t="shared" si="12"/>
        <v>0.30469737011349857</v>
      </c>
      <c r="N22" s="56">
        <f t="shared" si="12"/>
        <v>1.1811091970666985</v>
      </c>
      <c r="O22" s="56">
        <f t="shared" si="12"/>
        <v>6.9939340662115574</v>
      </c>
      <c r="P22" s="56">
        <f t="shared" si="12"/>
        <v>4.7659640115810653</v>
      </c>
      <c r="Q22" s="56">
        <f t="shared" si="12"/>
        <v>7.2227776721239296</v>
      </c>
      <c r="R22" s="56">
        <f t="shared" si="12"/>
        <v>5.2883587257672371</v>
      </c>
      <c r="S22" s="56">
        <f t="shared" si="12"/>
        <v>100</v>
      </c>
      <c r="T22" s="273"/>
      <c r="U22" s="273"/>
      <c r="V22" s="334">
        <f>V19</f>
        <v>8.0205601073400032</v>
      </c>
      <c r="W22" s="334">
        <f t="shared" ref="W22:AK22" si="13">W19</f>
        <v>6.1979138865246268</v>
      </c>
      <c r="X22" s="334">
        <f t="shared" si="13"/>
        <v>6.3966699996404568</v>
      </c>
      <c r="Y22" s="334">
        <f t="shared" si="13"/>
        <v>8.0804513426028546</v>
      </c>
      <c r="Z22" s="334">
        <f t="shared" si="13"/>
        <v>9.0965109709105008</v>
      </c>
      <c r="AA22" s="334">
        <f t="shared" si="13"/>
        <v>5.9040708203725201</v>
      </c>
      <c r="AB22" s="334">
        <f t="shared" si="13"/>
        <v>11.006778058079306</v>
      </c>
      <c r="AC22" s="334">
        <f t="shared" si="13"/>
        <v>15.066942190188337</v>
      </c>
      <c r="AD22" s="334">
        <f t="shared" si="13"/>
        <v>4.7614279726245803</v>
      </c>
      <c r="AE22" s="334">
        <f t="shared" si="13"/>
        <v>0.30671637671701846</v>
      </c>
      <c r="AF22" s="334">
        <f t="shared" si="13"/>
        <v>1.2082382165809671</v>
      </c>
      <c r="AG22" s="334">
        <f t="shared" si="13"/>
        <v>6.7581954713383849</v>
      </c>
      <c r="AH22" s="334">
        <f t="shared" si="13"/>
        <v>4.7138747435984367</v>
      </c>
      <c r="AI22" s="334">
        <f t="shared" si="13"/>
        <v>7.1445898384458042</v>
      </c>
      <c r="AJ22" s="334">
        <f t="shared" si="13"/>
        <v>5.3370600050361956</v>
      </c>
      <c r="AK22" s="334">
        <f t="shared" si="13"/>
        <v>100</v>
      </c>
    </row>
    <row r="23" spans="1:37" ht="15.75" thickBot="1" x14ac:dyDescent="0.3">
      <c r="A23" s="5" t="s">
        <v>40</v>
      </c>
      <c r="B23" s="113"/>
      <c r="C23" s="69" t="s">
        <v>30</v>
      </c>
      <c r="D23" s="6">
        <f>SUMPRODUCT($C$21:$C$22,D21:D22)</f>
        <v>8.354435549274875</v>
      </c>
      <c r="E23" s="6">
        <f t="shared" ref="E23:S23" si="14">SUMPRODUCT($C$21:$C$22,E21:E22)</f>
        <v>8.3887226179584555</v>
      </c>
      <c r="F23" s="6">
        <f t="shared" si="14"/>
        <v>7.1816509856365283</v>
      </c>
      <c r="G23" s="6">
        <f t="shared" si="14"/>
        <v>5.9070950908622191</v>
      </c>
      <c r="H23" s="6">
        <f t="shared" si="14"/>
        <v>6.8546093917513229</v>
      </c>
      <c r="I23" s="6">
        <f t="shared" si="14"/>
        <v>5.5765471597544671</v>
      </c>
      <c r="J23" s="6">
        <f t="shared" si="14"/>
        <v>7.8295558593158772</v>
      </c>
      <c r="K23" s="6">
        <f t="shared" si="14"/>
        <v>10.163799243585327</v>
      </c>
      <c r="L23" s="6">
        <f t="shared" si="14"/>
        <v>4.8462827057794531</v>
      </c>
      <c r="M23" s="6">
        <f t="shared" si="14"/>
        <v>3.3578050762295919</v>
      </c>
      <c r="N23" s="6">
        <f t="shared" si="14"/>
        <v>3.3082845530883698</v>
      </c>
      <c r="O23" s="6">
        <f t="shared" si="14"/>
        <v>7.0178753379471601</v>
      </c>
      <c r="P23" s="6">
        <f t="shared" si="14"/>
        <v>7.8086586363086923</v>
      </c>
      <c r="Q23" s="6">
        <f t="shared" si="14"/>
        <v>7.7979644136313411</v>
      </c>
      <c r="R23" s="6">
        <f t="shared" si="14"/>
        <v>5.6067133788763117</v>
      </c>
      <c r="S23" s="6">
        <f t="shared" si="14"/>
        <v>100</v>
      </c>
      <c r="V23" s="335">
        <f>V21*SUM($AK$12:$AK$13)/(SUM($AK$12:$AK$13)+SUM($AK$17:$AK$18))+V22*SUM($AK$17:$AK$18)/(SUM($AK$17:$AK$18)+SUM($AK$12:$AK$13))</f>
        <v>8.5707612237136015</v>
      </c>
      <c r="W23" s="335">
        <f t="shared" ref="W23:AK23" si="15">W21*SUM($AK$12:$AK$13)/(SUM($AK$12:$AK$13)+SUM($AK$17:$AK$18))+W22*SUM($AK$17:$AK$18)/(SUM($AK$17:$AK$18)+SUM($AK$12:$AK$13))</f>
        <v>8.583741709270031</v>
      </c>
      <c r="X23" s="335">
        <f t="shared" si="15"/>
        <v>7.338224964216665</v>
      </c>
      <c r="Y23" s="335">
        <f t="shared" si="15"/>
        <v>5.7287456235768284</v>
      </c>
      <c r="Z23" s="335">
        <f t="shared" si="15"/>
        <v>6.7908211670874383</v>
      </c>
      <c r="AA23" s="335">
        <f t="shared" si="15"/>
        <v>5.400429869693709</v>
      </c>
      <c r="AB23" s="335">
        <f t="shared" si="15"/>
        <v>7.8056612950066757</v>
      </c>
      <c r="AC23" s="335">
        <f t="shared" si="15"/>
        <v>10.275697504665146</v>
      </c>
      <c r="AD23" s="335">
        <f t="shared" si="15"/>
        <v>4.6414864223739469</v>
      </c>
      <c r="AE23" s="335">
        <f t="shared" si="15"/>
        <v>3.3439822333692875</v>
      </c>
      <c r="AF23" s="335">
        <f t="shared" si="15"/>
        <v>3.3237017811595795</v>
      </c>
      <c r="AG23" s="335">
        <f t="shared" si="15"/>
        <v>6.9624208176182458</v>
      </c>
      <c r="AH23" s="335">
        <f t="shared" si="15"/>
        <v>7.8492396503617794</v>
      </c>
      <c r="AI23" s="335">
        <f t="shared" si="15"/>
        <v>7.7886521666679247</v>
      </c>
      <c r="AJ23" s="335">
        <f t="shared" si="15"/>
        <v>5.5964335712191549</v>
      </c>
      <c r="AK23" s="335">
        <f t="shared" si="15"/>
        <v>100.00000000000001</v>
      </c>
    </row>
    <row r="24" spans="1:37" ht="15.75" thickBot="1" x14ac:dyDescent="0.3">
      <c r="A24" s="57"/>
      <c r="B24" s="57"/>
      <c r="C24" s="58"/>
      <c r="D24" s="38"/>
      <c r="E24" s="38"/>
      <c r="F24" s="38"/>
      <c r="G24" s="38"/>
      <c r="H24" s="38"/>
      <c r="I24" s="38"/>
      <c r="J24" s="38"/>
      <c r="K24" s="38"/>
      <c r="L24" s="38"/>
      <c r="M24" s="38"/>
      <c r="N24" s="38"/>
      <c r="O24" s="38"/>
      <c r="P24" s="38"/>
      <c r="Q24" s="235"/>
      <c r="R24" s="235"/>
      <c r="S24" s="235"/>
      <c r="V24" s="316"/>
      <c r="W24" s="316"/>
      <c r="X24" s="87"/>
      <c r="Y24" s="87"/>
      <c r="Z24" s="87"/>
      <c r="AA24" s="87"/>
      <c r="AB24" s="87"/>
      <c r="AC24" s="87"/>
      <c r="AD24" s="87"/>
      <c r="AE24" s="87"/>
      <c r="AF24" s="87"/>
      <c r="AG24" s="87"/>
      <c r="AH24" s="87"/>
      <c r="AI24" s="87"/>
      <c r="AJ24" s="87"/>
      <c r="AK24" s="87"/>
    </row>
    <row r="25" spans="1:37" x14ac:dyDescent="0.25">
      <c r="A25" s="244" t="s">
        <v>2</v>
      </c>
      <c r="B25" s="234"/>
      <c r="C25" s="230"/>
      <c r="D25" s="230"/>
      <c r="E25" s="230"/>
      <c r="F25" s="230"/>
      <c r="G25" s="230"/>
      <c r="H25" s="230"/>
      <c r="I25" s="230"/>
      <c r="J25" s="230"/>
      <c r="K25" s="230"/>
      <c r="L25" s="230"/>
      <c r="M25" s="230"/>
      <c r="N25" s="230"/>
      <c r="O25" s="230"/>
      <c r="P25" s="230"/>
      <c r="Q25" s="230"/>
      <c r="R25" s="230"/>
      <c r="S25" s="230"/>
      <c r="V25" s="282"/>
      <c r="W25" s="282"/>
      <c r="X25" s="282"/>
      <c r="Y25" s="282"/>
      <c r="Z25" s="282"/>
      <c r="AA25" s="282"/>
      <c r="AB25" s="282"/>
      <c r="AC25" s="282"/>
      <c r="AD25" s="282"/>
      <c r="AE25" s="282"/>
      <c r="AF25" s="282"/>
      <c r="AG25" s="282"/>
      <c r="AH25" s="282"/>
      <c r="AI25" s="282"/>
      <c r="AJ25" s="282"/>
      <c r="AK25" s="282"/>
    </row>
    <row r="26" spans="1:37" x14ac:dyDescent="0.25">
      <c r="A26" s="54"/>
      <c r="B26" s="54"/>
      <c r="C26" s="56"/>
      <c r="D26" s="217"/>
      <c r="E26" s="217"/>
      <c r="F26" s="217"/>
      <c r="G26" s="217"/>
      <c r="H26" s="217"/>
      <c r="I26" s="217"/>
      <c r="J26" s="217"/>
      <c r="K26" s="217"/>
      <c r="L26" s="217"/>
      <c r="M26" s="217"/>
      <c r="N26" s="217"/>
      <c r="O26" s="217"/>
      <c r="P26" s="217"/>
      <c r="Q26" s="269"/>
      <c r="R26" s="269"/>
      <c r="S26" s="269"/>
      <c r="V26" s="315"/>
      <c r="W26" s="315"/>
      <c r="X26" s="211"/>
      <c r="Y26" s="211"/>
      <c r="Z26" s="211"/>
      <c r="AA26" s="211"/>
      <c r="AB26" s="211"/>
      <c r="AC26" s="211"/>
      <c r="AD26" s="211"/>
      <c r="AE26" s="211"/>
      <c r="AF26" s="211"/>
      <c r="AG26" s="211"/>
      <c r="AH26" s="211"/>
      <c r="AI26" s="211"/>
      <c r="AJ26" s="211"/>
      <c r="AK26" s="211"/>
    </row>
    <row r="27" spans="1:37" x14ac:dyDescent="0.25">
      <c r="A27" s="264" t="s">
        <v>28</v>
      </c>
      <c r="B27" s="198"/>
      <c r="C27" s="202"/>
      <c r="D27" s="202"/>
      <c r="E27" s="202"/>
      <c r="F27" s="202"/>
      <c r="G27" s="202"/>
      <c r="H27" s="202"/>
      <c r="I27" s="202"/>
      <c r="J27" s="202"/>
      <c r="K27" s="202"/>
      <c r="L27" s="202"/>
      <c r="M27" s="202"/>
      <c r="N27" s="202"/>
      <c r="O27" s="202"/>
      <c r="P27" s="202"/>
      <c r="Q27" s="202"/>
      <c r="R27" s="202"/>
      <c r="S27" s="202"/>
      <c r="V27" s="317"/>
      <c r="W27" s="317"/>
      <c r="X27" s="317"/>
      <c r="Y27" s="317"/>
      <c r="Z27" s="317"/>
      <c r="AA27" s="317"/>
      <c r="AB27" s="317"/>
      <c r="AC27" s="317"/>
      <c r="AD27" s="317"/>
      <c r="AE27" s="317"/>
      <c r="AF27" s="317"/>
      <c r="AG27" s="317"/>
      <c r="AH27" s="317"/>
      <c r="AI27" s="317"/>
      <c r="AJ27" s="317"/>
      <c r="AK27" s="317"/>
    </row>
    <row r="28" spans="1:37" x14ac:dyDescent="0.25">
      <c r="A28" s="59" t="s">
        <v>141</v>
      </c>
      <c r="B28" s="59"/>
      <c r="C28" s="60">
        <v>0.01</v>
      </c>
      <c r="D28" s="119">
        <v>3578</v>
      </c>
      <c r="E28" s="119">
        <v>3338</v>
      </c>
      <c r="F28" s="119">
        <v>2652</v>
      </c>
      <c r="G28" s="119">
        <v>1753</v>
      </c>
      <c r="H28" s="119">
        <v>2315</v>
      </c>
      <c r="I28" s="119">
        <v>2124</v>
      </c>
      <c r="J28" s="119">
        <v>3477</v>
      </c>
      <c r="K28" s="119">
        <v>3311</v>
      </c>
      <c r="L28" s="119">
        <v>2398</v>
      </c>
      <c r="M28" s="119">
        <v>1761</v>
      </c>
      <c r="N28" s="119">
        <v>2100</v>
      </c>
      <c r="O28" s="119">
        <v>3408</v>
      </c>
      <c r="P28" s="119">
        <v>3410</v>
      </c>
      <c r="Q28" s="119">
        <v>3301</v>
      </c>
      <c r="R28" s="119">
        <v>2824</v>
      </c>
      <c r="S28" s="119">
        <f>SUM(D28:R28)</f>
        <v>41750</v>
      </c>
      <c r="V28" s="119">
        <v>3579</v>
      </c>
      <c r="W28" s="119">
        <v>3385</v>
      </c>
      <c r="X28" s="119">
        <v>2646</v>
      </c>
      <c r="Y28" s="119">
        <v>1751</v>
      </c>
      <c r="Z28" s="119">
        <v>2382</v>
      </c>
      <c r="AA28" s="119">
        <v>2095</v>
      </c>
      <c r="AB28" s="119">
        <v>3424</v>
      </c>
      <c r="AC28" s="119">
        <v>3257</v>
      </c>
      <c r="AD28" s="119">
        <v>2380</v>
      </c>
      <c r="AE28" s="119">
        <v>1710</v>
      </c>
      <c r="AF28" s="119">
        <v>2138</v>
      </c>
      <c r="AG28" s="119">
        <v>3312</v>
      </c>
      <c r="AH28" s="119">
        <v>3386</v>
      </c>
      <c r="AI28" s="119">
        <v>3300</v>
      </c>
      <c r="AJ28" s="119">
        <v>2801</v>
      </c>
      <c r="AK28" s="119">
        <f>SUM(V28:AJ28)</f>
        <v>41546</v>
      </c>
    </row>
    <row r="29" spans="1:37" x14ac:dyDescent="0.25">
      <c r="A29" s="59" t="s">
        <v>142</v>
      </c>
      <c r="B29" s="59"/>
      <c r="C29" s="60">
        <v>0.03</v>
      </c>
      <c r="D29" s="119">
        <v>3094</v>
      </c>
      <c r="E29" s="119">
        <v>2571</v>
      </c>
      <c r="F29" s="119">
        <v>1685</v>
      </c>
      <c r="G29" s="119">
        <v>1482</v>
      </c>
      <c r="H29" s="119">
        <v>2240</v>
      </c>
      <c r="I29" s="119">
        <v>2886</v>
      </c>
      <c r="J29" s="119">
        <v>4784</v>
      </c>
      <c r="K29" s="119">
        <v>4753</v>
      </c>
      <c r="L29" s="119">
        <v>2970</v>
      </c>
      <c r="M29" s="119">
        <v>2299</v>
      </c>
      <c r="N29" s="119">
        <v>3022</v>
      </c>
      <c r="O29" s="119">
        <v>4195</v>
      </c>
      <c r="P29" s="119">
        <v>4706</v>
      </c>
      <c r="Q29" s="119">
        <v>4762</v>
      </c>
      <c r="R29" s="119">
        <v>4009</v>
      </c>
      <c r="S29" s="119">
        <f t="shared" ref="S29:S40" si="16">SUM(D29:R29)</f>
        <v>49458</v>
      </c>
      <c r="V29" s="363">
        <v>3221</v>
      </c>
      <c r="W29" s="363">
        <v>2714</v>
      </c>
      <c r="X29" s="363">
        <v>1782</v>
      </c>
      <c r="Y29" s="363">
        <v>1550</v>
      </c>
      <c r="Z29" s="363">
        <v>2292</v>
      </c>
      <c r="AA29" s="363">
        <v>2935</v>
      </c>
      <c r="AB29" s="363">
        <v>4785</v>
      </c>
      <c r="AC29" s="363">
        <v>4789</v>
      </c>
      <c r="AD29" s="363">
        <v>3066</v>
      </c>
      <c r="AE29" s="363">
        <v>2291</v>
      </c>
      <c r="AF29" s="363">
        <v>3015</v>
      </c>
      <c r="AG29" s="363">
        <v>4273</v>
      </c>
      <c r="AH29" s="363">
        <v>4702</v>
      </c>
      <c r="AI29" s="363">
        <v>4807</v>
      </c>
      <c r="AJ29" s="363">
        <v>4017</v>
      </c>
      <c r="AK29" s="119">
        <f t="shared" ref="AK29:AK39" si="17">SUM(V29:AJ29)</f>
        <v>50239</v>
      </c>
    </row>
    <row r="30" spans="1:37" x14ac:dyDescent="0.25">
      <c r="A30" s="59" t="s">
        <v>143</v>
      </c>
      <c r="B30" s="59"/>
      <c r="C30" s="60">
        <v>0.06</v>
      </c>
      <c r="D30" s="119">
        <v>1520</v>
      </c>
      <c r="E30" s="119">
        <v>1290</v>
      </c>
      <c r="F30" s="119">
        <v>779</v>
      </c>
      <c r="G30" s="119">
        <v>820</v>
      </c>
      <c r="H30" s="119">
        <v>1406</v>
      </c>
      <c r="I30" s="119">
        <v>1643</v>
      </c>
      <c r="J30" s="119">
        <v>2796</v>
      </c>
      <c r="K30" s="119">
        <v>2840</v>
      </c>
      <c r="L30" s="119">
        <v>1681</v>
      </c>
      <c r="M30" s="119">
        <v>1569</v>
      </c>
      <c r="N30" s="119">
        <v>2297</v>
      </c>
      <c r="O30" s="119">
        <v>2785</v>
      </c>
      <c r="P30" s="119">
        <v>2696</v>
      </c>
      <c r="Q30" s="119">
        <v>2902</v>
      </c>
      <c r="R30" s="119">
        <v>2823</v>
      </c>
      <c r="S30" s="119">
        <f t="shared" si="16"/>
        <v>29847</v>
      </c>
      <c r="V30" s="363">
        <v>1563</v>
      </c>
      <c r="W30" s="363">
        <v>1325</v>
      </c>
      <c r="X30" s="363">
        <v>842</v>
      </c>
      <c r="Y30" s="363">
        <v>836</v>
      </c>
      <c r="Z30" s="363">
        <v>1474</v>
      </c>
      <c r="AA30" s="363">
        <v>1703</v>
      </c>
      <c r="AB30" s="363">
        <v>2921</v>
      </c>
      <c r="AC30" s="363">
        <v>2943</v>
      </c>
      <c r="AD30" s="363">
        <v>1726</v>
      </c>
      <c r="AE30" s="363">
        <v>1572</v>
      </c>
      <c r="AF30" s="363">
        <v>2381</v>
      </c>
      <c r="AG30" s="363">
        <v>2805</v>
      </c>
      <c r="AH30" s="363">
        <v>2741</v>
      </c>
      <c r="AI30" s="363">
        <v>2968</v>
      </c>
      <c r="AJ30" s="363">
        <v>2829</v>
      </c>
      <c r="AK30" s="119">
        <f t="shared" si="17"/>
        <v>30629</v>
      </c>
    </row>
    <row r="31" spans="1:37" x14ac:dyDescent="0.25">
      <c r="A31" s="59" t="s">
        <v>144</v>
      </c>
      <c r="B31" s="59"/>
      <c r="C31" s="60">
        <v>0.24</v>
      </c>
      <c r="D31" s="119">
        <f>D32*D33</f>
        <v>2232.3678793711852</v>
      </c>
      <c r="E31" s="119">
        <f t="shared" ref="E31:R31" si="18">E32*E33</f>
        <v>1489.4801510064603</v>
      </c>
      <c r="F31" s="119">
        <f t="shared" si="18"/>
        <v>1036.1050813526545</v>
      </c>
      <c r="G31" s="119">
        <f t="shared" si="18"/>
        <v>645.41028650754276</v>
      </c>
      <c r="H31" s="119">
        <f t="shared" si="18"/>
        <v>695.32891653033107</v>
      </c>
      <c r="I31" s="119">
        <f t="shared" si="18"/>
        <v>318.63979618013428</v>
      </c>
      <c r="J31" s="119">
        <f t="shared" si="18"/>
        <v>477.10282646091548</v>
      </c>
      <c r="K31" s="119">
        <f t="shared" si="18"/>
        <v>484.56489585675456</v>
      </c>
      <c r="L31" s="119">
        <f t="shared" si="18"/>
        <v>1545.162864893611</v>
      </c>
      <c r="M31" s="119">
        <f t="shared" si="18"/>
        <v>2002.8838092327596</v>
      </c>
      <c r="N31" s="119">
        <f t="shared" si="18"/>
        <v>2304.4883272169004</v>
      </c>
      <c r="O31" s="119">
        <f t="shared" si="18"/>
        <v>2977.8948373709104</v>
      </c>
      <c r="P31" s="119">
        <f t="shared" si="18"/>
        <v>1603.5219425163448</v>
      </c>
      <c r="Q31" s="119">
        <f t="shared" si="18"/>
        <v>898.61942368026916</v>
      </c>
      <c r="R31" s="119">
        <f t="shared" si="18"/>
        <v>2795.3482289312933</v>
      </c>
      <c r="S31" s="119">
        <f t="shared" si="16"/>
        <v>21506.919267108064</v>
      </c>
      <c r="V31" s="363">
        <f>V32*V33</f>
        <v>2124.9905884532091</v>
      </c>
      <c r="W31" s="363">
        <f>W32*W33</f>
        <v>1502.1356215394237</v>
      </c>
      <c r="X31" s="363">
        <f t="shared" ref="X31:AJ31" si="19">X32*X33</f>
        <v>1059.4625959418108</v>
      </c>
      <c r="Y31" s="363">
        <f t="shared" si="19"/>
        <v>594.93642108410506</v>
      </c>
      <c r="Z31" s="363">
        <f t="shared" si="19"/>
        <v>705.6396924006466</v>
      </c>
      <c r="AA31" s="363">
        <f t="shared" si="19"/>
        <v>299.91555924987352</v>
      </c>
      <c r="AB31" s="363">
        <f t="shared" si="19"/>
        <v>425.42209601873543</v>
      </c>
      <c r="AC31" s="363">
        <f t="shared" si="19"/>
        <v>426.6947028766819</v>
      </c>
      <c r="AD31" s="363">
        <f t="shared" si="19"/>
        <v>1405.1451784195981</v>
      </c>
      <c r="AE31" s="363">
        <f t="shared" si="19"/>
        <v>1885.2144281672524</v>
      </c>
      <c r="AF31" s="363">
        <f t="shared" si="19"/>
        <v>2286.5295202155803</v>
      </c>
      <c r="AG31" s="363">
        <f t="shared" si="19"/>
        <v>2760.9171873030637</v>
      </c>
      <c r="AH31" s="363">
        <f t="shared" si="19"/>
        <v>1375.8310577029554</v>
      </c>
      <c r="AI31" s="363">
        <f t="shared" si="19"/>
        <v>781.33770847632854</v>
      </c>
      <c r="AJ31" s="363">
        <f t="shared" si="19"/>
        <v>2684.2392872299956</v>
      </c>
      <c r="AK31" s="119">
        <f t="shared" si="17"/>
        <v>20318.411645079261</v>
      </c>
    </row>
    <row r="32" spans="1:37" x14ac:dyDescent="0.25">
      <c r="A32" s="59" t="s">
        <v>199</v>
      </c>
      <c r="B32" s="59"/>
      <c r="C32" s="70" t="s">
        <v>30</v>
      </c>
      <c r="D32" s="119">
        <v>1806</v>
      </c>
      <c r="E32" s="119">
        <v>1513</v>
      </c>
      <c r="F32" s="119">
        <v>1124</v>
      </c>
      <c r="G32" s="119">
        <v>830</v>
      </c>
      <c r="H32" s="119">
        <v>1097</v>
      </c>
      <c r="I32" s="119">
        <v>853</v>
      </c>
      <c r="J32" s="119">
        <v>1191</v>
      </c>
      <c r="K32" s="119">
        <v>1254</v>
      </c>
      <c r="L32" s="119">
        <v>1240</v>
      </c>
      <c r="M32" s="119">
        <v>1093</v>
      </c>
      <c r="N32" s="119">
        <v>1083</v>
      </c>
      <c r="O32" s="119">
        <v>1688</v>
      </c>
      <c r="P32" s="119">
        <v>1757</v>
      </c>
      <c r="Q32" s="119">
        <v>1507</v>
      </c>
      <c r="R32" s="119">
        <v>1660</v>
      </c>
      <c r="S32" s="119">
        <f t="shared" si="16"/>
        <v>19696</v>
      </c>
      <c r="V32" s="363">
        <v>1742</v>
      </c>
      <c r="W32" s="363">
        <v>1505</v>
      </c>
      <c r="X32" s="363">
        <v>1148</v>
      </c>
      <c r="Y32" s="363">
        <v>766</v>
      </c>
      <c r="Z32" s="363">
        <v>1085</v>
      </c>
      <c r="AA32" s="363">
        <v>767</v>
      </c>
      <c r="AB32" s="363">
        <v>1100</v>
      </c>
      <c r="AC32" s="363">
        <v>1083</v>
      </c>
      <c r="AD32" s="363">
        <v>1144</v>
      </c>
      <c r="AE32" s="363">
        <v>1016</v>
      </c>
      <c r="AF32" s="363">
        <v>1042</v>
      </c>
      <c r="AG32" s="363">
        <v>1563</v>
      </c>
      <c r="AH32" s="363">
        <v>1565</v>
      </c>
      <c r="AI32" s="363">
        <v>1392</v>
      </c>
      <c r="AJ32" s="363">
        <v>1566</v>
      </c>
      <c r="AK32" s="119">
        <f t="shared" si="17"/>
        <v>18484</v>
      </c>
    </row>
    <row r="33" spans="1:54" x14ac:dyDescent="0.25">
      <c r="A33" s="59" t="s">
        <v>200</v>
      </c>
      <c r="B33" s="59"/>
      <c r="C33" s="70" t="s">
        <v>30</v>
      </c>
      <c r="D33" s="121">
        <v>1.2360840971047538</v>
      </c>
      <c r="E33" s="121">
        <v>0.98445482551649732</v>
      </c>
      <c r="F33" s="121">
        <v>0.92180167380129396</v>
      </c>
      <c r="G33" s="121">
        <v>0.77760275482836472</v>
      </c>
      <c r="H33" s="121">
        <v>0.63384586739319149</v>
      </c>
      <c r="I33" s="121">
        <v>0.37355192987120078</v>
      </c>
      <c r="J33" s="121">
        <v>0.40059011457675525</v>
      </c>
      <c r="K33" s="121">
        <v>0.3864153874455778</v>
      </c>
      <c r="L33" s="121">
        <v>1.2460990845916218</v>
      </c>
      <c r="M33" s="121">
        <v>1.8324646013108505</v>
      </c>
      <c r="N33" s="121">
        <v>2.1278747250386894</v>
      </c>
      <c r="O33" s="121">
        <v>1.7641557093429563</v>
      </c>
      <c r="P33" s="121">
        <v>0.91264766221761229</v>
      </c>
      <c r="Q33" s="121">
        <v>0.59629689693448518</v>
      </c>
      <c r="R33" s="121">
        <v>1.6839447162236707</v>
      </c>
      <c r="S33" s="121">
        <v>1</v>
      </c>
      <c r="V33" s="364">
        <v>1.2198568246000052</v>
      </c>
      <c r="W33" s="364">
        <v>0.99809675849795598</v>
      </c>
      <c r="X33" s="364">
        <v>0.92287682573328478</v>
      </c>
      <c r="Y33" s="364">
        <v>0.77667940089308751</v>
      </c>
      <c r="Z33" s="364">
        <v>0.65035916350290013</v>
      </c>
      <c r="AA33" s="364">
        <v>0.391024197196706</v>
      </c>
      <c r="AB33" s="364">
        <v>0.38674736001703219</v>
      </c>
      <c r="AC33" s="364">
        <v>0.3939932621206666</v>
      </c>
      <c r="AD33" s="364">
        <v>1.2282737573597886</v>
      </c>
      <c r="AE33" s="364">
        <v>1.8555260119756423</v>
      </c>
      <c r="AF33" s="364">
        <v>2.19436614224144</v>
      </c>
      <c r="AG33" s="364">
        <v>1.7664217449155877</v>
      </c>
      <c r="AH33" s="364">
        <v>0.87912527648751149</v>
      </c>
      <c r="AI33" s="364">
        <v>0.56130582505483373</v>
      </c>
      <c r="AJ33" s="364">
        <v>1.7140736189208146</v>
      </c>
      <c r="AK33" s="121">
        <v>1</v>
      </c>
    </row>
    <row r="34" spans="1:54" x14ac:dyDescent="0.25">
      <c r="A34" s="59" t="s">
        <v>145</v>
      </c>
      <c r="B34" s="59"/>
      <c r="C34" s="60">
        <v>0.08</v>
      </c>
      <c r="D34" s="119">
        <v>170</v>
      </c>
      <c r="E34" s="119">
        <v>89</v>
      </c>
      <c r="F34" s="119">
        <v>74</v>
      </c>
      <c r="G34" s="119">
        <v>39</v>
      </c>
      <c r="H34" s="119">
        <v>42</v>
      </c>
      <c r="I34" s="119">
        <v>26</v>
      </c>
      <c r="J34" s="119">
        <v>40</v>
      </c>
      <c r="K34" s="119">
        <v>55</v>
      </c>
      <c r="L34" s="119">
        <v>93</v>
      </c>
      <c r="M34" s="119">
        <v>67</v>
      </c>
      <c r="N34" s="119">
        <v>79</v>
      </c>
      <c r="O34" s="119">
        <v>119</v>
      </c>
      <c r="P34" s="119">
        <v>81</v>
      </c>
      <c r="Q34" s="119">
        <v>47</v>
      </c>
      <c r="R34" s="119">
        <v>166</v>
      </c>
      <c r="S34" s="119">
        <f t="shared" si="16"/>
        <v>1187</v>
      </c>
      <c r="V34" s="124">
        <v>171</v>
      </c>
      <c r="W34" s="124">
        <v>100</v>
      </c>
      <c r="X34" s="124">
        <v>71</v>
      </c>
      <c r="Y34" s="124">
        <v>38</v>
      </c>
      <c r="Z34" s="124">
        <v>46</v>
      </c>
      <c r="AA34" s="124">
        <v>28</v>
      </c>
      <c r="AB34" s="124">
        <v>47</v>
      </c>
      <c r="AC34" s="124">
        <v>50</v>
      </c>
      <c r="AD34" s="124">
        <v>98</v>
      </c>
      <c r="AE34" s="124">
        <v>57</v>
      </c>
      <c r="AF34" s="124">
        <v>91</v>
      </c>
      <c r="AG34" s="124">
        <v>132</v>
      </c>
      <c r="AH34" s="124">
        <v>73</v>
      </c>
      <c r="AI34" s="124">
        <v>55</v>
      </c>
      <c r="AJ34" s="124">
        <v>157</v>
      </c>
      <c r="AK34" s="119">
        <f t="shared" si="17"/>
        <v>1214</v>
      </c>
    </row>
    <row r="35" spans="1:54" x14ac:dyDescent="0.25">
      <c r="A35" s="59" t="s">
        <v>146</v>
      </c>
      <c r="B35" s="59"/>
      <c r="C35" s="60">
        <v>0.1</v>
      </c>
      <c r="D35" s="119">
        <v>1057</v>
      </c>
      <c r="E35" s="119">
        <v>908</v>
      </c>
      <c r="F35" s="119">
        <v>536</v>
      </c>
      <c r="G35" s="119">
        <v>554</v>
      </c>
      <c r="H35" s="119">
        <v>556</v>
      </c>
      <c r="I35" s="119">
        <v>263</v>
      </c>
      <c r="J35" s="119">
        <v>319</v>
      </c>
      <c r="K35" s="119">
        <v>475</v>
      </c>
      <c r="L35" s="119">
        <v>715</v>
      </c>
      <c r="M35" s="119">
        <v>735</v>
      </c>
      <c r="N35" s="119">
        <v>1003</v>
      </c>
      <c r="O35" s="119">
        <v>1392</v>
      </c>
      <c r="P35" s="119">
        <v>652</v>
      </c>
      <c r="Q35" s="119">
        <v>422</v>
      </c>
      <c r="R35" s="119">
        <v>1067</v>
      </c>
      <c r="S35" s="119">
        <f t="shared" si="16"/>
        <v>10654</v>
      </c>
      <c r="V35" s="363">
        <v>1091</v>
      </c>
      <c r="W35" s="363">
        <v>983</v>
      </c>
      <c r="X35" s="363">
        <v>549</v>
      </c>
      <c r="Y35" s="363">
        <v>586</v>
      </c>
      <c r="Z35" s="363">
        <v>607</v>
      </c>
      <c r="AA35" s="363">
        <v>301</v>
      </c>
      <c r="AB35" s="363">
        <v>333</v>
      </c>
      <c r="AC35" s="363">
        <v>575</v>
      </c>
      <c r="AD35" s="363">
        <v>749</v>
      </c>
      <c r="AE35" s="363">
        <v>713</v>
      </c>
      <c r="AF35" s="363">
        <v>1046</v>
      </c>
      <c r="AG35" s="363">
        <v>1371</v>
      </c>
      <c r="AH35" s="363">
        <v>660</v>
      </c>
      <c r="AI35" s="363">
        <v>433</v>
      </c>
      <c r="AJ35" s="363">
        <v>1101</v>
      </c>
      <c r="AK35" s="119">
        <f t="shared" si="17"/>
        <v>11098</v>
      </c>
    </row>
    <row r="36" spans="1:54" x14ac:dyDescent="0.25">
      <c r="A36" s="59" t="s">
        <v>147</v>
      </c>
      <c r="B36" s="59"/>
      <c r="C36" s="60">
        <v>0.2</v>
      </c>
      <c r="D36" s="119">
        <v>2517</v>
      </c>
      <c r="E36" s="119">
        <v>1606</v>
      </c>
      <c r="F36" s="119">
        <v>1023</v>
      </c>
      <c r="G36" s="119">
        <v>491</v>
      </c>
      <c r="H36" s="119">
        <v>576</v>
      </c>
      <c r="I36" s="119">
        <v>338</v>
      </c>
      <c r="J36" s="119">
        <v>362</v>
      </c>
      <c r="K36" s="119">
        <v>428</v>
      </c>
      <c r="L36" s="119">
        <v>1894</v>
      </c>
      <c r="M36" s="119">
        <v>1978</v>
      </c>
      <c r="N36" s="119">
        <v>2857</v>
      </c>
      <c r="O36" s="119">
        <v>3896</v>
      </c>
      <c r="P36" s="119">
        <v>1525</v>
      </c>
      <c r="Q36" s="119">
        <v>588</v>
      </c>
      <c r="R36" s="119">
        <v>2935</v>
      </c>
      <c r="S36" s="119">
        <f t="shared" si="16"/>
        <v>23014</v>
      </c>
      <c r="V36" s="363">
        <v>2504</v>
      </c>
      <c r="W36" s="363">
        <v>1602</v>
      </c>
      <c r="X36" s="363">
        <v>998</v>
      </c>
      <c r="Y36" s="363">
        <v>509</v>
      </c>
      <c r="Z36" s="363">
        <v>637</v>
      </c>
      <c r="AA36" s="363">
        <v>327</v>
      </c>
      <c r="AB36" s="363">
        <v>372</v>
      </c>
      <c r="AC36" s="363">
        <v>498</v>
      </c>
      <c r="AD36" s="363">
        <v>1881</v>
      </c>
      <c r="AE36" s="363">
        <v>1944</v>
      </c>
      <c r="AF36" s="363">
        <v>2837</v>
      </c>
      <c r="AG36" s="363">
        <v>3873</v>
      </c>
      <c r="AH36" s="363">
        <v>1500</v>
      </c>
      <c r="AI36" s="363">
        <v>597</v>
      </c>
      <c r="AJ36" s="363">
        <v>2951</v>
      </c>
      <c r="AK36" s="119">
        <f t="shared" si="17"/>
        <v>23030</v>
      </c>
    </row>
    <row r="37" spans="1:54" x14ac:dyDescent="0.25">
      <c r="A37" s="59" t="s">
        <v>148</v>
      </c>
      <c r="B37" s="59"/>
      <c r="C37" s="60">
        <v>0.14000000000000001</v>
      </c>
      <c r="D37" s="119">
        <v>1569</v>
      </c>
      <c r="E37" s="119">
        <v>1116</v>
      </c>
      <c r="F37" s="119">
        <v>1613</v>
      </c>
      <c r="G37" s="119">
        <v>305</v>
      </c>
      <c r="H37" s="119">
        <v>408</v>
      </c>
      <c r="I37" s="119">
        <v>194</v>
      </c>
      <c r="J37" s="119">
        <v>305</v>
      </c>
      <c r="K37" s="119">
        <v>337</v>
      </c>
      <c r="L37" s="119">
        <v>239</v>
      </c>
      <c r="M37" s="119">
        <v>381</v>
      </c>
      <c r="N37" s="119">
        <v>545</v>
      </c>
      <c r="O37" s="119">
        <v>651</v>
      </c>
      <c r="P37" s="119">
        <v>606</v>
      </c>
      <c r="Q37" s="119">
        <v>380</v>
      </c>
      <c r="R37" s="119">
        <v>451</v>
      </c>
      <c r="S37" s="119">
        <f t="shared" si="16"/>
        <v>9100</v>
      </c>
      <c r="V37" s="363">
        <v>1554</v>
      </c>
      <c r="W37" s="363">
        <v>1126</v>
      </c>
      <c r="X37" s="363">
        <v>1607</v>
      </c>
      <c r="Y37" s="363">
        <v>356</v>
      </c>
      <c r="Z37" s="363">
        <v>412</v>
      </c>
      <c r="AA37" s="363">
        <v>238</v>
      </c>
      <c r="AB37" s="363">
        <v>309</v>
      </c>
      <c r="AC37" s="363">
        <v>339</v>
      </c>
      <c r="AD37" s="363">
        <v>247</v>
      </c>
      <c r="AE37" s="363">
        <v>381</v>
      </c>
      <c r="AF37" s="363">
        <v>545</v>
      </c>
      <c r="AG37" s="363">
        <v>660</v>
      </c>
      <c r="AH37" s="363">
        <v>608</v>
      </c>
      <c r="AI37" s="363">
        <v>379</v>
      </c>
      <c r="AJ37" s="363">
        <v>443</v>
      </c>
      <c r="AK37" s="119">
        <f t="shared" si="17"/>
        <v>9204</v>
      </c>
    </row>
    <row r="38" spans="1:54" x14ac:dyDescent="0.25">
      <c r="A38" s="59" t="s">
        <v>149</v>
      </c>
      <c r="B38" s="59"/>
      <c r="C38" s="60">
        <v>0.06</v>
      </c>
      <c r="D38" s="119">
        <v>1155</v>
      </c>
      <c r="E38" s="119">
        <v>848</v>
      </c>
      <c r="F38" s="119">
        <v>487</v>
      </c>
      <c r="G38" s="119">
        <v>361</v>
      </c>
      <c r="H38" s="119">
        <v>434</v>
      </c>
      <c r="I38" s="119">
        <v>163</v>
      </c>
      <c r="J38" s="119">
        <v>259</v>
      </c>
      <c r="K38" s="119">
        <v>327</v>
      </c>
      <c r="L38" s="119">
        <v>679</v>
      </c>
      <c r="M38" s="119">
        <v>602</v>
      </c>
      <c r="N38" s="119">
        <v>822</v>
      </c>
      <c r="O38" s="119">
        <v>1085</v>
      </c>
      <c r="P38" s="119">
        <v>558</v>
      </c>
      <c r="Q38" s="119">
        <v>355</v>
      </c>
      <c r="R38" s="119">
        <v>1032</v>
      </c>
      <c r="S38" s="119">
        <f t="shared" si="16"/>
        <v>9167</v>
      </c>
      <c r="V38" s="124">
        <v>1172</v>
      </c>
      <c r="W38" s="124">
        <v>866</v>
      </c>
      <c r="X38" s="124">
        <v>501</v>
      </c>
      <c r="Y38" s="124">
        <v>353</v>
      </c>
      <c r="Z38" s="124">
        <v>442</v>
      </c>
      <c r="AA38" s="124">
        <v>165</v>
      </c>
      <c r="AB38" s="124">
        <v>257</v>
      </c>
      <c r="AC38" s="124">
        <v>323</v>
      </c>
      <c r="AD38" s="124">
        <v>683</v>
      </c>
      <c r="AE38" s="124">
        <v>589</v>
      </c>
      <c r="AF38" s="124">
        <v>866</v>
      </c>
      <c r="AG38" s="124">
        <v>1101</v>
      </c>
      <c r="AH38" s="124">
        <v>569</v>
      </c>
      <c r="AI38" s="124">
        <v>363</v>
      </c>
      <c r="AJ38" s="124">
        <v>1078</v>
      </c>
      <c r="AK38" s="119">
        <f t="shared" si="17"/>
        <v>9328</v>
      </c>
      <c r="AL38" s="286"/>
    </row>
    <row r="39" spans="1:54" x14ac:dyDescent="0.25">
      <c r="A39" s="59" t="s">
        <v>150</v>
      </c>
      <c r="B39" s="59"/>
      <c r="C39" s="60">
        <v>0.05</v>
      </c>
      <c r="D39" s="119">
        <v>97</v>
      </c>
      <c r="E39" s="119">
        <v>72</v>
      </c>
      <c r="F39" s="119">
        <v>35</v>
      </c>
      <c r="G39" s="119">
        <v>34</v>
      </c>
      <c r="H39" s="119">
        <v>47</v>
      </c>
      <c r="I39" s="119">
        <v>36</v>
      </c>
      <c r="J39" s="119">
        <v>67</v>
      </c>
      <c r="K39" s="119">
        <v>61</v>
      </c>
      <c r="L39" s="119">
        <v>72</v>
      </c>
      <c r="M39" s="119">
        <v>93</v>
      </c>
      <c r="N39" s="119">
        <v>109</v>
      </c>
      <c r="O39" s="119">
        <v>150</v>
      </c>
      <c r="P39" s="119">
        <v>114</v>
      </c>
      <c r="Q39" s="119">
        <v>84</v>
      </c>
      <c r="R39" s="119">
        <v>154</v>
      </c>
      <c r="S39" s="119">
        <f t="shared" si="16"/>
        <v>1225</v>
      </c>
      <c r="V39" s="124">
        <v>92</v>
      </c>
      <c r="W39" s="124">
        <v>70</v>
      </c>
      <c r="X39" s="124">
        <v>34</v>
      </c>
      <c r="Y39" s="124">
        <v>37</v>
      </c>
      <c r="Z39" s="124">
        <v>44</v>
      </c>
      <c r="AA39" s="124">
        <v>40</v>
      </c>
      <c r="AB39" s="124">
        <v>62</v>
      </c>
      <c r="AC39" s="124">
        <v>67</v>
      </c>
      <c r="AD39" s="124">
        <v>76</v>
      </c>
      <c r="AE39" s="124">
        <v>92</v>
      </c>
      <c r="AF39" s="124">
        <v>115</v>
      </c>
      <c r="AG39" s="124">
        <v>136</v>
      </c>
      <c r="AH39" s="124">
        <v>107</v>
      </c>
      <c r="AI39" s="124">
        <v>91</v>
      </c>
      <c r="AJ39" s="124">
        <v>141</v>
      </c>
      <c r="AK39" s="119">
        <f t="shared" si="17"/>
        <v>1204</v>
      </c>
      <c r="AL39" s="286"/>
    </row>
    <row r="40" spans="1:54" s="228" customFormat="1" x14ac:dyDescent="0.25">
      <c r="A40" s="59" t="s">
        <v>151</v>
      </c>
      <c r="B40" s="59"/>
      <c r="C40" s="60">
        <v>0.03</v>
      </c>
      <c r="D40" s="119">
        <v>708</v>
      </c>
      <c r="E40" s="119">
        <v>643</v>
      </c>
      <c r="F40" s="119">
        <v>434</v>
      </c>
      <c r="G40" s="119">
        <v>391</v>
      </c>
      <c r="H40" s="119">
        <v>439</v>
      </c>
      <c r="I40" s="119">
        <v>144</v>
      </c>
      <c r="J40" s="119">
        <v>245</v>
      </c>
      <c r="K40" s="119">
        <v>314</v>
      </c>
      <c r="L40" s="119">
        <v>296</v>
      </c>
      <c r="M40" s="119">
        <v>322</v>
      </c>
      <c r="N40" s="119">
        <v>346</v>
      </c>
      <c r="O40" s="119">
        <v>536</v>
      </c>
      <c r="P40" s="119">
        <v>385</v>
      </c>
      <c r="Q40" s="119">
        <v>299</v>
      </c>
      <c r="R40" s="119">
        <v>392</v>
      </c>
      <c r="S40" s="119">
        <f t="shared" si="16"/>
        <v>5894</v>
      </c>
      <c r="T40" s="286"/>
      <c r="V40" s="124">
        <v>737</v>
      </c>
      <c r="W40" s="124">
        <v>678</v>
      </c>
      <c r="X40" s="124">
        <v>471</v>
      </c>
      <c r="Y40" s="124">
        <v>428</v>
      </c>
      <c r="Z40" s="124">
        <v>472</v>
      </c>
      <c r="AA40" s="124">
        <v>148</v>
      </c>
      <c r="AB40" s="124">
        <v>259</v>
      </c>
      <c r="AC40" s="124">
        <v>329</v>
      </c>
      <c r="AD40" s="124">
        <v>307</v>
      </c>
      <c r="AE40" s="124">
        <v>333</v>
      </c>
      <c r="AF40" s="124">
        <v>353</v>
      </c>
      <c r="AG40" s="124">
        <v>552</v>
      </c>
      <c r="AH40" s="124">
        <v>403</v>
      </c>
      <c r="AI40" s="124">
        <v>313</v>
      </c>
      <c r="AJ40" s="124">
        <v>404</v>
      </c>
      <c r="AK40" s="119">
        <v>6187</v>
      </c>
      <c r="AL40" s="286"/>
    </row>
    <row r="41" spans="1:54" x14ac:dyDescent="0.25">
      <c r="A41" s="216" t="s">
        <v>135</v>
      </c>
      <c r="B41" s="213"/>
      <c r="C41" s="214" t="s">
        <v>30</v>
      </c>
      <c r="D41" s="215">
        <f>(D28/$S$28*$C$28+D29/$S$29*$C$29+D30/$S$30*$C$30+D31/$S$31*$C$31+D34/$S$34*$C$34+D35/$S$35*$C$35+D36/$S$36*$C$36+D37/$S$37*$C$37+D38/$S$38*$C$38+D39/$S$39*$C$39+D40/$S$40*$C$40)*100</f>
        <v>11.321406093894748</v>
      </c>
      <c r="E41" s="215">
        <f t="shared" ref="E41:R41" si="20">(E28/$S$28*$C$28+E29/$S$29*$C$29+E30/$S$30*$C$30+E31/$S$31*$C$31+E34/$S$34*$C$34+E35/$S$35*$C$35+E36/$S$36*$C$36+E37/$S$37*$C$37+E38/$S$38*$C$38+E39/$S$39*$C$39+E40/$S$40*$C$40)*100</f>
        <v>7.898248481699663</v>
      </c>
      <c r="F41" s="215">
        <f t="shared" si="20"/>
        <v>6.5334459357628774</v>
      </c>
      <c r="G41" s="215">
        <f t="shared" si="20"/>
        <v>3.2697907177567243</v>
      </c>
      <c r="H41" s="215">
        <f t="shared" si="20"/>
        <v>3.8824349981662474</v>
      </c>
      <c r="I41" s="215">
        <f t="shared" si="20"/>
        <v>2.2529966141872593</v>
      </c>
      <c r="J41" s="215">
        <f t="shared" si="20"/>
        <v>3.3884628698973964</v>
      </c>
      <c r="K41" s="215">
        <f t="shared" si="20"/>
        <v>3.809022996060639</v>
      </c>
      <c r="L41" s="215">
        <f t="shared" si="20"/>
        <v>6.5002974971154277</v>
      </c>
      <c r="M41" s="215">
        <f t="shared" si="20"/>
        <v>7.116155026542101</v>
      </c>
      <c r="N41" s="215">
        <f t="shared" si="20"/>
        <v>9.2211751584114445</v>
      </c>
      <c r="O41" s="215">
        <f t="shared" si="20"/>
        <v>12.310132343722055</v>
      </c>
      <c r="P41" s="215">
        <f t="shared" si="20"/>
        <v>7.1404670420489662</v>
      </c>
      <c r="Q41" s="215">
        <f t="shared" si="20"/>
        <v>4.4899495655336779</v>
      </c>
      <c r="R41" s="215">
        <f t="shared" si="20"/>
        <v>10.866014659200783</v>
      </c>
      <c r="S41" s="215">
        <v>100.00000000000003</v>
      </c>
      <c r="V41" s="330">
        <f>(V28/$AK$28*$C$28+V29/$AK$29*$C$29+V30/$AK$30*$C$30+V31/$AK$31*$C$31+V34/$AK$34*$C$34+V35/$AK$35*$C$35+V36/$AK$36*$C$36+V37/$AK$37*$C$37+V38/$AK$38*$C$38+V39/$AK$39*$C$39+V40/$AK$40*$C$40)*100</f>
        <v>11.236198677186868</v>
      </c>
      <c r="W41" s="330">
        <f t="shared" ref="W41:AJ41" si="21">(W28/$AK$28*$C$28+W29/$AK$29*$C$29+W30/$AK$30*$C$30+W31/$AK$31*$C$31+W34/$AK$34*$C$34+W35/$AK$35*$C$35+W36/$AK$36*$C$36+W37/$AK$37*$C$37+W38/$AK$38*$C$38+W39/$AK$39*$C$39+W40/$AK$40*$C$40)*100</f>
        <v>8.1025841330395121</v>
      </c>
      <c r="X41" s="330">
        <f t="shared" si="21"/>
        <v>6.5519329396697623</v>
      </c>
      <c r="Y41" s="330">
        <f t="shared" si="21"/>
        <v>3.3514212188196044</v>
      </c>
      <c r="Z41" s="330">
        <f t="shared" si="21"/>
        <v>4.0422912728785239</v>
      </c>
      <c r="AA41" s="330">
        <f t="shared" si="21"/>
        <v>2.3592887391081443</v>
      </c>
      <c r="AB41" s="330">
        <f t="shared" si="21"/>
        <v>3.3940716546568273</v>
      </c>
      <c r="AC41" s="330">
        <f t="shared" si="21"/>
        <v>3.886144287506986</v>
      </c>
      <c r="AD41" s="330">
        <f t="shared" si="21"/>
        <v>6.4719524218023698</v>
      </c>
      <c r="AE41" s="330">
        <f t="shared" si="21"/>
        <v>6.9209400074811303</v>
      </c>
      <c r="AF41" s="330">
        <f t="shared" si="21"/>
        <v>9.439443392628224</v>
      </c>
      <c r="AG41" s="330">
        <f t="shared" si="21"/>
        <v>12.158731407533283</v>
      </c>
      <c r="AH41" s="330">
        <f t="shared" si="21"/>
        <v>6.8333212372433465</v>
      </c>
      <c r="AI41" s="330">
        <f t="shared" si="21"/>
        <v>4.4815083361283383</v>
      </c>
      <c r="AJ41" s="330">
        <f t="shared" si="21"/>
        <v>10.770170274317078</v>
      </c>
      <c r="AK41" s="330">
        <v>100</v>
      </c>
    </row>
    <row r="42" spans="1:54" x14ac:dyDescent="0.25">
      <c r="A42" s="235"/>
      <c r="B42" s="235"/>
      <c r="C42" s="235"/>
      <c r="D42" s="235"/>
      <c r="E42" s="235"/>
      <c r="F42" s="235"/>
      <c r="G42" s="235"/>
      <c r="H42" s="235"/>
      <c r="I42" s="235"/>
      <c r="J42" s="235"/>
      <c r="K42" s="235"/>
      <c r="L42" s="235"/>
      <c r="M42" s="235"/>
      <c r="N42" s="235"/>
      <c r="O42" s="235"/>
      <c r="P42" s="235"/>
      <c r="Q42" s="235"/>
      <c r="R42" s="235"/>
      <c r="S42" s="235"/>
      <c r="V42" s="333"/>
      <c r="W42" s="333"/>
      <c r="X42" s="333"/>
      <c r="Y42" s="333"/>
      <c r="Z42" s="333"/>
      <c r="AA42" s="333"/>
      <c r="AB42" s="333"/>
      <c r="AC42" s="333"/>
      <c r="AD42" s="333"/>
      <c r="AE42" s="333"/>
      <c r="AF42" s="333"/>
      <c r="AG42" s="333"/>
      <c r="AH42" s="333"/>
      <c r="AI42" s="333"/>
      <c r="AJ42" s="333"/>
      <c r="AK42" s="333"/>
    </row>
    <row r="43" spans="1:54" x14ac:dyDescent="0.25">
      <c r="A43" s="62" t="s">
        <v>34</v>
      </c>
      <c r="B43" s="62"/>
      <c r="C43" s="63">
        <v>0.2</v>
      </c>
      <c r="D43" s="63">
        <v>10.048022454771615</v>
      </c>
      <c r="E43" s="63">
        <v>7.8741695606331179</v>
      </c>
      <c r="F43" s="63">
        <v>7.6738717474363574</v>
      </c>
      <c r="G43" s="63">
        <v>3.8228906843712136</v>
      </c>
      <c r="H43" s="63">
        <v>3.3236842505837116</v>
      </c>
      <c r="I43" s="63">
        <v>1.2486058522104964</v>
      </c>
      <c r="J43" s="63">
        <v>3.5476969886884513</v>
      </c>
      <c r="K43" s="63">
        <v>2.4936225376404608</v>
      </c>
      <c r="L43" s="63">
        <v>4.1287685774037612</v>
      </c>
      <c r="M43" s="63">
        <v>7.3946910049823273</v>
      </c>
      <c r="N43" s="63">
        <v>8.0242483246270968</v>
      </c>
      <c r="O43" s="63">
        <v>12.055638472314733</v>
      </c>
      <c r="P43" s="63">
        <v>9.022507330123906</v>
      </c>
      <c r="Q43" s="63">
        <v>4.3691888753478114</v>
      </c>
      <c r="R43" s="63">
        <v>14.972393338864942</v>
      </c>
      <c r="S43" s="61">
        <v>100.00000000000001</v>
      </c>
      <c r="V43" s="121">
        <v>10.303112401778456</v>
      </c>
      <c r="W43" s="121">
        <v>7.3241260373128503</v>
      </c>
      <c r="X43" s="121">
        <v>6.4209184808071109</v>
      </c>
      <c r="Y43" s="121">
        <v>3.8611595589494674</v>
      </c>
      <c r="Z43" s="121">
        <v>3.6317501051332726</v>
      </c>
      <c r="AA43" s="121">
        <v>1.3666241630595133</v>
      </c>
      <c r="AB43" s="121">
        <v>4.8749415293514495</v>
      </c>
      <c r="AC43" s="121">
        <v>2.4689901655208586</v>
      </c>
      <c r="AD43" s="121">
        <v>4.0895715522789189</v>
      </c>
      <c r="AE43" s="121">
        <v>7.7791392351496595</v>
      </c>
      <c r="AF43" s="121">
        <v>7.7187714137249523</v>
      </c>
      <c r="AG43" s="121">
        <v>12.625117658729188</v>
      </c>
      <c r="AH43" s="121">
        <v>10.193823163108492</v>
      </c>
      <c r="AI43" s="121">
        <v>4.8812842621654182</v>
      </c>
      <c r="AJ43" s="121">
        <v>12.460670272930397</v>
      </c>
      <c r="AK43" s="121">
        <f t="shared" ref="AK43" si="22">S43</f>
        <v>100.00000000000001</v>
      </c>
    </row>
    <row r="44" spans="1:54" x14ac:dyDescent="0.25">
      <c r="A44" s="62" t="s">
        <v>135</v>
      </c>
      <c r="B44" s="62"/>
      <c r="C44" s="63">
        <v>0.8</v>
      </c>
      <c r="D44" s="63">
        <f>D41</f>
        <v>11.321406093894748</v>
      </c>
      <c r="E44" s="63">
        <f t="shared" ref="E44:R44" si="23">E41</f>
        <v>7.898248481699663</v>
      </c>
      <c r="F44" s="63">
        <f t="shared" si="23"/>
        <v>6.5334459357628774</v>
      </c>
      <c r="G44" s="63">
        <f t="shared" si="23"/>
        <v>3.2697907177567243</v>
      </c>
      <c r="H44" s="63">
        <f t="shared" si="23"/>
        <v>3.8824349981662474</v>
      </c>
      <c r="I44" s="63">
        <f t="shared" si="23"/>
        <v>2.2529966141872593</v>
      </c>
      <c r="J44" s="63">
        <f t="shared" si="23"/>
        <v>3.3884628698973964</v>
      </c>
      <c r="K44" s="63">
        <f t="shared" si="23"/>
        <v>3.809022996060639</v>
      </c>
      <c r="L44" s="63">
        <f t="shared" si="23"/>
        <v>6.5002974971154277</v>
      </c>
      <c r="M44" s="63">
        <f t="shared" si="23"/>
        <v>7.116155026542101</v>
      </c>
      <c r="N44" s="63">
        <f t="shared" si="23"/>
        <v>9.2211751584114445</v>
      </c>
      <c r="O44" s="63">
        <f t="shared" si="23"/>
        <v>12.310132343722055</v>
      </c>
      <c r="P44" s="63">
        <f t="shared" si="23"/>
        <v>7.1404670420489662</v>
      </c>
      <c r="Q44" s="63">
        <f t="shared" si="23"/>
        <v>4.4899495655336779</v>
      </c>
      <c r="R44" s="63">
        <f t="shared" si="23"/>
        <v>10.866014659200783</v>
      </c>
      <c r="S44" s="61">
        <v>100.00000000000003</v>
      </c>
      <c r="V44" s="121">
        <f>V41</f>
        <v>11.236198677186868</v>
      </c>
      <c r="W44" s="121">
        <f t="shared" ref="W44:AK44" si="24">W41</f>
        <v>8.1025841330395121</v>
      </c>
      <c r="X44" s="121">
        <f t="shared" si="24"/>
        <v>6.5519329396697623</v>
      </c>
      <c r="Y44" s="121">
        <f t="shared" si="24"/>
        <v>3.3514212188196044</v>
      </c>
      <c r="Z44" s="121">
        <f t="shared" si="24"/>
        <v>4.0422912728785239</v>
      </c>
      <c r="AA44" s="121">
        <f t="shared" si="24"/>
        <v>2.3592887391081443</v>
      </c>
      <c r="AB44" s="121">
        <f t="shared" si="24"/>
        <v>3.3940716546568273</v>
      </c>
      <c r="AC44" s="121">
        <f t="shared" si="24"/>
        <v>3.886144287506986</v>
      </c>
      <c r="AD44" s="121">
        <f t="shared" si="24"/>
        <v>6.4719524218023698</v>
      </c>
      <c r="AE44" s="121">
        <f t="shared" si="24"/>
        <v>6.9209400074811303</v>
      </c>
      <c r="AF44" s="121">
        <f t="shared" si="24"/>
        <v>9.439443392628224</v>
      </c>
      <c r="AG44" s="121">
        <f t="shared" si="24"/>
        <v>12.158731407533283</v>
      </c>
      <c r="AH44" s="121">
        <f t="shared" si="24"/>
        <v>6.8333212372433465</v>
      </c>
      <c r="AI44" s="121">
        <f t="shared" si="24"/>
        <v>4.4815083361283383</v>
      </c>
      <c r="AJ44" s="121">
        <f t="shared" si="24"/>
        <v>10.770170274317078</v>
      </c>
      <c r="AK44" s="121">
        <f t="shared" si="24"/>
        <v>100</v>
      </c>
    </row>
    <row r="45" spans="1:54" x14ac:dyDescent="0.25">
      <c r="A45" s="216" t="s">
        <v>35</v>
      </c>
      <c r="B45" s="213"/>
      <c r="C45" s="214" t="s">
        <v>30</v>
      </c>
      <c r="D45" s="215">
        <f>SUMPRODUCT($C$43:$C$44,D43:D44)</f>
        <v>11.066729366070122</v>
      </c>
      <c r="E45" s="215">
        <f t="shared" ref="E45:S45" si="25">SUMPRODUCT($C$43:$C$44,E43:E44)</f>
        <v>7.8934326974863547</v>
      </c>
      <c r="F45" s="215">
        <f t="shared" si="25"/>
        <v>6.7615310980975742</v>
      </c>
      <c r="G45" s="215">
        <f t="shared" si="25"/>
        <v>3.3804107110796222</v>
      </c>
      <c r="H45" s="215">
        <f t="shared" si="25"/>
        <v>3.7706848486497404</v>
      </c>
      <c r="I45" s="215">
        <f t="shared" si="25"/>
        <v>2.0521184617919066</v>
      </c>
      <c r="J45" s="215">
        <f t="shared" si="25"/>
        <v>3.4203096936556077</v>
      </c>
      <c r="K45" s="215">
        <f t="shared" si="25"/>
        <v>3.5459429043766035</v>
      </c>
      <c r="L45" s="215">
        <f t="shared" si="25"/>
        <v>6.0259917131730951</v>
      </c>
      <c r="M45" s="215">
        <f t="shared" si="25"/>
        <v>7.1718622222301462</v>
      </c>
      <c r="N45" s="215">
        <f t="shared" si="25"/>
        <v>8.9817897916545757</v>
      </c>
      <c r="O45" s="215">
        <f t="shared" si="25"/>
        <v>12.259233569440591</v>
      </c>
      <c r="P45" s="215">
        <f t="shared" si="25"/>
        <v>7.5168750996639551</v>
      </c>
      <c r="Q45" s="215">
        <f t="shared" si="25"/>
        <v>4.4657974274965042</v>
      </c>
      <c r="R45" s="215">
        <f t="shared" si="25"/>
        <v>11.687290395133614</v>
      </c>
      <c r="S45" s="215">
        <f t="shared" si="25"/>
        <v>100.00000000000003</v>
      </c>
      <c r="V45" s="330">
        <f>SUMPRODUCT($C$43:$C$44,V43:V44)</f>
        <v>11.049581422105186</v>
      </c>
      <c r="W45" s="330">
        <f t="shared" ref="W45:AJ45" si="26">SUMPRODUCT($C$43:$C$44,W43:W44)</f>
        <v>7.9468925138941797</v>
      </c>
      <c r="X45" s="330">
        <f t="shared" si="26"/>
        <v>6.5257300478972322</v>
      </c>
      <c r="Y45" s="330">
        <f t="shared" si="26"/>
        <v>3.4533688868455772</v>
      </c>
      <c r="Z45" s="330">
        <f t="shared" si="26"/>
        <v>3.9601830393294741</v>
      </c>
      <c r="AA45" s="330">
        <f t="shared" si="26"/>
        <v>2.1607558238984179</v>
      </c>
      <c r="AB45" s="330">
        <f t="shared" si="26"/>
        <v>3.6902456295957515</v>
      </c>
      <c r="AC45" s="330">
        <f t="shared" si="26"/>
        <v>3.6027134631097608</v>
      </c>
      <c r="AD45" s="330">
        <f t="shared" si="26"/>
        <v>5.9954762478976802</v>
      </c>
      <c r="AE45" s="330">
        <f t="shared" si="26"/>
        <v>7.0925798530148372</v>
      </c>
      <c r="AF45" s="330">
        <f t="shared" si="26"/>
        <v>9.0953089968475691</v>
      </c>
      <c r="AG45" s="330">
        <f t="shared" si="26"/>
        <v>12.252008657772464</v>
      </c>
      <c r="AH45" s="330">
        <f t="shared" si="26"/>
        <v>7.5054216224163763</v>
      </c>
      <c r="AI45" s="330">
        <f t="shared" si="26"/>
        <v>4.5614635213357548</v>
      </c>
      <c r="AJ45" s="330">
        <f t="shared" si="26"/>
        <v>11.108270274039743</v>
      </c>
      <c r="AK45" s="330">
        <f>SUM(V45:AJ45)</f>
        <v>100</v>
      </c>
      <c r="AN45" s="382"/>
      <c r="AO45" s="382"/>
      <c r="AP45" s="382"/>
      <c r="AQ45" s="382"/>
      <c r="AR45" s="382"/>
      <c r="AS45" s="382"/>
      <c r="AT45" s="382"/>
      <c r="AU45" s="382"/>
      <c r="AV45" s="382"/>
      <c r="AW45" s="382"/>
      <c r="AX45" s="382"/>
      <c r="AY45" s="382"/>
      <c r="AZ45" s="382"/>
      <c r="BA45" s="382"/>
      <c r="BB45" s="382"/>
    </row>
    <row r="46" spans="1:54" x14ac:dyDescent="0.25">
      <c r="A46" s="218"/>
      <c r="B46" s="218"/>
      <c r="C46" s="219"/>
      <c r="D46" s="269"/>
      <c r="E46" s="269"/>
      <c r="F46" s="269"/>
      <c r="G46" s="269"/>
      <c r="H46" s="269"/>
      <c r="I46" s="269"/>
      <c r="J46" s="269"/>
      <c r="K46" s="269"/>
      <c r="L46" s="269"/>
      <c r="M46" s="269"/>
      <c r="N46" s="269"/>
      <c r="O46" s="269"/>
      <c r="P46" s="269"/>
      <c r="Q46" s="269"/>
      <c r="R46" s="269"/>
      <c r="S46" s="269"/>
      <c r="V46" s="318"/>
      <c r="W46" s="318"/>
      <c r="X46" s="211"/>
      <c r="Y46" s="211"/>
      <c r="Z46" s="211"/>
      <c r="AA46" s="211"/>
      <c r="AB46" s="211"/>
      <c r="AC46" s="211"/>
      <c r="AD46" s="211"/>
      <c r="AE46" s="211"/>
      <c r="AF46" s="211"/>
      <c r="AG46" s="211"/>
      <c r="AH46" s="211"/>
      <c r="AI46" s="211"/>
      <c r="AJ46" s="211"/>
      <c r="AK46" s="211"/>
    </row>
    <row r="47" spans="1:54" x14ac:dyDescent="0.25">
      <c r="A47" s="264" t="s">
        <v>254</v>
      </c>
      <c r="B47" s="198"/>
      <c r="C47" s="198"/>
      <c r="D47" s="198"/>
      <c r="E47" s="198"/>
      <c r="F47" s="198"/>
      <c r="G47" s="198"/>
      <c r="H47" s="198"/>
      <c r="I47" s="198"/>
      <c r="J47" s="198"/>
      <c r="K47" s="198"/>
      <c r="L47" s="198"/>
      <c r="M47" s="198"/>
      <c r="N47" s="198"/>
      <c r="O47" s="198"/>
      <c r="P47" s="198"/>
      <c r="Q47" s="198"/>
      <c r="R47" s="198"/>
      <c r="S47" s="198"/>
      <c r="V47" s="319"/>
      <c r="W47" s="319"/>
      <c r="X47" s="319"/>
      <c r="Y47" s="319"/>
      <c r="Z47" s="319"/>
      <c r="AA47" s="319"/>
      <c r="AB47" s="319"/>
      <c r="AC47" s="319"/>
      <c r="AD47" s="319"/>
      <c r="AE47" s="319"/>
      <c r="AF47" s="319"/>
      <c r="AG47" s="319"/>
      <c r="AH47" s="319"/>
      <c r="AI47" s="319"/>
      <c r="AJ47" s="319"/>
      <c r="AK47" s="319"/>
    </row>
    <row r="48" spans="1:54" x14ac:dyDescent="0.25">
      <c r="A48" s="59" t="s">
        <v>152</v>
      </c>
      <c r="B48" s="59"/>
      <c r="C48" s="60">
        <v>0.28000000000000003</v>
      </c>
      <c r="D48" s="124">
        <v>1019</v>
      </c>
      <c r="E48" s="124">
        <v>1105</v>
      </c>
      <c r="F48" s="124">
        <v>979</v>
      </c>
      <c r="G48" s="124">
        <v>620</v>
      </c>
      <c r="H48" s="124">
        <v>773</v>
      </c>
      <c r="I48" s="124">
        <v>407</v>
      </c>
      <c r="J48" s="124">
        <v>580</v>
      </c>
      <c r="K48" s="124">
        <v>608</v>
      </c>
      <c r="L48" s="124">
        <v>527</v>
      </c>
      <c r="M48" s="124">
        <v>353</v>
      </c>
      <c r="N48" s="124">
        <v>405</v>
      </c>
      <c r="O48" s="124">
        <v>694</v>
      </c>
      <c r="P48" s="124">
        <v>724</v>
      </c>
      <c r="Q48" s="124">
        <v>616</v>
      </c>
      <c r="R48" s="124">
        <v>559</v>
      </c>
      <c r="S48" s="124">
        <f>SUM(D48:R48)</f>
        <v>9969</v>
      </c>
      <c r="V48" s="365">
        <v>988</v>
      </c>
      <c r="W48" s="365">
        <v>1122</v>
      </c>
      <c r="X48" s="365">
        <v>904</v>
      </c>
      <c r="Y48" s="365">
        <v>627</v>
      </c>
      <c r="Z48" s="365">
        <v>699</v>
      </c>
      <c r="AA48" s="365">
        <v>405</v>
      </c>
      <c r="AB48" s="365">
        <v>641</v>
      </c>
      <c r="AC48" s="365">
        <v>558</v>
      </c>
      <c r="AD48" s="365">
        <v>494</v>
      </c>
      <c r="AE48" s="365">
        <v>337</v>
      </c>
      <c r="AF48" s="365">
        <v>345</v>
      </c>
      <c r="AG48" s="365">
        <v>658</v>
      </c>
      <c r="AH48" s="365">
        <v>612</v>
      </c>
      <c r="AI48" s="365">
        <v>606</v>
      </c>
      <c r="AJ48" s="365">
        <v>538</v>
      </c>
      <c r="AK48" s="124">
        <f>SUM(V48:AJ48)</f>
        <v>9534</v>
      </c>
    </row>
    <row r="49" spans="1:38" x14ac:dyDescent="0.25">
      <c r="A49" s="59" t="s">
        <v>153</v>
      </c>
      <c r="B49" s="59"/>
      <c r="C49" s="60">
        <v>0.12</v>
      </c>
      <c r="D49" s="124">
        <v>3578</v>
      </c>
      <c r="E49" s="124">
        <v>3338</v>
      </c>
      <c r="F49" s="124">
        <v>2652</v>
      </c>
      <c r="G49" s="124">
        <v>1753</v>
      </c>
      <c r="H49" s="124">
        <v>2315</v>
      </c>
      <c r="I49" s="124">
        <v>2124</v>
      </c>
      <c r="J49" s="124">
        <v>3477</v>
      </c>
      <c r="K49" s="124">
        <v>3311</v>
      </c>
      <c r="L49" s="124">
        <v>2398</v>
      </c>
      <c r="M49" s="124">
        <v>1761</v>
      </c>
      <c r="N49" s="124">
        <v>2100</v>
      </c>
      <c r="O49" s="124">
        <v>3408</v>
      </c>
      <c r="P49" s="124">
        <v>3410</v>
      </c>
      <c r="Q49" s="124">
        <v>3301</v>
      </c>
      <c r="R49" s="124">
        <v>2824</v>
      </c>
      <c r="S49" s="124">
        <f t="shared" ref="S49:S57" si="27">SUM(D49:R49)</f>
        <v>41750</v>
      </c>
      <c r="V49" s="365">
        <v>3579</v>
      </c>
      <c r="W49" s="365">
        <v>3385</v>
      </c>
      <c r="X49" s="365">
        <v>2646</v>
      </c>
      <c r="Y49" s="365">
        <v>1751</v>
      </c>
      <c r="Z49" s="365">
        <v>2382</v>
      </c>
      <c r="AA49" s="365">
        <v>2095</v>
      </c>
      <c r="AB49" s="365">
        <v>3424</v>
      </c>
      <c r="AC49" s="365">
        <v>3257</v>
      </c>
      <c r="AD49" s="365">
        <v>2380</v>
      </c>
      <c r="AE49" s="365">
        <v>1710</v>
      </c>
      <c r="AF49" s="365">
        <v>2138</v>
      </c>
      <c r="AG49" s="365">
        <v>3312</v>
      </c>
      <c r="AH49" s="365">
        <v>3386</v>
      </c>
      <c r="AI49" s="365">
        <v>3300</v>
      </c>
      <c r="AJ49" s="365">
        <v>2801</v>
      </c>
      <c r="AK49" s="124">
        <f t="shared" ref="AK49:AK50" si="28">SUM(V49:AJ49)</f>
        <v>41546</v>
      </c>
    </row>
    <row r="50" spans="1:38" x14ac:dyDescent="0.25">
      <c r="A50" s="59" t="s">
        <v>154</v>
      </c>
      <c r="B50" s="59"/>
      <c r="C50" s="60">
        <v>0.16</v>
      </c>
      <c r="D50" s="124">
        <v>3094</v>
      </c>
      <c r="E50" s="124">
        <v>2571</v>
      </c>
      <c r="F50" s="124">
        <v>1685</v>
      </c>
      <c r="G50" s="124">
        <v>1482</v>
      </c>
      <c r="H50" s="124">
        <v>2240</v>
      </c>
      <c r="I50" s="124">
        <v>2886</v>
      </c>
      <c r="J50" s="124">
        <v>4784</v>
      </c>
      <c r="K50" s="124">
        <v>4753</v>
      </c>
      <c r="L50" s="124">
        <v>2970</v>
      </c>
      <c r="M50" s="124">
        <v>2299</v>
      </c>
      <c r="N50" s="124">
        <v>3022</v>
      </c>
      <c r="O50" s="124">
        <v>4195</v>
      </c>
      <c r="P50" s="124">
        <v>4706</v>
      </c>
      <c r="Q50" s="124">
        <v>4762</v>
      </c>
      <c r="R50" s="124">
        <v>4009</v>
      </c>
      <c r="S50" s="124">
        <f t="shared" si="27"/>
        <v>49458</v>
      </c>
      <c r="V50" s="365">
        <v>3221</v>
      </c>
      <c r="W50" s="365">
        <v>2714</v>
      </c>
      <c r="X50" s="365">
        <v>1782</v>
      </c>
      <c r="Y50" s="365">
        <v>1550</v>
      </c>
      <c r="Z50" s="365">
        <v>2292</v>
      </c>
      <c r="AA50" s="365">
        <v>2935</v>
      </c>
      <c r="AB50" s="365">
        <v>4785</v>
      </c>
      <c r="AC50" s="365">
        <v>4789</v>
      </c>
      <c r="AD50" s="365">
        <v>3066</v>
      </c>
      <c r="AE50" s="365">
        <v>2291</v>
      </c>
      <c r="AF50" s="365">
        <v>3015</v>
      </c>
      <c r="AG50" s="365">
        <v>4273</v>
      </c>
      <c r="AH50" s="365">
        <v>4702</v>
      </c>
      <c r="AI50" s="365">
        <v>4807</v>
      </c>
      <c r="AJ50" s="365">
        <v>4017</v>
      </c>
      <c r="AK50" s="124">
        <f t="shared" si="28"/>
        <v>50239</v>
      </c>
    </row>
    <row r="51" spans="1:38" x14ac:dyDescent="0.25">
      <c r="A51" s="59" t="s">
        <v>155</v>
      </c>
      <c r="B51" s="59"/>
      <c r="C51" s="60">
        <v>0.28999999999999998</v>
      </c>
      <c r="D51" s="124">
        <v>1520</v>
      </c>
      <c r="E51" s="124">
        <v>1290</v>
      </c>
      <c r="F51" s="124">
        <v>779</v>
      </c>
      <c r="G51" s="124">
        <v>820</v>
      </c>
      <c r="H51" s="124">
        <v>1406</v>
      </c>
      <c r="I51" s="124">
        <v>1643</v>
      </c>
      <c r="J51" s="124">
        <v>2796</v>
      </c>
      <c r="K51" s="124">
        <v>2840</v>
      </c>
      <c r="L51" s="124">
        <v>1681</v>
      </c>
      <c r="M51" s="124">
        <v>1569</v>
      </c>
      <c r="N51" s="124">
        <v>2297</v>
      </c>
      <c r="O51" s="124">
        <v>2785</v>
      </c>
      <c r="P51" s="124">
        <v>2696</v>
      </c>
      <c r="Q51" s="124">
        <v>2902</v>
      </c>
      <c r="R51" s="124">
        <v>2823</v>
      </c>
      <c r="S51" s="124">
        <f t="shared" si="27"/>
        <v>29847</v>
      </c>
      <c r="V51" s="365">
        <v>1563</v>
      </c>
      <c r="W51" s="365">
        <v>1325</v>
      </c>
      <c r="X51" s="365">
        <v>842</v>
      </c>
      <c r="Y51" s="365">
        <v>836</v>
      </c>
      <c r="Z51" s="365">
        <v>1474</v>
      </c>
      <c r="AA51" s="365">
        <v>1703</v>
      </c>
      <c r="AB51" s="365">
        <v>2921</v>
      </c>
      <c r="AC51" s="365">
        <v>2943</v>
      </c>
      <c r="AD51" s="365">
        <v>1726</v>
      </c>
      <c r="AE51" s="365">
        <v>1572</v>
      </c>
      <c r="AF51" s="365">
        <v>2381</v>
      </c>
      <c r="AG51" s="365">
        <v>2805</v>
      </c>
      <c r="AH51" s="365">
        <v>2741</v>
      </c>
      <c r="AI51" s="365">
        <v>2968</v>
      </c>
      <c r="AJ51" s="365">
        <v>2829</v>
      </c>
      <c r="AK51" s="124">
        <f t="shared" ref="AK51" si="29">AK30</f>
        <v>30629</v>
      </c>
    </row>
    <row r="52" spans="1:38" x14ac:dyDescent="0.25">
      <c r="A52" s="59" t="s">
        <v>156</v>
      </c>
      <c r="B52" s="59"/>
      <c r="C52" s="60">
        <v>0.06</v>
      </c>
      <c r="D52" s="124">
        <v>2232.3678793711852</v>
      </c>
      <c r="E52" s="124">
        <v>1489.4801510064603</v>
      </c>
      <c r="F52" s="124">
        <v>1036.1050813526545</v>
      </c>
      <c r="G52" s="124">
        <v>645.41028650754276</v>
      </c>
      <c r="H52" s="124">
        <v>695.32891653033107</v>
      </c>
      <c r="I52" s="124">
        <v>318.63979618013428</v>
      </c>
      <c r="J52" s="124">
        <v>477.10282646091548</v>
      </c>
      <c r="K52" s="124">
        <v>484.56489585675456</v>
      </c>
      <c r="L52" s="124">
        <v>1545.162864893611</v>
      </c>
      <c r="M52" s="124">
        <v>2002.8838092327596</v>
      </c>
      <c r="N52" s="124">
        <v>2304.4883272169004</v>
      </c>
      <c r="O52" s="124">
        <v>2977.8948373709104</v>
      </c>
      <c r="P52" s="124">
        <v>1603.5219425163448</v>
      </c>
      <c r="Q52" s="124">
        <v>898.61942368026916</v>
      </c>
      <c r="R52" s="124">
        <v>2795.3482289312933</v>
      </c>
      <c r="S52" s="124">
        <f t="shared" si="27"/>
        <v>21506.919267108064</v>
      </c>
      <c r="V52" s="365">
        <f>V53*V54</f>
        <v>2124.9905884532091</v>
      </c>
      <c r="W52" s="365">
        <f t="shared" ref="W52:AJ52" si="30">W53*W54</f>
        <v>1502.1356215394237</v>
      </c>
      <c r="X52" s="365">
        <f t="shared" si="30"/>
        <v>1059.4625959418108</v>
      </c>
      <c r="Y52" s="365">
        <f t="shared" si="30"/>
        <v>594.93642108410506</v>
      </c>
      <c r="Z52" s="365">
        <f t="shared" si="30"/>
        <v>705.6396924006466</v>
      </c>
      <c r="AA52" s="365">
        <f t="shared" si="30"/>
        <v>299.91555924987352</v>
      </c>
      <c r="AB52" s="365">
        <f t="shared" si="30"/>
        <v>425.42209601873543</v>
      </c>
      <c r="AC52" s="365">
        <f t="shared" si="30"/>
        <v>426.6947028766819</v>
      </c>
      <c r="AD52" s="365">
        <f t="shared" si="30"/>
        <v>1405.1451784195981</v>
      </c>
      <c r="AE52" s="365">
        <f t="shared" si="30"/>
        <v>1885.2144281672524</v>
      </c>
      <c r="AF52" s="365">
        <f t="shared" si="30"/>
        <v>2286.5295202155803</v>
      </c>
      <c r="AG52" s="365">
        <f t="shared" si="30"/>
        <v>2760.9171873030637</v>
      </c>
      <c r="AH52" s="365">
        <f t="shared" si="30"/>
        <v>1375.8310577029554</v>
      </c>
      <c r="AI52" s="365">
        <f t="shared" si="30"/>
        <v>781.33770847632854</v>
      </c>
      <c r="AJ52" s="365">
        <f t="shared" si="30"/>
        <v>2684.2392872299956</v>
      </c>
      <c r="AK52" s="124">
        <f t="shared" ref="AK52" si="31">AK31</f>
        <v>20318.411645079261</v>
      </c>
    </row>
    <row r="53" spans="1:38" x14ac:dyDescent="0.25">
      <c r="A53" s="59" t="s">
        <v>201</v>
      </c>
      <c r="B53" s="59"/>
      <c r="C53" s="70" t="s">
        <v>30</v>
      </c>
      <c r="D53" s="124">
        <v>1806</v>
      </c>
      <c r="E53" s="124">
        <v>1513</v>
      </c>
      <c r="F53" s="124">
        <v>1124</v>
      </c>
      <c r="G53" s="124">
        <v>830</v>
      </c>
      <c r="H53" s="124">
        <v>1097</v>
      </c>
      <c r="I53" s="124">
        <v>853</v>
      </c>
      <c r="J53" s="124">
        <v>1191</v>
      </c>
      <c r="K53" s="124">
        <v>1254</v>
      </c>
      <c r="L53" s="124">
        <v>1240</v>
      </c>
      <c r="M53" s="124">
        <v>1093</v>
      </c>
      <c r="N53" s="124">
        <v>1083</v>
      </c>
      <c r="O53" s="124">
        <v>1688</v>
      </c>
      <c r="P53" s="124">
        <v>1757</v>
      </c>
      <c r="Q53" s="124">
        <v>1507</v>
      </c>
      <c r="R53" s="124">
        <v>1660</v>
      </c>
      <c r="S53" s="124">
        <f t="shared" si="27"/>
        <v>19696</v>
      </c>
      <c r="V53" s="365">
        <v>1742</v>
      </c>
      <c r="W53" s="365">
        <v>1505</v>
      </c>
      <c r="X53" s="365">
        <v>1148</v>
      </c>
      <c r="Y53" s="365">
        <v>766</v>
      </c>
      <c r="Z53" s="365">
        <v>1085</v>
      </c>
      <c r="AA53" s="365">
        <v>767</v>
      </c>
      <c r="AB53" s="365">
        <v>1100</v>
      </c>
      <c r="AC53" s="365">
        <v>1083</v>
      </c>
      <c r="AD53" s="365">
        <v>1144</v>
      </c>
      <c r="AE53" s="365">
        <v>1016</v>
      </c>
      <c r="AF53" s="365">
        <v>1042</v>
      </c>
      <c r="AG53" s="365">
        <v>1563</v>
      </c>
      <c r="AH53" s="365">
        <v>1565</v>
      </c>
      <c r="AI53" s="365">
        <v>1392</v>
      </c>
      <c r="AJ53" s="365">
        <v>1566</v>
      </c>
      <c r="AK53" s="124">
        <f t="shared" ref="AK53" si="32">AK32</f>
        <v>18484</v>
      </c>
    </row>
    <row r="54" spans="1:38" x14ac:dyDescent="0.25">
      <c r="A54" s="59" t="s">
        <v>202</v>
      </c>
      <c r="B54" s="59"/>
      <c r="C54" s="70" t="s">
        <v>30</v>
      </c>
      <c r="D54" s="125">
        <v>1.2360840971047538</v>
      </c>
      <c r="E54" s="125">
        <v>0.98445482551649732</v>
      </c>
      <c r="F54" s="125">
        <v>0.92180167380129396</v>
      </c>
      <c r="G54" s="125">
        <v>0.77760275482836472</v>
      </c>
      <c r="H54" s="125">
        <v>0.63384586739319149</v>
      </c>
      <c r="I54" s="125">
        <v>0.37355192987120078</v>
      </c>
      <c r="J54" s="125">
        <v>0.40059011457675525</v>
      </c>
      <c r="K54" s="125">
        <v>0.3864153874455778</v>
      </c>
      <c r="L54" s="125">
        <v>1.2460990845916218</v>
      </c>
      <c r="M54" s="125">
        <v>1.8324646013108505</v>
      </c>
      <c r="N54" s="125">
        <v>2.1278747250386894</v>
      </c>
      <c r="O54" s="125">
        <v>1.7641557093429563</v>
      </c>
      <c r="P54" s="125">
        <v>0.91264766221761229</v>
      </c>
      <c r="Q54" s="125">
        <v>0.59629689693448518</v>
      </c>
      <c r="R54" s="125">
        <v>1.6839447162236707</v>
      </c>
      <c r="S54" s="124">
        <v>1</v>
      </c>
      <c r="V54" s="366">
        <v>1.2198568246000052</v>
      </c>
      <c r="W54" s="366">
        <v>0.99809675849795598</v>
      </c>
      <c r="X54" s="366">
        <v>0.92287682573328478</v>
      </c>
      <c r="Y54" s="366">
        <v>0.77667940089308751</v>
      </c>
      <c r="Z54" s="366">
        <v>0.65035916350290013</v>
      </c>
      <c r="AA54" s="366">
        <v>0.391024197196706</v>
      </c>
      <c r="AB54" s="366">
        <v>0.38674736001703219</v>
      </c>
      <c r="AC54" s="366">
        <v>0.3939932621206666</v>
      </c>
      <c r="AD54" s="366">
        <v>1.2282737573597886</v>
      </c>
      <c r="AE54" s="366">
        <v>1.8555260119756423</v>
      </c>
      <c r="AF54" s="366">
        <v>2.19436614224144</v>
      </c>
      <c r="AG54" s="366">
        <v>1.7664217449155877</v>
      </c>
      <c r="AH54" s="366">
        <v>0.87912527648751149</v>
      </c>
      <c r="AI54" s="366">
        <v>0.56130582505483373</v>
      </c>
      <c r="AJ54" s="366">
        <v>1.7140736189208146</v>
      </c>
      <c r="AK54" s="125">
        <f t="shared" ref="AK54" si="33">AK33</f>
        <v>1</v>
      </c>
    </row>
    <row r="55" spans="1:38" x14ac:dyDescent="0.25">
      <c r="A55" s="59" t="s">
        <v>146</v>
      </c>
      <c r="B55" s="59"/>
      <c r="C55" s="70">
        <v>0.04</v>
      </c>
      <c r="D55" s="124">
        <v>1057</v>
      </c>
      <c r="E55" s="124">
        <v>908</v>
      </c>
      <c r="F55" s="124">
        <v>536</v>
      </c>
      <c r="G55" s="124">
        <v>554</v>
      </c>
      <c r="H55" s="124">
        <v>556</v>
      </c>
      <c r="I55" s="124">
        <v>263</v>
      </c>
      <c r="J55" s="124">
        <v>319</v>
      </c>
      <c r="K55" s="124">
        <v>475</v>
      </c>
      <c r="L55" s="124">
        <v>715</v>
      </c>
      <c r="M55" s="124">
        <v>735</v>
      </c>
      <c r="N55" s="124">
        <v>1003</v>
      </c>
      <c r="O55" s="124">
        <v>1392</v>
      </c>
      <c r="P55" s="124">
        <v>652</v>
      </c>
      <c r="Q55" s="124">
        <v>422</v>
      </c>
      <c r="R55" s="124">
        <v>1067</v>
      </c>
      <c r="S55" s="124">
        <f t="shared" si="27"/>
        <v>10654</v>
      </c>
      <c r="V55" s="365">
        <v>1091</v>
      </c>
      <c r="W55" s="365">
        <v>983</v>
      </c>
      <c r="X55" s="365">
        <v>549</v>
      </c>
      <c r="Y55" s="365">
        <v>586</v>
      </c>
      <c r="Z55" s="365">
        <v>607</v>
      </c>
      <c r="AA55" s="365">
        <v>301</v>
      </c>
      <c r="AB55" s="365">
        <v>333</v>
      </c>
      <c r="AC55" s="365">
        <v>575</v>
      </c>
      <c r="AD55" s="365">
        <v>749</v>
      </c>
      <c r="AE55" s="365">
        <v>713</v>
      </c>
      <c r="AF55" s="365">
        <v>1046</v>
      </c>
      <c r="AG55" s="365">
        <v>1371</v>
      </c>
      <c r="AH55" s="365">
        <v>660</v>
      </c>
      <c r="AI55" s="365">
        <v>433</v>
      </c>
      <c r="AJ55" s="365">
        <v>1101</v>
      </c>
      <c r="AK55" s="124">
        <f t="shared" ref="AK55" si="34">AK35</f>
        <v>11098</v>
      </c>
    </row>
    <row r="56" spans="1:38" s="228" customFormat="1" x14ac:dyDescent="0.25">
      <c r="A56" s="59" t="s">
        <v>157</v>
      </c>
      <c r="B56" s="59"/>
      <c r="C56" s="70">
        <v>0.02</v>
      </c>
      <c r="D56" s="124">
        <v>1155</v>
      </c>
      <c r="E56" s="124">
        <v>848</v>
      </c>
      <c r="F56" s="124">
        <v>487</v>
      </c>
      <c r="G56" s="124">
        <v>361</v>
      </c>
      <c r="H56" s="124">
        <v>434</v>
      </c>
      <c r="I56" s="124">
        <v>163</v>
      </c>
      <c r="J56" s="124">
        <v>259</v>
      </c>
      <c r="K56" s="124">
        <v>327</v>
      </c>
      <c r="L56" s="124">
        <v>679</v>
      </c>
      <c r="M56" s="124">
        <v>602</v>
      </c>
      <c r="N56" s="124">
        <v>822</v>
      </c>
      <c r="O56" s="124">
        <v>1085</v>
      </c>
      <c r="P56" s="124">
        <v>558</v>
      </c>
      <c r="Q56" s="124">
        <v>355</v>
      </c>
      <c r="R56" s="124">
        <v>1032</v>
      </c>
      <c r="S56" s="124">
        <f t="shared" si="27"/>
        <v>9167</v>
      </c>
      <c r="T56" s="286"/>
      <c r="V56" s="124">
        <v>1172</v>
      </c>
      <c r="W56" s="124">
        <v>866</v>
      </c>
      <c r="X56" s="124">
        <v>501</v>
      </c>
      <c r="Y56" s="124">
        <v>353</v>
      </c>
      <c r="Z56" s="124">
        <v>442</v>
      </c>
      <c r="AA56" s="124">
        <v>165</v>
      </c>
      <c r="AB56" s="124">
        <v>257</v>
      </c>
      <c r="AC56" s="124">
        <v>323</v>
      </c>
      <c r="AD56" s="124">
        <v>683</v>
      </c>
      <c r="AE56" s="124">
        <v>589</v>
      </c>
      <c r="AF56" s="124">
        <v>866</v>
      </c>
      <c r="AG56" s="124">
        <v>1101</v>
      </c>
      <c r="AH56" s="124">
        <v>569</v>
      </c>
      <c r="AI56" s="124">
        <v>363</v>
      </c>
      <c r="AJ56" s="124">
        <v>1078</v>
      </c>
      <c r="AK56" s="124">
        <f t="shared" ref="AK56" si="35">AK38</f>
        <v>9328</v>
      </c>
      <c r="AL56" s="286"/>
    </row>
    <row r="57" spans="1:38" s="228" customFormat="1" x14ac:dyDescent="0.25">
      <c r="A57" s="59" t="s">
        <v>158</v>
      </c>
      <c r="B57" s="59"/>
      <c r="C57" s="70">
        <v>0.03</v>
      </c>
      <c r="D57" s="124">
        <v>97</v>
      </c>
      <c r="E57" s="124">
        <v>72</v>
      </c>
      <c r="F57" s="124">
        <v>35</v>
      </c>
      <c r="G57" s="124">
        <v>34</v>
      </c>
      <c r="H57" s="124">
        <v>47</v>
      </c>
      <c r="I57" s="124">
        <v>36</v>
      </c>
      <c r="J57" s="124">
        <v>67</v>
      </c>
      <c r="K57" s="124">
        <v>61</v>
      </c>
      <c r="L57" s="124">
        <v>72</v>
      </c>
      <c r="M57" s="124">
        <v>93</v>
      </c>
      <c r="N57" s="124">
        <v>109</v>
      </c>
      <c r="O57" s="124">
        <v>150</v>
      </c>
      <c r="P57" s="124">
        <v>114</v>
      </c>
      <c r="Q57" s="124">
        <v>84</v>
      </c>
      <c r="R57" s="124">
        <v>154</v>
      </c>
      <c r="S57" s="124">
        <f t="shared" si="27"/>
        <v>1225</v>
      </c>
      <c r="T57" s="286"/>
      <c r="V57" s="124">
        <v>92</v>
      </c>
      <c r="W57" s="124">
        <v>70</v>
      </c>
      <c r="X57" s="124">
        <v>34</v>
      </c>
      <c r="Y57" s="124">
        <v>37</v>
      </c>
      <c r="Z57" s="124">
        <v>44</v>
      </c>
      <c r="AA57" s="124">
        <v>40</v>
      </c>
      <c r="AB57" s="124">
        <v>62</v>
      </c>
      <c r="AC57" s="124">
        <v>67</v>
      </c>
      <c r="AD57" s="124">
        <v>76</v>
      </c>
      <c r="AE57" s="124">
        <v>92</v>
      </c>
      <c r="AF57" s="124">
        <v>115</v>
      </c>
      <c r="AG57" s="124">
        <v>136</v>
      </c>
      <c r="AH57" s="124">
        <v>107</v>
      </c>
      <c r="AI57" s="124">
        <v>91</v>
      </c>
      <c r="AJ57" s="124">
        <v>141</v>
      </c>
      <c r="AK57" s="124">
        <f t="shared" ref="AK57" si="36">AK39</f>
        <v>1204</v>
      </c>
      <c r="AL57" s="286"/>
    </row>
    <row r="58" spans="1:38" x14ac:dyDescent="0.25">
      <c r="A58" s="216" t="s">
        <v>253</v>
      </c>
      <c r="B58" s="213"/>
      <c r="C58" s="214" t="s">
        <v>30</v>
      </c>
      <c r="D58" s="215">
        <f>(D48/$S$48*$C$48+D49/$S$49*$C$49+D50/$S$50*$C$50+D51/$S$51*$C$51+D52/$S$52*$C$52+D55/$S$55*$C$55+D56/$S$56*$C$56+D57/$S$57*$C$57)*100</f>
        <v>7.8774491068611914</v>
      </c>
      <c r="E58" s="215">
        <f t="shared" ref="E58:S58" si="37">(E48/$S$48*$C$48+E49/$S$49*$C$49+E50/$S$50*$C$50+E51/$S$51*$C$51+E52/$S$52*$C$52+E55/$S$55*$C$55+E56/$S$56*$C$56+E57/$S$57*$C$57)*100</f>
        <v>7.2659526530734775</v>
      </c>
      <c r="F58" s="215">
        <f t="shared" si="37"/>
        <v>5.4962346314860238</v>
      </c>
      <c r="G58" s="215">
        <f t="shared" si="37"/>
        <v>4.0715013365245509</v>
      </c>
      <c r="H58" s="215">
        <f t="shared" si="37"/>
        <v>5.5397956798560397</v>
      </c>
      <c r="I58" s="215">
        <f t="shared" si="37"/>
        <v>4.5950122636915802</v>
      </c>
      <c r="J58" s="215">
        <f t="shared" si="37"/>
        <v>7.3661968697780358</v>
      </c>
      <c r="K58" s="215">
        <f t="shared" si="37"/>
        <v>7.4906440107073538</v>
      </c>
      <c r="L58" s="215">
        <f t="shared" si="37"/>
        <v>5.7875256965310449</v>
      </c>
      <c r="M58" s="215">
        <f t="shared" si="37"/>
        <v>4.9596592114317</v>
      </c>
      <c r="N58" s="215">
        <f t="shared" si="37"/>
        <v>6.4163283358533105</v>
      </c>
      <c r="O58" s="215">
        <f t="shared" si="37"/>
        <v>8.9493250160016089</v>
      </c>
      <c r="P58" s="215">
        <f t="shared" si="37"/>
        <v>8.2486053512249011</v>
      </c>
      <c r="Q58" s="215">
        <f t="shared" si="37"/>
        <v>7.7314412320983541</v>
      </c>
      <c r="R58" s="215">
        <f t="shared" si="37"/>
        <v>8.2043286048808284</v>
      </c>
      <c r="S58" s="215">
        <f t="shared" si="37"/>
        <v>100.00000000000003</v>
      </c>
      <c r="V58" s="330">
        <f>(V48/$AK$48*$C$48+V49/$AK$49*$C$49+V50/$AK$50*$C$50+V51/$AK$51*$C$51+V52/$AK$52*$C$52+V55/$AK$55*$C$55+V56/$AK$56*$C$56+V57/$AK$57*$C$57)*100</f>
        <v>7.9423028480929787</v>
      </c>
      <c r="W58" s="330">
        <f t="shared" ref="W58:AJ58" si="38">(W48/$AK$48*$C$48+W49/$AK$49*$C$49+W50/$AK$50*$C$50+W51/$AK$51*$C$51+W52/$AK$52*$C$52+W55/$AK$55*$C$55+W56/$AK$56*$C$56+W57/$AK$57*$C$57)*100</f>
        <v>7.5497169349112312</v>
      </c>
      <c r="X58" s="330">
        <f t="shared" si="38"/>
        <v>5.4867936019712955</v>
      </c>
      <c r="Y58" s="330">
        <f t="shared" si="38"/>
        <v>4.187112142110518</v>
      </c>
      <c r="Z58" s="330">
        <f t="shared" si="38"/>
        <v>5.4979838293485548</v>
      </c>
      <c r="AA58" s="330">
        <f t="shared" si="38"/>
        <v>4.6737956466783741</v>
      </c>
      <c r="AB58" s="330">
        <f t="shared" si="38"/>
        <v>7.6163005629630396</v>
      </c>
      <c r="AC58" s="330">
        <f t="shared" si="38"/>
        <v>7.4606176751699653</v>
      </c>
      <c r="AD58" s="330">
        <f t="shared" si="38"/>
        <v>5.7695995238281208</v>
      </c>
      <c r="AE58" s="330">
        <f t="shared" si="38"/>
        <v>4.870863962310902</v>
      </c>
      <c r="AF58" s="330">
        <f t="shared" si="38"/>
        <v>6.3697615844091118</v>
      </c>
      <c r="AG58" s="330">
        <f t="shared" si="38"/>
        <v>8.7901223295756683</v>
      </c>
      <c r="AH58" s="330">
        <f t="shared" si="38"/>
        <v>7.9008307345393121</v>
      </c>
      <c r="AI58" s="330">
        <f t="shared" si="38"/>
        <v>7.7653319922477104</v>
      </c>
      <c r="AJ58" s="330">
        <f t="shared" si="38"/>
        <v>8.1188666318432166</v>
      </c>
      <c r="AK58" s="330">
        <f>SUM(V58:AJ58)</f>
        <v>99.999999999999986</v>
      </c>
    </row>
    <row r="59" spans="1:38" x14ac:dyDescent="0.25">
      <c r="A59" s="235"/>
      <c r="B59" s="235"/>
      <c r="C59" s="72"/>
      <c r="D59" s="235"/>
      <c r="E59" s="235"/>
      <c r="F59" s="235"/>
      <c r="G59" s="235"/>
      <c r="H59" s="235"/>
      <c r="I59" s="235"/>
      <c r="J59" s="235"/>
      <c r="K59" s="235"/>
      <c r="L59" s="235"/>
      <c r="M59" s="235"/>
      <c r="N59" s="235"/>
      <c r="O59" s="235"/>
      <c r="P59" s="235"/>
      <c r="Q59" s="235"/>
      <c r="R59" s="235"/>
      <c r="S59" s="235"/>
      <c r="V59" s="331"/>
      <c r="W59" s="331"/>
      <c r="X59" s="277"/>
      <c r="Y59" s="277"/>
      <c r="Z59" s="277"/>
      <c r="AA59" s="277"/>
      <c r="AB59" s="277"/>
      <c r="AC59" s="277"/>
      <c r="AD59" s="277"/>
      <c r="AE59" s="277"/>
      <c r="AF59" s="277"/>
      <c r="AG59" s="277"/>
      <c r="AH59" s="277"/>
      <c r="AI59" s="277"/>
      <c r="AJ59" s="277"/>
      <c r="AK59" s="277"/>
    </row>
    <row r="60" spans="1:38" x14ac:dyDescent="0.25">
      <c r="A60" s="62" t="s">
        <v>263</v>
      </c>
      <c r="B60" s="62"/>
      <c r="C60" s="63">
        <f>'Tabell 1.1 DOK32018'!B9/'Tabell 1.1 DOK32018'!B8</f>
        <v>0.72688304371718437</v>
      </c>
      <c r="D60" s="63">
        <f>D45</f>
        <v>11.066729366070122</v>
      </c>
      <c r="E60" s="63">
        <f t="shared" ref="E60:S60" si="39">E45</f>
        <v>7.8934326974863547</v>
      </c>
      <c r="F60" s="63">
        <f t="shared" si="39"/>
        <v>6.7615310980975742</v>
      </c>
      <c r="G60" s="63">
        <f t="shared" si="39"/>
        <v>3.3804107110796222</v>
      </c>
      <c r="H60" s="63">
        <f t="shared" si="39"/>
        <v>3.7706848486497404</v>
      </c>
      <c r="I60" s="63">
        <f t="shared" si="39"/>
        <v>2.0521184617919066</v>
      </c>
      <c r="J60" s="63">
        <f t="shared" si="39"/>
        <v>3.4203096936556077</v>
      </c>
      <c r="K60" s="63">
        <f t="shared" si="39"/>
        <v>3.5459429043766035</v>
      </c>
      <c r="L60" s="63">
        <f t="shared" si="39"/>
        <v>6.0259917131730951</v>
      </c>
      <c r="M60" s="63">
        <f t="shared" si="39"/>
        <v>7.1718622222301462</v>
      </c>
      <c r="N60" s="63">
        <f t="shared" si="39"/>
        <v>8.9817897916545757</v>
      </c>
      <c r="O60" s="63">
        <f t="shared" si="39"/>
        <v>12.259233569440591</v>
      </c>
      <c r="P60" s="63">
        <f t="shared" si="39"/>
        <v>7.5168750996639551</v>
      </c>
      <c r="Q60" s="63">
        <f t="shared" si="39"/>
        <v>4.4657974274965042</v>
      </c>
      <c r="R60" s="63">
        <f t="shared" si="39"/>
        <v>11.687290395133614</v>
      </c>
      <c r="S60" s="63">
        <f t="shared" si="39"/>
        <v>100.00000000000003</v>
      </c>
      <c r="V60" s="121">
        <f>V45</f>
        <v>11.049581422105186</v>
      </c>
      <c r="W60" s="121">
        <f t="shared" ref="W60:AK60" si="40">W45</f>
        <v>7.9468925138941797</v>
      </c>
      <c r="X60" s="121">
        <f t="shared" si="40"/>
        <v>6.5257300478972322</v>
      </c>
      <c r="Y60" s="121">
        <f t="shared" si="40"/>
        <v>3.4533688868455772</v>
      </c>
      <c r="Z60" s="121">
        <f t="shared" si="40"/>
        <v>3.9601830393294741</v>
      </c>
      <c r="AA60" s="121">
        <f t="shared" si="40"/>
        <v>2.1607558238984179</v>
      </c>
      <c r="AB60" s="121">
        <f t="shared" si="40"/>
        <v>3.6902456295957515</v>
      </c>
      <c r="AC60" s="121">
        <f t="shared" si="40"/>
        <v>3.6027134631097608</v>
      </c>
      <c r="AD60" s="121">
        <f t="shared" si="40"/>
        <v>5.9954762478976802</v>
      </c>
      <c r="AE60" s="121">
        <f t="shared" si="40"/>
        <v>7.0925798530148372</v>
      </c>
      <c r="AF60" s="121">
        <f t="shared" si="40"/>
        <v>9.0953089968475691</v>
      </c>
      <c r="AG60" s="121">
        <f t="shared" si="40"/>
        <v>12.252008657772464</v>
      </c>
      <c r="AH60" s="121">
        <f t="shared" si="40"/>
        <v>7.5054216224163763</v>
      </c>
      <c r="AI60" s="121">
        <f t="shared" si="40"/>
        <v>4.5614635213357548</v>
      </c>
      <c r="AJ60" s="121">
        <f t="shared" si="40"/>
        <v>11.108270274039743</v>
      </c>
      <c r="AK60" s="121">
        <f t="shared" si="40"/>
        <v>100</v>
      </c>
    </row>
    <row r="61" spans="1:38" x14ac:dyDescent="0.25">
      <c r="A61" s="62" t="s">
        <v>253</v>
      </c>
      <c r="B61" s="59"/>
      <c r="C61" s="60">
        <f>1-C60</f>
        <v>0.27311695628281563</v>
      </c>
      <c r="D61" s="60">
        <f>D58</f>
        <v>7.8774491068611914</v>
      </c>
      <c r="E61" s="60">
        <f t="shared" ref="E61:S61" si="41">E58</f>
        <v>7.2659526530734775</v>
      </c>
      <c r="F61" s="60">
        <f t="shared" si="41"/>
        <v>5.4962346314860238</v>
      </c>
      <c r="G61" s="60">
        <f t="shared" si="41"/>
        <v>4.0715013365245509</v>
      </c>
      <c r="H61" s="60">
        <f t="shared" si="41"/>
        <v>5.5397956798560397</v>
      </c>
      <c r="I61" s="60">
        <f t="shared" si="41"/>
        <v>4.5950122636915802</v>
      </c>
      <c r="J61" s="60">
        <f t="shared" si="41"/>
        <v>7.3661968697780358</v>
      </c>
      <c r="K61" s="60">
        <f t="shared" si="41"/>
        <v>7.4906440107073538</v>
      </c>
      <c r="L61" s="60">
        <f t="shared" si="41"/>
        <v>5.7875256965310449</v>
      </c>
      <c r="M61" s="60">
        <f t="shared" si="41"/>
        <v>4.9596592114317</v>
      </c>
      <c r="N61" s="60">
        <f t="shared" si="41"/>
        <v>6.4163283358533105</v>
      </c>
      <c r="O61" s="60">
        <f t="shared" si="41"/>
        <v>8.9493250160016089</v>
      </c>
      <c r="P61" s="60">
        <f t="shared" si="41"/>
        <v>8.2486053512249011</v>
      </c>
      <c r="Q61" s="60">
        <f t="shared" si="41"/>
        <v>7.7314412320983541</v>
      </c>
      <c r="R61" s="60">
        <f t="shared" si="41"/>
        <v>8.2043286048808284</v>
      </c>
      <c r="S61" s="60">
        <f t="shared" si="41"/>
        <v>100.00000000000003</v>
      </c>
      <c r="V61" s="125">
        <f>V58</f>
        <v>7.9423028480929787</v>
      </c>
      <c r="W61" s="125">
        <f t="shared" ref="W61:AK61" si="42">W58</f>
        <v>7.5497169349112312</v>
      </c>
      <c r="X61" s="125">
        <f t="shared" si="42"/>
        <v>5.4867936019712955</v>
      </c>
      <c r="Y61" s="125">
        <f t="shared" si="42"/>
        <v>4.187112142110518</v>
      </c>
      <c r="Z61" s="125">
        <f t="shared" si="42"/>
        <v>5.4979838293485548</v>
      </c>
      <c r="AA61" s="125">
        <f t="shared" si="42"/>
        <v>4.6737956466783741</v>
      </c>
      <c r="AB61" s="125">
        <f t="shared" si="42"/>
        <v>7.6163005629630396</v>
      </c>
      <c r="AC61" s="125">
        <f t="shared" si="42"/>
        <v>7.4606176751699653</v>
      </c>
      <c r="AD61" s="125">
        <f t="shared" si="42"/>
        <v>5.7695995238281208</v>
      </c>
      <c r="AE61" s="125">
        <f t="shared" si="42"/>
        <v>4.870863962310902</v>
      </c>
      <c r="AF61" s="125">
        <f t="shared" si="42"/>
        <v>6.3697615844091118</v>
      </c>
      <c r="AG61" s="125">
        <f t="shared" si="42"/>
        <v>8.7901223295756683</v>
      </c>
      <c r="AH61" s="125">
        <f t="shared" si="42"/>
        <v>7.9008307345393121</v>
      </c>
      <c r="AI61" s="125">
        <f t="shared" si="42"/>
        <v>7.7653319922477104</v>
      </c>
      <c r="AJ61" s="125">
        <f t="shared" si="42"/>
        <v>8.1188666318432166</v>
      </c>
      <c r="AK61" s="125">
        <f t="shared" si="42"/>
        <v>99.999999999999986</v>
      </c>
    </row>
    <row r="62" spans="1:38" ht="15.75" thickBot="1" x14ac:dyDescent="0.3">
      <c r="A62" s="114" t="s">
        <v>225</v>
      </c>
      <c r="B62" s="114"/>
      <c r="C62" s="71"/>
      <c r="D62" s="8">
        <f>SUMPRODUCT($C$60:$C$61,D60:D61)</f>
        <v>10.195682848942109</v>
      </c>
      <c r="E62" s="8">
        <f t="shared" ref="E62:S62" si="43">SUMPRODUCT($C$60:$C$61,E60:E61)</f>
        <v>7.7220572576281032</v>
      </c>
      <c r="F62" s="8">
        <f t="shared" si="43"/>
        <v>6.4159571783412259</v>
      </c>
      <c r="G62" s="8">
        <f t="shared" si="43"/>
        <v>3.5691592792167288</v>
      </c>
      <c r="H62" s="8">
        <f t="shared" si="43"/>
        <v>4.2538590141957666</v>
      </c>
      <c r="I62" s="8">
        <f t="shared" si="43"/>
        <v>2.7466258771171823</v>
      </c>
      <c r="J62" s="8">
        <f t="shared" si="43"/>
        <v>4.49799838903356</v>
      </c>
      <c r="K62" s="8">
        <f t="shared" si="43"/>
        <v>4.6233076639831134</v>
      </c>
      <c r="L62" s="8">
        <f t="shared" si="43"/>
        <v>5.9608626005309304</v>
      </c>
      <c r="M62" s="8">
        <f t="shared" si="43"/>
        <v>6.5676720692411941</v>
      </c>
      <c r="N62" s="8">
        <f t="shared" si="43"/>
        <v>8.2811187673852533</v>
      </c>
      <c r="O62" s="8">
        <f t="shared" si="43"/>
        <v>11.355241419750879</v>
      </c>
      <c r="P62" s="8">
        <f t="shared" si="43"/>
        <v>7.7167230387903398</v>
      </c>
      <c r="Q62" s="8">
        <f t="shared" si="43"/>
        <v>5.3577001237131956</v>
      </c>
      <c r="R62" s="8">
        <f t="shared" si="43"/>
        <v>10.736034472130427</v>
      </c>
      <c r="S62" s="8">
        <f t="shared" si="43"/>
        <v>100.00000000000003</v>
      </c>
      <c r="V62" s="332">
        <f>SUMPRODUCT($C$60:$C$61,V60:V61)</f>
        <v>10.200930955648165</v>
      </c>
      <c r="W62" s="332">
        <f t="shared" ref="W62" si="44">SUMPRODUCT($C$60:$C$61,W60:W61)</f>
        <v>7.838417128652492</v>
      </c>
      <c r="X62" s="332">
        <f t="shared" ref="X62" si="45">SUMPRODUCT($C$60:$C$61,X60:X61)</f>
        <v>6.2419788880146552</v>
      </c>
      <c r="Y62" s="332">
        <f t="shared" ref="Y62" si="46">SUMPRODUCT($C$60:$C$61,Y60:Y61)</f>
        <v>3.6537666114165823</v>
      </c>
      <c r="Z62" s="332">
        <f t="shared" ref="Z62" si="47">SUMPRODUCT($C$60:$C$61,Z60:Z61)</f>
        <v>4.3801825104687948</v>
      </c>
      <c r="AA62" s="332">
        <f t="shared" ref="AA62" si="48">SUMPRODUCT($C$60:$C$61,AA60:AA61)</f>
        <v>2.8471096113135861</v>
      </c>
      <c r="AB62" s="332">
        <f t="shared" ref="AB62" si="49">SUMPRODUCT($C$60:$C$61,AB60:AB61)</f>
        <v>4.7625178031961575</v>
      </c>
      <c r="AC62" s="332">
        <f t="shared" ref="AC62" si="50">SUMPRODUCT($C$60:$C$61,AC60:AC61)</f>
        <v>4.6563725191382979</v>
      </c>
      <c r="AD62" s="332">
        <f t="shared" ref="AD62" si="51">SUMPRODUCT($C$60:$C$61,AD60:AD61)</f>
        <v>5.9337854845246687</v>
      </c>
      <c r="AE62" s="332">
        <f t="shared" ref="AE62" si="52">SUMPRODUCT($C$60:$C$61,AE60:AE61)</f>
        <v>6.4857915712206129</v>
      </c>
      <c r="AF62" s="332">
        <f t="shared" ref="AF62" si="53">SUMPRODUCT($C$60:$C$61,AF60:AF61)</f>
        <v>8.3509157833578733</v>
      </c>
      <c r="AG62" s="332">
        <f t="shared" ref="AG62" si="54">SUMPRODUCT($C$60:$C$61,AG60:AG61)</f>
        <v>11.306508800818262</v>
      </c>
      <c r="AH62" s="332">
        <f t="shared" ref="AH62" si="55">SUMPRODUCT($C$60:$C$61,AH60:AH61)</f>
        <v>7.6134145556058836</v>
      </c>
      <c r="AI62" s="332">
        <f t="shared" ref="AI62" si="56">SUMPRODUCT($C$60:$C$61,AI60:AI61)</f>
        <v>5.4364943264417072</v>
      </c>
      <c r="AJ62" s="332">
        <f t="shared" ref="AJ62" si="57">SUMPRODUCT($C$60:$C$61,AJ60:AJ61)</f>
        <v>10.291813450182264</v>
      </c>
      <c r="AK62" s="332">
        <f t="shared" ref="AK62" si="58">SUMPRODUCT($C$60:$C$61,AK60:AK61)</f>
        <v>99.999999999999986</v>
      </c>
    </row>
    <row r="63" spans="1:38" x14ac:dyDescent="0.25">
      <c r="A63" s="235"/>
      <c r="B63" s="235"/>
      <c r="C63" s="235"/>
      <c r="D63" s="235"/>
      <c r="E63" s="235"/>
      <c r="F63" s="235"/>
      <c r="G63" s="235"/>
      <c r="H63" s="235"/>
      <c r="I63" s="235"/>
      <c r="J63" s="235"/>
      <c r="K63" s="235"/>
      <c r="L63" s="235"/>
      <c r="M63" s="235"/>
      <c r="N63" s="235"/>
      <c r="O63" s="235"/>
      <c r="P63" s="235"/>
      <c r="Q63" s="235"/>
      <c r="R63" s="235"/>
      <c r="S63" s="235"/>
      <c r="V63" s="87"/>
      <c r="W63" s="87"/>
      <c r="X63" s="87"/>
      <c r="Y63" s="87"/>
      <c r="Z63" s="87"/>
      <c r="AA63" s="87"/>
      <c r="AB63" s="87"/>
      <c r="AC63" s="87"/>
      <c r="AD63" s="87"/>
      <c r="AE63" s="87"/>
      <c r="AF63" s="87"/>
      <c r="AG63" s="87"/>
      <c r="AH63" s="87"/>
      <c r="AI63" s="87"/>
      <c r="AJ63" s="87"/>
      <c r="AK63" s="87"/>
    </row>
    <row r="64" spans="1:38" s="286" customFormat="1" x14ac:dyDescent="0.25">
      <c r="A64" s="235"/>
      <c r="B64" s="235"/>
      <c r="C64" s="235"/>
      <c r="D64" s="235"/>
      <c r="E64" s="235"/>
      <c r="F64" s="235"/>
      <c r="G64" s="235"/>
      <c r="H64" s="235"/>
      <c r="I64" s="235"/>
      <c r="J64" s="235"/>
      <c r="K64" s="235"/>
      <c r="L64" s="235"/>
      <c r="M64" s="235"/>
      <c r="N64" s="235"/>
      <c r="O64" s="235"/>
      <c r="P64" s="235"/>
      <c r="Q64" s="235"/>
      <c r="R64" s="235"/>
      <c r="S64" s="235"/>
      <c r="V64" s="87"/>
      <c r="W64" s="87"/>
      <c r="X64" s="87"/>
      <c r="Y64" s="87"/>
      <c r="Z64" s="87"/>
      <c r="AA64" s="87"/>
      <c r="AB64" s="87"/>
      <c r="AC64" s="87"/>
      <c r="AD64" s="87"/>
      <c r="AE64" s="87"/>
      <c r="AF64" s="87"/>
      <c r="AG64" s="87"/>
      <c r="AH64" s="87"/>
      <c r="AI64" s="87"/>
      <c r="AJ64" s="87"/>
      <c r="AK64" s="87"/>
    </row>
    <row r="65" spans="1:39" s="286" customFormat="1" ht="15.75" thickBot="1" x14ac:dyDescent="0.3">
      <c r="A65" s="235"/>
      <c r="B65" s="235"/>
      <c r="C65" s="235"/>
      <c r="D65" s="235"/>
      <c r="E65" s="235"/>
      <c r="F65" s="235"/>
      <c r="G65" s="235"/>
      <c r="H65" s="235"/>
      <c r="I65" s="235"/>
      <c r="J65" s="235"/>
      <c r="K65" s="235"/>
      <c r="L65" s="235"/>
      <c r="M65" s="235"/>
      <c r="N65" s="235"/>
      <c r="O65" s="235"/>
      <c r="P65" s="235"/>
      <c r="Q65" s="235"/>
      <c r="R65" s="235"/>
      <c r="S65" s="235"/>
      <c r="V65" s="87"/>
      <c r="W65" s="87"/>
      <c r="X65" s="87"/>
      <c r="Y65" s="87"/>
      <c r="Z65" s="87"/>
      <c r="AA65" s="87"/>
      <c r="AB65" s="87"/>
      <c r="AC65" s="87"/>
      <c r="AD65" s="87"/>
      <c r="AE65" s="87"/>
      <c r="AF65" s="87"/>
      <c r="AG65" s="87"/>
      <c r="AH65" s="87"/>
      <c r="AI65" s="87"/>
      <c r="AJ65" s="87"/>
      <c r="AK65" s="87"/>
    </row>
    <row r="66" spans="1:39" x14ac:dyDescent="0.25">
      <c r="A66" s="171" t="s">
        <v>3</v>
      </c>
      <c r="B66" s="232"/>
      <c r="C66" s="74"/>
      <c r="D66" s="9"/>
      <c r="E66" s="9"/>
      <c r="F66" s="9"/>
      <c r="G66" s="9"/>
      <c r="H66" s="9"/>
      <c r="I66" s="9"/>
      <c r="J66" s="9"/>
      <c r="K66" s="9"/>
      <c r="L66" s="9"/>
      <c r="M66" s="9"/>
      <c r="N66" s="9"/>
      <c r="O66" s="9"/>
      <c r="P66" s="9"/>
      <c r="Q66" s="9"/>
      <c r="R66" s="9"/>
      <c r="S66" s="9"/>
      <c r="V66" s="320"/>
      <c r="W66" s="320"/>
      <c r="X66" s="321"/>
      <c r="Y66" s="321"/>
      <c r="Z66" s="321"/>
      <c r="AA66" s="321"/>
      <c r="AB66" s="321"/>
      <c r="AC66" s="321"/>
      <c r="AD66" s="321"/>
      <c r="AE66" s="321"/>
      <c r="AF66" s="321"/>
      <c r="AG66" s="321"/>
      <c r="AH66" s="321"/>
      <c r="AI66" s="321"/>
      <c r="AJ66" s="321"/>
      <c r="AK66" s="321"/>
    </row>
    <row r="67" spans="1:39" x14ac:dyDescent="0.25">
      <c r="A67" s="62" t="s">
        <v>159</v>
      </c>
      <c r="B67" s="62"/>
      <c r="C67" s="73">
        <v>4.8000000000000001E-2</v>
      </c>
      <c r="D67" s="119">
        <v>130</v>
      </c>
      <c r="E67" s="119">
        <v>81</v>
      </c>
      <c r="F67" s="119">
        <v>74</v>
      </c>
      <c r="G67" s="119">
        <v>46</v>
      </c>
      <c r="H67" s="119">
        <v>68</v>
      </c>
      <c r="I67" s="119">
        <v>81</v>
      </c>
      <c r="J67" s="119">
        <v>112</v>
      </c>
      <c r="K67" s="119">
        <v>142</v>
      </c>
      <c r="L67" s="119">
        <v>83</v>
      </c>
      <c r="M67" s="119">
        <v>106</v>
      </c>
      <c r="N67" s="119">
        <v>176</v>
      </c>
      <c r="O67" s="119">
        <v>225</v>
      </c>
      <c r="P67" s="119">
        <v>188</v>
      </c>
      <c r="Q67" s="119">
        <v>138</v>
      </c>
      <c r="R67" s="119">
        <v>215</v>
      </c>
      <c r="S67" s="119">
        <f>SUM(D67:R67)</f>
        <v>1865</v>
      </c>
      <c r="V67" s="123">
        <v>126</v>
      </c>
      <c r="W67" s="123">
        <v>91</v>
      </c>
      <c r="X67" s="123">
        <v>82</v>
      </c>
      <c r="Y67" s="123">
        <v>48</v>
      </c>
      <c r="Z67" s="123">
        <v>67</v>
      </c>
      <c r="AA67" s="123">
        <v>77</v>
      </c>
      <c r="AB67" s="123">
        <v>107</v>
      </c>
      <c r="AC67" s="123">
        <v>144</v>
      </c>
      <c r="AD67" s="123">
        <v>88</v>
      </c>
      <c r="AE67" s="123">
        <v>113</v>
      </c>
      <c r="AF67" s="123">
        <v>167</v>
      </c>
      <c r="AG67" s="123">
        <v>232</v>
      </c>
      <c r="AH67" s="123">
        <v>183</v>
      </c>
      <c r="AI67" s="123">
        <v>138</v>
      </c>
      <c r="AJ67" s="123">
        <v>209</v>
      </c>
      <c r="AK67" s="119">
        <f>SUM(V67:AJ67)</f>
        <v>1872</v>
      </c>
    </row>
    <row r="68" spans="1:39" x14ac:dyDescent="0.25">
      <c r="A68" s="62" t="s">
        <v>160</v>
      </c>
      <c r="B68" s="59"/>
      <c r="C68" s="70">
        <v>0.11799999999999999</v>
      </c>
      <c r="D68" s="124">
        <v>1567</v>
      </c>
      <c r="E68" s="124">
        <v>1345</v>
      </c>
      <c r="F68" s="124">
        <v>1321</v>
      </c>
      <c r="G68" s="124">
        <v>765</v>
      </c>
      <c r="H68" s="124">
        <v>1099</v>
      </c>
      <c r="I68" s="124">
        <v>495</v>
      </c>
      <c r="J68" s="124">
        <v>732</v>
      </c>
      <c r="K68" s="124">
        <v>780</v>
      </c>
      <c r="L68" s="124">
        <v>666</v>
      </c>
      <c r="M68" s="124">
        <v>1069</v>
      </c>
      <c r="N68" s="124">
        <v>1045</v>
      </c>
      <c r="O68" s="124">
        <v>1690</v>
      </c>
      <c r="P68" s="124">
        <v>1374</v>
      </c>
      <c r="Q68" s="124">
        <v>986</v>
      </c>
      <c r="R68" s="124">
        <v>1064</v>
      </c>
      <c r="S68" s="119">
        <f t="shared" ref="S68:S94" si="59">SUM(D68:R68)</f>
        <v>15998</v>
      </c>
      <c r="V68" s="363">
        <v>1623</v>
      </c>
      <c r="W68" s="363">
        <v>1418</v>
      </c>
      <c r="X68" s="363">
        <v>1340</v>
      </c>
      <c r="Y68" s="363">
        <v>829</v>
      </c>
      <c r="Z68" s="363">
        <v>1157</v>
      </c>
      <c r="AA68" s="363">
        <v>489</v>
      </c>
      <c r="AB68" s="363">
        <v>762</v>
      </c>
      <c r="AC68" s="363">
        <v>798</v>
      </c>
      <c r="AD68" s="363">
        <v>695</v>
      </c>
      <c r="AE68" s="363">
        <v>1149</v>
      </c>
      <c r="AF68" s="363">
        <v>1047</v>
      </c>
      <c r="AG68" s="363">
        <v>1729</v>
      </c>
      <c r="AH68" s="363">
        <v>1405</v>
      </c>
      <c r="AI68" s="363">
        <v>1026</v>
      </c>
      <c r="AJ68" s="363">
        <v>1101</v>
      </c>
      <c r="AK68" s="119">
        <f t="shared" ref="AK68:AK94" si="60">SUM(V68:AJ68)</f>
        <v>16568</v>
      </c>
      <c r="AL68" s="286"/>
    </row>
    <row r="69" spans="1:39" x14ac:dyDescent="0.25">
      <c r="A69" s="62" t="s">
        <v>161</v>
      </c>
      <c r="B69" s="59"/>
      <c r="C69" s="70">
        <v>4.3999999999999997E-2</v>
      </c>
      <c r="D69" s="124">
        <v>136</v>
      </c>
      <c r="E69" s="124">
        <v>97</v>
      </c>
      <c r="F69" s="124">
        <v>56</v>
      </c>
      <c r="G69" s="124">
        <v>33</v>
      </c>
      <c r="H69" s="124">
        <v>70</v>
      </c>
      <c r="I69" s="124">
        <v>84</v>
      </c>
      <c r="J69" s="124">
        <v>125</v>
      </c>
      <c r="K69" s="124">
        <v>90</v>
      </c>
      <c r="L69" s="124">
        <v>86</v>
      </c>
      <c r="M69" s="124">
        <v>136</v>
      </c>
      <c r="N69" s="124">
        <v>170</v>
      </c>
      <c r="O69" s="124">
        <v>261</v>
      </c>
      <c r="P69" s="124">
        <v>145</v>
      </c>
      <c r="Q69" s="124">
        <v>129</v>
      </c>
      <c r="R69" s="124">
        <v>208</v>
      </c>
      <c r="S69" s="119">
        <f t="shared" si="59"/>
        <v>1826</v>
      </c>
      <c r="V69" s="363">
        <v>145</v>
      </c>
      <c r="W69" s="363">
        <v>87</v>
      </c>
      <c r="X69" s="363">
        <v>51</v>
      </c>
      <c r="Y69" s="363">
        <v>35</v>
      </c>
      <c r="Z69" s="363">
        <v>71</v>
      </c>
      <c r="AA69" s="363">
        <v>82</v>
      </c>
      <c r="AB69" s="363">
        <v>117</v>
      </c>
      <c r="AC69" s="363">
        <v>85</v>
      </c>
      <c r="AD69" s="363">
        <v>95</v>
      </c>
      <c r="AE69" s="363">
        <v>137</v>
      </c>
      <c r="AF69" s="363">
        <v>157</v>
      </c>
      <c r="AG69" s="363">
        <v>253</v>
      </c>
      <c r="AH69" s="363">
        <v>151</v>
      </c>
      <c r="AI69" s="363">
        <v>128</v>
      </c>
      <c r="AJ69" s="363">
        <v>204</v>
      </c>
      <c r="AK69" s="119">
        <f t="shared" si="60"/>
        <v>1798</v>
      </c>
      <c r="AL69" s="286"/>
    </row>
    <row r="70" spans="1:39" x14ac:dyDescent="0.25">
      <c r="A70" s="62" t="s">
        <v>162</v>
      </c>
      <c r="B70" s="59"/>
      <c r="C70" s="70">
        <v>2.4E-2</v>
      </c>
      <c r="D70" s="124">
        <f>D71*D72</f>
        <v>10229.972875466592</v>
      </c>
      <c r="E70" s="124">
        <f t="shared" ref="E70:R70" si="61">E71*E72</f>
        <v>10878.293470298657</v>
      </c>
      <c r="F70" s="124">
        <f t="shared" si="61"/>
        <v>9112.3723782427569</v>
      </c>
      <c r="G70" s="124">
        <f t="shared" si="61"/>
        <v>5391.3540605587013</v>
      </c>
      <c r="H70" s="124">
        <f t="shared" si="61"/>
        <v>8011.8419369174644</v>
      </c>
      <c r="I70" s="124">
        <f t="shared" si="61"/>
        <v>4635.4119465510175</v>
      </c>
      <c r="J70" s="124">
        <f t="shared" si="61"/>
        <v>6259.95359305079</v>
      </c>
      <c r="K70" s="124">
        <f t="shared" si="61"/>
        <v>6596.4319771091004</v>
      </c>
      <c r="L70" s="124">
        <f t="shared" si="61"/>
        <v>5386.171328561064</v>
      </c>
      <c r="M70" s="124">
        <f t="shared" si="61"/>
        <v>6906.2233746078646</v>
      </c>
      <c r="N70" s="124">
        <f t="shared" si="61"/>
        <v>6884.5595468826805</v>
      </c>
      <c r="O70" s="124">
        <f t="shared" si="61"/>
        <v>10339.976804822893</v>
      </c>
      <c r="P70" s="124">
        <f t="shared" si="61"/>
        <v>8654.6118217270941</v>
      </c>
      <c r="Q70" s="124">
        <f t="shared" si="61"/>
        <v>7985.4138899940635</v>
      </c>
      <c r="R70" s="124">
        <f t="shared" si="61"/>
        <v>7091.6490607732312</v>
      </c>
      <c r="S70" s="119">
        <f t="shared" si="59"/>
        <v>114364.23806556397</v>
      </c>
      <c r="V70" s="123">
        <f>V71*V72</f>
        <v>11077.637388523724</v>
      </c>
      <c r="W70" s="123">
        <f t="shared" ref="W70:AJ70" si="62">W71*W72</f>
        <v>11092.285222265691</v>
      </c>
      <c r="X70" s="123">
        <f t="shared" si="62"/>
        <v>9297.4007682741794</v>
      </c>
      <c r="Y70" s="123">
        <f t="shared" si="62"/>
        <v>5820.7187826766349</v>
      </c>
      <c r="Z70" s="123">
        <f t="shared" si="62"/>
        <v>8194.8187795411832</v>
      </c>
      <c r="AA70" s="123">
        <f t="shared" si="62"/>
        <v>4585.238836994874</v>
      </c>
      <c r="AB70" s="123">
        <f t="shared" si="62"/>
        <v>6555.9446730063401</v>
      </c>
      <c r="AC70" s="123">
        <f t="shared" si="62"/>
        <v>6535.964626012953</v>
      </c>
      <c r="AD70" s="123">
        <f t="shared" si="62"/>
        <v>5788.6185955093852</v>
      </c>
      <c r="AE70" s="123">
        <f t="shared" si="62"/>
        <v>7371.8747821527932</v>
      </c>
      <c r="AF70" s="123">
        <f t="shared" si="62"/>
        <v>6706.9729044049382</v>
      </c>
      <c r="AG70" s="123">
        <f t="shared" si="62"/>
        <v>10233.892128433636</v>
      </c>
      <c r="AH70" s="123">
        <f t="shared" si="62"/>
        <v>8959.4288315825488</v>
      </c>
      <c r="AI70" s="123">
        <f t="shared" si="62"/>
        <v>8341.4945039613722</v>
      </c>
      <c r="AJ70" s="123">
        <f t="shared" si="62"/>
        <v>7160.79649903886</v>
      </c>
      <c r="AK70" s="119">
        <f t="shared" si="60"/>
        <v>117723.08732237911</v>
      </c>
    </row>
    <row r="71" spans="1:39" x14ac:dyDescent="0.25">
      <c r="A71" s="59" t="s">
        <v>220</v>
      </c>
      <c r="B71" s="59"/>
      <c r="C71" s="70" t="s">
        <v>30</v>
      </c>
      <c r="D71" s="124">
        <v>7404</v>
      </c>
      <c r="E71" s="124">
        <v>6573</v>
      </c>
      <c r="F71" s="124">
        <v>5111</v>
      </c>
      <c r="G71" s="124">
        <v>4749</v>
      </c>
      <c r="H71" s="124">
        <v>9851</v>
      </c>
      <c r="I71" s="124">
        <v>6746</v>
      </c>
      <c r="J71" s="124">
        <v>9799</v>
      </c>
      <c r="K71" s="124">
        <v>9333</v>
      </c>
      <c r="L71" s="124">
        <v>5116</v>
      </c>
      <c r="M71" s="124">
        <v>5431</v>
      </c>
      <c r="N71" s="124">
        <v>6204</v>
      </c>
      <c r="O71" s="124">
        <v>9355</v>
      </c>
      <c r="P71" s="124">
        <v>9360</v>
      </c>
      <c r="Q71" s="124">
        <v>10048</v>
      </c>
      <c r="R71" s="124">
        <v>7959</v>
      </c>
      <c r="S71" s="119">
        <f t="shared" si="59"/>
        <v>113039</v>
      </c>
      <c r="V71" s="123">
        <v>7664</v>
      </c>
      <c r="W71" s="123">
        <v>6732</v>
      </c>
      <c r="X71" s="123">
        <v>5210</v>
      </c>
      <c r="Y71" s="123">
        <v>4927</v>
      </c>
      <c r="Z71" s="123">
        <v>10036</v>
      </c>
      <c r="AA71" s="123">
        <v>6780</v>
      </c>
      <c r="AB71" s="123">
        <v>9705</v>
      </c>
      <c r="AC71" s="123">
        <v>9501</v>
      </c>
      <c r="AD71" s="123">
        <v>5201</v>
      </c>
      <c r="AE71" s="123">
        <v>5535</v>
      </c>
      <c r="AF71" s="123">
        <v>6261</v>
      </c>
      <c r="AG71" s="123">
        <v>9336</v>
      </c>
      <c r="AH71" s="123">
        <v>9587</v>
      </c>
      <c r="AI71" s="123">
        <v>10206</v>
      </c>
      <c r="AJ71" s="123">
        <v>8014</v>
      </c>
      <c r="AK71" s="119">
        <f t="shared" si="60"/>
        <v>114695</v>
      </c>
    </row>
    <row r="72" spans="1:39" x14ac:dyDescent="0.25">
      <c r="A72" s="59" t="s">
        <v>203</v>
      </c>
      <c r="B72" s="59"/>
      <c r="C72" s="70" t="s">
        <v>30</v>
      </c>
      <c r="D72" s="125">
        <v>1.381681911867449</v>
      </c>
      <c r="E72" s="125">
        <v>1.6549967245243657</v>
      </c>
      <c r="F72" s="125">
        <v>1.7828942238784498</v>
      </c>
      <c r="G72" s="125">
        <v>1.1352609097828388</v>
      </c>
      <c r="H72" s="125">
        <v>0.81330239944345395</v>
      </c>
      <c r="I72" s="125">
        <v>0.68713488682938295</v>
      </c>
      <c r="J72" s="125">
        <v>0.63883596214417693</v>
      </c>
      <c r="K72" s="125">
        <v>0.70678581132637952</v>
      </c>
      <c r="L72" s="125">
        <v>1.0528090947148288</v>
      </c>
      <c r="M72" s="125">
        <v>1.2716301555160863</v>
      </c>
      <c r="N72" s="125">
        <v>1.1096968966606513</v>
      </c>
      <c r="O72" s="125">
        <v>1.1052888086395396</v>
      </c>
      <c r="P72" s="125">
        <v>0.92463801514178356</v>
      </c>
      <c r="Q72" s="125">
        <v>0.79472670083539643</v>
      </c>
      <c r="R72" s="125">
        <v>0.89102262354230821</v>
      </c>
      <c r="S72" s="121">
        <v>1</v>
      </c>
      <c r="V72" s="329">
        <v>1.4454119765819056</v>
      </c>
      <c r="W72" s="329">
        <v>1.6476953687263356</v>
      </c>
      <c r="X72" s="329">
        <v>1.7845298979413013</v>
      </c>
      <c r="Y72" s="329">
        <v>1.1813920809167109</v>
      </c>
      <c r="Z72" s="329">
        <v>0.81654232558202311</v>
      </c>
      <c r="AA72" s="329">
        <v>0.6762889140110433</v>
      </c>
      <c r="AB72" s="329">
        <v>0.67552237743496546</v>
      </c>
      <c r="AC72" s="329">
        <v>0.68792386338416511</v>
      </c>
      <c r="AD72" s="329">
        <v>1.1129818487808854</v>
      </c>
      <c r="AE72" s="329">
        <v>1.3318653626292309</v>
      </c>
      <c r="AF72" s="329">
        <v>1.0712302993778851</v>
      </c>
      <c r="AG72" s="329">
        <v>1.0961752494037742</v>
      </c>
      <c r="AH72" s="329">
        <v>0.93453935867138294</v>
      </c>
      <c r="AI72" s="329">
        <v>0.81731280658057726</v>
      </c>
      <c r="AJ72" s="329">
        <v>0.89353587459930872</v>
      </c>
      <c r="AK72" s="121">
        <v>1</v>
      </c>
    </row>
    <row r="73" spans="1:39" x14ac:dyDescent="0.25">
      <c r="A73" s="59" t="s">
        <v>163</v>
      </c>
      <c r="B73" s="59"/>
      <c r="C73" s="70">
        <v>0.11799999999999999</v>
      </c>
      <c r="D73" s="124">
        <v>48</v>
      </c>
      <c r="E73" s="124">
        <v>40</v>
      </c>
      <c r="F73" s="124">
        <v>47</v>
      </c>
      <c r="G73" s="124">
        <v>12</v>
      </c>
      <c r="H73" s="124">
        <v>43</v>
      </c>
      <c r="I73" s="124">
        <v>66</v>
      </c>
      <c r="J73" s="124">
        <v>98</v>
      </c>
      <c r="K73" s="124">
        <v>89</v>
      </c>
      <c r="L73" s="124">
        <v>60</v>
      </c>
      <c r="M73" s="124">
        <v>60</v>
      </c>
      <c r="N73" s="124">
        <v>69</v>
      </c>
      <c r="O73" s="124">
        <v>87</v>
      </c>
      <c r="P73" s="124">
        <v>56</v>
      </c>
      <c r="Q73" s="124">
        <v>67</v>
      </c>
      <c r="R73" s="124">
        <v>103</v>
      </c>
      <c r="S73" s="119">
        <f t="shared" si="59"/>
        <v>945</v>
      </c>
      <c r="V73" s="123">
        <v>55</v>
      </c>
      <c r="W73" s="123">
        <v>43</v>
      </c>
      <c r="X73" s="123">
        <v>48</v>
      </c>
      <c r="Y73" s="123">
        <v>14</v>
      </c>
      <c r="Z73" s="123">
        <v>46</v>
      </c>
      <c r="AA73" s="123">
        <v>68</v>
      </c>
      <c r="AB73" s="123">
        <v>88</v>
      </c>
      <c r="AC73" s="123">
        <v>98</v>
      </c>
      <c r="AD73" s="123">
        <v>67</v>
      </c>
      <c r="AE73" s="123">
        <v>59</v>
      </c>
      <c r="AF73" s="123">
        <v>67</v>
      </c>
      <c r="AG73" s="123">
        <v>106</v>
      </c>
      <c r="AH73" s="123">
        <v>62</v>
      </c>
      <c r="AI73" s="123">
        <v>72</v>
      </c>
      <c r="AJ73" s="123">
        <v>98</v>
      </c>
      <c r="AK73" s="119">
        <f t="shared" si="60"/>
        <v>991</v>
      </c>
      <c r="AM73" s="270"/>
    </row>
    <row r="74" spans="1:39" x14ac:dyDescent="0.25">
      <c r="A74" s="59" t="s">
        <v>164</v>
      </c>
      <c r="B74" s="59"/>
      <c r="C74" s="70">
        <v>8.7999999999999995E-2</v>
      </c>
      <c r="D74" s="124">
        <v>1234</v>
      </c>
      <c r="E74" s="124">
        <v>1205</v>
      </c>
      <c r="F74" s="124">
        <v>866</v>
      </c>
      <c r="G74" s="124">
        <v>759</v>
      </c>
      <c r="H74" s="124">
        <v>889</v>
      </c>
      <c r="I74" s="124">
        <v>326</v>
      </c>
      <c r="J74" s="124">
        <v>560</v>
      </c>
      <c r="K74" s="124">
        <v>656</v>
      </c>
      <c r="L74" s="124">
        <v>543</v>
      </c>
      <c r="M74" s="124">
        <v>647</v>
      </c>
      <c r="N74" s="124">
        <v>676</v>
      </c>
      <c r="O74" s="124">
        <v>1084</v>
      </c>
      <c r="P74" s="124">
        <v>798</v>
      </c>
      <c r="Q74" s="124">
        <v>619</v>
      </c>
      <c r="R74" s="124">
        <v>804</v>
      </c>
      <c r="S74" s="119">
        <f t="shared" si="59"/>
        <v>11666</v>
      </c>
      <c r="V74" s="123">
        <v>1303</v>
      </c>
      <c r="W74" s="123">
        <v>1272</v>
      </c>
      <c r="X74" s="123">
        <v>920</v>
      </c>
      <c r="Y74" s="123">
        <v>832</v>
      </c>
      <c r="Z74" s="123">
        <v>935</v>
      </c>
      <c r="AA74" s="123">
        <v>336</v>
      </c>
      <c r="AB74" s="123">
        <v>569</v>
      </c>
      <c r="AC74" s="123">
        <v>692</v>
      </c>
      <c r="AD74" s="123">
        <v>563</v>
      </c>
      <c r="AE74" s="123">
        <v>667</v>
      </c>
      <c r="AF74" s="123">
        <v>694</v>
      </c>
      <c r="AG74" s="123">
        <v>1118</v>
      </c>
      <c r="AH74" s="123">
        <v>838</v>
      </c>
      <c r="AI74" s="123">
        <v>656</v>
      </c>
      <c r="AJ74" s="123">
        <v>825</v>
      </c>
      <c r="AK74" s="119">
        <f t="shared" si="60"/>
        <v>12220</v>
      </c>
      <c r="AL74" s="286"/>
    </row>
    <row r="75" spans="1:39" x14ac:dyDescent="0.25">
      <c r="A75" s="59" t="s">
        <v>165</v>
      </c>
      <c r="B75" s="59"/>
      <c r="C75" s="70">
        <v>4.8000000000000001E-2</v>
      </c>
      <c r="D75" s="124">
        <f>(D76+D77)*D78</f>
        <v>3219.3188546511565</v>
      </c>
      <c r="E75" s="124">
        <f t="shared" ref="E75:R75" si="63">(E76+E77)*E78</f>
        <v>3584.7229053197761</v>
      </c>
      <c r="F75" s="124">
        <f t="shared" si="63"/>
        <v>3629.9726398165235</v>
      </c>
      <c r="G75" s="124">
        <f t="shared" si="63"/>
        <v>2226.2466440841467</v>
      </c>
      <c r="H75" s="124">
        <f t="shared" si="63"/>
        <v>4290.1701570642199</v>
      </c>
      <c r="I75" s="124">
        <f t="shared" si="63"/>
        <v>2751.9752217516789</v>
      </c>
      <c r="J75" s="124">
        <f t="shared" si="63"/>
        <v>3308.5314479446924</v>
      </c>
      <c r="K75" s="124">
        <f t="shared" si="63"/>
        <v>2974.1546940614048</v>
      </c>
      <c r="L75" s="124">
        <f t="shared" si="63"/>
        <v>2183.5260624385546</v>
      </c>
      <c r="M75" s="124">
        <f t="shared" si="63"/>
        <v>2868.7976308442908</v>
      </c>
      <c r="N75" s="124">
        <f t="shared" si="63"/>
        <v>3638.6961241502754</v>
      </c>
      <c r="O75" s="124">
        <f t="shared" si="63"/>
        <v>4789.2164078351252</v>
      </c>
      <c r="P75" s="124">
        <f t="shared" si="63"/>
        <v>3705.0245266731267</v>
      </c>
      <c r="Q75" s="124">
        <f t="shared" si="63"/>
        <v>3829.7879713257753</v>
      </c>
      <c r="R75" s="124">
        <f t="shared" si="63"/>
        <v>2290.8191651272746</v>
      </c>
      <c r="S75" s="119">
        <f t="shared" si="59"/>
        <v>49290.960453088024</v>
      </c>
      <c r="V75" s="124">
        <f>(V76+V77)*V78</f>
        <v>3614.9753534313459</v>
      </c>
      <c r="W75" s="124">
        <f t="shared" ref="W75:AJ75" si="64">(W76+W77)*W78</f>
        <v>3774.8700897520348</v>
      </c>
      <c r="X75" s="124">
        <f t="shared" si="64"/>
        <v>3751.0818454726154</v>
      </c>
      <c r="Y75" s="124">
        <f t="shared" si="64"/>
        <v>2397.0445321800062</v>
      </c>
      <c r="Z75" s="124">
        <f t="shared" si="64"/>
        <v>4444.4398781429518</v>
      </c>
      <c r="AA75" s="124">
        <f t="shared" si="64"/>
        <v>2801.1886818337412</v>
      </c>
      <c r="AB75" s="124">
        <f t="shared" si="64"/>
        <v>3601.2097941058009</v>
      </c>
      <c r="AC75" s="124">
        <f t="shared" si="64"/>
        <v>2958.07261255191</v>
      </c>
      <c r="AD75" s="124">
        <f t="shared" si="64"/>
        <v>2382.8941382398757</v>
      </c>
      <c r="AE75" s="124">
        <f t="shared" si="64"/>
        <v>2992.7014698278817</v>
      </c>
      <c r="AF75" s="124">
        <f t="shared" si="64"/>
        <v>3515.7778425582187</v>
      </c>
      <c r="AG75" s="124">
        <f t="shared" si="64"/>
        <v>4939.3656738134068</v>
      </c>
      <c r="AH75" s="124">
        <f t="shared" si="64"/>
        <v>3718.5321081534325</v>
      </c>
      <c r="AI75" s="124">
        <f t="shared" si="64"/>
        <v>4078.3909048370806</v>
      </c>
      <c r="AJ75" s="124">
        <f t="shared" si="64"/>
        <v>2413.440397292733</v>
      </c>
      <c r="AK75" s="119">
        <f t="shared" si="60"/>
        <v>51383.985322193046</v>
      </c>
    </row>
    <row r="76" spans="1:39" s="189" customFormat="1" x14ac:dyDescent="0.25">
      <c r="A76" s="137" t="s">
        <v>221</v>
      </c>
      <c r="B76" s="59"/>
      <c r="C76" s="70" t="s">
        <v>30</v>
      </c>
      <c r="D76" s="124">
        <v>2326</v>
      </c>
      <c r="E76" s="124">
        <v>2173</v>
      </c>
      <c r="F76" s="124">
        <v>2046</v>
      </c>
      <c r="G76" s="124">
        <v>1988</v>
      </c>
      <c r="H76" s="124">
        <v>5245</v>
      </c>
      <c r="I76" s="124">
        <v>4025</v>
      </c>
      <c r="J76" s="124">
        <v>5145</v>
      </c>
      <c r="K76" s="124">
        <v>4172</v>
      </c>
      <c r="L76" s="124">
        <v>2086</v>
      </c>
      <c r="M76" s="124">
        <v>2283</v>
      </c>
      <c r="N76" s="124">
        <v>3275</v>
      </c>
      <c r="O76" s="124">
        <v>4337</v>
      </c>
      <c r="P76" s="124">
        <v>3994</v>
      </c>
      <c r="Q76" s="124">
        <v>4789</v>
      </c>
      <c r="R76" s="124">
        <v>2558</v>
      </c>
      <c r="S76" s="119">
        <f t="shared" si="59"/>
        <v>50442</v>
      </c>
      <c r="V76" s="123">
        <v>2491</v>
      </c>
      <c r="W76" s="123">
        <v>2288</v>
      </c>
      <c r="X76" s="123">
        <v>2125</v>
      </c>
      <c r="Y76" s="123">
        <v>2048</v>
      </c>
      <c r="Z76" s="123">
        <v>5426</v>
      </c>
      <c r="AA76" s="123">
        <v>4170</v>
      </c>
      <c r="AB76" s="123">
        <v>5319</v>
      </c>
      <c r="AC76" s="123">
        <v>4274</v>
      </c>
      <c r="AD76" s="123">
        <v>2140</v>
      </c>
      <c r="AE76" s="123">
        <v>2271</v>
      </c>
      <c r="AF76" s="123">
        <v>3284</v>
      </c>
      <c r="AG76" s="123">
        <v>4482</v>
      </c>
      <c r="AH76" s="123">
        <v>3974</v>
      </c>
      <c r="AI76" s="123">
        <v>4959</v>
      </c>
      <c r="AJ76" s="123">
        <v>2693</v>
      </c>
      <c r="AK76" s="119">
        <f t="shared" si="60"/>
        <v>51944</v>
      </c>
    </row>
    <row r="77" spans="1:39" x14ac:dyDescent="0.25">
      <c r="A77" s="59" t="s">
        <v>204</v>
      </c>
      <c r="B77" s="59"/>
      <c r="C77" s="70" t="s">
        <v>30</v>
      </c>
      <c r="D77" s="124">
        <v>4</v>
      </c>
      <c r="E77" s="124">
        <v>-7</v>
      </c>
      <c r="F77" s="124">
        <v>-10</v>
      </c>
      <c r="G77" s="124">
        <v>-27</v>
      </c>
      <c r="H77" s="124">
        <v>30</v>
      </c>
      <c r="I77" s="124">
        <v>-20</v>
      </c>
      <c r="J77" s="124">
        <v>34</v>
      </c>
      <c r="K77" s="124">
        <v>36</v>
      </c>
      <c r="L77" s="124">
        <v>-12</v>
      </c>
      <c r="M77" s="124">
        <v>-27</v>
      </c>
      <c r="N77" s="124">
        <v>4</v>
      </c>
      <c r="O77" s="124">
        <v>-4</v>
      </c>
      <c r="P77" s="124">
        <v>13</v>
      </c>
      <c r="Q77" s="124">
        <v>30</v>
      </c>
      <c r="R77" s="124">
        <v>13</v>
      </c>
      <c r="S77" s="119">
        <f t="shared" si="59"/>
        <v>57</v>
      </c>
      <c r="V77" s="123">
        <v>10</v>
      </c>
      <c r="W77" s="123">
        <v>3</v>
      </c>
      <c r="X77" s="123">
        <v>-23</v>
      </c>
      <c r="Y77" s="123">
        <v>-19</v>
      </c>
      <c r="Z77" s="123">
        <v>17</v>
      </c>
      <c r="AA77" s="123">
        <v>-28</v>
      </c>
      <c r="AB77" s="123">
        <v>12</v>
      </c>
      <c r="AC77" s="123">
        <v>26</v>
      </c>
      <c r="AD77" s="123">
        <v>1</v>
      </c>
      <c r="AE77" s="123">
        <v>-24</v>
      </c>
      <c r="AF77" s="123">
        <v>-2</v>
      </c>
      <c r="AG77" s="123">
        <v>24</v>
      </c>
      <c r="AH77" s="123">
        <v>5</v>
      </c>
      <c r="AI77" s="123">
        <v>31</v>
      </c>
      <c r="AJ77" s="123">
        <v>8</v>
      </c>
      <c r="AK77" s="119">
        <f t="shared" si="60"/>
        <v>41</v>
      </c>
      <c r="AL77" s="189"/>
    </row>
    <row r="78" spans="1:39" x14ac:dyDescent="0.25">
      <c r="A78" s="59" t="s">
        <v>205</v>
      </c>
      <c r="B78" s="59"/>
      <c r="C78" s="70" t="s">
        <v>30</v>
      </c>
      <c r="D78" s="125">
        <v>1.381681911867449</v>
      </c>
      <c r="E78" s="125">
        <v>1.6549967245243657</v>
      </c>
      <c r="F78" s="125">
        <v>1.7828942238784498</v>
      </c>
      <c r="G78" s="125">
        <v>1.1352609097828388</v>
      </c>
      <c r="H78" s="125">
        <v>0.81330239944345395</v>
      </c>
      <c r="I78" s="125">
        <v>0.68713488682938295</v>
      </c>
      <c r="J78" s="125">
        <v>0.63883596214417693</v>
      </c>
      <c r="K78" s="125">
        <v>0.70678581132637952</v>
      </c>
      <c r="L78" s="125">
        <v>1.0528090947148288</v>
      </c>
      <c r="M78" s="125">
        <v>1.2716301555160863</v>
      </c>
      <c r="N78" s="125">
        <v>1.1096968966606513</v>
      </c>
      <c r="O78" s="125">
        <v>1.1052888086395396</v>
      </c>
      <c r="P78" s="125">
        <v>0.92463801514178356</v>
      </c>
      <c r="Q78" s="125">
        <v>0.79472670083539643</v>
      </c>
      <c r="R78" s="125">
        <v>0.89102262354230821</v>
      </c>
      <c r="S78" s="121">
        <v>1</v>
      </c>
      <c r="V78" s="329">
        <v>1.4454119765819056</v>
      </c>
      <c r="W78" s="329">
        <v>1.6476953687263356</v>
      </c>
      <c r="X78" s="329">
        <v>1.7845298979413013</v>
      </c>
      <c r="Y78" s="329">
        <v>1.1813920809167109</v>
      </c>
      <c r="Z78" s="329">
        <v>0.81654232558202311</v>
      </c>
      <c r="AA78" s="329">
        <v>0.6762889140110433</v>
      </c>
      <c r="AB78" s="329">
        <v>0.67552237743496546</v>
      </c>
      <c r="AC78" s="329">
        <v>0.68792386338416511</v>
      </c>
      <c r="AD78" s="329">
        <v>1.1129818487808854</v>
      </c>
      <c r="AE78" s="329">
        <v>1.3318653626292309</v>
      </c>
      <c r="AF78" s="329">
        <v>1.0712302993778851</v>
      </c>
      <c r="AG78" s="329">
        <v>1.0961752494037742</v>
      </c>
      <c r="AH78" s="329">
        <v>0.93453935867138294</v>
      </c>
      <c r="AI78" s="329">
        <v>0.81731280658057726</v>
      </c>
      <c r="AJ78" s="329">
        <v>0.89353587459930872</v>
      </c>
      <c r="AK78" s="121">
        <v>1</v>
      </c>
      <c r="AL78" s="286"/>
    </row>
    <row r="79" spans="1:39" x14ac:dyDescent="0.25">
      <c r="A79" s="59" t="s">
        <v>166</v>
      </c>
      <c r="B79" s="59"/>
      <c r="C79" s="70">
        <v>3.7999999999999999E-2</v>
      </c>
      <c r="D79" s="124">
        <f>D80+D81</f>
        <v>1389</v>
      </c>
      <c r="E79" s="124">
        <f t="shared" ref="E79:R79" si="65">E80+E81</f>
        <v>1332</v>
      </c>
      <c r="F79" s="124">
        <f t="shared" si="65"/>
        <v>1376</v>
      </c>
      <c r="G79" s="124">
        <f t="shared" si="65"/>
        <v>1265</v>
      </c>
      <c r="H79" s="124">
        <f t="shared" si="65"/>
        <v>2674</v>
      </c>
      <c r="I79" s="124">
        <f t="shared" si="65"/>
        <v>1522</v>
      </c>
      <c r="J79" s="124">
        <f t="shared" si="65"/>
        <v>1863</v>
      </c>
      <c r="K79" s="124">
        <f t="shared" si="65"/>
        <v>1595</v>
      </c>
      <c r="L79" s="124">
        <f t="shared" si="65"/>
        <v>989</v>
      </c>
      <c r="M79" s="124">
        <f t="shared" si="65"/>
        <v>1130</v>
      </c>
      <c r="N79" s="124">
        <f t="shared" si="65"/>
        <v>1336</v>
      </c>
      <c r="O79" s="124">
        <f t="shared" si="65"/>
        <v>2068</v>
      </c>
      <c r="P79" s="124">
        <f t="shared" si="65"/>
        <v>1912</v>
      </c>
      <c r="Q79" s="124">
        <f t="shared" si="65"/>
        <v>1896</v>
      </c>
      <c r="R79" s="124">
        <f t="shared" si="65"/>
        <v>1047</v>
      </c>
      <c r="S79" s="119">
        <f t="shared" si="59"/>
        <v>23394</v>
      </c>
      <c r="V79" s="123">
        <f>V80+V81</f>
        <v>1491</v>
      </c>
      <c r="W79" s="123">
        <f t="shared" ref="W79:AJ79" si="66">W80+W81</f>
        <v>1399</v>
      </c>
      <c r="X79" s="123">
        <f t="shared" si="66"/>
        <v>1390</v>
      </c>
      <c r="Y79" s="123">
        <f t="shared" si="66"/>
        <v>1305</v>
      </c>
      <c r="Z79" s="123">
        <f t="shared" si="66"/>
        <v>2730</v>
      </c>
      <c r="AA79" s="123">
        <f t="shared" si="66"/>
        <v>1629</v>
      </c>
      <c r="AB79" s="123">
        <f t="shared" si="66"/>
        <v>1919</v>
      </c>
      <c r="AC79" s="123">
        <f t="shared" si="66"/>
        <v>1634</v>
      </c>
      <c r="AD79" s="123">
        <f t="shared" si="66"/>
        <v>1021</v>
      </c>
      <c r="AE79" s="123">
        <f t="shared" si="66"/>
        <v>1149</v>
      </c>
      <c r="AF79" s="123">
        <f t="shared" si="66"/>
        <v>1359</v>
      </c>
      <c r="AG79" s="123">
        <f t="shared" si="66"/>
        <v>2164</v>
      </c>
      <c r="AH79" s="123">
        <f t="shared" si="66"/>
        <v>1917</v>
      </c>
      <c r="AI79" s="123">
        <f t="shared" si="66"/>
        <v>1964</v>
      </c>
      <c r="AJ79" s="123">
        <f t="shared" si="66"/>
        <v>1116</v>
      </c>
      <c r="AK79" s="123">
        <f>SUM(V79:AJ79)</f>
        <v>24187</v>
      </c>
    </row>
    <row r="80" spans="1:39" x14ac:dyDescent="0.25">
      <c r="A80" s="59" t="s">
        <v>206</v>
      </c>
      <c r="B80" s="59"/>
      <c r="C80" s="70" t="s">
        <v>30</v>
      </c>
      <c r="D80" s="124">
        <v>1385</v>
      </c>
      <c r="E80" s="124">
        <v>1339</v>
      </c>
      <c r="F80" s="124">
        <v>1386</v>
      </c>
      <c r="G80" s="124">
        <v>1292</v>
      </c>
      <c r="H80" s="124">
        <v>2644</v>
      </c>
      <c r="I80" s="124">
        <v>1542</v>
      </c>
      <c r="J80" s="124">
        <v>1829</v>
      </c>
      <c r="K80" s="124">
        <v>1559</v>
      </c>
      <c r="L80" s="124">
        <v>1001</v>
      </c>
      <c r="M80" s="124">
        <v>1157</v>
      </c>
      <c r="N80" s="124">
        <v>1332</v>
      </c>
      <c r="O80" s="124">
        <v>2072</v>
      </c>
      <c r="P80" s="124">
        <v>1899</v>
      </c>
      <c r="Q80" s="124">
        <v>1866</v>
      </c>
      <c r="R80" s="124">
        <v>1034</v>
      </c>
      <c r="S80" s="119">
        <f t="shared" si="59"/>
        <v>23337</v>
      </c>
      <c r="V80" s="123">
        <v>1481</v>
      </c>
      <c r="W80" s="123">
        <v>1396</v>
      </c>
      <c r="X80" s="123">
        <v>1413</v>
      </c>
      <c r="Y80" s="123">
        <v>1324</v>
      </c>
      <c r="Z80" s="123">
        <v>2713</v>
      </c>
      <c r="AA80" s="123">
        <v>1657</v>
      </c>
      <c r="AB80" s="123">
        <v>1907</v>
      </c>
      <c r="AC80" s="123">
        <v>1608</v>
      </c>
      <c r="AD80" s="123">
        <v>1020</v>
      </c>
      <c r="AE80" s="123">
        <v>1173</v>
      </c>
      <c r="AF80" s="123">
        <v>1361</v>
      </c>
      <c r="AG80" s="123">
        <v>2140</v>
      </c>
      <c r="AH80" s="123">
        <v>1912</v>
      </c>
      <c r="AI80" s="123">
        <v>1933</v>
      </c>
      <c r="AJ80" s="123">
        <v>1108</v>
      </c>
      <c r="AK80" s="119">
        <f t="shared" si="60"/>
        <v>24146</v>
      </c>
    </row>
    <row r="81" spans="1:38" x14ac:dyDescent="0.25">
      <c r="A81" s="59" t="s">
        <v>207</v>
      </c>
      <c r="B81" s="59"/>
      <c r="C81" s="70" t="s">
        <v>30</v>
      </c>
      <c r="D81" s="124">
        <v>4</v>
      </c>
      <c r="E81" s="124">
        <v>-7</v>
      </c>
      <c r="F81" s="124">
        <v>-10</v>
      </c>
      <c r="G81" s="124">
        <v>-27</v>
      </c>
      <c r="H81" s="124">
        <v>30</v>
      </c>
      <c r="I81" s="124">
        <v>-20</v>
      </c>
      <c r="J81" s="124">
        <v>34</v>
      </c>
      <c r="K81" s="124">
        <v>36</v>
      </c>
      <c r="L81" s="124">
        <v>-12</v>
      </c>
      <c r="M81" s="124">
        <v>-27</v>
      </c>
      <c r="N81" s="124">
        <v>4</v>
      </c>
      <c r="O81" s="124">
        <v>-4</v>
      </c>
      <c r="P81" s="124">
        <v>13</v>
      </c>
      <c r="Q81" s="124">
        <v>30</v>
      </c>
      <c r="R81" s="124">
        <v>13</v>
      </c>
      <c r="S81" s="119">
        <f t="shared" si="59"/>
        <v>57</v>
      </c>
      <c r="V81" s="123">
        <v>10</v>
      </c>
      <c r="W81" s="123">
        <v>3</v>
      </c>
      <c r="X81" s="123">
        <v>-23</v>
      </c>
      <c r="Y81" s="123">
        <v>-19</v>
      </c>
      <c r="Z81" s="123">
        <v>17</v>
      </c>
      <c r="AA81" s="123">
        <v>-28</v>
      </c>
      <c r="AB81" s="123">
        <v>12</v>
      </c>
      <c r="AC81" s="123">
        <v>26</v>
      </c>
      <c r="AD81" s="123">
        <v>1</v>
      </c>
      <c r="AE81" s="123">
        <v>-24</v>
      </c>
      <c r="AF81" s="123">
        <v>-2</v>
      </c>
      <c r="AG81" s="123">
        <v>24</v>
      </c>
      <c r="AH81" s="123">
        <v>5</v>
      </c>
      <c r="AI81" s="123">
        <v>31</v>
      </c>
      <c r="AJ81" s="123">
        <v>8</v>
      </c>
      <c r="AK81" s="119">
        <f t="shared" si="60"/>
        <v>41</v>
      </c>
    </row>
    <row r="82" spans="1:38" x14ac:dyDescent="0.25">
      <c r="A82" s="59" t="s">
        <v>167</v>
      </c>
      <c r="B82" s="59"/>
      <c r="C82" s="70">
        <v>0.13300000000000001</v>
      </c>
      <c r="D82" s="124">
        <f>D83+D84</f>
        <v>519</v>
      </c>
      <c r="E82" s="124">
        <f t="shared" ref="E82:R82" si="67">E83+E84</f>
        <v>493</v>
      </c>
      <c r="F82" s="124">
        <f t="shared" si="67"/>
        <v>472</v>
      </c>
      <c r="G82" s="124">
        <f t="shared" si="67"/>
        <v>478</v>
      </c>
      <c r="H82" s="124">
        <f t="shared" si="67"/>
        <v>1466</v>
      </c>
      <c r="I82" s="124">
        <f t="shared" si="67"/>
        <v>1203</v>
      </c>
      <c r="J82" s="124">
        <f t="shared" si="67"/>
        <v>1521</v>
      </c>
      <c r="K82" s="124">
        <f t="shared" si="67"/>
        <v>1460</v>
      </c>
      <c r="L82" s="124">
        <f t="shared" si="67"/>
        <v>845</v>
      </c>
      <c r="M82" s="124">
        <f t="shared" si="67"/>
        <v>846</v>
      </c>
      <c r="N82" s="124">
        <f t="shared" si="67"/>
        <v>862</v>
      </c>
      <c r="O82" s="124">
        <f t="shared" si="67"/>
        <v>1229</v>
      </c>
      <c r="P82" s="124">
        <f t="shared" si="67"/>
        <v>2284</v>
      </c>
      <c r="Q82" s="124">
        <f t="shared" si="67"/>
        <v>1803</v>
      </c>
      <c r="R82" s="124">
        <f t="shared" si="67"/>
        <v>517</v>
      </c>
      <c r="S82" s="119">
        <f t="shared" si="59"/>
        <v>15998</v>
      </c>
      <c r="V82" s="123">
        <f>V83+V84</f>
        <v>511</v>
      </c>
      <c r="W82" s="123">
        <f t="shared" ref="W82:AJ82" si="68">W83+W84</f>
        <v>499</v>
      </c>
      <c r="X82" s="123">
        <f t="shared" si="68"/>
        <v>478</v>
      </c>
      <c r="Y82" s="123">
        <f t="shared" si="68"/>
        <v>487</v>
      </c>
      <c r="Z82" s="123">
        <f t="shared" si="68"/>
        <v>1499</v>
      </c>
      <c r="AA82" s="123">
        <f t="shared" si="68"/>
        <v>1203</v>
      </c>
      <c r="AB82" s="123">
        <f t="shared" si="68"/>
        <v>1557</v>
      </c>
      <c r="AC82" s="123">
        <f t="shared" si="68"/>
        <v>1459</v>
      </c>
      <c r="AD82" s="123">
        <f t="shared" si="68"/>
        <v>809</v>
      </c>
      <c r="AE82" s="123">
        <f t="shared" si="68"/>
        <v>826</v>
      </c>
      <c r="AF82" s="123">
        <f t="shared" si="68"/>
        <v>925</v>
      </c>
      <c r="AG82" s="123">
        <f t="shared" si="68"/>
        <v>1245</v>
      </c>
      <c r="AH82" s="123">
        <f t="shared" si="68"/>
        <v>2238</v>
      </c>
      <c r="AI82" s="123">
        <f t="shared" si="68"/>
        <v>1801</v>
      </c>
      <c r="AJ82" s="123">
        <f t="shared" si="68"/>
        <v>508</v>
      </c>
      <c r="AK82" s="119">
        <f t="shared" si="60"/>
        <v>16045</v>
      </c>
    </row>
    <row r="83" spans="1:38" s="189" customFormat="1" x14ac:dyDescent="0.25">
      <c r="A83" s="59" t="s">
        <v>208</v>
      </c>
      <c r="B83" s="59"/>
      <c r="C83" s="70" t="s">
        <v>30</v>
      </c>
      <c r="D83" s="124">
        <v>512</v>
      </c>
      <c r="E83" s="124">
        <v>520</v>
      </c>
      <c r="F83" s="124">
        <v>498</v>
      </c>
      <c r="G83" s="124">
        <v>527</v>
      </c>
      <c r="H83" s="124">
        <v>1451</v>
      </c>
      <c r="I83" s="124">
        <v>1233</v>
      </c>
      <c r="J83" s="124">
        <v>1438</v>
      </c>
      <c r="K83" s="124">
        <v>1424</v>
      </c>
      <c r="L83" s="124">
        <v>839</v>
      </c>
      <c r="M83" s="124">
        <v>883</v>
      </c>
      <c r="N83" s="124">
        <v>915</v>
      </c>
      <c r="O83" s="124">
        <v>1263</v>
      </c>
      <c r="P83" s="124">
        <v>2193</v>
      </c>
      <c r="Q83" s="124">
        <v>1770</v>
      </c>
      <c r="R83" s="124">
        <v>513</v>
      </c>
      <c r="S83" s="119">
        <f t="shared" si="59"/>
        <v>15979</v>
      </c>
      <c r="V83" s="123">
        <v>497</v>
      </c>
      <c r="W83" s="123">
        <v>508</v>
      </c>
      <c r="X83" s="123">
        <v>493</v>
      </c>
      <c r="Y83" s="123">
        <v>543</v>
      </c>
      <c r="Z83" s="123">
        <v>1499</v>
      </c>
      <c r="AA83" s="123">
        <v>1234</v>
      </c>
      <c r="AB83" s="123">
        <v>1550</v>
      </c>
      <c r="AC83" s="123">
        <v>1435</v>
      </c>
      <c r="AD83" s="123">
        <v>762</v>
      </c>
      <c r="AE83" s="123">
        <v>884</v>
      </c>
      <c r="AF83" s="123">
        <v>956</v>
      </c>
      <c r="AG83" s="123">
        <v>1240</v>
      </c>
      <c r="AH83" s="123">
        <v>2159</v>
      </c>
      <c r="AI83" s="123">
        <v>1756</v>
      </c>
      <c r="AJ83" s="123">
        <v>512</v>
      </c>
      <c r="AK83" s="119">
        <f t="shared" si="60"/>
        <v>16028</v>
      </c>
    </row>
    <row r="84" spans="1:38" x14ac:dyDescent="0.25">
      <c r="A84" s="59" t="s">
        <v>209</v>
      </c>
      <c r="B84" s="59"/>
      <c r="C84" s="70" t="s">
        <v>30</v>
      </c>
      <c r="D84" s="124">
        <v>7</v>
      </c>
      <c r="E84" s="124">
        <v>-27</v>
      </c>
      <c r="F84" s="124">
        <v>-26</v>
      </c>
      <c r="G84" s="124">
        <v>-49</v>
      </c>
      <c r="H84" s="124">
        <v>15</v>
      </c>
      <c r="I84" s="124">
        <v>-30</v>
      </c>
      <c r="J84" s="124">
        <v>83</v>
      </c>
      <c r="K84" s="124">
        <v>36</v>
      </c>
      <c r="L84" s="124">
        <v>6</v>
      </c>
      <c r="M84" s="124">
        <v>-37</v>
      </c>
      <c r="N84" s="124">
        <v>-53</v>
      </c>
      <c r="O84" s="124">
        <v>-34</v>
      </c>
      <c r="P84" s="124">
        <v>91</v>
      </c>
      <c r="Q84" s="124">
        <v>33</v>
      </c>
      <c r="R84" s="124">
        <v>4</v>
      </c>
      <c r="S84" s="119">
        <f t="shared" si="59"/>
        <v>19</v>
      </c>
      <c r="V84" s="123">
        <v>14</v>
      </c>
      <c r="W84" s="123">
        <v>-9</v>
      </c>
      <c r="X84" s="123">
        <v>-15</v>
      </c>
      <c r="Y84" s="123">
        <v>-56</v>
      </c>
      <c r="Z84" s="123">
        <v>0</v>
      </c>
      <c r="AA84" s="123">
        <v>-31</v>
      </c>
      <c r="AB84" s="123">
        <v>7</v>
      </c>
      <c r="AC84" s="123">
        <v>24</v>
      </c>
      <c r="AD84" s="123">
        <v>47</v>
      </c>
      <c r="AE84" s="123">
        <v>-58</v>
      </c>
      <c r="AF84" s="123">
        <v>-31</v>
      </c>
      <c r="AG84" s="123">
        <v>5</v>
      </c>
      <c r="AH84" s="123">
        <v>79</v>
      </c>
      <c r="AI84" s="123">
        <v>45</v>
      </c>
      <c r="AJ84" s="123">
        <v>-4</v>
      </c>
      <c r="AK84" s="119">
        <f t="shared" si="60"/>
        <v>17</v>
      </c>
      <c r="AL84" s="189"/>
    </row>
    <row r="85" spans="1:38" x14ac:dyDescent="0.25">
      <c r="A85" s="59" t="s">
        <v>168</v>
      </c>
      <c r="B85" s="59"/>
      <c r="C85" s="70">
        <v>7.3999999999999996E-2</v>
      </c>
      <c r="D85" s="124">
        <f>D86+D87</f>
        <v>394</v>
      </c>
      <c r="E85" s="124">
        <f t="shared" ref="E85:R85" si="69">E86+E87</f>
        <v>373</v>
      </c>
      <c r="F85" s="124">
        <f t="shared" si="69"/>
        <v>373</v>
      </c>
      <c r="G85" s="124">
        <f t="shared" si="69"/>
        <v>343</v>
      </c>
      <c r="H85" s="124">
        <f t="shared" si="69"/>
        <v>944</v>
      </c>
      <c r="I85" s="124">
        <f t="shared" si="69"/>
        <v>697</v>
      </c>
      <c r="J85" s="124">
        <f t="shared" si="69"/>
        <v>898</v>
      </c>
      <c r="K85" s="124">
        <f t="shared" si="69"/>
        <v>847</v>
      </c>
      <c r="L85" s="124">
        <f t="shared" si="69"/>
        <v>570</v>
      </c>
      <c r="M85" s="124">
        <f t="shared" si="69"/>
        <v>554</v>
      </c>
      <c r="N85" s="124">
        <f t="shared" si="69"/>
        <v>512</v>
      </c>
      <c r="O85" s="124">
        <f t="shared" si="69"/>
        <v>814</v>
      </c>
      <c r="P85" s="124">
        <f t="shared" si="69"/>
        <v>1475</v>
      </c>
      <c r="Q85" s="124">
        <f t="shared" si="69"/>
        <v>1076</v>
      </c>
      <c r="R85" s="124">
        <f t="shared" si="69"/>
        <v>308</v>
      </c>
      <c r="S85" s="119">
        <f t="shared" si="59"/>
        <v>10178</v>
      </c>
      <c r="V85" s="123">
        <f>V86+V87</f>
        <v>379</v>
      </c>
      <c r="W85" s="123">
        <f t="shared" ref="W85:AJ85" si="70">W86+W87</f>
        <v>380</v>
      </c>
      <c r="X85" s="123">
        <f t="shared" si="70"/>
        <v>381</v>
      </c>
      <c r="Y85" s="123">
        <f t="shared" si="70"/>
        <v>338</v>
      </c>
      <c r="Z85" s="123">
        <f t="shared" si="70"/>
        <v>961</v>
      </c>
      <c r="AA85" s="123">
        <f t="shared" si="70"/>
        <v>692</v>
      </c>
      <c r="AB85" s="123">
        <f t="shared" si="70"/>
        <v>884</v>
      </c>
      <c r="AC85" s="123">
        <f t="shared" si="70"/>
        <v>826</v>
      </c>
      <c r="AD85" s="123">
        <f t="shared" si="70"/>
        <v>545</v>
      </c>
      <c r="AE85" s="123">
        <f t="shared" si="70"/>
        <v>522</v>
      </c>
      <c r="AF85" s="123">
        <f t="shared" si="70"/>
        <v>554</v>
      </c>
      <c r="AG85" s="123">
        <f t="shared" si="70"/>
        <v>849</v>
      </c>
      <c r="AH85" s="123">
        <f t="shared" si="70"/>
        <v>1447</v>
      </c>
      <c r="AI85" s="123">
        <f t="shared" si="70"/>
        <v>1064</v>
      </c>
      <c r="AJ85" s="123">
        <f t="shared" si="70"/>
        <v>297</v>
      </c>
      <c r="AK85" s="119">
        <f t="shared" si="60"/>
        <v>10119</v>
      </c>
      <c r="AL85" s="189"/>
    </row>
    <row r="86" spans="1:38" x14ac:dyDescent="0.25">
      <c r="A86" s="59" t="s">
        <v>210</v>
      </c>
      <c r="B86" s="59"/>
      <c r="C86" s="70" t="s">
        <v>30</v>
      </c>
      <c r="D86" s="124">
        <v>387</v>
      </c>
      <c r="E86" s="124">
        <v>400</v>
      </c>
      <c r="F86" s="124">
        <v>399</v>
      </c>
      <c r="G86" s="124">
        <v>392</v>
      </c>
      <c r="H86" s="124">
        <v>929</v>
      </c>
      <c r="I86" s="124">
        <v>727</v>
      </c>
      <c r="J86" s="124">
        <v>815</v>
      </c>
      <c r="K86" s="124">
        <v>811</v>
      </c>
      <c r="L86" s="124">
        <v>564</v>
      </c>
      <c r="M86" s="124">
        <v>591</v>
      </c>
      <c r="N86" s="124">
        <v>565</v>
      </c>
      <c r="O86" s="124">
        <v>848</v>
      </c>
      <c r="P86" s="124">
        <v>1384</v>
      </c>
      <c r="Q86" s="124">
        <v>1043</v>
      </c>
      <c r="R86" s="124">
        <v>304</v>
      </c>
      <c r="S86" s="119">
        <f t="shared" si="59"/>
        <v>10159</v>
      </c>
      <c r="V86" s="123">
        <v>365</v>
      </c>
      <c r="W86" s="123">
        <v>389</v>
      </c>
      <c r="X86" s="123">
        <v>396</v>
      </c>
      <c r="Y86" s="123">
        <v>394</v>
      </c>
      <c r="Z86" s="123">
        <v>961</v>
      </c>
      <c r="AA86" s="123">
        <v>723</v>
      </c>
      <c r="AB86" s="123">
        <v>877</v>
      </c>
      <c r="AC86" s="123">
        <v>802</v>
      </c>
      <c r="AD86" s="123">
        <v>498</v>
      </c>
      <c r="AE86" s="123">
        <v>580</v>
      </c>
      <c r="AF86" s="123">
        <v>585</v>
      </c>
      <c r="AG86" s="123">
        <v>844</v>
      </c>
      <c r="AH86" s="123">
        <v>1368</v>
      </c>
      <c r="AI86" s="123">
        <v>1019</v>
      </c>
      <c r="AJ86" s="123">
        <v>301</v>
      </c>
      <c r="AK86" s="119">
        <f t="shared" si="60"/>
        <v>10102</v>
      </c>
    </row>
    <row r="87" spans="1:38" x14ac:dyDescent="0.25">
      <c r="A87" s="59" t="s">
        <v>211</v>
      </c>
      <c r="B87" s="59"/>
      <c r="C87" s="70" t="s">
        <v>30</v>
      </c>
      <c r="D87" s="124">
        <v>7</v>
      </c>
      <c r="E87" s="124">
        <v>-27</v>
      </c>
      <c r="F87" s="124">
        <v>-26</v>
      </c>
      <c r="G87" s="124">
        <v>-49</v>
      </c>
      <c r="H87" s="124">
        <v>15</v>
      </c>
      <c r="I87" s="124">
        <v>-30</v>
      </c>
      <c r="J87" s="124">
        <v>83</v>
      </c>
      <c r="K87" s="124">
        <v>36</v>
      </c>
      <c r="L87" s="124">
        <v>6</v>
      </c>
      <c r="M87" s="124">
        <v>-37</v>
      </c>
      <c r="N87" s="124">
        <v>-53</v>
      </c>
      <c r="O87" s="124">
        <v>-34</v>
      </c>
      <c r="P87" s="124">
        <v>91</v>
      </c>
      <c r="Q87" s="124">
        <v>33</v>
      </c>
      <c r="R87" s="124">
        <v>4</v>
      </c>
      <c r="S87" s="119">
        <f t="shared" si="59"/>
        <v>19</v>
      </c>
      <c r="V87" s="123">
        <f>V84</f>
        <v>14</v>
      </c>
      <c r="W87" s="123">
        <f t="shared" ref="W87:AJ87" si="71">W84</f>
        <v>-9</v>
      </c>
      <c r="X87" s="123">
        <f t="shared" si="71"/>
        <v>-15</v>
      </c>
      <c r="Y87" s="123">
        <f t="shared" si="71"/>
        <v>-56</v>
      </c>
      <c r="Z87" s="123">
        <f t="shared" si="71"/>
        <v>0</v>
      </c>
      <c r="AA87" s="123">
        <f t="shared" si="71"/>
        <v>-31</v>
      </c>
      <c r="AB87" s="123">
        <f t="shared" si="71"/>
        <v>7</v>
      </c>
      <c r="AC87" s="123">
        <f t="shared" si="71"/>
        <v>24</v>
      </c>
      <c r="AD87" s="123">
        <f t="shared" si="71"/>
        <v>47</v>
      </c>
      <c r="AE87" s="123">
        <f t="shared" si="71"/>
        <v>-58</v>
      </c>
      <c r="AF87" s="123">
        <f t="shared" si="71"/>
        <v>-31</v>
      </c>
      <c r="AG87" s="123">
        <f t="shared" si="71"/>
        <v>5</v>
      </c>
      <c r="AH87" s="123">
        <f t="shared" si="71"/>
        <v>79</v>
      </c>
      <c r="AI87" s="123">
        <f t="shared" si="71"/>
        <v>45</v>
      </c>
      <c r="AJ87" s="123">
        <f t="shared" si="71"/>
        <v>-4</v>
      </c>
      <c r="AK87" s="119">
        <f t="shared" si="60"/>
        <v>17</v>
      </c>
    </row>
    <row r="88" spans="1:38" x14ac:dyDescent="0.25">
      <c r="A88" s="59" t="s">
        <v>169</v>
      </c>
      <c r="B88" s="59"/>
      <c r="C88" s="70">
        <v>0.16500000000000001</v>
      </c>
      <c r="D88" s="124">
        <f>D89+D90</f>
        <v>189</v>
      </c>
      <c r="E88" s="124">
        <f t="shared" ref="E88:R88" si="72">E89+E90</f>
        <v>216</v>
      </c>
      <c r="F88" s="124">
        <f t="shared" si="72"/>
        <v>201</v>
      </c>
      <c r="G88" s="124">
        <f t="shared" si="72"/>
        <v>213</v>
      </c>
      <c r="H88" s="124">
        <f t="shared" si="72"/>
        <v>466</v>
      </c>
      <c r="I88" s="124">
        <f t="shared" si="72"/>
        <v>386</v>
      </c>
      <c r="J88" s="124">
        <f t="shared" si="72"/>
        <v>508</v>
      </c>
      <c r="K88" s="124">
        <f t="shared" si="72"/>
        <v>440</v>
      </c>
      <c r="L88" s="124">
        <f t="shared" si="72"/>
        <v>277</v>
      </c>
      <c r="M88" s="124">
        <f t="shared" si="72"/>
        <v>199</v>
      </c>
      <c r="N88" s="124">
        <f t="shared" si="72"/>
        <v>152</v>
      </c>
      <c r="O88" s="124">
        <f t="shared" si="72"/>
        <v>341</v>
      </c>
      <c r="P88" s="124">
        <f t="shared" si="72"/>
        <v>582</v>
      </c>
      <c r="Q88" s="124">
        <f t="shared" si="72"/>
        <v>676</v>
      </c>
      <c r="R88" s="124">
        <f t="shared" si="72"/>
        <v>119</v>
      </c>
      <c r="S88" s="119">
        <f t="shared" si="59"/>
        <v>4965</v>
      </c>
      <c r="V88" s="123">
        <f>V89+V90</f>
        <v>184</v>
      </c>
      <c r="W88" s="123">
        <f t="shared" ref="W88:AJ88" si="73">W89+W90</f>
        <v>190</v>
      </c>
      <c r="X88" s="123">
        <f t="shared" si="73"/>
        <v>177</v>
      </c>
      <c r="Y88" s="123">
        <f t="shared" si="73"/>
        <v>193</v>
      </c>
      <c r="Z88" s="123">
        <f t="shared" si="73"/>
        <v>448</v>
      </c>
      <c r="AA88" s="123">
        <f t="shared" si="73"/>
        <v>366</v>
      </c>
      <c r="AB88" s="123">
        <f t="shared" si="73"/>
        <v>505</v>
      </c>
      <c r="AC88" s="123">
        <f t="shared" si="73"/>
        <v>431</v>
      </c>
      <c r="AD88" s="123">
        <f t="shared" si="73"/>
        <v>265</v>
      </c>
      <c r="AE88" s="123">
        <f t="shared" si="73"/>
        <v>192</v>
      </c>
      <c r="AF88" s="123">
        <f t="shared" si="73"/>
        <v>145</v>
      </c>
      <c r="AG88" s="123">
        <f t="shared" si="73"/>
        <v>345</v>
      </c>
      <c r="AH88" s="123">
        <f t="shared" si="73"/>
        <v>595</v>
      </c>
      <c r="AI88" s="123">
        <f t="shared" si="73"/>
        <v>676</v>
      </c>
      <c r="AJ88" s="123">
        <f t="shared" si="73"/>
        <v>134</v>
      </c>
      <c r="AK88" s="119">
        <f t="shared" si="60"/>
        <v>4846</v>
      </c>
    </row>
    <row r="89" spans="1:38" x14ac:dyDescent="0.25">
      <c r="A89" s="59" t="s">
        <v>212</v>
      </c>
      <c r="B89" s="59"/>
      <c r="C89" s="70" t="s">
        <v>30</v>
      </c>
      <c r="D89" s="124">
        <v>192</v>
      </c>
      <c r="E89" s="124">
        <v>255</v>
      </c>
      <c r="F89" s="124">
        <v>218</v>
      </c>
      <c r="G89" s="124">
        <v>263</v>
      </c>
      <c r="H89" s="124">
        <v>477</v>
      </c>
      <c r="I89" s="124">
        <v>418</v>
      </c>
      <c r="J89" s="124">
        <v>401</v>
      </c>
      <c r="K89" s="124">
        <v>426</v>
      </c>
      <c r="L89" s="124">
        <v>273</v>
      </c>
      <c r="M89" s="124">
        <v>239</v>
      </c>
      <c r="N89" s="124">
        <v>203</v>
      </c>
      <c r="O89" s="124">
        <v>343</v>
      </c>
      <c r="P89" s="124">
        <v>499</v>
      </c>
      <c r="Q89" s="124">
        <v>615</v>
      </c>
      <c r="R89" s="124">
        <v>133</v>
      </c>
      <c r="S89" s="119">
        <f t="shared" si="59"/>
        <v>4955</v>
      </c>
      <c r="V89" s="123">
        <v>170</v>
      </c>
      <c r="W89" s="123">
        <v>209</v>
      </c>
      <c r="X89" s="123">
        <v>203</v>
      </c>
      <c r="Y89" s="123">
        <v>247</v>
      </c>
      <c r="Z89" s="123">
        <v>455</v>
      </c>
      <c r="AA89" s="123">
        <v>416</v>
      </c>
      <c r="AB89" s="123">
        <v>472</v>
      </c>
      <c r="AC89" s="123">
        <v>408</v>
      </c>
      <c r="AD89" s="123">
        <v>214</v>
      </c>
      <c r="AE89" s="123">
        <v>234</v>
      </c>
      <c r="AF89" s="123">
        <v>211</v>
      </c>
      <c r="AG89" s="123">
        <v>315</v>
      </c>
      <c r="AH89" s="123">
        <v>511</v>
      </c>
      <c r="AI89" s="123">
        <v>627</v>
      </c>
      <c r="AJ89" s="123">
        <v>143</v>
      </c>
      <c r="AK89" s="119">
        <f t="shared" si="60"/>
        <v>4835</v>
      </c>
    </row>
    <row r="90" spans="1:38" x14ac:dyDescent="0.25">
      <c r="A90" s="59" t="s">
        <v>213</v>
      </c>
      <c r="B90" s="59"/>
      <c r="C90" s="70" t="s">
        <v>30</v>
      </c>
      <c r="D90" s="124">
        <v>-3</v>
      </c>
      <c r="E90" s="124">
        <v>-39</v>
      </c>
      <c r="F90" s="124">
        <v>-17</v>
      </c>
      <c r="G90" s="124">
        <v>-50</v>
      </c>
      <c r="H90" s="124">
        <v>-11</v>
      </c>
      <c r="I90" s="124">
        <v>-32</v>
      </c>
      <c r="J90" s="124">
        <v>107</v>
      </c>
      <c r="K90" s="124">
        <v>14</v>
      </c>
      <c r="L90" s="124">
        <v>4</v>
      </c>
      <c r="M90" s="124">
        <v>-40</v>
      </c>
      <c r="N90" s="124">
        <v>-51</v>
      </c>
      <c r="O90" s="124">
        <v>-2</v>
      </c>
      <c r="P90" s="124">
        <v>83</v>
      </c>
      <c r="Q90" s="124">
        <v>61</v>
      </c>
      <c r="R90" s="124">
        <v>-14</v>
      </c>
      <c r="S90" s="119">
        <f t="shared" si="59"/>
        <v>10</v>
      </c>
      <c r="V90" s="123">
        <v>14</v>
      </c>
      <c r="W90" s="123">
        <v>-19</v>
      </c>
      <c r="X90" s="123">
        <v>-26</v>
      </c>
      <c r="Y90" s="123">
        <v>-54</v>
      </c>
      <c r="Z90" s="123">
        <v>-7</v>
      </c>
      <c r="AA90" s="123">
        <v>-50</v>
      </c>
      <c r="AB90" s="123">
        <v>33</v>
      </c>
      <c r="AC90" s="123">
        <v>23</v>
      </c>
      <c r="AD90" s="123">
        <v>51</v>
      </c>
      <c r="AE90" s="123">
        <v>-42</v>
      </c>
      <c r="AF90" s="123">
        <v>-66</v>
      </c>
      <c r="AG90" s="123">
        <v>30</v>
      </c>
      <c r="AH90" s="123">
        <v>84</v>
      </c>
      <c r="AI90" s="123">
        <v>49</v>
      </c>
      <c r="AJ90" s="123">
        <v>-9</v>
      </c>
      <c r="AK90" s="119">
        <f t="shared" si="60"/>
        <v>11</v>
      </c>
    </row>
    <row r="91" spans="1:38" x14ac:dyDescent="0.25">
      <c r="A91" s="59" t="s">
        <v>170</v>
      </c>
      <c r="B91" s="59"/>
      <c r="C91" s="70">
        <v>7.1999999999999995E-2</v>
      </c>
      <c r="D91" s="124">
        <v>888</v>
      </c>
      <c r="E91" s="124">
        <v>883</v>
      </c>
      <c r="F91" s="124">
        <v>781</v>
      </c>
      <c r="G91" s="124">
        <v>346</v>
      </c>
      <c r="H91" s="124">
        <v>573</v>
      </c>
      <c r="I91" s="124">
        <v>303</v>
      </c>
      <c r="J91" s="124">
        <v>436</v>
      </c>
      <c r="K91" s="124">
        <v>694</v>
      </c>
      <c r="L91" s="124">
        <v>863</v>
      </c>
      <c r="M91" s="124">
        <v>1275</v>
      </c>
      <c r="N91" s="124">
        <v>1519</v>
      </c>
      <c r="O91" s="124">
        <v>1981</v>
      </c>
      <c r="P91" s="124">
        <v>1858</v>
      </c>
      <c r="Q91" s="124">
        <v>1134</v>
      </c>
      <c r="R91" s="124">
        <v>894</v>
      </c>
      <c r="S91" s="119">
        <f t="shared" si="59"/>
        <v>14428</v>
      </c>
      <c r="V91" s="123">
        <v>885</v>
      </c>
      <c r="W91" s="123">
        <v>834</v>
      </c>
      <c r="X91" s="123">
        <v>756</v>
      </c>
      <c r="Y91" s="123">
        <v>343</v>
      </c>
      <c r="Z91" s="123">
        <v>558</v>
      </c>
      <c r="AA91" s="123">
        <v>317</v>
      </c>
      <c r="AB91" s="123">
        <v>457</v>
      </c>
      <c r="AC91" s="123">
        <v>668</v>
      </c>
      <c r="AD91" s="123">
        <v>819</v>
      </c>
      <c r="AE91" s="123">
        <v>1253</v>
      </c>
      <c r="AF91" s="123">
        <v>1538</v>
      </c>
      <c r="AG91" s="123">
        <v>1933</v>
      </c>
      <c r="AH91" s="123">
        <v>1760</v>
      </c>
      <c r="AI91" s="123">
        <v>1098</v>
      </c>
      <c r="AJ91" s="123">
        <v>914</v>
      </c>
      <c r="AK91" s="119">
        <f t="shared" si="60"/>
        <v>14133</v>
      </c>
    </row>
    <row r="92" spans="1:38" x14ac:dyDescent="0.25">
      <c r="A92" s="59" t="s">
        <v>214</v>
      </c>
      <c r="B92" s="59"/>
      <c r="C92" s="70">
        <v>0.01</v>
      </c>
      <c r="D92" s="124">
        <v>70</v>
      </c>
      <c r="E92" s="124">
        <v>44</v>
      </c>
      <c r="F92" s="124">
        <v>60</v>
      </c>
      <c r="G92" s="124">
        <v>58</v>
      </c>
      <c r="H92" s="124">
        <v>126</v>
      </c>
      <c r="I92" s="124">
        <v>92</v>
      </c>
      <c r="J92" s="124">
        <v>122</v>
      </c>
      <c r="K92" s="124">
        <v>125</v>
      </c>
      <c r="L92" s="124">
        <v>86</v>
      </c>
      <c r="M92" s="124">
        <v>84</v>
      </c>
      <c r="N92" s="124">
        <v>88</v>
      </c>
      <c r="O92" s="124">
        <v>117</v>
      </c>
      <c r="P92" s="124">
        <v>155</v>
      </c>
      <c r="Q92" s="124">
        <v>111</v>
      </c>
      <c r="R92" s="124">
        <v>62</v>
      </c>
      <c r="S92" s="119">
        <f t="shared" si="59"/>
        <v>1400</v>
      </c>
      <c r="V92" s="123">
        <v>92</v>
      </c>
      <c r="W92" s="123">
        <v>54</v>
      </c>
      <c r="X92" s="123">
        <v>65</v>
      </c>
      <c r="Y92" s="123">
        <v>65</v>
      </c>
      <c r="Z92" s="123">
        <v>149</v>
      </c>
      <c r="AA92" s="123">
        <v>110</v>
      </c>
      <c r="AB92" s="123">
        <v>149</v>
      </c>
      <c r="AC92" s="123">
        <v>133</v>
      </c>
      <c r="AD92" s="123">
        <v>88</v>
      </c>
      <c r="AE92" s="123">
        <v>106</v>
      </c>
      <c r="AF92" s="123">
        <v>105</v>
      </c>
      <c r="AG92" s="123">
        <v>132</v>
      </c>
      <c r="AH92" s="123">
        <v>175</v>
      </c>
      <c r="AI92" s="123">
        <v>152</v>
      </c>
      <c r="AJ92" s="123">
        <v>80</v>
      </c>
      <c r="AK92" s="119">
        <f t="shared" si="60"/>
        <v>1655</v>
      </c>
      <c r="AL92" s="286"/>
    </row>
    <row r="93" spans="1:38" x14ac:dyDescent="0.25">
      <c r="A93" s="59" t="s">
        <v>215</v>
      </c>
      <c r="B93" s="59"/>
      <c r="C93" s="70">
        <v>0.01</v>
      </c>
      <c r="D93" s="124">
        <v>700</v>
      </c>
      <c r="E93" s="124">
        <v>649</v>
      </c>
      <c r="F93" s="124">
        <v>719</v>
      </c>
      <c r="G93" s="124">
        <v>687</v>
      </c>
      <c r="H93" s="124">
        <v>1944</v>
      </c>
      <c r="I93" s="124">
        <v>1541</v>
      </c>
      <c r="J93" s="124">
        <v>1859</v>
      </c>
      <c r="K93" s="124">
        <v>1530</v>
      </c>
      <c r="L93" s="124">
        <v>875</v>
      </c>
      <c r="M93" s="124">
        <v>856</v>
      </c>
      <c r="N93" s="124">
        <v>1130</v>
      </c>
      <c r="O93" s="124">
        <v>1542</v>
      </c>
      <c r="P93" s="124">
        <v>2164</v>
      </c>
      <c r="Q93" s="124">
        <v>2015</v>
      </c>
      <c r="R93" s="124">
        <v>664</v>
      </c>
      <c r="S93" s="119">
        <f t="shared" si="59"/>
        <v>18875</v>
      </c>
      <c r="V93" s="123">
        <v>991</v>
      </c>
      <c r="W93" s="123">
        <v>887</v>
      </c>
      <c r="X93" s="123">
        <v>948</v>
      </c>
      <c r="Y93" s="123">
        <v>925</v>
      </c>
      <c r="Z93" s="123">
        <v>2469</v>
      </c>
      <c r="AA93" s="123">
        <v>1914</v>
      </c>
      <c r="AB93" s="123">
        <v>2369</v>
      </c>
      <c r="AC93" s="123">
        <v>1975</v>
      </c>
      <c r="AD93" s="123">
        <v>1097</v>
      </c>
      <c r="AE93" s="123">
        <v>1150</v>
      </c>
      <c r="AF93" s="123">
        <v>1484</v>
      </c>
      <c r="AG93" s="123">
        <v>2084</v>
      </c>
      <c r="AH93" s="123">
        <v>2642</v>
      </c>
      <c r="AI93" s="123">
        <v>2543</v>
      </c>
      <c r="AJ93" s="123">
        <v>972</v>
      </c>
      <c r="AK93" s="119">
        <f t="shared" si="60"/>
        <v>24450</v>
      </c>
      <c r="AL93" s="286"/>
    </row>
    <row r="94" spans="1:38" x14ac:dyDescent="0.25">
      <c r="A94" s="59" t="s">
        <v>216</v>
      </c>
      <c r="B94" s="59"/>
      <c r="C94" s="75">
        <v>0.01</v>
      </c>
      <c r="D94" s="124">
        <v>108</v>
      </c>
      <c r="E94" s="124">
        <v>107</v>
      </c>
      <c r="F94" s="124">
        <v>105</v>
      </c>
      <c r="G94" s="124">
        <v>93</v>
      </c>
      <c r="H94" s="124">
        <v>189</v>
      </c>
      <c r="I94" s="124">
        <v>150</v>
      </c>
      <c r="J94" s="124">
        <v>170</v>
      </c>
      <c r="K94" s="124">
        <v>146</v>
      </c>
      <c r="L94" s="124">
        <v>98</v>
      </c>
      <c r="M94" s="124">
        <v>116</v>
      </c>
      <c r="N94" s="124">
        <v>132</v>
      </c>
      <c r="O94" s="124">
        <v>199</v>
      </c>
      <c r="P94" s="124">
        <v>219</v>
      </c>
      <c r="Q94" s="124">
        <v>203</v>
      </c>
      <c r="R94" s="124">
        <v>102</v>
      </c>
      <c r="S94" s="119">
        <f t="shared" si="59"/>
        <v>2137</v>
      </c>
      <c r="V94" s="123">
        <v>126</v>
      </c>
      <c r="W94" s="123">
        <v>124</v>
      </c>
      <c r="X94" s="123">
        <v>126</v>
      </c>
      <c r="Y94" s="123">
        <v>103</v>
      </c>
      <c r="Z94" s="123">
        <v>210</v>
      </c>
      <c r="AA94" s="123">
        <v>163</v>
      </c>
      <c r="AB94" s="123">
        <v>199</v>
      </c>
      <c r="AC94" s="123">
        <v>170</v>
      </c>
      <c r="AD94" s="123">
        <v>105</v>
      </c>
      <c r="AE94" s="123">
        <v>131</v>
      </c>
      <c r="AF94" s="123">
        <v>160</v>
      </c>
      <c r="AG94" s="123">
        <v>237</v>
      </c>
      <c r="AH94" s="123">
        <v>217</v>
      </c>
      <c r="AI94" s="123">
        <v>222</v>
      </c>
      <c r="AJ94" s="123">
        <v>123</v>
      </c>
      <c r="AK94" s="119">
        <f t="shared" si="60"/>
        <v>2416</v>
      </c>
      <c r="AL94" s="286"/>
    </row>
    <row r="95" spans="1:38" ht="15.75" thickBot="1" x14ac:dyDescent="0.3">
      <c r="A95" s="126" t="s">
        <v>136</v>
      </c>
      <c r="B95" s="21"/>
      <c r="C95" s="76" t="s">
        <v>30</v>
      </c>
      <c r="D95" s="22">
        <f>(D67/$S$67*$C$67+D68/$S$68*$C$68+D69/$S$69*$C$69+D70/$S$70*$C$70+D73/$S$73*$C$73+D74/$S$74*$C$74+D75/$S$75*$C$75+D79/$S$79*$C$79+D82/$S$82*$C$82+D85/$S$85*$C$85+D88/$S$88*$C$88+D91/$S$91*$C$91+D92/$S$92*$C$92+D93/$S$93*$C$93+D94/$S$94*$C$94)*100</f>
        <v>6.0289062114900487</v>
      </c>
      <c r="E95" s="22">
        <f t="shared" ref="E95:R95" si="74">(E67/$S$67*$C$67+E68/$S$68*$C$68+E69/$S$69*$C$69+E70/$S$70*$C$70+E73/$S$73*$C$73+E74/$S$74*$C$74+E75/$S$75*$C$75+E79/$S$79*$C$79+E82/$S$82*$C$82+E85/$S$85*$C$85+E88/$S$88*$C$88+E91/$S$91*$C$91+E92/$S$92*$C$92+E93/$S$93*$C$93+E94/$S$94*$C$94)*100</f>
        <v>5.5918406729708829</v>
      </c>
      <c r="F95" s="22">
        <f t="shared" si="74"/>
        <v>5.1595047330585064</v>
      </c>
      <c r="G95" s="22">
        <f t="shared" si="74"/>
        <v>3.66859140696761</v>
      </c>
      <c r="H95" s="22">
        <f t="shared" si="74"/>
        <v>7.4032236498026958</v>
      </c>
      <c r="I95" s="22">
        <f t="shared" si="74"/>
        <v>5.6169327491661409</v>
      </c>
      <c r="J95" s="22">
        <f t="shared" si="74"/>
        <v>7.6200461130449089</v>
      </c>
      <c r="K95" s="22">
        <f t="shared" si="74"/>
        <v>7.3277832533898124</v>
      </c>
      <c r="L95" s="22">
        <f t="shared" si="74"/>
        <v>5.1789739061466804</v>
      </c>
      <c r="M95" s="22">
        <f t="shared" si="74"/>
        <v>5.7974582398223289</v>
      </c>
      <c r="N95" s="22">
        <f t="shared" si="74"/>
        <v>6.2572773921132061</v>
      </c>
      <c r="O95" s="22">
        <f t="shared" si="74"/>
        <v>9.3716184580921027</v>
      </c>
      <c r="P95" s="22">
        <f t="shared" si="74"/>
        <v>10.161322633185522</v>
      </c>
      <c r="Q95" s="22">
        <f t="shared" si="74"/>
        <v>8.9200350375648281</v>
      </c>
      <c r="R95" s="22">
        <f t="shared" si="74"/>
        <v>5.8964855431847232</v>
      </c>
      <c r="S95" s="22">
        <f>SUM(D95:R95)</f>
        <v>99.999999999999986</v>
      </c>
      <c r="V95" s="328">
        <f>(V67/$AK$67*$C$67+V68/$AK$68*$C$68+V69/$AK$69*$C$69+V70/$AK$70*$C$70+V73/$AK$73*$C$73+V74/$AK$74*$C$74+V75/$AK$75*$C$75+V79/$AK$79*$C$79+V82/$AK$82*$C$82+V85/$AK$85*$C$85+V88/$AK$88*$C$88+V91/$AK$91*$C$91+V92/$AK$92*$C$92+V93/$AK$93*$C$93+V94/$AK$94*$C$94)*100</f>
        <v>6.1512136163244229</v>
      </c>
      <c r="W95" s="328">
        <f t="shared" ref="W95:AJ95" si="75">(W67/$AK$67*$C$67+W68/$AK$68*$C$68+W69/$AK$69*$C$69+W70/$AK$70*$C$70+W73/$AK$73*$C$73+W74/$AK$74*$C$74+W75/$AK$75*$C$75+W79/$AK$79*$C$79+W82/$AK$82*$C$82+W85/$AK$85*$C$85+W88/$AK$88*$C$88+W91/$AK$91*$C$91+W92/$AK$92*$C$92+W93/$AK$93*$C$93+W94/$AK$94*$C$94)*100</f>
        <v>5.5662908297894473</v>
      </c>
      <c r="X95" s="328">
        <f t="shared" si="75"/>
        <v>5.0746778774094778</v>
      </c>
      <c r="Y95" s="328">
        <f t="shared" si="75"/>
        <v>3.7150974984024998</v>
      </c>
      <c r="Z95" s="328">
        <f t="shared" si="75"/>
        <v>7.4346894913620316</v>
      </c>
      <c r="AA95" s="328">
        <f t="shared" si="75"/>
        <v>5.5322469448873699</v>
      </c>
      <c r="AB95" s="328">
        <f t="shared" si="75"/>
        <v>7.4911818548372286</v>
      </c>
      <c r="AC95" s="328">
        <f t="shared" si="75"/>
        <v>7.3298682127472885</v>
      </c>
      <c r="AD95" s="328">
        <f t="shared" si="75"/>
        <v>5.1875208314930106</v>
      </c>
      <c r="AE95" s="328">
        <f t="shared" si="75"/>
        <v>5.7603602836242036</v>
      </c>
      <c r="AF95" s="328">
        <f t="shared" si="75"/>
        <v>6.1738076906203077</v>
      </c>
      <c r="AG95" s="328">
        <f t="shared" si="75"/>
        <v>9.5981244388765532</v>
      </c>
      <c r="AH95" s="328">
        <f t="shared" si="75"/>
        <v>10.151772515737415</v>
      </c>
      <c r="AI95" s="328">
        <f t="shared" si="75"/>
        <v>9.006923332325993</v>
      </c>
      <c r="AJ95" s="328">
        <f t="shared" si="75"/>
        <v>5.8262245815627471</v>
      </c>
      <c r="AK95" s="328">
        <f>SUM(V95:AJ95)</f>
        <v>100</v>
      </c>
    </row>
    <row r="96" spans="1:38" ht="15.75" thickBot="1" x14ac:dyDescent="0.3">
      <c r="A96" s="235"/>
      <c r="B96" s="235"/>
      <c r="C96" s="72"/>
      <c r="D96" s="235"/>
      <c r="E96" s="235"/>
      <c r="F96" s="235"/>
      <c r="G96" s="235"/>
      <c r="H96" s="235"/>
      <c r="I96" s="235"/>
      <c r="J96" s="235"/>
      <c r="K96" s="235"/>
      <c r="L96" s="235"/>
      <c r="M96" s="235"/>
      <c r="N96" s="235"/>
      <c r="O96" s="235"/>
      <c r="P96" s="235"/>
      <c r="Q96" s="235"/>
      <c r="R96" s="235"/>
      <c r="S96" s="235"/>
      <c r="V96" s="99"/>
      <c r="W96" s="99"/>
      <c r="X96" s="87"/>
      <c r="Y96" s="87"/>
      <c r="Z96" s="87"/>
      <c r="AA96" s="87"/>
      <c r="AB96" s="87"/>
      <c r="AC96" s="87"/>
      <c r="AD96" s="87"/>
      <c r="AE96" s="87"/>
      <c r="AF96" s="87"/>
      <c r="AG96" s="87"/>
      <c r="AH96" s="87"/>
      <c r="AI96" s="87"/>
      <c r="AJ96" s="87"/>
      <c r="AK96" s="87"/>
    </row>
    <row r="97" spans="1:38" x14ac:dyDescent="0.25">
      <c r="A97" s="246" t="s">
        <v>41</v>
      </c>
      <c r="B97" s="233"/>
      <c r="C97" s="77"/>
      <c r="D97" s="10"/>
      <c r="E97" s="10"/>
      <c r="F97" s="10"/>
      <c r="G97" s="10"/>
      <c r="H97" s="10"/>
      <c r="I97" s="10"/>
      <c r="J97" s="10"/>
      <c r="K97" s="10"/>
      <c r="L97" s="10"/>
      <c r="M97" s="10"/>
      <c r="N97" s="10"/>
      <c r="O97" s="10"/>
      <c r="P97" s="10"/>
      <c r="Q97" s="10"/>
      <c r="R97" s="10"/>
      <c r="S97" s="10"/>
      <c r="V97" s="322"/>
      <c r="W97" s="322"/>
      <c r="X97" s="323"/>
      <c r="Y97" s="323"/>
      <c r="Z97" s="323"/>
      <c r="AA97" s="323"/>
      <c r="AB97" s="323"/>
      <c r="AC97" s="323"/>
      <c r="AD97" s="323"/>
      <c r="AE97" s="323"/>
      <c r="AF97" s="323"/>
      <c r="AG97" s="323"/>
      <c r="AH97" s="323"/>
      <c r="AI97" s="323"/>
      <c r="AJ97" s="323"/>
      <c r="AK97" s="323"/>
    </row>
    <row r="98" spans="1:38" x14ac:dyDescent="0.25">
      <c r="A98" s="59" t="s">
        <v>171</v>
      </c>
      <c r="B98" s="59"/>
      <c r="C98" s="70">
        <v>0.22</v>
      </c>
      <c r="D98" s="124">
        <v>2600</v>
      </c>
      <c r="E98" s="124">
        <v>2020</v>
      </c>
      <c r="F98" s="124">
        <v>1328</v>
      </c>
      <c r="G98" s="124">
        <v>1098.5314285714287</v>
      </c>
      <c r="H98" s="124">
        <v>1285</v>
      </c>
      <c r="I98" s="124">
        <v>322</v>
      </c>
      <c r="J98" s="124">
        <v>573</v>
      </c>
      <c r="K98" s="124">
        <v>546</v>
      </c>
      <c r="L98" s="124">
        <v>1145</v>
      </c>
      <c r="M98" s="124">
        <v>1221</v>
      </c>
      <c r="N98" s="124">
        <v>1652</v>
      </c>
      <c r="O98" s="124">
        <v>1992</v>
      </c>
      <c r="P98" s="124">
        <v>959</v>
      </c>
      <c r="Q98" s="124">
        <v>727</v>
      </c>
      <c r="R98" s="124">
        <v>1693</v>
      </c>
      <c r="S98" s="124">
        <f>SUM(D98:R98)</f>
        <v>19161.531428571427</v>
      </c>
      <c r="V98" s="324">
        <v>2631</v>
      </c>
      <c r="W98" s="324">
        <v>2083</v>
      </c>
      <c r="X98" s="324">
        <v>1308</v>
      </c>
      <c r="Y98" s="324">
        <v>1033</v>
      </c>
      <c r="Z98" s="324">
        <v>1270</v>
      </c>
      <c r="AA98" s="324">
        <v>322</v>
      </c>
      <c r="AB98" s="324">
        <v>558</v>
      </c>
      <c r="AC98" s="324">
        <v>619</v>
      </c>
      <c r="AD98" s="324">
        <v>1148</v>
      </c>
      <c r="AE98" s="324">
        <v>1246</v>
      </c>
      <c r="AF98" s="324">
        <v>1706</v>
      </c>
      <c r="AG98" s="324">
        <v>2035</v>
      </c>
      <c r="AH98" s="324">
        <v>1035</v>
      </c>
      <c r="AI98" s="324">
        <v>792</v>
      </c>
      <c r="AJ98" s="324">
        <v>1687</v>
      </c>
      <c r="AK98" s="124">
        <f>SUM(V98:AJ98)</f>
        <v>19473</v>
      </c>
      <c r="AL98" s="286"/>
    </row>
    <row r="99" spans="1:38" x14ac:dyDescent="0.25">
      <c r="A99" s="59" t="s">
        <v>186</v>
      </c>
      <c r="B99" s="59"/>
      <c r="C99" s="70">
        <v>0.18</v>
      </c>
      <c r="D99" s="124">
        <v>3664</v>
      </c>
      <c r="E99" s="124">
        <v>2017</v>
      </c>
      <c r="F99" s="124">
        <v>1341</v>
      </c>
      <c r="G99" s="124">
        <v>786</v>
      </c>
      <c r="H99" s="124">
        <v>742</v>
      </c>
      <c r="I99" s="124">
        <v>288</v>
      </c>
      <c r="J99" s="124">
        <v>403</v>
      </c>
      <c r="K99" s="124">
        <v>610</v>
      </c>
      <c r="L99" s="124">
        <v>2091</v>
      </c>
      <c r="M99" s="124">
        <v>2050</v>
      </c>
      <c r="N99" s="124">
        <v>3117</v>
      </c>
      <c r="O99" s="124">
        <v>3883</v>
      </c>
      <c r="P99" s="124">
        <v>1568</v>
      </c>
      <c r="Q99" s="124">
        <v>741</v>
      </c>
      <c r="R99" s="124">
        <v>3548</v>
      </c>
      <c r="S99" s="124">
        <f t="shared" ref="S99:S106" si="76">SUM(D99:R99)</f>
        <v>26849</v>
      </c>
      <c r="V99" s="324">
        <v>3661</v>
      </c>
      <c r="W99" s="324">
        <v>2120</v>
      </c>
      <c r="X99" s="324">
        <v>1428</v>
      </c>
      <c r="Y99" s="324">
        <v>824</v>
      </c>
      <c r="Z99" s="324">
        <v>762</v>
      </c>
      <c r="AA99" s="324">
        <v>295</v>
      </c>
      <c r="AB99" s="324">
        <v>442</v>
      </c>
      <c r="AC99" s="324">
        <v>581</v>
      </c>
      <c r="AD99" s="324">
        <v>2142</v>
      </c>
      <c r="AE99" s="324">
        <v>1988</v>
      </c>
      <c r="AF99" s="324">
        <v>3299</v>
      </c>
      <c r="AG99" s="324">
        <v>3841</v>
      </c>
      <c r="AH99" s="324">
        <v>1622</v>
      </c>
      <c r="AI99" s="324">
        <v>732</v>
      </c>
      <c r="AJ99" s="324">
        <v>3693</v>
      </c>
      <c r="AK99" s="124">
        <f t="shared" ref="AK99:AK106" si="77">SUM(V99:AJ99)</f>
        <v>27430</v>
      </c>
      <c r="AL99" s="286"/>
    </row>
    <row r="100" spans="1:38" x14ac:dyDescent="0.25">
      <c r="A100" s="59" t="s">
        <v>172</v>
      </c>
      <c r="B100" s="59"/>
      <c r="C100" s="70">
        <v>0.18</v>
      </c>
      <c r="D100" s="124">
        <v>9483</v>
      </c>
      <c r="E100" s="124">
        <v>8389</v>
      </c>
      <c r="F100" s="124">
        <v>4574</v>
      </c>
      <c r="G100" s="124">
        <v>3914</v>
      </c>
      <c r="H100" s="124">
        <v>5378</v>
      </c>
      <c r="I100" s="124">
        <v>2121</v>
      </c>
      <c r="J100" s="124">
        <v>2681</v>
      </c>
      <c r="K100" s="124">
        <v>3467</v>
      </c>
      <c r="L100" s="124">
        <v>6214</v>
      </c>
      <c r="M100" s="124">
        <v>6765</v>
      </c>
      <c r="N100" s="124">
        <v>8389</v>
      </c>
      <c r="O100" s="124">
        <v>12506</v>
      </c>
      <c r="P100" s="124">
        <v>5462</v>
      </c>
      <c r="Q100" s="124">
        <v>2979</v>
      </c>
      <c r="R100" s="124">
        <v>9205</v>
      </c>
      <c r="S100" s="124">
        <f t="shared" si="76"/>
        <v>91527</v>
      </c>
      <c r="V100" s="324">
        <v>9787</v>
      </c>
      <c r="W100" s="324">
        <v>8711</v>
      </c>
      <c r="X100" s="324">
        <v>4657</v>
      </c>
      <c r="Y100" s="324">
        <v>4110</v>
      </c>
      <c r="Z100" s="324">
        <v>5576</v>
      </c>
      <c r="AA100" s="324">
        <v>2240</v>
      </c>
      <c r="AB100" s="324">
        <v>2786</v>
      </c>
      <c r="AC100" s="324">
        <v>3790</v>
      </c>
      <c r="AD100" s="324">
        <v>6432</v>
      </c>
      <c r="AE100" s="324">
        <v>6830</v>
      </c>
      <c r="AF100" s="324">
        <v>8653</v>
      </c>
      <c r="AG100" s="324">
        <v>12604</v>
      </c>
      <c r="AH100" s="324">
        <v>5564</v>
      </c>
      <c r="AI100" s="324">
        <v>3169</v>
      </c>
      <c r="AJ100" s="324">
        <v>9336</v>
      </c>
      <c r="AK100" s="124">
        <f t="shared" si="77"/>
        <v>94245</v>
      </c>
    </row>
    <row r="101" spans="1:38" x14ac:dyDescent="0.25">
      <c r="A101" s="59" t="s">
        <v>173</v>
      </c>
      <c r="B101" s="59"/>
      <c r="C101" s="70">
        <v>0.04</v>
      </c>
      <c r="D101" s="124">
        <v>1155</v>
      </c>
      <c r="E101" s="124">
        <v>848</v>
      </c>
      <c r="F101" s="124">
        <v>487</v>
      </c>
      <c r="G101" s="124">
        <v>361</v>
      </c>
      <c r="H101" s="124">
        <v>434</v>
      </c>
      <c r="I101" s="124">
        <v>163</v>
      </c>
      <c r="J101" s="124">
        <v>259</v>
      </c>
      <c r="K101" s="124">
        <v>327</v>
      </c>
      <c r="L101" s="124">
        <v>679</v>
      </c>
      <c r="M101" s="124">
        <v>602</v>
      </c>
      <c r="N101" s="124">
        <v>822</v>
      </c>
      <c r="O101" s="124">
        <v>1085</v>
      </c>
      <c r="P101" s="124">
        <v>558</v>
      </c>
      <c r="Q101" s="124">
        <v>355</v>
      </c>
      <c r="R101" s="124">
        <v>1032</v>
      </c>
      <c r="S101" s="124">
        <f t="shared" si="76"/>
        <v>9167</v>
      </c>
      <c r="V101" s="324">
        <v>1172</v>
      </c>
      <c r="W101" s="324">
        <v>866</v>
      </c>
      <c r="X101" s="324">
        <v>501</v>
      </c>
      <c r="Y101" s="324">
        <v>353</v>
      </c>
      <c r="Z101" s="324">
        <v>442</v>
      </c>
      <c r="AA101" s="324">
        <v>165</v>
      </c>
      <c r="AB101" s="324">
        <v>257</v>
      </c>
      <c r="AC101" s="324">
        <v>323</v>
      </c>
      <c r="AD101" s="324">
        <v>683</v>
      </c>
      <c r="AE101" s="324">
        <v>589</v>
      </c>
      <c r="AF101" s="324">
        <v>866</v>
      </c>
      <c r="AG101" s="324">
        <v>1101</v>
      </c>
      <c r="AH101" s="324">
        <v>569</v>
      </c>
      <c r="AI101" s="324">
        <v>363</v>
      </c>
      <c r="AJ101" s="324">
        <v>1078</v>
      </c>
      <c r="AK101" s="124">
        <f t="shared" si="77"/>
        <v>9328</v>
      </c>
      <c r="AL101" s="286"/>
    </row>
    <row r="102" spans="1:38" x14ac:dyDescent="0.25">
      <c r="A102" s="59" t="s">
        <v>174</v>
      </c>
      <c r="B102" s="59"/>
      <c r="C102" s="70">
        <v>0.02</v>
      </c>
      <c r="D102" s="124">
        <v>1913</v>
      </c>
      <c r="E102" s="124">
        <v>1446</v>
      </c>
      <c r="F102" s="124">
        <v>2311</v>
      </c>
      <c r="G102" s="124">
        <v>671</v>
      </c>
      <c r="H102" s="124">
        <v>715</v>
      </c>
      <c r="I102" s="124">
        <v>202</v>
      </c>
      <c r="J102" s="124">
        <v>431</v>
      </c>
      <c r="K102" s="124">
        <v>536</v>
      </c>
      <c r="L102" s="124">
        <v>347</v>
      </c>
      <c r="M102" s="124">
        <v>605</v>
      </c>
      <c r="N102" s="124">
        <v>588</v>
      </c>
      <c r="O102" s="124">
        <v>837</v>
      </c>
      <c r="P102" s="124">
        <v>859</v>
      </c>
      <c r="Q102" s="124">
        <v>518</v>
      </c>
      <c r="R102" s="124">
        <v>560</v>
      </c>
      <c r="S102" s="124">
        <f t="shared" si="76"/>
        <v>12539</v>
      </c>
      <c r="V102" s="324">
        <v>1903</v>
      </c>
      <c r="W102" s="324">
        <v>1464</v>
      </c>
      <c r="X102" s="324">
        <v>2304</v>
      </c>
      <c r="Y102" s="324">
        <v>726</v>
      </c>
      <c r="Z102" s="324">
        <v>728</v>
      </c>
      <c r="AA102" s="324">
        <v>250</v>
      </c>
      <c r="AB102" s="324">
        <v>436</v>
      </c>
      <c r="AC102" s="324">
        <v>539</v>
      </c>
      <c r="AD102" s="324">
        <v>350</v>
      </c>
      <c r="AE102" s="324">
        <v>617</v>
      </c>
      <c r="AF102" s="324">
        <v>588</v>
      </c>
      <c r="AG102" s="324">
        <v>850</v>
      </c>
      <c r="AH102" s="324">
        <v>859</v>
      </c>
      <c r="AI102" s="324">
        <v>536</v>
      </c>
      <c r="AJ102" s="324">
        <v>570</v>
      </c>
      <c r="AK102" s="124">
        <f t="shared" si="77"/>
        <v>12720</v>
      </c>
    </row>
    <row r="103" spans="1:38" x14ac:dyDescent="0.25">
      <c r="A103" s="59" t="s">
        <v>175</v>
      </c>
      <c r="B103" s="59"/>
      <c r="C103" s="70">
        <v>0.15</v>
      </c>
      <c r="D103" s="124">
        <v>223</v>
      </c>
      <c r="E103" s="124">
        <v>239</v>
      </c>
      <c r="F103" s="124">
        <v>153</v>
      </c>
      <c r="G103" s="124">
        <v>134</v>
      </c>
      <c r="H103" s="124">
        <v>149</v>
      </c>
      <c r="I103" s="124">
        <v>92</v>
      </c>
      <c r="J103" s="124">
        <v>116</v>
      </c>
      <c r="K103" s="124">
        <v>128</v>
      </c>
      <c r="L103" s="124">
        <v>121</v>
      </c>
      <c r="M103" s="124">
        <v>103</v>
      </c>
      <c r="N103" s="124">
        <v>118</v>
      </c>
      <c r="O103" s="124">
        <v>192</v>
      </c>
      <c r="P103" s="124">
        <v>115</v>
      </c>
      <c r="Q103" s="124">
        <v>127</v>
      </c>
      <c r="R103" s="124">
        <v>148</v>
      </c>
      <c r="S103" s="124">
        <f t="shared" si="76"/>
        <v>2158</v>
      </c>
      <c r="V103" s="324">
        <v>267</v>
      </c>
      <c r="W103" s="324">
        <v>277</v>
      </c>
      <c r="X103" s="324">
        <v>179</v>
      </c>
      <c r="Y103" s="324">
        <v>145</v>
      </c>
      <c r="Z103" s="324">
        <v>197</v>
      </c>
      <c r="AA103" s="324">
        <v>127</v>
      </c>
      <c r="AB103" s="324">
        <v>159</v>
      </c>
      <c r="AC103" s="324">
        <v>187</v>
      </c>
      <c r="AD103" s="324">
        <v>164</v>
      </c>
      <c r="AE103" s="324">
        <v>109</v>
      </c>
      <c r="AF103" s="324">
        <v>140</v>
      </c>
      <c r="AG103" s="324">
        <v>218</v>
      </c>
      <c r="AH103" s="324">
        <v>146</v>
      </c>
      <c r="AI103" s="324">
        <v>160</v>
      </c>
      <c r="AJ103" s="324">
        <v>158</v>
      </c>
      <c r="AK103" s="124">
        <f t="shared" si="77"/>
        <v>2633</v>
      </c>
    </row>
    <row r="104" spans="1:38" x14ac:dyDescent="0.25">
      <c r="A104" s="59" t="s">
        <v>176</v>
      </c>
      <c r="B104" s="59"/>
      <c r="C104" s="70">
        <v>0.06</v>
      </c>
      <c r="D104" s="124">
        <v>2782</v>
      </c>
      <c r="E104" s="124">
        <v>2780</v>
      </c>
      <c r="F104" s="124">
        <v>1657</v>
      </c>
      <c r="G104" s="124">
        <v>1536</v>
      </c>
      <c r="H104" s="124">
        <v>1915</v>
      </c>
      <c r="I104" s="124">
        <v>550</v>
      </c>
      <c r="J104" s="124">
        <v>852</v>
      </c>
      <c r="K104" s="124">
        <v>930</v>
      </c>
      <c r="L104" s="124">
        <v>1251</v>
      </c>
      <c r="M104" s="124">
        <v>1399</v>
      </c>
      <c r="N104" s="124">
        <v>1720</v>
      </c>
      <c r="O104" s="124">
        <v>2666</v>
      </c>
      <c r="P104" s="124">
        <v>1426</v>
      </c>
      <c r="Q104" s="124">
        <v>1175</v>
      </c>
      <c r="R104" s="124">
        <v>1957</v>
      </c>
      <c r="S104" s="124">
        <f t="shared" si="76"/>
        <v>24596</v>
      </c>
      <c r="V104" s="324">
        <v>2765</v>
      </c>
      <c r="W104" s="324">
        <v>2789</v>
      </c>
      <c r="X104" s="324">
        <v>1660</v>
      </c>
      <c r="Y104" s="324">
        <v>1518</v>
      </c>
      <c r="Z104" s="324">
        <v>1925</v>
      </c>
      <c r="AA104" s="324">
        <v>537</v>
      </c>
      <c r="AB104" s="324">
        <v>817</v>
      </c>
      <c r="AC104" s="324">
        <v>925</v>
      </c>
      <c r="AD104" s="324">
        <v>1257</v>
      </c>
      <c r="AE104" s="324">
        <v>1405</v>
      </c>
      <c r="AF104" s="324">
        <v>1693</v>
      </c>
      <c r="AG104" s="324">
        <v>2625</v>
      </c>
      <c r="AH104" s="324">
        <v>1417</v>
      </c>
      <c r="AI104" s="324">
        <v>1161</v>
      </c>
      <c r="AJ104" s="324">
        <v>1939</v>
      </c>
      <c r="AK104" s="124">
        <f t="shared" si="77"/>
        <v>24433</v>
      </c>
      <c r="AL104" s="286"/>
    </row>
    <row r="105" spans="1:38" x14ac:dyDescent="0.25">
      <c r="A105" s="59" t="s">
        <v>177</v>
      </c>
      <c r="B105" s="59"/>
      <c r="C105" s="70">
        <v>0.11000000000000001</v>
      </c>
      <c r="D105" s="124">
        <v>420</v>
      </c>
      <c r="E105" s="124">
        <v>524</v>
      </c>
      <c r="F105" s="124">
        <v>256</v>
      </c>
      <c r="G105" s="124">
        <v>355</v>
      </c>
      <c r="H105" s="124">
        <v>388</v>
      </c>
      <c r="I105" s="124">
        <v>103</v>
      </c>
      <c r="J105" s="124">
        <v>128</v>
      </c>
      <c r="K105" s="124">
        <v>168</v>
      </c>
      <c r="L105" s="124">
        <v>184</v>
      </c>
      <c r="M105" s="124">
        <v>161</v>
      </c>
      <c r="N105" s="124">
        <v>145</v>
      </c>
      <c r="O105" s="124">
        <v>223</v>
      </c>
      <c r="P105" s="124">
        <v>192</v>
      </c>
      <c r="Q105" s="124">
        <v>164</v>
      </c>
      <c r="R105" s="124">
        <v>156</v>
      </c>
      <c r="S105" s="124">
        <f t="shared" si="76"/>
        <v>3567</v>
      </c>
      <c r="V105" s="324">
        <v>359</v>
      </c>
      <c r="W105" s="324">
        <v>388</v>
      </c>
      <c r="X105" s="324">
        <v>210</v>
      </c>
      <c r="Y105" s="324">
        <v>290</v>
      </c>
      <c r="Z105" s="324">
        <v>366</v>
      </c>
      <c r="AA105" s="324">
        <v>98</v>
      </c>
      <c r="AB105" s="324">
        <v>114</v>
      </c>
      <c r="AC105" s="324">
        <v>124</v>
      </c>
      <c r="AD105" s="324">
        <v>180</v>
      </c>
      <c r="AE105" s="324">
        <v>134</v>
      </c>
      <c r="AF105" s="324">
        <v>110</v>
      </c>
      <c r="AG105" s="324">
        <v>173</v>
      </c>
      <c r="AH105" s="324">
        <v>146</v>
      </c>
      <c r="AI105" s="324">
        <v>150</v>
      </c>
      <c r="AJ105" s="324">
        <v>121</v>
      </c>
      <c r="AK105" s="124">
        <f t="shared" si="77"/>
        <v>2963</v>
      </c>
      <c r="AL105" s="286"/>
    </row>
    <row r="106" spans="1:38" x14ac:dyDescent="0.25">
      <c r="A106" s="59" t="s">
        <v>178</v>
      </c>
      <c r="B106" s="59"/>
      <c r="C106" s="132">
        <v>0.04</v>
      </c>
      <c r="D106" s="124">
        <v>134</v>
      </c>
      <c r="E106" s="124">
        <v>62</v>
      </c>
      <c r="F106" s="124">
        <v>47</v>
      </c>
      <c r="G106" s="124">
        <v>27</v>
      </c>
      <c r="H106" s="124">
        <v>30</v>
      </c>
      <c r="I106" s="124">
        <v>11</v>
      </c>
      <c r="J106" s="124">
        <v>17</v>
      </c>
      <c r="K106" s="124">
        <v>20.000000000000004</v>
      </c>
      <c r="L106" s="124">
        <v>61</v>
      </c>
      <c r="M106" s="124">
        <v>44</v>
      </c>
      <c r="N106" s="124">
        <v>54</v>
      </c>
      <c r="O106" s="124">
        <v>82</v>
      </c>
      <c r="P106" s="124">
        <v>51</v>
      </c>
      <c r="Q106" s="124">
        <v>28</v>
      </c>
      <c r="R106" s="124">
        <v>110.00000000000001</v>
      </c>
      <c r="S106" s="124">
        <f t="shared" si="76"/>
        <v>778</v>
      </c>
      <c r="V106" s="324">
        <v>144.99999999999997</v>
      </c>
      <c r="W106" s="324">
        <v>71</v>
      </c>
      <c r="X106" s="324">
        <v>50</v>
      </c>
      <c r="Y106" s="324">
        <v>28.999999999999996</v>
      </c>
      <c r="Z106" s="324">
        <v>28.000000000000004</v>
      </c>
      <c r="AA106" s="324">
        <v>11</v>
      </c>
      <c r="AB106" s="324">
        <v>18.000000000000004</v>
      </c>
      <c r="AC106" s="324">
        <v>20</v>
      </c>
      <c r="AD106" s="324">
        <v>69.000000000000014</v>
      </c>
      <c r="AE106" s="324">
        <v>41</v>
      </c>
      <c r="AF106" s="324">
        <v>62</v>
      </c>
      <c r="AG106" s="324">
        <v>92</v>
      </c>
      <c r="AH106" s="324">
        <v>51.999999999999993</v>
      </c>
      <c r="AI106" s="324">
        <v>33</v>
      </c>
      <c r="AJ106" s="324">
        <v>109.99999999999999</v>
      </c>
      <c r="AK106" s="124">
        <f t="shared" si="77"/>
        <v>831</v>
      </c>
      <c r="AL106" s="286"/>
    </row>
    <row r="107" spans="1:38" ht="15.75" thickBot="1" x14ac:dyDescent="0.3">
      <c r="A107" s="127" t="s">
        <v>138</v>
      </c>
      <c r="B107" s="23"/>
      <c r="C107" s="78" t="s">
        <v>30</v>
      </c>
      <c r="D107" s="11">
        <f>(D98/$S$98*$C$98+D99/$S$99*$C$99+D100/$S$100*$C$100+D101/$S$101*$C$101+D102/$S$102*$C$102+D103/$S$103*$C$103+D104/$S$104*$C$104+D105/$S$105*$C$105+D106/$S$106*$C$106)*100</f>
        <v>12.32846485842097</v>
      </c>
      <c r="E107" s="11">
        <f t="shared" ref="E107:S107" si="78">(E98/$S$98*$C$98+E99/$S$99*$C$99+E100/$S$100*$C$100+E101/$S$101*$C$101+E102/$S$102*$C$102+E103/$S$103*$C$103+E104/$S$104*$C$104+E105/$S$105*$C$105+E106/$S$106*$C$106)*100</f>
        <v>10.1960400621131</v>
      </c>
      <c r="F107" s="11">
        <f t="shared" si="78"/>
        <v>6.4031995421970036</v>
      </c>
      <c r="G107" s="11">
        <f t="shared" si="78"/>
        <v>5.3621836868766826</v>
      </c>
      <c r="H107" s="11">
        <f t="shared" si="78"/>
        <v>6.1874703835867182</v>
      </c>
      <c r="I107" s="11">
        <f t="shared" si="78"/>
        <v>2.2310841406415554</v>
      </c>
      <c r="J107" s="11">
        <f t="shared" si="78"/>
        <v>3.1333459781646007</v>
      </c>
      <c r="K107" s="11">
        <f t="shared" si="78"/>
        <v>3.6833343913646988</v>
      </c>
      <c r="L107" s="11">
        <f t="shared" si="78"/>
        <v>6.3174224694358028</v>
      </c>
      <c r="M107" s="11">
        <f t="shared" si="78"/>
        <v>6.2457639031642698</v>
      </c>
      <c r="N107" s="11">
        <f t="shared" si="78"/>
        <v>8.0532508891201697</v>
      </c>
      <c r="O107" s="11">
        <f t="shared" si="78"/>
        <v>11.050924818427788</v>
      </c>
      <c r="P107" s="11">
        <f t="shared" si="78"/>
        <v>5.6084596506691797</v>
      </c>
      <c r="Q107" s="11">
        <f t="shared" si="78"/>
        <v>3.9739568507335137</v>
      </c>
      <c r="R107" s="11">
        <f t="shared" si="78"/>
        <v>9.2250983750839453</v>
      </c>
      <c r="S107" s="11">
        <f t="shared" si="78"/>
        <v>100</v>
      </c>
      <c r="V107" s="326">
        <f>(V98/$AK$98*$C$98+V99/$AK$99*$C$99+V100/$AK$100*$C$100+V101/$AK$101*$C$101+V102/$AK$102*$C$102+V103/$AK$103*$C$103+V104/$AK$104*$C$104+V105/$AK$105*$C$105+V106/$AK$106*$C$106)*100</f>
        <v>12.276654100893712</v>
      </c>
      <c r="W107" s="326">
        <f t="shared" ref="W107:AJ107" si="79">(W98/$AK$98*$C$98+W99/$AK$99*$C$99+W100/$AK$100*$C$100+W101/$AK$101*$C$101+W102/$AK$102*$C$102+W103/$AK$103*$C$103+W104/$AK$104*$C$104+W105/$AK$105*$C$105+W106/$AK$106*$C$106)*100</f>
        <v>10.054888661733486</v>
      </c>
      <c r="X107" s="326">
        <f t="shared" si="79"/>
        <v>6.3290473923881274</v>
      </c>
      <c r="Y107" s="326">
        <f t="shared" si="79"/>
        <v>5.1733029929646142</v>
      </c>
      <c r="Z107" s="326">
        <f t="shared" si="79"/>
        <v>6.3923655491942348</v>
      </c>
      <c r="AA107" s="326">
        <f t="shared" si="79"/>
        <v>2.3674022625698106</v>
      </c>
      <c r="AB107" s="326">
        <f t="shared" si="79"/>
        <v>3.2476239882301985</v>
      </c>
      <c r="AC107" s="326">
        <f t="shared" si="79"/>
        <v>3.8767931702582756</v>
      </c>
      <c r="AD107" s="326">
        <f t="shared" si="79"/>
        <v>6.5223084000989582</v>
      </c>
      <c r="AE107" s="326">
        <f t="shared" si="79"/>
        <v>6.0271188390885655</v>
      </c>
      <c r="AF107" s="326">
        <f t="shared" si="79"/>
        <v>8.1288245525231364</v>
      </c>
      <c r="AG107" s="326">
        <f t="shared" si="79"/>
        <v>10.804281922044174</v>
      </c>
      <c r="AH107" s="326">
        <f t="shared" si="79"/>
        <v>5.647471872007678</v>
      </c>
      <c r="AI107" s="326">
        <f t="shared" si="79"/>
        <v>4.1326435398891883</v>
      </c>
      <c r="AJ107" s="326">
        <f t="shared" si="79"/>
        <v>9.0192727561158428</v>
      </c>
      <c r="AK107" s="326">
        <f>SUM(V107:AJ107)</f>
        <v>100</v>
      </c>
    </row>
    <row r="108" spans="1:38" ht="15.75" thickBot="1" x14ac:dyDescent="0.3">
      <c r="A108" s="66"/>
      <c r="B108" s="66"/>
      <c r="C108" s="79"/>
      <c r="D108" s="67"/>
      <c r="E108" s="67"/>
      <c r="F108" s="67"/>
      <c r="G108" s="67"/>
      <c r="H108" s="67"/>
      <c r="I108" s="67"/>
      <c r="J108" s="67"/>
      <c r="K108" s="67"/>
      <c r="L108" s="67"/>
      <c r="M108" s="67"/>
      <c r="N108" s="67"/>
      <c r="O108" s="67"/>
      <c r="P108" s="67"/>
      <c r="Q108" s="67"/>
      <c r="R108" s="67"/>
      <c r="S108" s="67"/>
      <c r="V108" s="325"/>
      <c r="W108" s="325"/>
      <c r="X108" s="275"/>
      <c r="Y108" s="275"/>
      <c r="Z108" s="275"/>
      <c r="AA108" s="275"/>
      <c r="AB108" s="275"/>
      <c r="AC108" s="275"/>
      <c r="AD108" s="275"/>
      <c r="AE108" s="275"/>
      <c r="AF108" s="275"/>
      <c r="AG108" s="275"/>
      <c r="AH108" s="275"/>
      <c r="AI108" s="275"/>
      <c r="AJ108" s="275"/>
      <c r="AK108" s="275"/>
    </row>
    <row r="109" spans="1:38" x14ac:dyDescent="0.25">
      <c r="A109" s="246" t="s">
        <v>250</v>
      </c>
      <c r="B109" s="233"/>
      <c r="C109" s="77"/>
      <c r="D109" s="10"/>
      <c r="E109" s="10"/>
      <c r="F109" s="10"/>
      <c r="G109" s="10"/>
      <c r="H109" s="10"/>
      <c r="I109" s="10"/>
      <c r="J109" s="10"/>
      <c r="K109" s="10"/>
      <c r="L109" s="10"/>
      <c r="M109" s="10"/>
      <c r="N109" s="10"/>
      <c r="O109" s="10"/>
      <c r="P109" s="10"/>
      <c r="Q109" s="10"/>
      <c r="R109" s="10"/>
      <c r="S109" s="10"/>
      <c r="V109" s="322"/>
      <c r="W109" s="322"/>
      <c r="X109" s="323"/>
      <c r="Y109" s="323"/>
      <c r="Z109" s="323"/>
      <c r="AA109" s="323"/>
      <c r="AB109" s="323"/>
      <c r="AC109" s="323"/>
      <c r="AD109" s="323"/>
      <c r="AE109" s="323"/>
      <c r="AF109" s="323"/>
      <c r="AG109" s="323"/>
      <c r="AH109" s="323"/>
      <c r="AI109" s="323"/>
      <c r="AJ109" s="323"/>
      <c r="AK109" s="323"/>
    </row>
    <row r="110" spans="1:38" x14ac:dyDescent="0.25">
      <c r="A110" s="59" t="s">
        <v>179</v>
      </c>
      <c r="B110" s="59"/>
      <c r="C110" s="70">
        <v>0.25</v>
      </c>
      <c r="D110" s="124">
        <f>D111*D112*D113</f>
        <v>38057.538086688961</v>
      </c>
      <c r="E110" s="124">
        <f t="shared" ref="E110:R110" si="80">E111*E112*E113</f>
        <v>46280.90097183999</v>
      </c>
      <c r="F110" s="124">
        <f t="shared" si="80"/>
        <v>29398.68383005117</v>
      </c>
      <c r="G110" s="124">
        <f t="shared" si="80"/>
        <v>29016.347212608111</v>
      </c>
      <c r="H110" s="124">
        <f t="shared" si="80"/>
        <v>23816.748463791653</v>
      </c>
      <c r="I110" s="124">
        <f t="shared" si="80"/>
        <v>2140.3051442895153</v>
      </c>
      <c r="J110" s="124">
        <f t="shared" si="80"/>
        <v>3292.8457114129224</v>
      </c>
      <c r="K110" s="124">
        <f t="shared" si="80"/>
        <v>5025.1977217768954</v>
      </c>
      <c r="L110" s="124">
        <f t="shared" si="80"/>
        <v>10548.213038472424</v>
      </c>
      <c r="M110" s="124">
        <f t="shared" si="80"/>
        <v>10273.743611477024</v>
      </c>
      <c r="N110" s="124">
        <f t="shared" si="80"/>
        <v>10623.691375919283</v>
      </c>
      <c r="O110" s="124">
        <f t="shared" si="80"/>
        <v>18076.628944685839</v>
      </c>
      <c r="P110" s="124">
        <f t="shared" si="80"/>
        <v>7552.6715501563494</v>
      </c>
      <c r="Q110" s="124">
        <f t="shared" si="80"/>
        <v>4722.1363684809075</v>
      </c>
      <c r="R110" s="124">
        <f t="shared" si="80"/>
        <v>10194.683958370117</v>
      </c>
      <c r="S110" s="124">
        <f>SUM(D110:R110)</f>
        <v>249020.33599002118</v>
      </c>
      <c r="V110" s="365">
        <f>V111*V112*V113</f>
        <v>38749.47507653886</v>
      </c>
      <c r="W110" s="365">
        <f t="shared" ref="W110:AJ110" si="81">W111*W112*W113</f>
        <v>46175.001064937242</v>
      </c>
      <c r="X110" s="365">
        <f t="shared" si="81"/>
        <v>29742.069269542804</v>
      </c>
      <c r="Y110" s="365">
        <f t="shared" si="81"/>
        <v>30509.093720870558</v>
      </c>
      <c r="Z110" s="365">
        <f t="shared" si="81"/>
        <v>23218.767440077641</v>
      </c>
      <c r="AA110" s="365">
        <f t="shared" si="81"/>
        <v>2362.5600565642158</v>
      </c>
      <c r="AB110" s="365">
        <f t="shared" si="81"/>
        <v>3117.8717997230547</v>
      </c>
      <c r="AC110" s="365">
        <f t="shared" si="81"/>
        <v>5251.802582346716</v>
      </c>
      <c r="AD110" s="365">
        <f t="shared" si="81"/>
        <v>11308.42179733762</v>
      </c>
      <c r="AE110" s="365">
        <f t="shared" si="81"/>
        <v>11576.045901733398</v>
      </c>
      <c r="AF110" s="365">
        <f t="shared" si="81"/>
        <v>11579.706803999434</v>
      </c>
      <c r="AG110" s="365">
        <f t="shared" si="81"/>
        <v>17638.763481892871</v>
      </c>
      <c r="AH110" s="365">
        <f t="shared" si="81"/>
        <v>7197.6069975400596</v>
      </c>
      <c r="AI110" s="365">
        <f t="shared" si="81"/>
        <v>4500.4934211112786</v>
      </c>
      <c r="AJ110" s="365">
        <f t="shared" si="81"/>
        <v>10666.319670863606</v>
      </c>
      <c r="AK110" s="124">
        <f>SUM(V110:AJ110)</f>
        <v>253593.99908507933</v>
      </c>
    </row>
    <row r="111" spans="1:38" x14ac:dyDescent="0.25">
      <c r="A111" s="59" t="s">
        <v>217</v>
      </c>
      <c r="B111" s="59"/>
      <c r="C111" s="70" t="s">
        <v>30</v>
      </c>
      <c r="D111" s="124">
        <v>25198</v>
      </c>
      <c r="E111" s="124">
        <v>31246</v>
      </c>
      <c r="F111" s="124">
        <v>23037</v>
      </c>
      <c r="G111" s="124">
        <v>21929</v>
      </c>
      <c r="H111" s="124">
        <v>26267</v>
      </c>
      <c r="I111" s="124">
        <v>7960</v>
      </c>
      <c r="J111" s="124">
        <v>11449</v>
      </c>
      <c r="K111" s="124">
        <v>15453</v>
      </c>
      <c r="L111" s="124">
        <v>9131</v>
      </c>
      <c r="M111" s="124">
        <v>7361</v>
      </c>
      <c r="N111" s="124">
        <v>6888</v>
      </c>
      <c r="O111" s="124">
        <v>12735</v>
      </c>
      <c r="P111" s="124">
        <v>13269</v>
      </c>
      <c r="Q111" s="124">
        <v>12913</v>
      </c>
      <c r="R111" s="124">
        <v>8776</v>
      </c>
      <c r="S111" s="124">
        <f t="shared" ref="S111:S121" si="82">SUM(D111:R111)</f>
        <v>233612</v>
      </c>
      <c r="V111" s="365">
        <v>25848</v>
      </c>
      <c r="W111" s="365">
        <v>32059</v>
      </c>
      <c r="X111" s="365">
        <v>23512</v>
      </c>
      <c r="Y111" s="365">
        <v>21820</v>
      </c>
      <c r="Z111" s="365">
        <v>26729</v>
      </c>
      <c r="AA111" s="365">
        <v>8007</v>
      </c>
      <c r="AB111" s="365">
        <v>11563</v>
      </c>
      <c r="AC111" s="365">
        <v>15684</v>
      </c>
      <c r="AD111" s="365">
        <v>9457</v>
      </c>
      <c r="AE111" s="365">
        <v>7345</v>
      </c>
      <c r="AF111" s="365">
        <v>6988</v>
      </c>
      <c r="AG111" s="365">
        <v>12738</v>
      </c>
      <c r="AH111" s="365">
        <v>13316</v>
      </c>
      <c r="AI111" s="365">
        <v>13105</v>
      </c>
      <c r="AJ111" s="365">
        <v>8863</v>
      </c>
      <c r="AK111" s="124">
        <f t="shared" ref="AK111:AK121" si="83">SUM(V111:AJ111)</f>
        <v>237034</v>
      </c>
    </row>
    <row r="112" spans="1:38" x14ac:dyDescent="0.25">
      <c r="A112" s="59" t="s">
        <v>218</v>
      </c>
      <c r="B112" s="59"/>
      <c r="C112" s="70" t="s">
        <v>30</v>
      </c>
      <c r="D112" s="125">
        <v>1.2360840971047538</v>
      </c>
      <c r="E112" s="125">
        <v>0.98445482551649732</v>
      </c>
      <c r="F112" s="125">
        <v>0.92180167380129396</v>
      </c>
      <c r="G112" s="125">
        <v>0.77760275482836472</v>
      </c>
      <c r="H112" s="125">
        <v>0.63384586739319149</v>
      </c>
      <c r="I112" s="125">
        <v>0.37355192987120078</v>
      </c>
      <c r="J112" s="125">
        <v>0.40059011457675525</v>
      </c>
      <c r="K112" s="125">
        <v>0.3864153874455778</v>
      </c>
      <c r="L112" s="125">
        <v>1.2460990845916218</v>
      </c>
      <c r="M112" s="125">
        <v>1.8324646013108505</v>
      </c>
      <c r="N112" s="125">
        <v>2.1278747250386894</v>
      </c>
      <c r="O112" s="125">
        <v>1.7641557093429563</v>
      </c>
      <c r="P112" s="125">
        <v>0.91264766221761229</v>
      </c>
      <c r="Q112" s="125">
        <v>0.59629689693448518</v>
      </c>
      <c r="R112" s="125">
        <v>1.6839447162236707</v>
      </c>
      <c r="S112" s="125">
        <v>1</v>
      </c>
      <c r="V112" s="366">
        <v>1.2198568246000052</v>
      </c>
      <c r="W112" s="366">
        <v>0.99809675849795598</v>
      </c>
      <c r="X112" s="366">
        <v>0.92287682573328478</v>
      </c>
      <c r="Y112" s="366">
        <v>0.77667940089308751</v>
      </c>
      <c r="Z112" s="366">
        <v>0.65035916350290013</v>
      </c>
      <c r="AA112" s="366">
        <v>0.391024197196706</v>
      </c>
      <c r="AB112" s="366">
        <v>0.38674736001703219</v>
      </c>
      <c r="AC112" s="366">
        <v>0.3939932621206666</v>
      </c>
      <c r="AD112" s="366">
        <v>1.2282737573597886</v>
      </c>
      <c r="AE112" s="366">
        <v>1.8555260119756423</v>
      </c>
      <c r="AF112" s="366">
        <v>2.19436614224144</v>
      </c>
      <c r="AG112" s="366">
        <v>1.7664217449155877</v>
      </c>
      <c r="AH112" s="366">
        <v>0.87912527648751149</v>
      </c>
      <c r="AI112" s="366">
        <v>0.56130582505483373</v>
      </c>
      <c r="AJ112" s="366">
        <v>1.7140736189208146</v>
      </c>
      <c r="AK112" s="125">
        <v>1</v>
      </c>
    </row>
    <row r="113" spans="1:38" x14ac:dyDescent="0.25">
      <c r="A113" s="59" t="s">
        <v>219</v>
      </c>
      <c r="B113" s="59"/>
      <c r="C113" s="70" t="s">
        <v>30</v>
      </c>
      <c r="D113" s="125">
        <v>1.2218744963286188</v>
      </c>
      <c r="E113" s="125">
        <v>1.504567181292227</v>
      </c>
      <c r="F113" s="125">
        <v>1.3844091879643849</v>
      </c>
      <c r="G113" s="125">
        <v>1.7016338700162497</v>
      </c>
      <c r="H113" s="125">
        <v>1.4305015501488609</v>
      </c>
      <c r="I113" s="125">
        <v>0.71979966990928235</v>
      </c>
      <c r="J113" s="125">
        <v>0.71796553782041095</v>
      </c>
      <c r="K113" s="125">
        <v>0.84156165201507593</v>
      </c>
      <c r="L113" s="125">
        <v>0.92706027714082018</v>
      </c>
      <c r="M113" s="125">
        <v>0.76165151761797512</v>
      </c>
      <c r="N113" s="125">
        <v>0.72483015216206392</v>
      </c>
      <c r="O113" s="125">
        <v>0.80460287415595633</v>
      </c>
      <c r="P113" s="125">
        <v>0.62367632559506525</v>
      </c>
      <c r="Q113" s="125">
        <v>0.61326591057817825</v>
      </c>
      <c r="R113" s="125">
        <v>0.68984150854801629</v>
      </c>
      <c r="S113" s="125">
        <v>1</v>
      </c>
      <c r="V113" s="366">
        <v>1.2289381278186138</v>
      </c>
      <c r="W113" s="366">
        <v>1.4430596969111722</v>
      </c>
      <c r="X113" s="366">
        <v>1.3706856532330514</v>
      </c>
      <c r="Y113" s="366">
        <v>1.8002498103079718</v>
      </c>
      <c r="Z113" s="366">
        <v>1.3356823491037768</v>
      </c>
      <c r="AA113" s="366">
        <v>0.75458713319119863</v>
      </c>
      <c r="AB113" s="366">
        <v>0.69720480331607981</v>
      </c>
      <c r="AC113" s="366">
        <v>0.84989008749193273</v>
      </c>
      <c r="AD113" s="366">
        <v>0.97353918585424215</v>
      </c>
      <c r="AE113" s="366">
        <v>0.84937875318593559</v>
      </c>
      <c r="AF113" s="366">
        <v>0.75515408008158069</v>
      </c>
      <c r="AG113" s="366">
        <v>0.78392134528856494</v>
      </c>
      <c r="AH113" s="366">
        <v>0.61484207022417414</v>
      </c>
      <c r="AI113" s="366">
        <v>0.61181984080394836</v>
      </c>
      <c r="AJ113" s="366">
        <v>0.70210873359301518</v>
      </c>
      <c r="AK113" s="125">
        <v>1</v>
      </c>
    </row>
    <row r="114" spans="1:38" x14ac:dyDescent="0.25">
      <c r="A114" s="59" t="s">
        <v>180</v>
      </c>
      <c r="B114" s="59"/>
      <c r="C114" s="70">
        <v>0.12</v>
      </c>
      <c r="D114" s="124">
        <v>1212</v>
      </c>
      <c r="E114" s="124">
        <v>1043</v>
      </c>
      <c r="F114" s="124">
        <v>685</v>
      </c>
      <c r="G114" s="124">
        <v>662</v>
      </c>
      <c r="H114" s="124">
        <v>747</v>
      </c>
      <c r="I114" s="124">
        <v>161</v>
      </c>
      <c r="J114" s="124">
        <v>295</v>
      </c>
      <c r="K114" s="124">
        <v>317</v>
      </c>
      <c r="L114" s="124">
        <v>400</v>
      </c>
      <c r="M114" s="124">
        <v>380</v>
      </c>
      <c r="N114" s="124">
        <v>492</v>
      </c>
      <c r="O114" s="124">
        <v>638</v>
      </c>
      <c r="P114" s="124">
        <v>412</v>
      </c>
      <c r="Q114" s="124">
        <v>333</v>
      </c>
      <c r="R114" s="124">
        <v>499</v>
      </c>
      <c r="S114" s="124">
        <f t="shared" si="82"/>
        <v>8276</v>
      </c>
      <c r="V114" s="324">
        <v>1252</v>
      </c>
      <c r="W114" s="324">
        <v>1053</v>
      </c>
      <c r="X114" s="324">
        <v>686</v>
      </c>
      <c r="Y114" s="324">
        <v>630</v>
      </c>
      <c r="Z114" s="324">
        <v>759</v>
      </c>
      <c r="AA114" s="324">
        <v>188</v>
      </c>
      <c r="AB114" s="324">
        <v>309</v>
      </c>
      <c r="AC114" s="324">
        <v>336</v>
      </c>
      <c r="AD114" s="324">
        <v>433</v>
      </c>
      <c r="AE114" s="324">
        <v>404</v>
      </c>
      <c r="AF114" s="324">
        <v>507</v>
      </c>
      <c r="AG114" s="324">
        <v>688</v>
      </c>
      <c r="AH114" s="324">
        <v>427</v>
      </c>
      <c r="AI114" s="324">
        <v>374</v>
      </c>
      <c r="AJ114" s="324">
        <v>513</v>
      </c>
      <c r="AK114" s="124">
        <f t="shared" si="83"/>
        <v>8559</v>
      </c>
      <c r="AL114" s="286"/>
    </row>
    <row r="115" spans="1:38" x14ac:dyDescent="0.25">
      <c r="A115" s="59" t="s">
        <v>185</v>
      </c>
      <c r="B115" s="59"/>
      <c r="C115" s="70">
        <v>0.25</v>
      </c>
      <c r="D115" s="124">
        <v>3664</v>
      </c>
      <c r="E115" s="124">
        <v>2017</v>
      </c>
      <c r="F115" s="124">
        <v>1341</v>
      </c>
      <c r="G115" s="124">
        <v>786</v>
      </c>
      <c r="H115" s="124">
        <v>742</v>
      </c>
      <c r="I115" s="124">
        <v>288</v>
      </c>
      <c r="J115" s="124">
        <v>403</v>
      </c>
      <c r="K115" s="124">
        <v>610</v>
      </c>
      <c r="L115" s="124">
        <v>2091</v>
      </c>
      <c r="M115" s="124">
        <v>2050</v>
      </c>
      <c r="N115" s="124">
        <v>3117</v>
      </c>
      <c r="O115" s="124">
        <v>3883</v>
      </c>
      <c r="P115" s="124">
        <v>1568</v>
      </c>
      <c r="Q115" s="124">
        <v>741</v>
      </c>
      <c r="R115" s="124">
        <v>3548</v>
      </c>
      <c r="S115" s="124">
        <f t="shared" si="82"/>
        <v>26849</v>
      </c>
      <c r="V115" s="324">
        <v>3661</v>
      </c>
      <c r="W115" s="324">
        <v>2120</v>
      </c>
      <c r="X115" s="324">
        <v>1428</v>
      </c>
      <c r="Y115" s="324">
        <v>824</v>
      </c>
      <c r="Z115" s="324">
        <v>762</v>
      </c>
      <c r="AA115" s="324">
        <v>295</v>
      </c>
      <c r="AB115" s="324">
        <v>442</v>
      </c>
      <c r="AC115" s="324">
        <v>581</v>
      </c>
      <c r="AD115" s="324">
        <v>2142</v>
      </c>
      <c r="AE115" s="324">
        <v>1988</v>
      </c>
      <c r="AF115" s="324">
        <v>3299</v>
      </c>
      <c r="AG115" s="324">
        <v>3841</v>
      </c>
      <c r="AH115" s="324">
        <v>1622</v>
      </c>
      <c r="AI115" s="324">
        <v>732</v>
      </c>
      <c r="AJ115" s="324">
        <v>3693</v>
      </c>
      <c r="AK115" s="124">
        <f t="shared" si="83"/>
        <v>27430</v>
      </c>
      <c r="AL115" s="286"/>
    </row>
    <row r="116" spans="1:38" x14ac:dyDescent="0.25">
      <c r="A116" s="59" t="s">
        <v>181</v>
      </c>
      <c r="B116" s="59"/>
      <c r="C116" s="70">
        <v>0.06</v>
      </c>
      <c r="D116" s="124">
        <v>9483</v>
      </c>
      <c r="E116" s="124">
        <v>8389</v>
      </c>
      <c r="F116" s="124">
        <v>4574</v>
      </c>
      <c r="G116" s="124">
        <v>3914</v>
      </c>
      <c r="H116" s="124">
        <v>5378</v>
      </c>
      <c r="I116" s="124">
        <v>2121</v>
      </c>
      <c r="J116" s="124">
        <v>2681</v>
      </c>
      <c r="K116" s="124">
        <v>3467</v>
      </c>
      <c r="L116" s="124">
        <v>6214</v>
      </c>
      <c r="M116" s="124">
        <v>6765</v>
      </c>
      <c r="N116" s="124">
        <v>8389</v>
      </c>
      <c r="O116" s="124">
        <v>12506</v>
      </c>
      <c r="P116" s="124">
        <v>5462</v>
      </c>
      <c r="Q116" s="124">
        <v>2979</v>
      </c>
      <c r="R116" s="124">
        <v>9205</v>
      </c>
      <c r="S116" s="124">
        <f t="shared" si="82"/>
        <v>91527</v>
      </c>
      <c r="V116" s="324">
        <v>9787</v>
      </c>
      <c r="W116" s="324">
        <v>8711</v>
      </c>
      <c r="X116" s="324">
        <v>4657</v>
      </c>
      <c r="Y116" s="324">
        <v>4110</v>
      </c>
      <c r="Z116" s="324">
        <v>5576</v>
      </c>
      <c r="AA116" s="324">
        <v>2240</v>
      </c>
      <c r="AB116" s="324">
        <v>2786</v>
      </c>
      <c r="AC116" s="324">
        <v>3790</v>
      </c>
      <c r="AD116" s="324">
        <v>6432</v>
      </c>
      <c r="AE116" s="324">
        <v>6830</v>
      </c>
      <c r="AF116" s="324">
        <v>8653</v>
      </c>
      <c r="AG116" s="324">
        <v>12604</v>
      </c>
      <c r="AH116" s="324">
        <v>5564</v>
      </c>
      <c r="AI116" s="324">
        <v>3169</v>
      </c>
      <c r="AJ116" s="324">
        <v>9336</v>
      </c>
      <c r="AK116" s="124">
        <f t="shared" si="83"/>
        <v>94245</v>
      </c>
    </row>
    <row r="117" spans="1:38" x14ac:dyDescent="0.25">
      <c r="A117" s="59" t="s">
        <v>182</v>
      </c>
      <c r="B117" s="59"/>
      <c r="C117" s="70">
        <v>0.08</v>
      </c>
      <c r="D117" s="124">
        <v>1155</v>
      </c>
      <c r="E117" s="124">
        <v>848</v>
      </c>
      <c r="F117" s="124">
        <v>487</v>
      </c>
      <c r="G117" s="124">
        <v>361</v>
      </c>
      <c r="H117" s="124">
        <v>434</v>
      </c>
      <c r="I117" s="124">
        <v>163</v>
      </c>
      <c r="J117" s="124">
        <v>259</v>
      </c>
      <c r="K117" s="124">
        <v>327</v>
      </c>
      <c r="L117" s="124">
        <v>679</v>
      </c>
      <c r="M117" s="124">
        <v>602</v>
      </c>
      <c r="N117" s="124">
        <v>822</v>
      </c>
      <c r="O117" s="124">
        <v>1085</v>
      </c>
      <c r="P117" s="124">
        <v>558</v>
      </c>
      <c r="Q117" s="124">
        <v>355</v>
      </c>
      <c r="R117" s="124">
        <v>1032</v>
      </c>
      <c r="S117" s="124">
        <f t="shared" si="82"/>
        <v>9167</v>
      </c>
      <c r="V117" s="324">
        <v>1172</v>
      </c>
      <c r="W117" s="324">
        <v>866</v>
      </c>
      <c r="X117" s="324">
        <v>501</v>
      </c>
      <c r="Y117" s="324">
        <v>353</v>
      </c>
      <c r="Z117" s="324">
        <v>442</v>
      </c>
      <c r="AA117" s="324">
        <v>165</v>
      </c>
      <c r="AB117" s="324">
        <v>257</v>
      </c>
      <c r="AC117" s="324">
        <v>323</v>
      </c>
      <c r="AD117" s="324">
        <v>683</v>
      </c>
      <c r="AE117" s="324">
        <v>589</v>
      </c>
      <c r="AF117" s="324">
        <v>866</v>
      </c>
      <c r="AG117" s="324">
        <v>1101</v>
      </c>
      <c r="AH117" s="324">
        <v>569</v>
      </c>
      <c r="AI117" s="324">
        <v>363</v>
      </c>
      <c r="AJ117" s="324">
        <v>1078</v>
      </c>
      <c r="AK117" s="124">
        <f t="shared" si="83"/>
        <v>9328</v>
      </c>
      <c r="AL117" s="286"/>
    </row>
    <row r="118" spans="1:38" x14ac:dyDescent="0.25">
      <c r="A118" s="59" t="s">
        <v>183</v>
      </c>
      <c r="B118" s="59"/>
      <c r="C118" s="70">
        <v>0.02</v>
      </c>
      <c r="D118" s="124">
        <v>1913</v>
      </c>
      <c r="E118" s="124">
        <v>1446</v>
      </c>
      <c r="F118" s="124">
        <v>2311</v>
      </c>
      <c r="G118" s="124">
        <v>671</v>
      </c>
      <c r="H118" s="124">
        <v>715</v>
      </c>
      <c r="I118" s="124">
        <v>202</v>
      </c>
      <c r="J118" s="124">
        <v>431</v>
      </c>
      <c r="K118" s="124">
        <v>536</v>
      </c>
      <c r="L118" s="124">
        <v>347</v>
      </c>
      <c r="M118" s="124">
        <v>605</v>
      </c>
      <c r="N118" s="124">
        <v>588</v>
      </c>
      <c r="O118" s="124">
        <v>837</v>
      </c>
      <c r="P118" s="124">
        <v>859</v>
      </c>
      <c r="Q118" s="124">
        <v>518</v>
      </c>
      <c r="R118" s="124">
        <v>560</v>
      </c>
      <c r="S118" s="124">
        <f t="shared" si="82"/>
        <v>12539</v>
      </c>
      <c r="V118" s="324">
        <f>V102</f>
        <v>1903</v>
      </c>
      <c r="W118" s="324">
        <f t="shared" ref="W118:AJ118" si="84">W102</f>
        <v>1464</v>
      </c>
      <c r="X118" s="324">
        <f t="shared" si="84"/>
        <v>2304</v>
      </c>
      <c r="Y118" s="324">
        <f t="shared" si="84"/>
        <v>726</v>
      </c>
      <c r="Z118" s="324">
        <f t="shared" si="84"/>
        <v>728</v>
      </c>
      <c r="AA118" s="324">
        <f t="shared" si="84"/>
        <v>250</v>
      </c>
      <c r="AB118" s="324">
        <f t="shared" si="84"/>
        <v>436</v>
      </c>
      <c r="AC118" s="324">
        <f t="shared" si="84"/>
        <v>539</v>
      </c>
      <c r="AD118" s="324">
        <f t="shared" si="84"/>
        <v>350</v>
      </c>
      <c r="AE118" s="324">
        <f t="shared" si="84"/>
        <v>617</v>
      </c>
      <c r="AF118" s="324">
        <f t="shared" si="84"/>
        <v>588</v>
      </c>
      <c r="AG118" s="324">
        <f t="shared" si="84"/>
        <v>850</v>
      </c>
      <c r="AH118" s="324">
        <f t="shared" si="84"/>
        <v>859</v>
      </c>
      <c r="AI118" s="324">
        <f t="shared" si="84"/>
        <v>536</v>
      </c>
      <c r="AJ118" s="324">
        <f t="shared" si="84"/>
        <v>570</v>
      </c>
      <c r="AK118" s="124">
        <f t="shared" si="83"/>
        <v>12720</v>
      </c>
    </row>
    <row r="119" spans="1:38" x14ac:dyDescent="0.25">
      <c r="A119" s="59" t="s">
        <v>176</v>
      </c>
      <c r="B119" s="59"/>
      <c r="C119" s="70">
        <v>0.05</v>
      </c>
      <c r="D119" s="124">
        <v>2782</v>
      </c>
      <c r="E119" s="124">
        <v>2780</v>
      </c>
      <c r="F119" s="124">
        <v>1657</v>
      </c>
      <c r="G119" s="124">
        <v>1536</v>
      </c>
      <c r="H119" s="124">
        <v>1915</v>
      </c>
      <c r="I119" s="124">
        <v>550</v>
      </c>
      <c r="J119" s="124">
        <v>852</v>
      </c>
      <c r="K119" s="124">
        <v>930</v>
      </c>
      <c r="L119" s="124">
        <v>1251</v>
      </c>
      <c r="M119" s="124">
        <v>1399</v>
      </c>
      <c r="N119" s="124">
        <v>1720</v>
      </c>
      <c r="O119" s="124">
        <v>2666</v>
      </c>
      <c r="P119" s="124">
        <v>1426</v>
      </c>
      <c r="Q119" s="124">
        <v>1175</v>
      </c>
      <c r="R119" s="124">
        <v>1957</v>
      </c>
      <c r="S119" s="124">
        <f t="shared" si="82"/>
        <v>24596</v>
      </c>
      <c r="V119" s="324">
        <v>2765</v>
      </c>
      <c r="W119" s="324">
        <v>2789</v>
      </c>
      <c r="X119" s="324">
        <v>1660</v>
      </c>
      <c r="Y119" s="324">
        <v>1518</v>
      </c>
      <c r="Z119" s="324">
        <v>1925</v>
      </c>
      <c r="AA119" s="324">
        <v>537</v>
      </c>
      <c r="AB119" s="324">
        <v>817</v>
      </c>
      <c r="AC119" s="324">
        <v>925</v>
      </c>
      <c r="AD119" s="324">
        <v>1257</v>
      </c>
      <c r="AE119" s="324">
        <v>1405</v>
      </c>
      <c r="AF119" s="324">
        <v>1693</v>
      </c>
      <c r="AG119" s="324">
        <v>2625</v>
      </c>
      <c r="AH119" s="324">
        <v>1417</v>
      </c>
      <c r="AI119" s="324">
        <v>1161</v>
      </c>
      <c r="AJ119" s="324">
        <v>1939</v>
      </c>
      <c r="AK119" s="324">
        <f>SUM(V119:AJ119)</f>
        <v>24433</v>
      </c>
    </row>
    <row r="120" spans="1:38" x14ac:dyDescent="0.25">
      <c r="A120" s="59" t="s">
        <v>177</v>
      </c>
      <c r="B120" s="59"/>
      <c r="C120" s="70">
        <v>0.05</v>
      </c>
      <c r="D120" s="124">
        <v>420</v>
      </c>
      <c r="E120" s="124">
        <v>524</v>
      </c>
      <c r="F120" s="124">
        <v>256</v>
      </c>
      <c r="G120" s="124">
        <v>355</v>
      </c>
      <c r="H120" s="124">
        <v>388</v>
      </c>
      <c r="I120" s="124">
        <v>103</v>
      </c>
      <c r="J120" s="124">
        <v>128</v>
      </c>
      <c r="K120" s="124">
        <v>168</v>
      </c>
      <c r="L120" s="124">
        <v>184</v>
      </c>
      <c r="M120" s="124">
        <v>161</v>
      </c>
      <c r="N120" s="124">
        <v>145</v>
      </c>
      <c r="O120" s="124">
        <v>223</v>
      </c>
      <c r="P120" s="124">
        <v>192</v>
      </c>
      <c r="Q120" s="124">
        <v>164</v>
      </c>
      <c r="R120" s="124">
        <v>156</v>
      </c>
      <c r="S120" s="124">
        <f t="shared" si="82"/>
        <v>3567</v>
      </c>
      <c r="V120" s="324">
        <v>359</v>
      </c>
      <c r="W120" s="324">
        <v>388</v>
      </c>
      <c r="X120" s="324">
        <v>210</v>
      </c>
      <c r="Y120" s="324">
        <v>290</v>
      </c>
      <c r="Z120" s="324">
        <v>366</v>
      </c>
      <c r="AA120" s="324">
        <v>98</v>
      </c>
      <c r="AB120" s="324">
        <v>114</v>
      </c>
      <c r="AC120" s="324">
        <v>124</v>
      </c>
      <c r="AD120" s="324">
        <v>180</v>
      </c>
      <c r="AE120" s="324">
        <v>134</v>
      </c>
      <c r="AF120" s="324">
        <v>110</v>
      </c>
      <c r="AG120" s="324">
        <v>173</v>
      </c>
      <c r="AH120" s="324">
        <v>146</v>
      </c>
      <c r="AI120" s="324">
        <v>150</v>
      </c>
      <c r="AJ120" s="324">
        <v>121</v>
      </c>
      <c r="AK120" s="124">
        <f t="shared" si="83"/>
        <v>2963</v>
      </c>
      <c r="AL120" s="286"/>
    </row>
    <row r="121" spans="1:38" x14ac:dyDescent="0.25">
      <c r="A121" s="59" t="s">
        <v>178</v>
      </c>
      <c r="B121" s="59"/>
      <c r="C121" s="70">
        <v>0.12</v>
      </c>
      <c r="D121" s="124">
        <v>134</v>
      </c>
      <c r="E121" s="124">
        <v>62</v>
      </c>
      <c r="F121" s="124">
        <v>47</v>
      </c>
      <c r="G121" s="124">
        <v>27</v>
      </c>
      <c r="H121" s="124">
        <v>30</v>
      </c>
      <c r="I121" s="124">
        <v>11</v>
      </c>
      <c r="J121" s="124">
        <v>17</v>
      </c>
      <c r="K121" s="124">
        <v>20.000000000000004</v>
      </c>
      <c r="L121" s="124">
        <v>61</v>
      </c>
      <c r="M121" s="124">
        <v>44</v>
      </c>
      <c r="N121" s="124">
        <v>54</v>
      </c>
      <c r="O121" s="124">
        <v>82</v>
      </c>
      <c r="P121" s="124">
        <v>51</v>
      </c>
      <c r="Q121" s="124">
        <v>28</v>
      </c>
      <c r="R121" s="124">
        <v>110.00000000000001</v>
      </c>
      <c r="S121" s="124">
        <f t="shared" si="82"/>
        <v>778</v>
      </c>
      <c r="V121" s="324">
        <v>144.99999999999997</v>
      </c>
      <c r="W121" s="324">
        <v>71</v>
      </c>
      <c r="X121" s="324">
        <v>50</v>
      </c>
      <c r="Y121" s="324">
        <v>28.999999999999996</v>
      </c>
      <c r="Z121" s="324">
        <v>28.000000000000004</v>
      </c>
      <c r="AA121" s="324">
        <v>11</v>
      </c>
      <c r="AB121" s="324">
        <v>18.000000000000004</v>
      </c>
      <c r="AC121" s="324">
        <v>20</v>
      </c>
      <c r="AD121" s="324">
        <v>69.000000000000014</v>
      </c>
      <c r="AE121" s="324">
        <v>41</v>
      </c>
      <c r="AF121" s="324">
        <v>62</v>
      </c>
      <c r="AG121" s="324">
        <v>92</v>
      </c>
      <c r="AH121" s="324">
        <v>51.999999999999993</v>
      </c>
      <c r="AI121" s="324">
        <v>33</v>
      </c>
      <c r="AJ121" s="324">
        <v>109.99999999999999</v>
      </c>
      <c r="AK121" s="124">
        <f t="shared" si="83"/>
        <v>831</v>
      </c>
      <c r="AL121" s="286"/>
    </row>
    <row r="122" spans="1:38" ht="15.75" thickBot="1" x14ac:dyDescent="0.3">
      <c r="A122" s="127" t="s">
        <v>139</v>
      </c>
      <c r="B122" s="23"/>
      <c r="C122" s="78" t="s">
        <v>30</v>
      </c>
      <c r="D122" s="11">
        <f>(D110/$S$110*$C$110+D114/$S$114*$C$114+D115/$S$115*$C$115+D116/$S$116*$C$116+D117/$S$117*$C$117+D118/$S$118*$C$118+D119/$S$119*$C$119+D120/$S$120*$C$120+D121/$S$121*$C$121)*100</f>
        <v>14.145620475927245</v>
      </c>
      <c r="E122" s="11">
        <f t="shared" ref="E122:R122" si="85">(E110/$S$110*$C$110+E114/$S$114*$C$114+E115/$S$115*$C$115+E116/$S$116*$C$116+E117/$S$117*$C$117+E118/$S$118*$C$118+E119/$S$119*$C$119+E120/$S$120*$C$120+E121/$S$121*$C$121)*100</f>
        <v>11.813281990042917</v>
      </c>
      <c r="F122" s="11">
        <f t="shared" si="85"/>
        <v>7.7074000413830532</v>
      </c>
      <c r="G122" s="11">
        <f t="shared" si="85"/>
        <v>6.5097693716804583</v>
      </c>
      <c r="H122" s="11">
        <f t="shared" si="85"/>
        <v>6.4063134733708571</v>
      </c>
      <c r="I122" s="11">
        <f t="shared" si="85"/>
        <v>1.4558464716848434</v>
      </c>
      <c r="J122" s="11">
        <f t="shared" si="85"/>
        <v>2.2189268727196501</v>
      </c>
      <c r="K122" s="11">
        <f t="shared" si="85"/>
        <v>2.8633027501317265</v>
      </c>
      <c r="L122" s="11">
        <f t="shared" si="85"/>
        <v>6.0943275628762636</v>
      </c>
      <c r="M122" s="11">
        <f t="shared" si="85"/>
        <v>5.7453066148064966</v>
      </c>
      <c r="N122" s="11">
        <f t="shared" si="85"/>
        <v>7.4291658831829688</v>
      </c>
      <c r="O122" s="11">
        <f t="shared" si="85"/>
        <v>10.374978778649757</v>
      </c>
      <c r="P122" s="11">
        <f t="shared" si="85"/>
        <v>5.1433311668268535</v>
      </c>
      <c r="Q122" s="11">
        <f t="shared" si="85"/>
        <v>3.135220556264033</v>
      </c>
      <c r="R122" s="11">
        <f t="shared" si="85"/>
        <v>8.9572079904528756</v>
      </c>
      <c r="S122" s="11">
        <v>99.999999999999986</v>
      </c>
      <c r="V122" s="326">
        <f>(V110/$AK$110*$C$110+V114/$AK$114*$C$114+V115/$AK$115*$C$115+V116/$AK$116*$C$116+V117/$AK$117*$C$117+V118/$AK$118*$C$118+V119/$AK$119*$C$119+V120/$AK$120*$C$120+V121/$AK$121*$C$121)*100</f>
        <v>14.104989802584299</v>
      </c>
      <c r="W122" s="326">
        <f t="shared" ref="W122:AJ122" si="86">(W110/$AK$110*$C$110+W114/$AK$114*$C$114+W115/$AK$115*$C$115+W116/$AK$116*$C$116+W117/$AK$117*$C$117+W118/$AK$118*$C$118+W119/$AK$119*$C$119+W120/$AK$120*$C$120+W121/$AK$121*$C$121)*100</f>
        <v>11.738823136095091</v>
      </c>
      <c r="X122" s="326">
        <f t="shared" si="86"/>
        <v>7.6998625723428038</v>
      </c>
      <c r="Y122" s="326">
        <f t="shared" si="86"/>
        <v>6.5392951091741587</v>
      </c>
      <c r="Z122" s="326">
        <f t="shared" si="86"/>
        <v>6.3120212605896784</v>
      </c>
      <c r="AA122" s="326">
        <f t="shared" si="86"/>
        <v>1.5228908259155078</v>
      </c>
      <c r="AB122" s="326">
        <f t="shared" si="86"/>
        <v>2.229265163269166</v>
      </c>
      <c r="AC122" s="326">
        <f t="shared" si="86"/>
        <v>2.808749144270358</v>
      </c>
      <c r="AD122" s="326">
        <f t="shared" si="86"/>
        <v>6.2817887497044866</v>
      </c>
      <c r="AE122" s="326">
        <f t="shared" si="86"/>
        <v>5.6621882458478545</v>
      </c>
      <c r="AF122" s="326">
        <f t="shared" si="86"/>
        <v>7.672568253234596</v>
      </c>
      <c r="AG122" s="326">
        <f t="shared" si="86"/>
        <v>10.242163946362091</v>
      </c>
      <c r="AH122" s="326">
        <f t="shared" si="86"/>
        <v>5.0510693956724735</v>
      </c>
      <c r="AI122" s="326">
        <f t="shared" si="86"/>
        <v>3.1997770821703284</v>
      </c>
      <c r="AJ122" s="326">
        <f t="shared" si="86"/>
        <v>8.9345473127671049</v>
      </c>
      <c r="AK122" s="326">
        <f>SUM(V122:AJ122)</f>
        <v>100</v>
      </c>
    </row>
    <row r="123" spans="1:38" x14ac:dyDescent="0.25">
      <c r="A123" s="235"/>
      <c r="B123" s="235"/>
      <c r="C123" s="72"/>
      <c r="D123" s="235"/>
      <c r="E123" s="235"/>
      <c r="F123" s="235"/>
      <c r="G123" s="235"/>
      <c r="H123" s="235"/>
      <c r="I123" s="235"/>
      <c r="J123" s="235"/>
      <c r="K123" s="235"/>
      <c r="L123" s="235"/>
      <c r="M123" s="235"/>
      <c r="N123" s="235"/>
      <c r="O123" s="235"/>
      <c r="P123" s="235"/>
      <c r="Q123" s="235"/>
      <c r="R123" s="235"/>
      <c r="S123" s="235"/>
      <c r="V123" s="99"/>
      <c r="W123" s="99"/>
      <c r="X123" s="87"/>
      <c r="Y123" s="87"/>
      <c r="Z123" s="87"/>
      <c r="AA123" s="87"/>
      <c r="AB123" s="87"/>
      <c r="AC123" s="87"/>
      <c r="AD123" s="87"/>
      <c r="AE123" s="87"/>
      <c r="AF123" s="87"/>
      <c r="AG123" s="87"/>
      <c r="AH123" s="87"/>
      <c r="AI123" s="87"/>
      <c r="AJ123" s="87"/>
      <c r="AK123" s="87"/>
    </row>
    <row r="124" spans="1:38" x14ac:dyDescent="0.25">
      <c r="A124" s="62" t="s">
        <v>139</v>
      </c>
      <c r="B124" s="62"/>
      <c r="C124" s="73">
        <v>0.8</v>
      </c>
      <c r="D124" s="63">
        <f>D122</f>
        <v>14.145620475927245</v>
      </c>
      <c r="E124" s="63">
        <f t="shared" ref="E124:S124" si="87">E122</f>
        <v>11.813281990042917</v>
      </c>
      <c r="F124" s="63">
        <f t="shared" si="87"/>
        <v>7.7074000413830532</v>
      </c>
      <c r="G124" s="63">
        <f t="shared" si="87"/>
        <v>6.5097693716804583</v>
      </c>
      <c r="H124" s="63">
        <f t="shared" si="87"/>
        <v>6.4063134733708571</v>
      </c>
      <c r="I124" s="63">
        <f t="shared" si="87"/>
        <v>1.4558464716848434</v>
      </c>
      <c r="J124" s="63">
        <f t="shared" si="87"/>
        <v>2.2189268727196501</v>
      </c>
      <c r="K124" s="63">
        <f t="shared" si="87"/>
        <v>2.8633027501317265</v>
      </c>
      <c r="L124" s="63">
        <f t="shared" si="87"/>
        <v>6.0943275628762636</v>
      </c>
      <c r="M124" s="63">
        <f t="shared" si="87"/>
        <v>5.7453066148064966</v>
      </c>
      <c r="N124" s="63">
        <f t="shared" si="87"/>
        <v>7.4291658831829688</v>
      </c>
      <c r="O124" s="63">
        <f t="shared" si="87"/>
        <v>10.374978778649757</v>
      </c>
      <c r="P124" s="63">
        <f t="shared" si="87"/>
        <v>5.1433311668268535</v>
      </c>
      <c r="Q124" s="63">
        <f t="shared" si="87"/>
        <v>3.135220556264033</v>
      </c>
      <c r="R124" s="63">
        <f t="shared" si="87"/>
        <v>8.9572079904528756</v>
      </c>
      <c r="S124" s="63">
        <f t="shared" si="87"/>
        <v>99.999999999999986</v>
      </c>
      <c r="V124" s="121">
        <f t="shared" ref="V124:AJ124" si="88">V122</f>
        <v>14.104989802584299</v>
      </c>
      <c r="W124" s="121">
        <f t="shared" si="88"/>
        <v>11.738823136095091</v>
      </c>
      <c r="X124" s="121">
        <f t="shared" si="88"/>
        <v>7.6998625723428038</v>
      </c>
      <c r="Y124" s="121">
        <f t="shared" si="88"/>
        <v>6.5392951091741587</v>
      </c>
      <c r="Z124" s="121">
        <f t="shared" si="88"/>
        <v>6.3120212605896784</v>
      </c>
      <c r="AA124" s="121">
        <f t="shared" si="88"/>
        <v>1.5228908259155078</v>
      </c>
      <c r="AB124" s="121">
        <f t="shared" si="88"/>
        <v>2.229265163269166</v>
      </c>
      <c r="AC124" s="121">
        <f t="shared" si="88"/>
        <v>2.808749144270358</v>
      </c>
      <c r="AD124" s="121">
        <f t="shared" si="88"/>
        <v>6.2817887497044866</v>
      </c>
      <c r="AE124" s="121">
        <f t="shared" si="88"/>
        <v>5.6621882458478545</v>
      </c>
      <c r="AF124" s="121">
        <f t="shared" si="88"/>
        <v>7.672568253234596</v>
      </c>
      <c r="AG124" s="121">
        <f t="shared" si="88"/>
        <v>10.242163946362091</v>
      </c>
      <c r="AH124" s="121">
        <f t="shared" si="88"/>
        <v>5.0510693956724735</v>
      </c>
      <c r="AI124" s="121">
        <f t="shared" si="88"/>
        <v>3.1997770821703284</v>
      </c>
      <c r="AJ124" s="121">
        <f t="shared" si="88"/>
        <v>8.9345473127671049</v>
      </c>
      <c r="AK124" s="121">
        <v>100</v>
      </c>
    </row>
    <row r="125" spans="1:38" x14ac:dyDescent="0.25">
      <c r="A125" s="62" t="s">
        <v>43</v>
      </c>
      <c r="B125" s="66"/>
      <c r="C125" s="79">
        <v>0.2</v>
      </c>
      <c r="D125" s="67">
        <v>15.33</v>
      </c>
      <c r="E125" s="67">
        <v>12.456</v>
      </c>
      <c r="F125" s="67">
        <v>8.5359999999999996</v>
      </c>
      <c r="G125" s="67">
        <v>5.4109999999999996</v>
      </c>
      <c r="H125" s="67">
        <v>6.2949999999999999</v>
      </c>
      <c r="I125" s="67">
        <v>1.7250000000000001</v>
      </c>
      <c r="J125" s="67">
        <v>3.0470000000000002</v>
      </c>
      <c r="K125" s="67">
        <v>3.4670000000000001</v>
      </c>
      <c r="L125" s="67">
        <v>6.8209999999999997</v>
      </c>
      <c r="M125" s="67">
        <v>6.3040000000000003</v>
      </c>
      <c r="N125" s="67">
        <v>6.5739999999999998</v>
      </c>
      <c r="O125" s="67">
        <v>6.0259999999999998</v>
      </c>
      <c r="P125" s="67">
        <v>5.4180000000000001</v>
      </c>
      <c r="Q125" s="67">
        <v>3.274</v>
      </c>
      <c r="R125" s="67">
        <v>9.3160000000000007</v>
      </c>
      <c r="S125" s="63">
        <v>100</v>
      </c>
      <c r="V125" s="274">
        <v>15.008598539174708</v>
      </c>
      <c r="W125" s="274">
        <v>12.553865555462377</v>
      </c>
      <c r="X125" s="274">
        <v>9.3443199665384551</v>
      </c>
      <c r="Y125" s="274">
        <v>5.7030136406475433</v>
      </c>
      <c r="Z125" s="274">
        <v>5.9636562351985445</v>
      </c>
      <c r="AA125" s="274">
        <v>2.0459264099138617</v>
      </c>
      <c r="AB125" s="274">
        <v>3.083904743688437</v>
      </c>
      <c r="AC125" s="274">
        <v>3.4937548643450529</v>
      </c>
      <c r="AD125" s="274">
        <v>7.3189144579146008</v>
      </c>
      <c r="AE125" s="274">
        <v>6.0076565817235101</v>
      </c>
      <c r="AF125" s="274">
        <v>6.1540540552792073</v>
      </c>
      <c r="AG125" s="274">
        <v>5.962354978043682</v>
      </c>
      <c r="AH125" s="274">
        <v>5.8764701368000667</v>
      </c>
      <c r="AI125" s="274">
        <v>2.9475432842249307</v>
      </c>
      <c r="AJ125" s="274">
        <v>8.5359665510450107</v>
      </c>
      <c r="AK125" s="121">
        <f>SUM(V125:AJ125)</f>
        <v>99.999999999999972</v>
      </c>
    </row>
    <row r="126" spans="1:38" ht="15.75" thickBot="1" x14ac:dyDescent="0.3">
      <c r="A126" s="127" t="s">
        <v>131</v>
      </c>
      <c r="B126" s="23"/>
      <c r="C126" s="78" t="s">
        <v>30</v>
      </c>
      <c r="D126" s="11">
        <f>SUMPRODUCT($C$124:$C$125,D124:D125)</f>
        <v>14.382496380741797</v>
      </c>
      <c r="E126" s="11">
        <f t="shared" ref="E126:S126" si="89">SUMPRODUCT($C$124:$C$125,E124:E125)</f>
        <v>11.941825592034334</v>
      </c>
      <c r="F126" s="11">
        <f t="shared" si="89"/>
        <v>7.873120033106443</v>
      </c>
      <c r="G126" s="11">
        <f t="shared" si="89"/>
        <v>6.2900154973443669</v>
      </c>
      <c r="H126" s="11">
        <f t="shared" si="89"/>
        <v>6.384050778696686</v>
      </c>
      <c r="I126" s="11">
        <f t="shared" si="89"/>
        <v>1.5096771773478748</v>
      </c>
      <c r="J126" s="11">
        <f t="shared" si="89"/>
        <v>2.3845414981757203</v>
      </c>
      <c r="K126" s="11">
        <f t="shared" si="89"/>
        <v>2.9840422001053812</v>
      </c>
      <c r="L126" s="11">
        <f t="shared" si="89"/>
        <v>6.2396620503010114</v>
      </c>
      <c r="M126" s="11">
        <f t="shared" si="89"/>
        <v>5.8570452918451981</v>
      </c>
      <c r="N126" s="11">
        <f t="shared" si="89"/>
        <v>7.258132706546375</v>
      </c>
      <c r="O126" s="11">
        <f t="shared" si="89"/>
        <v>9.5051830229198053</v>
      </c>
      <c r="P126" s="11">
        <f t="shared" si="89"/>
        <v>5.1982649334614823</v>
      </c>
      <c r="Q126" s="11">
        <f t="shared" si="89"/>
        <v>3.1629764450112265</v>
      </c>
      <c r="R126" s="11">
        <f t="shared" si="89"/>
        <v>9.0289663923623014</v>
      </c>
      <c r="S126" s="11">
        <f t="shared" si="89"/>
        <v>100</v>
      </c>
      <c r="V126" s="326">
        <f>SUMPRODUCT($C$124:$C$125,V124:V125)</f>
        <v>14.285711549902382</v>
      </c>
      <c r="W126" s="326">
        <f t="shared" ref="W126:AK126" si="90">SUMPRODUCT($C$124:$C$125,W124:W125)</f>
        <v>11.901831619968549</v>
      </c>
      <c r="X126" s="326">
        <f t="shared" si="90"/>
        <v>8.0287540511819344</v>
      </c>
      <c r="Y126" s="326">
        <f t="shared" si="90"/>
        <v>6.3720388154688363</v>
      </c>
      <c r="Z126" s="326">
        <f t="shared" si="90"/>
        <v>6.2423482555114518</v>
      </c>
      <c r="AA126" s="326">
        <f t="shared" si="90"/>
        <v>1.6274979427151788</v>
      </c>
      <c r="AB126" s="326">
        <f t="shared" si="90"/>
        <v>2.4001930793530204</v>
      </c>
      <c r="AC126" s="326">
        <f t="shared" si="90"/>
        <v>2.9457502882852973</v>
      </c>
      <c r="AD126" s="326">
        <f t="shared" si="90"/>
        <v>6.4892138913465098</v>
      </c>
      <c r="AE126" s="326">
        <f t="shared" si="90"/>
        <v>5.7312819130229862</v>
      </c>
      <c r="AF126" s="326">
        <f t="shared" si="90"/>
        <v>7.368865413643519</v>
      </c>
      <c r="AG126" s="326">
        <f t="shared" si="90"/>
        <v>9.3862021526984094</v>
      </c>
      <c r="AH126" s="326">
        <f t="shared" si="90"/>
        <v>5.216149543897993</v>
      </c>
      <c r="AI126" s="326">
        <f t="shared" si="90"/>
        <v>3.1493303225812492</v>
      </c>
      <c r="AJ126" s="326">
        <f t="shared" si="90"/>
        <v>8.8548311604226857</v>
      </c>
      <c r="AK126" s="326">
        <f t="shared" si="90"/>
        <v>100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M69"/>
  <sheetViews>
    <sheetView topLeftCell="A27" zoomScale="85" zoomScaleNormal="85" workbookViewId="0">
      <selection activeCell="C68" sqref="C68"/>
    </sheetView>
  </sheetViews>
  <sheetFormatPr baseColWidth="10" defaultRowHeight="15" x14ac:dyDescent="0.25"/>
  <cols>
    <col min="1" max="1" width="27.7109375" style="15" customWidth="1"/>
    <col min="2" max="2" width="30.42578125" style="15" customWidth="1"/>
    <col min="3" max="3" width="22.85546875" style="15" customWidth="1"/>
    <col min="4" max="19" width="12.5703125" style="15" customWidth="1"/>
    <col min="20" max="16384" width="11.42578125" style="15"/>
  </cols>
  <sheetData>
    <row r="1" spans="1:40" x14ac:dyDescent="0.25">
      <c r="C1" s="117">
        <v>2018</v>
      </c>
      <c r="Z1" s="117">
        <v>2019</v>
      </c>
    </row>
    <row r="2" spans="1:40" x14ac:dyDescent="0.25">
      <c r="A2" s="236" t="s">
        <v>246</v>
      </c>
      <c r="B2" s="235"/>
      <c r="C2" s="235"/>
      <c r="D2" s="235"/>
      <c r="E2" s="235"/>
      <c r="F2" s="235"/>
      <c r="G2" s="235"/>
      <c r="H2" s="235"/>
      <c r="I2" s="235"/>
      <c r="J2" s="235"/>
      <c r="K2" s="235"/>
      <c r="L2" s="235"/>
      <c r="M2" s="235"/>
      <c r="N2" s="235"/>
      <c r="O2" s="235"/>
      <c r="P2" s="235"/>
      <c r="Q2" s="235"/>
      <c r="R2" s="235"/>
      <c r="S2" s="235"/>
      <c r="V2" s="236" t="s">
        <v>246</v>
      </c>
      <c r="W2" s="235"/>
      <c r="X2" s="235"/>
      <c r="Y2" s="235"/>
      <c r="Z2" s="235"/>
      <c r="AA2" s="235"/>
      <c r="AB2" s="235"/>
      <c r="AC2" s="235"/>
      <c r="AD2" s="235"/>
      <c r="AE2" s="235"/>
      <c r="AF2" s="235"/>
      <c r="AG2" s="235"/>
      <c r="AH2" s="235"/>
      <c r="AI2" s="235"/>
      <c r="AJ2" s="235"/>
      <c r="AK2" s="235"/>
      <c r="AL2" s="235"/>
      <c r="AM2" s="235"/>
      <c r="AN2" s="235"/>
    </row>
    <row r="3" spans="1:40" x14ac:dyDescent="0.25">
      <c r="B3" s="235"/>
      <c r="C3" s="235"/>
      <c r="D3" s="235"/>
      <c r="E3" s="235"/>
      <c r="F3" s="235"/>
      <c r="G3" s="235"/>
      <c r="H3" s="235"/>
      <c r="I3" s="235"/>
      <c r="J3" s="235"/>
      <c r="K3" s="235"/>
      <c r="L3" s="235"/>
      <c r="M3" s="235"/>
      <c r="N3" s="235"/>
      <c r="O3" s="235"/>
      <c r="P3" s="235"/>
      <c r="Q3" s="235"/>
      <c r="R3" s="235"/>
      <c r="S3" s="235"/>
      <c r="W3" s="235"/>
      <c r="X3" s="235"/>
      <c r="Y3" s="235"/>
      <c r="Z3" s="235"/>
      <c r="AA3" s="235"/>
      <c r="AB3" s="235"/>
      <c r="AC3" s="235"/>
      <c r="AD3" s="235"/>
      <c r="AE3" s="235"/>
      <c r="AF3" s="235"/>
      <c r="AG3" s="235"/>
      <c r="AH3" s="235"/>
      <c r="AI3" s="235"/>
      <c r="AJ3" s="235"/>
      <c r="AK3" s="235"/>
      <c r="AL3" s="235"/>
      <c r="AM3" s="235"/>
      <c r="AN3" s="235"/>
    </row>
    <row r="4" spans="1:40" ht="54.75" customHeight="1" x14ac:dyDescent="0.25">
      <c r="A4" s="115" t="s">
        <v>113</v>
      </c>
      <c r="B4" s="115" t="s">
        <v>114</v>
      </c>
      <c r="C4" s="115" t="s">
        <v>112</v>
      </c>
      <c r="D4" s="115" t="str">
        <f>'Tabell 4.1'!D4</f>
        <v xml:space="preserve">1. 
Gamle Oslo </v>
      </c>
      <c r="E4" s="115" t="str">
        <f>'Tabell 4.1'!E4</f>
        <v>2. 
Grünerløkka</v>
      </c>
      <c r="F4" s="115" t="str">
        <f>'Tabell 4.1'!F4</f>
        <v>3. 
Sagene</v>
      </c>
      <c r="G4" s="115" t="str">
        <f>'Tabell 4.1'!G4</f>
        <v>4. 
St. Hanshaugen</v>
      </c>
      <c r="H4" s="115" t="str">
        <f>'Tabell 4.1'!H4</f>
        <v>5. 
Frogner</v>
      </c>
      <c r="I4" s="115" t="str">
        <f>'Tabell 4.1'!I4</f>
        <v>6. 
Ullern</v>
      </c>
      <c r="J4" s="115" t="str">
        <f>'Tabell 4.1'!J4</f>
        <v>7. 
Vestre Aker</v>
      </c>
      <c r="K4" s="115" t="str">
        <f>'Tabell 4.1'!K4</f>
        <v>8. 
Nordre Aker</v>
      </c>
      <c r="L4" s="115" t="str">
        <f>'Tabell 4.1'!L4</f>
        <v>9. 
Bjerke</v>
      </c>
      <c r="M4" s="115" t="str">
        <f>'Tabell 4.1'!M4</f>
        <v>10. 
Grorud</v>
      </c>
      <c r="N4" s="115" t="str">
        <f>'Tabell 4.1'!N4</f>
        <v>11. 
Stovner</v>
      </c>
      <c r="O4" s="115" t="str">
        <f>'Tabell 4.1'!O4</f>
        <v>12. 
Alna</v>
      </c>
      <c r="P4" s="115" t="str">
        <f>'Tabell 4.1'!P4</f>
        <v>13. 
Østensjø</v>
      </c>
      <c r="Q4" s="115" t="str">
        <f>'Tabell 4.1'!Q4</f>
        <v>14.
Nordstrand</v>
      </c>
      <c r="R4" s="115" t="str">
        <f>'Tabell 4.1'!R4</f>
        <v>15. 
Søndre Nordstrand</v>
      </c>
      <c r="S4" s="115" t="str">
        <f>'Tabell 4.1'!S4</f>
        <v>Sum</v>
      </c>
      <c r="V4" s="115" t="s">
        <v>113</v>
      </c>
      <c r="W4" s="115" t="s">
        <v>114</v>
      </c>
      <c r="X4" s="115" t="s">
        <v>112</v>
      </c>
      <c r="Y4" s="115" t="str">
        <f>D4</f>
        <v xml:space="preserve">1. 
Gamle Oslo </v>
      </c>
      <c r="Z4" s="115" t="str">
        <f t="shared" ref="Z4:AN4" si="0">E4</f>
        <v>2. 
Grünerløkka</v>
      </c>
      <c r="AA4" s="115" t="str">
        <f t="shared" si="0"/>
        <v>3. 
Sagene</v>
      </c>
      <c r="AB4" s="115" t="str">
        <f t="shared" si="0"/>
        <v>4. 
St. Hanshaugen</v>
      </c>
      <c r="AC4" s="115" t="str">
        <f t="shared" si="0"/>
        <v>5. 
Frogner</v>
      </c>
      <c r="AD4" s="115" t="str">
        <f t="shared" si="0"/>
        <v>6. 
Ullern</v>
      </c>
      <c r="AE4" s="115" t="str">
        <f t="shared" si="0"/>
        <v>7. 
Vestre Aker</v>
      </c>
      <c r="AF4" s="115" t="str">
        <f t="shared" si="0"/>
        <v>8. 
Nordre Aker</v>
      </c>
      <c r="AG4" s="115" t="str">
        <f t="shared" si="0"/>
        <v>9. 
Bjerke</v>
      </c>
      <c r="AH4" s="115" t="str">
        <f t="shared" si="0"/>
        <v>10. 
Grorud</v>
      </c>
      <c r="AI4" s="115" t="str">
        <f t="shared" si="0"/>
        <v>11. 
Stovner</v>
      </c>
      <c r="AJ4" s="115" t="str">
        <f t="shared" si="0"/>
        <v>12. 
Alna</v>
      </c>
      <c r="AK4" s="115" t="str">
        <f t="shared" si="0"/>
        <v>13. 
Østensjø</v>
      </c>
      <c r="AL4" s="115" t="str">
        <f t="shared" si="0"/>
        <v>14.
Nordstrand</v>
      </c>
      <c r="AM4" s="115" t="str">
        <f t="shared" si="0"/>
        <v>15. 
Søndre Nordstrand</v>
      </c>
      <c r="AN4" s="115" t="str">
        <f t="shared" si="0"/>
        <v>Sum</v>
      </c>
    </row>
    <row r="5" spans="1:40" x14ac:dyDescent="0.25">
      <c r="A5" s="35"/>
      <c r="B5" s="35"/>
      <c r="C5" s="36"/>
      <c r="D5" s="33"/>
      <c r="E5" s="34"/>
      <c r="F5" s="34"/>
      <c r="G5" s="34"/>
      <c r="H5" s="33"/>
      <c r="I5" s="33"/>
      <c r="J5" s="33"/>
      <c r="K5" s="33"/>
      <c r="L5" s="33"/>
      <c r="M5" s="33"/>
      <c r="N5" s="33"/>
      <c r="O5" s="33"/>
      <c r="P5" s="33"/>
      <c r="Q5" s="33"/>
      <c r="R5" s="33"/>
      <c r="S5" s="33"/>
      <c r="V5" s="35"/>
      <c r="W5" s="35"/>
      <c r="X5" s="36"/>
      <c r="Y5" s="33"/>
      <c r="Z5" s="34"/>
      <c r="AA5" s="34"/>
      <c r="AB5" s="34"/>
      <c r="AC5" s="33"/>
      <c r="AD5" s="33"/>
      <c r="AE5" s="33"/>
      <c r="AF5" s="33"/>
      <c r="AG5" s="33"/>
      <c r="AH5" s="33"/>
      <c r="AI5" s="33"/>
      <c r="AJ5" s="33"/>
      <c r="AK5" s="33"/>
      <c r="AL5" s="33"/>
      <c r="AM5" s="33"/>
      <c r="AN5" s="33"/>
    </row>
    <row r="6" spans="1:40" x14ac:dyDescent="0.25">
      <c r="A6" s="237" t="s">
        <v>118</v>
      </c>
      <c r="B6" s="237" t="s">
        <v>119</v>
      </c>
      <c r="C6" s="45" t="s">
        <v>30</v>
      </c>
      <c r="D6" s="89">
        <f>SUM(D7:D12)</f>
        <v>798</v>
      </c>
      <c r="E6" s="89">
        <f t="shared" ref="E6:R6" si="1">SUM(E7:E12)</f>
        <v>859</v>
      </c>
      <c r="F6" s="89">
        <f t="shared" si="1"/>
        <v>746</v>
      </c>
      <c r="G6" s="89">
        <f t="shared" si="1"/>
        <v>391</v>
      </c>
      <c r="H6" s="89">
        <f t="shared" si="1"/>
        <v>489</v>
      </c>
      <c r="I6" s="89">
        <f t="shared" si="1"/>
        <v>389</v>
      </c>
      <c r="J6" s="89">
        <f t="shared" si="1"/>
        <v>483</v>
      </c>
      <c r="K6" s="89">
        <f t="shared" si="1"/>
        <v>579</v>
      </c>
      <c r="L6" s="89">
        <f t="shared" si="1"/>
        <v>320</v>
      </c>
      <c r="M6" s="89">
        <f t="shared" si="1"/>
        <v>368</v>
      </c>
      <c r="N6" s="89">
        <f t="shared" si="1"/>
        <v>270</v>
      </c>
      <c r="O6" s="89">
        <f t="shared" si="1"/>
        <v>449</v>
      </c>
      <c r="P6" s="89">
        <f t="shared" si="1"/>
        <v>769</v>
      </c>
      <c r="Q6" s="89">
        <f t="shared" si="1"/>
        <v>603</v>
      </c>
      <c r="R6" s="89">
        <f t="shared" si="1"/>
        <v>359</v>
      </c>
      <c r="S6" s="89">
        <f>SUM(D6:R6)</f>
        <v>7872</v>
      </c>
      <c r="V6" s="237" t="s">
        <v>118</v>
      </c>
      <c r="W6" s="237" t="s">
        <v>119</v>
      </c>
      <c r="X6" s="45" t="s">
        <v>30</v>
      </c>
      <c r="Y6" s="89">
        <f>SUM(Y7:Y12)</f>
        <v>771</v>
      </c>
      <c r="Z6" s="89">
        <f t="shared" ref="Z6:AM6" si="2">SUM(Z7:Z12)</f>
        <v>884</v>
      </c>
      <c r="AA6" s="89">
        <f t="shared" si="2"/>
        <v>748</v>
      </c>
      <c r="AB6" s="89">
        <f t="shared" si="2"/>
        <v>357</v>
      </c>
      <c r="AC6" s="89">
        <f t="shared" si="2"/>
        <v>472</v>
      </c>
      <c r="AD6" s="89">
        <f t="shared" si="2"/>
        <v>400</v>
      </c>
      <c r="AE6" s="89">
        <f t="shared" si="2"/>
        <v>479</v>
      </c>
      <c r="AF6" s="89">
        <f t="shared" si="2"/>
        <v>598</v>
      </c>
      <c r="AG6" s="89">
        <f t="shared" si="2"/>
        <v>291</v>
      </c>
      <c r="AH6" s="89">
        <f t="shared" si="2"/>
        <v>367</v>
      </c>
      <c r="AI6" s="89">
        <f t="shared" si="2"/>
        <v>269</v>
      </c>
      <c r="AJ6" s="89">
        <f t="shared" si="2"/>
        <v>459</v>
      </c>
      <c r="AK6" s="89">
        <f t="shared" si="2"/>
        <v>771</v>
      </c>
      <c r="AL6" s="89">
        <f t="shared" si="2"/>
        <v>608</v>
      </c>
      <c r="AM6" s="89">
        <f t="shared" si="2"/>
        <v>369</v>
      </c>
      <c r="AN6" s="89">
        <f>SUM(Y6:AM6)</f>
        <v>7843</v>
      </c>
    </row>
    <row r="7" spans="1:40" x14ac:dyDescent="0.25">
      <c r="A7" s="235"/>
      <c r="B7" s="235" t="s">
        <v>105</v>
      </c>
      <c r="C7" s="38">
        <v>0.13333333333333333</v>
      </c>
      <c r="D7" s="87">
        <v>0</v>
      </c>
      <c r="E7" s="87">
        <v>0</v>
      </c>
      <c r="F7" s="87">
        <v>0</v>
      </c>
      <c r="G7" s="87">
        <v>0</v>
      </c>
      <c r="H7" s="87">
        <v>0</v>
      </c>
      <c r="I7" s="87">
        <v>0</v>
      </c>
      <c r="J7" s="87">
        <v>0</v>
      </c>
      <c r="K7" s="87">
        <v>0</v>
      </c>
      <c r="L7" s="87">
        <v>0</v>
      </c>
      <c r="M7" s="87">
        <v>0</v>
      </c>
      <c r="N7" s="87">
        <v>0</v>
      </c>
      <c r="O7" s="87">
        <v>0</v>
      </c>
      <c r="P7" s="87">
        <v>0</v>
      </c>
      <c r="Q7" s="87">
        <v>0</v>
      </c>
      <c r="R7" s="87">
        <v>0</v>
      </c>
      <c r="S7" s="87">
        <v>0</v>
      </c>
      <c r="V7" s="235"/>
      <c r="W7" s="235" t="s">
        <v>105</v>
      </c>
      <c r="X7" s="38">
        <v>0.13333333333333333</v>
      </c>
      <c r="Y7" s="339">
        <v>0</v>
      </c>
      <c r="Z7" s="339">
        <v>0</v>
      </c>
      <c r="AA7" s="339">
        <v>0</v>
      </c>
      <c r="AB7" s="339">
        <v>0</v>
      </c>
      <c r="AC7" s="339">
        <v>0</v>
      </c>
      <c r="AD7" s="339">
        <v>0</v>
      </c>
      <c r="AE7" s="339">
        <v>0</v>
      </c>
      <c r="AF7" s="339">
        <v>0</v>
      </c>
      <c r="AG7" s="339">
        <v>0</v>
      </c>
      <c r="AH7" s="339">
        <v>0</v>
      </c>
      <c r="AI7" s="339">
        <v>0</v>
      </c>
      <c r="AJ7" s="339">
        <v>0</v>
      </c>
      <c r="AK7" s="339">
        <v>0</v>
      </c>
      <c r="AL7" s="339">
        <v>0</v>
      </c>
      <c r="AM7" s="339">
        <v>0</v>
      </c>
      <c r="AN7" s="87">
        <f>SUM(Y7:AM7)</f>
        <v>0</v>
      </c>
    </row>
    <row r="8" spans="1:40" x14ac:dyDescent="0.25">
      <c r="A8" s="235"/>
      <c r="B8" s="235" t="s">
        <v>106</v>
      </c>
      <c r="C8" s="38">
        <v>0.28888888888888897</v>
      </c>
      <c r="D8" s="87">
        <v>0</v>
      </c>
      <c r="E8" s="87">
        <v>0</v>
      </c>
      <c r="F8" s="87">
        <v>0</v>
      </c>
      <c r="G8" s="87">
        <v>0</v>
      </c>
      <c r="H8" s="87">
        <v>0</v>
      </c>
      <c r="I8" s="87">
        <v>0</v>
      </c>
      <c r="J8" s="87">
        <v>0</v>
      </c>
      <c r="K8" s="87">
        <v>0</v>
      </c>
      <c r="L8" s="87">
        <v>0</v>
      </c>
      <c r="M8" s="87">
        <v>0</v>
      </c>
      <c r="N8" s="87">
        <v>0</v>
      </c>
      <c r="O8" s="87">
        <v>0</v>
      </c>
      <c r="P8" s="87">
        <v>0</v>
      </c>
      <c r="Q8" s="87">
        <v>0</v>
      </c>
      <c r="R8" s="87">
        <v>0</v>
      </c>
      <c r="S8" s="87">
        <v>0</v>
      </c>
      <c r="V8" s="235"/>
      <c r="W8" s="235" t="s">
        <v>106</v>
      </c>
      <c r="X8" s="38">
        <v>0.28888888888888897</v>
      </c>
      <c r="Y8" s="339">
        <v>0</v>
      </c>
      <c r="Z8" s="339">
        <v>0</v>
      </c>
      <c r="AA8" s="339">
        <v>0</v>
      </c>
      <c r="AB8" s="339">
        <v>0</v>
      </c>
      <c r="AC8" s="339">
        <v>0</v>
      </c>
      <c r="AD8" s="339">
        <v>0</v>
      </c>
      <c r="AE8" s="339">
        <v>0</v>
      </c>
      <c r="AF8" s="339">
        <v>0</v>
      </c>
      <c r="AG8" s="339">
        <v>0</v>
      </c>
      <c r="AH8" s="339">
        <v>0</v>
      </c>
      <c r="AI8" s="339">
        <v>0</v>
      </c>
      <c r="AJ8" s="339">
        <v>0</v>
      </c>
      <c r="AK8" s="339">
        <v>0</v>
      </c>
      <c r="AL8" s="339">
        <v>0</v>
      </c>
      <c r="AM8" s="339">
        <v>0</v>
      </c>
      <c r="AN8" s="87">
        <f t="shared" ref="AN8:AN12" si="3">SUM(Y8:AM8)</f>
        <v>0</v>
      </c>
    </row>
    <row r="9" spans="1:40" x14ac:dyDescent="0.25">
      <c r="A9" s="235"/>
      <c r="B9" s="235" t="s">
        <v>107</v>
      </c>
      <c r="C9" s="38">
        <v>0.46666666666666667</v>
      </c>
      <c r="D9" s="87">
        <v>0</v>
      </c>
      <c r="E9" s="87">
        <v>0</v>
      </c>
      <c r="F9" s="87">
        <v>2</v>
      </c>
      <c r="G9" s="87">
        <v>0</v>
      </c>
      <c r="H9" s="87">
        <v>0</v>
      </c>
      <c r="I9" s="87">
        <v>0</v>
      </c>
      <c r="J9" s="87">
        <v>0</v>
      </c>
      <c r="K9" s="87">
        <v>0</v>
      </c>
      <c r="L9" s="87">
        <v>0</v>
      </c>
      <c r="M9" s="87">
        <v>2</v>
      </c>
      <c r="N9" s="87">
        <v>0</v>
      </c>
      <c r="O9" s="87">
        <v>0</v>
      </c>
      <c r="P9" s="87">
        <v>0</v>
      </c>
      <c r="Q9" s="87">
        <v>0</v>
      </c>
      <c r="R9" s="87">
        <v>0</v>
      </c>
      <c r="S9" s="87">
        <v>4</v>
      </c>
      <c r="V9" s="235"/>
      <c r="W9" s="235" t="s">
        <v>107</v>
      </c>
      <c r="X9" s="38">
        <v>0.46666666666666667</v>
      </c>
      <c r="Y9" s="339">
        <v>0</v>
      </c>
      <c r="Z9" s="339">
        <v>0</v>
      </c>
      <c r="AA9" s="339">
        <v>2</v>
      </c>
      <c r="AB9" s="339">
        <v>0</v>
      </c>
      <c r="AC9" s="339">
        <v>0</v>
      </c>
      <c r="AD9" s="339">
        <v>0</v>
      </c>
      <c r="AE9" s="339">
        <v>0</v>
      </c>
      <c r="AF9" s="339">
        <v>0</v>
      </c>
      <c r="AG9" s="339">
        <v>0</v>
      </c>
      <c r="AH9" s="339">
        <v>0</v>
      </c>
      <c r="AI9" s="339">
        <v>0</v>
      </c>
      <c r="AJ9" s="339">
        <v>0</v>
      </c>
      <c r="AK9" s="339">
        <v>0</v>
      </c>
      <c r="AL9" s="339">
        <v>0</v>
      </c>
      <c r="AM9" s="339">
        <v>0</v>
      </c>
      <c r="AN9" s="87">
        <f t="shared" si="3"/>
        <v>2</v>
      </c>
    </row>
    <row r="10" spans="1:40" x14ac:dyDescent="0.25">
      <c r="A10" s="235"/>
      <c r="B10" s="235" t="s">
        <v>108</v>
      </c>
      <c r="C10" s="38">
        <v>0.64444444444444449</v>
      </c>
      <c r="D10" s="87">
        <v>0</v>
      </c>
      <c r="E10" s="87">
        <v>0</v>
      </c>
      <c r="F10" s="87">
        <v>0</v>
      </c>
      <c r="G10" s="87">
        <v>0</v>
      </c>
      <c r="H10" s="87">
        <v>0</v>
      </c>
      <c r="I10" s="87">
        <v>0</v>
      </c>
      <c r="J10" s="87">
        <v>0</v>
      </c>
      <c r="K10" s="87">
        <v>0</v>
      </c>
      <c r="L10" s="87">
        <v>0</v>
      </c>
      <c r="M10" s="87">
        <v>0</v>
      </c>
      <c r="N10" s="87">
        <v>0</v>
      </c>
      <c r="O10" s="87">
        <v>0</v>
      </c>
      <c r="P10" s="87">
        <v>0</v>
      </c>
      <c r="Q10" s="87">
        <v>0</v>
      </c>
      <c r="R10" s="87">
        <v>0</v>
      </c>
      <c r="S10" s="87">
        <v>0</v>
      </c>
      <c r="V10" s="235"/>
      <c r="W10" s="235" t="s">
        <v>108</v>
      </c>
      <c r="X10" s="38">
        <v>0.64444444444444449</v>
      </c>
      <c r="Y10" s="339">
        <v>0</v>
      </c>
      <c r="Z10" s="339">
        <v>0</v>
      </c>
      <c r="AA10" s="339">
        <v>2</v>
      </c>
      <c r="AB10" s="339">
        <v>0</v>
      </c>
      <c r="AC10" s="339">
        <v>0</v>
      </c>
      <c r="AD10" s="339">
        <v>0</v>
      </c>
      <c r="AE10" s="339">
        <v>0</v>
      </c>
      <c r="AF10" s="339">
        <v>0</v>
      </c>
      <c r="AG10" s="339">
        <v>0</v>
      </c>
      <c r="AH10" s="339">
        <v>0</v>
      </c>
      <c r="AI10" s="339">
        <v>0</v>
      </c>
      <c r="AJ10" s="339">
        <v>0</v>
      </c>
      <c r="AK10" s="339">
        <v>0</v>
      </c>
      <c r="AL10" s="339">
        <v>0</v>
      </c>
      <c r="AM10" s="339">
        <v>0</v>
      </c>
      <c r="AN10" s="87">
        <f t="shared" si="3"/>
        <v>2</v>
      </c>
    </row>
    <row r="11" spans="1:40" x14ac:dyDescent="0.25">
      <c r="A11" s="235"/>
      <c r="B11" s="235" t="s">
        <v>109</v>
      </c>
      <c r="C11" s="38">
        <v>0.82222222222222219</v>
      </c>
      <c r="D11" s="87">
        <v>0</v>
      </c>
      <c r="E11" s="87">
        <v>0</v>
      </c>
      <c r="F11" s="87">
        <v>1</v>
      </c>
      <c r="G11" s="87">
        <v>0</v>
      </c>
      <c r="H11" s="87">
        <v>0</v>
      </c>
      <c r="I11" s="87">
        <v>0</v>
      </c>
      <c r="J11" s="87">
        <v>0</v>
      </c>
      <c r="K11" s="87">
        <v>0</v>
      </c>
      <c r="L11" s="87">
        <v>0</v>
      </c>
      <c r="M11" s="87">
        <v>0</v>
      </c>
      <c r="N11" s="87">
        <v>0</v>
      </c>
      <c r="O11" s="87">
        <v>0</v>
      </c>
      <c r="P11" s="87">
        <v>0</v>
      </c>
      <c r="Q11" s="87">
        <v>6</v>
      </c>
      <c r="R11" s="87">
        <v>0</v>
      </c>
      <c r="S11" s="87">
        <v>7</v>
      </c>
      <c r="V11" s="235"/>
      <c r="W11" s="235" t="s">
        <v>109</v>
      </c>
      <c r="X11" s="38">
        <v>0.82222222222222219</v>
      </c>
      <c r="Y11" s="339">
        <v>0</v>
      </c>
      <c r="Z11" s="339">
        <v>0</v>
      </c>
      <c r="AA11" s="339">
        <v>5</v>
      </c>
      <c r="AB11" s="339">
        <v>0</v>
      </c>
      <c r="AC11" s="339">
        <v>0</v>
      </c>
      <c r="AD11" s="339">
        <v>0</v>
      </c>
      <c r="AE11" s="339">
        <v>0</v>
      </c>
      <c r="AF11" s="339">
        <v>0</v>
      </c>
      <c r="AG11" s="339">
        <v>0</v>
      </c>
      <c r="AH11" s="339">
        <v>0</v>
      </c>
      <c r="AI11" s="339">
        <v>0</v>
      </c>
      <c r="AJ11" s="339">
        <v>0</v>
      </c>
      <c r="AK11" s="339">
        <v>0</v>
      </c>
      <c r="AL11" s="339">
        <v>4</v>
      </c>
      <c r="AM11" s="339">
        <v>0</v>
      </c>
      <c r="AN11" s="87">
        <f t="shared" si="3"/>
        <v>9</v>
      </c>
    </row>
    <row r="12" spans="1:40" x14ac:dyDescent="0.25">
      <c r="A12" s="235"/>
      <c r="B12" s="235" t="s">
        <v>110</v>
      </c>
      <c r="C12" s="38">
        <v>1</v>
      </c>
      <c r="D12" s="87">
        <v>798</v>
      </c>
      <c r="E12" s="87">
        <v>859</v>
      </c>
      <c r="F12" s="87">
        <v>743</v>
      </c>
      <c r="G12" s="87">
        <v>391</v>
      </c>
      <c r="H12" s="87">
        <v>489</v>
      </c>
      <c r="I12" s="87">
        <v>389</v>
      </c>
      <c r="J12" s="87">
        <v>483</v>
      </c>
      <c r="K12" s="87">
        <v>579</v>
      </c>
      <c r="L12" s="87">
        <v>320</v>
      </c>
      <c r="M12" s="87">
        <v>366</v>
      </c>
      <c r="N12" s="87">
        <v>270</v>
      </c>
      <c r="O12" s="87">
        <v>449</v>
      </c>
      <c r="P12" s="87">
        <v>769</v>
      </c>
      <c r="Q12" s="87">
        <v>597</v>
      </c>
      <c r="R12" s="87">
        <v>359</v>
      </c>
      <c r="S12" s="87">
        <v>7861</v>
      </c>
      <c r="V12" s="235"/>
      <c r="W12" s="235" t="s">
        <v>110</v>
      </c>
      <c r="X12" s="38">
        <v>1</v>
      </c>
      <c r="Y12" s="339">
        <v>771</v>
      </c>
      <c r="Z12" s="339">
        <v>884</v>
      </c>
      <c r="AA12" s="339">
        <v>739</v>
      </c>
      <c r="AB12" s="339">
        <v>357</v>
      </c>
      <c r="AC12" s="339">
        <v>472</v>
      </c>
      <c r="AD12" s="339">
        <v>400</v>
      </c>
      <c r="AE12" s="339">
        <v>479</v>
      </c>
      <c r="AF12" s="339">
        <v>598</v>
      </c>
      <c r="AG12" s="339">
        <v>291</v>
      </c>
      <c r="AH12" s="339">
        <v>367</v>
      </c>
      <c r="AI12" s="339">
        <v>269</v>
      </c>
      <c r="AJ12" s="339">
        <v>459</v>
      </c>
      <c r="AK12" s="339">
        <v>771</v>
      </c>
      <c r="AL12" s="339">
        <v>604</v>
      </c>
      <c r="AM12" s="339">
        <v>369</v>
      </c>
      <c r="AN12" s="87">
        <f t="shared" si="3"/>
        <v>7830</v>
      </c>
    </row>
    <row r="13" spans="1:40" x14ac:dyDescent="0.25">
      <c r="A13" s="235"/>
      <c r="B13" s="235"/>
      <c r="C13" s="38"/>
      <c r="D13" s="87"/>
      <c r="E13" s="87"/>
      <c r="F13" s="87"/>
      <c r="G13" s="87"/>
      <c r="H13" s="87"/>
      <c r="I13" s="87"/>
      <c r="J13" s="87"/>
      <c r="K13" s="87"/>
      <c r="L13" s="87"/>
      <c r="M13" s="87"/>
      <c r="N13" s="87"/>
      <c r="O13" s="87"/>
      <c r="P13" s="87"/>
      <c r="Q13" s="87"/>
      <c r="R13" s="87"/>
      <c r="S13" s="87"/>
      <c r="V13" s="235"/>
      <c r="W13" s="235"/>
      <c r="X13" s="38"/>
      <c r="Y13" s="87"/>
      <c r="Z13" s="87"/>
      <c r="AA13" s="87"/>
      <c r="AB13" s="87"/>
      <c r="AC13" s="87"/>
      <c r="AD13" s="87"/>
      <c r="AE13" s="87"/>
      <c r="AF13" s="87"/>
      <c r="AG13" s="87"/>
      <c r="AH13" s="87"/>
      <c r="AI13" s="87"/>
      <c r="AJ13" s="87"/>
      <c r="AK13" s="87"/>
      <c r="AL13" s="87"/>
      <c r="AM13" s="87"/>
      <c r="AN13" s="87"/>
    </row>
    <row r="14" spans="1:40" x14ac:dyDescent="0.25">
      <c r="A14" s="237" t="s">
        <v>111</v>
      </c>
      <c r="B14" s="237" t="s">
        <v>119</v>
      </c>
      <c r="C14" s="45" t="s">
        <v>30</v>
      </c>
      <c r="D14" s="89">
        <f>SUM(D15:D20)</f>
        <v>1071</v>
      </c>
      <c r="E14" s="89">
        <f t="shared" ref="E14:R14" si="4">SUM(E15:E20)</f>
        <v>1273</v>
      </c>
      <c r="F14" s="89">
        <f t="shared" si="4"/>
        <v>858</v>
      </c>
      <c r="G14" s="89">
        <f t="shared" si="4"/>
        <v>498</v>
      </c>
      <c r="H14" s="89">
        <f t="shared" si="4"/>
        <v>569</v>
      </c>
      <c r="I14" s="89">
        <f t="shared" si="4"/>
        <v>715</v>
      </c>
      <c r="J14" s="89">
        <f t="shared" si="4"/>
        <v>729</v>
      </c>
      <c r="K14" s="89">
        <f t="shared" si="4"/>
        <v>895</v>
      </c>
      <c r="L14" s="89">
        <f t="shared" si="4"/>
        <v>808</v>
      </c>
      <c r="M14" s="89">
        <f t="shared" si="4"/>
        <v>852</v>
      </c>
      <c r="N14" s="89">
        <f t="shared" si="4"/>
        <v>853</v>
      </c>
      <c r="O14" s="89">
        <f t="shared" si="4"/>
        <v>1203</v>
      </c>
      <c r="P14" s="89">
        <f t="shared" si="4"/>
        <v>1357</v>
      </c>
      <c r="Q14" s="89">
        <f t="shared" si="4"/>
        <v>1218</v>
      </c>
      <c r="R14" s="89">
        <f t="shared" si="4"/>
        <v>1039</v>
      </c>
      <c r="S14" s="89">
        <f t="shared" ref="S14" si="5">SUM(D14:R14)</f>
        <v>13938</v>
      </c>
      <c r="V14" s="237" t="s">
        <v>111</v>
      </c>
      <c r="W14" s="237" t="s">
        <v>119</v>
      </c>
      <c r="X14" s="45" t="s">
        <v>30</v>
      </c>
      <c r="Y14" s="89">
        <f>SUM(Y15:Y20)</f>
        <v>1088</v>
      </c>
      <c r="Z14" s="89">
        <f t="shared" ref="Z14:AM14" si="6">SUM(Z15:Z20)</f>
        <v>1218</v>
      </c>
      <c r="AA14" s="89">
        <f t="shared" si="6"/>
        <v>848</v>
      </c>
      <c r="AB14" s="89">
        <f t="shared" si="6"/>
        <v>516</v>
      </c>
      <c r="AC14" s="89">
        <f t="shared" si="6"/>
        <v>606</v>
      </c>
      <c r="AD14" s="89">
        <f t="shared" si="6"/>
        <v>693</v>
      </c>
      <c r="AE14" s="89">
        <f t="shared" si="6"/>
        <v>719</v>
      </c>
      <c r="AF14" s="89">
        <f t="shared" si="6"/>
        <v>900</v>
      </c>
      <c r="AG14" s="89">
        <f t="shared" si="6"/>
        <v>772</v>
      </c>
      <c r="AH14" s="89">
        <f t="shared" si="6"/>
        <v>848</v>
      </c>
      <c r="AI14" s="89">
        <f t="shared" si="6"/>
        <v>857</v>
      </c>
      <c r="AJ14" s="89">
        <f t="shared" si="6"/>
        <v>1182</v>
      </c>
      <c r="AK14" s="89">
        <f t="shared" si="6"/>
        <v>1378</v>
      </c>
      <c r="AL14" s="89">
        <f t="shared" si="6"/>
        <v>1207</v>
      </c>
      <c r="AM14" s="89">
        <f t="shared" si="6"/>
        <v>970</v>
      </c>
      <c r="AN14" s="89">
        <f>SUM(Y14:AM14)</f>
        <v>13802</v>
      </c>
    </row>
    <row r="15" spans="1:40" x14ac:dyDescent="0.25">
      <c r="A15" s="235"/>
      <c r="B15" s="235" t="s">
        <v>105</v>
      </c>
      <c r="C15" s="38">
        <v>0.13333333333333333</v>
      </c>
      <c r="D15" s="87">
        <v>0</v>
      </c>
      <c r="E15" s="87">
        <v>0</v>
      </c>
      <c r="F15" s="87">
        <v>0</v>
      </c>
      <c r="G15" s="87">
        <v>0</v>
      </c>
      <c r="H15" s="87">
        <v>0</v>
      </c>
      <c r="I15" s="87">
        <v>0</v>
      </c>
      <c r="J15" s="87">
        <v>0</v>
      </c>
      <c r="K15" s="87">
        <v>0</v>
      </c>
      <c r="L15" s="87">
        <v>0</v>
      </c>
      <c r="M15" s="87">
        <v>0</v>
      </c>
      <c r="N15" s="87">
        <v>0</v>
      </c>
      <c r="O15" s="87">
        <v>0</v>
      </c>
      <c r="P15" s="87">
        <v>0</v>
      </c>
      <c r="Q15" s="87">
        <v>0</v>
      </c>
      <c r="R15" s="87">
        <v>0</v>
      </c>
      <c r="S15" s="87">
        <v>0</v>
      </c>
      <c r="V15" s="235"/>
      <c r="W15" s="235" t="s">
        <v>105</v>
      </c>
      <c r="X15" s="38">
        <v>0.13333333333333333</v>
      </c>
      <c r="Y15" s="339">
        <v>0</v>
      </c>
      <c r="Z15" s="339">
        <v>0</v>
      </c>
      <c r="AA15" s="339">
        <v>0</v>
      </c>
      <c r="AB15" s="339">
        <v>0</v>
      </c>
      <c r="AC15" s="339">
        <v>0</v>
      </c>
      <c r="AD15" s="339">
        <v>0</v>
      </c>
      <c r="AE15" s="339">
        <v>0</v>
      </c>
      <c r="AF15" s="339">
        <v>0</v>
      </c>
      <c r="AG15" s="339">
        <v>0</v>
      </c>
      <c r="AH15" s="339">
        <v>0</v>
      </c>
      <c r="AI15" s="339">
        <v>0</v>
      </c>
      <c r="AJ15" s="339">
        <v>0</v>
      </c>
      <c r="AK15" s="339">
        <v>0</v>
      </c>
      <c r="AL15" s="339">
        <v>0</v>
      </c>
      <c r="AM15" s="339">
        <v>0</v>
      </c>
      <c r="AN15" s="87">
        <f>SUM(Y15:AM15)</f>
        <v>0</v>
      </c>
    </row>
    <row r="16" spans="1:40" x14ac:dyDescent="0.25">
      <c r="A16" s="235"/>
      <c r="B16" s="235" t="s">
        <v>106</v>
      </c>
      <c r="C16" s="38">
        <v>0.28888888888888886</v>
      </c>
      <c r="D16" s="87">
        <v>0</v>
      </c>
      <c r="E16" s="87">
        <v>0</v>
      </c>
      <c r="F16" s="87">
        <v>0</v>
      </c>
      <c r="G16" s="87">
        <v>0</v>
      </c>
      <c r="H16" s="87">
        <v>0</v>
      </c>
      <c r="I16" s="87">
        <v>0</v>
      </c>
      <c r="J16" s="87">
        <v>0</v>
      </c>
      <c r="K16" s="87">
        <v>0</v>
      </c>
      <c r="L16" s="87">
        <v>0</v>
      </c>
      <c r="M16" s="87">
        <v>0</v>
      </c>
      <c r="N16" s="87">
        <v>0</v>
      </c>
      <c r="O16" s="87">
        <v>0</v>
      </c>
      <c r="P16" s="87">
        <v>0</v>
      </c>
      <c r="Q16" s="87">
        <v>0</v>
      </c>
      <c r="R16" s="87">
        <v>0</v>
      </c>
      <c r="S16" s="87">
        <v>0</v>
      </c>
      <c r="V16" s="235"/>
      <c r="W16" s="235" t="s">
        <v>106</v>
      </c>
      <c r="X16" s="38">
        <v>0.28888888888888886</v>
      </c>
      <c r="Y16" s="339">
        <v>0</v>
      </c>
      <c r="Z16" s="339">
        <v>0</v>
      </c>
      <c r="AA16" s="339">
        <v>0</v>
      </c>
      <c r="AB16" s="339">
        <v>0</v>
      </c>
      <c r="AC16" s="339">
        <v>0</v>
      </c>
      <c r="AD16" s="339">
        <v>0</v>
      </c>
      <c r="AE16" s="339">
        <v>0</v>
      </c>
      <c r="AF16" s="339">
        <v>0</v>
      </c>
      <c r="AG16" s="339">
        <v>0</v>
      </c>
      <c r="AH16" s="339">
        <v>0</v>
      </c>
      <c r="AI16" s="339">
        <v>0</v>
      </c>
      <c r="AJ16" s="339">
        <v>0</v>
      </c>
      <c r="AK16" s="339">
        <v>0</v>
      </c>
      <c r="AL16" s="339">
        <v>0</v>
      </c>
      <c r="AM16" s="339">
        <v>0</v>
      </c>
      <c r="AN16" s="87">
        <f t="shared" ref="AN16:AN20" si="7">SUM(Y16:AM16)</f>
        <v>0</v>
      </c>
    </row>
    <row r="17" spans="1:16367" x14ac:dyDescent="0.25">
      <c r="A17" s="235"/>
      <c r="B17" s="235" t="s">
        <v>107</v>
      </c>
      <c r="C17" s="38">
        <v>0.46666666666666667</v>
      </c>
      <c r="D17" s="87">
        <v>0</v>
      </c>
      <c r="E17" s="87">
        <v>1</v>
      </c>
      <c r="F17" s="87">
        <v>0</v>
      </c>
      <c r="G17" s="87">
        <v>0</v>
      </c>
      <c r="H17" s="87">
        <v>0</v>
      </c>
      <c r="I17" s="87">
        <v>0</v>
      </c>
      <c r="J17" s="87">
        <v>0</v>
      </c>
      <c r="K17" s="87">
        <v>0</v>
      </c>
      <c r="L17" s="87">
        <v>18</v>
      </c>
      <c r="M17" s="87">
        <v>0</v>
      </c>
      <c r="N17" s="87">
        <v>0</v>
      </c>
      <c r="O17" s="87">
        <v>23</v>
      </c>
      <c r="P17" s="87">
        <v>0</v>
      </c>
      <c r="Q17" s="87">
        <v>0</v>
      </c>
      <c r="R17" s="87">
        <v>49</v>
      </c>
      <c r="S17" s="87">
        <v>91</v>
      </c>
      <c r="V17" s="235"/>
      <c r="W17" s="235" t="s">
        <v>107</v>
      </c>
      <c r="X17" s="38">
        <v>0.46666666666666667</v>
      </c>
      <c r="Y17" s="339">
        <v>0</v>
      </c>
      <c r="Z17" s="339">
        <v>1</v>
      </c>
      <c r="AA17" s="339">
        <v>1</v>
      </c>
      <c r="AB17" s="339">
        <v>0</v>
      </c>
      <c r="AC17" s="339">
        <v>0</v>
      </c>
      <c r="AD17" s="339">
        <v>0</v>
      </c>
      <c r="AE17" s="339">
        <v>0</v>
      </c>
      <c r="AF17" s="339">
        <v>0</v>
      </c>
      <c r="AG17" s="339">
        <v>0</v>
      </c>
      <c r="AH17" s="339">
        <v>0</v>
      </c>
      <c r="AI17" s="339">
        <v>0</v>
      </c>
      <c r="AJ17" s="339">
        <v>7</v>
      </c>
      <c r="AK17" s="339">
        <v>0</v>
      </c>
      <c r="AL17" s="339">
        <v>0</v>
      </c>
      <c r="AM17" s="339">
        <v>0</v>
      </c>
      <c r="AN17" s="87">
        <f t="shared" si="7"/>
        <v>9</v>
      </c>
    </row>
    <row r="18" spans="1:16367" x14ac:dyDescent="0.25">
      <c r="A18" s="235"/>
      <c r="B18" s="235" t="s">
        <v>108</v>
      </c>
      <c r="C18" s="38">
        <v>0.64444444444444449</v>
      </c>
      <c r="D18" s="87">
        <v>0</v>
      </c>
      <c r="E18" s="87">
        <v>0</v>
      </c>
      <c r="F18" s="87">
        <v>0</v>
      </c>
      <c r="G18" s="87">
        <v>0</v>
      </c>
      <c r="H18" s="87">
        <v>0</v>
      </c>
      <c r="I18" s="87">
        <v>0</v>
      </c>
      <c r="J18" s="87">
        <v>0</v>
      </c>
      <c r="K18" s="87">
        <v>0</v>
      </c>
      <c r="L18" s="87">
        <v>18</v>
      </c>
      <c r="M18" s="87">
        <v>10</v>
      </c>
      <c r="N18" s="87">
        <v>0</v>
      </c>
      <c r="O18" s="87">
        <v>0</v>
      </c>
      <c r="P18" s="87">
        <v>0</v>
      </c>
      <c r="Q18" s="87">
        <v>0</v>
      </c>
      <c r="R18" s="87">
        <v>11</v>
      </c>
      <c r="S18" s="87">
        <v>39</v>
      </c>
      <c r="V18" s="235"/>
      <c r="W18" s="235" t="s">
        <v>108</v>
      </c>
      <c r="X18" s="38">
        <v>0.64444444444444449</v>
      </c>
      <c r="Y18" s="339">
        <v>0</v>
      </c>
      <c r="Z18" s="339">
        <v>0</v>
      </c>
      <c r="AA18" s="339">
        <v>2</v>
      </c>
      <c r="AB18" s="339">
        <v>0</v>
      </c>
      <c r="AC18" s="339">
        <v>0</v>
      </c>
      <c r="AD18" s="339">
        <v>0</v>
      </c>
      <c r="AE18" s="339">
        <v>0</v>
      </c>
      <c r="AF18" s="339">
        <v>0</v>
      </c>
      <c r="AG18" s="339">
        <v>17</v>
      </c>
      <c r="AH18" s="339">
        <v>15</v>
      </c>
      <c r="AI18" s="339">
        <v>0</v>
      </c>
      <c r="AJ18" s="339">
        <v>0</v>
      </c>
      <c r="AK18" s="339">
        <v>0</v>
      </c>
      <c r="AL18" s="339">
        <v>0</v>
      </c>
      <c r="AM18" s="339">
        <v>12</v>
      </c>
      <c r="AN18" s="87">
        <f t="shared" si="7"/>
        <v>46</v>
      </c>
    </row>
    <row r="19" spans="1:16367" x14ac:dyDescent="0.25">
      <c r="A19" s="235"/>
      <c r="B19" s="235" t="s">
        <v>109</v>
      </c>
      <c r="C19" s="38">
        <v>0.82222222222222219</v>
      </c>
      <c r="D19" s="87">
        <v>19</v>
      </c>
      <c r="E19" s="87">
        <v>0</v>
      </c>
      <c r="F19" s="87">
        <v>4</v>
      </c>
      <c r="G19" s="87">
        <v>0</v>
      </c>
      <c r="H19" s="87">
        <v>0</v>
      </c>
      <c r="I19" s="87">
        <v>0</v>
      </c>
      <c r="J19" s="87">
        <v>0</v>
      </c>
      <c r="K19" s="87">
        <v>0</v>
      </c>
      <c r="L19" s="87">
        <v>0</v>
      </c>
      <c r="M19" s="87">
        <v>0</v>
      </c>
      <c r="N19" s="87">
        <v>0</v>
      </c>
      <c r="O19" s="87">
        <v>0</v>
      </c>
      <c r="P19" s="87">
        <v>0</v>
      </c>
      <c r="Q19" s="87">
        <v>2</v>
      </c>
      <c r="R19" s="87">
        <v>0</v>
      </c>
      <c r="S19" s="87">
        <v>25</v>
      </c>
      <c r="V19" s="235"/>
      <c r="W19" s="235" t="s">
        <v>109</v>
      </c>
      <c r="X19" s="38">
        <v>0.82222222222222219</v>
      </c>
      <c r="Y19" s="339">
        <v>17</v>
      </c>
      <c r="Z19" s="339">
        <v>0</v>
      </c>
      <c r="AA19" s="339">
        <v>4</v>
      </c>
      <c r="AB19" s="339">
        <v>0</v>
      </c>
      <c r="AC19" s="339">
        <v>0</v>
      </c>
      <c r="AD19" s="339">
        <v>0</v>
      </c>
      <c r="AE19" s="339">
        <v>0</v>
      </c>
      <c r="AF19" s="339">
        <v>0</v>
      </c>
      <c r="AG19" s="339">
        <v>0</v>
      </c>
      <c r="AH19" s="339">
        <v>0</v>
      </c>
      <c r="AI19" s="339">
        <v>0</v>
      </c>
      <c r="AJ19" s="339">
        <v>0</v>
      </c>
      <c r="AK19" s="339">
        <v>0</v>
      </c>
      <c r="AL19" s="339">
        <v>2</v>
      </c>
      <c r="AM19" s="339">
        <v>0</v>
      </c>
      <c r="AN19" s="87">
        <f t="shared" si="7"/>
        <v>23</v>
      </c>
    </row>
    <row r="20" spans="1:16367" x14ac:dyDescent="0.25">
      <c r="A20" s="235"/>
      <c r="B20" s="235" t="s">
        <v>110</v>
      </c>
      <c r="C20" s="38">
        <v>1</v>
      </c>
      <c r="D20" s="87">
        <v>1052</v>
      </c>
      <c r="E20" s="87">
        <v>1272</v>
      </c>
      <c r="F20" s="87">
        <v>854</v>
      </c>
      <c r="G20" s="87">
        <v>498</v>
      </c>
      <c r="H20" s="87">
        <v>569</v>
      </c>
      <c r="I20" s="87">
        <v>715</v>
      </c>
      <c r="J20" s="87">
        <v>729</v>
      </c>
      <c r="K20" s="87">
        <v>895</v>
      </c>
      <c r="L20" s="87">
        <v>772</v>
      </c>
      <c r="M20" s="87">
        <v>842</v>
      </c>
      <c r="N20" s="87">
        <v>853</v>
      </c>
      <c r="O20" s="87">
        <v>1180</v>
      </c>
      <c r="P20" s="87">
        <v>1357</v>
      </c>
      <c r="Q20" s="87">
        <v>1216</v>
      </c>
      <c r="R20" s="87">
        <v>979</v>
      </c>
      <c r="S20" s="87">
        <v>13783</v>
      </c>
      <c r="V20" s="235"/>
      <c r="W20" s="235" t="s">
        <v>110</v>
      </c>
      <c r="X20" s="38">
        <v>1</v>
      </c>
      <c r="Y20" s="339">
        <v>1071</v>
      </c>
      <c r="Z20" s="339">
        <v>1217</v>
      </c>
      <c r="AA20" s="339">
        <v>841</v>
      </c>
      <c r="AB20" s="339">
        <v>516</v>
      </c>
      <c r="AC20" s="339">
        <v>606</v>
      </c>
      <c r="AD20" s="339">
        <v>693</v>
      </c>
      <c r="AE20" s="339">
        <v>719</v>
      </c>
      <c r="AF20" s="339">
        <v>900</v>
      </c>
      <c r="AG20" s="339">
        <v>755</v>
      </c>
      <c r="AH20" s="339">
        <v>833</v>
      </c>
      <c r="AI20" s="339">
        <v>857</v>
      </c>
      <c r="AJ20" s="339">
        <v>1175</v>
      </c>
      <c r="AK20" s="339">
        <v>1378</v>
      </c>
      <c r="AL20" s="339">
        <v>1205</v>
      </c>
      <c r="AM20" s="339">
        <v>958</v>
      </c>
      <c r="AN20" s="87">
        <f t="shared" si="7"/>
        <v>13724</v>
      </c>
    </row>
    <row r="21" spans="1:16367" x14ac:dyDescent="0.25">
      <c r="A21" s="235"/>
      <c r="B21" s="235"/>
      <c r="C21" s="38"/>
      <c r="D21" s="87"/>
      <c r="E21" s="87"/>
      <c r="F21" s="87"/>
      <c r="G21" s="87"/>
      <c r="H21" s="87"/>
      <c r="I21" s="87"/>
      <c r="J21" s="87"/>
      <c r="K21" s="87"/>
      <c r="L21" s="87"/>
      <c r="M21" s="87"/>
      <c r="N21" s="87"/>
      <c r="O21" s="87"/>
      <c r="P21" s="87"/>
      <c r="Q21" s="87"/>
      <c r="R21" s="87"/>
      <c r="S21" s="87"/>
      <c r="V21" s="235"/>
      <c r="W21" s="235"/>
      <c r="X21" s="38"/>
      <c r="Y21" s="87"/>
      <c r="Z21" s="87"/>
      <c r="AA21" s="87"/>
      <c r="AB21" s="87"/>
      <c r="AC21" s="87"/>
      <c r="AD21" s="87"/>
      <c r="AE21" s="87"/>
      <c r="AF21" s="87"/>
      <c r="AG21" s="87"/>
      <c r="AH21" s="87"/>
      <c r="AI21" s="87"/>
      <c r="AJ21" s="87"/>
      <c r="AK21" s="87"/>
      <c r="AL21" s="87"/>
      <c r="AM21" s="87"/>
      <c r="AN21" s="87"/>
    </row>
    <row r="22" spans="1:16367" x14ac:dyDescent="0.25">
      <c r="A22" s="235"/>
      <c r="B22" s="235"/>
      <c r="C22" s="235"/>
      <c r="D22" s="87"/>
      <c r="E22" s="87"/>
      <c r="F22" s="87"/>
      <c r="G22" s="87"/>
      <c r="H22" s="87"/>
      <c r="I22" s="87"/>
      <c r="J22" s="87"/>
      <c r="K22" s="87"/>
      <c r="L22" s="87"/>
      <c r="M22" s="87"/>
      <c r="N22" s="87"/>
      <c r="O22" s="87"/>
      <c r="P22" s="87"/>
      <c r="Q22" s="87"/>
      <c r="R22" s="87"/>
      <c r="S22" s="87"/>
      <c r="V22" s="235"/>
      <c r="W22" s="235"/>
      <c r="X22" s="235"/>
      <c r="Y22" s="87"/>
      <c r="Z22" s="87"/>
      <c r="AA22" s="87"/>
      <c r="AB22" s="87"/>
      <c r="AC22" s="87"/>
      <c r="AD22" s="87"/>
      <c r="AE22" s="87"/>
      <c r="AF22" s="87"/>
      <c r="AG22" s="87"/>
      <c r="AH22" s="87"/>
      <c r="AI22" s="87"/>
      <c r="AJ22" s="87"/>
      <c r="AK22" s="87"/>
      <c r="AL22" s="87"/>
      <c r="AM22" s="87"/>
      <c r="AN22" s="87"/>
    </row>
    <row r="23" spans="1:16367" x14ac:dyDescent="0.25">
      <c r="A23" s="47" t="s">
        <v>118</v>
      </c>
      <c r="B23" s="47" t="s">
        <v>115</v>
      </c>
      <c r="C23" s="48" t="s">
        <v>30</v>
      </c>
      <c r="D23" s="91">
        <f>SUMPRODUCT($C$7:$C$12,D7:D12)</f>
        <v>798</v>
      </c>
      <c r="E23" s="91">
        <f t="shared" ref="E23:R23" si="8">SUMPRODUCT($C$7:$C$12,E7:E12)</f>
        <v>859</v>
      </c>
      <c r="F23" s="91">
        <f t="shared" si="8"/>
        <v>744.75555555555559</v>
      </c>
      <c r="G23" s="91">
        <f t="shared" si="8"/>
        <v>391</v>
      </c>
      <c r="H23" s="91">
        <f t="shared" si="8"/>
        <v>489</v>
      </c>
      <c r="I23" s="91">
        <f t="shared" si="8"/>
        <v>389</v>
      </c>
      <c r="J23" s="91">
        <f t="shared" si="8"/>
        <v>483</v>
      </c>
      <c r="K23" s="91">
        <f t="shared" si="8"/>
        <v>579</v>
      </c>
      <c r="L23" s="91">
        <f t="shared" si="8"/>
        <v>320</v>
      </c>
      <c r="M23" s="91">
        <f t="shared" si="8"/>
        <v>366.93333333333334</v>
      </c>
      <c r="N23" s="91">
        <f t="shared" si="8"/>
        <v>270</v>
      </c>
      <c r="O23" s="91">
        <f t="shared" si="8"/>
        <v>449</v>
      </c>
      <c r="P23" s="91">
        <f t="shared" si="8"/>
        <v>769</v>
      </c>
      <c r="Q23" s="91">
        <f t="shared" si="8"/>
        <v>601.93333333333328</v>
      </c>
      <c r="R23" s="91">
        <f t="shared" si="8"/>
        <v>359</v>
      </c>
      <c r="S23" s="91">
        <f>SUM(D23:R23)</f>
        <v>7868.6222222222223</v>
      </c>
      <c r="V23" s="47" t="s">
        <v>118</v>
      </c>
      <c r="W23" s="47" t="s">
        <v>115</v>
      </c>
      <c r="X23" s="48" t="s">
        <v>30</v>
      </c>
      <c r="Y23" s="91">
        <f>SUMPRODUCT($X$7:$X$12,Y7:Y12)</f>
        <v>771</v>
      </c>
      <c r="Z23" s="91">
        <f t="shared" ref="Z23:AN23" si="9">SUMPRODUCT($X$7:$X$12,Z7:Z12)</f>
        <v>884</v>
      </c>
      <c r="AA23" s="91">
        <f t="shared" si="9"/>
        <v>745.33333333333337</v>
      </c>
      <c r="AB23" s="91">
        <f t="shared" si="9"/>
        <v>357</v>
      </c>
      <c r="AC23" s="91">
        <f t="shared" si="9"/>
        <v>472</v>
      </c>
      <c r="AD23" s="91">
        <f t="shared" si="9"/>
        <v>400</v>
      </c>
      <c r="AE23" s="91">
        <f t="shared" si="9"/>
        <v>479</v>
      </c>
      <c r="AF23" s="91">
        <f t="shared" si="9"/>
        <v>598</v>
      </c>
      <c r="AG23" s="91">
        <f t="shared" si="9"/>
        <v>291</v>
      </c>
      <c r="AH23" s="91">
        <f t="shared" si="9"/>
        <v>367</v>
      </c>
      <c r="AI23" s="91">
        <f t="shared" si="9"/>
        <v>269</v>
      </c>
      <c r="AJ23" s="91">
        <f t="shared" si="9"/>
        <v>459</v>
      </c>
      <c r="AK23" s="91">
        <f t="shared" si="9"/>
        <v>771</v>
      </c>
      <c r="AL23" s="91">
        <f t="shared" si="9"/>
        <v>607.28888888888889</v>
      </c>
      <c r="AM23" s="91">
        <f t="shared" si="9"/>
        <v>369</v>
      </c>
      <c r="AN23" s="91">
        <f t="shared" si="9"/>
        <v>7839.6222222222223</v>
      </c>
    </row>
    <row r="24" spans="1:16367" ht="15.75" thickBot="1" x14ac:dyDescent="0.3">
      <c r="A24" s="40" t="s">
        <v>111</v>
      </c>
      <c r="B24" s="40" t="s">
        <v>115</v>
      </c>
      <c r="C24" s="49" t="s">
        <v>30</v>
      </c>
      <c r="D24" s="86">
        <f>SUMPRODUCT($C$15:$C$20,D15:D20)</f>
        <v>1067.6222222222223</v>
      </c>
      <c r="E24" s="86">
        <f t="shared" ref="E24:R24" si="10">SUMPRODUCT($C$15:$C$20,E15:E20)</f>
        <v>1272.4666666666667</v>
      </c>
      <c r="F24" s="86">
        <f t="shared" si="10"/>
        <v>857.28888888888889</v>
      </c>
      <c r="G24" s="86">
        <f t="shared" si="10"/>
        <v>498</v>
      </c>
      <c r="H24" s="86">
        <f t="shared" si="10"/>
        <v>569</v>
      </c>
      <c r="I24" s="86">
        <f t="shared" si="10"/>
        <v>715</v>
      </c>
      <c r="J24" s="86">
        <f t="shared" si="10"/>
        <v>729</v>
      </c>
      <c r="K24" s="86">
        <f t="shared" si="10"/>
        <v>895</v>
      </c>
      <c r="L24" s="86">
        <f t="shared" si="10"/>
        <v>792</v>
      </c>
      <c r="M24" s="86">
        <f t="shared" si="10"/>
        <v>848.44444444444446</v>
      </c>
      <c r="N24" s="86">
        <f t="shared" si="10"/>
        <v>853</v>
      </c>
      <c r="O24" s="86">
        <f t="shared" si="10"/>
        <v>1190.7333333333333</v>
      </c>
      <c r="P24" s="86">
        <f t="shared" si="10"/>
        <v>1357</v>
      </c>
      <c r="Q24" s="86">
        <f t="shared" si="10"/>
        <v>1217.6444444444444</v>
      </c>
      <c r="R24" s="86">
        <f t="shared" si="10"/>
        <v>1008.9555555555555</v>
      </c>
      <c r="S24" s="86">
        <f>SUM(D24:R24)</f>
        <v>13871.155555555557</v>
      </c>
      <c r="V24" s="40" t="s">
        <v>111</v>
      </c>
      <c r="W24" s="40" t="s">
        <v>115</v>
      </c>
      <c r="X24" s="49" t="s">
        <v>30</v>
      </c>
      <c r="Y24" s="86">
        <f>SUMPRODUCT($X$15:$X$20,Y15:Y20)</f>
        <v>1084.9777777777779</v>
      </c>
      <c r="Z24" s="86">
        <f t="shared" ref="Z24:AN24" si="11">SUMPRODUCT($X$15:$X$20,Z15:Z20)</f>
        <v>1217.4666666666667</v>
      </c>
      <c r="AA24" s="86">
        <f t="shared" si="11"/>
        <v>846.04444444444448</v>
      </c>
      <c r="AB24" s="86">
        <f t="shared" si="11"/>
        <v>516</v>
      </c>
      <c r="AC24" s="86">
        <f t="shared" si="11"/>
        <v>606</v>
      </c>
      <c r="AD24" s="86">
        <f t="shared" si="11"/>
        <v>693</v>
      </c>
      <c r="AE24" s="86">
        <f t="shared" si="11"/>
        <v>719</v>
      </c>
      <c r="AF24" s="86">
        <f t="shared" si="11"/>
        <v>900</v>
      </c>
      <c r="AG24" s="86">
        <f t="shared" si="11"/>
        <v>765.95555555555552</v>
      </c>
      <c r="AH24" s="86">
        <f t="shared" si="11"/>
        <v>842.66666666666663</v>
      </c>
      <c r="AI24" s="86">
        <f t="shared" si="11"/>
        <v>857</v>
      </c>
      <c r="AJ24" s="86">
        <f t="shared" si="11"/>
        <v>1178.2666666666667</v>
      </c>
      <c r="AK24" s="86">
        <f t="shared" si="11"/>
        <v>1378</v>
      </c>
      <c r="AL24" s="86">
        <f t="shared" si="11"/>
        <v>1206.6444444444444</v>
      </c>
      <c r="AM24" s="86">
        <f t="shared" si="11"/>
        <v>965.73333333333335</v>
      </c>
      <c r="AN24" s="86">
        <f t="shared" si="11"/>
        <v>13776.755555555555</v>
      </c>
    </row>
    <row r="25" spans="1:16367" x14ac:dyDescent="0.25">
      <c r="A25" s="147" t="s">
        <v>184</v>
      </c>
      <c r="B25" s="148"/>
      <c r="C25" s="149"/>
      <c r="D25" s="148"/>
      <c r="E25" s="149"/>
      <c r="F25" s="148"/>
      <c r="G25" s="149"/>
      <c r="H25" s="148"/>
      <c r="I25" s="149"/>
      <c r="J25" s="148"/>
      <c r="K25" s="149"/>
      <c r="L25" s="148"/>
      <c r="M25" s="149"/>
      <c r="N25" s="148"/>
      <c r="O25" s="149"/>
      <c r="P25" s="148"/>
      <c r="Q25" s="149"/>
      <c r="R25" s="148"/>
      <c r="S25" s="149"/>
      <c r="U25" s="145"/>
      <c r="V25" s="147" t="s">
        <v>184</v>
      </c>
      <c r="W25" s="148"/>
      <c r="X25" s="149"/>
      <c r="Y25" s="148"/>
      <c r="Z25" s="149"/>
      <c r="AA25" s="148"/>
      <c r="AB25" s="149"/>
      <c r="AC25" s="148"/>
      <c r="AD25" s="149"/>
      <c r="AE25" s="148"/>
      <c r="AF25" s="149"/>
      <c r="AG25" s="148"/>
      <c r="AH25" s="149"/>
      <c r="AI25" s="148"/>
      <c r="AJ25" s="149"/>
      <c r="AK25" s="148"/>
      <c r="AL25" s="149"/>
      <c r="AM25" s="148"/>
      <c r="AN25" s="149"/>
      <c r="AO25" s="145"/>
      <c r="AP25" s="144"/>
      <c r="AQ25" s="145"/>
      <c r="AR25" s="144"/>
      <c r="AS25" s="145"/>
      <c r="AT25" s="144"/>
      <c r="AU25" s="145"/>
      <c r="AV25" s="144"/>
      <c r="AW25" s="145"/>
      <c r="AX25" s="144"/>
      <c r="AY25" s="145"/>
      <c r="AZ25" s="144"/>
      <c r="BA25" s="145"/>
      <c r="BB25" s="144"/>
      <c r="BC25" s="145"/>
      <c r="BD25" s="144"/>
      <c r="BE25" s="145"/>
      <c r="BF25" s="144"/>
      <c r="BG25" s="145"/>
      <c r="BH25" s="144"/>
      <c r="BI25" s="145"/>
      <c r="BJ25" s="144"/>
      <c r="BK25" s="145"/>
      <c r="BL25" s="144"/>
      <c r="BM25" s="145"/>
      <c r="BN25" s="144"/>
      <c r="BO25" s="145"/>
      <c r="BP25" s="144"/>
      <c r="BQ25" s="145"/>
      <c r="BR25" s="144"/>
      <c r="BS25" s="145"/>
      <c r="BT25" s="144"/>
      <c r="BU25" s="145"/>
      <c r="BV25" s="144"/>
      <c r="BW25" s="145"/>
      <c r="BX25" s="144"/>
      <c r="BY25" s="145"/>
      <c r="BZ25" s="144"/>
      <c r="CA25" s="145"/>
      <c r="CB25" s="144"/>
      <c r="CC25" s="145"/>
      <c r="CD25" s="144"/>
      <c r="CE25" s="145"/>
      <c r="CF25" s="144"/>
      <c r="CG25" s="145"/>
      <c r="CH25" s="144"/>
      <c r="CI25" s="145"/>
      <c r="CJ25" s="144"/>
      <c r="CK25" s="145"/>
      <c r="CL25" s="144"/>
      <c r="CM25" s="145"/>
      <c r="CN25" s="144"/>
      <c r="CO25" s="145"/>
      <c r="CP25" s="144"/>
      <c r="CQ25" s="145"/>
      <c r="CR25" s="144"/>
      <c r="CS25" s="145"/>
      <c r="CT25" s="144"/>
      <c r="CU25" s="145"/>
      <c r="CV25" s="144"/>
      <c r="CW25" s="145"/>
      <c r="CX25" s="144"/>
      <c r="CY25" s="145"/>
      <c r="CZ25" s="144"/>
      <c r="DA25" s="145"/>
      <c r="DB25" s="144"/>
      <c r="DC25" s="145"/>
      <c r="DD25" s="144"/>
      <c r="DE25" s="145"/>
      <c r="DF25" s="144"/>
      <c r="DG25" s="145"/>
      <c r="DH25" s="144"/>
      <c r="DI25" s="145"/>
      <c r="DJ25" s="144"/>
      <c r="DK25" s="145"/>
      <c r="DL25" s="144"/>
      <c r="DM25" s="145"/>
      <c r="DN25" s="144"/>
      <c r="DO25" s="145"/>
      <c r="DP25" s="144"/>
      <c r="DQ25" s="145"/>
      <c r="DR25" s="144"/>
      <c r="DS25" s="145"/>
      <c r="DT25" s="144"/>
      <c r="DU25" s="145"/>
      <c r="DV25" s="144"/>
      <c r="DW25" s="145"/>
      <c r="DX25" s="144"/>
      <c r="DY25" s="145"/>
      <c r="DZ25" s="144"/>
      <c r="EA25" s="145"/>
      <c r="EB25" s="144"/>
      <c r="EC25" s="145"/>
      <c r="ED25" s="144"/>
      <c r="EE25" s="145"/>
      <c r="EF25" s="144"/>
      <c r="EG25" s="145"/>
      <c r="EH25" s="144"/>
      <c r="EI25" s="145"/>
      <c r="EJ25" s="144"/>
      <c r="EK25" s="145"/>
      <c r="EL25" s="144"/>
      <c r="EM25" s="145"/>
      <c r="EN25" s="144"/>
      <c r="EO25" s="145"/>
      <c r="EP25" s="144"/>
      <c r="EQ25" s="145"/>
      <c r="ER25" s="144"/>
      <c r="ES25" s="145"/>
      <c r="ET25" s="144"/>
      <c r="EU25" s="145"/>
      <c r="EV25" s="144"/>
      <c r="EW25" s="145"/>
      <c r="EX25" s="144"/>
      <c r="EY25" s="145"/>
      <c r="EZ25" s="144"/>
      <c r="FA25" s="145"/>
      <c r="FB25" s="144"/>
      <c r="FC25" s="145"/>
      <c r="FD25" s="144"/>
      <c r="FE25" s="145"/>
      <c r="FF25" s="144"/>
      <c r="FG25" s="145"/>
      <c r="FH25" s="144"/>
      <c r="FI25" s="145"/>
      <c r="FJ25" s="144"/>
      <c r="FK25" s="145"/>
      <c r="FL25" s="144"/>
      <c r="FM25" s="145"/>
      <c r="FN25" s="144"/>
      <c r="FO25" s="145"/>
      <c r="FP25" s="144"/>
      <c r="FQ25" s="145"/>
      <c r="FR25" s="144"/>
      <c r="FS25" s="145"/>
      <c r="FT25" s="144"/>
      <c r="FU25" s="145"/>
      <c r="FV25" s="144"/>
      <c r="FW25" s="145"/>
      <c r="FX25" s="144"/>
      <c r="FY25" s="145"/>
      <c r="FZ25" s="144"/>
      <c r="GA25" s="145"/>
      <c r="GB25" s="144"/>
      <c r="GC25" s="145"/>
      <c r="GD25" s="144"/>
      <c r="GE25" s="145"/>
      <c r="GF25" s="144"/>
      <c r="GG25" s="145"/>
      <c r="GH25" s="144"/>
      <c r="GI25" s="145"/>
      <c r="GJ25" s="144"/>
      <c r="GK25" s="145"/>
      <c r="GL25" s="144"/>
      <c r="GM25" s="145"/>
      <c r="GN25" s="144"/>
      <c r="GO25" s="145"/>
      <c r="GP25" s="144"/>
      <c r="GQ25" s="145"/>
      <c r="GR25" s="144"/>
      <c r="GS25" s="145"/>
      <c r="GT25" s="144"/>
      <c r="GU25" s="145"/>
      <c r="GV25" s="144"/>
      <c r="GW25" s="145"/>
      <c r="GX25" s="144"/>
      <c r="GY25" s="145"/>
      <c r="GZ25" s="144"/>
      <c r="HA25" s="145"/>
      <c r="HB25" s="144"/>
      <c r="HC25" s="145"/>
      <c r="HD25" s="144"/>
      <c r="HE25" s="145"/>
      <c r="HF25" s="144"/>
      <c r="HG25" s="145"/>
      <c r="HH25" s="144"/>
      <c r="HI25" s="145"/>
      <c r="HJ25" s="144"/>
      <c r="HK25" s="145"/>
      <c r="HL25" s="144"/>
      <c r="HM25" s="145"/>
      <c r="HN25" s="144"/>
      <c r="HO25" s="145"/>
      <c r="HP25" s="144"/>
      <c r="HQ25" s="145"/>
      <c r="HR25" s="144"/>
      <c r="HS25" s="145"/>
      <c r="HT25" s="144"/>
      <c r="HU25" s="145"/>
      <c r="HV25" s="144"/>
      <c r="HW25" s="145"/>
      <c r="HX25" s="144"/>
      <c r="HY25" s="145"/>
      <c r="HZ25" s="144"/>
      <c r="IA25" s="145"/>
      <c r="IB25" s="144"/>
      <c r="IC25" s="145"/>
      <c r="ID25" s="144"/>
      <c r="IE25" s="145"/>
      <c r="IF25" s="144"/>
      <c r="IG25" s="145"/>
      <c r="IH25" s="144"/>
      <c r="II25" s="145"/>
      <c r="IJ25" s="144"/>
      <c r="IK25" s="145"/>
      <c r="IL25" s="144"/>
      <c r="IM25" s="145"/>
      <c r="IN25" s="144"/>
      <c r="IO25" s="145"/>
      <c r="IP25" s="144"/>
      <c r="IQ25" s="145"/>
      <c r="IR25" s="144"/>
      <c r="IS25" s="145"/>
      <c r="IT25" s="144"/>
      <c r="IU25" s="145"/>
      <c r="IV25" s="144"/>
      <c r="IW25" s="145"/>
      <c r="IX25" s="144"/>
      <c r="IY25" s="145"/>
      <c r="IZ25" s="144"/>
      <c r="JA25" s="145"/>
      <c r="JB25" s="144"/>
      <c r="JC25" s="145"/>
      <c r="JD25" s="144"/>
      <c r="JE25" s="145"/>
      <c r="JF25" s="144"/>
      <c r="JG25" s="145"/>
      <c r="JH25" s="144"/>
      <c r="JI25" s="145"/>
      <c r="JJ25" s="144"/>
      <c r="JK25" s="145"/>
      <c r="JL25" s="144"/>
      <c r="JM25" s="145"/>
      <c r="JN25" s="144"/>
      <c r="JO25" s="145"/>
      <c r="JP25" s="144"/>
      <c r="JQ25" s="145"/>
      <c r="JR25" s="144"/>
      <c r="JS25" s="145"/>
      <c r="JT25" s="144"/>
      <c r="JU25" s="145"/>
      <c r="JV25" s="144"/>
      <c r="JW25" s="145"/>
      <c r="JX25" s="144"/>
      <c r="JY25" s="145"/>
      <c r="JZ25" s="144"/>
      <c r="KA25" s="145"/>
      <c r="KB25" s="144"/>
      <c r="KC25" s="145"/>
      <c r="KD25" s="144"/>
      <c r="KE25" s="145"/>
      <c r="KF25" s="144"/>
      <c r="KG25" s="145"/>
      <c r="KH25" s="144"/>
      <c r="KI25" s="145"/>
      <c r="KJ25" s="144"/>
      <c r="KK25" s="145"/>
      <c r="KL25" s="144"/>
      <c r="KM25" s="145"/>
      <c r="KN25" s="144"/>
      <c r="KO25" s="145"/>
      <c r="KP25" s="144"/>
      <c r="KQ25" s="145"/>
      <c r="KR25" s="144"/>
      <c r="KS25" s="145"/>
      <c r="KT25" s="144"/>
      <c r="KU25" s="145"/>
      <c r="KV25" s="144"/>
      <c r="KW25" s="145"/>
      <c r="KX25" s="144"/>
      <c r="KY25" s="145"/>
      <c r="KZ25" s="144"/>
      <c r="LA25" s="145"/>
      <c r="LB25" s="144"/>
      <c r="LC25" s="145"/>
      <c r="LD25" s="144"/>
      <c r="LE25" s="145"/>
      <c r="LF25" s="144"/>
      <c r="LG25" s="145"/>
      <c r="LH25" s="144"/>
      <c r="LI25" s="145"/>
      <c r="LJ25" s="144"/>
      <c r="LK25" s="145"/>
      <c r="LL25" s="144"/>
      <c r="LM25" s="145"/>
      <c r="LN25" s="144"/>
      <c r="LO25" s="145"/>
      <c r="LP25" s="144"/>
      <c r="LQ25" s="145"/>
      <c r="LR25" s="144"/>
      <c r="LS25" s="145"/>
      <c r="LT25" s="144"/>
      <c r="LU25" s="145"/>
      <c r="LV25" s="144"/>
      <c r="LW25" s="145"/>
      <c r="LX25" s="144"/>
      <c r="LY25" s="145"/>
      <c r="LZ25" s="144"/>
      <c r="MA25" s="145"/>
      <c r="MB25" s="144"/>
      <c r="MC25" s="145"/>
      <c r="MD25" s="144"/>
      <c r="ME25" s="145"/>
      <c r="MF25" s="144"/>
      <c r="MG25" s="145"/>
      <c r="MH25" s="144"/>
      <c r="MI25" s="145"/>
      <c r="MJ25" s="144"/>
      <c r="MK25" s="145"/>
      <c r="ML25" s="144"/>
      <c r="MM25" s="145"/>
      <c r="MN25" s="144"/>
      <c r="MO25" s="145"/>
      <c r="MP25" s="144"/>
      <c r="MQ25" s="145"/>
      <c r="MR25" s="144"/>
      <c r="MS25" s="145"/>
      <c r="MT25" s="144"/>
      <c r="MU25" s="145"/>
      <c r="MV25" s="144"/>
      <c r="MW25" s="145"/>
      <c r="MX25" s="144"/>
      <c r="MY25" s="145"/>
      <c r="MZ25" s="144"/>
      <c r="NA25" s="145"/>
      <c r="NB25" s="144"/>
      <c r="NC25" s="145"/>
      <c r="ND25" s="144"/>
      <c r="NE25" s="145"/>
      <c r="NF25" s="144"/>
      <c r="NG25" s="145"/>
      <c r="NH25" s="144"/>
      <c r="NI25" s="145"/>
      <c r="NJ25" s="144"/>
      <c r="NK25" s="145"/>
      <c r="NL25" s="144"/>
      <c r="NM25" s="145"/>
      <c r="NN25" s="144"/>
      <c r="NO25" s="145"/>
      <c r="NP25" s="144"/>
      <c r="NQ25" s="145"/>
      <c r="NR25" s="144"/>
      <c r="NS25" s="145"/>
      <c r="NT25" s="144"/>
      <c r="NU25" s="145"/>
      <c r="NV25" s="144"/>
      <c r="NW25" s="145"/>
      <c r="NX25" s="144"/>
      <c r="NY25" s="145"/>
      <c r="NZ25" s="144"/>
      <c r="OA25" s="145"/>
      <c r="OB25" s="144"/>
      <c r="OC25" s="145"/>
      <c r="OD25" s="144"/>
      <c r="OE25" s="145"/>
      <c r="OF25" s="144"/>
      <c r="OG25" s="145"/>
      <c r="OH25" s="144"/>
      <c r="OI25" s="145"/>
      <c r="OJ25" s="144"/>
      <c r="OK25" s="145"/>
      <c r="OL25" s="144"/>
      <c r="OM25" s="145"/>
      <c r="ON25" s="144"/>
      <c r="OO25" s="145"/>
      <c r="OP25" s="144"/>
      <c r="OQ25" s="145"/>
      <c r="OR25" s="144"/>
      <c r="OS25" s="145"/>
      <c r="OT25" s="144"/>
      <c r="OU25" s="145"/>
      <c r="OV25" s="144"/>
      <c r="OW25" s="145"/>
      <c r="OX25" s="144"/>
      <c r="OY25" s="145"/>
      <c r="OZ25" s="144"/>
      <c r="PA25" s="145"/>
      <c r="PB25" s="144"/>
      <c r="PC25" s="145"/>
      <c r="PD25" s="144"/>
      <c r="PE25" s="145"/>
      <c r="PF25" s="144"/>
      <c r="PG25" s="145"/>
      <c r="PH25" s="144"/>
      <c r="PI25" s="145"/>
      <c r="PJ25" s="144"/>
      <c r="PK25" s="145"/>
      <c r="PL25" s="144"/>
      <c r="PM25" s="145"/>
      <c r="PN25" s="144"/>
      <c r="PO25" s="145"/>
      <c r="PP25" s="144"/>
      <c r="PQ25" s="145"/>
      <c r="PR25" s="144"/>
      <c r="PS25" s="145"/>
      <c r="PT25" s="144"/>
      <c r="PU25" s="145"/>
      <c r="PV25" s="144"/>
      <c r="PW25" s="145"/>
      <c r="PX25" s="144"/>
      <c r="PY25" s="145"/>
      <c r="PZ25" s="144"/>
      <c r="QA25" s="145"/>
      <c r="QB25" s="144"/>
      <c r="QC25" s="145"/>
      <c r="QD25" s="144"/>
      <c r="QE25" s="145"/>
      <c r="QF25" s="144"/>
      <c r="QG25" s="145"/>
      <c r="QH25" s="144"/>
      <c r="QI25" s="145"/>
      <c r="QJ25" s="144"/>
      <c r="QK25" s="145"/>
      <c r="QL25" s="144"/>
      <c r="QM25" s="145"/>
      <c r="QN25" s="144"/>
      <c r="QO25" s="145"/>
      <c r="QP25" s="144"/>
      <c r="QQ25" s="145"/>
      <c r="QR25" s="144"/>
      <c r="QS25" s="145"/>
      <c r="QT25" s="144"/>
      <c r="QU25" s="145"/>
      <c r="QV25" s="144"/>
      <c r="QW25" s="145"/>
      <c r="QX25" s="144"/>
      <c r="QY25" s="145"/>
      <c r="QZ25" s="144"/>
      <c r="RA25" s="145"/>
      <c r="RB25" s="144"/>
      <c r="RC25" s="145"/>
      <c r="RD25" s="144"/>
      <c r="RE25" s="145"/>
      <c r="RF25" s="144"/>
      <c r="RG25" s="145"/>
      <c r="RH25" s="144"/>
      <c r="RI25" s="145"/>
      <c r="RJ25" s="144"/>
      <c r="RK25" s="145"/>
      <c r="RL25" s="144"/>
      <c r="RM25" s="145"/>
      <c r="RN25" s="144"/>
      <c r="RO25" s="145"/>
      <c r="RP25" s="144"/>
      <c r="RQ25" s="145"/>
      <c r="RR25" s="144"/>
      <c r="RS25" s="145"/>
      <c r="RT25" s="144"/>
      <c r="RU25" s="145"/>
      <c r="RV25" s="144"/>
      <c r="RW25" s="145"/>
      <c r="RX25" s="144"/>
      <c r="RY25" s="145"/>
      <c r="RZ25" s="144"/>
      <c r="SA25" s="145"/>
      <c r="SB25" s="144"/>
      <c r="SC25" s="145"/>
      <c r="SD25" s="144"/>
      <c r="SE25" s="145"/>
      <c r="SF25" s="144"/>
      <c r="SG25" s="145"/>
      <c r="SH25" s="144"/>
      <c r="SI25" s="145"/>
      <c r="SJ25" s="144"/>
      <c r="SK25" s="145"/>
      <c r="SL25" s="144"/>
      <c r="SM25" s="145"/>
      <c r="SN25" s="144"/>
      <c r="SO25" s="145"/>
      <c r="SP25" s="144"/>
      <c r="SQ25" s="145"/>
      <c r="SR25" s="144"/>
      <c r="SS25" s="145"/>
      <c r="ST25" s="144"/>
      <c r="SU25" s="145"/>
      <c r="SV25" s="144"/>
      <c r="SW25" s="145"/>
      <c r="SX25" s="144"/>
      <c r="SY25" s="145"/>
      <c r="SZ25" s="144"/>
      <c r="TA25" s="145"/>
      <c r="TB25" s="144"/>
      <c r="TC25" s="145"/>
      <c r="TD25" s="144"/>
      <c r="TE25" s="145"/>
      <c r="TF25" s="144"/>
      <c r="TG25" s="145"/>
      <c r="TH25" s="144"/>
      <c r="TI25" s="145"/>
      <c r="TJ25" s="144"/>
      <c r="TK25" s="145"/>
      <c r="TL25" s="144"/>
      <c r="TM25" s="145"/>
      <c r="TN25" s="144"/>
      <c r="TO25" s="145"/>
      <c r="TP25" s="144"/>
      <c r="TQ25" s="145"/>
      <c r="TR25" s="144"/>
      <c r="TS25" s="145"/>
      <c r="TT25" s="144"/>
      <c r="TU25" s="145"/>
      <c r="TV25" s="144"/>
      <c r="TW25" s="145"/>
      <c r="TX25" s="144"/>
      <c r="TY25" s="145"/>
      <c r="TZ25" s="144"/>
      <c r="UA25" s="145"/>
      <c r="UB25" s="144"/>
      <c r="UC25" s="145"/>
      <c r="UD25" s="144"/>
      <c r="UE25" s="145"/>
      <c r="UF25" s="144"/>
      <c r="UG25" s="145"/>
      <c r="UH25" s="144"/>
      <c r="UI25" s="145"/>
      <c r="UJ25" s="144"/>
      <c r="UK25" s="145"/>
      <c r="UL25" s="144"/>
      <c r="UM25" s="145"/>
      <c r="UN25" s="144"/>
      <c r="UO25" s="145"/>
      <c r="UP25" s="144"/>
      <c r="UQ25" s="145"/>
      <c r="UR25" s="144"/>
      <c r="US25" s="145"/>
      <c r="UT25" s="144"/>
      <c r="UU25" s="145"/>
      <c r="UV25" s="144"/>
      <c r="UW25" s="145"/>
      <c r="UX25" s="144"/>
      <c r="UY25" s="145"/>
      <c r="UZ25" s="144"/>
      <c r="VA25" s="145"/>
      <c r="VB25" s="144"/>
      <c r="VC25" s="145"/>
      <c r="VD25" s="144"/>
      <c r="VE25" s="145"/>
      <c r="VF25" s="144"/>
      <c r="VG25" s="145"/>
      <c r="VH25" s="144"/>
      <c r="VI25" s="145"/>
      <c r="VJ25" s="144"/>
      <c r="VK25" s="145"/>
      <c r="VL25" s="144"/>
      <c r="VM25" s="145"/>
      <c r="VN25" s="144"/>
      <c r="VO25" s="145"/>
      <c r="VP25" s="144"/>
      <c r="VQ25" s="145"/>
      <c r="VR25" s="144"/>
      <c r="VS25" s="145"/>
      <c r="VT25" s="144"/>
      <c r="VU25" s="145"/>
      <c r="VV25" s="144"/>
      <c r="VW25" s="145"/>
      <c r="VX25" s="144"/>
      <c r="VY25" s="145"/>
      <c r="VZ25" s="144"/>
      <c r="WA25" s="145"/>
      <c r="WB25" s="144"/>
      <c r="WC25" s="145"/>
      <c r="WD25" s="144"/>
      <c r="WE25" s="145"/>
      <c r="WF25" s="144"/>
      <c r="WG25" s="145"/>
      <c r="WH25" s="144"/>
      <c r="WI25" s="145"/>
      <c r="WJ25" s="144"/>
      <c r="WK25" s="145"/>
      <c r="WL25" s="144"/>
      <c r="WM25" s="145"/>
      <c r="WN25" s="144"/>
      <c r="WO25" s="145"/>
      <c r="WP25" s="144"/>
      <c r="WQ25" s="145"/>
      <c r="WR25" s="144"/>
      <c r="WS25" s="145"/>
      <c r="WT25" s="144"/>
      <c r="WU25" s="145"/>
      <c r="WV25" s="144"/>
      <c r="WW25" s="145"/>
      <c r="WX25" s="144"/>
      <c r="WY25" s="145"/>
      <c r="WZ25" s="144"/>
      <c r="XA25" s="145"/>
      <c r="XB25" s="144"/>
      <c r="XC25" s="145"/>
      <c r="XD25" s="144"/>
      <c r="XE25" s="145"/>
      <c r="XF25" s="144"/>
      <c r="XG25" s="145"/>
      <c r="XH25" s="144"/>
      <c r="XI25" s="145"/>
      <c r="XJ25" s="144"/>
      <c r="XK25" s="145"/>
      <c r="XL25" s="144"/>
      <c r="XM25" s="145"/>
      <c r="XN25" s="144"/>
      <c r="XO25" s="145"/>
      <c r="XP25" s="144"/>
      <c r="XQ25" s="145"/>
      <c r="XR25" s="144"/>
      <c r="XS25" s="145"/>
      <c r="XT25" s="144"/>
      <c r="XU25" s="145"/>
      <c r="XV25" s="144"/>
      <c r="XW25" s="145"/>
      <c r="XX25" s="144"/>
      <c r="XY25" s="145"/>
      <c r="XZ25" s="144"/>
      <c r="YA25" s="145"/>
      <c r="YB25" s="144"/>
      <c r="YC25" s="145"/>
      <c r="YD25" s="144"/>
      <c r="YE25" s="145"/>
      <c r="YF25" s="144"/>
      <c r="YG25" s="145"/>
      <c r="YH25" s="144"/>
      <c r="YI25" s="145"/>
      <c r="YJ25" s="144"/>
      <c r="YK25" s="145"/>
      <c r="YL25" s="144"/>
      <c r="YM25" s="145"/>
      <c r="YN25" s="144"/>
      <c r="YO25" s="145"/>
      <c r="YP25" s="144"/>
      <c r="YQ25" s="145"/>
      <c r="YR25" s="144"/>
      <c r="YS25" s="145"/>
      <c r="YT25" s="144"/>
      <c r="YU25" s="145"/>
      <c r="YV25" s="144"/>
      <c r="YW25" s="145"/>
      <c r="YX25" s="144"/>
      <c r="YY25" s="145"/>
      <c r="YZ25" s="144"/>
      <c r="ZA25" s="145"/>
      <c r="ZB25" s="144"/>
      <c r="ZC25" s="145"/>
      <c r="ZD25" s="144"/>
      <c r="ZE25" s="145"/>
      <c r="ZF25" s="144"/>
      <c r="ZG25" s="145"/>
      <c r="ZH25" s="144"/>
      <c r="ZI25" s="145"/>
      <c r="ZJ25" s="144"/>
      <c r="ZK25" s="145"/>
      <c r="ZL25" s="144"/>
      <c r="ZM25" s="145"/>
      <c r="ZN25" s="144"/>
      <c r="ZO25" s="145"/>
      <c r="ZP25" s="144"/>
      <c r="ZQ25" s="145"/>
      <c r="ZR25" s="144"/>
      <c r="ZS25" s="145"/>
      <c r="ZT25" s="144"/>
      <c r="ZU25" s="145"/>
      <c r="ZV25" s="144"/>
      <c r="ZW25" s="145"/>
      <c r="ZX25" s="144"/>
      <c r="ZY25" s="145"/>
      <c r="ZZ25" s="144"/>
      <c r="AAA25" s="145"/>
      <c r="AAB25" s="144"/>
      <c r="AAC25" s="145"/>
      <c r="AAD25" s="144"/>
      <c r="AAE25" s="145"/>
      <c r="AAF25" s="144"/>
      <c r="AAG25" s="145"/>
      <c r="AAH25" s="144"/>
      <c r="AAI25" s="145"/>
      <c r="AAJ25" s="144"/>
      <c r="AAK25" s="145"/>
      <c r="AAL25" s="144"/>
      <c r="AAM25" s="145"/>
      <c r="AAN25" s="144"/>
      <c r="AAO25" s="145"/>
      <c r="AAP25" s="144"/>
      <c r="AAQ25" s="145"/>
      <c r="AAR25" s="144"/>
      <c r="AAS25" s="145"/>
      <c r="AAT25" s="144"/>
      <c r="AAU25" s="145"/>
      <c r="AAV25" s="144"/>
      <c r="AAW25" s="145"/>
      <c r="AAX25" s="144"/>
      <c r="AAY25" s="145"/>
      <c r="AAZ25" s="144"/>
      <c r="ABA25" s="145"/>
      <c r="ABB25" s="144"/>
      <c r="ABC25" s="145"/>
      <c r="ABD25" s="144"/>
      <c r="ABE25" s="145"/>
      <c r="ABF25" s="144"/>
      <c r="ABG25" s="145"/>
      <c r="ABH25" s="144"/>
      <c r="ABI25" s="145"/>
      <c r="ABJ25" s="144"/>
      <c r="ABK25" s="145"/>
      <c r="ABL25" s="144"/>
      <c r="ABM25" s="145"/>
      <c r="ABN25" s="144"/>
      <c r="ABO25" s="145"/>
      <c r="ABP25" s="144"/>
      <c r="ABQ25" s="145"/>
      <c r="ABR25" s="144"/>
      <c r="ABS25" s="145"/>
      <c r="ABT25" s="144"/>
      <c r="ABU25" s="145"/>
      <c r="ABV25" s="144"/>
      <c r="ABW25" s="145"/>
      <c r="ABX25" s="144"/>
      <c r="ABY25" s="145"/>
      <c r="ABZ25" s="144"/>
      <c r="ACA25" s="145"/>
      <c r="ACB25" s="144"/>
      <c r="ACC25" s="145"/>
      <c r="ACD25" s="144"/>
      <c r="ACE25" s="145"/>
      <c r="ACF25" s="144"/>
      <c r="ACG25" s="145"/>
      <c r="ACH25" s="144"/>
      <c r="ACI25" s="145"/>
      <c r="ACJ25" s="144"/>
      <c r="ACK25" s="145"/>
      <c r="ACL25" s="144"/>
      <c r="ACM25" s="145"/>
      <c r="ACN25" s="144"/>
      <c r="ACO25" s="145"/>
      <c r="ACP25" s="144"/>
      <c r="ACQ25" s="145"/>
      <c r="ACR25" s="144"/>
      <c r="ACS25" s="145"/>
      <c r="ACT25" s="144"/>
      <c r="ACU25" s="145"/>
      <c r="ACV25" s="144"/>
      <c r="ACW25" s="145"/>
      <c r="ACX25" s="144"/>
      <c r="ACY25" s="145"/>
      <c r="ACZ25" s="144"/>
      <c r="ADA25" s="145"/>
      <c r="ADB25" s="144"/>
      <c r="ADC25" s="145"/>
      <c r="ADD25" s="144"/>
      <c r="ADE25" s="145"/>
      <c r="ADF25" s="144"/>
      <c r="ADG25" s="145"/>
      <c r="ADH25" s="144"/>
      <c r="ADI25" s="145"/>
      <c r="ADJ25" s="144"/>
      <c r="ADK25" s="145"/>
      <c r="ADL25" s="144"/>
      <c r="ADM25" s="145"/>
      <c r="ADN25" s="144"/>
      <c r="ADO25" s="145"/>
      <c r="ADP25" s="144"/>
      <c r="ADQ25" s="145"/>
      <c r="ADR25" s="144"/>
      <c r="ADS25" s="145"/>
      <c r="ADT25" s="144"/>
      <c r="ADU25" s="145"/>
      <c r="ADV25" s="144"/>
      <c r="ADW25" s="145"/>
      <c r="ADX25" s="144"/>
      <c r="ADY25" s="145"/>
      <c r="ADZ25" s="144"/>
      <c r="AEA25" s="145"/>
      <c r="AEB25" s="144"/>
      <c r="AEC25" s="145"/>
      <c r="AED25" s="144"/>
      <c r="AEE25" s="145"/>
      <c r="AEF25" s="144"/>
      <c r="AEG25" s="145"/>
      <c r="AEH25" s="144"/>
      <c r="AEI25" s="145"/>
      <c r="AEJ25" s="144"/>
      <c r="AEK25" s="145"/>
      <c r="AEL25" s="144"/>
      <c r="AEM25" s="145"/>
      <c r="AEN25" s="144"/>
      <c r="AEO25" s="145"/>
      <c r="AEP25" s="144"/>
      <c r="AEQ25" s="145"/>
      <c r="AER25" s="144"/>
      <c r="AES25" s="145"/>
      <c r="AET25" s="144"/>
      <c r="AEU25" s="145"/>
      <c r="AEV25" s="144"/>
      <c r="AEW25" s="145"/>
      <c r="AEX25" s="144"/>
      <c r="AEY25" s="145"/>
      <c r="AEZ25" s="144"/>
      <c r="AFA25" s="145"/>
      <c r="AFB25" s="144"/>
      <c r="AFC25" s="145"/>
      <c r="AFD25" s="144"/>
      <c r="AFE25" s="145"/>
      <c r="AFF25" s="144"/>
      <c r="AFG25" s="145"/>
      <c r="AFH25" s="144"/>
      <c r="AFI25" s="145"/>
      <c r="AFJ25" s="144"/>
      <c r="AFK25" s="145"/>
      <c r="AFL25" s="144"/>
      <c r="AFM25" s="145"/>
      <c r="AFN25" s="144"/>
      <c r="AFO25" s="145"/>
      <c r="AFP25" s="144"/>
      <c r="AFQ25" s="145"/>
      <c r="AFR25" s="144"/>
      <c r="AFS25" s="145"/>
      <c r="AFT25" s="144"/>
      <c r="AFU25" s="145"/>
      <c r="AFV25" s="144"/>
      <c r="AFW25" s="145"/>
      <c r="AFX25" s="144"/>
      <c r="AFY25" s="145"/>
      <c r="AFZ25" s="144"/>
      <c r="AGA25" s="145"/>
      <c r="AGB25" s="144"/>
      <c r="AGC25" s="145"/>
      <c r="AGD25" s="144"/>
      <c r="AGE25" s="145"/>
      <c r="AGF25" s="144"/>
      <c r="AGG25" s="145"/>
      <c r="AGH25" s="144"/>
      <c r="AGI25" s="145"/>
      <c r="AGJ25" s="144"/>
      <c r="AGK25" s="145"/>
      <c r="AGL25" s="144"/>
      <c r="AGM25" s="145"/>
      <c r="AGN25" s="144"/>
      <c r="AGO25" s="145"/>
      <c r="AGP25" s="144"/>
      <c r="AGQ25" s="145"/>
      <c r="AGR25" s="144"/>
      <c r="AGS25" s="145"/>
      <c r="AGT25" s="144"/>
      <c r="AGU25" s="145"/>
      <c r="AGV25" s="144"/>
      <c r="AGW25" s="145"/>
      <c r="AGX25" s="144"/>
      <c r="AGY25" s="145"/>
      <c r="AGZ25" s="144"/>
      <c r="AHA25" s="145"/>
      <c r="AHB25" s="144"/>
      <c r="AHC25" s="145"/>
      <c r="AHD25" s="144"/>
      <c r="AHE25" s="145"/>
      <c r="AHF25" s="144"/>
      <c r="AHG25" s="145"/>
      <c r="AHH25" s="144"/>
      <c r="AHI25" s="145"/>
      <c r="AHJ25" s="144"/>
      <c r="AHK25" s="145"/>
      <c r="AHL25" s="144"/>
      <c r="AHM25" s="145"/>
      <c r="AHN25" s="144"/>
      <c r="AHO25" s="145"/>
      <c r="AHP25" s="144"/>
      <c r="AHQ25" s="145"/>
      <c r="AHR25" s="144"/>
      <c r="AHS25" s="145"/>
      <c r="AHT25" s="144"/>
      <c r="AHU25" s="145"/>
      <c r="AHV25" s="144"/>
      <c r="AHW25" s="145"/>
      <c r="AHX25" s="144"/>
      <c r="AHY25" s="145"/>
      <c r="AHZ25" s="144"/>
      <c r="AIA25" s="145"/>
      <c r="AIB25" s="144"/>
      <c r="AIC25" s="145"/>
      <c r="AID25" s="144"/>
      <c r="AIE25" s="145"/>
      <c r="AIF25" s="144"/>
      <c r="AIG25" s="145"/>
      <c r="AIH25" s="144"/>
      <c r="AII25" s="145"/>
      <c r="AIJ25" s="144"/>
      <c r="AIK25" s="145"/>
      <c r="AIL25" s="144"/>
      <c r="AIM25" s="145"/>
      <c r="AIN25" s="144"/>
      <c r="AIO25" s="145"/>
      <c r="AIP25" s="144"/>
      <c r="AIQ25" s="145"/>
      <c r="AIR25" s="144"/>
      <c r="AIS25" s="145"/>
      <c r="AIT25" s="144"/>
      <c r="AIU25" s="145"/>
      <c r="AIV25" s="144"/>
      <c r="AIW25" s="145"/>
      <c r="AIX25" s="144"/>
      <c r="AIY25" s="145"/>
      <c r="AIZ25" s="144"/>
      <c r="AJA25" s="145"/>
      <c r="AJB25" s="144"/>
      <c r="AJC25" s="145"/>
      <c r="AJD25" s="144"/>
      <c r="AJE25" s="145"/>
      <c r="AJF25" s="144"/>
      <c r="AJG25" s="145"/>
      <c r="AJH25" s="144"/>
      <c r="AJI25" s="145"/>
      <c r="AJJ25" s="144"/>
      <c r="AJK25" s="145"/>
      <c r="AJL25" s="144"/>
      <c r="AJM25" s="145"/>
      <c r="AJN25" s="144"/>
      <c r="AJO25" s="145"/>
      <c r="AJP25" s="144"/>
      <c r="AJQ25" s="145"/>
      <c r="AJR25" s="144"/>
      <c r="AJS25" s="145"/>
      <c r="AJT25" s="144"/>
      <c r="AJU25" s="145"/>
      <c r="AJV25" s="144"/>
      <c r="AJW25" s="145"/>
      <c r="AJX25" s="144"/>
      <c r="AJY25" s="145"/>
      <c r="AJZ25" s="144"/>
      <c r="AKA25" s="145"/>
      <c r="AKB25" s="144"/>
      <c r="AKC25" s="145"/>
      <c r="AKD25" s="144"/>
      <c r="AKE25" s="145"/>
      <c r="AKF25" s="144"/>
      <c r="AKG25" s="145"/>
      <c r="AKH25" s="144"/>
      <c r="AKI25" s="145"/>
      <c r="AKJ25" s="144"/>
      <c r="AKK25" s="145"/>
      <c r="AKL25" s="144"/>
      <c r="AKM25" s="145"/>
      <c r="AKN25" s="144"/>
      <c r="AKO25" s="145"/>
      <c r="AKP25" s="144"/>
      <c r="AKQ25" s="145"/>
      <c r="AKR25" s="144"/>
      <c r="AKS25" s="145"/>
      <c r="AKT25" s="144"/>
      <c r="AKU25" s="145"/>
      <c r="AKV25" s="144"/>
      <c r="AKW25" s="145"/>
      <c r="AKX25" s="144"/>
      <c r="AKY25" s="145"/>
      <c r="AKZ25" s="144"/>
      <c r="ALA25" s="145"/>
      <c r="ALB25" s="144"/>
      <c r="ALC25" s="145"/>
      <c r="ALD25" s="144"/>
      <c r="ALE25" s="145"/>
      <c r="ALF25" s="144"/>
      <c r="ALG25" s="145"/>
      <c r="ALH25" s="144"/>
      <c r="ALI25" s="145"/>
      <c r="ALJ25" s="144"/>
      <c r="ALK25" s="145"/>
      <c r="ALL25" s="144"/>
      <c r="ALM25" s="145"/>
      <c r="ALN25" s="144"/>
      <c r="ALO25" s="145"/>
      <c r="ALP25" s="144"/>
      <c r="ALQ25" s="145"/>
      <c r="ALR25" s="144"/>
      <c r="ALS25" s="145"/>
      <c r="ALT25" s="144"/>
      <c r="ALU25" s="145"/>
      <c r="ALV25" s="144"/>
      <c r="ALW25" s="145"/>
      <c r="ALX25" s="144"/>
      <c r="ALY25" s="145"/>
      <c r="ALZ25" s="144"/>
      <c r="AMA25" s="145"/>
      <c r="AMB25" s="144"/>
      <c r="AMC25" s="145"/>
      <c r="AMD25" s="144"/>
      <c r="AME25" s="145"/>
      <c r="AMF25" s="144"/>
      <c r="AMG25" s="145"/>
      <c r="AMH25" s="144"/>
      <c r="AMI25" s="145"/>
      <c r="AMJ25" s="144"/>
      <c r="AMK25" s="145"/>
      <c r="AML25" s="144"/>
      <c r="AMM25" s="145"/>
      <c r="AMN25" s="144"/>
      <c r="AMO25" s="145"/>
      <c r="AMP25" s="144"/>
      <c r="AMQ25" s="145"/>
      <c r="AMR25" s="144"/>
      <c r="AMS25" s="145"/>
      <c r="AMT25" s="144"/>
      <c r="AMU25" s="145"/>
      <c r="AMV25" s="144"/>
      <c r="AMW25" s="145"/>
      <c r="AMX25" s="144"/>
      <c r="AMY25" s="145"/>
      <c r="AMZ25" s="144"/>
      <c r="ANA25" s="145"/>
      <c r="ANB25" s="144"/>
      <c r="ANC25" s="145"/>
      <c r="AND25" s="144"/>
      <c r="ANE25" s="145"/>
      <c r="ANF25" s="144"/>
      <c r="ANG25" s="145"/>
      <c r="ANH25" s="144"/>
      <c r="ANI25" s="145"/>
      <c r="ANJ25" s="144"/>
      <c r="ANK25" s="145"/>
      <c r="ANL25" s="144"/>
      <c r="ANM25" s="145"/>
      <c r="ANN25" s="144"/>
      <c r="ANO25" s="145"/>
      <c r="ANP25" s="144"/>
      <c r="ANQ25" s="145"/>
      <c r="ANR25" s="144"/>
      <c r="ANS25" s="145"/>
      <c r="ANT25" s="144"/>
      <c r="ANU25" s="145"/>
      <c r="ANV25" s="144"/>
      <c r="ANW25" s="145"/>
      <c r="ANX25" s="144"/>
      <c r="ANY25" s="145"/>
      <c r="ANZ25" s="144"/>
      <c r="AOA25" s="145"/>
      <c r="AOB25" s="144"/>
      <c r="AOC25" s="145"/>
      <c r="AOD25" s="144"/>
      <c r="AOE25" s="145"/>
      <c r="AOF25" s="144"/>
      <c r="AOG25" s="145"/>
      <c r="AOH25" s="144"/>
      <c r="AOI25" s="145"/>
      <c r="AOJ25" s="144"/>
      <c r="AOK25" s="145"/>
      <c r="AOL25" s="144"/>
      <c r="AOM25" s="145"/>
      <c r="AON25" s="144"/>
      <c r="AOO25" s="145"/>
      <c r="AOP25" s="144"/>
      <c r="AOQ25" s="145"/>
      <c r="AOR25" s="144"/>
      <c r="AOS25" s="145"/>
      <c r="AOT25" s="144"/>
      <c r="AOU25" s="145"/>
      <c r="AOV25" s="144"/>
      <c r="AOW25" s="145"/>
      <c r="AOX25" s="144"/>
      <c r="AOY25" s="145"/>
      <c r="AOZ25" s="144"/>
      <c r="APA25" s="145"/>
      <c r="APB25" s="144"/>
      <c r="APC25" s="145"/>
      <c r="APD25" s="144"/>
      <c r="APE25" s="145"/>
      <c r="APF25" s="144"/>
      <c r="APG25" s="145"/>
      <c r="APH25" s="144"/>
      <c r="API25" s="145"/>
      <c r="APJ25" s="144"/>
      <c r="APK25" s="145"/>
      <c r="APL25" s="144"/>
      <c r="APM25" s="145"/>
      <c r="APN25" s="144"/>
      <c r="APO25" s="145"/>
      <c r="APP25" s="144"/>
      <c r="APQ25" s="145"/>
      <c r="APR25" s="144"/>
      <c r="APS25" s="145"/>
      <c r="APT25" s="144"/>
      <c r="APU25" s="145"/>
      <c r="APV25" s="144"/>
      <c r="APW25" s="145"/>
      <c r="APX25" s="144"/>
      <c r="APY25" s="145"/>
      <c r="APZ25" s="144"/>
      <c r="AQA25" s="145"/>
      <c r="AQB25" s="144"/>
      <c r="AQC25" s="145"/>
      <c r="AQD25" s="144"/>
      <c r="AQE25" s="145"/>
      <c r="AQF25" s="144"/>
      <c r="AQG25" s="145"/>
      <c r="AQH25" s="144"/>
      <c r="AQI25" s="145"/>
      <c r="AQJ25" s="144"/>
      <c r="AQK25" s="145"/>
      <c r="AQL25" s="144"/>
      <c r="AQM25" s="145"/>
      <c r="AQN25" s="144"/>
      <c r="AQO25" s="145"/>
      <c r="AQP25" s="144"/>
      <c r="AQQ25" s="145"/>
      <c r="AQR25" s="144"/>
      <c r="AQS25" s="145"/>
      <c r="AQT25" s="144"/>
      <c r="AQU25" s="145"/>
      <c r="AQV25" s="144"/>
      <c r="AQW25" s="145"/>
      <c r="AQX25" s="144"/>
      <c r="AQY25" s="145"/>
      <c r="AQZ25" s="144"/>
      <c r="ARA25" s="145"/>
      <c r="ARB25" s="144"/>
      <c r="ARC25" s="145"/>
      <c r="ARD25" s="144"/>
      <c r="ARE25" s="145"/>
      <c r="ARF25" s="144"/>
      <c r="ARG25" s="145"/>
      <c r="ARH25" s="144"/>
      <c r="ARI25" s="145"/>
      <c r="ARJ25" s="144"/>
      <c r="ARK25" s="145"/>
      <c r="ARL25" s="144"/>
      <c r="ARM25" s="145"/>
      <c r="ARN25" s="144"/>
      <c r="ARO25" s="145"/>
      <c r="ARP25" s="144"/>
      <c r="ARQ25" s="145"/>
      <c r="ARR25" s="144"/>
      <c r="ARS25" s="145"/>
      <c r="ART25" s="144"/>
      <c r="ARU25" s="145"/>
      <c r="ARV25" s="144"/>
      <c r="ARW25" s="145"/>
      <c r="ARX25" s="144"/>
      <c r="ARY25" s="145"/>
      <c r="ARZ25" s="144"/>
      <c r="ASA25" s="145"/>
      <c r="ASB25" s="144"/>
      <c r="ASC25" s="145"/>
      <c r="ASD25" s="144"/>
      <c r="ASE25" s="145"/>
      <c r="ASF25" s="144"/>
      <c r="ASG25" s="145"/>
      <c r="ASH25" s="144"/>
      <c r="ASI25" s="145"/>
      <c r="ASJ25" s="144"/>
      <c r="ASK25" s="145"/>
      <c r="ASL25" s="144"/>
      <c r="ASM25" s="145"/>
      <c r="ASN25" s="144"/>
      <c r="ASO25" s="145"/>
      <c r="ASP25" s="144"/>
      <c r="ASQ25" s="145"/>
      <c r="ASR25" s="144"/>
      <c r="ASS25" s="145"/>
      <c r="AST25" s="144"/>
      <c r="ASU25" s="145"/>
      <c r="ASV25" s="144"/>
      <c r="ASW25" s="145"/>
      <c r="ASX25" s="144"/>
      <c r="ASY25" s="145"/>
      <c r="ASZ25" s="144"/>
      <c r="ATA25" s="145"/>
      <c r="ATB25" s="144"/>
      <c r="ATC25" s="145"/>
      <c r="ATD25" s="144"/>
      <c r="ATE25" s="145"/>
      <c r="ATF25" s="144"/>
      <c r="ATG25" s="145"/>
      <c r="ATH25" s="144"/>
      <c r="ATI25" s="145"/>
      <c r="ATJ25" s="144"/>
      <c r="ATK25" s="145"/>
      <c r="ATL25" s="144"/>
      <c r="ATM25" s="145"/>
      <c r="ATN25" s="144"/>
      <c r="ATO25" s="145"/>
      <c r="ATP25" s="144"/>
      <c r="ATQ25" s="145"/>
      <c r="ATR25" s="144"/>
      <c r="ATS25" s="145"/>
      <c r="ATT25" s="144"/>
      <c r="ATU25" s="145"/>
      <c r="ATV25" s="144"/>
      <c r="ATW25" s="145"/>
      <c r="ATX25" s="144"/>
      <c r="ATY25" s="145"/>
      <c r="ATZ25" s="144"/>
      <c r="AUA25" s="145"/>
      <c r="AUB25" s="144"/>
      <c r="AUC25" s="145"/>
      <c r="AUD25" s="144"/>
      <c r="AUE25" s="145"/>
      <c r="AUF25" s="144"/>
      <c r="AUG25" s="145"/>
      <c r="AUH25" s="144"/>
      <c r="AUI25" s="145"/>
      <c r="AUJ25" s="144"/>
      <c r="AUK25" s="145"/>
      <c r="AUL25" s="144"/>
      <c r="AUM25" s="145"/>
      <c r="AUN25" s="144"/>
      <c r="AUO25" s="145"/>
      <c r="AUP25" s="144"/>
      <c r="AUQ25" s="145"/>
      <c r="AUR25" s="144"/>
      <c r="AUS25" s="145"/>
      <c r="AUT25" s="144"/>
      <c r="AUU25" s="145"/>
      <c r="AUV25" s="144"/>
      <c r="AUW25" s="145"/>
      <c r="AUX25" s="144"/>
      <c r="AUY25" s="145"/>
      <c r="AUZ25" s="144"/>
      <c r="AVA25" s="145"/>
      <c r="AVB25" s="144"/>
      <c r="AVC25" s="145"/>
      <c r="AVD25" s="144"/>
      <c r="AVE25" s="145"/>
      <c r="AVF25" s="144"/>
      <c r="AVG25" s="145"/>
      <c r="AVH25" s="144"/>
      <c r="AVI25" s="145"/>
      <c r="AVJ25" s="144"/>
      <c r="AVK25" s="145"/>
      <c r="AVL25" s="144"/>
      <c r="AVM25" s="145"/>
      <c r="AVN25" s="144"/>
      <c r="AVO25" s="145"/>
      <c r="AVP25" s="144"/>
      <c r="AVQ25" s="145"/>
      <c r="AVR25" s="144"/>
      <c r="AVS25" s="145"/>
      <c r="AVT25" s="144"/>
      <c r="AVU25" s="145"/>
      <c r="AVV25" s="144"/>
      <c r="AVW25" s="145"/>
      <c r="AVX25" s="144"/>
      <c r="AVY25" s="145"/>
      <c r="AVZ25" s="144"/>
      <c r="AWA25" s="145"/>
      <c r="AWB25" s="144"/>
      <c r="AWC25" s="145"/>
      <c r="AWD25" s="144"/>
      <c r="AWE25" s="145"/>
      <c r="AWF25" s="144"/>
      <c r="AWG25" s="145"/>
      <c r="AWH25" s="144"/>
      <c r="AWI25" s="145"/>
      <c r="AWJ25" s="144"/>
      <c r="AWK25" s="145"/>
      <c r="AWL25" s="144"/>
      <c r="AWM25" s="145"/>
      <c r="AWN25" s="144"/>
      <c r="AWO25" s="145"/>
      <c r="AWP25" s="144"/>
      <c r="AWQ25" s="145"/>
      <c r="AWR25" s="144"/>
      <c r="AWS25" s="145"/>
      <c r="AWT25" s="144"/>
      <c r="AWU25" s="145"/>
      <c r="AWV25" s="144"/>
      <c r="AWW25" s="145"/>
      <c r="AWX25" s="144"/>
      <c r="AWY25" s="145"/>
      <c r="AWZ25" s="144"/>
      <c r="AXA25" s="145"/>
      <c r="AXB25" s="144"/>
      <c r="AXC25" s="145"/>
      <c r="AXD25" s="144"/>
      <c r="AXE25" s="145"/>
      <c r="AXF25" s="144"/>
      <c r="AXG25" s="145"/>
      <c r="AXH25" s="144"/>
      <c r="AXI25" s="145"/>
      <c r="AXJ25" s="144"/>
      <c r="AXK25" s="145"/>
      <c r="AXL25" s="144"/>
      <c r="AXM25" s="145"/>
      <c r="AXN25" s="144"/>
      <c r="AXO25" s="145"/>
      <c r="AXP25" s="144"/>
      <c r="AXQ25" s="145"/>
      <c r="AXR25" s="144"/>
      <c r="AXS25" s="145"/>
      <c r="AXT25" s="144"/>
      <c r="AXU25" s="145"/>
      <c r="AXV25" s="144"/>
      <c r="AXW25" s="145"/>
      <c r="AXX25" s="144"/>
      <c r="AXY25" s="145"/>
      <c r="AXZ25" s="144"/>
      <c r="AYA25" s="145"/>
      <c r="AYB25" s="144"/>
      <c r="AYC25" s="145"/>
      <c r="AYD25" s="144"/>
      <c r="AYE25" s="145"/>
      <c r="AYF25" s="144"/>
      <c r="AYG25" s="145"/>
      <c r="AYH25" s="144"/>
      <c r="AYI25" s="145"/>
      <c r="AYJ25" s="144"/>
      <c r="AYK25" s="145"/>
      <c r="AYL25" s="144"/>
      <c r="AYM25" s="145"/>
      <c r="AYN25" s="144"/>
      <c r="AYO25" s="145"/>
      <c r="AYP25" s="144"/>
      <c r="AYQ25" s="145"/>
      <c r="AYR25" s="144"/>
      <c r="AYS25" s="145"/>
      <c r="AYT25" s="144"/>
      <c r="AYU25" s="145"/>
      <c r="AYV25" s="144"/>
      <c r="AYW25" s="145"/>
      <c r="AYX25" s="144"/>
      <c r="AYY25" s="145"/>
      <c r="AYZ25" s="144"/>
      <c r="AZA25" s="145"/>
      <c r="AZB25" s="144"/>
      <c r="AZC25" s="145"/>
      <c r="AZD25" s="144"/>
      <c r="AZE25" s="145"/>
      <c r="AZF25" s="144"/>
      <c r="AZG25" s="145"/>
      <c r="AZH25" s="144"/>
      <c r="AZI25" s="145"/>
      <c r="AZJ25" s="144"/>
      <c r="AZK25" s="145"/>
      <c r="AZL25" s="144"/>
      <c r="AZM25" s="145"/>
      <c r="AZN25" s="144"/>
      <c r="AZO25" s="145"/>
      <c r="AZP25" s="144"/>
      <c r="AZQ25" s="145"/>
      <c r="AZR25" s="144"/>
      <c r="AZS25" s="145"/>
      <c r="AZT25" s="144"/>
      <c r="AZU25" s="145"/>
      <c r="AZV25" s="144"/>
      <c r="AZW25" s="145"/>
      <c r="AZX25" s="144"/>
      <c r="AZY25" s="145"/>
      <c r="AZZ25" s="144"/>
      <c r="BAA25" s="145"/>
      <c r="BAB25" s="144"/>
      <c r="BAC25" s="145"/>
      <c r="BAD25" s="144"/>
      <c r="BAE25" s="145"/>
      <c r="BAF25" s="144"/>
      <c r="BAG25" s="145"/>
      <c r="BAH25" s="144"/>
      <c r="BAI25" s="145"/>
      <c r="BAJ25" s="144"/>
      <c r="BAK25" s="145"/>
      <c r="BAL25" s="144"/>
      <c r="BAM25" s="145"/>
      <c r="BAN25" s="144"/>
      <c r="BAO25" s="145"/>
      <c r="BAP25" s="144"/>
      <c r="BAQ25" s="145"/>
      <c r="BAR25" s="144"/>
      <c r="BAS25" s="145"/>
      <c r="BAT25" s="144"/>
      <c r="BAU25" s="145"/>
      <c r="BAV25" s="144"/>
      <c r="BAW25" s="145"/>
      <c r="BAX25" s="144"/>
      <c r="BAY25" s="145"/>
      <c r="BAZ25" s="144"/>
      <c r="BBA25" s="145"/>
      <c r="BBB25" s="144"/>
      <c r="BBC25" s="145"/>
      <c r="BBD25" s="144"/>
      <c r="BBE25" s="145"/>
      <c r="BBF25" s="144"/>
      <c r="BBG25" s="145"/>
      <c r="BBH25" s="144"/>
      <c r="BBI25" s="145"/>
      <c r="BBJ25" s="144"/>
      <c r="BBK25" s="145"/>
      <c r="BBL25" s="144"/>
      <c r="BBM25" s="145"/>
      <c r="BBN25" s="144"/>
      <c r="BBO25" s="145"/>
      <c r="BBP25" s="144"/>
      <c r="BBQ25" s="145"/>
      <c r="BBR25" s="144"/>
      <c r="BBS25" s="145"/>
      <c r="BBT25" s="144"/>
      <c r="BBU25" s="145"/>
      <c r="BBV25" s="144"/>
      <c r="BBW25" s="145"/>
      <c r="BBX25" s="144"/>
      <c r="BBY25" s="145"/>
      <c r="BBZ25" s="144"/>
      <c r="BCA25" s="145"/>
      <c r="BCB25" s="144"/>
      <c r="BCC25" s="145"/>
      <c r="BCD25" s="144"/>
      <c r="BCE25" s="145"/>
      <c r="BCF25" s="144"/>
      <c r="BCG25" s="145"/>
      <c r="BCH25" s="144"/>
      <c r="BCI25" s="145"/>
      <c r="BCJ25" s="144"/>
      <c r="BCK25" s="145"/>
      <c r="BCL25" s="144"/>
      <c r="BCM25" s="145"/>
      <c r="BCN25" s="144"/>
      <c r="BCO25" s="145"/>
      <c r="BCP25" s="144"/>
      <c r="BCQ25" s="145"/>
      <c r="BCR25" s="144"/>
      <c r="BCS25" s="145"/>
      <c r="BCT25" s="144"/>
      <c r="BCU25" s="145"/>
      <c r="BCV25" s="144"/>
      <c r="BCW25" s="145"/>
      <c r="BCX25" s="144"/>
      <c r="BCY25" s="145"/>
      <c r="BCZ25" s="144"/>
      <c r="BDA25" s="145"/>
      <c r="BDB25" s="144"/>
      <c r="BDC25" s="145"/>
      <c r="BDD25" s="144"/>
      <c r="BDE25" s="145"/>
      <c r="BDF25" s="144"/>
      <c r="BDG25" s="145"/>
      <c r="BDH25" s="144"/>
      <c r="BDI25" s="145"/>
      <c r="BDJ25" s="144"/>
      <c r="BDK25" s="145"/>
      <c r="BDL25" s="144"/>
      <c r="BDM25" s="145"/>
      <c r="BDN25" s="144"/>
      <c r="BDO25" s="145"/>
      <c r="BDP25" s="144"/>
      <c r="BDQ25" s="145"/>
      <c r="BDR25" s="144"/>
      <c r="BDS25" s="145"/>
      <c r="BDT25" s="144"/>
      <c r="BDU25" s="145"/>
      <c r="BDV25" s="144"/>
      <c r="BDW25" s="145"/>
      <c r="BDX25" s="144"/>
      <c r="BDY25" s="145"/>
      <c r="BDZ25" s="144"/>
      <c r="BEA25" s="145"/>
      <c r="BEB25" s="144"/>
      <c r="BEC25" s="145"/>
      <c r="BED25" s="144"/>
      <c r="BEE25" s="145"/>
      <c r="BEF25" s="144"/>
      <c r="BEG25" s="145"/>
      <c r="BEH25" s="144"/>
      <c r="BEI25" s="145"/>
      <c r="BEJ25" s="144"/>
      <c r="BEK25" s="145"/>
      <c r="BEL25" s="144"/>
      <c r="BEM25" s="145"/>
      <c r="BEN25" s="144"/>
      <c r="BEO25" s="145"/>
      <c r="BEP25" s="144"/>
      <c r="BEQ25" s="145"/>
      <c r="BER25" s="144"/>
      <c r="BES25" s="145"/>
      <c r="BET25" s="144"/>
      <c r="BEU25" s="145"/>
      <c r="BEV25" s="144"/>
      <c r="BEW25" s="145"/>
      <c r="BEX25" s="144"/>
      <c r="BEY25" s="145"/>
      <c r="BEZ25" s="144"/>
      <c r="BFA25" s="145"/>
      <c r="BFB25" s="144"/>
      <c r="BFC25" s="145"/>
      <c r="BFD25" s="144"/>
      <c r="BFE25" s="145"/>
      <c r="BFF25" s="144"/>
      <c r="BFG25" s="145"/>
      <c r="BFH25" s="144"/>
      <c r="BFI25" s="145"/>
      <c r="BFJ25" s="144"/>
      <c r="BFK25" s="145"/>
      <c r="BFL25" s="144"/>
      <c r="BFM25" s="145"/>
      <c r="BFN25" s="144"/>
      <c r="BFO25" s="145"/>
      <c r="BFP25" s="144"/>
      <c r="BFQ25" s="145"/>
      <c r="BFR25" s="144"/>
      <c r="BFS25" s="145"/>
      <c r="BFT25" s="144"/>
      <c r="BFU25" s="145"/>
      <c r="BFV25" s="144"/>
      <c r="BFW25" s="145"/>
      <c r="BFX25" s="144"/>
      <c r="BFY25" s="145"/>
      <c r="BFZ25" s="144"/>
      <c r="BGA25" s="145"/>
      <c r="BGB25" s="144"/>
      <c r="BGC25" s="145"/>
      <c r="BGD25" s="144"/>
      <c r="BGE25" s="145"/>
      <c r="BGF25" s="144"/>
      <c r="BGG25" s="145"/>
      <c r="BGH25" s="144"/>
      <c r="BGI25" s="145"/>
      <c r="BGJ25" s="144"/>
      <c r="BGK25" s="145"/>
      <c r="BGL25" s="144"/>
      <c r="BGM25" s="145"/>
      <c r="BGN25" s="144"/>
      <c r="BGO25" s="145"/>
      <c r="BGP25" s="144"/>
      <c r="BGQ25" s="145"/>
      <c r="BGR25" s="144"/>
      <c r="BGS25" s="145"/>
      <c r="BGT25" s="144"/>
      <c r="BGU25" s="145"/>
      <c r="BGV25" s="144"/>
      <c r="BGW25" s="145"/>
      <c r="BGX25" s="144"/>
      <c r="BGY25" s="145"/>
      <c r="BGZ25" s="144"/>
      <c r="BHA25" s="145"/>
      <c r="BHB25" s="144"/>
      <c r="BHC25" s="145"/>
      <c r="BHD25" s="144"/>
      <c r="BHE25" s="145"/>
      <c r="BHF25" s="144"/>
      <c r="BHG25" s="145"/>
      <c r="BHH25" s="144"/>
      <c r="BHI25" s="145"/>
      <c r="BHJ25" s="144"/>
      <c r="BHK25" s="145"/>
      <c r="BHL25" s="144"/>
      <c r="BHM25" s="145"/>
      <c r="BHN25" s="144"/>
      <c r="BHO25" s="145"/>
      <c r="BHP25" s="144"/>
      <c r="BHQ25" s="145"/>
      <c r="BHR25" s="144"/>
      <c r="BHS25" s="145"/>
      <c r="BHT25" s="144"/>
      <c r="BHU25" s="145"/>
      <c r="BHV25" s="144"/>
      <c r="BHW25" s="145"/>
      <c r="BHX25" s="144"/>
      <c r="BHY25" s="145"/>
      <c r="BHZ25" s="144"/>
      <c r="BIA25" s="145"/>
      <c r="BIB25" s="144"/>
      <c r="BIC25" s="145"/>
      <c r="BID25" s="144"/>
      <c r="BIE25" s="145"/>
      <c r="BIF25" s="144"/>
      <c r="BIG25" s="145"/>
      <c r="BIH25" s="144"/>
      <c r="BII25" s="145"/>
      <c r="BIJ25" s="144"/>
      <c r="BIK25" s="145"/>
      <c r="BIL25" s="144"/>
      <c r="BIM25" s="145"/>
      <c r="BIN25" s="144"/>
      <c r="BIO25" s="145"/>
      <c r="BIP25" s="144"/>
      <c r="BIQ25" s="145"/>
      <c r="BIR25" s="144"/>
      <c r="BIS25" s="145"/>
      <c r="BIT25" s="144"/>
      <c r="BIU25" s="145"/>
      <c r="BIV25" s="144"/>
      <c r="BIW25" s="145"/>
      <c r="BIX25" s="144"/>
      <c r="BIY25" s="145"/>
      <c r="BIZ25" s="144"/>
      <c r="BJA25" s="145"/>
      <c r="BJB25" s="144"/>
      <c r="BJC25" s="145"/>
      <c r="BJD25" s="144"/>
      <c r="BJE25" s="145"/>
      <c r="BJF25" s="144"/>
      <c r="BJG25" s="145"/>
      <c r="BJH25" s="144"/>
      <c r="BJI25" s="145"/>
      <c r="BJJ25" s="144"/>
      <c r="BJK25" s="145"/>
      <c r="BJL25" s="144"/>
      <c r="BJM25" s="145"/>
      <c r="BJN25" s="144"/>
      <c r="BJO25" s="145"/>
      <c r="BJP25" s="144"/>
      <c r="BJQ25" s="145"/>
      <c r="BJR25" s="144"/>
      <c r="BJS25" s="145"/>
      <c r="BJT25" s="144"/>
      <c r="BJU25" s="145"/>
      <c r="BJV25" s="144"/>
      <c r="BJW25" s="145"/>
      <c r="BJX25" s="144"/>
      <c r="BJY25" s="145"/>
      <c r="BJZ25" s="144"/>
      <c r="BKA25" s="145"/>
      <c r="BKB25" s="144"/>
      <c r="BKC25" s="145"/>
      <c r="BKD25" s="144"/>
      <c r="BKE25" s="145"/>
      <c r="BKF25" s="144"/>
      <c r="BKG25" s="145"/>
      <c r="BKH25" s="144"/>
      <c r="BKI25" s="145"/>
      <c r="BKJ25" s="144"/>
      <c r="BKK25" s="145"/>
      <c r="BKL25" s="144"/>
      <c r="BKM25" s="145"/>
      <c r="BKN25" s="144"/>
      <c r="BKO25" s="145"/>
      <c r="BKP25" s="144"/>
      <c r="BKQ25" s="145"/>
      <c r="BKR25" s="144"/>
      <c r="BKS25" s="145"/>
      <c r="BKT25" s="144"/>
      <c r="BKU25" s="145"/>
      <c r="BKV25" s="144"/>
      <c r="BKW25" s="145"/>
      <c r="BKX25" s="144"/>
      <c r="BKY25" s="145"/>
      <c r="BKZ25" s="144"/>
      <c r="BLA25" s="145"/>
      <c r="BLB25" s="144"/>
      <c r="BLC25" s="145"/>
      <c r="BLD25" s="144"/>
      <c r="BLE25" s="145"/>
      <c r="BLF25" s="144"/>
      <c r="BLG25" s="145"/>
      <c r="BLH25" s="144"/>
      <c r="BLI25" s="145"/>
      <c r="BLJ25" s="144"/>
      <c r="BLK25" s="145"/>
      <c r="BLL25" s="144"/>
      <c r="BLM25" s="145"/>
      <c r="BLN25" s="144"/>
      <c r="BLO25" s="145"/>
      <c r="BLP25" s="144"/>
      <c r="BLQ25" s="145"/>
      <c r="BLR25" s="144"/>
      <c r="BLS25" s="145"/>
      <c r="BLT25" s="144"/>
      <c r="BLU25" s="145"/>
      <c r="BLV25" s="144"/>
      <c r="BLW25" s="145"/>
      <c r="BLX25" s="144"/>
      <c r="BLY25" s="145"/>
      <c r="BLZ25" s="144"/>
      <c r="BMA25" s="145"/>
      <c r="BMB25" s="144"/>
      <c r="BMC25" s="145"/>
      <c r="BMD25" s="144"/>
      <c r="BME25" s="145"/>
      <c r="BMF25" s="144"/>
      <c r="BMG25" s="145"/>
      <c r="BMH25" s="144"/>
      <c r="BMI25" s="145"/>
      <c r="BMJ25" s="144"/>
      <c r="BMK25" s="145"/>
      <c r="BML25" s="144"/>
      <c r="BMM25" s="145"/>
      <c r="BMN25" s="144"/>
      <c r="BMO25" s="145"/>
      <c r="BMP25" s="144"/>
      <c r="BMQ25" s="145"/>
      <c r="BMR25" s="144"/>
      <c r="BMS25" s="145"/>
      <c r="BMT25" s="144"/>
      <c r="BMU25" s="145"/>
      <c r="BMV25" s="144"/>
      <c r="BMW25" s="145"/>
      <c r="BMX25" s="144"/>
      <c r="BMY25" s="145"/>
      <c r="BMZ25" s="144"/>
      <c r="BNA25" s="145"/>
      <c r="BNB25" s="144"/>
      <c r="BNC25" s="145"/>
      <c r="BND25" s="144"/>
      <c r="BNE25" s="145"/>
      <c r="BNF25" s="144"/>
      <c r="BNG25" s="145"/>
      <c r="BNH25" s="144"/>
      <c r="BNI25" s="145"/>
      <c r="BNJ25" s="144"/>
      <c r="BNK25" s="145"/>
      <c r="BNL25" s="144"/>
      <c r="BNM25" s="145"/>
      <c r="BNN25" s="144"/>
      <c r="BNO25" s="145"/>
      <c r="BNP25" s="144"/>
      <c r="BNQ25" s="145"/>
      <c r="BNR25" s="144"/>
      <c r="BNS25" s="145"/>
      <c r="BNT25" s="144"/>
      <c r="BNU25" s="145"/>
      <c r="BNV25" s="144"/>
      <c r="BNW25" s="145"/>
      <c r="BNX25" s="144"/>
      <c r="BNY25" s="145"/>
      <c r="BNZ25" s="144"/>
      <c r="BOA25" s="145"/>
      <c r="BOB25" s="144"/>
      <c r="BOC25" s="145"/>
      <c r="BOD25" s="144"/>
      <c r="BOE25" s="145"/>
      <c r="BOF25" s="144"/>
      <c r="BOG25" s="145"/>
      <c r="BOH25" s="144"/>
      <c r="BOI25" s="145"/>
      <c r="BOJ25" s="144"/>
      <c r="BOK25" s="145"/>
      <c r="BOL25" s="144"/>
      <c r="BOM25" s="145"/>
      <c r="BON25" s="144"/>
      <c r="BOO25" s="145"/>
      <c r="BOP25" s="144"/>
      <c r="BOQ25" s="145"/>
      <c r="BOR25" s="144"/>
      <c r="BOS25" s="145"/>
      <c r="BOT25" s="144"/>
      <c r="BOU25" s="145"/>
      <c r="BOV25" s="144"/>
      <c r="BOW25" s="145"/>
      <c r="BOX25" s="144"/>
      <c r="BOY25" s="145"/>
      <c r="BOZ25" s="144"/>
      <c r="BPA25" s="145"/>
      <c r="BPB25" s="144"/>
      <c r="BPC25" s="145"/>
      <c r="BPD25" s="144"/>
      <c r="BPE25" s="145"/>
      <c r="BPF25" s="144"/>
      <c r="BPG25" s="145"/>
      <c r="BPH25" s="144"/>
      <c r="BPI25" s="145"/>
      <c r="BPJ25" s="144"/>
      <c r="BPK25" s="145"/>
      <c r="BPL25" s="144"/>
      <c r="BPM25" s="145"/>
      <c r="BPN25" s="144"/>
      <c r="BPO25" s="145"/>
      <c r="BPP25" s="144"/>
      <c r="BPQ25" s="145"/>
      <c r="BPR25" s="144"/>
      <c r="BPS25" s="145"/>
      <c r="BPT25" s="144"/>
      <c r="BPU25" s="145"/>
      <c r="BPV25" s="144"/>
      <c r="BPW25" s="145"/>
      <c r="BPX25" s="144"/>
      <c r="BPY25" s="145"/>
      <c r="BPZ25" s="144"/>
      <c r="BQA25" s="145"/>
      <c r="BQB25" s="144"/>
      <c r="BQC25" s="145"/>
      <c r="BQD25" s="144"/>
      <c r="BQE25" s="145"/>
      <c r="BQF25" s="144"/>
      <c r="BQG25" s="145"/>
      <c r="BQH25" s="144"/>
      <c r="BQI25" s="145"/>
      <c r="BQJ25" s="144"/>
      <c r="BQK25" s="145"/>
      <c r="BQL25" s="144"/>
      <c r="BQM25" s="145"/>
      <c r="BQN25" s="144"/>
      <c r="BQO25" s="145"/>
      <c r="BQP25" s="144"/>
      <c r="BQQ25" s="145"/>
      <c r="BQR25" s="144"/>
      <c r="BQS25" s="145"/>
      <c r="BQT25" s="144"/>
      <c r="BQU25" s="145"/>
      <c r="BQV25" s="144"/>
      <c r="BQW25" s="145"/>
      <c r="BQX25" s="144"/>
      <c r="BQY25" s="145"/>
      <c r="BQZ25" s="144"/>
      <c r="BRA25" s="145"/>
      <c r="BRB25" s="144"/>
      <c r="BRC25" s="145"/>
      <c r="BRD25" s="144"/>
      <c r="BRE25" s="145"/>
      <c r="BRF25" s="144"/>
      <c r="BRG25" s="145"/>
      <c r="BRH25" s="144"/>
      <c r="BRI25" s="145"/>
      <c r="BRJ25" s="144"/>
      <c r="BRK25" s="145"/>
      <c r="BRL25" s="144"/>
      <c r="BRM25" s="145"/>
      <c r="BRN25" s="144"/>
      <c r="BRO25" s="145"/>
      <c r="BRP25" s="144"/>
      <c r="BRQ25" s="145"/>
      <c r="BRR25" s="144"/>
      <c r="BRS25" s="145"/>
      <c r="BRT25" s="144"/>
      <c r="BRU25" s="145"/>
      <c r="BRV25" s="144"/>
      <c r="BRW25" s="145"/>
      <c r="BRX25" s="144"/>
      <c r="BRY25" s="145"/>
      <c r="BRZ25" s="144"/>
      <c r="BSA25" s="145"/>
      <c r="BSB25" s="144"/>
      <c r="BSC25" s="145"/>
      <c r="BSD25" s="144"/>
      <c r="BSE25" s="145"/>
      <c r="BSF25" s="144"/>
      <c r="BSG25" s="145"/>
      <c r="BSH25" s="144"/>
      <c r="BSI25" s="145"/>
      <c r="BSJ25" s="144"/>
      <c r="BSK25" s="145"/>
      <c r="BSL25" s="144"/>
      <c r="BSM25" s="145"/>
      <c r="BSN25" s="144"/>
      <c r="BSO25" s="145"/>
      <c r="BSP25" s="144"/>
      <c r="BSQ25" s="145"/>
      <c r="BSR25" s="144"/>
      <c r="BSS25" s="145"/>
      <c r="BST25" s="144"/>
      <c r="BSU25" s="145"/>
      <c r="BSV25" s="144"/>
      <c r="BSW25" s="145"/>
      <c r="BSX25" s="144"/>
      <c r="BSY25" s="145"/>
      <c r="BSZ25" s="144"/>
      <c r="BTA25" s="145"/>
      <c r="BTB25" s="144"/>
      <c r="BTC25" s="145"/>
      <c r="BTD25" s="144"/>
      <c r="BTE25" s="145"/>
      <c r="BTF25" s="144"/>
      <c r="BTG25" s="145"/>
      <c r="BTH25" s="144"/>
      <c r="BTI25" s="145"/>
      <c r="BTJ25" s="144"/>
      <c r="BTK25" s="145"/>
      <c r="BTL25" s="144"/>
      <c r="BTM25" s="145"/>
      <c r="BTN25" s="144"/>
      <c r="BTO25" s="145"/>
      <c r="BTP25" s="144"/>
      <c r="BTQ25" s="145"/>
      <c r="BTR25" s="144"/>
      <c r="BTS25" s="145"/>
      <c r="BTT25" s="144"/>
      <c r="BTU25" s="145"/>
      <c r="BTV25" s="144"/>
      <c r="BTW25" s="145"/>
      <c r="BTX25" s="144"/>
      <c r="BTY25" s="145"/>
      <c r="BTZ25" s="144"/>
      <c r="BUA25" s="145"/>
      <c r="BUB25" s="144"/>
      <c r="BUC25" s="145"/>
      <c r="BUD25" s="144"/>
      <c r="BUE25" s="145"/>
      <c r="BUF25" s="144"/>
      <c r="BUG25" s="145"/>
      <c r="BUH25" s="144"/>
      <c r="BUI25" s="145"/>
      <c r="BUJ25" s="144"/>
      <c r="BUK25" s="145"/>
      <c r="BUL25" s="144"/>
      <c r="BUM25" s="145"/>
      <c r="BUN25" s="144"/>
      <c r="BUO25" s="145"/>
      <c r="BUP25" s="144"/>
      <c r="BUQ25" s="145"/>
      <c r="BUR25" s="144"/>
      <c r="BUS25" s="145"/>
      <c r="BUT25" s="144"/>
      <c r="BUU25" s="145"/>
      <c r="BUV25" s="144"/>
      <c r="BUW25" s="145"/>
      <c r="BUX25" s="144"/>
      <c r="BUY25" s="145"/>
      <c r="BUZ25" s="144"/>
      <c r="BVA25" s="145"/>
      <c r="BVB25" s="144"/>
      <c r="BVC25" s="145"/>
      <c r="BVD25" s="144"/>
      <c r="BVE25" s="145"/>
      <c r="BVF25" s="144"/>
      <c r="BVG25" s="145"/>
      <c r="BVH25" s="144"/>
      <c r="BVI25" s="145"/>
      <c r="BVJ25" s="144"/>
      <c r="BVK25" s="145"/>
      <c r="BVL25" s="144"/>
      <c r="BVM25" s="145"/>
      <c r="BVN25" s="144"/>
      <c r="BVO25" s="145"/>
      <c r="BVP25" s="144"/>
      <c r="BVQ25" s="145"/>
      <c r="BVR25" s="144"/>
      <c r="BVS25" s="145"/>
      <c r="BVT25" s="144"/>
      <c r="BVU25" s="145"/>
      <c r="BVV25" s="144"/>
      <c r="BVW25" s="145"/>
      <c r="BVX25" s="144"/>
      <c r="BVY25" s="145"/>
      <c r="BVZ25" s="144"/>
      <c r="BWA25" s="145"/>
      <c r="BWB25" s="144"/>
      <c r="BWC25" s="145"/>
      <c r="BWD25" s="144"/>
      <c r="BWE25" s="145"/>
      <c r="BWF25" s="144"/>
      <c r="BWG25" s="145"/>
      <c r="BWH25" s="144"/>
      <c r="BWI25" s="145"/>
      <c r="BWJ25" s="144"/>
      <c r="BWK25" s="145"/>
      <c r="BWL25" s="144"/>
      <c r="BWM25" s="145"/>
      <c r="BWN25" s="144"/>
      <c r="BWO25" s="145"/>
      <c r="BWP25" s="144"/>
      <c r="BWQ25" s="145"/>
      <c r="BWR25" s="144"/>
      <c r="BWS25" s="145"/>
      <c r="BWT25" s="144"/>
      <c r="BWU25" s="145"/>
      <c r="BWV25" s="144"/>
      <c r="BWW25" s="145"/>
      <c r="BWX25" s="144"/>
      <c r="BWY25" s="145"/>
      <c r="BWZ25" s="144"/>
      <c r="BXA25" s="145"/>
      <c r="BXB25" s="144"/>
      <c r="BXC25" s="145"/>
      <c r="BXD25" s="144"/>
      <c r="BXE25" s="145"/>
      <c r="BXF25" s="144"/>
      <c r="BXG25" s="145"/>
      <c r="BXH25" s="144"/>
      <c r="BXI25" s="145"/>
      <c r="BXJ25" s="144"/>
      <c r="BXK25" s="145"/>
      <c r="BXL25" s="144"/>
      <c r="BXM25" s="145"/>
      <c r="BXN25" s="144"/>
      <c r="BXO25" s="145"/>
      <c r="BXP25" s="144"/>
      <c r="BXQ25" s="145"/>
      <c r="BXR25" s="144"/>
      <c r="BXS25" s="145"/>
      <c r="BXT25" s="144"/>
      <c r="BXU25" s="145"/>
      <c r="BXV25" s="144"/>
      <c r="BXW25" s="145"/>
      <c r="BXX25" s="144"/>
      <c r="BXY25" s="145"/>
      <c r="BXZ25" s="144"/>
      <c r="BYA25" s="145"/>
      <c r="BYB25" s="144"/>
      <c r="BYC25" s="145"/>
      <c r="BYD25" s="144"/>
      <c r="BYE25" s="145"/>
      <c r="BYF25" s="144"/>
      <c r="BYG25" s="145"/>
      <c r="BYH25" s="144"/>
      <c r="BYI25" s="145"/>
      <c r="BYJ25" s="144"/>
      <c r="BYK25" s="145"/>
      <c r="BYL25" s="144"/>
      <c r="BYM25" s="145"/>
      <c r="BYN25" s="144"/>
      <c r="BYO25" s="145"/>
      <c r="BYP25" s="144"/>
      <c r="BYQ25" s="145"/>
      <c r="BYR25" s="144"/>
      <c r="BYS25" s="145"/>
      <c r="BYT25" s="144"/>
      <c r="BYU25" s="145"/>
      <c r="BYV25" s="144"/>
      <c r="BYW25" s="145"/>
      <c r="BYX25" s="144"/>
      <c r="BYY25" s="145"/>
      <c r="BYZ25" s="144"/>
      <c r="BZA25" s="145"/>
      <c r="BZB25" s="144"/>
      <c r="BZC25" s="145"/>
      <c r="BZD25" s="144"/>
      <c r="BZE25" s="145"/>
      <c r="BZF25" s="144"/>
      <c r="BZG25" s="145"/>
      <c r="BZH25" s="144"/>
      <c r="BZI25" s="145"/>
      <c r="BZJ25" s="144"/>
      <c r="BZK25" s="145"/>
      <c r="BZL25" s="144"/>
      <c r="BZM25" s="145"/>
      <c r="BZN25" s="144"/>
      <c r="BZO25" s="145"/>
      <c r="BZP25" s="144"/>
      <c r="BZQ25" s="145"/>
      <c r="BZR25" s="144"/>
      <c r="BZS25" s="145"/>
      <c r="BZT25" s="144"/>
      <c r="BZU25" s="145"/>
      <c r="BZV25" s="144"/>
      <c r="BZW25" s="145"/>
      <c r="BZX25" s="144"/>
      <c r="BZY25" s="145"/>
      <c r="BZZ25" s="144"/>
      <c r="CAA25" s="145"/>
      <c r="CAB25" s="144"/>
      <c r="CAC25" s="145"/>
      <c r="CAD25" s="144"/>
      <c r="CAE25" s="145"/>
      <c r="CAF25" s="144"/>
      <c r="CAG25" s="145"/>
      <c r="CAH25" s="144"/>
      <c r="CAI25" s="145"/>
      <c r="CAJ25" s="144"/>
      <c r="CAK25" s="145"/>
      <c r="CAL25" s="144"/>
      <c r="CAM25" s="145"/>
      <c r="CAN25" s="144"/>
      <c r="CAO25" s="145"/>
      <c r="CAP25" s="144"/>
      <c r="CAQ25" s="145"/>
      <c r="CAR25" s="144"/>
      <c r="CAS25" s="145"/>
      <c r="CAT25" s="144"/>
      <c r="CAU25" s="145"/>
      <c r="CAV25" s="144"/>
      <c r="CAW25" s="145"/>
      <c r="CAX25" s="144"/>
      <c r="CAY25" s="145"/>
      <c r="CAZ25" s="144"/>
      <c r="CBA25" s="145"/>
      <c r="CBB25" s="144"/>
      <c r="CBC25" s="145"/>
      <c r="CBD25" s="144"/>
      <c r="CBE25" s="145"/>
      <c r="CBF25" s="144"/>
      <c r="CBG25" s="145"/>
      <c r="CBH25" s="144"/>
      <c r="CBI25" s="145"/>
      <c r="CBJ25" s="144"/>
      <c r="CBK25" s="145"/>
      <c r="CBL25" s="144"/>
      <c r="CBM25" s="145"/>
      <c r="CBN25" s="144"/>
      <c r="CBO25" s="145"/>
      <c r="CBP25" s="144"/>
      <c r="CBQ25" s="145"/>
      <c r="CBR25" s="144"/>
      <c r="CBS25" s="145"/>
      <c r="CBT25" s="144"/>
      <c r="CBU25" s="145"/>
      <c r="CBV25" s="144"/>
      <c r="CBW25" s="145"/>
      <c r="CBX25" s="144"/>
      <c r="CBY25" s="145"/>
      <c r="CBZ25" s="144"/>
      <c r="CCA25" s="145"/>
      <c r="CCB25" s="144"/>
      <c r="CCC25" s="145"/>
      <c r="CCD25" s="144"/>
      <c r="CCE25" s="145"/>
      <c r="CCF25" s="144"/>
      <c r="CCG25" s="145"/>
      <c r="CCH25" s="144"/>
      <c r="CCI25" s="145"/>
      <c r="CCJ25" s="144"/>
      <c r="CCK25" s="145"/>
      <c r="CCL25" s="144"/>
      <c r="CCM25" s="145"/>
      <c r="CCN25" s="144"/>
      <c r="CCO25" s="145"/>
      <c r="CCP25" s="144"/>
      <c r="CCQ25" s="145"/>
      <c r="CCR25" s="144"/>
      <c r="CCS25" s="145"/>
      <c r="CCT25" s="144"/>
      <c r="CCU25" s="145"/>
      <c r="CCV25" s="144"/>
      <c r="CCW25" s="145"/>
      <c r="CCX25" s="144"/>
      <c r="CCY25" s="145"/>
      <c r="CCZ25" s="144"/>
      <c r="CDA25" s="145"/>
      <c r="CDB25" s="144"/>
      <c r="CDC25" s="145"/>
      <c r="CDD25" s="144"/>
      <c r="CDE25" s="145"/>
      <c r="CDF25" s="144"/>
      <c r="CDG25" s="145"/>
      <c r="CDH25" s="144"/>
      <c r="CDI25" s="145"/>
      <c r="CDJ25" s="144"/>
      <c r="CDK25" s="145"/>
      <c r="CDL25" s="144"/>
      <c r="CDM25" s="145"/>
      <c r="CDN25" s="144"/>
      <c r="CDO25" s="145"/>
      <c r="CDP25" s="144"/>
      <c r="CDQ25" s="145"/>
      <c r="CDR25" s="144"/>
      <c r="CDS25" s="145"/>
      <c r="CDT25" s="144"/>
      <c r="CDU25" s="145"/>
      <c r="CDV25" s="144"/>
      <c r="CDW25" s="145"/>
      <c r="CDX25" s="144"/>
      <c r="CDY25" s="145"/>
      <c r="CDZ25" s="144"/>
      <c r="CEA25" s="145"/>
      <c r="CEB25" s="144"/>
      <c r="CEC25" s="145"/>
      <c r="CED25" s="144"/>
      <c r="CEE25" s="145"/>
      <c r="CEF25" s="144"/>
      <c r="CEG25" s="145"/>
      <c r="CEH25" s="144"/>
      <c r="CEI25" s="145"/>
      <c r="CEJ25" s="144"/>
      <c r="CEK25" s="145"/>
      <c r="CEL25" s="144"/>
      <c r="CEM25" s="145"/>
      <c r="CEN25" s="144"/>
      <c r="CEO25" s="145"/>
      <c r="CEP25" s="144"/>
      <c r="CEQ25" s="145"/>
      <c r="CER25" s="144"/>
      <c r="CES25" s="145"/>
      <c r="CET25" s="144"/>
      <c r="CEU25" s="145"/>
      <c r="CEV25" s="144"/>
      <c r="CEW25" s="145"/>
      <c r="CEX25" s="144"/>
      <c r="CEY25" s="145"/>
      <c r="CEZ25" s="144"/>
      <c r="CFA25" s="145"/>
      <c r="CFB25" s="144"/>
      <c r="CFC25" s="145"/>
      <c r="CFD25" s="144"/>
      <c r="CFE25" s="145"/>
      <c r="CFF25" s="144"/>
      <c r="CFG25" s="145"/>
      <c r="CFH25" s="144"/>
      <c r="CFI25" s="145"/>
      <c r="CFJ25" s="144"/>
      <c r="CFK25" s="145"/>
      <c r="CFL25" s="144"/>
      <c r="CFM25" s="145"/>
      <c r="CFN25" s="144"/>
      <c r="CFO25" s="145"/>
      <c r="CFP25" s="144"/>
      <c r="CFQ25" s="145"/>
      <c r="CFR25" s="144"/>
      <c r="CFS25" s="145"/>
      <c r="CFT25" s="144"/>
      <c r="CFU25" s="145"/>
      <c r="CFV25" s="144"/>
      <c r="CFW25" s="145"/>
      <c r="CFX25" s="144"/>
      <c r="CFY25" s="145"/>
      <c r="CFZ25" s="144"/>
      <c r="CGA25" s="145"/>
      <c r="CGB25" s="144"/>
      <c r="CGC25" s="145"/>
      <c r="CGD25" s="144"/>
      <c r="CGE25" s="145"/>
      <c r="CGF25" s="144"/>
      <c r="CGG25" s="145"/>
      <c r="CGH25" s="144"/>
      <c r="CGI25" s="145"/>
      <c r="CGJ25" s="144"/>
      <c r="CGK25" s="145"/>
      <c r="CGL25" s="144"/>
      <c r="CGM25" s="145"/>
      <c r="CGN25" s="144"/>
      <c r="CGO25" s="145"/>
      <c r="CGP25" s="144"/>
      <c r="CGQ25" s="145"/>
      <c r="CGR25" s="144"/>
      <c r="CGS25" s="145"/>
      <c r="CGT25" s="144"/>
      <c r="CGU25" s="145"/>
      <c r="CGV25" s="144"/>
      <c r="CGW25" s="145"/>
      <c r="CGX25" s="144"/>
      <c r="CGY25" s="145"/>
      <c r="CGZ25" s="144"/>
      <c r="CHA25" s="145"/>
      <c r="CHB25" s="144"/>
      <c r="CHC25" s="145"/>
      <c r="CHD25" s="144"/>
      <c r="CHE25" s="145"/>
      <c r="CHF25" s="144"/>
      <c r="CHG25" s="145"/>
      <c r="CHH25" s="144"/>
      <c r="CHI25" s="145"/>
      <c r="CHJ25" s="144"/>
      <c r="CHK25" s="145"/>
      <c r="CHL25" s="144"/>
      <c r="CHM25" s="145"/>
      <c r="CHN25" s="144"/>
      <c r="CHO25" s="145"/>
      <c r="CHP25" s="144"/>
      <c r="CHQ25" s="145"/>
      <c r="CHR25" s="144"/>
      <c r="CHS25" s="145"/>
      <c r="CHT25" s="144"/>
      <c r="CHU25" s="145"/>
      <c r="CHV25" s="144"/>
      <c r="CHW25" s="145"/>
      <c r="CHX25" s="144"/>
      <c r="CHY25" s="145"/>
      <c r="CHZ25" s="144"/>
      <c r="CIA25" s="145"/>
      <c r="CIB25" s="144"/>
      <c r="CIC25" s="145"/>
      <c r="CID25" s="144"/>
      <c r="CIE25" s="145"/>
      <c r="CIF25" s="144"/>
      <c r="CIG25" s="145"/>
      <c r="CIH25" s="144"/>
      <c r="CII25" s="145"/>
      <c r="CIJ25" s="144"/>
      <c r="CIK25" s="145"/>
      <c r="CIL25" s="144"/>
      <c r="CIM25" s="145"/>
      <c r="CIN25" s="144"/>
      <c r="CIO25" s="145"/>
      <c r="CIP25" s="144"/>
      <c r="CIQ25" s="145"/>
      <c r="CIR25" s="144"/>
      <c r="CIS25" s="145"/>
      <c r="CIT25" s="144"/>
      <c r="CIU25" s="145"/>
      <c r="CIV25" s="144"/>
      <c r="CIW25" s="145"/>
      <c r="CIX25" s="144"/>
      <c r="CIY25" s="145"/>
      <c r="CIZ25" s="144"/>
      <c r="CJA25" s="145"/>
      <c r="CJB25" s="144"/>
      <c r="CJC25" s="145"/>
      <c r="CJD25" s="144"/>
      <c r="CJE25" s="145"/>
      <c r="CJF25" s="144"/>
      <c r="CJG25" s="145"/>
      <c r="CJH25" s="144"/>
      <c r="CJI25" s="145"/>
      <c r="CJJ25" s="144"/>
      <c r="CJK25" s="145"/>
      <c r="CJL25" s="144"/>
      <c r="CJM25" s="145"/>
      <c r="CJN25" s="144"/>
      <c r="CJO25" s="145"/>
      <c r="CJP25" s="144"/>
      <c r="CJQ25" s="145"/>
      <c r="CJR25" s="144"/>
      <c r="CJS25" s="145"/>
      <c r="CJT25" s="144"/>
      <c r="CJU25" s="145"/>
      <c r="CJV25" s="144"/>
      <c r="CJW25" s="145"/>
      <c r="CJX25" s="144"/>
      <c r="CJY25" s="145"/>
      <c r="CJZ25" s="144"/>
      <c r="CKA25" s="145"/>
      <c r="CKB25" s="144"/>
      <c r="CKC25" s="145"/>
      <c r="CKD25" s="144"/>
      <c r="CKE25" s="145"/>
      <c r="CKF25" s="144"/>
      <c r="CKG25" s="145"/>
      <c r="CKH25" s="144"/>
      <c r="CKI25" s="145"/>
      <c r="CKJ25" s="144"/>
      <c r="CKK25" s="145"/>
      <c r="CKL25" s="144"/>
      <c r="CKM25" s="145"/>
      <c r="CKN25" s="144"/>
      <c r="CKO25" s="145"/>
      <c r="CKP25" s="144"/>
      <c r="CKQ25" s="145"/>
      <c r="CKR25" s="144"/>
      <c r="CKS25" s="145"/>
      <c r="CKT25" s="144"/>
      <c r="CKU25" s="145"/>
      <c r="CKV25" s="144"/>
      <c r="CKW25" s="145"/>
      <c r="CKX25" s="144"/>
      <c r="CKY25" s="145"/>
      <c r="CKZ25" s="144"/>
      <c r="CLA25" s="145"/>
      <c r="CLB25" s="144"/>
      <c r="CLC25" s="145"/>
      <c r="CLD25" s="144"/>
      <c r="CLE25" s="145"/>
      <c r="CLF25" s="144"/>
      <c r="CLG25" s="145"/>
      <c r="CLH25" s="144"/>
      <c r="CLI25" s="145"/>
      <c r="CLJ25" s="144"/>
      <c r="CLK25" s="145"/>
      <c r="CLL25" s="144"/>
      <c r="CLM25" s="145"/>
      <c r="CLN25" s="144"/>
      <c r="CLO25" s="145"/>
      <c r="CLP25" s="144"/>
      <c r="CLQ25" s="145"/>
      <c r="CLR25" s="144"/>
      <c r="CLS25" s="145"/>
      <c r="CLT25" s="144"/>
      <c r="CLU25" s="145"/>
      <c r="CLV25" s="144"/>
      <c r="CLW25" s="145"/>
      <c r="CLX25" s="144"/>
      <c r="CLY25" s="145"/>
      <c r="CLZ25" s="144"/>
      <c r="CMA25" s="145"/>
      <c r="CMB25" s="144"/>
      <c r="CMC25" s="145"/>
      <c r="CMD25" s="144"/>
      <c r="CME25" s="145"/>
      <c r="CMF25" s="144"/>
      <c r="CMG25" s="145"/>
      <c r="CMH25" s="144"/>
      <c r="CMI25" s="145"/>
      <c r="CMJ25" s="144"/>
      <c r="CMK25" s="145"/>
      <c r="CML25" s="144"/>
      <c r="CMM25" s="145"/>
      <c r="CMN25" s="144"/>
      <c r="CMO25" s="145"/>
      <c r="CMP25" s="144"/>
      <c r="CMQ25" s="145"/>
      <c r="CMR25" s="144"/>
      <c r="CMS25" s="145"/>
      <c r="CMT25" s="144"/>
      <c r="CMU25" s="145"/>
      <c r="CMV25" s="144"/>
      <c r="CMW25" s="145"/>
      <c r="CMX25" s="144"/>
      <c r="CMY25" s="145"/>
      <c r="CMZ25" s="144"/>
      <c r="CNA25" s="145"/>
      <c r="CNB25" s="144"/>
      <c r="CNC25" s="145"/>
      <c r="CND25" s="144"/>
      <c r="CNE25" s="145"/>
      <c r="CNF25" s="144"/>
      <c r="CNG25" s="145"/>
      <c r="CNH25" s="144"/>
      <c r="CNI25" s="145"/>
      <c r="CNJ25" s="144"/>
      <c r="CNK25" s="145"/>
      <c r="CNL25" s="144"/>
      <c r="CNM25" s="145"/>
      <c r="CNN25" s="144"/>
      <c r="CNO25" s="145"/>
      <c r="CNP25" s="144"/>
      <c r="CNQ25" s="145"/>
      <c r="CNR25" s="144"/>
      <c r="CNS25" s="145"/>
      <c r="CNT25" s="144"/>
      <c r="CNU25" s="145"/>
      <c r="CNV25" s="144"/>
      <c r="CNW25" s="145"/>
      <c r="CNX25" s="144"/>
      <c r="CNY25" s="145"/>
      <c r="CNZ25" s="144"/>
      <c r="COA25" s="145"/>
      <c r="COB25" s="144"/>
      <c r="COC25" s="145"/>
      <c r="COD25" s="144"/>
      <c r="COE25" s="145"/>
      <c r="COF25" s="144"/>
      <c r="COG25" s="145"/>
      <c r="COH25" s="144"/>
      <c r="COI25" s="145"/>
      <c r="COJ25" s="144"/>
      <c r="COK25" s="145"/>
      <c r="COL25" s="144"/>
      <c r="COM25" s="145"/>
      <c r="CON25" s="144"/>
      <c r="COO25" s="145"/>
      <c r="COP25" s="144"/>
      <c r="COQ25" s="145"/>
      <c r="COR25" s="144"/>
      <c r="COS25" s="145"/>
      <c r="COT25" s="144"/>
      <c r="COU25" s="145"/>
      <c r="COV25" s="144"/>
      <c r="COW25" s="145"/>
      <c r="COX25" s="144"/>
      <c r="COY25" s="145"/>
      <c r="COZ25" s="144"/>
      <c r="CPA25" s="145"/>
      <c r="CPB25" s="144"/>
      <c r="CPC25" s="145"/>
      <c r="CPD25" s="144"/>
      <c r="CPE25" s="145"/>
      <c r="CPF25" s="144"/>
      <c r="CPG25" s="145"/>
      <c r="CPH25" s="144"/>
      <c r="CPI25" s="145"/>
      <c r="CPJ25" s="144"/>
      <c r="CPK25" s="145"/>
      <c r="CPL25" s="144"/>
      <c r="CPM25" s="145"/>
      <c r="CPN25" s="144"/>
      <c r="CPO25" s="145"/>
      <c r="CPP25" s="144"/>
      <c r="CPQ25" s="145"/>
      <c r="CPR25" s="144"/>
      <c r="CPS25" s="145"/>
      <c r="CPT25" s="144"/>
      <c r="CPU25" s="145"/>
      <c r="CPV25" s="144"/>
      <c r="CPW25" s="145"/>
      <c r="CPX25" s="144"/>
      <c r="CPY25" s="145"/>
      <c r="CPZ25" s="144"/>
      <c r="CQA25" s="145"/>
      <c r="CQB25" s="144"/>
      <c r="CQC25" s="145"/>
      <c r="CQD25" s="144"/>
      <c r="CQE25" s="145"/>
      <c r="CQF25" s="144"/>
      <c r="CQG25" s="145"/>
      <c r="CQH25" s="144"/>
      <c r="CQI25" s="145"/>
      <c r="CQJ25" s="144"/>
      <c r="CQK25" s="145"/>
      <c r="CQL25" s="144"/>
      <c r="CQM25" s="145"/>
      <c r="CQN25" s="144"/>
      <c r="CQO25" s="145"/>
      <c r="CQP25" s="144"/>
      <c r="CQQ25" s="145"/>
      <c r="CQR25" s="144"/>
      <c r="CQS25" s="145"/>
      <c r="CQT25" s="144"/>
      <c r="CQU25" s="145"/>
      <c r="CQV25" s="144"/>
      <c r="CQW25" s="145"/>
      <c r="CQX25" s="144"/>
      <c r="CQY25" s="145"/>
      <c r="CQZ25" s="144"/>
      <c r="CRA25" s="145"/>
      <c r="CRB25" s="144"/>
      <c r="CRC25" s="145"/>
      <c r="CRD25" s="144"/>
      <c r="CRE25" s="145"/>
      <c r="CRF25" s="144"/>
      <c r="CRG25" s="145"/>
      <c r="CRH25" s="144"/>
      <c r="CRI25" s="145"/>
      <c r="CRJ25" s="144"/>
      <c r="CRK25" s="145"/>
      <c r="CRL25" s="144"/>
      <c r="CRM25" s="145"/>
      <c r="CRN25" s="144"/>
      <c r="CRO25" s="145"/>
      <c r="CRP25" s="144"/>
      <c r="CRQ25" s="145"/>
      <c r="CRR25" s="144"/>
      <c r="CRS25" s="145"/>
      <c r="CRT25" s="144"/>
      <c r="CRU25" s="145"/>
      <c r="CRV25" s="144"/>
      <c r="CRW25" s="145"/>
      <c r="CRX25" s="144"/>
      <c r="CRY25" s="145"/>
      <c r="CRZ25" s="144"/>
      <c r="CSA25" s="145"/>
      <c r="CSB25" s="144"/>
      <c r="CSC25" s="145"/>
      <c r="CSD25" s="144"/>
      <c r="CSE25" s="145"/>
      <c r="CSF25" s="144"/>
      <c r="CSG25" s="145"/>
      <c r="CSH25" s="144"/>
      <c r="CSI25" s="145"/>
      <c r="CSJ25" s="144"/>
      <c r="CSK25" s="145"/>
      <c r="CSL25" s="144"/>
      <c r="CSM25" s="145"/>
      <c r="CSN25" s="144"/>
      <c r="CSO25" s="145"/>
      <c r="CSP25" s="144"/>
      <c r="CSQ25" s="145"/>
      <c r="CSR25" s="144"/>
      <c r="CSS25" s="145"/>
      <c r="CST25" s="144"/>
      <c r="CSU25" s="145"/>
      <c r="CSV25" s="144"/>
      <c r="CSW25" s="145"/>
      <c r="CSX25" s="144"/>
      <c r="CSY25" s="145"/>
      <c r="CSZ25" s="144"/>
      <c r="CTA25" s="145"/>
      <c r="CTB25" s="144"/>
      <c r="CTC25" s="145"/>
      <c r="CTD25" s="144"/>
      <c r="CTE25" s="145"/>
      <c r="CTF25" s="144"/>
      <c r="CTG25" s="145"/>
      <c r="CTH25" s="144"/>
      <c r="CTI25" s="145"/>
      <c r="CTJ25" s="144"/>
      <c r="CTK25" s="145"/>
      <c r="CTL25" s="144"/>
      <c r="CTM25" s="145"/>
      <c r="CTN25" s="144"/>
      <c r="CTO25" s="145"/>
      <c r="CTP25" s="144"/>
      <c r="CTQ25" s="145"/>
      <c r="CTR25" s="144"/>
      <c r="CTS25" s="145"/>
      <c r="CTT25" s="144"/>
      <c r="CTU25" s="145"/>
      <c r="CTV25" s="144"/>
      <c r="CTW25" s="145"/>
      <c r="CTX25" s="144"/>
      <c r="CTY25" s="145"/>
      <c r="CTZ25" s="144"/>
      <c r="CUA25" s="145"/>
      <c r="CUB25" s="144"/>
      <c r="CUC25" s="145"/>
      <c r="CUD25" s="144"/>
      <c r="CUE25" s="145"/>
      <c r="CUF25" s="144"/>
      <c r="CUG25" s="145"/>
      <c r="CUH25" s="144"/>
      <c r="CUI25" s="145"/>
      <c r="CUJ25" s="144"/>
      <c r="CUK25" s="145"/>
      <c r="CUL25" s="144"/>
      <c r="CUM25" s="145"/>
      <c r="CUN25" s="144"/>
      <c r="CUO25" s="145"/>
      <c r="CUP25" s="144"/>
      <c r="CUQ25" s="145"/>
      <c r="CUR25" s="144"/>
      <c r="CUS25" s="145"/>
      <c r="CUT25" s="144"/>
      <c r="CUU25" s="145"/>
      <c r="CUV25" s="144"/>
      <c r="CUW25" s="145"/>
      <c r="CUX25" s="144"/>
      <c r="CUY25" s="145"/>
      <c r="CUZ25" s="144"/>
      <c r="CVA25" s="145"/>
      <c r="CVB25" s="144"/>
      <c r="CVC25" s="145"/>
      <c r="CVD25" s="144"/>
      <c r="CVE25" s="145"/>
      <c r="CVF25" s="144"/>
      <c r="CVG25" s="145"/>
      <c r="CVH25" s="144"/>
      <c r="CVI25" s="145"/>
      <c r="CVJ25" s="144"/>
      <c r="CVK25" s="145"/>
      <c r="CVL25" s="144"/>
      <c r="CVM25" s="145"/>
      <c r="CVN25" s="144"/>
      <c r="CVO25" s="145"/>
      <c r="CVP25" s="144"/>
      <c r="CVQ25" s="145"/>
      <c r="CVR25" s="144"/>
      <c r="CVS25" s="145"/>
      <c r="CVT25" s="144"/>
      <c r="CVU25" s="145"/>
      <c r="CVV25" s="144"/>
      <c r="CVW25" s="145"/>
      <c r="CVX25" s="144"/>
      <c r="CVY25" s="145"/>
      <c r="CVZ25" s="144"/>
      <c r="CWA25" s="145"/>
      <c r="CWB25" s="144"/>
      <c r="CWC25" s="145"/>
      <c r="CWD25" s="144"/>
      <c r="CWE25" s="145"/>
      <c r="CWF25" s="144"/>
      <c r="CWG25" s="145"/>
      <c r="CWH25" s="144"/>
      <c r="CWI25" s="145"/>
      <c r="CWJ25" s="144"/>
      <c r="CWK25" s="145"/>
      <c r="CWL25" s="144"/>
      <c r="CWM25" s="145"/>
      <c r="CWN25" s="144"/>
      <c r="CWO25" s="145"/>
      <c r="CWP25" s="144"/>
      <c r="CWQ25" s="145"/>
      <c r="CWR25" s="144"/>
      <c r="CWS25" s="145"/>
      <c r="CWT25" s="144"/>
      <c r="CWU25" s="145"/>
      <c r="CWV25" s="144"/>
      <c r="CWW25" s="145"/>
      <c r="CWX25" s="144"/>
      <c r="CWY25" s="145"/>
      <c r="CWZ25" s="144"/>
      <c r="CXA25" s="145"/>
      <c r="CXB25" s="144"/>
      <c r="CXC25" s="145"/>
      <c r="CXD25" s="144"/>
      <c r="CXE25" s="145"/>
      <c r="CXF25" s="144"/>
      <c r="CXG25" s="145"/>
      <c r="CXH25" s="144"/>
      <c r="CXI25" s="145"/>
      <c r="CXJ25" s="144"/>
      <c r="CXK25" s="145"/>
      <c r="CXL25" s="144"/>
      <c r="CXM25" s="145"/>
      <c r="CXN25" s="144"/>
      <c r="CXO25" s="145"/>
      <c r="CXP25" s="144"/>
      <c r="CXQ25" s="145"/>
      <c r="CXR25" s="144"/>
      <c r="CXS25" s="145"/>
      <c r="CXT25" s="144"/>
      <c r="CXU25" s="145"/>
      <c r="CXV25" s="144"/>
      <c r="CXW25" s="145"/>
      <c r="CXX25" s="144"/>
      <c r="CXY25" s="145"/>
      <c r="CXZ25" s="144"/>
      <c r="CYA25" s="145"/>
      <c r="CYB25" s="144"/>
      <c r="CYC25" s="145"/>
      <c r="CYD25" s="144"/>
      <c r="CYE25" s="145"/>
      <c r="CYF25" s="144"/>
      <c r="CYG25" s="145"/>
      <c r="CYH25" s="144"/>
      <c r="CYI25" s="145"/>
      <c r="CYJ25" s="144"/>
      <c r="CYK25" s="145"/>
      <c r="CYL25" s="144"/>
      <c r="CYM25" s="145"/>
      <c r="CYN25" s="144"/>
      <c r="CYO25" s="145"/>
      <c r="CYP25" s="144"/>
      <c r="CYQ25" s="145"/>
      <c r="CYR25" s="144"/>
      <c r="CYS25" s="145"/>
      <c r="CYT25" s="144"/>
      <c r="CYU25" s="145"/>
      <c r="CYV25" s="144"/>
      <c r="CYW25" s="145"/>
      <c r="CYX25" s="144"/>
      <c r="CYY25" s="145"/>
      <c r="CYZ25" s="144"/>
      <c r="CZA25" s="145"/>
      <c r="CZB25" s="144"/>
      <c r="CZC25" s="145"/>
      <c r="CZD25" s="144"/>
      <c r="CZE25" s="145"/>
      <c r="CZF25" s="144"/>
      <c r="CZG25" s="145"/>
      <c r="CZH25" s="144"/>
      <c r="CZI25" s="145"/>
      <c r="CZJ25" s="144"/>
      <c r="CZK25" s="145"/>
      <c r="CZL25" s="144"/>
      <c r="CZM25" s="145"/>
      <c r="CZN25" s="144"/>
      <c r="CZO25" s="145"/>
      <c r="CZP25" s="144"/>
      <c r="CZQ25" s="145"/>
      <c r="CZR25" s="144"/>
      <c r="CZS25" s="145"/>
      <c r="CZT25" s="144"/>
      <c r="CZU25" s="145"/>
      <c r="CZV25" s="144"/>
      <c r="CZW25" s="145"/>
      <c r="CZX25" s="144"/>
      <c r="CZY25" s="145"/>
      <c r="CZZ25" s="144"/>
      <c r="DAA25" s="145"/>
      <c r="DAB25" s="144"/>
      <c r="DAC25" s="145"/>
      <c r="DAD25" s="144"/>
      <c r="DAE25" s="145"/>
      <c r="DAF25" s="144"/>
      <c r="DAG25" s="145"/>
      <c r="DAH25" s="144"/>
      <c r="DAI25" s="145"/>
      <c r="DAJ25" s="144"/>
      <c r="DAK25" s="145"/>
      <c r="DAL25" s="144"/>
      <c r="DAM25" s="145"/>
      <c r="DAN25" s="144"/>
      <c r="DAO25" s="145"/>
      <c r="DAP25" s="144"/>
      <c r="DAQ25" s="145"/>
      <c r="DAR25" s="144"/>
      <c r="DAS25" s="145"/>
      <c r="DAT25" s="144"/>
      <c r="DAU25" s="145"/>
      <c r="DAV25" s="144"/>
      <c r="DAW25" s="145"/>
      <c r="DAX25" s="144"/>
      <c r="DAY25" s="145"/>
      <c r="DAZ25" s="144"/>
      <c r="DBA25" s="145"/>
      <c r="DBB25" s="144"/>
      <c r="DBC25" s="145"/>
      <c r="DBD25" s="144"/>
      <c r="DBE25" s="145"/>
      <c r="DBF25" s="144"/>
      <c r="DBG25" s="145"/>
      <c r="DBH25" s="144"/>
      <c r="DBI25" s="145"/>
      <c r="DBJ25" s="144"/>
      <c r="DBK25" s="145"/>
      <c r="DBL25" s="144"/>
      <c r="DBM25" s="145"/>
      <c r="DBN25" s="144"/>
      <c r="DBO25" s="145"/>
      <c r="DBP25" s="144"/>
      <c r="DBQ25" s="145"/>
      <c r="DBR25" s="144"/>
      <c r="DBS25" s="145"/>
      <c r="DBT25" s="144"/>
      <c r="DBU25" s="145"/>
      <c r="DBV25" s="144"/>
      <c r="DBW25" s="145"/>
      <c r="DBX25" s="144"/>
      <c r="DBY25" s="145"/>
      <c r="DBZ25" s="144"/>
      <c r="DCA25" s="145"/>
      <c r="DCB25" s="144"/>
      <c r="DCC25" s="145"/>
      <c r="DCD25" s="144"/>
      <c r="DCE25" s="145"/>
      <c r="DCF25" s="144"/>
      <c r="DCG25" s="145"/>
      <c r="DCH25" s="144"/>
      <c r="DCI25" s="145"/>
      <c r="DCJ25" s="144"/>
      <c r="DCK25" s="145"/>
      <c r="DCL25" s="144"/>
      <c r="DCM25" s="145"/>
      <c r="DCN25" s="144"/>
      <c r="DCO25" s="145"/>
      <c r="DCP25" s="144"/>
      <c r="DCQ25" s="145"/>
      <c r="DCR25" s="144"/>
      <c r="DCS25" s="145"/>
      <c r="DCT25" s="144"/>
      <c r="DCU25" s="145"/>
      <c r="DCV25" s="144"/>
      <c r="DCW25" s="145"/>
      <c r="DCX25" s="144"/>
      <c r="DCY25" s="145"/>
      <c r="DCZ25" s="144"/>
      <c r="DDA25" s="145"/>
      <c r="DDB25" s="144"/>
      <c r="DDC25" s="145"/>
      <c r="DDD25" s="144"/>
      <c r="DDE25" s="145"/>
      <c r="DDF25" s="144"/>
      <c r="DDG25" s="145"/>
      <c r="DDH25" s="144"/>
      <c r="DDI25" s="145"/>
      <c r="DDJ25" s="144"/>
      <c r="DDK25" s="145"/>
      <c r="DDL25" s="144"/>
      <c r="DDM25" s="145"/>
      <c r="DDN25" s="144"/>
      <c r="DDO25" s="145"/>
      <c r="DDP25" s="144"/>
      <c r="DDQ25" s="145"/>
      <c r="DDR25" s="144"/>
      <c r="DDS25" s="145"/>
      <c r="DDT25" s="144"/>
      <c r="DDU25" s="145"/>
      <c r="DDV25" s="144"/>
      <c r="DDW25" s="145"/>
      <c r="DDX25" s="144"/>
      <c r="DDY25" s="145"/>
      <c r="DDZ25" s="144"/>
      <c r="DEA25" s="145"/>
      <c r="DEB25" s="144"/>
      <c r="DEC25" s="145"/>
      <c r="DED25" s="144"/>
      <c r="DEE25" s="145"/>
      <c r="DEF25" s="144"/>
      <c r="DEG25" s="145"/>
      <c r="DEH25" s="144"/>
      <c r="DEI25" s="145"/>
      <c r="DEJ25" s="144"/>
      <c r="DEK25" s="145"/>
      <c r="DEL25" s="144"/>
      <c r="DEM25" s="145"/>
      <c r="DEN25" s="144"/>
      <c r="DEO25" s="145"/>
      <c r="DEP25" s="144"/>
      <c r="DEQ25" s="145"/>
      <c r="DER25" s="144"/>
      <c r="DES25" s="145"/>
      <c r="DET25" s="144"/>
      <c r="DEU25" s="145"/>
      <c r="DEV25" s="144"/>
      <c r="DEW25" s="145"/>
      <c r="DEX25" s="144"/>
      <c r="DEY25" s="145"/>
      <c r="DEZ25" s="144"/>
      <c r="DFA25" s="145"/>
      <c r="DFB25" s="144"/>
      <c r="DFC25" s="145"/>
      <c r="DFD25" s="144"/>
      <c r="DFE25" s="145"/>
      <c r="DFF25" s="144"/>
      <c r="DFG25" s="145"/>
      <c r="DFH25" s="144"/>
      <c r="DFI25" s="145"/>
      <c r="DFJ25" s="144"/>
      <c r="DFK25" s="145"/>
      <c r="DFL25" s="144"/>
      <c r="DFM25" s="145"/>
      <c r="DFN25" s="144"/>
      <c r="DFO25" s="145"/>
      <c r="DFP25" s="144"/>
      <c r="DFQ25" s="145"/>
      <c r="DFR25" s="144"/>
      <c r="DFS25" s="145"/>
      <c r="DFT25" s="144"/>
      <c r="DFU25" s="145"/>
      <c r="DFV25" s="144"/>
      <c r="DFW25" s="145"/>
      <c r="DFX25" s="144"/>
      <c r="DFY25" s="145"/>
      <c r="DFZ25" s="144"/>
      <c r="DGA25" s="145"/>
      <c r="DGB25" s="144"/>
      <c r="DGC25" s="145"/>
      <c r="DGD25" s="144"/>
      <c r="DGE25" s="145"/>
      <c r="DGF25" s="144"/>
      <c r="DGG25" s="145"/>
      <c r="DGH25" s="144"/>
      <c r="DGI25" s="145"/>
      <c r="DGJ25" s="144"/>
      <c r="DGK25" s="145"/>
      <c r="DGL25" s="144"/>
      <c r="DGM25" s="145"/>
      <c r="DGN25" s="144"/>
      <c r="DGO25" s="145"/>
      <c r="DGP25" s="144"/>
      <c r="DGQ25" s="145"/>
      <c r="DGR25" s="144"/>
      <c r="DGS25" s="145"/>
      <c r="DGT25" s="144"/>
      <c r="DGU25" s="145"/>
      <c r="DGV25" s="144"/>
      <c r="DGW25" s="145"/>
      <c r="DGX25" s="144"/>
      <c r="DGY25" s="145"/>
      <c r="DGZ25" s="144"/>
      <c r="DHA25" s="145"/>
      <c r="DHB25" s="144"/>
      <c r="DHC25" s="145"/>
      <c r="DHD25" s="144"/>
      <c r="DHE25" s="145"/>
      <c r="DHF25" s="144"/>
      <c r="DHG25" s="145"/>
      <c r="DHH25" s="144"/>
      <c r="DHI25" s="145"/>
      <c r="DHJ25" s="144"/>
      <c r="DHK25" s="145"/>
      <c r="DHL25" s="144"/>
      <c r="DHM25" s="145"/>
      <c r="DHN25" s="144"/>
      <c r="DHO25" s="145"/>
      <c r="DHP25" s="144"/>
      <c r="DHQ25" s="145"/>
      <c r="DHR25" s="144"/>
      <c r="DHS25" s="145"/>
      <c r="DHT25" s="144"/>
      <c r="DHU25" s="145"/>
      <c r="DHV25" s="144"/>
      <c r="DHW25" s="145"/>
      <c r="DHX25" s="144"/>
      <c r="DHY25" s="145"/>
      <c r="DHZ25" s="144"/>
      <c r="DIA25" s="145"/>
      <c r="DIB25" s="144"/>
      <c r="DIC25" s="145"/>
      <c r="DID25" s="144"/>
      <c r="DIE25" s="145"/>
      <c r="DIF25" s="144"/>
      <c r="DIG25" s="145"/>
      <c r="DIH25" s="144"/>
      <c r="DII25" s="145"/>
      <c r="DIJ25" s="144"/>
      <c r="DIK25" s="145"/>
      <c r="DIL25" s="144"/>
      <c r="DIM25" s="145"/>
      <c r="DIN25" s="144"/>
      <c r="DIO25" s="145"/>
      <c r="DIP25" s="144"/>
      <c r="DIQ25" s="145"/>
      <c r="DIR25" s="144"/>
      <c r="DIS25" s="145"/>
      <c r="DIT25" s="144"/>
      <c r="DIU25" s="145"/>
      <c r="DIV25" s="144"/>
      <c r="DIW25" s="145"/>
      <c r="DIX25" s="144"/>
      <c r="DIY25" s="145"/>
      <c r="DIZ25" s="144"/>
      <c r="DJA25" s="145"/>
      <c r="DJB25" s="144"/>
      <c r="DJC25" s="145"/>
      <c r="DJD25" s="144"/>
      <c r="DJE25" s="145"/>
      <c r="DJF25" s="144"/>
      <c r="DJG25" s="145"/>
      <c r="DJH25" s="144"/>
      <c r="DJI25" s="145"/>
      <c r="DJJ25" s="144"/>
      <c r="DJK25" s="145"/>
      <c r="DJL25" s="144"/>
      <c r="DJM25" s="145"/>
      <c r="DJN25" s="144"/>
      <c r="DJO25" s="145"/>
      <c r="DJP25" s="144"/>
      <c r="DJQ25" s="145"/>
      <c r="DJR25" s="144"/>
      <c r="DJS25" s="145"/>
      <c r="DJT25" s="144"/>
      <c r="DJU25" s="145"/>
      <c r="DJV25" s="144"/>
      <c r="DJW25" s="145"/>
      <c r="DJX25" s="144"/>
      <c r="DJY25" s="145"/>
      <c r="DJZ25" s="144"/>
      <c r="DKA25" s="145"/>
      <c r="DKB25" s="144"/>
      <c r="DKC25" s="145"/>
      <c r="DKD25" s="144"/>
      <c r="DKE25" s="145"/>
      <c r="DKF25" s="144"/>
      <c r="DKG25" s="145"/>
      <c r="DKH25" s="144"/>
      <c r="DKI25" s="145"/>
      <c r="DKJ25" s="144"/>
      <c r="DKK25" s="145"/>
      <c r="DKL25" s="144"/>
      <c r="DKM25" s="145"/>
      <c r="DKN25" s="144"/>
      <c r="DKO25" s="145"/>
      <c r="DKP25" s="144"/>
      <c r="DKQ25" s="145"/>
      <c r="DKR25" s="144"/>
      <c r="DKS25" s="145"/>
      <c r="DKT25" s="144"/>
      <c r="DKU25" s="145"/>
      <c r="DKV25" s="144"/>
      <c r="DKW25" s="145"/>
      <c r="DKX25" s="144"/>
      <c r="DKY25" s="145"/>
      <c r="DKZ25" s="144"/>
      <c r="DLA25" s="145"/>
      <c r="DLB25" s="144"/>
      <c r="DLC25" s="145"/>
      <c r="DLD25" s="144"/>
      <c r="DLE25" s="145"/>
      <c r="DLF25" s="144"/>
      <c r="DLG25" s="145"/>
      <c r="DLH25" s="144"/>
      <c r="DLI25" s="145"/>
      <c r="DLJ25" s="144"/>
      <c r="DLK25" s="145"/>
      <c r="DLL25" s="144"/>
      <c r="DLM25" s="145"/>
      <c r="DLN25" s="144"/>
      <c r="DLO25" s="145"/>
      <c r="DLP25" s="144"/>
      <c r="DLQ25" s="145"/>
      <c r="DLR25" s="144"/>
      <c r="DLS25" s="145"/>
      <c r="DLT25" s="144"/>
      <c r="DLU25" s="145"/>
      <c r="DLV25" s="144"/>
      <c r="DLW25" s="145"/>
      <c r="DLX25" s="144"/>
      <c r="DLY25" s="145"/>
      <c r="DLZ25" s="144"/>
      <c r="DMA25" s="145"/>
      <c r="DMB25" s="144"/>
      <c r="DMC25" s="145"/>
      <c r="DMD25" s="144"/>
      <c r="DME25" s="145"/>
      <c r="DMF25" s="144"/>
      <c r="DMG25" s="145"/>
      <c r="DMH25" s="144"/>
      <c r="DMI25" s="145"/>
      <c r="DMJ25" s="144"/>
      <c r="DMK25" s="145"/>
      <c r="DML25" s="144"/>
      <c r="DMM25" s="145"/>
      <c r="DMN25" s="144"/>
      <c r="DMO25" s="145"/>
      <c r="DMP25" s="144"/>
      <c r="DMQ25" s="145"/>
      <c r="DMR25" s="144"/>
      <c r="DMS25" s="145"/>
      <c r="DMT25" s="144"/>
      <c r="DMU25" s="145"/>
      <c r="DMV25" s="144"/>
      <c r="DMW25" s="145"/>
      <c r="DMX25" s="144"/>
      <c r="DMY25" s="145"/>
      <c r="DMZ25" s="144"/>
      <c r="DNA25" s="145"/>
      <c r="DNB25" s="144"/>
      <c r="DNC25" s="145"/>
      <c r="DND25" s="144"/>
      <c r="DNE25" s="145"/>
      <c r="DNF25" s="144"/>
      <c r="DNG25" s="145"/>
      <c r="DNH25" s="144"/>
      <c r="DNI25" s="145"/>
      <c r="DNJ25" s="144"/>
      <c r="DNK25" s="145"/>
      <c r="DNL25" s="144"/>
      <c r="DNM25" s="145"/>
      <c r="DNN25" s="144"/>
      <c r="DNO25" s="145"/>
      <c r="DNP25" s="144"/>
      <c r="DNQ25" s="145"/>
      <c r="DNR25" s="144"/>
      <c r="DNS25" s="145"/>
      <c r="DNT25" s="144"/>
      <c r="DNU25" s="145"/>
      <c r="DNV25" s="144"/>
      <c r="DNW25" s="145"/>
      <c r="DNX25" s="144"/>
      <c r="DNY25" s="145"/>
      <c r="DNZ25" s="144"/>
      <c r="DOA25" s="145"/>
      <c r="DOB25" s="144"/>
      <c r="DOC25" s="145"/>
      <c r="DOD25" s="144"/>
      <c r="DOE25" s="145"/>
      <c r="DOF25" s="144"/>
      <c r="DOG25" s="145"/>
      <c r="DOH25" s="144"/>
      <c r="DOI25" s="145"/>
      <c r="DOJ25" s="144"/>
      <c r="DOK25" s="145"/>
      <c r="DOL25" s="144"/>
      <c r="DOM25" s="145"/>
      <c r="DON25" s="144"/>
      <c r="DOO25" s="145"/>
      <c r="DOP25" s="144"/>
      <c r="DOQ25" s="145"/>
      <c r="DOR25" s="144"/>
      <c r="DOS25" s="145"/>
      <c r="DOT25" s="144"/>
      <c r="DOU25" s="145"/>
      <c r="DOV25" s="144"/>
      <c r="DOW25" s="145"/>
      <c r="DOX25" s="144"/>
      <c r="DOY25" s="145"/>
      <c r="DOZ25" s="144"/>
      <c r="DPA25" s="145"/>
      <c r="DPB25" s="144"/>
      <c r="DPC25" s="145"/>
      <c r="DPD25" s="144"/>
      <c r="DPE25" s="145"/>
      <c r="DPF25" s="144"/>
      <c r="DPG25" s="145"/>
      <c r="DPH25" s="144"/>
      <c r="DPI25" s="145"/>
      <c r="DPJ25" s="144"/>
      <c r="DPK25" s="145"/>
      <c r="DPL25" s="144"/>
      <c r="DPM25" s="145"/>
      <c r="DPN25" s="144"/>
      <c r="DPO25" s="145"/>
      <c r="DPP25" s="144"/>
      <c r="DPQ25" s="145"/>
      <c r="DPR25" s="144"/>
      <c r="DPS25" s="145"/>
      <c r="DPT25" s="144"/>
      <c r="DPU25" s="145"/>
      <c r="DPV25" s="144"/>
      <c r="DPW25" s="145"/>
      <c r="DPX25" s="144"/>
      <c r="DPY25" s="145"/>
      <c r="DPZ25" s="144"/>
      <c r="DQA25" s="145"/>
      <c r="DQB25" s="144"/>
      <c r="DQC25" s="145"/>
      <c r="DQD25" s="144"/>
      <c r="DQE25" s="145"/>
      <c r="DQF25" s="144"/>
      <c r="DQG25" s="145"/>
      <c r="DQH25" s="144"/>
      <c r="DQI25" s="145"/>
      <c r="DQJ25" s="144"/>
      <c r="DQK25" s="145"/>
      <c r="DQL25" s="144"/>
      <c r="DQM25" s="145"/>
      <c r="DQN25" s="144"/>
      <c r="DQO25" s="145"/>
      <c r="DQP25" s="144"/>
      <c r="DQQ25" s="145"/>
      <c r="DQR25" s="144"/>
      <c r="DQS25" s="145"/>
      <c r="DQT25" s="144"/>
      <c r="DQU25" s="145"/>
      <c r="DQV25" s="144"/>
      <c r="DQW25" s="145"/>
      <c r="DQX25" s="144"/>
      <c r="DQY25" s="145"/>
      <c r="DQZ25" s="144"/>
      <c r="DRA25" s="145"/>
      <c r="DRB25" s="144"/>
      <c r="DRC25" s="145"/>
      <c r="DRD25" s="144"/>
      <c r="DRE25" s="145"/>
      <c r="DRF25" s="144"/>
      <c r="DRG25" s="145"/>
      <c r="DRH25" s="144"/>
      <c r="DRI25" s="145"/>
      <c r="DRJ25" s="144"/>
      <c r="DRK25" s="145"/>
      <c r="DRL25" s="144"/>
      <c r="DRM25" s="145"/>
      <c r="DRN25" s="144"/>
      <c r="DRO25" s="145"/>
      <c r="DRP25" s="144"/>
      <c r="DRQ25" s="145"/>
      <c r="DRR25" s="144"/>
      <c r="DRS25" s="145"/>
      <c r="DRT25" s="144"/>
      <c r="DRU25" s="145"/>
      <c r="DRV25" s="144"/>
      <c r="DRW25" s="145"/>
      <c r="DRX25" s="144"/>
      <c r="DRY25" s="145"/>
      <c r="DRZ25" s="144"/>
      <c r="DSA25" s="145"/>
      <c r="DSB25" s="144"/>
      <c r="DSC25" s="145"/>
      <c r="DSD25" s="144"/>
      <c r="DSE25" s="145"/>
      <c r="DSF25" s="144"/>
      <c r="DSG25" s="145"/>
      <c r="DSH25" s="144"/>
      <c r="DSI25" s="145"/>
      <c r="DSJ25" s="144"/>
      <c r="DSK25" s="145"/>
      <c r="DSL25" s="144"/>
      <c r="DSM25" s="145"/>
      <c r="DSN25" s="144"/>
      <c r="DSO25" s="145"/>
      <c r="DSP25" s="144"/>
      <c r="DSQ25" s="145"/>
      <c r="DSR25" s="144"/>
      <c r="DSS25" s="145"/>
      <c r="DST25" s="144"/>
      <c r="DSU25" s="145"/>
      <c r="DSV25" s="144"/>
      <c r="DSW25" s="145"/>
      <c r="DSX25" s="144"/>
      <c r="DSY25" s="145"/>
      <c r="DSZ25" s="144"/>
      <c r="DTA25" s="145"/>
      <c r="DTB25" s="144"/>
      <c r="DTC25" s="145"/>
      <c r="DTD25" s="144"/>
      <c r="DTE25" s="145"/>
      <c r="DTF25" s="144"/>
      <c r="DTG25" s="145"/>
      <c r="DTH25" s="144"/>
      <c r="DTI25" s="145"/>
      <c r="DTJ25" s="144"/>
      <c r="DTK25" s="145"/>
      <c r="DTL25" s="144"/>
      <c r="DTM25" s="145"/>
      <c r="DTN25" s="144"/>
      <c r="DTO25" s="145"/>
      <c r="DTP25" s="144"/>
      <c r="DTQ25" s="145"/>
      <c r="DTR25" s="144"/>
      <c r="DTS25" s="145"/>
      <c r="DTT25" s="144"/>
      <c r="DTU25" s="145"/>
      <c r="DTV25" s="144"/>
      <c r="DTW25" s="145"/>
      <c r="DTX25" s="144"/>
      <c r="DTY25" s="145"/>
      <c r="DTZ25" s="144"/>
      <c r="DUA25" s="145"/>
      <c r="DUB25" s="144"/>
      <c r="DUC25" s="145"/>
      <c r="DUD25" s="144"/>
      <c r="DUE25" s="145"/>
      <c r="DUF25" s="144"/>
      <c r="DUG25" s="145"/>
      <c r="DUH25" s="144"/>
      <c r="DUI25" s="145"/>
      <c r="DUJ25" s="144"/>
      <c r="DUK25" s="145"/>
      <c r="DUL25" s="144"/>
      <c r="DUM25" s="145"/>
      <c r="DUN25" s="144"/>
      <c r="DUO25" s="145"/>
      <c r="DUP25" s="144"/>
      <c r="DUQ25" s="145"/>
      <c r="DUR25" s="144"/>
      <c r="DUS25" s="145"/>
      <c r="DUT25" s="144"/>
      <c r="DUU25" s="145"/>
      <c r="DUV25" s="144"/>
      <c r="DUW25" s="145"/>
      <c r="DUX25" s="144"/>
      <c r="DUY25" s="145"/>
      <c r="DUZ25" s="144"/>
      <c r="DVA25" s="145"/>
      <c r="DVB25" s="144"/>
      <c r="DVC25" s="145"/>
      <c r="DVD25" s="144"/>
      <c r="DVE25" s="145"/>
      <c r="DVF25" s="144"/>
      <c r="DVG25" s="145"/>
      <c r="DVH25" s="144"/>
      <c r="DVI25" s="145"/>
      <c r="DVJ25" s="144"/>
      <c r="DVK25" s="145"/>
      <c r="DVL25" s="144"/>
      <c r="DVM25" s="145"/>
      <c r="DVN25" s="144"/>
      <c r="DVO25" s="145"/>
      <c r="DVP25" s="144"/>
      <c r="DVQ25" s="145"/>
      <c r="DVR25" s="144"/>
      <c r="DVS25" s="145"/>
      <c r="DVT25" s="144"/>
      <c r="DVU25" s="145"/>
      <c r="DVV25" s="144"/>
      <c r="DVW25" s="145"/>
      <c r="DVX25" s="144"/>
      <c r="DVY25" s="145"/>
      <c r="DVZ25" s="144"/>
      <c r="DWA25" s="145"/>
      <c r="DWB25" s="144"/>
      <c r="DWC25" s="145"/>
      <c r="DWD25" s="144"/>
      <c r="DWE25" s="145"/>
      <c r="DWF25" s="144"/>
      <c r="DWG25" s="145"/>
      <c r="DWH25" s="144"/>
      <c r="DWI25" s="145"/>
      <c r="DWJ25" s="144"/>
      <c r="DWK25" s="145"/>
      <c r="DWL25" s="144"/>
      <c r="DWM25" s="145"/>
      <c r="DWN25" s="144"/>
      <c r="DWO25" s="145"/>
      <c r="DWP25" s="144"/>
      <c r="DWQ25" s="145"/>
      <c r="DWR25" s="144"/>
      <c r="DWS25" s="145"/>
      <c r="DWT25" s="144"/>
      <c r="DWU25" s="145"/>
      <c r="DWV25" s="144"/>
      <c r="DWW25" s="145"/>
      <c r="DWX25" s="144"/>
      <c r="DWY25" s="145"/>
      <c r="DWZ25" s="144"/>
      <c r="DXA25" s="145"/>
      <c r="DXB25" s="144"/>
      <c r="DXC25" s="145"/>
      <c r="DXD25" s="144"/>
      <c r="DXE25" s="145"/>
      <c r="DXF25" s="144"/>
      <c r="DXG25" s="145"/>
      <c r="DXH25" s="144"/>
      <c r="DXI25" s="145"/>
      <c r="DXJ25" s="144"/>
      <c r="DXK25" s="145"/>
      <c r="DXL25" s="144"/>
      <c r="DXM25" s="145"/>
      <c r="DXN25" s="144"/>
      <c r="DXO25" s="145"/>
      <c r="DXP25" s="144"/>
      <c r="DXQ25" s="145"/>
      <c r="DXR25" s="144"/>
      <c r="DXS25" s="145"/>
      <c r="DXT25" s="144"/>
      <c r="DXU25" s="145"/>
      <c r="DXV25" s="144"/>
      <c r="DXW25" s="145"/>
      <c r="DXX25" s="144"/>
      <c r="DXY25" s="145"/>
      <c r="DXZ25" s="144"/>
      <c r="DYA25" s="145"/>
      <c r="DYB25" s="144"/>
      <c r="DYC25" s="145"/>
      <c r="DYD25" s="144"/>
      <c r="DYE25" s="145"/>
      <c r="DYF25" s="144"/>
      <c r="DYG25" s="145"/>
      <c r="DYH25" s="144"/>
      <c r="DYI25" s="145"/>
      <c r="DYJ25" s="144"/>
      <c r="DYK25" s="145"/>
      <c r="DYL25" s="144"/>
      <c r="DYM25" s="145"/>
      <c r="DYN25" s="144"/>
      <c r="DYO25" s="145"/>
      <c r="DYP25" s="144"/>
      <c r="DYQ25" s="145"/>
      <c r="DYR25" s="144"/>
      <c r="DYS25" s="145"/>
      <c r="DYT25" s="144"/>
      <c r="DYU25" s="145"/>
      <c r="DYV25" s="144"/>
      <c r="DYW25" s="145"/>
      <c r="DYX25" s="144"/>
      <c r="DYY25" s="145"/>
      <c r="DYZ25" s="144"/>
      <c r="DZA25" s="145"/>
      <c r="DZB25" s="144"/>
      <c r="DZC25" s="145"/>
      <c r="DZD25" s="144"/>
      <c r="DZE25" s="145"/>
      <c r="DZF25" s="144"/>
      <c r="DZG25" s="145"/>
      <c r="DZH25" s="144"/>
      <c r="DZI25" s="145"/>
      <c r="DZJ25" s="144"/>
      <c r="DZK25" s="145"/>
      <c r="DZL25" s="144"/>
      <c r="DZM25" s="145"/>
      <c r="DZN25" s="144"/>
      <c r="DZO25" s="145"/>
      <c r="DZP25" s="144"/>
      <c r="DZQ25" s="145"/>
      <c r="DZR25" s="144"/>
      <c r="DZS25" s="145"/>
      <c r="DZT25" s="144"/>
      <c r="DZU25" s="145"/>
      <c r="DZV25" s="144"/>
      <c r="DZW25" s="145"/>
      <c r="DZX25" s="144"/>
      <c r="DZY25" s="145"/>
      <c r="DZZ25" s="144"/>
      <c r="EAA25" s="145"/>
      <c r="EAB25" s="144"/>
      <c r="EAC25" s="145"/>
      <c r="EAD25" s="144"/>
      <c r="EAE25" s="145"/>
      <c r="EAF25" s="144"/>
      <c r="EAG25" s="145"/>
      <c r="EAH25" s="144"/>
      <c r="EAI25" s="145"/>
      <c r="EAJ25" s="144"/>
      <c r="EAK25" s="145"/>
      <c r="EAL25" s="144"/>
      <c r="EAM25" s="145"/>
      <c r="EAN25" s="144"/>
      <c r="EAO25" s="145"/>
      <c r="EAP25" s="144"/>
      <c r="EAQ25" s="145"/>
      <c r="EAR25" s="144"/>
      <c r="EAS25" s="145"/>
      <c r="EAT25" s="144"/>
      <c r="EAU25" s="145"/>
      <c r="EAV25" s="144"/>
      <c r="EAW25" s="145"/>
      <c r="EAX25" s="144"/>
      <c r="EAY25" s="145"/>
      <c r="EAZ25" s="144"/>
      <c r="EBA25" s="145"/>
      <c r="EBB25" s="144"/>
      <c r="EBC25" s="145"/>
      <c r="EBD25" s="144"/>
      <c r="EBE25" s="145"/>
      <c r="EBF25" s="144"/>
      <c r="EBG25" s="145"/>
      <c r="EBH25" s="144"/>
      <c r="EBI25" s="145"/>
      <c r="EBJ25" s="144"/>
      <c r="EBK25" s="145"/>
      <c r="EBL25" s="144"/>
      <c r="EBM25" s="145"/>
      <c r="EBN25" s="144"/>
      <c r="EBO25" s="145"/>
      <c r="EBP25" s="144"/>
      <c r="EBQ25" s="145"/>
      <c r="EBR25" s="144"/>
      <c r="EBS25" s="145"/>
      <c r="EBT25" s="144"/>
      <c r="EBU25" s="145"/>
      <c r="EBV25" s="144"/>
      <c r="EBW25" s="145"/>
      <c r="EBX25" s="144"/>
      <c r="EBY25" s="145"/>
      <c r="EBZ25" s="144"/>
      <c r="ECA25" s="145"/>
      <c r="ECB25" s="144"/>
      <c r="ECC25" s="145"/>
      <c r="ECD25" s="144"/>
      <c r="ECE25" s="145"/>
      <c r="ECF25" s="144"/>
      <c r="ECG25" s="145"/>
      <c r="ECH25" s="144"/>
      <c r="ECI25" s="145"/>
      <c r="ECJ25" s="144"/>
      <c r="ECK25" s="145"/>
      <c r="ECL25" s="144"/>
      <c r="ECM25" s="145"/>
      <c r="ECN25" s="144"/>
      <c r="ECO25" s="145"/>
      <c r="ECP25" s="144"/>
      <c r="ECQ25" s="145"/>
      <c r="ECR25" s="144"/>
      <c r="ECS25" s="145"/>
      <c r="ECT25" s="144"/>
      <c r="ECU25" s="145"/>
      <c r="ECV25" s="144"/>
      <c r="ECW25" s="145"/>
      <c r="ECX25" s="144"/>
      <c r="ECY25" s="145"/>
      <c r="ECZ25" s="144"/>
      <c r="EDA25" s="145"/>
      <c r="EDB25" s="144"/>
      <c r="EDC25" s="145"/>
      <c r="EDD25" s="144"/>
      <c r="EDE25" s="145"/>
      <c r="EDF25" s="144"/>
      <c r="EDG25" s="145"/>
      <c r="EDH25" s="144"/>
      <c r="EDI25" s="145"/>
      <c r="EDJ25" s="144"/>
      <c r="EDK25" s="145"/>
      <c r="EDL25" s="144"/>
      <c r="EDM25" s="145"/>
      <c r="EDN25" s="144"/>
      <c r="EDO25" s="145"/>
      <c r="EDP25" s="144"/>
      <c r="EDQ25" s="145"/>
      <c r="EDR25" s="144"/>
      <c r="EDS25" s="145"/>
      <c r="EDT25" s="144"/>
      <c r="EDU25" s="145"/>
      <c r="EDV25" s="144"/>
      <c r="EDW25" s="145"/>
      <c r="EDX25" s="144"/>
      <c r="EDY25" s="145"/>
      <c r="EDZ25" s="144"/>
      <c r="EEA25" s="145"/>
      <c r="EEB25" s="144"/>
      <c r="EEC25" s="145"/>
      <c r="EED25" s="144"/>
      <c r="EEE25" s="145"/>
      <c r="EEF25" s="144"/>
      <c r="EEG25" s="145"/>
      <c r="EEH25" s="144"/>
      <c r="EEI25" s="145"/>
      <c r="EEJ25" s="144"/>
      <c r="EEK25" s="145"/>
      <c r="EEL25" s="144"/>
      <c r="EEM25" s="145"/>
      <c r="EEN25" s="144"/>
      <c r="EEO25" s="145"/>
      <c r="EEP25" s="144"/>
      <c r="EEQ25" s="145"/>
      <c r="EER25" s="144"/>
      <c r="EES25" s="145"/>
      <c r="EET25" s="144"/>
      <c r="EEU25" s="145"/>
      <c r="EEV25" s="144"/>
      <c r="EEW25" s="145"/>
      <c r="EEX25" s="144"/>
      <c r="EEY25" s="145"/>
      <c r="EEZ25" s="144"/>
      <c r="EFA25" s="145"/>
      <c r="EFB25" s="144"/>
      <c r="EFC25" s="145"/>
      <c r="EFD25" s="144"/>
      <c r="EFE25" s="145"/>
      <c r="EFF25" s="144"/>
      <c r="EFG25" s="145"/>
      <c r="EFH25" s="144"/>
      <c r="EFI25" s="145"/>
      <c r="EFJ25" s="144"/>
      <c r="EFK25" s="145"/>
      <c r="EFL25" s="144"/>
      <c r="EFM25" s="145"/>
      <c r="EFN25" s="144"/>
      <c r="EFO25" s="145"/>
      <c r="EFP25" s="144"/>
      <c r="EFQ25" s="145"/>
      <c r="EFR25" s="144"/>
      <c r="EFS25" s="145"/>
      <c r="EFT25" s="144"/>
      <c r="EFU25" s="145"/>
      <c r="EFV25" s="144"/>
      <c r="EFW25" s="145"/>
      <c r="EFX25" s="144"/>
      <c r="EFY25" s="145"/>
      <c r="EFZ25" s="144"/>
      <c r="EGA25" s="145"/>
      <c r="EGB25" s="144"/>
      <c r="EGC25" s="145"/>
      <c r="EGD25" s="144"/>
      <c r="EGE25" s="145"/>
      <c r="EGF25" s="144"/>
      <c r="EGG25" s="145"/>
      <c r="EGH25" s="144"/>
      <c r="EGI25" s="145"/>
      <c r="EGJ25" s="144"/>
      <c r="EGK25" s="145"/>
      <c r="EGL25" s="144"/>
      <c r="EGM25" s="145"/>
      <c r="EGN25" s="144"/>
      <c r="EGO25" s="145"/>
      <c r="EGP25" s="144"/>
      <c r="EGQ25" s="145"/>
      <c r="EGR25" s="144"/>
      <c r="EGS25" s="145"/>
      <c r="EGT25" s="144"/>
      <c r="EGU25" s="145"/>
      <c r="EGV25" s="144"/>
      <c r="EGW25" s="145"/>
      <c r="EGX25" s="144"/>
      <c r="EGY25" s="145"/>
      <c r="EGZ25" s="144"/>
      <c r="EHA25" s="145"/>
      <c r="EHB25" s="144"/>
      <c r="EHC25" s="145"/>
      <c r="EHD25" s="144"/>
      <c r="EHE25" s="145"/>
      <c r="EHF25" s="144"/>
      <c r="EHG25" s="145"/>
      <c r="EHH25" s="144"/>
      <c r="EHI25" s="145"/>
      <c r="EHJ25" s="144"/>
      <c r="EHK25" s="145"/>
      <c r="EHL25" s="144"/>
      <c r="EHM25" s="145"/>
      <c r="EHN25" s="144"/>
      <c r="EHO25" s="145"/>
      <c r="EHP25" s="144"/>
      <c r="EHQ25" s="145"/>
      <c r="EHR25" s="144"/>
      <c r="EHS25" s="145"/>
      <c r="EHT25" s="144"/>
      <c r="EHU25" s="145"/>
      <c r="EHV25" s="144"/>
      <c r="EHW25" s="145"/>
      <c r="EHX25" s="144"/>
      <c r="EHY25" s="145"/>
      <c r="EHZ25" s="144"/>
      <c r="EIA25" s="145"/>
      <c r="EIB25" s="144"/>
      <c r="EIC25" s="145"/>
      <c r="EID25" s="144"/>
      <c r="EIE25" s="145"/>
      <c r="EIF25" s="144"/>
      <c r="EIG25" s="145"/>
      <c r="EIH25" s="144"/>
      <c r="EII25" s="145"/>
      <c r="EIJ25" s="144"/>
      <c r="EIK25" s="145"/>
      <c r="EIL25" s="144"/>
      <c r="EIM25" s="145"/>
      <c r="EIN25" s="144"/>
      <c r="EIO25" s="145"/>
      <c r="EIP25" s="144"/>
      <c r="EIQ25" s="145"/>
      <c r="EIR25" s="144"/>
      <c r="EIS25" s="145"/>
      <c r="EIT25" s="144"/>
      <c r="EIU25" s="145"/>
      <c r="EIV25" s="144"/>
      <c r="EIW25" s="145"/>
      <c r="EIX25" s="144"/>
      <c r="EIY25" s="145"/>
      <c r="EIZ25" s="144"/>
      <c r="EJA25" s="145"/>
      <c r="EJB25" s="144"/>
      <c r="EJC25" s="145"/>
      <c r="EJD25" s="144"/>
      <c r="EJE25" s="145"/>
      <c r="EJF25" s="144"/>
      <c r="EJG25" s="145"/>
      <c r="EJH25" s="144"/>
      <c r="EJI25" s="145"/>
      <c r="EJJ25" s="144"/>
      <c r="EJK25" s="145"/>
      <c r="EJL25" s="144"/>
      <c r="EJM25" s="145"/>
      <c r="EJN25" s="144"/>
      <c r="EJO25" s="145"/>
      <c r="EJP25" s="144"/>
      <c r="EJQ25" s="145"/>
      <c r="EJR25" s="144"/>
      <c r="EJS25" s="145"/>
      <c r="EJT25" s="144"/>
      <c r="EJU25" s="145"/>
      <c r="EJV25" s="144"/>
      <c r="EJW25" s="145"/>
      <c r="EJX25" s="144"/>
      <c r="EJY25" s="145"/>
      <c r="EJZ25" s="144"/>
      <c r="EKA25" s="145"/>
      <c r="EKB25" s="144"/>
      <c r="EKC25" s="145"/>
      <c r="EKD25" s="144"/>
      <c r="EKE25" s="145"/>
      <c r="EKF25" s="144"/>
      <c r="EKG25" s="145"/>
      <c r="EKH25" s="144"/>
      <c r="EKI25" s="145"/>
      <c r="EKJ25" s="144"/>
      <c r="EKK25" s="145"/>
      <c r="EKL25" s="144"/>
      <c r="EKM25" s="145"/>
      <c r="EKN25" s="144"/>
      <c r="EKO25" s="145"/>
      <c r="EKP25" s="144"/>
      <c r="EKQ25" s="145"/>
      <c r="EKR25" s="144"/>
      <c r="EKS25" s="145"/>
      <c r="EKT25" s="144"/>
      <c r="EKU25" s="145"/>
      <c r="EKV25" s="144"/>
      <c r="EKW25" s="145"/>
      <c r="EKX25" s="144"/>
      <c r="EKY25" s="145"/>
      <c r="EKZ25" s="144"/>
      <c r="ELA25" s="145"/>
      <c r="ELB25" s="144"/>
      <c r="ELC25" s="145"/>
      <c r="ELD25" s="144"/>
      <c r="ELE25" s="145"/>
      <c r="ELF25" s="144"/>
      <c r="ELG25" s="145"/>
      <c r="ELH25" s="144"/>
      <c r="ELI25" s="145"/>
      <c r="ELJ25" s="144"/>
      <c r="ELK25" s="145"/>
      <c r="ELL25" s="144"/>
      <c r="ELM25" s="145"/>
      <c r="ELN25" s="144"/>
      <c r="ELO25" s="145"/>
      <c r="ELP25" s="144"/>
      <c r="ELQ25" s="145"/>
      <c r="ELR25" s="144"/>
      <c r="ELS25" s="145"/>
      <c r="ELT25" s="144"/>
      <c r="ELU25" s="145"/>
      <c r="ELV25" s="144"/>
      <c r="ELW25" s="145"/>
      <c r="ELX25" s="144"/>
      <c r="ELY25" s="145"/>
      <c r="ELZ25" s="144"/>
      <c r="EMA25" s="145"/>
      <c r="EMB25" s="144"/>
      <c r="EMC25" s="145"/>
      <c r="EMD25" s="144"/>
      <c r="EME25" s="145"/>
      <c r="EMF25" s="144"/>
      <c r="EMG25" s="145"/>
      <c r="EMH25" s="144"/>
      <c r="EMI25" s="145"/>
      <c r="EMJ25" s="144"/>
      <c r="EMK25" s="145"/>
      <c r="EML25" s="144"/>
      <c r="EMM25" s="145"/>
      <c r="EMN25" s="144"/>
      <c r="EMO25" s="145"/>
      <c r="EMP25" s="144"/>
      <c r="EMQ25" s="145"/>
      <c r="EMR25" s="144"/>
      <c r="EMS25" s="145"/>
      <c r="EMT25" s="144"/>
      <c r="EMU25" s="145"/>
      <c r="EMV25" s="144"/>
      <c r="EMW25" s="145"/>
      <c r="EMX25" s="144"/>
      <c r="EMY25" s="145"/>
      <c r="EMZ25" s="144"/>
      <c r="ENA25" s="145"/>
      <c r="ENB25" s="144"/>
      <c r="ENC25" s="145"/>
      <c r="END25" s="144"/>
      <c r="ENE25" s="145"/>
      <c r="ENF25" s="144"/>
      <c r="ENG25" s="145"/>
      <c r="ENH25" s="144"/>
      <c r="ENI25" s="145"/>
      <c r="ENJ25" s="144"/>
      <c r="ENK25" s="145"/>
      <c r="ENL25" s="144"/>
      <c r="ENM25" s="145"/>
      <c r="ENN25" s="144"/>
      <c r="ENO25" s="145"/>
      <c r="ENP25" s="144"/>
      <c r="ENQ25" s="145"/>
      <c r="ENR25" s="144"/>
      <c r="ENS25" s="145"/>
      <c r="ENT25" s="144"/>
      <c r="ENU25" s="145"/>
      <c r="ENV25" s="144"/>
      <c r="ENW25" s="145"/>
      <c r="ENX25" s="144"/>
      <c r="ENY25" s="145"/>
      <c r="ENZ25" s="144"/>
      <c r="EOA25" s="145"/>
      <c r="EOB25" s="144"/>
      <c r="EOC25" s="145"/>
      <c r="EOD25" s="144"/>
      <c r="EOE25" s="145"/>
      <c r="EOF25" s="144"/>
      <c r="EOG25" s="145"/>
      <c r="EOH25" s="144"/>
      <c r="EOI25" s="145"/>
      <c r="EOJ25" s="144"/>
      <c r="EOK25" s="145"/>
      <c r="EOL25" s="144"/>
      <c r="EOM25" s="145"/>
      <c r="EON25" s="144"/>
      <c r="EOO25" s="145"/>
      <c r="EOP25" s="144"/>
      <c r="EOQ25" s="145"/>
      <c r="EOR25" s="144"/>
      <c r="EOS25" s="145"/>
      <c r="EOT25" s="144"/>
      <c r="EOU25" s="145"/>
      <c r="EOV25" s="144"/>
      <c r="EOW25" s="145"/>
      <c r="EOX25" s="144"/>
      <c r="EOY25" s="145"/>
      <c r="EOZ25" s="144"/>
      <c r="EPA25" s="145"/>
      <c r="EPB25" s="144"/>
      <c r="EPC25" s="145"/>
      <c r="EPD25" s="144"/>
      <c r="EPE25" s="145"/>
      <c r="EPF25" s="144"/>
      <c r="EPG25" s="145"/>
      <c r="EPH25" s="144"/>
      <c r="EPI25" s="145"/>
      <c r="EPJ25" s="144"/>
      <c r="EPK25" s="145"/>
      <c r="EPL25" s="144"/>
      <c r="EPM25" s="145"/>
      <c r="EPN25" s="144"/>
      <c r="EPO25" s="145"/>
      <c r="EPP25" s="144"/>
      <c r="EPQ25" s="145"/>
      <c r="EPR25" s="144"/>
      <c r="EPS25" s="145"/>
      <c r="EPT25" s="144"/>
      <c r="EPU25" s="145"/>
      <c r="EPV25" s="144"/>
      <c r="EPW25" s="145"/>
      <c r="EPX25" s="144"/>
      <c r="EPY25" s="145"/>
      <c r="EPZ25" s="144"/>
      <c r="EQA25" s="145"/>
      <c r="EQB25" s="144"/>
      <c r="EQC25" s="145"/>
      <c r="EQD25" s="144"/>
      <c r="EQE25" s="145"/>
      <c r="EQF25" s="144"/>
      <c r="EQG25" s="145"/>
      <c r="EQH25" s="144"/>
      <c r="EQI25" s="145"/>
      <c r="EQJ25" s="144"/>
      <c r="EQK25" s="145"/>
      <c r="EQL25" s="144"/>
      <c r="EQM25" s="145"/>
      <c r="EQN25" s="144"/>
      <c r="EQO25" s="145"/>
      <c r="EQP25" s="144"/>
      <c r="EQQ25" s="145"/>
      <c r="EQR25" s="144"/>
      <c r="EQS25" s="145"/>
      <c r="EQT25" s="144"/>
      <c r="EQU25" s="145"/>
      <c r="EQV25" s="144"/>
      <c r="EQW25" s="145"/>
      <c r="EQX25" s="144"/>
      <c r="EQY25" s="145"/>
      <c r="EQZ25" s="144"/>
      <c r="ERA25" s="145"/>
      <c r="ERB25" s="144"/>
      <c r="ERC25" s="145"/>
      <c r="ERD25" s="144"/>
      <c r="ERE25" s="145"/>
      <c r="ERF25" s="144"/>
      <c r="ERG25" s="145"/>
      <c r="ERH25" s="144"/>
      <c r="ERI25" s="145"/>
      <c r="ERJ25" s="144"/>
      <c r="ERK25" s="145"/>
      <c r="ERL25" s="144"/>
      <c r="ERM25" s="145"/>
      <c r="ERN25" s="144"/>
      <c r="ERO25" s="145"/>
      <c r="ERP25" s="144"/>
      <c r="ERQ25" s="145"/>
      <c r="ERR25" s="144"/>
      <c r="ERS25" s="145"/>
      <c r="ERT25" s="144"/>
      <c r="ERU25" s="145"/>
      <c r="ERV25" s="144"/>
      <c r="ERW25" s="145"/>
      <c r="ERX25" s="144"/>
      <c r="ERY25" s="145"/>
      <c r="ERZ25" s="144"/>
      <c r="ESA25" s="145"/>
      <c r="ESB25" s="144"/>
      <c r="ESC25" s="145"/>
      <c r="ESD25" s="144"/>
      <c r="ESE25" s="145"/>
      <c r="ESF25" s="144"/>
      <c r="ESG25" s="145"/>
      <c r="ESH25" s="144"/>
      <c r="ESI25" s="145"/>
      <c r="ESJ25" s="144"/>
      <c r="ESK25" s="145"/>
      <c r="ESL25" s="144"/>
      <c r="ESM25" s="145"/>
      <c r="ESN25" s="144"/>
      <c r="ESO25" s="145"/>
      <c r="ESP25" s="144"/>
      <c r="ESQ25" s="145"/>
      <c r="ESR25" s="144"/>
      <c r="ESS25" s="145"/>
      <c r="EST25" s="144"/>
      <c r="ESU25" s="145"/>
      <c r="ESV25" s="144"/>
      <c r="ESW25" s="145"/>
      <c r="ESX25" s="144"/>
      <c r="ESY25" s="145"/>
      <c r="ESZ25" s="144"/>
      <c r="ETA25" s="145"/>
      <c r="ETB25" s="144"/>
      <c r="ETC25" s="145"/>
      <c r="ETD25" s="144"/>
      <c r="ETE25" s="145"/>
      <c r="ETF25" s="144"/>
      <c r="ETG25" s="145"/>
      <c r="ETH25" s="144"/>
      <c r="ETI25" s="145"/>
      <c r="ETJ25" s="144"/>
      <c r="ETK25" s="145"/>
      <c r="ETL25" s="144"/>
      <c r="ETM25" s="145"/>
      <c r="ETN25" s="144"/>
      <c r="ETO25" s="145"/>
      <c r="ETP25" s="144"/>
      <c r="ETQ25" s="145"/>
      <c r="ETR25" s="144"/>
      <c r="ETS25" s="145"/>
      <c r="ETT25" s="144"/>
      <c r="ETU25" s="145"/>
      <c r="ETV25" s="144"/>
      <c r="ETW25" s="145"/>
      <c r="ETX25" s="144"/>
      <c r="ETY25" s="145"/>
      <c r="ETZ25" s="144"/>
      <c r="EUA25" s="145"/>
      <c r="EUB25" s="144"/>
      <c r="EUC25" s="145"/>
      <c r="EUD25" s="144"/>
      <c r="EUE25" s="145"/>
      <c r="EUF25" s="144"/>
      <c r="EUG25" s="145"/>
      <c r="EUH25" s="144"/>
      <c r="EUI25" s="145"/>
      <c r="EUJ25" s="144"/>
      <c r="EUK25" s="145"/>
      <c r="EUL25" s="144"/>
      <c r="EUM25" s="145"/>
      <c r="EUN25" s="144"/>
      <c r="EUO25" s="145"/>
      <c r="EUP25" s="144"/>
      <c r="EUQ25" s="145"/>
      <c r="EUR25" s="144"/>
      <c r="EUS25" s="145"/>
      <c r="EUT25" s="144"/>
      <c r="EUU25" s="145"/>
      <c r="EUV25" s="144"/>
      <c r="EUW25" s="145"/>
      <c r="EUX25" s="144"/>
      <c r="EUY25" s="145"/>
      <c r="EUZ25" s="144"/>
      <c r="EVA25" s="145"/>
      <c r="EVB25" s="144"/>
      <c r="EVC25" s="145"/>
      <c r="EVD25" s="144"/>
      <c r="EVE25" s="145"/>
      <c r="EVF25" s="144"/>
      <c r="EVG25" s="145"/>
      <c r="EVH25" s="144"/>
      <c r="EVI25" s="145"/>
      <c r="EVJ25" s="144"/>
      <c r="EVK25" s="145"/>
      <c r="EVL25" s="144"/>
      <c r="EVM25" s="145"/>
      <c r="EVN25" s="144"/>
      <c r="EVO25" s="145"/>
      <c r="EVP25" s="144"/>
      <c r="EVQ25" s="145"/>
      <c r="EVR25" s="144"/>
      <c r="EVS25" s="145"/>
      <c r="EVT25" s="144"/>
      <c r="EVU25" s="145"/>
      <c r="EVV25" s="144"/>
      <c r="EVW25" s="145"/>
      <c r="EVX25" s="144"/>
      <c r="EVY25" s="145"/>
      <c r="EVZ25" s="144"/>
      <c r="EWA25" s="145"/>
      <c r="EWB25" s="144"/>
      <c r="EWC25" s="145"/>
      <c r="EWD25" s="144"/>
      <c r="EWE25" s="145"/>
      <c r="EWF25" s="144"/>
      <c r="EWG25" s="145"/>
      <c r="EWH25" s="144"/>
      <c r="EWI25" s="145"/>
      <c r="EWJ25" s="144"/>
      <c r="EWK25" s="145"/>
      <c r="EWL25" s="144"/>
      <c r="EWM25" s="145"/>
      <c r="EWN25" s="144"/>
      <c r="EWO25" s="145"/>
      <c r="EWP25" s="144"/>
      <c r="EWQ25" s="145"/>
      <c r="EWR25" s="144"/>
      <c r="EWS25" s="145"/>
      <c r="EWT25" s="144"/>
      <c r="EWU25" s="145"/>
      <c r="EWV25" s="144"/>
      <c r="EWW25" s="145"/>
      <c r="EWX25" s="144"/>
      <c r="EWY25" s="145"/>
      <c r="EWZ25" s="144"/>
      <c r="EXA25" s="145"/>
      <c r="EXB25" s="144"/>
      <c r="EXC25" s="145"/>
      <c r="EXD25" s="144"/>
      <c r="EXE25" s="145"/>
      <c r="EXF25" s="144"/>
      <c r="EXG25" s="145"/>
      <c r="EXH25" s="144"/>
      <c r="EXI25" s="145"/>
      <c r="EXJ25" s="144"/>
      <c r="EXK25" s="145"/>
      <c r="EXL25" s="144"/>
      <c r="EXM25" s="145"/>
      <c r="EXN25" s="144"/>
      <c r="EXO25" s="145"/>
      <c r="EXP25" s="144"/>
      <c r="EXQ25" s="145"/>
      <c r="EXR25" s="144"/>
      <c r="EXS25" s="145"/>
      <c r="EXT25" s="144"/>
      <c r="EXU25" s="145"/>
      <c r="EXV25" s="144"/>
      <c r="EXW25" s="145"/>
      <c r="EXX25" s="144"/>
      <c r="EXY25" s="145"/>
      <c r="EXZ25" s="144"/>
      <c r="EYA25" s="145"/>
      <c r="EYB25" s="144"/>
      <c r="EYC25" s="145"/>
      <c r="EYD25" s="144"/>
      <c r="EYE25" s="145"/>
      <c r="EYF25" s="144"/>
      <c r="EYG25" s="145"/>
      <c r="EYH25" s="144"/>
      <c r="EYI25" s="145"/>
      <c r="EYJ25" s="144"/>
      <c r="EYK25" s="145"/>
      <c r="EYL25" s="144"/>
      <c r="EYM25" s="145"/>
      <c r="EYN25" s="144"/>
      <c r="EYO25" s="145"/>
      <c r="EYP25" s="144"/>
      <c r="EYQ25" s="145"/>
      <c r="EYR25" s="144"/>
      <c r="EYS25" s="145"/>
      <c r="EYT25" s="144"/>
      <c r="EYU25" s="145"/>
      <c r="EYV25" s="144"/>
      <c r="EYW25" s="145"/>
      <c r="EYX25" s="144"/>
      <c r="EYY25" s="145"/>
      <c r="EYZ25" s="144"/>
      <c r="EZA25" s="145"/>
      <c r="EZB25" s="144"/>
      <c r="EZC25" s="145"/>
      <c r="EZD25" s="144"/>
      <c r="EZE25" s="145"/>
      <c r="EZF25" s="144"/>
      <c r="EZG25" s="145"/>
      <c r="EZH25" s="144"/>
      <c r="EZI25" s="145"/>
      <c r="EZJ25" s="144"/>
      <c r="EZK25" s="145"/>
      <c r="EZL25" s="144"/>
      <c r="EZM25" s="145"/>
      <c r="EZN25" s="144"/>
      <c r="EZO25" s="145"/>
      <c r="EZP25" s="144"/>
      <c r="EZQ25" s="145"/>
      <c r="EZR25" s="144"/>
      <c r="EZS25" s="145"/>
      <c r="EZT25" s="144"/>
      <c r="EZU25" s="145"/>
      <c r="EZV25" s="144"/>
      <c r="EZW25" s="145"/>
      <c r="EZX25" s="144"/>
      <c r="EZY25" s="145"/>
      <c r="EZZ25" s="144"/>
      <c r="FAA25" s="145"/>
      <c r="FAB25" s="144"/>
      <c r="FAC25" s="145"/>
      <c r="FAD25" s="144"/>
      <c r="FAE25" s="145"/>
      <c r="FAF25" s="144"/>
      <c r="FAG25" s="145"/>
      <c r="FAH25" s="144"/>
      <c r="FAI25" s="145"/>
      <c r="FAJ25" s="144"/>
      <c r="FAK25" s="145"/>
      <c r="FAL25" s="144"/>
      <c r="FAM25" s="145"/>
      <c r="FAN25" s="144"/>
      <c r="FAO25" s="145"/>
      <c r="FAP25" s="144"/>
      <c r="FAQ25" s="145"/>
      <c r="FAR25" s="144"/>
      <c r="FAS25" s="145"/>
      <c r="FAT25" s="144"/>
      <c r="FAU25" s="145"/>
      <c r="FAV25" s="144"/>
      <c r="FAW25" s="145"/>
      <c r="FAX25" s="144"/>
      <c r="FAY25" s="145"/>
      <c r="FAZ25" s="144"/>
      <c r="FBA25" s="145"/>
      <c r="FBB25" s="144"/>
      <c r="FBC25" s="145"/>
      <c r="FBD25" s="144"/>
      <c r="FBE25" s="145"/>
      <c r="FBF25" s="144"/>
      <c r="FBG25" s="145"/>
      <c r="FBH25" s="144"/>
      <c r="FBI25" s="145"/>
      <c r="FBJ25" s="144"/>
      <c r="FBK25" s="145"/>
      <c r="FBL25" s="144"/>
      <c r="FBM25" s="145"/>
      <c r="FBN25" s="144"/>
      <c r="FBO25" s="145"/>
      <c r="FBP25" s="144"/>
      <c r="FBQ25" s="145"/>
      <c r="FBR25" s="144"/>
      <c r="FBS25" s="145"/>
      <c r="FBT25" s="144"/>
      <c r="FBU25" s="145"/>
      <c r="FBV25" s="144"/>
      <c r="FBW25" s="145"/>
      <c r="FBX25" s="144"/>
      <c r="FBY25" s="145"/>
      <c r="FBZ25" s="144"/>
      <c r="FCA25" s="145"/>
      <c r="FCB25" s="144"/>
      <c r="FCC25" s="145"/>
      <c r="FCD25" s="144"/>
      <c r="FCE25" s="145"/>
      <c r="FCF25" s="144"/>
      <c r="FCG25" s="145"/>
      <c r="FCH25" s="144"/>
      <c r="FCI25" s="145"/>
      <c r="FCJ25" s="144"/>
      <c r="FCK25" s="145"/>
      <c r="FCL25" s="144"/>
      <c r="FCM25" s="145"/>
      <c r="FCN25" s="144"/>
      <c r="FCO25" s="145"/>
      <c r="FCP25" s="144"/>
      <c r="FCQ25" s="145"/>
      <c r="FCR25" s="144"/>
      <c r="FCS25" s="145"/>
      <c r="FCT25" s="144"/>
      <c r="FCU25" s="145"/>
      <c r="FCV25" s="144"/>
      <c r="FCW25" s="145"/>
      <c r="FCX25" s="144"/>
      <c r="FCY25" s="145"/>
      <c r="FCZ25" s="144"/>
      <c r="FDA25" s="145"/>
      <c r="FDB25" s="144"/>
      <c r="FDC25" s="145"/>
      <c r="FDD25" s="144"/>
      <c r="FDE25" s="145"/>
      <c r="FDF25" s="144"/>
      <c r="FDG25" s="145"/>
      <c r="FDH25" s="144"/>
      <c r="FDI25" s="145"/>
      <c r="FDJ25" s="144"/>
      <c r="FDK25" s="145"/>
      <c r="FDL25" s="144"/>
      <c r="FDM25" s="145"/>
      <c r="FDN25" s="144"/>
      <c r="FDO25" s="145"/>
      <c r="FDP25" s="144"/>
      <c r="FDQ25" s="145"/>
      <c r="FDR25" s="144"/>
      <c r="FDS25" s="145"/>
      <c r="FDT25" s="144"/>
      <c r="FDU25" s="145"/>
      <c r="FDV25" s="144"/>
      <c r="FDW25" s="145"/>
      <c r="FDX25" s="144"/>
      <c r="FDY25" s="145"/>
      <c r="FDZ25" s="144"/>
      <c r="FEA25" s="145"/>
      <c r="FEB25" s="144"/>
      <c r="FEC25" s="145"/>
      <c r="FED25" s="144"/>
      <c r="FEE25" s="145"/>
      <c r="FEF25" s="144"/>
      <c r="FEG25" s="145"/>
      <c r="FEH25" s="144"/>
      <c r="FEI25" s="145"/>
      <c r="FEJ25" s="144"/>
      <c r="FEK25" s="145"/>
      <c r="FEL25" s="144"/>
      <c r="FEM25" s="145"/>
      <c r="FEN25" s="144"/>
      <c r="FEO25" s="145"/>
      <c r="FEP25" s="144"/>
      <c r="FEQ25" s="145"/>
      <c r="FER25" s="144"/>
      <c r="FES25" s="145"/>
      <c r="FET25" s="144"/>
      <c r="FEU25" s="145"/>
      <c r="FEV25" s="144"/>
      <c r="FEW25" s="145"/>
      <c r="FEX25" s="144"/>
      <c r="FEY25" s="145"/>
      <c r="FEZ25" s="144"/>
      <c r="FFA25" s="145"/>
      <c r="FFB25" s="144"/>
      <c r="FFC25" s="145"/>
      <c r="FFD25" s="144"/>
      <c r="FFE25" s="145"/>
      <c r="FFF25" s="144"/>
      <c r="FFG25" s="145"/>
      <c r="FFH25" s="144"/>
      <c r="FFI25" s="145"/>
      <c r="FFJ25" s="144"/>
      <c r="FFK25" s="145"/>
      <c r="FFL25" s="144"/>
      <c r="FFM25" s="145"/>
      <c r="FFN25" s="144"/>
      <c r="FFO25" s="145"/>
      <c r="FFP25" s="144"/>
      <c r="FFQ25" s="145"/>
      <c r="FFR25" s="144"/>
      <c r="FFS25" s="145"/>
      <c r="FFT25" s="144"/>
      <c r="FFU25" s="145"/>
      <c r="FFV25" s="144"/>
      <c r="FFW25" s="145"/>
      <c r="FFX25" s="144"/>
      <c r="FFY25" s="145"/>
      <c r="FFZ25" s="144"/>
      <c r="FGA25" s="145"/>
      <c r="FGB25" s="144"/>
      <c r="FGC25" s="145"/>
      <c r="FGD25" s="144"/>
      <c r="FGE25" s="145"/>
      <c r="FGF25" s="144"/>
      <c r="FGG25" s="145"/>
      <c r="FGH25" s="144"/>
      <c r="FGI25" s="145"/>
      <c r="FGJ25" s="144"/>
      <c r="FGK25" s="145"/>
      <c r="FGL25" s="144"/>
      <c r="FGM25" s="145"/>
      <c r="FGN25" s="144"/>
      <c r="FGO25" s="145"/>
      <c r="FGP25" s="144"/>
      <c r="FGQ25" s="145"/>
      <c r="FGR25" s="144"/>
      <c r="FGS25" s="145"/>
      <c r="FGT25" s="144"/>
      <c r="FGU25" s="145"/>
      <c r="FGV25" s="144"/>
      <c r="FGW25" s="145"/>
      <c r="FGX25" s="144"/>
      <c r="FGY25" s="145"/>
      <c r="FGZ25" s="144"/>
      <c r="FHA25" s="145"/>
      <c r="FHB25" s="144"/>
      <c r="FHC25" s="145"/>
      <c r="FHD25" s="144"/>
      <c r="FHE25" s="145"/>
      <c r="FHF25" s="144"/>
      <c r="FHG25" s="145"/>
      <c r="FHH25" s="144"/>
      <c r="FHI25" s="145"/>
      <c r="FHJ25" s="144"/>
      <c r="FHK25" s="145"/>
      <c r="FHL25" s="144"/>
      <c r="FHM25" s="145"/>
      <c r="FHN25" s="144"/>
      <c r="FHO25" s="145"/>
      <c r="FHP25" s="144"/>
      <c r="FHQ25" s="145"/>
      <c r="FHR25" s="144"/>
      <c r="FHS25" s="145"/>
      <c r="FHT25" s="144"/>
      <c r="FHU25" s="145"/>
      <c r="FHV25" s="144"/>
      <c r="FHW25" s="145"/>
      <c r="FHX25" s="144"/>
      <c r="FHY25" s="145"/>
      <c r="FHZ25" s="144"/>
      <c r="FIA25" s="145"/>
      <c r="FIB25" s="144"/>
      <c r="FIC25" s="145"/>
      <c r="FID25" s="144"/>
      <c r="FIE25" s="145"/>
      <c r="FIF25" s="144"/>
      <c r="FIG25" s="145"/>
      <c r="FIH25" s="144"/>
      <c r="FII25" s="145"/>
      <c r="FIJ25" s="144"/>
      <c r="FIK25" s="145"/>
      <c r="FIL25" s="144"/>
      <c r="FIM25" s="145"/>
      <c r="FIN25" s="144"/>
      <c r="FIO25" s="145"/>
      <c r="FIP25" s="144"/>
      <c r="FIQ25" s="145"/>
      <c r="FIR25" s="144"/>
      <c r="FIS25" s="145"/>
      <c r="FIT25" s="144"/>
      <c r="FIU25" s="145"/>
      <c r="FIV25" s="144"/>
      <c r="FIW25" s="145"/>
      <c r="FIX25" s="144"/>
      <c r="FIY25" s="145"/>
      <c r="FIZ25" s="144"/>
      <c r="FJA25" s="145"/>
      <c r="FJB25" s="144"/>
      <c r="FJC25" s="145"/>
      <c r="FJD25" s="144"/>
      <c r="FJE25" s="145"/>
      <c r="FJF25" s="144"/>
      <c r="FJG25" s="145"/>
      <c r="FJH25" s="144"/>
      <c r="FJI25" s="145"/>
      <c r="FJJ25" s="144"/>
      <c r="FJK25" s="145"/>
      <c r="FJL25" s="144"/>
      <c r="FJM25" s="145"/>
      <c r="FJN25" s="144"/>
      <c r="FJO25" s="145"/>
      <c r="FJP25" s="144"/>
      <c r="FJQ25" s="145"/>
      <c r="FJR25" s="144"/>
      <c r="FJS25" s="145"/>
      <c r="FJT25" s="144"/>
      <c r="FJU25" s="145"/>
      <c r="FJV25" s="144"/>
      <c r="FJW25" s="145"/>
      <c r="FJX25" s="144"/>
      <c r="FJY25" s="145"/>
      <c r="FJZ25" s="144"/>
      <c r="FKA25" s="145"/>
      <c r="FKB25" s="144"/>
      <c r="FKC25" s="145"/>
      <c r="FKD25" s="144"/>
      <c r="FKE25" s="145"/>
      <c r="FKF25" s="144"/>
      <c r="FKG25" s="145"/>
      <c r="FKH25" s="144"/>
      <c r="FKI25" s="145"/>
      <c r="FKJ25" s="144"/>
      <c r="FKK25" s="145"/>
      <c r="FKL25" s="144"/>
      <c r="FKM25" s="145"/>
      <c r="FKN25" s="144"/>
      <c r="FKO25" s="145"/>
      <c r="FKP25" s="144"/>
      <c r="FKQ25" s="145"/>
      <c r="FKR25" s="144"/>
      <c r="FKS25" s="145"/>
      <c r="FKT25" s="144"/>
      <c r="FKU25" s="145"/>
      <c r="FKV25" s="144"/>
      <c r="FKW25" s="145"/>
      <c r="FKX25" s="144"/>
      <c r="FKY25" s="145"/>
      <c r="FKZ25" s="144"/>
      <c r="FLA25" s="145"/>
      <c r="FLB25" s="144"/>
      <c r="FLC25" s="145"/>
      <c r="FLD25" s="144"/>
      <c r="FLE25" s="145"/>
      <c r="FLF25" s="144"/>
      <c r="FLG25" s="145"/>
      <c r="FLH25" s="144"/>
      <c r="FLI25" s="145"/>
      <c r="FLJ25" s="144"/>
      <c r="FLK25" s="145"/>
      <c r="FLL25" s="144"/>
      <c r="FLM25" s="145"/>
      <c r="FLN25" s="144"/>
      <c r="FLO25" s="145"/>
      <c r="FLP25" s="144"/>
      <c r="FLQ25" s="145"/>
      <c r="FLR25" s="144"/>
      <c r="FLS25" s="145"/>
      <c r="FLT25" s="144"/>
      <c r="FLU25" s="145"/>
      <c r="FLV25" s="144"/>
      <c r="FLW25" s="145"/>
      <c r="FLX25" s="144"/>
      <c r="FLY25" s="145"/>
      <c r="FLZ25" s="144"/>
      <c r="FMA25" s="145"/>
      <c r="FMB25" s="144"/>
      <c r="FMC25" s="145"/>
      <c r="FMD25" s="144"/>
      <c r="FME25" s="145"/>
      <c r="FMF25" s="144"/>
      <c r="FMG25" s="145"/>
      <c r="FMH25" s="144"/>
      <c r="FMI25" s="145"/>
      <c r="FMJ25" s="144"/>
      <c r="FMK25" s="145"/>
      <c r="FML25" s="144"/>
      <c r="FMM25" s="145"/>
      <c r="FMN25" s="144"/>
      <c r="FMO25" s="145"/>
      <c r="FMP25" s="144"/>
      <c r="FMQ25" s="145"/>
      <c r="FMR25" s="144"/>
      <c r="FMS25" s="145"/>
      <c r="FMT25" s="144"/>
      <c r="FMU25" s="145"/>
      <c r="FMV25" s="144"/>
      <c r="FMW25" s="145"/>
      <c r="FMX25" s="144"/>
      <c r="FMY25" s="145"/>
      <c r="FMZ25" s="144"/>
      <c r="FNA25" s="145"/>
      <c r="FNB25" s="144"/>
      <c r="FNC25" s="145"/>
      <c r="FND25" s="144"/>
      <c r="FNE25" s="145"/>
      <c r="FNF25" s="144"/>
      <c r="FNG25" s="145"/>
      <c r="FNH25" s="144"/>
      <c r="FNI25" s="145"/>
      <c r="FNJ25" s="144"/>
      <c r="FNK25" s="145"/>
      <c r="FNL25" s="144"/>
      <c r="FNM25" s="145"/>
      <c r="FNN25" s="144"/>
      <c r="FNO25" s="145"/>
      <c r="FNP25" s="144"/>
      <c r="FNQ25" s="145"/>
      <c r="FNR25" s="144"/>
      <c r="FNS25" s="145"/>
      <c r="FNT25" s="144"/>
      <c r="FNU25" s="145"/>
      <c r="FNV25" s="144"/>
      <c r="FNW25" s="145"/>
      <c r="FNX25" s="144"/>
      <c r="FNY25" s="145"/>
      <c r="FNZ25" s="144"/>
      <c r="FOA25" s="145"/>
      <c r="FOB25" s="144"/>
      <c r="FOC25" s="145"/>
      <c r="FOD25" s="144"/>
      <c r="FOE25" s="145"/>
      <c r="FOF25" s="144"/>
      <c r="FOG25" s="145"/>
      <c r="FOH25" s="144"/>
      <c r="FOI25" s="145"/>
      <c r="FOJ25" s="144"/>
      <c r="FOK25" s="145"/>
      <c r="FOL25" s="144"/>
      <c r="FOM25" s="145"/>
      <c r="FON25" s="144"/>
      <c r="FOO25" s="145"/>
      <c r="FOP25" s="144"/>
      <c r="FOQ25" s="145"/>
      <c r="FOR25" s="144"/>
      <c r="FOS25" s="145"/>
      <c r="FOT25" s="144"/>
      <c r="FOU25" s="145"/>
      <c r="FOV25" s="144"/>
      <c r="FOW25" s="145"/>
      <c r="FOX25" s="144"/>
      <c r="FOY25" s="145"/>
      <c r="FOZ25" s="144"/>
      <c r="FPA25" s="145"/>
      <c r="FPB25" s="144"/>
      <c r="FPC25" s="145"/>
      <c r="FPD25" s="144"/>
      <c r="FPE25" s="145"/>
      <c r="FPF25" s="144"/>
      <c r="FPG25" s="145"/>
      <c r="FPH25" s="144"/>
      <c r="FPI25" s="145"/>
      <c r="FPJ25" s="144"/>
      <c r="FPK25" s="145"/>
      <c r="FPL25" s="144"/>
      <c r="FPM25" s="145"/>
      <c r="FPN25" s="144"/>
      <c r="FPO25" s="145"/>
      <c r="FPP25" s="144"/>
      <c r="FPQ25" s="145"/>
      <c r="FPR25" s="144"/>
      <c r="FPS25" s="145"/>
      <c r="FPT25" s="144"/>
      <c r="FPU25" s="145"/>
      <c r="FPV25" s="144"/>
      <c r="FPW25" s="145"/>
      <c r="FPX25" s="144"/>
      <c r="FPY25" s="145"/>
      <c r="FPZ25" s="144"/>
      <c r="FQA25" s="145"/>
      <c r="FQB25" s="144"/>
      <c r="FQC25" s="145"/>
      <c r="FQD25" s="144"/>
      <c r="FQE25" s="145"/>
      <c r="FQF25" s="144"/>
      <c r="FQG25" s="145"/>
      <c r="FQH25" s="144"/>
      <c r="FQI25" s="145"/>
      <c r="FQJ25" s="144"/>
      <c r="FQK25" s="145"/>
      <c r="FQL25" s="144"/>
      <c r="FQM25" s="145"/>
      <c r="FQN25" s="144"/>
      <c r="FQO25" s="145"/>
      <c r="FQP25" s="144"/>
      <c r="FQQ25" s="145"/>
      <c r="FQR25" s="144"/>
      <c r="FQS25" s="145"/>
      <c r="FQT25" s="144"/>
      <c r="FQU25" s="145"/>
      <c r="FQV25" s="144"/>
      <c r="FQW25" s="145"/>
      <c r="FQX25" s="144"/>
      <c r="FQY25" s="145"/>
      <c r="FQZ25" s="144"/>
      <c r="FRA25" s="145"/>
      <c r="FRB25" s="144"/>
      <c r="FRC25" s="145"/>
      <c r="FRD25" s="144"/>
      <c r="FRE25" s="145"/>
      <c r="FRF25" s="144"/>
      <c r="FRG25" s="145"/>
      <c r="FRH25" s="144"/>
      <c r="FRI25" s="145"/>
      <c r="FRJ25" s="144"/>
      <c r="FRK25" s="145"/>
      <c r="FRL25" s="144"/>
      <c r="FRM25" s="145"/>
      <c r="FRN25" s="144"/>
      <c r="FRO25" s="145"/>
      <c r="FRP25" s="144"/>
      <c r="FRQ25" s="145"/>
      <c r="FRR25" s="144"/>
      <c r="FRS25" s="145"/>
      <c r="FRT25" s="144"/>
      <c r="FRU25" s="145"/>
      <c r="FRV25" s="144"/>
      <c r="FRW25" s="145"/>
      <c r="FRX25" s="144"/>
      <c r="FRY25" s="145"/>
      <c r="FRZ25" s="144"/>
      <c r="FSA25" s="145"/>
      <c r="FSB25" s="144"/>
      <c r="FSC25" s="145"/>
      <c r="FSD25" s="144"/>
      <c r="FSE25" s="145"/>
      <c r="FSF25" s="144"/>
      <c r="FSG25" s="145"/>
      <c r="FSH25" s="144"/>
      <c r="FSI25" s="145"/>
      <c r="FSJ25" s="144"/>
      <c r="FSK25" s="145"/>
      <c r="FSL25" s="144"/>
      <c r="FSM25" s="145"/>
      <c r="FSN25" s="144"/>
      <c r="FSO25" s="145"/>
      <c r="FSP25" s="144"/>
      <c r="FSQ25" s="145"/>
      <c r="FSR25" s="144"/>
      <c r="FSS25" s="145"/>
      <c r="FST25" s="144"/>
      <c r="FSU25" s="145"/>
      <c r="FSV25" s="144"/>
      <c r="FSW25" s="145"/>
      <c r="FSX25" s="144"/>
      <c r="FSY25" s="145"/>
      <c r="FSZ25" s="144"/>
      <c r="FTA25" s="145"/>
      <c r="FTB25" s="144"/>
      <c r="FTC25" s="145"/>
      <c r="FTD25" s="144"/>
      <c r="FTE25" s="145"/>
      <c r="FTF25" s="144"/>
      <c r="FTG25" s="145"/>
      <c r="FTH25" s="144"/>
      <c r="FTI25" s="145"/>
      <c r="FTJ25" s="144"/>
      <c r="FTK25" s="145"/>
      <c r="FTL25" s="144"/>
      <c r="FTM25" s="145"/>
      <c r="FTN25" s="144"/>
      <c r="FTO25" s="145"/>
      <c r="FTP25" s="144"/>
      <c r="FTQ25" s="145"/>
      <c r="FTR25" s="144"/>
      <c r="FTS25" s="145"/>
      <c r="FTT25" s="144"/>
      <c r="FTU25" s="145"/>
      <c r="FTV25" s="144"/>
      <c r="FTW25" s="145"/>
      <c r="FTX25" s="144"/>
      <c r="FTY25" s="145"/>
      <c r="FTZ25" s="144"/>
      <c r="FUA25" s="145"/>
      <c r="FUB25" s="144"/>
      <c r="FUC25" s="145"/>
      <c r="FUD25" s="144"/>
      <c r="FUE25" s="145"/>
      <c r="FUF25" s="144"/>
      <c r="FUG25" s="145"/>
      <c r="FUH25" s="144"/>
      <c r="FUI25" s="145"/>
      <c r="FUJ25" s="144"/>
      <c r="FUK25" s="145"/>
      <c r="FUL25" s="144"/>
      <c r="FUM25" s="145"/>
      <c r="FUN25" s="144"/>
      <c r="FUO25" s="145"/>
      <c r="FUP25" s="144"/>
      <c r="FUQ25" s="145"/>
      <c r="FUR25" s="144"/>
      <c r="FUS25" s="145"/>
      <c r="FUT25" s="144"/>
      <c r="FUU25" s="145"/>
      <c r="FUV25" s="144"/>
      <c r="FUW25" s="145"/>
      <c r="FUX25" s="144"/>
      <c r="FUY25" s="145"/>
      <c r="FUZ25" s="144"/>
      <c r="FVA25" s="145"/>
      <c r="FVB25" s="144"/>
      <c r="FVC25" s="145"/>
      <c r="FVD25" s="144"/>
      <c r="FVE25" s="145"/>
      <c r="FVF25" s="144"/>
      <c r="FVG25" s="145"/>
      <c r="FVH25" s="144"/>
      <c r="FVI25" s="145"/>
      <c r="FVJ25" s="144"/>
      <c r="FVK25" s="145"/>
      <c r="FVL25" s="144"/>
      <c r="FVM25" s="145"/>
      <c r="FVN25" s="144"/>
      <c r="FVO25" s="145"/>
      <c r="FVP25" s="144"/>
      <c r="FVQ25" s="145"/>
      <c r="FVR25" s="144"/>
      <c r="FVS25" s="145"/>
      <c r="FVT25" s="144"/>
      <c r="FVU25" s="145"/>
      <c r="FVV25" s="144"/>
      <c r="FVW25" s="145"/>
      <c r="FVX25" s="144"/>
      <c r="FVY25" s="145"/>
      <c r="FVZ25" s="144"/>
      <c r="FWA25" s="145"/>
      <c r="FWB25" s="144"/>
      <c r="FWC25" s="145"/>
      <c r="FWD25" s="144"/>
      <c r="FWE25" s="145"/>
      <c r="FWF25" s="144"/>
      <c r="FWG25" s="145"/>
      <c r="FWH25" s="144"/>
      <c r="FWI25" s="145"/>
      <c r="FWJ25" s="144"/>
      <c r="FWK25" s="145"/>
      <c r="FWL25" s="144"/>
      <c r="FWM25" s="145"/>
      <c r="FWN25" s="144"/>
      <c r="FWO25" s="145"/>
      <c r="FWP25" s="144"/>
      <c r="FWQ25" s="145"/>
      <c r="FWR25" s="144"/>
      <c r="FWS25" s="145"/>
      <c r="FWT25" s="144"/>
      <c r="FWU25" s="145"/>
      <c r="FWV25" s="144"/>
      <c r="FWW25" s="145"/>
      <c r="FWX25" s="144"/>
      <c r="FWY25" s="145"/>
      <c r="FWZ25" s="144"/>
      <c r="FXA25" s="145"/>
      <c r="FXB25" s="144"/>
      <c r="FXC25" s="145"/>
      <c r="FXD25" s="144"/>
      <c r="FXE25" s="145"/>
      <c r="FXF25" s="144"/>
      <c r="FXG25" s="145"/>
      <c r="FXH25" s="144"/>
      <c r="FXI25" s="145"/>
      <c r="FXJ25" s="144"/>
      <c r="FXK25" s="145"/>
      <c r="FXL25" s="144"/>
      <c r="FXM25" s="145"/>
      <c r="FXN25" s="144"/>
      <c r="FXO25" s="145"/>
      <c r="FXP25" s="144"/>
      <c r="FXQ25" s="145"/>
      <c r="FXR25" s="144"/>
      <c r="FXS25" s="145"/>
      <c r="FXT25" s="144"/>
      <c r="FXU25" s="145"/>
      <c r="FXV25" s="144"/>
      <c r="FXW25" s="145"/>
      <c r="FXX25" s="144"/>
      <c r="FXY25" s="145"/>
      <c r="FXZ25" s="144"/>
      <c r="FYA25" s="145"/>
      <c r="FYB25" s="144"/>
      <c r="FYC25" s="145"/>
      <c r="FYD25" s="144"/>
      <c r="FYE25" s="145"/>
      <c r="FYF25" s="144"/>
      <c r="FYG25" s="145"/>
      <c r="FYH25" s="144"/>
      <c r="FYI25" s="145"/>
      <c r="FYJ25" s="144"/>
      <c r="FYK25" s="145"/>
      <c r="FYL25" s="144"/>
      <c r="FYM25" s="145"/>
      <c r="FYN25" s="144"/>
      <c r="FYO25" s="145"/>
      <c r="FYP25" s="144"/>
      <c r="FYQ25" s="145"/>
      <c r="FYR25" s="144"/>
      <c r="FYS25" s="145"/>
      <c r="FYT25" s="144"/>
      <c r="FYU25" s="145"/>
      <c r="FYV25" s="144"/>
      <c r="FYW25" s="145"/>
      <c r="FYX25" s="144"/>
      <c r="FYY25" s="145"/>
      <c r="FYZ25" s="144"/>
      <c r="FZA25" s="145"/>
      <c r="FZB25" s="144"/>
      <c r="FZC25" s="145"/>
      <c r="FZD25" s="144"/>
      <c r="FZE25" s="145"/>
      <c r="FZF25" s="144"/>
      <c r="FZG25" s="145"/>
      <c r="FZH25" s="144"/>
      <c r="FZI25" s="145"/>
      <c r="FZJ25" s="144"/>
      <c r="FZK25" s="145"/>
      <c r="FZL25" s="144"/>
      <c r="FZM25" s="145"/>
      <c r="FZN25" s="144"/>
      <c r="FZO25" s="145"/>
      <c r="FZP25" s="144"/>
      <c r="FZQ25" s="145"/>
      <c r="FZR25" s="144"/>
      <c r="FZS25" s="145"/>
      <c r="FZT25" s="144"/>
      <c r="FZU25" s="145"/>
      <c r="FZV25" s="144"/>
      <c r="FZW25" s="145"/>
      <c r="FZX25" s="144"/>
      <c r="FZY25" s="145"/>
      <c r="FZZ25" s="144"/>
      <c r="GAA25" s="145"/>
      <c r="GAB25" s="144"/>
      <c r="GAC25" s="145"/>
      <c r="GAD25" s="144"/>
      <c r="GAE25" s="145"/>
      <c r="GAF25" s="144"/>
      <c r="GAG25" s="145"/>
      <c r="GAH25" s="144"/>
      <c r="GAI25" s="145"/>
      <c r="GAJ25" s="144"/>
      <c r="GAK25" s="145"/>
      <c r="GAL25" s="144"/>
      <c r="GAM25" s="145"/>
      <c r="GAN25" s="144"/>
      <c r="GAO25" s="145"/>
      <c r="GAP25" s="144"/>
      <c r="GAQ25" s="145"/>
      <c r="GAR25" s="144"/>
      <c r="GAS25" s="145"/>
      <c r="GAT25" s="144"/>
      <c r="GAU25" s="145"/>
      <c r="GAV25" s="144"/>
      <c r="GAW25" s="145"/>
      <c r="GAX25" s="144"/>
      <c r="GAY25" s="145"/>
      <c r="GAZ25" s="144"/>
      <c r="GBA25" s="145"/>
      <c r="GBB25" s="144"/>
      <c r="GBC25" s="145"/>
      <c r="GBD25" s="144"/>
      <c r="GBE25" s="145"/>
      <c r="GBF25" s="144"/>
      <c r="GBG25" s="145"/>
      <c r="GBH25" s="144"/>
      <c r="GBI25" s="145"/>
      <c r="GBJ25" s="144"/>
      <c r="GBK25" s="145"/>
      <c r="GBL25" s="144"/>
      <c r="GBM25" s="145"/>
      <c r="GBN25" s="144"/>
      <c r="GBO25" s="145"/>
      <c r="GBP25" s="144"/>
      <c r="GBQ25" s="145"/>
      <c r="GBR25" s="144"/>
      <c r="GBS25" s="145"/>
      <c r="GBT25" s="144"/>
      <c r="GBU25" s="145"/>
      <c r="GBV25" s="144"/>
      <c r="GBW25" s="145"/>
      <c r="GBX25" s="144"/>
      <c r="GBY25" s="145"/>
      <c r="GBZ25" s="144"/>
      <c r="GCA25" s="145"/>
      <c r="GCB25" s="144"/>
      <c r="GCC25" s="145"/>
      <c r="GCD25" s="144"/>
      <c r="GCE25" s="145"/>
      <c r="GCF25" s="144"/>
      <c r="GCG25" s="145"/>
      <c r="GCH25" s="144"/>
      <c r="GCI25" s="145"/>
      <c r="GCJ25" s="144"/>
      <c r="GCK25" s="145"/>
      <c r="GCL25" s="144"/>
      <c r="GCM25" s="145"/>
      <c r="GCN25" s="144"/>
      <c r="GCO25" s="145"/>
      <c r="GCP25" s="144"/>
      <c r="GCQ25" s="145"/>
      <c r="GCR25" s="144"/>
      <c r="GCS25" s="145"/>
      <c r="GCT25" s="144"/>
      <c r="GCU25" s="145"/>
      <c r="GCV25" s="144"/>
      <c r="GCW25" s="145"/>
      <c r="GCX25" s="144"/>
      <c r="GCY25" s="145"/>
      <c r="GCZ25" s="144"/>
      <c r="GDA25" s="145"/>
      <c r="GDB25" s="144"/>
      <c r="GDC25" s="145"/>
      <c r="GDD25" s="144"/>
      <c r="GDE25" s="145"/>
      <c r="GDF25" s="144"/>
      <c r="GDG25" s="145"/>
      <c r="GDH25" s="144"/>
      <c r="GDI25" s="145"/>
      <c r="GDJ25" s="144"/>
      <c r="GDK25" s="145"/>
      <c r="GDL25" s="144"/>
      <c r="GDM25" s="145"/>
      <c r="GDN25" s="144"/>
      <c r="GDO25" s="145"/>
      <c r="GDP25" s="144"/>
      <c r="GDQ25" s="145"/>
      <c r="GDR25" s="144"/>
      <c r="GDS25" s="145"/>
      <c r="GDT25" s="144"/>
      <c r="GDU25" s="145"/>
      <c r="GDV25" s="144"/>
      <c r="GDW25" s="145"/>
      <c r="GDX25" s="144"/>
      <c r="GDY25" s="145"/>
      <c r="GDZ25" s="144"/>
      <c r="GEA25" s="145"/>
      <c r="GEB25" s="144"/>
      <c r="GEC25" s="145"/>
      <c r="GED25" s="144"/>
      <c r="GEE25" s="145"/>
      <c r="GEF25" s="144"/>
      <c r="GEG25" s="145"/>
      <c r="GEH25" s="144"/>
      <c r="GEI25" s="145"/>
      <c r="GEJ25" s="144"/>
      <c r="GEK25" s="145"/>
      <c r="GEL25" s="144"/>
      <c r="GEM25" s="145"/>
      <c r="GEN25" s="144"/>
      <c r="GEO25" s="145"/>
      <c r="GEP25" s="144"/>
      <c r="GEQ25" s="145"/>
      <c r="GER25" s="144"/>
      <c r="GES25" s="145"/>
      <c r="GET25" s="144"/>
      <c r="GEU25" s="145"/>
      <c r="GEV25" s="144"/>
      <c r="GEW25" s="145"/>
      <c r="GEX25" s="144"/>
      <c r="GEY25" s="145"/>
      <c r="GEZ25" s="144"/>
      <c r="GFA25" s="145"/>
      <c r="GFB25" s="144"/>
      <c r="GFC25" s="145"/>
      <c r="GFD25" s="144"/>
      <c r="GFE25" s="145"/>
      <c r="GFF25" s="144"/>
      <c r="GFG25" s="145"/>
      <c r="GFH25" s="144"/>
      <c r="GFI25" s="145"/>
      <c r="GFJ25" s="144"/>
      <c r="GFK25" s="145"/>
      <c r="GFL25" s="144"/>
      <c r="GFM25" s="145"/>
      <c r="GFN25" s="144"/>
      <c r="GFO25" s="145"/>
      <c r="GFP25" s="144"/>
      <c r="GFQ25" s="145"/>
      <c r="GFR25" s="144"/>
      <c r="GFS25" s="145"/>
      <c r="GFT25" s="144"/>
      <c r="GFU25" s="145"/>
      <c r="GFV25" s="144"/>
      <c r="GFW25" s="145"/>
      <c r="GFX25" s="144"/>
      <c r="GFY25" s="145"/>
      <c r="GFZ25" s="144"/>
      <c r="GGA25" s="145"/>
      <c r="GGB25" s="144"/>
      <c r="GGC25" s="145"/>
      <c r="GGD25" s="144"/>
      <c r="GGE25" s="145"/>
      <c r="GGF25" s="144"/>
      <c r="GGG25" s="145"/>
      <c r="GGH25" s="144"/>
      <c r="GGI25" s="145"/>
      <c r="GGJ25" s="144"/>
      <c r="GGK25" s="145"/>
      <c r="GGL25" s="144"/>
      <c r="GGM25" s="145"/>
      <c r="GGN25" s="144"/>
      <c r="GGO25" s="145"/>
      <c r="GGP25" s="144"/>
      <c r="GGQ25" s="145"/>
      <c r="GGR25" s="144"/>
      <c r="GGS25" s="145"/>
      <c r="GGT25" s="144"/>
      <c r="GGU25" s="145"/>
      <c r="GGV25" s="144"/>
      <c r="GGW25" s="145"/>
      <c r="GGX25" s="144"/>
      <c r="GGY25" s="145"/>
      <c r="GGZ25" s="144"/>
      <c r="GHA25" s="145"/>
      <c r="GHB25" s="144"/>
      <c r="GHC25" s="145"/>
      <c r="GHD25" s="144"/>
      <c r="GHE25" s="145"/>
      <c r="GHF25" s="144"/>
      <c r="GHG25" s="145"/>
      <c r="GHH25" s="144"/>
      <c r="GHI25" s="145"/>
      <c r="GHJ25" s="144"/>
      <c r="GHK25" s="145"/>
      <c r="GHL25" s="144"/>
      <c r="GHM25" s="145"/>
      <c r="GHN25" s="144"/>
      <c r="GHO25" s="145"/>
      <c r="GHP25" s="144"/>
      <c r="GHQ25" s="145"/>
      <c r="GHR25" s="144"/>
      <c r="GHS25" s="145"/>
      <c r="GHT25" s="144"/>
      <c r="GHU25" s="145"/>
      <c r="GHV25" s="144"/>
      <c r="GHW25" s="145"/>
      <c r="GHX25" s="144"/>
      <c r="GHY25" s="145"/>
      <c r="GHZ25" s="144"/>
      <c r="GIA25" s="145"/>
      <c r="GIB25" s="144"/>
      <c r="GIC25" s="145"/>
      <c r="GID25" s="144"/>
      <c r="GIE25" s="145"/>
      <c r="GIF25" s="144"/>
      <c r="GIG25" s="145"/>
      <c r="GIH25" s="144"/>
      <c r="GII25" s="145"/>
      <c r="GIJ25" s="144"/>
      <c r="GIK25" s="145"/>
      <c r="GIL25" s="144"/>
      <c r="GIM25" s="145"/>
      <c r="GIN25" s="144"/>
      <c r="GIO25" s="145"/>
      <c r="GIP25" s="144"/>
      <c r="GIQ25" s="145"/>
      <c r="GIR25" s="144"/>
      <c r="GIS25" s="145"/>
      <c r="GIT25" s="144"/>
      <c r="GIU25" s="145"/>
      <c r="GIV25" s="144"/>
      <c r="GIW25" s="145"/>
      <c r="GIX25" s="144"/>
      <c r="GIY25" s="145"/>
      <c r="GIZ25" s="144"/>
      <c r="GJA25" s="145"/>
      <c r="GJB25" s="144"/>
      <c r="GJC25" s="145"/>
      <c r="GJD25" s="144"/>
      <c r="GJE25" s="145"/>
      <c r="GJF25" s="144"/>
      <c r="GJG25" s="145"/>
      <c r="GJH25" s="144"/>
      <c r="GJI25" s="145"/>
      <c r="GJJ25" s="144"/>
      <c r="GJK25" s="145"/>
      <c r="GJL25" s="144"/>
      <c r="GJM25" s="145"/>
      <c r="GJN25" s="144"/>
      <c r="GJO25" s="145"/>
      <c r="GJP25" s="144"/>
      <c r="GJQ25" s="145"/>
      <c r="GJR25" s="144"/>
      <c r="GJS25" s="145"/>
      <c r="GJT25" s="144"/>
      <c r="GJU25" s="145"/>
      <c r="GJV25" s="144"/>
      <c r="GJW25" s="145"/>
      <c r="GJX25" s="144"/>
      <c r="GJY25" s="145"/>
      <c r="GJZ25" s="144"/>
      <c r="GKA25" s="145"/>
      <c r="GKB25" s="144"/>
      <c r="GKC25" s="145"/>
      <c r="GKD25" s="144"/>
      <c r="GKE25" s="145"/>
      <c r="GKF25" s="144"/>
      <c r="GKG25" s="145"/>
      <c r="GKH25" s="144"/>
      <c r="GKI25" s="145"/>
      <c r="GKJ25" s="144"/>
      <c r="GKK25" s="145"/>
      <c r="GKL25" s="144"/>
      <c r="GKM25" s="145"/>
      <c r="GKN25" s="144"/>
      <c r="GKO25" s="145"/>
      <c r="GKP25" s="144"/>
      <c r="GKQ25" s="145"/>
      <c r="GKR25" s="144"/>
      <c r="GKS25" s="145"/>
      <c r="GKT25" s="144"/>
      <c r="GKU25" s="145"/>
      <c r="GKV25" s="144"/>
      <c r="GKW25" s="145"/>
      <c r="GKX25" s="144"/>
      <c r="GKY25" s="145"/>
      <c r="GKZ25" s="144"/>
      <c r="GLA25" s="145"/>
      <c r="GLB25" s="144"/>
      <c r="GLC25" s="145"/>
      <c r="GLD25" s="144"/>
      <c r="GLE25" s="145"/>
      <c r="GLF25" s="144"/>
      <c r="GLG25" s="145"/>
      <c r="GLH25" s="144"/>
      <c r="GLI25" s="145"/>
      <c r="GLJ25" s="144"/>
      <c r="GLK25" s="145"/>
      <c r="GLL25" s="144"/>
      <c r="GLM25" s="145"/>
      <c r="GLN25" s="144"/>
      <c r="GLO25" s="145"/>
      <c r="GLP25" s="144"/>
      <c r="GLQ25" s="145"/>
      <c r="GLR25" s="144"/>
      <c r="GLS25" s="145"/>
      <c r="GLT25" s="144"/>
      <c r="GLU25" s="145"/>
      <c r="GLV25" s="144"/>
      <c r="GLW25" s="145"/>
      <c r="GLX25" s="144"/>
      <c r="GLY25" s="145"/>
      <c r="GLZ25" s="144"/>
      <c r="GMA25" s="145"/>
      <c r="GMB25" s="144"/>
      <c r="GMC25" s="145"/>
      <c r="GMD25" s="144"/>
      <c r="GME25" s="145"/>
      <c r="GMF25" s="144"/>
      <c r="GMG25" s="145"/>
      <c r="GMH25" s="144"/>
      <c r="GMI25" s="145"/>
      <c r="GMJ25" s="144"/>
      <c r="GMK25" s="145"/>
      <c r="GML25" s="144"/>
      <c r="GMM25" s="145"/>
      <c r="GMN25" s="144"/>
      <c r="GMO25" s="145"/>
      <c r="GMP25" s="144"/>
      <c r="GMQ25" s="145"/>
      <c r="GMR25" s="144"/>
      <c r="GMS25" s="145"/>
      <c r="GMT25" s="144"/>
      <c r="GMU25" s="145"/>
      <c r="GMV25" s="144"/>
      <c r="GMW25" s="145"/>
      <c r="GMX25" s="144"/>
      <c r="GMY25" s="145"/>
      <c r="GMZ25" s="144"/>
      <c r="GNA25" s="145"/>
      <c r="GNB25" s="144"/>
      <c r="GNC25" s="145"/>
      <c r="GND25" s="144"/>
      <c r="GNE25" s="145"/>
      <c r="GNF25" s="144"/>
      <c r="GNG25" s="145"/>
      <c r="GNH25" s="144"/>
      <c r="GNI25" s="145"/>
      <c r="GNJ25" s="144"/>
      <c r="GNK25" s="145"/>
      <c r="GNL25" s="144"/>
      <c r="GNM25" s="145"/>
      <c r="GNN25" s="144"/>
      <c r="GNO25" s="145"/>
      <c r="GNP25" s="144"/>
      <c r="GNQ25" s="145"/>
      <c r="GNR25" s="144"/>
      <c r="GNS25" s="145"/>
      <c r="GNT25" s="144"/>
      <c r="GNU25" s="145"/>
      <c r="GNV25" s="144"/>
      <c r="GNW25" s="145"/>
      <c r="GNX25" s="144"/>
      <c r="GNY25" s="145"/>
      <c r="GNZ25" s="144"/>
      <c r="GOA25" s="145"/>
      <c r="GOB25" s="144"/>
      <c r="GOC25" s="145"/>
      <c r="GOD25" s="144"/>
      <c r="GOE25" s="145"/>
      <c r="GOF25" s="144"/>
      <c r="GOG25" s="145"/>
      <c r="GOH25" s="144"/>
      <c r="GOI25" s="145"/>
      <c r="GOJ25" s="144"/>
      <c r="GOK25" s="145"/>
      <c r="GOL25" s="144"/>
      <c r="GOM25" s="145"/>
      <c r="GON25" s="144"/>
      <c r="GOO25" s="145"/>
      <c r="GOP25" s="144"/>
      <c r="GOQ25" s="145"/>
      <c r="GOR25" s="144"/>
      <c r="GOS25" s="145"/>
      <c r="GOT25" s="144"/>
      <c r="GOU25" s="145"/>
      <c r="GOV25" s="144"/>
      <c r="GOW25" s="145"/>
      <c r="GOX25" s="144"/>
      <c r="GOY25" s="145"/>
      <c r="GOZ25" s="144"/>
      <c r="GPA25" s="145"/>
      <c r="GPB25" s="144"/>
      <c r="GPC25" s="145"/>
      <c r="GPD25" s="144"/>
      <c r="GPE25" s="145"/>
      <c r="GPF25" s="144"/>
      <c r="GPG25" s="145"/>
      <c r="GPH25" s="144"/>
      <c r="GPI25" s="145"/>
      <c r="GPJ25" s="144"/>
      <c r="GPK25" s="145"/>
      <c r="GPL25" s="144"/>
      <c r="GPM25" s="145"/>
      <c r="GPN25" s="144"/>
      <c r="GPO25" s="145"/>
      <c r="GPP25" s="144"/>
      <c r="GPQ25" s="145"/>
      <c r="GPR25" s="144"/>
      <c r="GPS25" s="145"/>
      <c r="GPT25" s="144"/>
      <c r="GPU25" s="145"/>
      <c r="GPV25" s="144"/>
      <c r="GPW25" s="145"/>
      <c r="GPX25" s="144"/>
      <c r="GPY25" s="145"/>
      <c r="GPZ25" s="144"/>
      <c r="GQA25" s="145"/>
      <c r="GQB25" s="144"/>
      <c r="GQC25" s="145"/>
      <c r="GQD25" s="144"/>
      <c r="GQE25" s="145"/>
      <c r="GQF25" s="144"/>
      <c r="GQG25" s="145"/>
      <c r="GQH25" s="144"/>
      <c r="GQI25" s="145"/>
      <c r="GQJ25" s="144"/>
      <c r="GQK25" s="145"/>
      <c r="GQL25" s="144"/>
      <c r="GQM25" s="145"/>
      <c r="GQN25" s="144"/>
      <c r="GQO25" s="145"/>
      <c r="GQP25" s="144"/>
      <c r="GQQ25" s="145"/>
      <c r="GQR25" s="144"/>
      <c r="GQS25" s="145"/>
      <c r="GQT25" s="144"/>
      <c r="GQU25" s="145"/>
      <c r="GQV25" s="144"/>
      <c r="GQW25" s="145"/>
      <c r="GQX25" s="144"/>
      <c r="GQY25" s="145"/>
      <c r="GQZ25" s="144"/>
      <c r="GRA25" s="145"/>
      <c r="GRB25" s="144"/>
      <c r="GRC25" s="145"/>
      <c r="GRD25" s="144"/>
      <c r="GRE25" s="145"/>
      <c r="GRF25" s="144"/>
      <c r="GRG25" s="145"/>
      <c r="GRH25" s="144"/>
      <c r="GRI25" s="145"/>
      <c r="GRJ25" s="144"/>
      <c r="GRK25" s="145"/>
      <c r="GRL25" s="144"/>
      <c r="GRM25" s="145"/>
      <c r="GRN25" s="144"/>
      <c r="GRO25" s="145"/>
      <c r="GRP25" s="144"/>
      <c r="GRQ25" s="145"/>
      <c r="GRR25" s="144"/>
      <c r="GRS25" s="145"/>
      <c r="GRT25" s="144"/>
      <c r="GRU25" s="145"/>
      <c r="GRV25" s="144"/>
      <c r="GRW25" s="145"/>
      <c r="GRX25" s="144"/>
      <c r="GRY25" s="145"/>
      <c r="GRZ25" s="144"/>
      <c r="GSA25" s="145"/>
      <c r="GSB25" s="144"/>
      <c r="GSC25" s="145"/>
      <c r="GSD25" s="144"/>
      <c r="GSE25" s="145"/>
      <c r="GSF25" s="144"/>
      <c r="GSG25" s="145"/>
      <c r="GSH25" s="144"/>
      <c r="GSI25" s="145"/>
      <c r="GSJ25" s="144"/>
      <c r="GSK25" s="145"/>
      <c r="GSL25" s="144"/>
      <c r="GSM25" s="145"/>
      <c r="GSN25" s="144"/>
      <c r="GSO25" s="145"/>
      <c r="GSP25" s="144"/>
      <c r="GSQ25" s="145"/>
      <c r="GSR25" s="144"/>
      <c r="GSS25" s="145"/>
      <c r="GST25" s="144"/>
      <c r="GSU25" s="145"/>
      <c r="GSV25" s="144"/>
      <c r="GSW25" s="145"/>
      <c r="GSX25" s="144"/>
      <c r="GSY25" s="145"/>
      <c r="GSZ25" s="144"/>
      <c r="GTA25" s="145"/>
      <c r="GTB25" s="144"/>
      <c r="GTC25" s="145"/>
      <c r="GTD25" s="144"/>
      <c r="GTE25" s="145"/>
      <c r="GTF25" s="144"/>
      <c r="GTG25" s="145"/>
      <c r="GTH25" s="144"/>
      <c r="GTI25" s="145"/>
      <c r="GTJ25" s="144"/>
      <c r="GTK25" s="145"/>
      <c r="GTL25" s="144"/>
      <c r="GTM25" s="145"/>
      <c r="GTN25" s="144"/>
      <c r="GTO25" s="145"/>
      <c r="GTP25" s="144"/>
      <c r="GTQ25" s="145"/>
      <c r="GTR25" s="144"/>
      <c r="GTS25" s="145"/>
      <c r="GTT25" s="144"/>
      <c r="GTU25" s="145"/>
      <c r="GTV25" s="144"/>
      <c r="GTW25" s="145"/>
      <c r="GTX25" s="144"/>
      <c r="GTY25" s="145"/>
      <c r="GTZ25" s="144"/>
      <c r="GUA25" s="145"/>
      <c r="GUB25" s="144"/>
      <c r="GUC25" s="145"/>
      <c r="GUD25" s="144"/>
      <c r="GUE25" s="145"/>
      <c r="GUF25" s="144"/>
      <c r="GUG25" s="145"/>
      <c r="GUH25" s="144"/>
      <c r="GUI25" s="145"/>
      <c r="GUJ25" s="144"/>
      <c r="GUK25" s="145"/>
      <c r="GUL25" s="144"/>
      <c r="GUM25" s="145"/>
      <c r="GUN25" s="144"/>
      <c r="GUO25" s="145"/>
      <c r="GUP25" s="144"/>
      <c r="GUQ25" s="145"/>
      <c r="GUR25" s="144"/>
      <c r="GUS25" s="145"/>
      <c r="GUT25" s="144"/>
      <c r="GUU25" s="145"/>
      <c r="GUV25" s="144"/>
      <c r="GUW25" s="145"/>
      <c r="GUX25" s="144"/>
      <c r="GUY25" s="145"/>
      <c r="GUZ25" s="144"/>
      <c r="GVA25" s="145"/>
      <c r="GVB25" s="144"/>
      <c r="GVC25" s="145"/>
      <c r="GVD25" s="144"/>
      <c r="GVE25" s="145"/>
      <c r="GVF25" s="144"/>
      <c r="GVG25" s="145"/>
      <c r="GVH25" s="144"/>
      <c r="GVI25" s="145"/>
      <c r="GVJ25" s="144"/>
      <c r="GVK25" s="145"/>
      <c r="GVL25" s="144"/>
      <c r="GVM25" s="145"/>
      <c r="GVN25" s="144"/>
      <c r="GVO25" s="145"/>
      <c r="GVP25" s="144"/>
      <c r="GVQ25" s="145"/>
      <c r="GVR25" s="144"/>
      <c r="GVS25" s="145"/>
      <c r="GVT25" s="144"/>
      <c r="GVU25" s="145"/>
      <c r="GVV25" s="144"/>
      <c r="GVW25" s="145"/>
      <c r="GVX25" s="144"/>
      <c r="GVY25" s="145"/>
      <c r="GVZ25" s="144"/>
      <c r="GWA25" s="145"/>
      <c r="GWB25" s="144"/>
      <c r="GWC25" s="145"/>
      <c r="GWD25" s="144"/>
      <c r="GWE25" s="145"/>
      <c r="GWF25" s="144"/>
      <c r="GWG25" s="145"/>
      <c r="GWH25" s="144"/>
      <c r="GWI25" s="145"/>
      <c r="GWJ25" s="144"/>
      <c r="GWK25" s="145"/>
      <c r="GWL25" s="144"/>
      <c r="GWM25" s="145"/>
      <c r="GWN25" s="144"/>
      <c r="GWO25" s="145"/>
      <c r="GWP25" s="144"/>
      <c r="GWQ25" s="145"/>
      <c r="GWR25" s="144"/>
      <c r="GWS25" s="145"/>
      <c r="GWT25" s="144"/>
      <c r="GWU25" s="145"/>
      <c r="GWV25" s="144"/>
      <c r="GWW25" s="145"/>
      <c r="GWX25" s="144"/>
      <c r="GWY25" s="145"/>
      <c r="GWZ25" s="144"/>
      <c r="GXA25" s="145"/>
      <c r="GXB25" s="144"/>
      <c r="GXC25" s="145"/>
      <c r="GXD25" s="144"/>
      <c r="GXE25" s="145"/>
      <c r="GXF25" s="144"/>
      <c r="GXG25" s="145"/>
      <c r="GXH25" s="144"/>
      <c r="GXI25" s="145"/>
      <c r="GXJ25" s="144"/>
      <c r="GXK25" s="145"/>
      <c r="GXL25" s="144"/>
      <c r="GXM25" s="145"/>
      <c r="GXN25" s="144"/>
      <c r="GXO25" s="145"/>
      <c r="GXP25" s="144"/>
      <c r="GXQ25" s="145"/>
      <c r="GXR25" s="144"/>
      <c r="GXS25" s="145"/>
      <c r="GXT25" s="144"/>
      <c r="GXU25" s="145"/>
      <c r="GXV25" s="144"/>
      <c r="GXW25" s="145"/>
      <c r="GXX25" s="144"/>
      <c r="GXY25" s="145"/>
      <c r="GXZ25" s="144"/>
      <c r="GYA25" s="145"/>
      <c r="GYB25" s="144"/>
      <c r="GYC25" s="145"/>
      <c r="GYD25" s="144"/>
      <c r="GYE25" s="145"/>
      <c r="GYF25" s="144"/>
      <c r="GYG25" s="145"/>
      <c r="GYH25" s="144"/>
      <c r="GYI25" s="145"/>
      <c r="GYJ25" s="144"/>
      <c r="GYK25" s="145"/>
      <c r="GYL25" s="144"/>
      <c r="GYM25" s="145"/>
      <c r="GYN25" s="144"/>
      <c r="GYO25" s="145"/>
      <c r="GYP25" s="144"/>
      <c r="GYQ25" s="145"/>
      <c r="GYR25" s="144"/>
      <c r="GYS25" s="145"/>
      <c r="GYT25" s="144"/>
      <c r="GYU25" s="145"/>
      <c r="GYV25" s="144"/>
      <c r="GYW25" s="145"/>
      <c r="GYX25" s="144"/>
      <c r="GYY25" s="145"/>
      <c r="GYZ25" s="144"/>
      <c r="GZA25" s="145"/>
      <c r="GZB25" s="144"/>
      <c r="GZC25" s="145"/>
      <c r="GZD25" s="144"/>
      <c r="GZE25" s="145"/>
      <c r="GZF25" s="144"/>
      <c r="GZG25" s="145"/>
      <c r="GZH25" s="144"/>
      <c r="GZI25" s="145"/>
      <c r="GZJ25" s="144"/>
      <c r="GZK25" s="145"/>
      <c r="GZL25" s="144"/>
      <c r="GZM25" s="145"/>
      <c r="GZN25" s="144"/>
      <c r="GZO25" s="145"/>
      <c r="GZP25" s="144"/>
      <c r="GZQ25" s="145"/>
      <c r="GZR25" s="144"/>
      <c r="GZS25" s="145"/>
      <c r="GZT25" s="144"/>
      <c r="GZU25" s="145"/>
      <c r="GZV25" s="144"/>
      <c r="GZW25" s="145"/>
      <c r="GZX25" s="144"/>
      <c r="GZY25" s="145"/>
      <c r="GZZ25" s="144"/>
      <c r="HAA25" s="145"/>
      <c r="HAB25" s="144"/>
      <c r="HAC25" s="145"/>
      <c r="HAD25" s="144"/>
      <c r="HAE25" s="145"/>
      <c r="HAF25" s="144"/>
      <c r="HAG25" s="145"/>
      <c r="HAH25" s="144"/>
      <c r="HAI25" s="145"/>
      <c r="HAJ25" s="144"/>
      <c r="HAK25" s="145"/>
      <c r="HAL25" s="144"/>
      <c r="HAM25" s="145"/>
      <c r="HAN25" s="144"/>
      <c r="HAO25" s="145"/>
      <c r="HAP25" s="144"/>
      <c r="HAQ25" s="145"/>
      <c r="HAR25" s="144"/>
      <c r="HAS25" s="145"/>
      <c r="HAT25" s="144"/>
      <c r="HAU25" s="145"/>
      <c r="HAV25" s="144"/>
      <c r="HAW25" s="145"/>
      <c r="HAX25" s="144"/>
      <c r="HAY25" s="145"/>
      <c r="HAZ25" s="144"/>
      <c r="HBA25" s="145"/>
      <c r="HBB25" s="144"/>
      <c r="HBC25" s="145"/>
      <c r="HBD25" s="144"/>
      <c r="HBE25" s="145"/>
      <c r="HBF25" s="144"/>
      <c r="HBG25" s="145"/>
      <c r="HBH25" s="144"/>
      <c r="HBI25" s="145"/>
      <c r="HBJ25" s="144"/>
      <c r="HBK25" s="145"/>
      <c r="HBL25" s="144"/>
      <c r="HBM25" s="145"/>
      <c r="HBN25" s="144"/>
      <c r="HBO25" s="145"/>
      <c r="HBP25" s="144"/>
      <c r="HBQ25" s="145"/>
      <c r="HBR25" s="144"/>
      <c r="HBS25" s="145"/>
      <c r="HBT25" s="144"/>
      <c r="HBU25" s="145"/>
      <c r="HBV25" s="144"/>
      <c r="HBW25" s="145"/>
      <c r="HBX25" s="144"/>
      <c r="HBY25" s="145"/>
      <c r="HBZ25" s="144"/>
      <c r="HCA25" s="145"/>
      <c r="HCB25" s="144"/>
      <c r="HCC25" s="145"/>
      <c r="HCD25" s="144"/>
      <c r="HCE25" s="145"/>
      <c r="HCF25" s="144"/>
      <c r="HCG25" s="145"/>
      <c r="HCH25" s="144"/>
      <c r="HCI25" s="145"/>
      <c r="HCJ25" s="144"/>
      <c r="HCK25" s="145"/>
      <c r="HCL25" s="144"/>
      <c r="HCM25" s="145"/>
      <c r="HCN25" s="144"/>
      <c r="HCO25" s="145"/>
      <c r="HCP25" s="144"/>
      <c r="HCQ25" s="145"/>
      <c r="HCR25" s="144"/>
      <c r="HCS25" s="145"/>
      <c r="HCT25" s="144"/>
      <c r="HCU25" s="145"/>
      <c r="HCV25" s="144"/>
      <c r="HCW25" s="145"/>
      <c r="HCX25" s="144"/>
      <c r="HCY25" s="145"/>
      <c r="HCZ25" s="144"/>
      <c r="HDA25" s="145"/>
      <c r="HDB25" s="144"/>
      <c r="HDC25" s="145"/>
      <c r="HDD25" s="144"/>
      <c r="HDE25" s="145"/>
      <c r="HDF25" s="144"/>
      <c r="HDG25" s="145"/>
      <c r="HDH25" s="144"/>
      <c r="HDI25" s="145"/>
      <c r="HDJ25" s="144"/>
      <c r="HDK25" s="145"/>
      <c r="HDL25" s="144"/>
      <c r="HDM25" s="145"/>
      <c r="HDN25" s="144"/>
      <c r="HDO25" s="145"/>
      <c r="HDP25" s="144"/>
      <c r="HDQ25" s="145"/>
      <c r="HDR25" s="144"/>
      <c r="HDS25" s="145"/>
      <c r="HDT25" s="144"/>
      <c r="HDU25" s="145"/>
      <c r="HDV25" s="144"/>
      <c r="HDW25" s="145"/>
      <c r="HDX25" s="144"/>
      <c r="HDY25" s="145"/>
      <c r="HDZ25" s="144"/>
      <c r="HEA25" s="145"/>
      <c r="HEB25" s="144"/>
      <c r="HEC25" s="145"/>
      <c r="HED25" s="144"/>
      <c r="HEE25" s="145"/>
      <c r="HEF25" s="144"/>
      <c r="HEG25" s="145"/>
      <c r="HEH25" s="144"/>
      <c r="HEI25" s="145"/>
      <c r="HEJ25" s="144"/>
      <c r="HEK25" s="145"/>
      <c r="HEL25" s="144"/>
      <c r="HEM25" s="145"/>
      <c r="HEN25" s="144"/>
      <c r="HEO25" s="145"/>
      <c r="HEP25" s="144"/>
      <c r="HEQ25" s="145"/>
      <c r="HER25" s="144"/>
      <c r="HES25" s="145"/>
      <c r="HET25" s="144"/>
      <c r="HEU25" s="145"/>
      <c r="HEV25" s="144"/>
      <c r="HEW25" s="145"/>
      <c r="HEX25" s="144"/>
      <c r="HEY25" s="145"/>
      <c r="HEZ25" s="144"/>
      <c r="HFA25" s="145"/>
      <c r="HFB25" s="144"/>
      <c r="HFC25" s="145"/>
      <c r="HFD25" s="144"/>
      <c r="HFE25" s="145"/>
      <c r="HFF25" s="144"/>
      <c r="HFG25" s="145"/>
      <c r="HFH25" s="144"/>
      <c r="HFI25" s="145"/>
      <c r="HFJ25" s="144"/>
      <c r="HFK25" s="145"/>
      <c r="HFL25" s="144"/>
      <c r="HFM25" s="145"/>
      <c r="HFN25" s="144"/>
      <c r="HFO25" s="145"/>
      <c r="HFP25" s="144"/>
      <c r="HFQ25" s="145"/>
      <c r="HFR25" s="144"/>
      <c r="HFS25" s="145"/>
      <c r="HFT25" s="144"/>
      <c r="HFU25" s="145"/>
      <c r="HFV25" s="144"/>
      <c r="HFW25" s="145"/>
      <c r="HFX25" s="144"/>
      <c r="HFY25" s="145"/>
      <c r="HFZ25" s="144"/>
      <c r="HGA25" s="145"/>
      <c r="HGB25" s="144"/>
      <c r="HGC25" s="145"/>
      <c r="HGD25" s="144"/>
      <c r="HGE25" s="145"/>
      <c r="HGF25" s="144"/>
      <c r="HGG25" s="145"/>
      <c r="HGH25" s="144"/>
      <c r="HGI25" s="145"/>
      <c r="HGJ25" s="144"/>
      <c r="HGK25" s="145"/>
      <c r="HGL25" s="144"/>
      <c r="HGM25" s="145"/>
      <c r="HGN25" s="144"/>
      <c r="HGO25" s="145"/>
      <c r="HGP25" s="144"/>
      <c r="HGQ25" s="145"/>
      <c r="HGR25" s="144"/>
      <c r="HGS25" s="145"/>
      <c r="HGT25" s="144"/>
      <c r="HGU25" s="145"/>
      <c r="HGV25" s="144"/>
      <c r="HGW25" s="145"/>
      <c r="HGX25" s="144"/>
      <c r="HGY25" s="145"/>
      <c r="HGZ25" s="144"/>
      <c r="HHA25" s="145"/>
      <c r="HHB25" s="144"/>
      <c r="HHC25" s="145"/>
      <c r="HHD25" s="144"/>
      <c r="HHE25" s="145"/>
      <c r="HHF25" s="144"/>
      <c r="HHG25" s="145"/>
      <c r="HHH25" s="144"/>
      <c r="HHI25" s="145"/>
      <c r="HHJ25" s="144"/>
      <c r="HHK25" s="145"/>
      <c r="HHL25" s="144"/>
      <c r="HHM25" s="145"/>
      <c r="HHN25" s="144"/>
      <c r="HHO25" s="145"/>
      <c r="HHP25" s="144"/>
      <c r="HHQ25" s="145"/>
      <c r="HHR25" s="144"/>
      <c r="HHS25" s="145"/>
      <c r="HHT25" s="144"/>
      <c r="HHU25" s="145"/>
      <c r="HHV25" s="144"/>
      <c r="HHW25" s="145"/>
      <c r="HHX25" s="144"/>
      <c r="HHY25" s="145"/>
      <c r="HHZ25" s="144"/>
      <c r="HIA25" s="145"/>
      <c r="HIB25" s="144"/>
      <c r="HIC25" s="145"/>
      <c r="HID25" s="144"/>
      <c r="HIE25" s="145"/>
      <c r="HIF25" s="144"/>
      <c r="HIG25" s="145"/>
      <c r="HIH25" s="144"/>
      <c r="HII25" s="145"/>
      <c r="HIJ25" s="144"/>
      <c r="HIK25" s="145"/>
      <c r="HIL25" s="144"/>
      <c r="HIM25" s="145"/>
      <c r="HIN25" s="144"/>
      <c r="HIO25" s="145"/>
      <c r="HIP25" s="144"/>
      <c r="HIQ25" s="145"/>
      <c r="HIR25" s="144"/>
      <c r="HIS25" s="145"/>
      <c r="HIT25" s="144"/>
      <c r="HIU25" s="145"/>
      <c r="HIV25" s="144"/>
      <c r="HIW25" s="145"/>
      <c r="HIX25" s="144"/>
      <c r="HIY25" s="145"/>
      <c r="HIZ25" s="144"/>
      <c r="HJA25" s="145"/>
      <c r="HJB25" s="144"/>
      <c r="HJC25" s="145"/>
      <c r="HJD25" s="144"/>
      <c r="HJE25" s="145"/>
      <c r="HJF25" s="144"/>
      <c r="HJG25" s="145"/>
      <c r="HJH25" s="144"/>
      <c r="HJI25" s="145"/>
      <c r="HJJ25" s="144"/>
      <c r="HJK25" s="145"/>
      <c r="HJL25" s="144"/>
      <c r="HJM25" s="145"/>
      <c r="HJN25" s="144"/>
      <c r="HJO25" s="145"/>
      <c r="HJP25" s="144"/>
      <c r="HJQ25" s="145"/>
      <c r="HJR25" s="144"/>
      <c r="HJS25" s="145"/>
      <c r="HJT25" s="144"/>
      <c r="HJU25" s="145"/>
      <c r="HJV25" s="144"/>
      <c r="HJW25" s="145"/>
      <c r="HJX25" s="144"/>
      <c r="HJY25" s="145"/>
      <c r="HJZ25" s="144"/>
      <c r="HKA25" s="145"/>
      <c r="HKB25" s="144"/>
      <c r="HKC25" s="145"/>
      <c r="HKD25" s="144"/>
      <c r="HKE25" s="145"/>
      <c r="HKF25" s="144"/>
      <c r="HKG25" s="145"/>
      <c r="HKH25" s="144"/>
      <c r="HKI25" s="145"/>
      <c r="HKJ25" s="144"/>
      <c r="HKK25" s="145"/>
      <c r="HKL25" s="144"/>
      <c r="HKM25" s="145"/>
      <c r="HKN25" s="144"/>
      <c r="HKO25" s="145"/>
      <c r="HKP25" s="144"/>
      <c r="HKQ25" s="145"/>
      <c r="HKR25" s="144"/>
      <c r="HKS25" s="145"/>
      <c r="HKT25" s="144"/>
      <c r="HKU25" s="145"/>
      <c r="HKV25" s="144"/>
      <c r="HKW25" s="145"/>
      <c r="HKX25" s="144"/>
      <c r="HKY25" s="145"/>
      <c r="HKZ25" s="144"/>
      <c r="HLA25" s="145"/>
      <c r="HLB25" s="144"/>
      <c r="HLC25" s="145"/>
      <c r="HLD25" s="144"/>
      <c r="HLE25" s="145"/>
      <c r="HLF25" s="144"/>
      <c r="HLG25" s="145"/>
      <c r="HLH25" s="144"/>
      <c r="HLI25" s="145"/>
      <c r="HLJ25" s="144"/>
      <c r="HLK25" s="145"/>
      <c r="HLL25" s="144"/>
      <c r="HLM25" s="145"/>
      <c r="HLN25" s="144"/>
      <c r="HLO25" s="145"/>
      <c r="HLP25" s="144"/>
      <c r="HLQ25" s="145"/>
      <c r="HLR25" s="144"/>
      <c r="HLS25" s="145"/>
      <c r="HLT25" s="144"/>
      <c r="HLU25" s="145"/>
      <c r="HLV25" s="144"/>
      <c r="HLW25" s="145"/>
      <c r="HLX25" s="144"/>
      <c r="HLY25" s="145"/>
      <c r="HLZ25" s="144"/>
      <c r="HMA25" s="145"/>
      <c r="HMB25" s="144"/>
      <c r="HMC25" s="145"/>
      <c r="HMD25" s="144"/>
      <c r="HME25" s="145"/>
      <c r="HMF25" s="144"/>
      <c r="HMG25" s="145"/>
      <c r="HMH25" s="144"/>
      <c r="HMI25" s="145"/>
      <c r="HMJ25" s="144"/>
      <c r="HMK25" s="145"/>
      <c r="HML25" s="144"/>
      <c r="HMM25" s="145"/>
      <c r="HMN25" s="144"/>
      <c r="HMO25" s="145"/>
      <c r="HMP25" s="144"/>
      <c r="HMQ25" s="145"/>
      <c r="HMR25" s="144"/>
      <c r="HMS25" s="145"/>
      <c r="HMT25" s="144"/>
      <c r="HMU25" s="145"/>
      <c r="HMV25" s="144"/>
      <c r="HMW25" s="145"/>
      <c r="HMX25" s="144"/>
      <c r="HMY25" s="145"/>
      <c r="HMZ25" s="144"/>
      <c r="HNA25" s="145"/>
      <c r="HNB25" s="144"/>
      <c r="HNC25" s="145"/>
      <c r="HND25" s="144"/>
      <c r="HNE25" s="145"/>
      <c r="HNF25" s="144"/>
      <c r="HNG25" s="145"/>
      <c r="HNH25" s="144"/>
      <c r="HNI25" s="145"/>
      <c r="HNJ25" s="144"/>
      <c r="HNK25" s="145"/>
      <c r="HNL25" s="144"/>
      <c r="HNM25" s="145"/>
      <c r="HNN25" s="144"/>
      <c r="HNO25" s="145"/>
      <c r="HNP25" s="144"/>
      <c r="HNQ25" s="145"/>
      <c r="HNR25" s="144"/>
      <c r="HNS25" s="145"/>
      <c r="HNT25" s="144"/>
      <c r="HNU25" s="145"/>
      <c r="HNV25" s="144"/>
      <c r="HNW25" s="145"/>
      <c r="HNX25" s="144"/>
      <c r="HNY25" s="145"/>
      <c r="HNZ25" s="144"/>
      <c r="HOA25" s="145"/>
      <c r="HOB25" s="144"/>
      <c r="HOC25" s="145"/>
      <c r="HOD25" s="144"/>
      <c r="HOE25" s="145"/>
      <c r="HOF25" s="144"/>
      <c r="HOG25" s="145"/>
      <c r="HOH25" s="144"/>
      <c r="HOI25" s="145"/>
      <c r="HOJ25" s="144"/>
      <c r="HOK25" s="145"/>
      <c r="HOL25" s="144"/>
      <c r="HOM25" s="145"/>
      <c r="HON25" s="144"/>
      <c r="HOO25" s="145"/>
      <c r="HOP25" s="144"/>
      <c r="HOQ25" s="145"/>
      <c r="HOR25" s="144"/>
      <c r="HOS25" s="145"/>
      <c r="HOT25" s="144"/>
      <c r="HOU25" s="145"/>
      <c r="HOV25" s="144"/>
      <c r="HOW25" s="145"/>
      <c r="HOX25" s="144"/>
      <c r="HOY25" s="145"/>
      <c r="HOZ25" s="144"/>
      <c r="HPA25" s="145"/>
      <c r="HPB25" s="144"/>
      <c r="HPC25" s="145"/>
      <c r="HPD25" s="144"/>
      <c r="HPE25" s="145"/>
      <c r="HPF25" s="144"/>
      <c r="HPG25" s="145"/>
      <c r="HPH25" s="144"/>
      <c r="HPI25" s="145"/>
      <c r="HPJ25" s="144"/>
      <c r="HPK25" s="145"/>
      <c r="HPL25" s="144"/>
      <c r="HPM25" s="145"/>
      <c r="HPN25" s="144"/>
      <c r="HPO25" s="145"/>
      <c r="HPP25" s="144"/>
      <c r="HPQ25" s="145"/>
      <c r="HPR25" s="144"/>
      <c r="HPS25" s="145"/>
      <c r="HPT25" s="144"/>
      <c r="HPU25" s="145"/>
      <c r="HPV25" s="144"/>
      <c r="HPW25" s="145"/>
      <c r="HPX25" s="144"/>
      <c r="HPY25" s="145"/>
      <c r="HPZ25" s="144"/>
      <c r="HQA25" s="145"/>
      <c r="HQB25" s="144"/>
      <c r="HQC25" s="145"/>
      <c r="HQD25" s="144"/>
      <c r="HQE25" s="145"/>
      <c r="HQF25" s="144"/>
      <c r="HQG25" s="145"/>
      <c r="HQH25" s="144"/>
      <c r="HQI25" s="145"/>
      <c r="HQJ25" s="144"/>
      <c r="HQK25" s="145"/>
      <c r="HQL25" s="144"/>
      <c r="HQM25" s="145"/>
      <c r="HQN25" s="144"/>
      <c r="HQO25" s="145"/>
      <c r="HQP25" s="144"/>
      <c r="HQQ25" s="145"/>
      <c r="HQR25" s="144"/>
      <c r="HQS25" s="145"/>
      <c r="HQT25" s="144"/>
      <c r="HQU25" s="145"/>
      <c r="HQV25" s="144"/>
      <c r="HQW25" s="145"/>
      <c r="HQX25" s="144"/>
      <c r="HQY25" s="145"/>
      <c r="HQZ25" s="144"/>
      <c r="HRA25" s="145"/>
      <c r="HRB25" s="144"/>
      <c r="HRC25" s="145"/>
      <c r="HRD25" s="144"/>
      <c r="HRE25" s="145"/>
      <c r="HRF25" s="144"/>
      <c r="HRG25" s="145"/>
      <c r="HRH25" s="144"/>
      <c r="HRI25" s="145"/>
      <c r="HRJ25" s="144"/>
      <c r="HRK25" s="145"/>
      <c r="HRL25" s="144"/>
      <c r="HRM25" s="145"/>
      <c r="HRN25" s="144"/>
      <c r="HRO25" s="145"/>
      <c r="HRP25" s="144"/>
      <c r="HRQ25" s="145"/>
      <c r="HRR25" s="144"/>
      <c r="HRS25" s="145"/>
      <c r="HRT25" s="144"/>
      <c r="HRU25" s="145"/>
      <c r="HRV25" s="144"/>
      <c r="HRW25" s="145"/>
      <c r="HRX25" s="144"/>
      <c r="HRY25" s="145"/>
      <c r="HRZ25" s="144"/>
      <c r="HSA25" s="145"/>
      <c r="HSB25" s="144"/>
      <c r="HSC25" s="145"/>
      <c r="HSD25" s="144"/>
      <c r="HSE25" s="145"/>
      <c r="HSF25" s="144"/>
      <c r="HSG25" s="145"/>
      <c r="HSH25" s="144"/>
      <c r="HSI25" s="145"/>
      <c r="HSJ25" s="144"/>
      <c r="HSK25" s="145"/>
      <c r="HSL25" s="144"/>
      <c r="HSM25" s="145"/>
      <c r="HSN25" s="144"/>
      <c r="HSO25" s="145"/>
      <c r="HSP25" s="144"/>
      <c r="HSQ25" s="145"/>
      <c r="HSR25" s="144"/>
      <c r="HSS25" s="145"/>
      <c r="HST25" s="144"/>
      <c r="HSU25" s="145"/>
      <c r="HSV25" s="144"/>
      <c r="HSW25" s="145"/>
      <c r="HSX25" s="144"/>
      <c r="HSY25" s="145"/>
      <c r="HSZ25" s="144"/>
      <c r="HTA25" s="145"/>
      <c r="HTB25" s="144"/>
      <c r="HTC25" s="145"/>
      <c r="HTD25" s="144"/>
      <c r="HTE25" s="145"/>
      <c r="HTF25" s="144"/>
      <c r="HTG25" s="145"/>
      <c r="HTH25" s="144"/>
      <c r="HTI25" s="145"/>
      <c r="HTJ25" s="144"/>
      <c r="HTK25" s="145"/>
      <c r="HTL25" s="144"/>
      <c r="HTM25" s="145"/>
      <c r="HTN25" s="144"/>
      <c r="HTO25" s="145"/>
      <c r="HTP25" s="144"/>
      <c r="HTQ25" s="145"/>
      <c r="HTR25" s="144"/>
      <c r="HTS25" s="145"/>
      <c r="HTT25" s="144"/>
      <c r="HTU25" s="145"/>
      <c r="HTV25" s="144"/>
      <c r="HTW25" s="145"/>
      <c r="HTX25" s="144"/>
      <c r="HTY25" s="145"/>
      <c r="HTZ25" s="144"/>
      <c r="HUA25" s="145"/>
      <c r="HUB25" s="144"/>
      <c r="HUC25" s="145"/>
      <c r="HUD25" s="144"/>
      <c r="HUE25" s="145"/>
      <c r="HUF25" s="144"/>
      <c r="HUG25" s="145"/>
      <c r="HUH25" s="144"/>
      <c r="HUI25" s="145"/>
      <c r="HUJ25" s="144"/>
      <c r="HUK25" s="145"/>
      <c r="HUL25" s="144"/>
      <c r="HUM25" s="145"/>
      <c r="HUN25" s="144"/>
      <c r="HUO25" s="145"/>
      <c r="HUP25" s="144"/>
      <c r="HUQ25" s="145"/>
      <c r="HUR25" s="144"/>
      <c r="HUS25" s="145"/>
      <c r="HUT25" s="144"/>
      <c r="HUU25" s="145"/>
      <c r="HUV25" s="144"/>
      <c r="HUW25" s="145"/>
      <c r="HUX25" s="144"/>
      <c r="HUY25" s="145"/>
      <c r="HUZ25" s="144"/>
      <c r="HVA25" s="145"/>
      <c r="HVB25" s="144"/>
      <c r="HVC25" s="145"/>
      <c r="HVD25" s="144"/>
      <c r="HVE25" s="145"/>
      <c r="HVF25" s="144"/>
      <c r="HVG25" s="145"/>
      <c r="HVH25" s="144"/>
      <c r="HVI25" s="145"/>
      <c r="HVJ25" s="144"/>
      <c r="HVK25" s="145"/>
      <c r="HVL25" s="144"/>
      <c r="HVM25" s="145"/>
      <c r="HVN25" s="144"/>
      <c r="HVO25" s="145"/>
      <c r="HVP25" s="144"/>
      <c r="HVQ25" s="145"/>
      <c r="HVR25" s="144"/>
      <c r="HVS25" s="145"/>
      <c r="HVT25" s="144"/>
      <c r="HVU25" s="145"/>
      <c r="HVV25" s="144"/>
      <c r="HVW25" s="145"/>
      <c r="HVX25" s="144"/>
      <c r="HVY25" s="145"/>
      <c r="HVZ25" s="144"/>
      <c r="HWA25" s="145"/>
      <c r="HWB25" s="144"/>
      <c r="HWC25" s="145"/>
      <c r="HWD25" s="144"/>
      <c r="HWE25" s="145"/>
      <c r="HWF25" s="144"/>
      <c r="HWG25" s="145"/>
      <c r="HWH25" s="144"/>
      <c r="HWI25" s="145"/>
      <c r="HWJ25" s="144"/>
      <c r="HWK25" s="145"/>
      <c r="HWL25" s="144"/>
      <c r="HWM25" s="145"/>
      <c r="HWN25" s="144"/>
      <c r="HWO25" s="145"/>
      <c r="HWP25" s="144"/>
      <c r="HWQ25" s="145"/>
      <c r="HWR25" s="144"/>
      <c r="HWS25" s="145"/>
      <c r="HWT25" s="144"/>
      <c r="HWU25" s="145"/>
      <c r="HWV25" s="144"/>
      <c r="HWW25" s="145"/>
      <c r="HWX25" s="144"/>
      <c r="HWY25" s="145"/>
      <c r="HWZ25" s="144"/>
      <c r="HXA25" s="145"/>
      <c r="HXB25" s="144"/>
      <c r="HXC25" s="145"/>
      <c r="HXD25" s="144"/>
      <c r="HXE25" s="145"/>
      <c r="HXF25" s="144"/>
      <c r="HXG25" s="145"/>
      <c r="HXH25" s="144"/>
      <c r="HXI25" s="145"/>
      <c r="HXJ25" s="144"/>
      <c r="HXK25" s="145"/>
      <c r="HXL25" s="144"/>
      <c r="HXM25" s="145"/>
      <c r="HXN25" s="144"/>
      <c r="HXO25" s="145"/>
      <c r="HXP25" s="144"/>
      <c r="HXQ25" s="145"/>
      <c r="HXR25" s="144"/>
      <c r="HXS25" s="145"/>
      <c r="HXT25" s="144"/>
      <c r="HXU25" s="145"/>
      <c r="HXV25" s="144"/>
      <c r="HXW25" s="145"/>
      <c r="HXX25" s="144"/>
      <c r="HXY25" s="145"/>
      <c r="HXZ25" s="144"/>
      <c r="HYA25" s="145"/>
      <c r="HYB25" s="144"/>
      <c r="HYC25" s="145"/>
      <c r="HYD25" s="144"/>
      <c r="HYE25" s="145"/>
      <c r="HYF25" s="144"/>
      <c r="HYG25" s="145"/>
      <c r="HYH25" s="144"/>
      <c r="HYI25" s="145"/>
      <c r="HYJ25" s="144"/>
      <c r="HYK25" s="145"/>
      <c r="HYL25" s="144"/>
      <c r="HYM25" s="145"/>
      <c r="HYN25" s="144"/>
      <c r="HYO25" s="145"/>
      <c r="HYP25" s="144"/>
      <c r="HYQ25" s="145"/>
      <c r="HYR25" s="144"/>
      <c r="HYS25" s="145"/>
      <c r="HYT25" s="144"/>
      <c r="HYU25" s="145"/>
      <c r="HYV25" s="144"/>
      <c r="HYW25" s="145"/>
      <c r="HYX25" s="144"/>
      <c r="HYY25" s="145"/>
      <c r="HYZ25" s="144"/>
      <c r="HZA25" s="145"/>
      <c r="HZB25" s="144"/>
      <c r="HZC25" s="145"/>
      <c r="HZD25" s="144"/>
      <c r="HZE25" s="145"/>
      <c r="HZF25" s="144"/>
      <c r="HZG25" s="145"/>
      <c r="HZH25" s="144"/>
      <c r="HZI25" s="145"/>
      <c r="HZJ25" s="144"/>
      <c r="HZK25" s="145"/>
      <c r="HZL25" s="144"/>
      <c r="HZM25" s="145"/>
      <c r="HZN25" s="144"/>
      <c r="HZO25" s="145"/>
      <c r="HZP25" s="144"/>
      <c r="HZQ25" s="145"/>
      <c r="HZR25" s="144"/>
      <c r="HZS25" s="145"/>
      <c r="HZT25" s="144"/>
      <c r="HZU25" s="145"/>
      <c r="HZV25" s="144"/>
      <c r="HZW25" s="145"/>
      <c r="HZX25" s="144"/>
      <c r="HZY25" s="145"/>
      <c r="HZZ25" s="144"/>
      <c r="IAA25" s="145"/>
      <c r="IAB25" s="144"/>
      <c r="IAC25" s="145"/>
      <c r="IAD25" s="144"/>
      <c r="IAE25" s="145"/>
      <c r="IAF25" s="144"/>
      <c r="IAG25" s="145"/>
      <c r="IAH25" s="144"/>
      <c r="IAI25" s="145"/>
      <c r="IAJ25" s="144"/>
      <c r="IAK25" s="145"/>
      <c r="IAL25" s="144"/>
      <c r="IAM25" s="145"/>
      <c r="IAN25" s="144"/>
      <c r="IAO25" s="145"/>
      <c r="IAP25" s="144"/>
      <c r="IAQ25" s="145"/>
      <c r="IAR25" s="144"/>
      <c r="IAS25" s="145"/>
      <c r="IAT25" s="144"/>
      <c r="IAU25" s="145"/>
      <c r="IAV25" s="144"/>
      <c r="IAW25" s="145"/>
      <c r="IAX25" s="144"/>
      <c r="IAY25" s="145"/>
      <c r="IAZ25" s="144"/>
      <c r="IBA25" s="145"/>
      <c r="IBB25" s="144"/>
      <c r="IBC25" s="145"/>
      <c r="IBD25" s="144"/>
      <c r="IBE25" s="145"/>
      <c r="IBF25" s="144"/>
      <c r="IBG25" s="145"/>
      <c r="IBH25" s="144"/>
      <c r="IBI25" s="145"/>
      <c r="IBJ25" s="144"/>
      <c r="IBK25" s="145"/>
      <c r="IBL25" s="144"/>
      <c r="IBM25" s="145"/>
      <c r="IBN25" s="144"/>
      <c r="IBO25" s="145"/>
      <c r="IBP25" s="144"/>
      <c r="IBQ25" s="145"/>
      <c r="IBR25" s="144"/>
      <c r="IBS25" s="145"/>
      <c r="IBT25" s="144"/>
      <c r="IBU25" s="145"/>
      <c r="IBV25" s="144"/>
      <c r="IBW25" s="145"/>
      <c r="IBX25" s="144"/>
      <c r="IBY25" s="145"/>
      <c r="IBZ25" s="144"/>
      <c r="ICA25" s="145"/>
      <c r="ICB25" s="144"/>
      <c r="ICC25" s="145"/>
      <c r="ICD25" s="144"/>
      <c r="ICE25" s="145"/>
      <c r="ICF25" s="144"/>
      <c r="ICG25" s="145"/>
      <c r="ICH25" s="144"/>
      <c r="ICI25" s="145"/>
      <c r="ICJ25" s="144"/>
      <c r="ICK25" s="145"/>
      <c r="ICL25" s="144"/>
      <c r="ICM25" s="145"/>
      <c r="ICN25" s="144"/>
      <c r="ICO25" s="145"/>
      <c r="ICP25" s="144"/>
      <c r="ICQ25" s="145"/>
      <c r="ICR25" s="144"/>
      <c r="ICS25" s="145"/>
      <c r="ICT25" s="144"/>
      <c r="ICU25" s="145"/>
      <c r="ICV25" s="144"/>
      <c r="ICW25" s="145"/>
      <c r="ICX25" s="144"/>
      <c r="ICY25" s="145"/>
      <c r="ICZ25" s="144"/>
      <c r="IDA25" s="145"/>
      <c r="IDB25" s="144"/>
      <c r="IDC25" s="145"/>
      <c r="IDD25" s="144"/>
      <c r="IDE25" s="145"/>
      <c r="IDF25" s="144"/>
      <c r="IDG25" s="145"/>
      <c r="IDH25" s="144"/>
      <c r="IDI25" s="145"/>
      <c r="IDJ25" s="144"/>
      <c r="IDK25" s="145"/>
      <c r="IDL25" s="144"/>
      <c r="IDM25" s="145"/>
      <c r="IDN25" s="144"/>
      <c r="IDO25" s="145"/>
      <c r="IDP25" s="144"/>
      <c r="IDQ25" s="145"/>
      <c r="IDR25" s="144"/>
      <c r="IDS25" s="145"/>
      <c r="IDT25" s="144"/>
      <c r="IDU25" s="145"/>
      <c r="IDV25" s="144"/>
      <c r="IDW25" s="145"/>
      <c r="IDX25" s="144"/>
      <c r="IDY25" s="145"/>
      <c r="IDZ25" s="144"/>
      <c r="IEA25" s="145"/>
      <c r="IEB25" s="144"/>
      <c r="IEC25" s="145"/>
      <c r="IED25" s="144"/>
      <c r="IEE25" s="145"/>
      <c r="IEF25" s="144"/>
      <c r="IEG25" s="145"/>
      <c r="IEH25" s="144"/>
      <c r="IEI25" s="145"/>
      <c r="IEJ25" s="144"/>
      <c r="IEK25" s="145"/>
      <c r="IEL25" s="144"/>
      <c r="IEM25" s="145"/>
      <c r="IEN25" s="144"/>
      <c r="IEO25" s="145"/>
      <c r="IEP25" s="144"/>
      <c r="IEQ25" s="145"/>
      <c r="IER25" s="144"/>
      <c r="IES25" s="145"/>
      <c r="IET25" s="144"/>
      <c r="IEU25" s="145"/>
      <c r="IEV25" s="144"/>
      <c r="IEW25" s="145"/>
      <c r="IEX25" s="144"/>
      <c r="IEY25" s="145"/>
      <c r="IEZ25" s="144"/>
      <c r="IFA25" s="145"/>
      <c r="IFB25" s="144"/>
      <c r="IFC25" s="145"/>
      <c r="IFD25" s="144"/>
      <c r="IFE25" s="145"/>
      <c r="IFF25" s="144"/>
      <c r="IFG25" s="145"/>
      <c r="IFH25" s="144"/>
      <c r="IFI25" s="145"/>
      <c r="IFJ25" s="144"/>
      <c r="IFK25" s="145"/>
      <c r="IFL25" s="144"/>
      <c r="IFM25" s="145"/>
      <c r="IFN25" s="144"/>
      <c r="IFO25" s="145"/>
      <c r="IFP25" s="144"/>
      <c r="IFQ25" s="145"/>
      <c r="IFR25" s="144"/>
      <c r="IFS25" s="145"/>
      <c r="IFT25" s="144"/>
      <c r="IFU25" s="145"/>
      <c r="IFV25" s="144"/>
      <c r="IFW25" s="145"/>
      <c r="IFX25" s="144"/>
      <c r="IFY25" s="145"/>
      <c r="IFZ25" s="144"/>
      <c r="IGA25" s="145"/>
      <c r="IGB25" s="144"/>
      <c r="IGC25" s="145"/>
      <c r="IGD25" s="144"/>
      <c r="IGE25" s="145"/>
      <c r="IGF25" s="144"/>
      <c r="IGG25" s="145"/>
      <c r="IGH25" s="144"/>
      <c r="IGI25" s="145"/>
      <c r="IGJ25" s="144"/>
      <c r="IGK25" s="145"/>
      <c r="IGL25" s="144"/>
      <c r="IGM25" s="145"/>
      <c r="IGN25" s="144"/>
      <c r="IGO25" s="145"/>
      <c r="IGP25" s="144"/>
      <c r="IGQ25" s="145"/>
      <c r="IGR25" s="144"/>
      <c r="IGS25" s="145"/>
      <c r="IGT25" s="144"/>
      <c r="IGU25" s="145"/>
      <c r="IGV25" s="144"/>
      <c r="IGW25" s="145"/>
      <c r="IGX25" s="144"/>
      <c r="IGY25" s="145"/>
      <c r="IGZ25" s="144"/>
      <c r="IHA25" s="145"/>
      <c r="IHB25" s="144"/>
      <c r="IHC25" s="145"/>
      <c r="IHD25" s="144"/>
      <c r="IHE25" s="145"/>
      <c r="IHF25" s="144"/>
      <c r="IHG25" s="145"/>
      <c r="IHH25" s="144"/>
      <c r="IHI25" s="145"/>
      <c r="IHJ25" s="144"/>
      <c r="IHK25" s="145"/>
      <c r="IHL25" s="144"/>
      <c r="IHM25" s="145"/>
      <c r="IHN25" s="144"/>
      <c r="IHO25" s="145"/>
      <c r="IHP25" s="144"/>
      <c r="IHQ25" s="145"/>
      <c r="IHR25" s="144"/>
      <c r="IHS25" s="145"/>
      <c r="IHT25" s="144"/>
      <c r="IHU25" s="145"/>
      <c r="IHV25" s="144"/>
      <c r="IHW25" s="145"/>
      <c r="IHX25" s="144"/>
      <c r="IHY25" s="145"/>
      <c r="IHZ25" s="144"/>
      <c r="IIA25" s="145"/>
      <c r="IIB25" s="144"/>
      <c r="IIC25" s="145"/>
      <c r="IID25" s="144"/>
      <c r="IIE25" s="145"/>
      <c r="IIF25" s="144"/>
      <c r="IIG25" s="145"/>
      <c r="IIH25" s="144"/>
      <c r="III25" s="145"/>
      <c r="IIJ25" s="144"/>
      <c r="IIK25" s="145"/>
      <c r="IIL25" s="144"/>
      <c r="IIM25" s="145"/>
      <c r="IIN25" s="144"/>
      <c r="IIO25" s="145"/>
      <c r="IIP25" s="144"/>
      <c r="IIQ25" s="145"/>
      <c r="IIR25" s="144"/>
      <c r="IIS25" s="145"/>
      <c r="IIT25" s="144"/>
      <c r="IIU25" s="145"/>
      <c r="IIV25" s="144"/>
      <c r="IIW25" s="145"/>
      <c r="IIX25" s="144"/>
      <c r="IIY25" s="145"/>
      <c r="IIZ25" s="144"/>
      <c r="IJA25" s="145"/>
      <c r="IJB25" s="144"/>
      <c r="IJC25" s="145"/>
      <c r="IJD25" s="144"/>
      <c r="IJE25" s="145"/>
      <c r="IJF25" s="144"/>
      <c r="IJG25" s="145"/>
      <c r="IJH25" s="144"/>
      <c r="IJI25" s="145"/>
      <c r="IJJ25" s="144"/>
      <c r="IJK25" s="145"/>
      <c r="IJL25" s="144"/>
      <c r="IJM25" s="145"/>
      <c r="IJN25" s="144"/>
      <c r="IJO25" s="145"/>
      <c r="IJP25" s="144"/>
      <c r="IJQ25" s="145"/>
      <c r="IJR25" s="144"/>
      <c r="IJS25" s="145"/>
      <c r="IJT25" s="144"/>
      <c r="IJU25" s="145"/>
      <c r="IJV25" s="144"/>
      <c r="IJW25" s="145"/>
      <c r="IJX25" s="144"/>
      <c r="IJY25" s="145"/>
      <c r="IJZ25" s="144"/>
      <c r="IKA25" s="145"/>
      <c r="IKB25" s="144"/>
      <c r="IKC25" s="145"/>
      <c r="IKD25" s="144"/>
      <c r="IKE25" s="145"/>
      <c r="IKF25" s="144"/>
      <c r="IKG25" s="145"/>
      <c r="IKH25" s="144"/>
      <c r="IKI25" s="145"/>
      <c r="IKJ25" s="144"/>
      <c r="IKK25" s="145"/>
      <c r="IKL25" s="144"/>
      <c r="IKM25" s="145"/>
      <c r="IKN25" s="144"/>
      <c r="IKO25" s="145"/>
      <c r="IKP25" s="144"/>
      <c r="IKQ25" s="145"/>
      <c r="IKR25" s="144"/>
      <c r="IKS25" s="145"/>
      <c r="IKT25" s="144"/>
      <c r="IKU25" s="145"/>
      <c r="IKV25" s="144"/>
      <c r="IKW25" s="145"/>
      <c r="IKX25" s="144"/>
      <c r="IKY25" s="145"/>
      <c r="IKZ25" s="144"/>
      <c r="ILA25" s="145"/>
      <c r="ILB25" s="144"/>
      <c r="ILC25" s="145"/>
      <c r="ILD25" s="144"/>
      <c r="ILE25" s="145"/>
      <c r="ILF25" s="144"/>
      <c r="ILG25" s="145"/>
      <c r="ILH25" s="144"/>
      <c r="ILI25" s="145"/>
      <c r="ILJ25" s="144"/>
      <c r="ILK25" s="145"/>
      <c r="ILL25" s="144"/>
      <c r="ILM25" s="145"/>
      <c r="ILN25" s="144"/>
      <c r="ILO25" s="145"/>
      <c r="ILP25" s="144"/>
      <c r="ILQ25" s="145"/>
      <c r="ILR25" s="144"/>
      <c r="ILS25" s="145"/>
      <c r="ILT25" s="144"/>
      <c r="ILU25" s="145"/>
      <c r="ILV25" s="144"/>
      <c r="ILW25" s="145"/>
      <c r="ILX25" s="144"/>
      <c r="ILY25" s="145"/>
      <c r="ILZ25" s="144"/>
      <c r="IMA25" s="145"/>
      <c r="IMB25" s="144"/>
      <c r="IMC25" s="145"/>
      <c r="IMD25" s="144"/>
      <c r="IME25" s="145"/>
      <c r="IMF25" s="144"/>
      <c r="IMG25" s="145"/>
      <c r="IMH25" s="144"/>
      <c r="IMI25" s="145"/>
      <c r="IMJ25" s="144"/>
      <c r="IMK25" s="145"/>
      <c r="IML25" s="144"/>
      <c r="IMM25" s="145"/>
      <c r="IMN25" s="144"/>
      <c r="IMO25" s="145"/>
      <c r="IMP25" s="144"/>
      <c r="IMQ25" s="145"/>
      <c r="IMR25" s="144"/>
      <c r="IMS25" s="145"/>
      <c r="IMT25" s="144"/>
      <c r="IMU25" s="145"/>
      <c r="IMV25" s="144"/>
      <c r="IMW25" s="145"/>
      <c r="IMX25" s="144"/>
      <c r="IMY25" s="145"/>
      <c r="IMZ25" s="144"/>
      <c r="INA25" s="145"/>
      <c r="INB25" s="144"/>
      <c r="INC25" s="145"/>
      <c r="IND25" s="144"/>
      <c r="INE25" s="145"/>
      <c r="INF25" s="144"/>
      <c r="ING25" s="145"/>
      <c r="INH25" s="144"/>
      <c r="INI25" s="145"/>
      <c r="INJ25" s="144"/>
      <c r="INK25" s="145"/>
      <c r="INL25" s="144"/>
      <c r="INM25" s="145"/>
      <c r="INN25" s="144"/>
      <c r="INO25" s="145"/>
      <c r="INP25" s="144"/>
      <c r="INQ25" s="145"/>
      <c r="INR25" s="144"/>
      <c r="INS25" s="145"/>
      <c r="INT25" s="144"/>
      <c r="INU25" s="145"/>
      <c r="INV25" s="144"/>
      <c r="INW25" s="145"/>
      <c r="INX25" s="144"/>
      <c r="INY25" s="145"/>
      <c r="INZ25" s="144"/>
      <c r="IOA25" s="145"/>
      <c r="IOB25" s="144"/>
      <c r="IOC25" s="145"/>
      <c r="IOD25" s="144"/>
      <c r="IOE25" s="145"/>
      <c r="IOF25" s="144"/>
      <c r="IOG25" s="145"/>
      <c r="IOH25" s="144"/>
      <c r="IOI25" s="145"/>
      <c r="IOJ25" s="144"/>
      <c r="IOK25" s="145"/>
      <c r="IOL25" s="144"/>
      <c r="IOM25" s="145"/>
      <c r="ION25" s="144"/>
      <c r="IOO25" s="145"/>
      <c r="IOP25" s="144"/>
      <c r="IOQ25" s="145"/>
      <c r="IOR25" s="144"/>
      <c r="IOS25" s="145"/>
      <c r="IOT25" s="144"/>
      <c r="IOU25" s="145"/>
      <c r="IOV25" s="144"/>
      <c r="IOW25" s="145"/>
      <c r="IOX25" s="144"/>
      <c r="IOY25" s="145"/>
      <c r="IOZ25" s="144"/>
      <c r="IPA25" s="145"/>
      <c r="IPB25" s="144"/>
      <c r="IPC25" s="145"/>
      <c r="IPD25" s="144"/>
      <c r="IPE25" s="145"/>
      <c r="IPF25" s="144"/>
      <c r="IPG25" s="145"/>
      <c r="IPH25" s="144"/>
      <c r="IPI25" s="145"/>
      <c r="IPJ25" s="144"/>
      <c r="IPK25" s="145"/>
      <c r="IPL25" s="144"/>
      <c r="IPM25" s="145"/>
      <c r="IPN25" s="144"/>
      <c r="IPO25" s="145"/>
      <c r="IPP25" s="144"/>
      <c r="IPQ25" s="145"/>
      <c r="IPR25" s="144"/>
      <c r="IPS25" s="145"/>
      <c r="IPT25" s="144"/>
      <c r="IPU25" s="145"/>
      <c r="IPV25" s="144"/>
      <c r="IPW25" s="145"/>
      <c r="IPX25" s="144"/>
      <c r="IPY25" s="145"/>
      <c r="IPZ25" s="144"/>
      <c r="IQA25" s="145"/>
      <c r="IQB25" s="144"/>
      <c r="IQC25" s="145"/>
      <c r="IQD25" s="144"/>
      <c r="IQE25" s="145"/>
      <c r="IQF25" s="144"/>
      <c r="IQG25" s="145"/>
      <c r="IQH25" s="144"/>
      <c r="IQI25" s="145"/>
      <c r="IQJ25" s="144"/>
      <c r="IQK25" s="145"/>
      <c r="IQL25" s="144"/>
      <c r="IQM25" s="145"/>
      <c r="IQN25" s="144"/>
      <c r="IQO25" s="145"/>
      <c r="IQP25" s="144"/>
      <c r="IQQ25" s="145"/>
      <c r="IQR25" s="144"/>
      <c r="IQS25" s="145"/>
      <c r="IQT25" s="144"/>
      <c r="IQU25" s="145"/>
      <c r="IQV25" s="144"/>
      <c r="IQW25" s="145"/>
      <c r="IQX25" s="144"/>
      <c r="IQY25" s="145"/>
      <c r="IQZ25" s="144"/>
      <c r="IRA25" s="145"/>
      <c r="IRB25" s="144"/>
      <c r="IRC25" s="145"/>
      <c r="IRD25" s="144"/>
      <c r="IRE25" s="145"/>
      <c r="IRF25" s="144"/>
      <c r="IRG25" s="145"/>
      <c r="IRH25" s="144"/>
      <c r="IRI25" s="145"/>
      <c r="IRJ25" s="144"/>
      <c r="IRK25" s="145"/>
      <c r="IRL25" s="144"/>
      <c r="IRM25" s="145"/>
      <c r="IRN25" s="144"/>
      <c r="IRO25" s="145"/>
      <c r="IRP25" s="144"/>
      <c r="IRQ25" s="145"/>
      <c r="IRR25" s="144"/>
      <c r="IRS25" s="145"/>
      <c r="IRT25" s="144"/>
      <c r="IRU25" s="145"/>
      <c r="IRV25" s="144"/>
      <c r="IRW25" s="145"/>
      <c r="IRX25" s="144"/>
      <c r="IRY25" s="145"/>
      <c r="IRZ25" s="144"/>
      <c r="ISA25" s="145"/>
      <c r="ISB25" s="144"/>
      <c r="ISC25" s="145"/>
      <c r="ISD25" s="144"/>
      <c r="ISE25" s="145"/>
      <c r="ISF25" s="144"/>
      <c r="ISG25" s="145"/>
      <c r="ISH25" s="144"/>
      <c r="ISI25" s="145"/>
      <c r="ISJ25" s="144"/>
      <c r="ISK25" s="145"/>
      <c r="ISL25" s="144"/>
      <c r="ISM25" s="145"/>
      <c r="ISN25" s="144"/>
      <c r="ISO25" s="145"/>
      <c r="ISP25" s="144"/>
      <c r="ISQ25" s="145"/>
      <c r="ISR25" s="144"/>
      <c r="ISS25" s="145"/>
      <c r="IST25" s="144"/>
      <c r="ISU25" s="145"/>
      <c r="ISV25" s="144"/>
      <c r="ISW25" s="145"/>
      <c r="ISX25" s="144"/>
      <c r="ISY25" s="145"/>
      <c r="ISZ25" s="144"/>
      <c r="ITA25" s="145"/>
      <c r="ITB25" s="144"/>
      <c r="ITC25" s="145"/>
      <c r="ITD25" s="144"/>
      <c r="ITE25" s="145"/>
      <c r="ITF25" s="144"/>
      <c r="ITG25" s="145"/>
      <c r="ITH25" s="144"/>
      <c r="ITI25" s="145"/>
      <c r="ITJ25" s="144"/>
      <c r="ITK25" s="145"/>
      <c r="ITL25" s="144"/>
      <c r="ITM25" s="145"/>
      <c r="ITN25" s="144"/>
      <c r="ITO25" s="145"/>
      <c r="ITP25" s="144"/>
      <c r="ITQ25" s="145"/>
      <c r="ITR25" s="144"/>
      <c r="ITS25" s="145"/>
      <c r="ITT25" s="144"/>
      <c r="ITU25" s="145"/>
      <c r="ITV25" s="144"/>
      <c r="ITW25" s="145"/>
      <c r="ITX25" s="144"/>
      <c r="ITY25" s="145"/>
      <c r="ITZ25" s="144"/>
      <c r="IUA25" s="145"/>
      <c r="IUB25" s="144"/>
      <c r="IUC25" s="145"/>
      <c r="IUD25" s="144"/>
      <c r="IUE25" s="145"/>
      <c r="IUF25" s="144"/>
      <c r="IUG25" s="145"/>
      <c r="IUH25" s="144"/>
      <c r="IUI25" s="145"/>
      <c r="IUJ25" s="144"/>
      <c r="IUK25" s="145"/>
      <c r="IUL25" s="144"/>
      <c r="IUM25" s="145"/>
      <c r="IUN25" s="144"/>
      <c r="IUO25" s="145"/>
      <c r="IUP25" s="144"/>
      <c r="IUQ25" s="145"/>
      <c r="IUR25" s="144"/>
      <c r="IUS25" s="145"/>
      <c r="IUT25" s="144"/>
      <c r="IUU25" s="145"/>
      <c r="IUV25" s="144"/>
      <c r="IUW25" s="145"/>
      <c r="IUX25" s="144"/>
      <c r="IUY25" s="145"/>
      <c r="IUZ25" s="144"/>
      <c r="IVA25" s="145"/>
      <c r="IVB25" s="144"/>
      <c r="IVC25" s="145"/>
      <c r="IVD25" s="144"/>
      <c r="IVE25" s="145"/>
      <c r="IVF25" s="144"/>
      <c r="IVG25" s="145"/>
      <c r="IVH25" s="144"/>
      <c r="IVI25" s="145"/>
      <c r="IVJ25" s="144"/>
      <c r="IVK25" s="145"/>
      <c r="IVL25" s="144"/>
      <c r="IVM25" s="145"/>
      <c r="IVN25" s="144"/>
      <c r="IVO25" s="145"/>
      <c r="IVP25" s="144"/>
      <c r="IVQ25" s="145"/>
      <c r="IVR25" s="144"/>
      <c r="IVS25" s="145"/>
      <c r="IVT25" s="144"/>
      <c r="IVU25" s="145"/>
      <c r="IVV25" s="144"/>
      <c r="IVW25" s="145"/>
      <c r="IVX25" s="144"/>
      <c r="IVY25" s="145"/>
      <c r="IVZ25" s="144"/>
      <c r="IWA25" s="145"/>
      <c r="IWB25" s="144"/>
      <c r="IWC25" s="145"/>
      <c r="IWD25" s="144"/>
      <c r="IWE25" s="145"/>
      <c r="IWF25" s="144"/>
      <c r="IWG25" s="145"/>
      <c r="IWH25" s="144"/>
      <c r="IWI25" s="145"/>
      <c r="IWJ25" s="144"/>
      <c r="IWK25" s="145"/>
      <c r="IWL25" s="144"/>
      <c r="IWM25" s="145"/>
      <c r="IWN25" s="144"/>
      <c r="IWO25" s="145"/>
      <c r="IWP25" s="144"/>
      <c r="IWQ25" s="145"/>
      <c r="IWR25" s="144"/>
      <c r="IWS25" s="145"/>
      <c r="IWT25" s="144"/>
      <c r="IWU25" s="145"/>
      <c r="IWV25" s="144"/>
      <c r="IWW25" s="145"/>
      <c r="IWX25" s="144"/>
      <c r="IWY25" s="145"/>
      <c r="IWZ25" s="144"/>
      <c r="IXA25" s="145"/>
      <c r="IXB25" s="144"/>
      <c r="IXC25" s="145"/>
      <c r="IXD25" s="144"/>
      <c r="IXE25" s="145"/>
      <c r="IXF25" s="144"/>
      <c r="IXG25" s="145"/>
      <c r="IXH25" s="144"/>
      <c r="IXI25" s="145"/>
      <c r="IXJ25" s="144"/>
      <c r="IXK25" s="145"/>
      <c r="IXL25" s="144"/>
      <c r="IXM25" s="145"/>
      <c r="IXN25" s="144"/>
      <c r="IXO25" s="145"/>
      <c r="IXP25" s="144"/>
      <c r="IXQ25" s="145"/>
      <c r="IXR25" s="144"/>
      <c r="IXS25" s="145"/>
      <c r="IXT25" s="144"/>
      <c r="IXU25" s="145"/>
      <c r="IXV25" s="144"/>
      <c r="IXW25" s="145"/>
      <c r="IXX25" s="144"/>
      <c r="IXY25" s="145"/>
      <c r="IXZ25" s="144"/>
      <c r="IYA25" s="145"/>
      <c r="IYB25" s="144"/>
      <c r="IYC25" s="145"/>
      <c r="IYD25" s="144"/>
      <c r="IYE25" s="145"/>
      <c r="IYF25" s="144"/>
      <c r="IYG25" s="145"/>
      <c r="IYH25" s="144"/>
      <c r="IYI25" s="145"/>
      <c r="IYJ25" s="144"/>
      <c r="IYK25" s="145"/>
      <c r="IYL25" s="144"/>
      <c r="IYM25" s="145"/>
      <c r="IYN25" s="144"/>
      <c r="IYO25" s="145"/>
      <c r="IYP25" s="144"/>
      <c r="IYQ25" s="145"/>
      <c r="IYR25" s="144"/>
      <c r="IYS25" s="145"/>
      <c r="IYT25" s="144"/>
      <c r="IYU25" s="145"/>
      <c r="IYV25" s="144"/>
      <c r="IYW25" s="145"/>
      <c r="IYX25" s="144"/>
      <c r="IYY25" s="145"/>
      <c r="IYZ25" s="144"/>
      <c r="IZA25" s="145"/>
      <c r="IZB25" s="144"/>
      <c r="IZC25" s="145"/>
      <c r="IZD25" s="144"/>
      <c r="IZE25" s="145"/>
      <c r="IZF25" s="144"/>
      <c r="IZG25" s="145"/>
      <c r="IZH25" s="144"/>
      <c r="IZI25" s="145"/>
      <c r="IZJ25" s="144"/>
      <c r="IZK25" s="145"/>
      <c r="IZL25" s="144"/>
      <c r="IZM25" s="145"/>
      <c r="IZN25" s="144"/>
      <c r="IZO25" s="145"/>
      <c r="IZP25" s="144"/>
      <c r="IZQ25" s="145"/>
      <c r="IZR25" s="144"/>
      <c r="IZS25" s="145"/>
      <c r="IZT25" s="144"/>
      <c r="IZU25" s="145"/>
      <c r="IZV25" s="144"/>
      <c r="IZW25" s="145"/>
      <c r="IZX25" s="144"/>
      <c r="IZY25" s="145"/>
      <c r="IZZ25" s="144"/>
      <c r="JAA25" s="145"/>
      <c r="JAB25" s="144"/>
      <c r="JAC25" s="145"/>
      <c r="JAD25" s="144"/>
      <c r="JAE25" s="145"/>
      <c r="JAF25" s="144"/>
      <c r="JAG25" s="145"/>
      <c r="JAH25" s="144"/>
      <c r="JAI25" s="145"/>
      <c r="JAJ25" s="144"/>
      <c r="JAK25" s="145"/>
      <c r="JAL25" s="144"/>
      <c r="JAM25" s="145"/>
      <c r="JAN25" s="144"/>
      <c r="JAO25" s="145"/>
      <c r="JAP25" s="144"/>
      <c r="JAQ25" s="145"/>
      <c r="JAR25" s="144"/>
      <c r="JAS25" s="145"/>
      <c r="JAT25" s="144"/>
      <c r="JAU25" s="145"/>
      <c r="JAV25" s="144"/>
      <c r="JAW25" s="145"/>
      <c r="JAX25" s="144"/>
      <c r="JAY25" s="145"/>
      <c r="JAZ25" s="144"/>
      <c r="JBA25" s="145"/>
      <c r="JBB25" s="144"/>
      <c r="JBC25" s="145"/>
      <c r="JBD25" s="144"/>
      <c r="JBE25" s="145"/>
      <c r="JBF25" s="144"/>
      <c r="JBG25" s="145"/>
      <c r="JBH25" s="144"/>
      <c r="JBI25" s="145"/>
      <c r="JBJ25" s="144"/>
      <c r="JBK25" s="145"/>
      <c r="JBL25" s="144"/>
      <c r="JBM25" s="145"/>
      <c r="JBN25" s="144"/>
      <c r="JBO25" s="145"/>
      <c r="JBP25" s="144"/>
      <c r="JBQ25" s="145"/>
      <c r="JBR25" s="144"/>
      <c r="JBS25" s="145"/>
      <c r="JBT25" s="144"/>
      <c r="JBU25" s="145"/>
      <c r="JBV25" s="144"/>
      <c r="JBW25" s="145"/>
      <c r="JBX25" s="144"/>
      <c r="JBY25" s="145"/>
      <c r="JBZ25" s="144"/>
      <c r="JCA25" s="145"/>
      <c r="JCB25" s="144"/>
      <c r="JCC25" s="145"/>
      <c r="JCD25" s="144"/>
      <c r="JCE25" s="145"/>
      <c r="JCF25" s="144"/>
      <c r="JCG25" s="145"/>
      <c r="JCH25" s="144"/>
      <c r="JCI25" s="145"/>
      <c r="JCJ25" s="144"/>
      <c r="JCK25" s="145"/>
      <c r="JCL25" s="144"/>
      <c r="JCM25" s="145"/>
      <c r="JCN25" s="144"/>
      <c r="JCO25" s="145"/>
      <c r="JCP25" s="144"/>
      <c r="JCQ25" s="145"/>
      <c r="JCR25" s="144"/>
      <c r="JCS25" s="145"/>
      <c r="JCT25" s="144"/>
      <c r="JCU25" s="145"/>
      <c r="JCV25" s="144"/>
      <c r="JCW25" s="145"/>
      <c r="JCX25" s="144"/>
      <c r="JCY25" s="145"/>
      <c r="JCZ25" s="144"/>
      <c r="JDA25" s="145"/>
      <c r="JDB25" s="144"/>
      <c r="JDC25" s="145"/>
      <c r="JDD25" s="144"/>
      <c r="JDE25" s="145"/>
      <c r="JDF25" s="144"/>
      <c r="JDG25" s="145"/>
      <c r="JDH25" s="144"/>
      <c r="JDI25" s="145"/>
      <c r="JDJ25" s="144"/>
      <c r="JDK25" s="145"/>
      <c r="JDL25" s="144"/>
      <c r="JDM25" s="145"/>
      <c r="JDN25" s="144"/>
      <c r="JDO25" s="145"/>
      <c r="JDP25" s="144"/>
      <c r="JDQ25" s="145"/>
      <c r="JDR25" s="144"/>
      <c r="JDS25" s="145"/>
      <c r="JDT25" s="144"/>
      <c r="JDU25" s="145"/>
      <c r="JDV25" s="144"/>
      <c r="JDW25" s="145"/>
      <c r="JDX25" s="144"/>
      <c r="JDY25" s="145"/>
      <c r="JDZ25" s="144"/>
      <c r="JEA25" s="145"/>
      <c r="JEB25" s="144"/>
      <c r="JEC25" s="145"/>
      <c r="JED25" s="144"/>
      <c r="JEE25" s="145"/>
      <c r="JEF25" s="144"/>
      <c r="JEG25" s="145"/>
      <c r="JEH25" s="144"/>
      <c r="JEI25" s="145"/>
      <c r="JEJ25" s="144"/>
      <c r="JEK25" s="145"/>
      <c r="JEL25" s="144"/>
      <c r="JEM25" s="145"/>
      <c r="JEN25" s="144"/>
      <c r="JEO25" s="145"/>
      <c r="JEP25" s="144"/>
      <c r="JEQ25" s="145"/>
      <c r="JER25" s="144"/>
      <c r="JES25" s="145"/>
      <c r="JET25" s="144"/>
      <c r="JEU25" s="145"/>
      <c r="JEV25" s="144"/>
      <c r="JEW25" s="145"/>
      <c r="JEX25" s="144"/>
      <c r="JEY25" s="145"/>
      <c r="JEZ25" s="144"/>
      <c r="JFA25" s="145"/>
      <c r="JFB25" s="144"/>
      <c r="JFC25" s="145"/>
      <c r="JFD25" s="144"/>
      <c r="JFE25" s="145"/>
      <c r="JFF25" s="144"/>
      <c r="JFG25" s="145"/>
      <c r="JFH25" s="144"/>
      <c r="JFI25" s="145"/>
      <c r="JFJ25" s="144"/>
      <c r="JFK25" s="145"/>
      <c r="JFL25" s="144"/>
      <c r="JFM25" s="145"/>
      <c r="JFN25" s="144"/>
      <c r="JFO25" s="145"/>
      <c r="JFP25" s="144"/>
      <c r="JFQ25" s="145"/>
      <c r="JFR25" s="144"/>
      <c r="JFS25" s="145"/>
      <c r="JFT25" s="144"/>
      <c r="JFU25" s="145"/>
      <c r="JFV25" s="144"/>
      <c r="JFW25" s="145"/>
      <c r="JFX25" s="144"/>
      <c r="JFY25" s="145"/>
      <c r="JFZ25" s="144"/>
      <c r="JGA25" s="145"/>
      <c r="JGB25" s="144"/>
      <c r="JGC25" s="145"/>
      <c r="JGD25" s="144"/>
      <c r="JGE25" s="145"/>
      <c r="JGF25" s="144"/>
      <c r="JGG25" s="145"/>
      <c r="JGH25" s="144"/>
      <c r="JGI25" s="145"/>
      <c r="JGJ25" s="144"/>
      <c r="JGK25" s="145"/>
      <c r="JGL25" s="144"/>
      <c r="JGM25" s="145"/>
      <c r="JGN25" s="144"/>
      <c r="JGO25" s="145"/>
      <c r="JGP25" s="144"/>
      <c r="JGQ25" s="145"/>
      <c r="JGR25" s="144"/>
      <c r="JGS25" s="145"/>
      <c r="JGT25" s="144"/>
      <c r="JGU25" s="145"/>
      <c r="JGV25" s="144"/>
      <c r="JGW25" s="145"/>
      <c r="JGX25" s="144"/>
      <c r="JGY25" s="145"/>
      <c r="JGZ25" s="144"/>
      <c r="JHA25" s="145"/>
      <c r="JHB25" s="144"/>
      <c r="JHC25" s="145"/>
      <c r="JHD25" s="144"/>
      <c r="JHE25" s="145"/>
      <c r="JHF25" s="144"/>
      <c r="JHG25" s="145"/>
      <c r="JHH25" s="144"/>
      <c r="JHI25" s="145"/>
      <c r="JHJ25" s="144"/>
      <c r="JHK25" s="145"/>
      <c r="JHL25" s="144"/>
      <c r="JHM25" s="145"/>
      <c r="JHN25" s="144"/>
      <c r="JHO25" s="145"/>
      <c r="JHP25" s="144"/>
      <c r="JHQ25" s="145"/>
      <c r="JHR25" s="144"/>
      <c r="JHS25" s="145"/>
      <c r="JHT25" s="144"/>
      <c r="JHU25" s="145"/>
      <c r="JHV25" s="144"/>
      <c r="JHW25" s="145"/>
      <c r="JHX25" s="144"/>
      <c r="JHY25" s="145"/>
      <c r="JHZ25" s="144"/>
      <c r="JIA25" s="145"/>
      <c r="JIB25" s="144"/>
      <c r="JIC25" s="145"/>
      <c r="JID25" s="144"/>
      <c r="JIE25" s="145"/>
      <c r="JIF25" s="144"/>
      <c r="JIG25" s="145"/>
      <c r="JIH25" s="144"/>
      <c r="JII25" s="145"/>
      <c r="JIJ25" s="144"/>
      <c r="JIK25" s="145"/>
      <c r="JIL25" s="144"/>
      <c r="JIM25" s="145"/>
      <c r="JIN25" s="144"/>
      <c r="JIO25" s="145"/>
      <c r="JIP25" s="144"/>
      <c r="JIQ25" s="145"/>
      <c r="JIR25" s="144"/>
      <c r="JIS25" s="145"/>
      <c r="JIT25" s="144"/>
      <c r="JIU25" s="145"/>
      <c r="JIV25" s="144"/>
      <c r="JIW25" s="145"/>
      <c r="JIX25" s="144"/>
      <c r="JIY25" s="145"/>
      <c r="JIZ25" s="144"/>
      <c r="JJA25" s="145"/>
      <c r="JJB25" s="144"/>
      <c r="JJC25" s="145"/>
      <c r="JJD25" s="144"/>
      <c r="JJE25" s="145"/>
      <c r="JJF25" s="144"/>
      <c r="JJG25" s="145"/>
      <c r="JJH25" s="144"/>
      <c r="JJI25" s="145"/>
      <c r="JJJ25" s="144"/>
      <c r="JJK25" s="145"/>
      <c r="JJL25" s="144"/>
      <c r="JJM25" s="145"/>
      <c r="JJN25" s="144"/>
      <c r="JJO25" s="145"/>
      <c r="JJP25" s="144"/>
      <c r="JJQ25" s="145"/>
      <c r="JJR25" s="144"/>
      <c r="JJS25" s="145"/>
      <c r="JJT25" s="144"/>
      <c r="JJU25" s="145"/>
      <c r="JJV25" s="144"/>
      <c r="JJW25" s="145"/>
      <c r="JJX25" s="144"/>
      <c r="JJY25" s="145"/>
      <c r="JJZ25" s="144"/>
      <c r="JKA25" s="145"/>
      <c r="JKB25" s="144"/>
      <c r="JKC25" s="145"/>
      <c r="JKD25" s="144"/>
      <c r="JKE25" s="145"/>
      <c r="JKF25" s="144"/>
      <c r="JKG25" s="145"/>
      <c r="JKH25" s="144"/>
      <c r="JKI25" s="145"/>
      <c r="JKJ25" s="144"/>
      <c r="JKK25" s="145"/>
      <c r="JKL25" s="144"/>
      <c r="JKM25" s="145"/>
      <c r="JKN25" s="144"/>
      <c r="JKO25" s="145"/>
      <c r="JKP25" s="144"/>
      <c r="JKQ25" s="145"/>
      <c r="JKR25" s="144"/>
      <c r="JKS25" s="145"/>
      <c r="JKT25" s="144"/>
      <c r="JKU25" s="145"/>
      <c r="JKV25" s="144"/>
      <c r="JKW25" s="145"/>
      <c r="JKX25" s="144"/>
      <c r="JKY25" s="145"/>
      <c r="JKZ25" s="144"/>
      <c r="JLA25" s="145"/>
      <c r="JLB25" s="144"/>
      <c r="JLC25" s="145"/>
      <c r="JLD25" s="144"/>
      <c r="JLE25" s="145"/>
      <c r="JLF25" s="144"/>
      <c r="JLG25" s="145"/>
      <c r="JLH25" s="144"/>
      <c r="JLI25" s="145"/>
      <c r="JLJ25" s="144"/>
      <c r="JLK25" s="145"/>
      <c r="JLL25" s="144"/>
      <c r="JLM25" s="145"/>
      <c r="JLN25" s="144"/>
      <c r="JLO25" s="145"/>
      <c r="JLP25" s="144"/>
      <c r="JLQ25" s="145"/>
      <c r="JLR25" s="144"/>
      <c r="JLS25" s="145"/>
      <c r="JLT25" s="144"/>
      <c r="JLU25" s="145"/>
      <c r="JLV25" s="144"/>
      <c r="JLW25" s="145"/>
      <c r="JLX25" s="144"/>
      <c r="JLY25" s="145"/>
      <c r="JLZ25" s="144"/>
      <c r="JMA25" s="145"/>
      <c r="JMB25" s="144"/>
      <c r="JMC25" s="145"/>
      <c r="JMD25" s="144"/>
      <c r="JME25" s="145"/>
      <c r="JMF25" s="144"/>
      <c r="JMG25" s="145"/>
      <c r="JMH25" s="144"/>
      <c r="JMI25" s="145"/>
      <c r="JMJ25" s="144"/>
      <c r="JMK25" s="145"/>
      <c r="JML25" s="144"/>
      <c r="JMM25" s="145"/>
      <c r="JMN25" s="144"/>
      <c r="JMO25" s="145"/>
      <c r="JMP25" s="144"/>
      <c r="JMQ25" s="145"/>
      <c r="JMR25" s="144"/>
      <c r="JMS25" s="145"/>
      <c r="JMT25" s="144"/>
      <c r="JMU25" s="145"/>
      <c r="JMV25" s="144"/>
      <c r="JMW25" s="145"/>
      <c r="JMX25" s="144"/>
      <c r="JMY25" s="145"/>
      <c r="JMZ25" s="144"/>
      <c r="JNA25" s="145"/>
      <c r="JNB25" s="144"/>
      <c r="JNC25" s="145"/>
      <c r="JND25" s="144"/>
      <c r="JNE25" s="145"/>
      <c r="JNF25" s="144"/>
      <c r="JNG25" s="145"/>
      <c r="JNH25" s="144"/>
      <c r="JNI25" s="145"/>
      <c r="JNJ25" s="144"/>
      <c r="JNK25" s="145"/>
      <c r="JNL25" s="144"/>
      <c r="JNM25" s="145"/>
      <c r="JNN25" s="144"/>
      <c r="JNO25" s="145"/>
      <c r="JNP25" s="144"/>
      <c r="JNQ25" s="145"/>
      <c r="JNR25" s="144"/>
      <c r="JNS25" s="145"/>
      <c r="JNT25" s="144"/>
      <c r="JNU25" s="145"/>
      <c r="JNV25" s="144"/>
      <c r="JNW25" s="145"/>
      <c r="JNX25" s="144"/>
      <c r="JNY25" s="145"/>
      <c r="JNZ25" s="144"/>
      <c r="JOA25" s="145"/>
      <c r="JOB25" s="144"/>
      <c r="JOC25" s="145"/>
      <c r="JOD25" s="144"/>
      <c r="JOE25" s="145"/>
      <c r="JOF25" s="144"/>
      <c r="JOG25" s="145"/>
      <c r="JOH25" s="144"/>
      <c r="JOI25" s="145"/>
      <c r="JOJ25" s="144"/>
      <c r="JOK25" s="145"/>
      <c r="JOL25" s="144"/>
      <c r="JOM25" s="145"/>
      <c r="JON25" s="144"/>
      <c r="JOO25" s="145"/>
      <c r="JOP25" s="144"/>
      <c r="JOQ25" s="145"/>
      <c r="JOR25" s="144"/>
      <c r="JOS25" s="145"/>
      <c r="JOT25" s="144"/>
      <c r="JOU25" s="145"/>
      <c r="JOV25" s="144"/>
      <c r="JOW25" s="145"/>
      <c r="JOX25" s="144"/>
      <c r="JOY25" s="145"/>
      <c r="JOZ25" s="144"/>
      <c r="JPA25" s="145"/>
      <c r="JPB25" s="144"/>
      <c r="JPC25" s="145"/>
      <c r="JPD25" s="144"/>
      <c r="JPE25" s="145"/>
      <c r="JPF25" s="144"/>
      <c r="JPG25" s="145"/>
      <c r="JPH25" s="144"/>
      <c r="JPI25" s="145"/>
      <c r="JPJ25" s="144"/>
      <c r="JPK25" s="145"/>
      <c r="JPL25" s="144"/>
      <c r="JPM25" s="145"/>
      <c r="JPN25" s="144"/>
      <c r="JPO25" s="145"/>
      <c r="JPP25" s="144"/>
      <c r="JPQ25" s="145"/>
      <c r="JPR25" s="144"/>
      <c r="JPS25" s="145"/>
      <c r="JPT25" s="144"/>
      <c r="JPU25" s="145"/>
      <c r="JPV25" s="144"/>
      <c r="JPW25" s="145"/>
      <c r="JPX25" s="144"/>
      <c r="JPY25" s="145"/>
      <c r="JPZ25" s="144"/>
      <c r="JQA25" s="145"/>
      <c r="JQB25" s="144"/>
      <c r="JQC25" s="145"/>
      <c r="JQD25" s="144"/>
      <c r="JQE25" s="145"/>
      <c r="JQF25" s="144"/>
      <c r="JQG25" s="145"/>
      <c r="JQH25" s="144"/>
      <c r="JQI25" s="145"/>
      <c r="JQJ25" s="144"/>
      <c r="JQK25" s="145"/>
      <c r="JQL25" s="144"/>
      <c r="JQM25" s="145"/>
      <c r="JQN25" s="144"/>
      <c r="JQO25" s="145"/>
      <c r="JQP25" s="144"/>
      <c r="JQQ25" s="145"/>
      <c r="JQR25" s="144"/>
      <c r="JQS25" s="145"/>
      <c r="JQT25" s="144"/>
      <c r="JQU25" s="145"/>
      <c r="JQV25" s="144"/>
      <c r="JQW25" s="145"/>
      <c r="JQX25" s="144"/>
      <c r="JQY25" s="145"/>
      <c r="JQZ25" s="144"/>
      <c r="JRA25" s="145"/>
      <c r="JRB25" s="144"/>
      <c r="JRC25" s="145"/>
      <c r="JRD25" s="144"/>
      <c r="JRE25" s="145"/>
      <c r="JRF25" s="144"/>
      <c r="JRG25" s="145"/>
      <c r="JRH25" s="144"/>
      <c r="JRI25" s="145"/>
      <c r="JRJ25" s="144"/>
      <c r="JRK25" s="145"/>
      <c r="JRL25" s="144"/>
      <c r="JRM25" s="145"/>
      <c r="JRN25" s="144"/>
      <c r="JRO25" s="145"/>
      <c r="JRP25" s="144"/>
      <c r="JRQ25" s="145"/>
      <c r="JRR25" s="144"/>
      <c r="JRS25" s="145"/>
      <c r="JRT25" s="144"/>
      <c r="JRU25" s="145"/>
      <c r="JRV25" s="144"/>
      <c r="JRW25" s="145"/>
      <c r="JRX25" s="144"/>
      <c r="JRY25" s="145"/>
      <c r="JRZ25" s="144"/>
      <c r="JSA25" s="145"/>
      <c r="JSB25" s="144"/>
      <c r="JSC25" s="145"/>
      <c r="JSD25" s="144"/>
      <c r="JSE25" s="145"/>
      <c r="JSF25" s="144"/>
      <c r="JSG25" s="145"/>
      <c r="JSH25" s="144"/>
      <c r="JSI25" s="145"/>
      <c r="JSJ25" s="144"/>
      <c r="JSK25" s="145"/>
      <c r="JSL25" s="144"/>
      <c r="JSM25" s="145"/>
      <c r="JSN25" s="144"/>
      <c r="JSO25" s="145"/>
      <c r="JSP25" s="144"/>
      <c r="JSQ25" s="145"/>
      <c r="JSR25" s="144"/>
      <c r="JSS25" s="145"/>
      <c r="JST25" s="144"/>
      <c r="JSU25" s="145"/>
      <c r="JSV25" s="144"/>
      <c r="JSW25" s="145"/>
      <c r="JSX25" s="144"/>
      <c r="JSY25" s="145"/>
      <c r="JSZ25" s="144"/>
      <c r="JTA25" s="145"/>
      <c r="JTB25" s="144"/>
      <c r="JTC25" s="145"/>
      <c r="JTD25" s="144"/>
      <c r="JTE25" s="145"/>
      <c r="JTF25" s="144"/>
      <c r="JTG25" s="145"/>
      <c r="JTH25" s="144"/>
      <c r="JTI25" s="145"/>
      <c r="JTJ25" s="144"/>
      <c r="JTK25" s="145"/>
      <c r="JTL25" s="144"/>
      <c r="JTM25" s="145"/>
      <c r="JTN25" s="144"/>
      <c r="JTO25" s="145"/>
      <c r="JTP25" s="144"/>
      <c r="JTQ25" s="145"/>
      <c r="JTR25" s="144"/>
      <c r="JTS25" s="145"/>
      <c r="JTT25" s="144"/>
      <c r="JTU25" s="145"/>
      <c r="JTV25" s="144"/>
      <c r="JTW25" s="145"/>
      <c r="JTX25" s="144"/>
      <c r="JTY25" s="145"/>
      <c r="JTZ25" s="144"/>
      <c r="JUA25" s="145"/>
      <c r="JUB25" s="144"/>
      <c r="JUC25" s="145"/>
      <c r="JUD25" s="144"/>
      <c r="JUE25" s="145"/>
      <c r="JUF25" s="144"/>
      <c r="JUG25" s="145"/>
      <c r="JUH25" s="144"/>
      <c r="JUI25" s="145"/>
      <c r="JUJ25" s="144"/>
      <c r="JUK25" s="145"/>
      <c r="JUL25" s="144"/>
      <c r="JUM25" s="145"/>
      <c r="JUN25" s="144"/>
      <c r="JUO25" s="145"/>
      <c r="JUP25" s="144"/>
      <c r="JUQ25" s="145"/>
      <c r="JUR25" s="144"/>
      <c r="JUS25" s="145"/>
      <c r="JUT25" s="144"/>
      <c r="JUU25" s="145"/>
      <c r="JUV25" s="144"/>
      <c r="JUW25" s="145"/>
      <c r="JUX25" s="144"/>
      <c r="JUY25" s="145"/>
      <c r="JUZ25" s="144"/>
      <c r="JVA25" s="145"/>
      <c r="JVB25" s="144"/>
      <c r="JVC25" s="145"/>
      <c r="JVD25" s="144"/>
      <c r="JVE25" s="145"/>
      <c r="JVF25" s="144"/>
      <c r="JVG25" s="145"/>
      <c r="JVH25" s="144"/>
      <c r="JVI25" s="145"/>
      <c r="JVJ25" s="144"/>
      <c r="JVK25" s="145"/>
      <c r="JVL25" s="144"/>
      <c r="JVM25" s="145"/>
      <c r="JVN25" s="144"/>
      <c r="JVO25" s="145"/>
      <c r="JVP25" s="144"/>
      <c r="JVQ25" s="145"/>
      <c r="JVR25" s="144"/>
      <c r="JVS25" s="145"/>
      <c r="JVT25" s="144"/>
      <c r="JVU25" s="145"/>
      <c r="JVV25" s="144"/>
      <c r="JVW25" s="145"/>
      <c r="JVX25" s="144"/>
      <c r="JVY25" s="145"/>
      <c r="JVZ25" s="144"/>
      <c r="JWA25" s="145"/>
      <c r="JWB25" s="144"/>
      <c r="JWC25" s="145"/>
      <c r="JWD25" s="144"/>
      <c r="JWE25" s="145"/>
      <c r="JWF25" s="144"/>
      <c r="JWG25" s="145"/>
      <c r="JWH25" s="144"/>
      <c r="JWI25" s="145"/>
      <c r="JWJ25" s="144"/>
      <c r="JWK25" s="145"/>
      <c r="JWL25" s="144"/>
      <c r="JWM25" s="145"/>
      <c r="JWN25" s="144"/>
      <c r="JWO25" s="145"/>
      <c r="JWP25" s="144"/>
      <c r="JWQ25" s="145"/>
      <c r="JWR25" s="144"/>
      <c r="JWS25" s="145"/>
      <c r="JWT25" s="144"/>
      <c r="JWU25" s="145"/>
      <c r="JWV25" s="144"/>
      <c r="JWW25" s="145"/>
      <c r="JWX25" s="144"/>
      <c r="JWY25" s="145"/>
      <c r="JWZ25" s="144"/>
      <c r="JXA25" s="145"/>
      <c r="JXB25" s="144"/>
      <c r="JXC25" s="145"/>
      <c r="JXD25" s="144"/>
      <c r="JXE25" s="145"/>
      <c r="JXF25" s="144"/>
      <c r="JXG25" s="145"/>
      <c r="JXH25" s="144"/>
      <c r="JXI25" s="145"/>
      <c r="JXJ25" s="144"/>
      <c r="JXK25" s="145"/>
      <c r="JXL25" s="144"/>
      <c r="JXM25" s="145"/>
      <c r="JXN25" s="144"/>
      <c r="JXO25" s="145"/>
      <c r="JXP25" s="144"/>
      <c r="JXQ25" s="145"/>
      <c r="JXR25" s="144"/>
      <c r="JXS25" s="145"/>
      <c r="JXT25" s="144"/>
      <c r="JXU25" s="145"/>
      <c r="JXV25" s="144"/>
      <c r="JXW25" s="145"/>
      <c r="JXX25" s="144"/>
      <c r="JXY25" s="145"/>
      <c r="JXZ25" s="144"/>
      <c r="JYA25" s="145"/>
      <c r="JYB25" s="144"/>
      <c r="JYC25" s="145"/>
      <c r="JYD25" s="144"/>
      <c r="JYE25" s="145"/>
      <c r="JYF25" s="144"/>
      <c r="JYG25" s="145"/>
      <c r="JYH25" s="144"/>
      <c r="JYI25" s="145"/>
      <c r="JYJ25" s="144"/>
      <c r="JYK25" s="145"/>
      <c r="JYL25" s="144"/>
      <c r="JYM25" s="145"/>
      <c r="JYN25" s="144"/>
      <c r="JYO25" s="145"/>
      <c r="JYP25" s="144"/>
      <c r="JYQ25" s="145"/>
      <c r="JYR25" s="144"/>
      <c r="JYS25" s="145"/>
      <c r="JYT25" s="144"/>
      <c r="JYU25" s="145"/>
      <c r="JYV25" s="144"/>
      <c r="JYW25" s="145"/>
      <c r="JYX25" s="144"/>
      <c r="JYY25" s="145"/>
      <c r="JYZ25" s="144"/>
      <c r="JZA25" s="145"/>
      <c r="JZB25" s="144"/>
      <c r="JZC25" s="145"/>
      <c r="JZD25" s="144"/>
      <c r="JZE25" s="145"/>
      <c r="JZF25" s="144"/>
      <c r="JZG25" s="145"/>
      <c r="JZH25" s="144"/>
      <c r="JZI25" s="145"/>
      <c r="JZJ25" s="144"/>
      <c r="JZK25" s="145"/>
      <c r="JZL25" s="144"/>
      <c r="JZM25" s="145"/>
      <c r="JZN25" s="144"/>
      <c r="JZO25" s="145"/>
      <c r="JZP25" s="144"/>
      <c r="JZQ25" s="145"/>
      <c r="JZR25" s="144"/>
      <c r="JZS25" s="145"/>
      <c r="JZT25" s="144"/>
      <c r="JZU25" s="145"/>
      <c r="JZV25" s="144"/>
      <c r="JZW25" s="145"/>
      <c r="JZX25" s="144"/>
      <c r="JZY25" s="145"/>
      <c r="JZZ25" s="144"/>
      <c r="KAA25" s="145"/>
      <c r="KAB25" s="144"/>
      <c r="KAC25" s="145"/>
      <c r="KAD25" s="144"/>
      <c r="KAE25" s="145"/>
      <c r="KAF25" s="144"/>
      <c r="KAG25" s="145"/>
      <c r="KAH25" s="144"/>
      <c r="KAI25" s="145"/>
      <c r="KAJ25" s="144"/>
      <c r="KAK25" s="145"/>
      <c r="KAL25" s="144"/>
      <c r="KAM25" s="145"/>
      <c r="KAN25" s="144"/>
      <c r="KAO25" s="145"/>
      <c r="KAP25" s="144"/>
      <c r="KAQ25" s="145"/>
      <c r="KAR25" s="144"/>
      <c r="KAS25" s="145"/>
      <c r="KAT25" s="144"/>
      <c r="KAU25" s="145"/>
      <c r="KAV25" s="144"/>
      <c r="KAW25" s="145"/>
      <c r="KAX25" s="144"/>
      <c r="KAY25" s="145"/>
      <c r="KAZ25" s="144"/>
      <c r="KBA25" s="145"/>
      <c r="KBB25" s="144"/>
      <c r="KBC25" s="145"/>
      <c r="KBD25" s="144"/>
      <c r="KBE25" s="145"/>
      <c r="KBF25" s="144"/>
      <c r="KBG25" s="145"/>
      <c r="KBH25" s="144"/>
      <c r="KBI25" s="145"/>
      <c r="KBJ25" s="144"/>
      <c r="KBK25" s="145"/>
      <c r="KBL25" s="144"/>
      <c r="KBM25" s="145"/>
      <c r="KBN25" s="144"/>
      <c r="KBO25" s="145"/>
      <c r="KBP25" s="144"/>
      <c r="KBQ25" s="145"/>
      <c r="KBR25" s="144"/>
      <c r="KBS25" s="145"/>
      <c r="KBT25" s="144"/>
      <c r="KBU25" s="145"/>
      <c r="KBV25" s="144"/>
      <c r="KBW25" s="145"/>
      <c r="KBX25" s="144"/>
      <c r="KBY25" s="145"/>
      <c r="KBZ25" s="144"/>
      <c r="KCA25" s="145"/>
      <c r="KCB25" s="144"/>
      <c r="KCC25" s="145"/>
      <c r="KCD25" s="144"/>
      <c r="KCE25" s="145"/>
      <c r="KCF25" s="144"/>
      <c r="KCG25" s="145"/>
      <c r="KCH25" s="144"/>
      <c r="KCI25" s="145"/>
      <c r="KCJ25" s="144"/>
      <c r="KCK25" s="145"/>
      <c r="KCL25" s="144"/>
      <c r="KCM25" s="145"/>
      <c r="KCN25" s="144"/>
      <c r="KCO25" s="145"/>
      <c r="KCP25" s="144"/>
      <c r="KCQ25" s="145"/>
      <c r="KCR25" s="144"/>
      <c r="KCS25" s="145"/>
      <c r="KCT25" s="144"/>
      <c r="KCU25" s="145"/>
      <c r="KCV25" s="144"/>
      <c r="KCW25" s="145"/>
      <c r="KCX25" s="144"/>
      <c r="KCY25" s="145"/>
      <c r="KCZ25" s="144"/>
      <c r="KDA25" s="145"/>
      <c r="KDB25" s="144"/>
      <c r="KDC25" s="145"/>
      <c r="KDD25" s="144"/>
      <c r="KDE25" s="145"/>
      <c r="KDF25" s="144"/>
      <c r="KDG25" s="145"/>
      <c r="KDH25" s="144"/>
      <c r="KDI25" s="145"/>
      <c r="KDJ25" s="144"/>
      <c r="KDK25" s="145"/>
      <c r="KDL25" s="144"/>
      <c r="KDM25" s="145"/>
      <c r="KDN25" s="144"/>
      <c r="KDO25" s="145"/>
      <c r="KDP25" s="144"/>
      <c r="KDQ25" s="145"/>
      <c r="KDR25" s="144"/>
      <c r="KDS25" s="145"/>
      <c r="KDT25" s="144"/>
      <c r="KDU25" s="145"/>
      <c r="KDV25" s="144"/>
      <c r="KDW25" s="145"/>
      <c r="KDX25" s="144"/>
      <c r="KDY25" s="145"/>
      <c r="KDZ25" s="144"/>
      <c r="KEA25" s="145"/>
      <c r="KEB25" s="144"/>
      <c r="KEC25" s="145"/>
      <c r="KED25" s="144"/>
      <c r="KEE25" s="145"/>
      <c r="KEF25" s="144"/>
      <c r="KEG25" s="145"/>
      <c r="KEH25" s="144"/>
      <c r="KEI25" s="145"/>
      <c r="KEJ25" s="144"/>
      <c r="KEK25" s="145"/>
      <c r="KEL25" s="144"/>
      <c r="KEM25" s="145"/>
      <c r="KEN25" s="144"/>
      <c r="KEO25" s="145"/>
      <c r="KEP25" s="144"/>
      <c r="KEQ25" s="145"/>
      <c r="KER25" s="144"/>
      <c r="KES25" s="145"/>
      <c r="KET25" s="144"/>
      <c r="KEU25" s="145"/>
      <c r="KEV25" s="144"/>
      <c r="KEW25" s="145"/>
      <c r="KEX25" s="144"/>
      <c r="KEY25" s="145"/>
      <c r="KEZ25" s="144"/>
      <c r="KFA25" s="145"/>
      <c r="KFB25" s="144"/>
      <c r="KFC25" s="145"/>
      <c r="KFD25" s="144"/>
      <c r="KFE25" s="145"/>
      <c r="KFF25" s="144"/>
      <c r="KFG25" s="145"/>
      <c r="KFH25" s="144"/>
      <c r="KFI25" s="145"/>
      <c r="KFJ25" s="144"/>
      <c r="KFK25" s="145"/>
      <c r="KFL25" s="144"/>
      <c r="KFM25" s="145"/>
      <c r="KFN25" s="144"/>
      <c r="KFO25" s="145"/>
      <c r="KFP25" s="144"/>
      <c r="KFQ25" s="145"/>
      <c r="KFR25" s="144"/>
      <c r="KFS25" s="145"/>
      <c r="KFT25" s="144"/>
      <c r="KFU25" s="145"/>
      <c r="KFV25" s="144"/>
      <c r="KFW25" s="145"/>
      <c r="KFX25" s="144"/>
      <c r="KFY25" s="145"/>
      <c r="KFZ25" s="144"/>
      <c r="KGA25" s="145"/>
      <c r="KGB25" s="144"/>
      <c r="KGC25" s="145"/>
      <c r="KGD25" s="144"/>
      <c r="KGE25" s="145"/>
      <c r="KGF25" s="144"/>
      <c r="KGG25" s="145"/>
      <c r="KGH25" s="144"/>
      <c r="KGI25" s="145"/>
      <c r="KGJ25" s="144"/>
      <c r="KGK25" s="145"/>
      <c r="KGL25" s="144"/>
      <c r="KGM25" s="145"/>
      <c r="KGN25" s="144"/>
      <c r="KGO25" s="145"/>
      <c r="KGP25" s="144"/>
      <c r="KGQ25" s="145"/>
      <c r="KGR25" s="144"/>
      <c r="KGS25" s="145"/>
      <c r="KGT25" s="144"/>
      <c r="KGU25" s="145"/>
      <c r="KGV25" s="144"/>
      <c r="KGW25" s="145"/>
      <c r="KGX25" s="144"/>
      <c r="KGY25" s="145"/>
      <c r="KGZ25" s="144"/>
      <c r="KHA25" s="145"/>
      <c r="KHB25" s="144"/>
      <c r="KHC25" s="145"/>
      <c r="KHD25" s="144"/>
      <c r="KHE25" s="145"/>
      <c r="KHF25" s="144"/>
      <c r="KHG25" s="145"/>
      <c r="KHH25" s="144"/>
      <c r="KHI25" s="145"/>
      <c r="KHJ25" s="144"/>
      <c r="KHK25" s="145"/>
      <c r="KHL25" s="144"/>
      <c r="KHM25" s="145"/>
      <c r="KHN25" s="144"/>
      <c r="KHO25" s="145"/>
      <c r="KHP25" s="144"/>
      <c r="KHQ25" s="145"/>
      <c r="KHR25" s="144"/>
      <c r="KHS25" s="145"/>
      <c r="KHT25" s="144"/>
      <c r="KHU25" s="145"/>
      <c r="KHV25" s="144"/>
      <c r="KHW25" s="145"/>
      <c r="KHX25" s="144"/>
      <c r="KHY25" s="145"/>
      <c r="KHZ25" s="144"/>
      <c r="KIA25" s="145"/>
      <c r="KIB25" s="144"/>
      <c r="KIC25" s="145"/>
      <c r="KID25" s="144"/>
      <c r="KIE25" s="145"/>
      <c r="KIF25" s="144"/>
      <c r="KIG25" s="145"/>
      <c r="KIH25" s="144"/>
      <c r="KII25" s="145"/>
      <c r="KIJ25" s="144"/>
      <c r="KIK25" s="145"/>
      <c r="KIL25" s="144"/>
      <c r="KIM25" s="145"/>
      <c r="KIN25" s="144"/>
      <c r="KIO25" s="145"/>
      <c r="KIP25" s="144"/>
      <c r="KIQ25" s="145"/>
      <c r="KIR25" s="144"/>
      <c r="KIS25" s="145"/>
      <c r="KIT25" s="144"/>
      <c r="KIU25" s="145"/>
      <c r="KIV25" s="144"/>
      <c r="KIW25" s="145"/>
      <c r="KIX25" s="144"/>
      <c r="KIY25" s="145"/>
      <c r="KIZ25" s="144"/>
      <c r="KJA25" s="145"/>
      <c r="KJB25" s="144"/>
      <c r="KJC25" s="145"/>
      <c r="KJD25" s="144"/>
      <c r="KJE25" s="145"/>
      <c r="KJF25" s="144"/>
      <c r="KJG25" s="145"/>
      <c r="KJH25" s="144"/>
      <c r="KJI25" s="145"/>
      <c r="KJJ25" s="144"/>
      <c r="KJK25" s="145"/>
      <c r="KJL25" s="144"/>
      <c r="KJM25" s="145"/>
      <c r="KJN25" s="144"/>
      <c r="KJO25" s="145"/>
      <c r="KJP25" s="144"/>
      <c r="KJQ25" s="145"/>
      <c r="KJR25" s="144"/>
      <c r="KJS25" s="145"/>
      <c r="KJT25" s="144"/>
      <c r="KJU25" s="145"/>
      <c r="KJV25" s="144"/>
      <c r="KJW25" s="145"/>
      <c r="KJX25" s="144"/>
      <c r="KJY25" s="145"/>
      <c r="KJZ25" s="144"/>
      <c r="KKA25" s="145"/>
      <c r="KKB25" s="144"/>
      <c r="KKC25" s="145"/>
      <c r="KKD25" s="144"/>
      <c r="KKE25" s="145"/>
      <c r="KKF25" s="144"/>
      <c r="KKG25" s="145"/>
      <c r="KKH25" s="144"/>
      <c r="KKI25" s="145"/>
      <c r="KKJ25" s="144"/>
      <c r="KKK25" s="145"/>
      <c r="KKL25" s="144"/>
      <c r="KKM25" s="145"/>
      <c r="KKN25" s="144"/>
      <c r="KKO25" s="145"/>
      <c r="KKP25" s="144"/>
      <c r="KKQ25" s="145"/>
      <c r="KKR25" s="144"/>
      <c r="KKS25" s="145"/>
      <c r="KKT25" s="144"/>
      <c r="KKU25" s="145"/>
      <c r="KKV25" s="144"/>
      <c r="KKW25" s="145"/>
      <c r="KKX25" s="144"/>
      <c r="KKY25" s="145"/>
      <c r="KKZ25" s="144"/>
      <c r="KLA25" s="145"/>
      <c r="KLB25" s="144"/>
      <c r="KLC25" s="145"/>
      <c r="KLD25" s="144"/>
      <c r="KLE25" s="145"/>
      <c r="KLF25" s="144"/>
      <c r="KLG25" s="145"/>
      <c r="KLH25" s="144"/>
      <c r="KLI25" s="145"/>
      <c r="KLJ25" s="144"/>
      <c r="KLK25" s="145"/>
      <c r="KLL25" s="144"/>
      <c r="KLM25" s="145"/>
      <c r="KLN25" s="144"/>
      <c r="KLO25" s="145"/>
      <c r="KLP25" s="144"/>
      <c r="KLQ25" s="145"/>
      <c r="KLR25" s="144"/>
      <c r="KLS25" s="145"/>
      <c r="KLT25" s="144"/>
      <c r="KLU25" s="145"/>
      <c r="KLV25" s="144"/>
      <c r="KLW25" s="145"/>
      <c r="KLX25" s="144"/>
      <c r="KLY25" s="145"/>
      <c r="KLZ25" s="144"/>
      <c r="KMA25" s="145"/>
      <c r="KMB25" s="144"/>
      <c r="KMC25" s="145"/>
      <c r="KMD25" s="144"/>
      <c r="KME25" s="145"/>
      <c r="KMF25" s="144"/>
      <c r="KMG25" s="145"/>
      <c r="KMH25" s="144"/>
      <c r="KMI25" s="145"/>
      <c r="KMJ25" s="144"/>
      <c r="KMK25" s="145"/>
      <c r="KML25" s="144"/>
      <c r="KMM25" s="145"/>
      <c r="KMN25" s="144"/>
      <c r="KMO25" s="145"/>
      <c r="KMP25" s="144"/>
      <c r="KMQ25" s="145"/>
      <c r="KMR25" s="144"/>
      <c r="KMS25" s="145"/>
      <c r="KMT25" s="144"/>
      <c r="KMU25" s="145"/>
      <c r="KMV25" s="144"/>
      <c r="KMW25" s="145"/>
      <c r="KMX25" s="144"/>
      <c r="KMY25" s="145"/>
      <c r="KMZ25" s="144"/>
      <c r="KNA25" s="145"/>
      <c r="KNB25" s="144"/>
      <c r="KNC25" s="145"/>
      <c r="KND25" s="144"/>
      <c r="KNE25" s="145"/>
      <c r="KNF25" s="144"/>
      <c r="KNG25" s="145"/>
      <c r="KNH25" s="144"/>
      <c r="KNI25" s="145"/>
      <c r="KNJ25" s="144"/>
      <c r="KNK25" s="145"/>
      <c r="KNL25" s="144"/>
      <c r="KNM25" s="145"/>
      <c r="KNN25" s="144"/>
      <c r="KNO25" s="145"/>
      <c r="KNP25" s="144"/>
      <c r="KNQ25" s="145"/>
      <c r="KNR25" s="144"/>
      <c r="KNS25" s="145"/>
      <c r="KNT25" s="144"/>
      <c r="KNU25" s="145"/>
      <c r="KNV25" s="144"/>
      <c r="KNW25" s="145"/>
      <c r="KNX25" s="144"/>
      <c r="KNY25" s="145"/>
      <c r="KNZ25" s="144"/>
      <c r="KOA25" s="145"/>
      <c r="KOB25" s="144"/>
      <c r="KOC25" s="145"/>
      <c r="KOD25" s="144"/>
      <c r="KOE25" s="145"/>
      <c r="KOF25" s="144"/>
      <c r="KOG25" s="145"/>
      <c r="KOH25" s="144"/>
      <c r="KOI25" s="145"/>
      <c r="KOJ25" s="144"/>
      <c r="KOK25" s="145"/>
      <c r="KOL25" s="144"/>
      <c r="KOM25" s="145"/>
      <c r="KON25" s="144"/>
      <c r="KOO25" s="145"/>
      <c r="KOP25" s="144"/>
      <c r="KOQ25" s="145"/>
      <c r="KOR25" s="144"/>
      <c r="KOS25" s="145"/>
      <c r="KOT25" s="144"/>
      <c r="KOU25" s="145"/>
      <c r="KOV25" s="144"/>
      <c r="KOW25" s="145"/>
      <c r="KOX25" s="144"/>
      <c r="KOY25" s="145"/>
      <c r="KOZ25" s="144"/>
      <c r="KPA25" s="145"/>
      <c r="KPB25" s="144"/>
      <c r="KPC25" s="145"/>
      <c r="KPD25" s="144"/>
      <c r="KPE25" s="145"/>
      <c r="KPF25" s="144"/>
      <c r="KPG25" s="145"/>
      <c r="KPH25" s="144"/>
      <c r="KPI25" s="145"/>
      <c r="KPJ25" s="144"/>
      <c r="KPK25" s="145"/>
      <c r="KPL25" s="144"/>
      <c r="KPM25" s="145"/>
      <c r="KPN25" s="144"/>
      <c r="KPO25" s="145"/>
      <c r="KPP25" s="144"/>
      <c r="KPQ25" s="145"/>
      <c r="KPR25" s="144"/>
      <c r="KPS25" s="145"/>
      <c r="KPT25" s="144"/>
      <c r="KPU25" s="145"/>
      <c r="KPV25" s="144"/>
      <c r="KPW25" s="145"/>
      <c r="KPX25" s="144"/>
      <c r="KPY25" s="145"/>
      <c r="KPZ25" s="144"/>
      <c r="KQA25" s="145"/>
      <c r="KQB25" s="144"/>
      <c r="KQC25" s="145"/>
      <c r="KQD25" s="144"/>
      <c r="KQE25" s="145"/>
      <c r="KQF25" s="144"/>
      <c r="KQG25" s="145"/>
      <c r="KQH25" s="144"/>
      <c r="KQI25" s="145"/>
      <c r="KQJ25" s="144"/>
      <c r="KQK25" s="145"/>
      <c r="KQL25" s="144"/>
      <c r="KQM25" s="145"/>
      <c r="KQN25" s="144"/>
      <c r="KQO25" s="145"/>
      <c r="KQP25" s="144"/>
      <c r="KQQ25" s="145"/>
      <c r="KQR25" s="144"/>
      <c r="KQS25" s="145"/>
      <c r="KQT25" s="144"/>
      <c r="KQU25" s="145"/>
      <c r="KQV25" s="144"/>
      <c r="KQW25" s="145"/>
      <c r="KQX25" s="144"/>
      <c r="KQY25" s="145"/>
      <c r="KQZ25" s="144"/>
      <c r="KRA25" s="145"/>
      <c r="KRB25" s="144"/>
      <c r="KRC25" s="145"/>
      <c r="KRD25" s="144"/>
      <c r="KRE25" s="145"/>
      <c r="KRF25" s="144"/>
      <c r="KRG25" s="145"/>
      <c r="KRH25" s="144"/>
      <c r="KRI25" s="145"/>
      <c r="KRJ25" s="144"/>
      <c r="KRK25" s="145"/>
      <c r="KRL25" s="144"/>
      <c r="KRM25" s="145"/>
      <c r="KRN25" s="144"/>
      <c r="KRO25" s="145"/>
      <c r="KRP25" s="144"/>
      <c r="KRQ25" s="145"/>
      <c r="KRR25" s="144"/>
      <c r="KRS25" s="145"/>
      <c r="KRT25" s="144"/>
      <c r="KRU25" s="145"/>
      <c r="KRV25" s="144"/>
      <c r="KRW25" s="145"/>
      <c r="KRX25" s="144"/>
      <c r="KRY25" s="145"/>
      <c r="KRZ25" s="144"/>
      <c r="KSA25" s="145"/>
      <c r="KSB25" s="144"/>
      <c r="KSC25" s="145"/>
      <c r="KSD25" s="144"/>
      <c r="KSE25" s="145"/>
      <c r="KSF25" s="144"/>
      <c r="KSG25" s="145"/>
      <c r="KSH25" s="144"/>
      <c r="KSI25" s="145"/>
      <c r="KSJ25" s="144"/>
      <c r="KSK25" s="145"/>
      <c r="KSL25" s="144"/>
      <c r="KSM25" s="145"/>
      <c r="KSN25" s="144"/>
      <c r="KSO25" s="145"/>
      <c r="KSP25" s="144"/>
      <c r="KSQ25" s="145"/>
      <c r="KSR25" s="144"/>
      <c r="KSS25" s="145"/>
      <c r="KST25" s="144"/>
      <c r="KSU25" s="145"/>
      <c r="KSV25" s="144"/>
      <c r="KSW25" s="145"/>
      <c r="KSX25" s="144"/>
      <c r="KSY25" s="145"/>
      <c r="KSZ25" s="144"/>
      <c r="KTA25" s="145"/>
      <c r="KTB25" s="144"/>
      <c r="KTC25" s="145"/>
      <c r="KTD25" s="144"/>
      <c r="KTE25" s="145"/>
      <c r="KTF25" s="144"/>
      <c r="KTG25" s="145"/>
      <c r="KTH25" s="144"/>
      <c r="KTI25" s="145"/>
      <c r="KTJ25" s="144"/>
      <c r="KTK25" s="145"/>
      <c r="KTL25" s="144"/>
      <c r="KTM25" s="145"/>
      <c r="KTN25" s="144"/>
      <c r="KTO25" s="145"/>
      <c r="KTP25" s="144"/>
      <c r="KTQ25" s="145"/>
      <c r="KTR25" s="144"/>
      <c r="KTS25" s="145"/>
      <c r="KTT25" s="144"/>
      <c r="KTU25" s="145"/>
      <c r="KTV25" s="144"/>
      <c r="KTW25" s="145"/>
      <c r="KTX25" s="144"/>
      <c r="KTY25" s="145"/>
      <c r="KTZ25" s="144"/>
      <c r="KUA25" s="145"/>
      <c r="KUB25" s="144"/>
      <c r="KUC25" s="145"/>
      <c r="KUD25" s="144"/>
      <c r="KUE25" s="145"/>
      <c r="KUF25" s="144"/>
      <c r="KUG25" s="145"/>
      <c r="KUH25" s="144"/>
      <c r="KUI25" s="145"/>
      <c r="KUJ25" s="144"/>
      <c r="KUK25" s="145"/>
      <c r="KUL25" s="144"/>
      <c r="KUM25" s="145"/>
      <c r="KUN25" s="144"/>
      <c r="KUO25" s="145"/>
      <c r="KUP25" s="144"/>
      <c r="KUQ25" s="145"/>
      <c r="KUR25" s="144"/>
      <c r="KUS25" s="145"/>
      <c r="KUT25" s="144"/>
      <c r="KUU25" s="145"/>
      <c r="KUV25" s="144"/>
      <c r="KUW25" s="145"/>
      <c r="KUX25" s="144"/>
      <c r="KUY25" s="145"/>
      <c r="KUZ25" s="144"/>
      <c r="KVA25" s="145"/>
      <c r="KVB25" s="144"/>
      <c r="KVC25" s="145"/>
      <c r="KVD25" s="144"/>
      <c r="KVE25" s="145"/>
      <c r="KVF25" s="144"/>
      <c r="KVG25" s="145"/>
      <c r="KVH25" s="144"/>
      <c r="KVI25" s="145"/>
      <c r="KVJ25" s="144"/>
      <c r="KVK25" s="145"/>
      <c r="KVL25" s="144"/>
      <c r="KVM25" s="145"/>
      <c r="KVN25" s="144"/>
      <c r="KVO25" s="145"/>
      <c r="KVP25" s="144"/>
      <c r="KVQ25" s="145"/>
      <c r="KVR25" s="144"/>
      <c r="KVS25" s="145"/>
      <c r="KVT25" s="144"/>
      <c r="KVU25" s="145"/>
      <c r="KVV25" s="144"/>
      <c r="KVW25" s="145"/>
      <c r="KVX25" s="144"/>
      <c r="KVY25" s="145"/>
      <c r="KVZ25" s="144"/>
      <c r="KWA25" s="145"/>
      <c r="KWB25" s="144"/>
      <c r="KWC25" s="145"/>
      <c r="KWD25" s="144"/>
      <c r="KWE25" s="145"/>
      <c r="KWF25" s="144"/>
      <c r="KWG25" s="145"/>
      <c r="KWH25" s="144"/>
      <c r="KWI25" s="145"/>
      <c r="KWJ25" s="144"/>
      <c r="KWK25" s="145"/>
      <c r="KWL25" s="144"/>
      <c r="KWM25" s="145"/>
      <c r="KWN25" s="144"/>
      <c r="KWO25" s="145"/>
      <c r="KWP25" s="144"/>
      <c r="KWQ25" s="145"/>
      <c r="KWR25" s="144"/>
      <c r="KWS25" s="145"/>
      <c r="KWT25" s="144"/>
      <c r="KWU25" s="145"/>
      <c r="KWV25" s="144"/>
      <c r="KWW25" s="145"/>
      <c r="KWX25" s="144"/>
      <c r="KWY25" s="145"/>
      <c r="KWZ25" s="144"/>
      <c r="KXA25" s="145"/>
      <c r="KXB25" s="144"/>
      <c r="KXC25" s="145"/>
      <c r="KXD25" s="144"/>
      <c r="KXE25" s="145"/>
      <c r="KXF25" s="144"/>
      <c r="KXG25" s="145"/>
      <c r="KXH25" s="144"/>
      <c r="KXI25" s="145"/>
      <c r="KXJ25" s="144"/>
      <c r="KXK25" s="145"/>
      <c r="KXL25" s="144"/>
      <c r="KXM25" s="145"/>
      <c r="KXN25" s="144"/>
      <c r="KXO25" s="145"/>
      <c r="KXP25" s="144"/>
      <c r="KXQ25" s="145"/>
      <c r="KXR25" s="144"/>
      <c r="KXS25" s="145"/>
      <c r="KXT25" s="144"/>
      <c r="KXU25" s="145"/>
      <c r="KXV25" s="144"/>
      <c r="KXW25" s="145"/>
      <c r="KXX25" s="144"/>
      <c r="KXY25" s="145"/>
      <c r="KXZ25" s="144"/>
      <c r="KYA25" s="145"/>
      <c r="KYB25" s="144"/>
      <c r="KYC25" s="145"/>
      <c r="KYD25" s="144"/>
      <c r="KYE25" s="145"/>
      <c r="KYF25" s="144"/>
      <c r="KYG25" s="145"/>
      <c r="KYH25" s="144"/>
      <c r="KYI25" s="145"/>
      <c r="KYJ25" s="144"/>
      <c r="KYK25" s="145"/>
      <c r="KYL25" s="144"/>
      <c r="KYM25" s="145"/>
      <c r="KYN25" s="144"/>
      <c r="KYO25" s="145"/>
      <c r="KYP25" s="144"/>
      <c r="KYQ25" s="145"/>
      <c r="KYR25" s="144"/>
      <c r="KYS25" s="145"/>
      <c r="KYT25" s="144"/>
      <c r="KYU25" s="145"/>
      <c r="KYV25" s="144"/>
      <c r="KYW25" s="145"/>
      <c r="KYX25" s="144"/>
      <c r="KYY25" s="145"/>
      <c r="KYZ25" s="144"/>
      <c r="KZA25" s="145"/>
      <c r="KZB25" s="144"/>
      <c r="KZC25" s="145"/>
      <c r="KZD25" s="144"/>
      <c r="KZE25" s="145"/>
      <c r="KZF25" s="144"/>
      <c r="KZG25" s="145"/>
      <c r="KZH25" s="144"/>
      <c r="KZI25" s="145"/>
      <c r="KZJ25" s="144"/>
      <c r="KZK25" s="145"/>
      <c r="KZL25" s="144"/>
      <c r="KZM25" s="145"/>
      <c r="KZN25" s="144"/>
      <c r="KZO25" s="145"/>
      <c r="KZP25" s="144"/>
      <c r="KZQ25" s="145"/>
      <c r="KZR25" s="144"/>
      <c r="KZS25" s="145"/>
      <c r="KZT25" s="144"/>
      <c r="KZU25" s="145"/>
      <c r="KZV25" s="144"/>
      <c r="KZW25" s="145"/>
      <c r="KZX25" s="144"/>
      <c r="KZY25" s="145"/>
      <c r="KZZ25" s="144"/>
      <c r="LAA25" s="145"/>
      <c r="LAB25" s="144"/>
      <c r="LAC25" s="145"/>
      <c r="LAD25" s="144"/>
      <c r="LAE25" s="145"/>
      <c r="LAF25" s="144"/>
      <c r="LAG25" s="145"/>
      <c r="LAH25" s="144"/>
      <c r="LAI25" s="145"/>
      <c r="LAJ25" s="144"/>
      <c r="LAK25" s="145"/>
      <c r="LAL25" s="144"/>
      <c r="LAM25" s="145"/>
      <c r="LAN25" s="144"/>
      <c r="LAO25" s="145"/>
      <c r="LAP25" s="144"/>
      <c r="LAQ25" s="145"/>
      <c r="LAR25" s="144"/>
      <c r="LAS25" s="145"/>
      <c r="LAT25" s="144"/>
      <c r="LAU25" s="145"/>
      <c r="LAV25" s="144"/>
      <c r="LAW25" s="145"/>
      <c r="LAX25" s="144"/>
      <c r="LAY25" s="145"/>
      <c r="LAZ25" s="144"/>
      <c r="LBA25" s="145"/>
      <c r="LBB25" s="144"/>
      <c r="LBC25" s="145"/>
      <c r="LBD25" s="144"/>
      <c r="LBE25" s="145"/>
      <c r="LBF25" s="144"/>
      <c r="LBG25" s="145"/>
      <c r="LBH25" s="144"/>
      <c r="LBI25" s="145"/>
      <c r="LBJ25" s="144"/>
      <c r="LBK25" s="145"/>
      <c r="LBL25" s="144"/>
      <c r="LBM25" s="145"/>
      <c r="LBN25" s="144"/>
      <c r="LBO25" s="145"/>
      <c r="LBP25" s="144"/>
      <c r="LBQ25" s="145"/>
      <c r="LBR25" s="144"/>
      <c r="LBS25" s="145"/>
      <c r="LBT25" s="144"/>
      <c r="LBU25" s="145"/>
      <c r="LBV25" s="144"/>
      <c r="LBW25" s="145"/>
      <c r="LBX25" s="144"/>
      <c r="LBY25" s="145"/>
      <c r="LBZ25" s="144"/>
      <c r="LCA25" s="145"/>
      <c r="LCB25" s="144"/>
      <c r="LCC25" s="145"/>
      <c r="LCD25" s="144"/>
      <c r="LCE25" s="145"/>
      <c r="LCF25" s="144"/>
      <c r="LCG25" s="145"/>
      <c r="LCH25" s="144"/>
      <c r="LCI25" s="145"/>
      <c r="LCJ25" s="144"/>
      <c r="LCK25" s="145"/>
      <c r="LCL25" s="144"/>
      <c r="LCM25" s="145"/>
      <c r="LCN25" s="144"/>
      <c r="LCO25" s="145"/>
      <c r="LCP25" s="144"/>
      <c r="LCQ25" s="145"/>
      <c r="LCR25" s="144"/>
      <c r="LCS25" s="145"/>
      <c r="LCT25" s="144"/>
      <c r="LCU25" s="145"/>
      <c r="LCV25" s="144"/>
      <c r="LCW25" s="145"/>
      <c r="LCX25" s="144"/>
      <c r="LCY25" s="145"/>
      <c r="LCZ25" s="144"/>
      <c r="LDA25" s="145"/>
      <c r="LDB25" s="144"/>
      <c r="LDC25" s="145"/>
      <c r="LDD25" s="144"/>
      <c r="LDE25" s="145"/>
      <c r="LDF25" s="144"/>
      <c r="LDG25" s="145"/>
      <c r="LDH25" s="144"/>
      <c r="LDI25" s="145"/>
      <c r="LDJ25" s="144"/>
      <c r="LDK25" s="145"/>
      <c r="LDL25" s="144"/>
      <c r="LDM25" s="145"/>
      <c r="LDN25" s="144"/>
      <c r="LDO25" s="145"/>
      <c r="LDP25" s="144"/>
      <c r="LDQ25" s="145"/>
      <c r="LDR25" s="144"/>
      <c r="LDS25" s="145"/>
      <c r="LDT25" s="144"/>
      <c r="LDU25" s="145"/>
      <c r="LDV25" s="144"/>
      <c r="LDW25" s="145"/>
      <c r="LDX25" s="144"/>
      <c r="LDY25" s="145"/>
      <c r="LDZ25" s="144"/>
      <c r="LEA25" s="145"/>
      <c r="LEB25" s="144"/>
      <c r="LEC25" s="145"/>
      <c r="LED25" s="144"/>
      <c r="LEE25" s="145"/>
      <c r="LEF25" s="144"/>
      <c r="LEG25" s="145"/>
      <c r="LEH25" s="144"/>
      <c r="LEI25" s="145"/>
      <c r="LEJ25" s="144"/>
      <c r="LEK25" s="145"/>
      <c r="LEL25" s="144"/>
      <c r="LEM25" s="145"/>
      <c r="LEN25" s="144"/>
      <c r="LEO25" s="145"/>
      <c r="LEP25" s="144"/>
      <c r="LEQ25" s="145"/>
      <c r="LER25" s="144"/>
      <c r="LES25" s="145"/>
      <c r="LET25" s="144"/>
      <c r="LEU25" s="145"/>
      <c r="LEV25" s="144"/>
      <c r="LEW25" s="145"/>
      <c r="LEX25" s="144"/>
      <c r="LEY25" s="145"/>
      <c r="LEZ25" s="144"/>
      <c r="LFA25" s="145"/>
      <c r="LFB25" s="144"/>
      <c r="LFC25" s="145"/>
      <c r="LFD25" s="144"/>
      <c r="LFE25" s="145"/>
      <c r="LFF25" s="144"/>
      <c r="LFG25" s="145"/>
      <c r="LFH25" s="144"/>
      <c r="LFI25" s="145"/>
      <c r="LFJ25" s="144"/>
      <c r="LFK25" s="145"/>
      <c r="LFL25" s="144"/>
      <c r="LFM25" s="145"/>
      <c r="LFN25" s="144"/>
      <c r="LFO25" s="145"/>
      <c r="LFP25" s="144"/>
      <c r="LFQ25" s="145"/>
      <c r="LFR25" s="144"/>
      <c r="LFS25" s="145"/>
      <c r="LFT25" s="144"/>
      <c r="LFU25" s="145"/>
      <c r="LFV25" s="144"/>
      <c r="LFW25" s="145"/>
      <c r="LFX25" s="144"/>
      <c r="LFY25" s="145"/>
      <c r="LFZ25" s="144"/>
      <c r="LGA25" s="145"/>
      <c r="LGB25" s="144"/>
      <c r="LGC25" s="145"/>
      <c r="LGD25" s="144"/>
      <c r="LGE25" s="145"/>
      <c r="LGF25" s="144"/>
      <c r="LGG25" s="145"/>
      <c r="LGH25" s="144"/>
      <c r="LGI25" s="145"/>
      <c r="LGJ25" s="144"/>
      <c r="LGK25" s="145"/>
      <c r="LGL25" s="144"/>
      <c r="LGM25" s="145"/>
      <c r="LGN25" s="144"/>
      <c r="LGO25" s="145"/>
      <c r="LGP25" s="144"/>
      <c r="LGQ25" s="145"/>
      <c r="LGR25" s="144"/>
      <c r="LGS25" s="145"/>
      <c r="LGT25" s="144"/>
      <c r="LGU25" s="145"/>
      <c r="LGV25" s="144"/>
      <c r="LGW25" s="145"/>
      <c r="LGX25" s="144"/>
      <c r="LGY25" s="145"/>
      <c r="LGZ25" s="144"/>
      <c r="LHA25" s="145"/>
      <c r="LHB25" s="144"/>
      <c r="LHC25" s="145"/>
      <c r="LHD25" s="144"/>
      <c r="LHE25" s="145"/>
      <c r="LHF25" s="144"/>
      <c r="LHG25" s="145"/>
      <c r="LHH25" s="144"/>
      <c r="LHI25" s="145"/>
      <c r="LHJ25" s="144"/>
      <c r="LHK25" s="145"/>
      <c r="LHL25" s="144"/>
      <c r="LHM25" s="145"/>
      <c r="LHN25" s="144"/>
      <c r="LHO25" s="145"/>
      <c r="LHP25" s="144"/>
      <c r="LHQ25" s="145"/>
      <c r="LHR25" s="144"/>
      <c r="LHS25" s="145"/>
      <c r="LHT25" s="144"/>
      <c r="LHU25" s="145"/>
      <c r="LHV25" s="144"/>
      <c r="LHW25" s="145"/>
      <c r="LHX25" s="144"/>
      <c r="LHY25" s="145"/>
      <c r="LHZ25" s="144"/>
      <c r="LIA25" s="145"/>
      <c r="LIB25" s="144"/>
      <c r="LIC25" s="145"/>
      <c r="LID25" s="144"/>
      <c r="LIE25" s="145"/>
      <c r="LIF25" s="144"/>
      <c r="LIG25" s="145"/>
      <c r="LIH25" s="144"/>
      <c r="LII25" s="145"/>
      <c r="LIJ25" s="144"/>
      <c r="LIK25" s="145"/>
      <c r="LIL25" s="144"/>
      <c r="LIM25" s="145"/>
      <c r="LIN25" s="144"/>
      <c r="LIO25" s="145"/>
      <c r="LIP25" s="144"/>
      <c r="LIQ25" s="145"/>
      <c r="LIR25" s="144"/>
      <c r="LIS25" s="145"/>
      <c r="LIT25" s="144"/>
      <c r="LIU25" s="145"/>
      <c r="LIV25" s="144"/>
      <c r="LIW25" s="145"/>
      <c r="LIX25" s="144"/>
      <c r="LIY25" s="145"/>
      <c r="LIZ25" s="144"/>
      <c r="LJA25" s="145"/>
      <c r="LJB25" s="144"/>
      <c r="LJC25" s="145"/>
      <c r="LJD25" s="144"/>
      <c r="LJE25" s="145"/>
      <c r="LJF25" s="144"/>
      <c r="LJG25" s="145"/>
      <c r="LJH25" s="144"/>
      <c r="LJI25" s="145"/>
      <c r="LJJ25" s="144"/>
      <c r="LJK25" s="145"/>
      <c r="LJL25" s="144"/>
      <c r="LJM25" s="145"/>
      <c r="LJN25" s="144"/>
      <c r="LJO25" s="145"/>
      <c r="LJP25" s="144"/>
      <c r="LJQ25" s="145"/>
      <c r="LJR25" s="144"/>
      <c r="LJS25" s="145"/>
      <c r="LJT25" s="144"/>
      <c r="LJU25" s="145"/>
      <c r="LJV25" s="144"/>
      <c r="LJW25" s="145"/>
      <c r="LJX25" s="144"/>
      <c r="LJY25" s="145"/>
      <c r="LJZ25" s="144"/>
      <c r="LKA25" s="145"/>
      <c r="LKB25" s="144"/>
      <c r="LKC25" s="145"/>
      <c r="LKD25" s="144"/>
      <c r="LKE25" s="145"/>
      <c r="LKF25" s="144"/>
      <c r="LKG25" s="145"/>
      <c r="LKH25" s="144"/>
      <c r="LKI25" s="145"/>
      <c r="LKJ25" s="144"/>
      <c r="LKK25" s="145"/>
      <c r="LKL25" s="144"/>
      <c r="LKM25" s="145"/>
      <c r="LKN25" s="144"/>
      <c r="LKO25" s="145"/>
      <c r="LKP25" s="144"/>
      <c r="LKQ25" s="145"/>
      <c r="LKR25" s="144"/>
      <c r="LKS25" s="145"/>
      <c r="LKT25" s="144"/>
      <c r="LKU25" s="145"/>
      <c r="LKV25" s="144"/>
      <c r="LKW25" s="145"/>
      <c r="LKX25" s="144"/>
      <c r="LKY25" s="145"/>
      <c r="LKZ25" s="144"/>
      <c r="LLA25" s="145"/>
      <c r="LLB25" s="144"/>
      <c r="LLC25" s="145"/>
      <c r="LLD25" s="144"/>
      <c r="LLE25" s="145"/>
      <c r="LLF25" s="144"/>
      <c r="LLG25" s="145"/>
      <c r="LLH25" s="144"/>
      <c r="LLI25" s="145"/>
      <c r="LLJ25" s="144"/>
      <c r="LLK25" s="145"/>
      <c r="LLL25" s="144"/>
      <c r="LLM25" s="145"/>
      <c r="LLN25" s="144"/>
      <c r="LLO25" s="145"/>
      <c r="LLP25" s="144"/>
      <c r="LLQ25" s="145"/>
      <c r="LLR25" s="144"/>
      <c r="LLS25" s="145"/>
      <c r="LLT25" s="144"/>
      <c r="LLU25" s="145"/>
      <c r="LLV25" s="144"/>
      <c r="LLW25" s="145"/>
      <c r="LLX25" s="144"/>
      <c r="LLY25" s="145"/>
      <c r="LLZ25" s="144"/>
      <c r="LMA25" s="145"/>
      <c r="LMB25" s="144"/>
      <c r="LMC25" s="145"/>
      <c r="LMD25" s="144"/>
      <c r="LME25" s="145"/>
      <c r="LMF25" s="144"/>
      <c r="LMG25" s="145"/>
      <c r="LMH25" s="144"/>
      <c r="LMI25" s="145"/>
      <c r="LMJ25" s="144"/>
      <c r="LMK25" s="145"/>
      <c r="LML25" s="144"/>
      <c r="LMM25" s="145"/>
      <c r="LMN25" s="144"/>
      <c r="LMO25" s="145"/>
      <c r="LMP25" s="144"/>
      <c r="LMQ25" s="145"/>
      <c r="LMR25" s="144"/>
      <c r="LMS25" s="145"/>
      <c r="LMT25" s="144"/>
      <c r="LMU25" s="145"/>
      <c r="LMV25" s="144"/>
      <c r="LMW25" s="145"/>
      <c r="LMX25" s="144"/>
      <c r="LMY25" s="145"/>
      <c r="LMZ25" s="144"/>
      <c r="LNA25" s="145"/>
      <c r="LNB25" s="144"/>
      <c r="LNC25" s="145"/>
      <c r="LND25" s="144"/>
      <c r="LNE25" s="145"/>
      <c r="LNF25" s="144"/>
      <c r="LNG25" s="145"/>
      <c r="LNH25" s="144"/>
      <c r="LNI25" s="145"/>
      <c r="LNJ25" s="144"/>
      <c r="LNK25" s="145"/>
      <c r="LNL25" s="144"/>
      <c r="LNM25" s="145"/>
      <c r="LNN25" s="144"/>
      <c r="LNO25" s="145"/>
      <c r="LNP25" s="144"/>
      <c r="LNQ25" s="145"/>
      <c r="LNR25" s="144"/>
      <c r="LNS25" s="145"/>
      <c r="LNT25" s="144"/>
      <c r="LNU25" s="145"/>
      <c r="LNV25" s="144"/>
      <c r="LNW25" s="145"/>
      <c r="LNX25" s="144"/>
      <c r="LNY25" s="145"/>
      <c r="LNZ25" s="144"/>
      <c r="LOA25" s="145"/>
      <c r="LOB25" s="144"/>
      <c r="LOC25" s="145"/>
      <c r="LOD25" s="144"/>
      <c r="LOE25" s="145"/>
      <c r="LOF25" s="144"/>
      <c r="LOG25" s="145"/>
      <c r="LOH25" s="144"/>
      <c r="LOI25" s="145"/>
      <c r="LOJ25" s="144"/>
      <c r="LOK25" s="145"/>
      <c r="LOL25" s="144"/>
      <c r="LOM25" s="145"/>
      <c r="LON25" s="144"/>
      <c r="LOO25" s="145"/>
      <c r="LOP25" s="144"/>
      <c r="LOQ25" s="145"/>
      <c r="LOR25" s="144"/>
      <c r="LOS25" s="145"/>
      <c r="LOT25" s="144"/>
      <c r="LOU25" s="145"/>
      <c r="LOV25" s="144"/>
      <c r="LOW25" s="145"/>
      <c r="LOX25" s="144"/>
      <c r="LOY25" s="145"/>
      <c r="LOZ25" s="144"/>
      <c r="LPA25" s="145"/>
      <c r="LPB25" s="144"/>
      <c r="LPC25" s="145"/>
      <c r="LPD25" s="144"/>
      <c r="LPE25" s="145"/>
      <c r="LPF25" s="144"/>
      <c r="LPG25" s="145"/>
      <c r="LPH25" s="144"/>
      <c r="LPI25" s="145"/>
      <c r="LPJ25" s="144"/>
      <c r="LPK25" s="145"/>
      <c r="LPL25" s="144"/>
      <c r="LPM25" s="145"/>
      <c r="LPN25" s="144"/>
      <c r="LPO25" s="145"/>
      <c r="LPP25" s="144"/>
      <c r="LPQ25" s="145"/>
      <c r="LPR25" s="144"/>
      <c r="LPS25" s="145"/>
      <c r="LPT25" s="144"/>
      <c r="LPU25" s="145"/>
      <c r="LPV25" s="144"/>
      <c r="LPW25" s="145"/>
      <c r="LPX25" s="144"/>
      <c r="LPY25" s="145"/>
      <c r="LPZ25" s="144"/>
      <c r="LQA25" s="145"/>
      <c r="LQB25" s="144"/>
      <c r="LQC25" s="145"/>
      <c r="LQD25" s="144"/>
      <c r="LQE25" s="145"/>
      <c r="LQF25" s="144"/>
      <c r="LQG25" s="145"/>
      <c r="LQH25" s="144"/>
      <c r="LQI25" s="145"/>
      <c r="LQJ25" s="144"/>
      <c r="LQK25" s="145"/>
      <c r="LQL25" s="144"/>
      <c r="LQM25" s="145"/>
      <c r="LQN25" s="144"/>
      <c r="LQO25" s="145"/>
      <c r="LQP25" s="144"/>
      <c r="LQQ25" s="145"/>
      <c r="LQR25" s="144"/>
      <c r="LQS25" s="145"/>
      <c r="LQT25" s="144"/>
      <c r="LQU25" s="145"/>
      <c r="LQV25" s="144"/>
      <c r="LQW25" s="145"/>
      <c r="LQX25" s="144"/>
      <c r="LQY25" s="145"/>
      <c r="LQZ25" s="144"/>
      <c r="LRA25" s="145"/>
      <c r="LRB25" s="144"/>
      <c r="LRC25" s="145"/>
      <c r="LRD25" s="144"/>
      <c r="LRE25" s="145"/>
      <c r="LRF25" s="144"/>
      <c r="LRG25" s="145"/>
      <c r="LRH25" s="144"/>
      <c r="LRI25" s="145"/>
      <c r="LRJ25" s="144"/>
      <c r="LRK25" s="145"/>
      <c r="LRL25" s="144"/>
      <c r="LRM25" s="145"/>
      <c r="LRN25" s="144"/>
      <c r="LRO25" s="145"/>
      <c r="LRP25" s="144"/>
      <c r="LRQ25" s="145"/>
      <c r="LRR25" s="144"/>
      <c r="LRS25" s="145"/>
      <c r="LRT25" s="144"/>
      <c r="LRU25" s="145"/>
      <c r="LRV25" s="144"/>
      <c r="LRW25" s="145"/>
      <c r="LRX25" s="144"/>
      <c r="LRY25" s="145"/>
      <c r="LRZ25" s="144"/>
      <c r="LSA25" s="145"/>
      <c r="LSB25" s="144"/>
      <c r="LSC25" s="145"/>
      <c r="LSD25" s="144"/>
      <c r="LSE25" s="145"/>
      <c r="LSF25" s="144"/>
      <c r="LSG25" s="145"/>
      <c r="LSH25" s="144"/>
      <c r="LSI25" s="145"/>
      <c r="LSJ25" s="144"/>
      <c r="LSK25" s="145"/>
      <c r="LSL25" s="144"/>
      <c r="LSM25" s="145"/>
      <c r="LSN25" s="144"/>
      <c r="LSO25" s="145"/>
      <c r="LSP25" s="144"/>
      <c r="LSQ25" s="145"/>
      <c r="LSR25" s="144"/>
      <c r="LSS25" s="145"/>
      <c r="LST25" s="144"/>
      <c r="LSU25" s="145"/>
      <c r="LSV25" s="144"/>
      <c r="LSW25" s="145"/>
      <c r="LSX25" s="144"/>
      <c r="LSY25" s="145"/>
      <c r="LSZ25" s="144"/>
      <c r="LTA25" s="145"/>
      <c r="LTB25" s="144"/>
      <c r="LTC25" s="145"/>
      <c r="LTD25" s="144"/>
      <c r="LTE25" s="145"/>
      <c r="LTF25" s="144"/>
      <c r="LTG25" s="145"/>
      <c r="LTH25" s="144"/>
      <c r="LTI25" s="145"/>
      <c r="LTJ25" s="144"/>
      <c r="LTK25" s="145"/>
      <c r="LTL25" s="144"/>
      <c r="LTM25" s="145"/>
      <c r="LTN25" s="144"/>
      <c r="LTO25" s="145"/>
      <c r="LTP25" s="144"/>
      <c r="LTQ25" s="145"/>
      <c r="LTR25" s="144"/>
      <c r="LTS25" s="145"/>
      <c r="LTT25" s="144"/>
      <c r="LTU25" s="145"/>
      <c r="LTV25" s="144"/>
      <c r="LTW25" s="145"/>
      <c r="LTX25" s="144"/>
      <c r="LTY25" s="145"/>
      <c r="LTZ25" s="144"/>
      <c r="LUA25" s="145"/>
      <c r="LUB25" s="144"/>
      <c r="LUC25" s="145"/>
      <c r="LUD25" s="144"/>
      <c r="LUE25" s="145"/>
      <c r="LUF25" s="144"/>
      <c r="LUG25" s="145"/>
      <c r="LUH25" s="144"/>
      <c r="LUI25" s="145"/>
      <c r="LUJ25" s="144"/>
      <c r="LUK25" s="145"/>
      <c r="LUL25" s="144"/>
      <c r="LUM25" s="145"/>
      <c r="LUN25" s="144"/>
      <c r="LUO25" s="145"/>
      <c r="LUP25" s="144"/>
      <c r="LUQ25" s="145"/>
      <c r="LUR25" s="144"/>
      <c r="LUS25" s="145"/>
      <c r="LUT25" s="144"/>
      <c r="LUU25" s="145"/>
      <c r="LUV25" s="144"/>
      <c r="LUW25" s="145"/>
      <c r="LUX25" s="144"/>
      <c r="LUY25" s="145"/>
      <c r="LUZ25" s="144"/>
      <c r="LVA25" s="145"/>
      <c r="LVB25" s="144"/>
      <c r="LVC25" s="145"/>
      <c r="LVD25" s="144"/>
      <c r="LVE25" s="145"/>
      <c r="LVF25" s="144"/>
      <c r="LVG25" s="145"/>
      <c r="LVH25" s="144"/>
      <c r="LVI25" s="145"/>
      <c r="LVJ25" s="144"/>
      <c r="LVK25" s="145"/>
      <c r="LVL25" s="144"/>
      <c r="LVM25" s="145"/>
      <c r="LVN25" s="144"/>
      <c r="LVO25" s="145"/>
      <c r="LVP25" s="144"/>
      <c r="LVQ25" s="145"/>
      <c r="LVR25" s="144"/>
      <c r="LVS25" s="145"/>
      <c r="LVT25" s="144"/>
      <c r="LVU25" s="145"/>
      <c r="LVV25" s="144"/>
      <c r="LVW25" s="145"/>
      <c r="LVX25" s="144"/>
      <c r="LVY25" s="145"/>
      <c r="LVZ25" s="144"/>
      <c r="LWA25" s="145"/>
      <c r="LWB25" s="144"/>
      <c r="LWC25" s="145"/>
      <c r="LWD25" s="144"/>
      <c r="LWE25" s="145"/>
      <c r="LWF25" s="144"/>
      <c r="LWG25" s="145"/>
      <c r="LWH25" s="144"/>
      <c r="LWI25" s="145"/>
      <c r="LWJ25" s="144"/>
      <c r="LWK25" s="145"/>
      <c r="LWL25" s="144"/>
      <c r="LWM25" s="145"/>
      <c r="LWN25" s="144"/>
      <c r="LWO25" s="145"/>
      <c r="LWP25" s="144"/>
      <c r="LWQ25" s="145"/>
      <c r="LWR25" s="144"/>
      <c r="LWS25" s="145"/>
      <c r="LWT25" s="144"/>
      <c r="LWU25" s="145"/>
      <c r="LWV25" s="144"/>
      <c r="LWW25" s="145"/>
      <c r="LWX25" s="144"/>
      <c r="LWY25" s="145"/>
      <c r="LWZ25" s="144"/>
      <c r="LXA25" s="145"/>
      <c r="LXB25" s="144"/>
      <c r="LXC25" s="145"/>
      <c r="LXD25" s="144"/>
      <c r="LXE25" s="145"/>
      <c r="LXF25" s="144"/>
      <c r="LXG25" s="145"/>
      <c r="LXH25" s="144"/>
      <c r="LXI25" s="145"/>
      <c r="LXJ25" s="144"/>
      <c r="LXK25" s="145"/>
      <c r="LXL25" s="144"/>
      <c r="LXM25" s="145"/>
      <c r="LXN25" s="144"/>
      <c r="LXO25" s="145"/>
      <c r="LXP25" s="144"/>
      <c r="LXQ25" s="145"/>
      <c r="LXR25" s="144"/>
      <c r="LXS25" s="145"/>
      <c r="LXT25" s="144"/>
      <c r="LXU25" s="145"/>
      <c r="LXV25" s="144"/>
      <c r="LXW25" s="145"/>
      <c r="LXX25" s="144"/>
      <c r="LXY25" s="145"/>
      <c r="LXZ25" s="144"/>
      <c r="LYA25" s="145"/>
      <c r="LYB25" s="144"/>
      <c r="LYC25" s="145"/>
      <c r="LYD25" s="144"/>
      <c r="LYE25" s="145"/>
      <c r="LYF25" s="144"/>
      <c r="LYG25" s="145"/>
      <c r="LYH25" s="144"/>
      <c r="LYI25" s="145"/>
      <c r="LYJ25" s="144"/>
      <c r="LYK25" s="145"/>
      <c r="LYL25" s="144"/>
      <c r="LYM25" s="145"/>
      <c r="LYN25" s="144"/>
      <c r="LYO25" s="145"/>
      <c r="LYP25" s="144"/>
      <c r="LYQ25" s="145"/>
      <c r="LYR25" s="144"/>
      <c r="LYS25" s="145"/>
      <c r="LYT25" s="144"/>
      <c r="LYU25" s="145"/>
      <c r="LYV25" s="144"/>
      <c r="LYW25" s="145"/>
      <c r="LYX25" s="144"/>
      <c r="LYY25" s="145"/>
      <c r="LYZ25" s="144"/>
      <c r="LZA25" s="145"/>
      <c r="LZB25" s="144"/>
      <c r="LZC25" s="145"/>
      <c r="LZD25" s="144"/>
      <c r="LZE25" s="145"/>
      <c r="LZF25" s="144"/>
      <c r="LZG25" s="145"/>
      <c r="LZH25" s="144"/>
      <c r="LZI25" s="145"/>
      <c r="LZJ25" s="144"/>
      <c r="LZK25" s="145"/>
      <c r="LZL25" s="144"/>
      <c r="LZM25" s="145"/>
      <c r="LZN25" s="144"/>
      <c r="LZO25" s="145"/>
      <c r="LZP25" s="144"/>
      <c r="LZQ25" s="145"/>
      <c r="LZR25" s="144"/>
      <c r="LZS25" s="145"/>
      <c r="LZT25" s="144"/>
      <c r="LZU25" s="145"/>
      <c r="LZV25" s="144"/>
      <c r="LZW25" s="145"/>
      <c r="LZX25" s="144"/>
      <c r="LZY25" s="145"/>
      <c r="LZZ25" s="144"/>
      <c r="MAA25" s="145"/>
      <c r="MAB25" s="144"/>
      <c r="MAC25" s="145"/>
      <c r="MAD25" s="144"/>
      <c r="MAE25" s="145"/>
      <c r="MAF25" s="144"/>
      <c r="MAG25" s="145"/>
      <c r="MAH25" s="144"/>
      <c r="MAI25" s="145"/>
      <c r="MAJ25" s="144"/>
      <c r="MAK25" s="145"/>
      <c r="MAL25" s="144"/>
      <c r="MAM25" s="145"/>
      <c r="MAN25" s="144"/>
      <c r="MAO25" s="145"/>
      <c r="MAP25" s="144"/>
      <c r="MAQ25" s="145"/>
      <c r="MAR25" s="144"/>
      <c r="MAS25" s="145"/>
      <c r="MAT25" s="144"/>
      <c r="MAU25" s="145"/>
      <c r="MAV25" s="144"/>
      <c r="MAW25" s="145"/>
      <c r="MAX25" s="144"/>
      <c r="MAY25" s="145"/>
      <c r="MAZ25" s="144"/>
      <c r="MBA25" s="145"/>
      <c r="MBB25" s="144"/>
      <c r="MBC25" s="145"/>
      <c r="MBD25" s="144"/>
      <c r="MBE25" s="145"/>
      <c r="MBF25" s="144"/>
      <c r="MBG25" s="145"/>
      <c r="MBH25" s="144"/>
      <c r="MBI25" s="145"/>
      <c r="MBJ25" s="144"/>
      <c r="MBK25" s="145"/>
      <c r="MBL25" s="144"/>
      <c r="MBM25" s="145"/>
      <c r="MBN25" s="144"/>
      <c r="MBO25" s="145"/>
      <c r="MBP25" s="144"/>
      <c r="MBQ25" s="145"/>
      <c r="MBR25" s="144"/>
      <c r="MBS25" s="145"/>
      <c r="MBT25" s="144"/>
      <c r="MBU25" s="145"/>
      <c r="MBV25" s="144"/>
      <c r="MBW25" s="145"/>
      <c r="MBX25" s="144"/>
      <c r="MBY25" s="145"/>
      <c r="MBZ25" s="144"/>
      <c r="MCA25" s="145"/>
      <c r="MCB25" s="144"/>
      <c r="MCC25" s="145"/>
      <c r="MCD25" s="144"/>
      <c r="MCE25" s="145"/>
      <c r="MCF25" s="144"/>
      <c r="MCG25" s="145"/>
      <c r="MCH25" s="144"/>
      <c r="MCI25" s="145"/>
      <c r="MCJ25" s="144"/>
      <c r="MCK25" s="145"/>
      <c r="MCL25" s="144"/>
      <c r="MCM25" s="145"/>
      <c r="MCN25" s="144"/>
      <c r="MCO25" s="145"/>
      <c r="MCP25" s="144"/>
      <c r="MCQ25" s="145"/>
      <c r="MCR25" s="144"/>
      <c r="MCS25" s="145"/>
      <c r="MCT25" s="144"/>
      <c r="MCU25" s="145"/>
      <c r="MCV25" s="144"/>
      <c r="MCW25" s="145"/>
      <c r="MCX25" s="144"/>
      <c r="MCY25" s="145"/>
      <c r="MCZ25" s="144"/>
      <c r="MDA25" s="145"/>
      <c r="MDB25" s="144"/>
      <c r="MDC25" s="145"/>
      <c r="MDD25" s="144"/>
      <c r="MDE25" s="145"/>
      <c r="MDF25" s="144"/>
      <c r="MDG25" s="145"/>
      <c r="MDH25" s="144"/>
      <c r="MDI25" s="145"/>
      <c r="MDJ25" s="144"/>
      <c r="MDK25" s="145"/>
      <c r="MDL25" s="144"/>
      <c r="MDM25" s="145"/>
      <c r="MDN25" s="144"/>
      <c r="MDO25" s="145"/>
      <c r="MDP25" s="144"/>
      <c r="MDQ25" s="145"/>
      <c r="MDR25" s="144"/>
      <c r="MDS25" s="145"/>
      <c r="MDT25" s="144"/>
      <c r="MDU25" s="145"/>
      <c r="MDV25" s="144"/>
      <c r="MDW25" s="145"/>
      <c r="MDX25" s="144"/>
      <c r="MDY25" s="145"/>
      <c r="MDZ25" s="144"/>
      <c r="MEA25" s="145"/>
      <c r="MEB25" s="144"/>
      <c r="MEC25" s="145"/>
      <c r="MED25" s="144"/>
      <c r="MEE25" s="145"/>
      <c r="MEF25" s="144"/>
      <c r="MEG25" s="145"/>
      <c r="MEH25" s="144"/>
      <c r="MEI25" s="145"/>
      <c r="MEJ25" s="144"/>
      <c r="MEK25" s="145"/>
      <c r="MEL25" s="144"/>
      <c r="MEM25" s="145"/>
      <c r="MEN25" s="144"/>
      <c r="MEO25" s="145"/>
      <c r="MEP25" s="144"/>
      <c r="MEQ25" s="145"/>
      <c r="MER25" s="144"/>
      <c r="MES25" s="145"/>
      <c r="MET25" s="144"/>
      <c r="MEU25" s="145"/>
      <c r="MEV25" s="144"/>
      <c r="MEW25" s="145"/>
      <c r="MEX25" s="144"/>
      <c r="MEY25" s="145"/>
      <c r="MEZ25" s="144"/>
      <c r="MFA25" s="145"/>
      <c r="MFB25" s="144"/>
      <c r="MFC25" s="145"/>
      <c r="MFD25" s="144"/>
      <c r="MFE25" s="145"/>
      <c r="MFF25" s="144"/>
      <c r="MFG25" s="145"/>
      <c r="MFH25" s="144"/>
      <c r="MFI25" s="145"/>
      <c r="MFJ25" s="144"/>
      <c r="MFK25" s="145"/>
      <c r="MFL25" s="144"/>
      <c r="MFM25" s="145"/>
      <c r="MFN25" s="144"/>
      <c r="MFO25" s="145"/>
      <c r="MFP25" s="144"/>
      <c r="MFQ25" s="145"/>
      <c r="MFR25" s="144"/>
      <c r="MFS25" s="145"/>
      <c r="MFT25" s="144"/>
      <c r="MFU25" s="145"/>
      <c r="MFV25" s="144"/>
      <c r="MFW25" s="145"/>
      <c r="MFX25" s="144"/>
      <c r="MFY25" s="145"/>
      <c r="MFZ25" s="144"/>
      <c r="MGA25" s="145"/>
      <c r="MGB25" s="144"/>
      <c r="MGC25" s="145"/>
      <c r="MGD25" s="144"/>
      <c r="MGE25" s="145"/>
      <c r="MGF25" s="144"/>
      <c r="MGG25" s="145"/>
      <c r="MGH25" s="144"/>
      <c r="MGI25" s="145"/>
      <c r="MGJ25" s="144"/>
      <c r="MGK25" s="145"/>
      <c r="MGL25" s="144"/>
      <c r="MGM25" s="145"/>
      <c r="MGN25" s="144"/>
      <c r="MGO25" s="145"/>
      <c r="MGP25" s="144"/>
      <c r="MGQ25" s="145"/>
      <c r="MGR25" s="144"/>
      <c r="MGS25" s="145"/>
      <c r="MGT25" s="144"/>
      <c r="MGU25" s="145"/>
      <c r="MGV25" s="144"/>
      <c r="MGW25" s="145"/>
      <c r="MGX25" s="144"/>
      <c r="MGY25" s="145"/>
      <c r="MGZ25" s="144"/>
      <c r="MHA25" s="145"/>
      <c r="MHB25" s="144"/>
      <c r="MHC25" s="145"/>
      <c r="MHD25" s="144"/>
      <c r="MHE25" s="145"/>
      <c r="MHF25" s="144"/>
      <c r="MHG25" s="145"/>
      <c r="MHH25" s="144"/>
      <c r="MHI25" s="145"/>
      <c r="MHJ25" s="144"/>
      <c r="MHK25" s="145"/>
      <c r="MHL25" s="144"/>
      <c r="MHM25" s="145"/>
      <c r="MHN25" s="144"/>
      <c r="MHO25" s="145"/>
      <c r="MHP25" s="144"/>
      <c r="MHQ25" s="145"/>
      <c r="MHR25" s="144"/>
      <c r="MHS25" s="145"/>
      <c r="MHT25" s="144"/>
      <c r="MHU25" s="145"/>
      <c r="MHV25" s="144"/>
      <c r="MHW25" s="145"/>
      <c r="MHX25" s="144"/>
      <c r="MHY25" s="145"/>
      <c r="MHZ25" s="144"/>
      <c r="MIA25" s="145"/>
      <c r="MIB25" s="144"/>
      <c r="MIC25" s="145"/>
      <c r="MID25" s="144"/>
      <c r="MIE25" s="145"/>
      <c r="MIF25" s="144"/>
      <c r="MIG25" s="145"/>
      <c r="MIH25" s="144"/>
      <c r="MII25" s="145"/>
      <c r="MIJ25" s="144"/>
      <c r="MIK25" s="145"/>
      <c r="MIL25" s="144"/>
      <c r="MIM25" s="145"/>
      <c r="MIN25" s="144"/>
      <c r="MIO25" s="145"/>
      <c r="MIP25" s="144"/>
      <c r="MIQ25" s="145"/>
      <c r="MIR25" s="144"/>
      <c r="MIS25" s="145"/>
      <c r="MIT25" s="144"/>
      <c r="MIU25" s="145"/>
      <c r="MIV25" s="144"/>
      <c r="MIW25" s="145"/>
      <c r="MIX25" s="144"/>
      <c r="MIY25" s="145"/>
      <c r="MIZ25" s="144"/>
      <c r="MJA25" s="145"/>
      <c r="MJB25" s="144"/>
      <c r="MJC25" s="145"/>
      <c r="MJD25" s="144"/>
      <c r="MJE25" s="145"/>
      <c r="MJF25" s="144"/>
      <c r="MJG25" s="145"/>
      <c r="MJH25" s="144"/>
      <c r="MJI25" s="145"/>
      <c r="MJJ25" s="144"/>
      <c r="MJK25" s="145"/>
      <c r="MJL25" s="144"/>
      <c r="MJM25" s="145"/>
      <c r="MJN25" s="144"/>
      <c r="MJO25" s="145"/>
      <c r="MJP25" s="144"/>
      <c r="MJQ25" s="145"/>
      <c r="MJR25" s="144"/>
      <c r="MJS25" s="145"/>
      <c r="MJT25" s="144"/>
      <c r="MJU25" s="145"/>
      <c r="MJV25" s="144"/>
      <c r="MJW25" s="145"/>
      <c r="MJX25" s="144"/>
      <c r="MJY25" s="145"/>
      <c r="MJZ25" s="144"/>
      <c r="MKA25" s="145"/>
      <c r="MKB25" s="144"/>
      <c r="MKC25" s="145"/>
      <c r="MKD25" s="144"/>
      <c r="MKE25" s="145"/>
      <c r="MKF25" s="144"/>
      <c r="MKG25" s="145"/>
      <c r="MKH25" s="144"/>
      <c r="MKI25" s="145"/>
      <c r="MKJ25" s="144"/>
      <c r="MKK25" s="145"/>
      <c r="MKL25" s="144"/>
      <c r="MKM25" s="145"/>
      <c r="MKN25" s="144"/>
      <c r="MKO25" s="145"/>
      <c r="MKP25" s="144"/>
      <c r="MKQ25" s="145"/>
      <c r="MKR25" s="144"/>
      <c r="MKS25" s="145"/>
      <c r="MKT25" s="144"/>
      <c r="MKU25" s="145"/>
      <c r="MKV25" s="144"/>
      <c r="MKW25" s="145"/>
      <c r="MKX25" s="144"/>
      <c r="MKY25" s="145"/>
      <c r="MKZ25" s="144"/>
      <c r="MLA25" s="145"/>
      <c r="MLB25" s="144"/>
      <c r="MLC25" s="145"/>
      <c r="MLD25" s="144"/>
      <c r="MLE25" s="145"/>
      <c r="MLF25" s="144"/>
      <c r="MLG25" s="145"/>
      <c r="MLH25" s="144"/>
      <c r="MLI25" s="145"/>
      <c r="MLJ25" s="144"/>
      <c r="MLK25" s="145"/>
      <c r="MLL25" s="144"/>
      <c r="MLM25" s="145"/>
      <c r="MLN25" s="144"/>
      <c r="MLO25" s="145"/>
      <c r="MLP25" s="144"/>
      <c r="MLQ25" s="145"/>
      <c r="MLR25" s="144"/>
      <c r="MLS25" s="145"/>
      <c r="MLT25" s="144"/>
      <c r="MLU25" s="145"/>
      <c r="MLV25" s="144"/>
      <c r="MLW25" s="145"/>
      <c r="MLX25" s="144"/>
      <c r="MLY25" s="145"/>
      <c r="MLZ25" s="144"/>
      <c r="MMA25" s="145"/>
      <c r="MMB25" s="144"/>
      <c r="MMC25" s="145"/>
      <c r="MMD25" s="144"/>
      <c r="MME25" s="145"/>
      <c r="MMF25" s="144"/>
      <c r="MMG25" s="145"/>
      <c r="MMH25" s="144"/>
      <c r="MMI25" s="145"/>
      <c r="MMJ25" s="144"/>
      <c r="MMK25" s="145"/>
      <c r="MML25" s="144"/>
      <c r="MMM25" s="145"/>
      <c r="MMN25" s="144"/>
      <c r="MMO25" s="145"/>
      <c r="MMP25" s="144"/>
      <c r="MMQ25" s="145"/>
      <c r="MMR25" s="144"/>
      <c r="MMS25" s="145"/>
      <c r="MMT25" s="144"/>
      <c r="MMU25" s="145"/>
      <c r="MMV25" s="144"/>
      <c r="MMW25" s="145"/>
      <c r="MMX25" s="144"/>
      <c r="MMY25" s="145"/>
      <c r="MMZ25" s="144"/>
      <c r="MNA25" s="145"/>
      <c r="MNB25" s="144"/>
      <c r="MNC25" s="145"/>
      <c r="MND25" s="144"/>
      <c r="MNE25" s="145"/>
      <c r="MNF25" s="144"/>
      <c r="MNG25" s="145"/>
      <c r="MNH25" s="144"/>
      <c r="MNI25" s="145"/>
      <c r="MNJ25" s="144"/>
      <c r="MNK25" s="145"/>
      <c r="MNL25" s="144"/>
      <c r="MNM25" s="145"/>
      <c r="MNN25" s="144"/>
      <c r="MNO25" s="145"/>
      <c r="MNP25" s="144"/>
      <c r="MNQ25" s="145"/>
      <c r="MNR25" s="144"/>
      <c r="MNS25" s="145"/>
      <c r="MNT25" s="144"/>
      <c r="MNU25" s="145"/>
      <c r="MNV25" s="144"/>
      <c r="MNW25" s="145"/>
      <c r="MNX25" s="144"/>
      <c r="MNY25" s="145"/>
      <c r="MNZ25" s="144"/>
      <c r="MOA25" s="145"/>
      <c r="MOB25" s="144"/>
      <c r="MOC25" s="145"/>
      <c r="MOD25" s="144"/>
      <c r="MOE25" s="145"/>
      <c r="MOF25" s="144"/>
      <c r="MOG25" s="145"/>
      <c r="MOH25" s="144"/>
      <c r="MOI25" s="145"/>
      <c r="MOJ25" s="144"/>
      <c r="MOK25" s="145"/>
      <c r="MOL25" s="144"/>
      <c r="MOM25" s="145"/>
      <c r="MON25" s="144"/>
      <c r="MOO25" s="145"/>
      <c r="MOP25" s="144"/>
      <c r="MOQ25" s="145"/>
      <c r="MOR25" s="144"/>
      <c r="MOS25" s="145"/>
      <c r="MOT25" s="144"/>
      <c r="MOU25" s="145"/>
      <c r="MOV25" s="144"/>
      <c r="MOW25" s="145"/>
      <c r="MOX25" s="144"/>
      <c r="MOY25" s="145"/>
      <c r="MOZ25" s="144"/>
      <c r="MPA25" s="145"/>
      <c r="MPB25" s="144"/>
      <c r="MPC25" s="145"/>
      <c r="MPD25" s="144"/>
      <c r="MPE25" s="145"/>
      <c r="MPF25" s="144"/>
      <c r="MPG25" s="145"/>
      <c r="MPH25" s="144"/>
      <c r="MPI25" s="145"/>
      <c r="MPJ25" s="144"/>
      <c r="MPK25" s="145"/>
      <c r="MPL25" s="144"/>
      <c r="MPM25" s="145"/>
      <c r="MPN25" s="144"/>
      <c r="MPO25" s="145"/>
      <c r="MPP25" s="144"/>
      <c r="MPQ25" s="145"/>
      <c r="MPR25" s="144"/>
      <c r="MPS25" s="145"/>
      <c r="MPT25" s="144"/>
      <c r="MPU25" s="145"/>
      <c r="MPV25" s="144"/>
      <c r="MPW25" s="145"/>
      <c r="MPX25" s="144"/>
      <c r="MPY25" s="145"/>
      <c r="MPZ25" s="144"/>
      <c r="MQA25" s="145"/>
      <c r="MQB25" s="144"/>
      <c r="MQC25" s="145"/>
      <c r="MQD25" s="144"/>
      <c r="MQE25" s="145"/>
      <c r="MQF25" s="144"/>
      <c r="MQG25" s="145"/>
      <c r="MQH25" s="144"/>
      <c r="MQI25" s="145"/>
      <c r="MQJ25" s="144"/>
      <c r="MQK25" s="145"/>
      <c r="MQL25" s="144"/>
      <c r="MQM25" s="145"/>
      <c r="MQN25" s="144"/>
      <c r="MQO25" s="145"/>
      <c r="MQP25" s="144"/>
      <c r="MQQ25" s="145"/>
      <c r="MQR25" s="144"/>
      <c r="MQS25" s="145"/>
      <c r="MQT25" s="144"/>
      <c r="MQU25" s="145"/>
      <c r="MQV25" s="144"/>
      <c r="MQW25" s="145"/>
      <c r="MQX25" s="144"/>
      <c r="MQY25" s="145"/>
      <c r="MQZ25" s="144"/>
      <c r="MRA25" s="145"/>
      <c r="MRB25" s="144"/>
      <c r="MRC25" s="145"/>
      <c r="MRD25" s="144"/>
      <c r="MRE25" s="145"/>
      <c r="MRF25" s="144"/>
      <c r="MRG25" s="145"/>
      <c r="MRH25" s="144"/>
      <c r="MRI25" s="145"/>
      <c r="MRJ25" s="144"/>
      <c r="MRK25" s="145"/>
      <c r="MRL25" s="144"/>
      <c r="MRM25" s="145"/>
      <c r="MRN25" s="144"/>
      <c r="MRO25" s="145"/>
      <c r="MRP25" s="144"/>
      <c r="MRQ25" s="145"/>
      <c r="MRR25" s="144"/>
      <c r="MRS25" s="145"/>
      <c r="MRT25" s="144"/>
      <c r="MRU25" s="145"/>
      <c r="MRV25" s="144"/>
      <c r="MRW25" s="145"/>
      <c r="MRX25" s="144"/>
      <c r="MRY25" s="145"/>
      <c r="MRZ25" s="144"/>
      <c r="MSA25" s="145"/>
      <c r="MSB25" s="144"/>
      <c r="MSC25" s="145"/>
      <c r="MSD25" s="144"/>
      <c r="MSE25" s="145"/>
      <c r="MSF25" s="144"/>
      <c r="MSG25" s="145"/>
      <c r="MSH25" s="144"/>
      <c r="MSI25" s="145"/>
      <c r="MSJ25" s="144"/>
      <c r="MSK25" s="145"/>
      <c r="MSL25" s="144"/>
      <c r="MSM25" s="145"/>
      <c r="MSN25" s="144"/>
      <c r="MSO25" s="145"/>
      <c r="MSP25" s="144"/>
      <c r="MSQ25" s="145"/>
      <c r="MSR25" s="144"/>
      <c r="MSS25" s="145"/>
      <c r="MST25" s="144"/>
      <c r="MSU25" s="145"/>
      <c r="MSV25" s="144"/>
      <c r="MSW25" s="145"/>
      <c r="MSX25" s="144"/>
      <c r="MSY25" s="145"/>
      <c r="MSZ25" s="144"/>
      <c r="MTA25" s="145"/>
      <c r="MTB25" s="144"/>
      <c r="MTC25" s="145"/>
      <c r="MTD25" s="144"/>
      <c r="MTE25" s="145"/>
      <c r="MTF25" s="144"/>
      <c r="MTG25" s="145"/>
      <c r="MTH25" s="144"/>
      <c r="MTI25" s="145"/>
      <c r="MTJ25" s="144"/>
      <c r="MTK25" s="145"/>
      <c r="MTL25" s="144"/>
      <c r="MTM25" s="145"/>
      <c r="MTN25" s="144"/>
      <c r="MTO25" s="145"/>
      <c r="MTP25" s="144"/>
      <c r="MTQ25" s="145"/>
      <c r="MTR25" s="144"/>
      <c r="MTS25" s="145"/>
      <c r="MTT25" s="144"/>
      <c r="MTU25" s="145"/>
      <c r="MTV25" s="144"/>
      <c r="MTW25" s="145"/>
      <c r="MTX25" s="144"/>
      <c r="MTY25" s="145"/>
      <c r="MTZ25" s="144"/>
      <c r="MUA25" s="145"/>
      <c r="MUB25" s="144"/>
      <c r="MUC25" s="145"/>
      <c r="MUD25" s="144"/>
      <c r="MUE25" s="145"/>
      <c r="MUF25" s="144"/>
      <c r="MUG25" s="145"/>
      <c r="MUH25" s="144"/>
      <c r="MUI25" s="145"/>
      <c r="MUJ25" s="144"/>
      <c r="MUK25" s="145"/>
      <c r="MUL25" s="144"/>
      <c r="MUM25" s="145"/>
      <c r="MUN25" s="144"/>
      <c r="MUO25" s="145"/>
      <c r="MUP25" s="144"/>
      <c r="MUQ25" s="145"/>
      <c r="MUR25" s="144"/>
      <c r="MUS25" s="145"/>
      <c r="MUT25" s="144"/>
      <c r="MUU25" s="145"/>
      <c r="MUV25" s="144"/>
      <c r="MUW25" s="145"/>
      <c r="MUX25" s="144"/>
      <c r="MUY25" s="145"/>
      <c r="MUZ25" s="144"/>
      <c r="MVA25" s="145"/>
      <c r="MVB25" s="144"/>
      <c r="MVC25" s="145"/>
      <c r="MVD25" s="144"/>
      <c r="MVE25" s="145"/>
      <c r="MVF25" s="144"/>
      <c r="MVG25" s="145"/>
      <c r="MVH25" s="144"/>
      <c r="MVI25" s="145"/>
      <c r="MVJ25" s="144"/>
      <c r="MVK25" s="145"/>
      <c r="MVL25" s="144"/>
      <c r="MVM25" s="145"/>
      <c r="MVN25" s="144"/>
      <c r="MVO25" s="145"/>
      <c r="MVP25" s="144"/>
      <c r="MVQ25" s="145"/>
      <c r="MVR25" s="144"/>
      <c r="MVS25" s="145"/>
      <c r="MVT25" s="144"/>
      <c r="MVU25" s="145"/>
      <c r="MVV25" s="144"/>
      <c r="MVW25" s="145"/>
      <c r="MVX25" s="144"/>
      <c r="MVY25" s="145"/>
      <c r="MVZ25" s="144"/>
      <c r="MWA25" s="145"/>
      <c r="MWB25" s="144"/>
      <c r="MWC25" s="145"/>
      <c r="MWD25" s="144"/>
      <c r="MWE25" s="145"/>
      <c r="MWF25" s="144"/>
      <c r="MWG25" s="145"/>
      <c r="MWH25" s="144"/>
      <c r="MWI25" s="145"/>
      <c r="MWJ25" s="144"/>
      <c r="MWK25" s="145"/>
      <c r="MWL25" s="144"/>
      <c r="MWM25" s="145"/>
      <c r="MWN25" s="144"/>
      <c r="MWO25" s="145"/>
      <c r="MWP25" s="144"/>
      <c r="MWQ25" s="145"/>
      <c r="MWR25" s="144"/>
      <c r="MWS25" s="145"/>
      <c r="MWT25" s="144"/>
      <c r="MWU25" s="145"/>
      <c r="MWV25" s="144"/>
      <c r="MWW25" s="145"/>
      <c r="MWX25" s="144"/>
      <c r="MWY25" s="145"/>
      <c r="MWZ25" s="144"/>
      <c r="MXA25" s="145"/>
      <c r="MXB25" s="144"/>
      <c r="MXC25" s="145"/>
      <c r="MXD25" s="144"/>
      <c r="MXE25" s="145"/>
      <c r="MXF25" s="144"/>
      <c r="MXG25" s="145"/>
      <c r="MXH25" s="144"/>
      <c r="MXI25" s="145"/>
      <c r="MXJ25" s="144"/>
      <c r="MXK25" s="145"/>
      <c r="MXL25" s="144"/>
      <c r="MXM25" s="145"/>
      <c r="MXN25" s="144"/>
      <c r="MXO25" s="145"/>
      <c r="MXP25" s="144"/>
      <c r="MXQ25" s="145"/>
      <c r="MXR25" s="144"/>
      <c r="MXS25" s="145"/>
      <c r="MXT25" s="144"/>
      <c r="MXU25" s="145"/>
      <c r="MXV25" s="144"/>
      <c r="MXW25" s="145"/>
      <c r="MXX25" s="144"/>
      <c r="MXY25" s="145"/>
      <c r="MXZ25" s="144"/>
      <c r="MYA25" s="145"/>
      <c r="MYB25" s="144"/>
      <c r="MYC25" s="145"/>
      <c r="MYD25" s="144"/>
      <c r="MYE25" s="145"/>
      <c r="MYF25" s="144"/>
      <c r="MYG25" s="145"/>
      <c r="MYH25" s="144"/>
      <c r="MYI25" s="145"/>
      <c r="MYJ25" s="144"/>
      <c r="MYK25" s="145"/>
      <c r="MYL25" s="144"/>
      <c r="MYM25" s="145"/>
      <c r="MYN25" s="144"/>
      <c r="MYO25" s="145"/>
      <c r="MYP25" s="144"/>
      <c r="MYQ25" s="145"/>
      <c r="MYR25" s="144"/>
      <c r="MYS25" s="145"/>
      <c r="MYT25" s="144"/>
      <c r="MYU25" s="145"/>
      <c r="MYV25" s="144"/>
      <c r="MYW25" s="145"/>
      <c r="MYX25" s="144"/>
      <c r="MYY25" s="145"/>
      <c r="MYZ25" s="144"/>
      <c r="MZA25" s="145"/>
      <c r="MZB25" s="144"/>
      <c r="MZC25" s="145"/>
      <c r="MZD25" s="144"/>
      <c r="MZE25" s="145"/>
      <c r="MZF25" s="144"/>
      <c r="MZG25" s="145"/>
      <c r="MZH25" s="144"/>
      <c r="MZI25" s="145"/>
      <c r="MZJ25" s="144"/>
      <c r="MZK25" s="145"/>
      <c r="MZL25" s="144"/>
      <c r="MZM25" s="145"/>
      <c r="MZN25" s="144"/>
      <c r="MZO25" s="145"/>
      <c r="MZP25" s="144"/>
      <c r="MZQ25" s="145"/>
      <c r="MZR25" s="144"/>
      <c r="MZS25" s="145"/>
      <c r="MZT25" s="144"/>
      <c r="MZU25" s="145"/>
      <c r="MZV25" s="144"/>
      <c r="MZW25" s="145"/>
      <c r="MZX25" s="144"/>
      <c r="MZY25" s="145"/>
      <c r="MZZ25" s="144"/>
      <c r="NAA25" s="145"/>
      <c r="NAB25" s="144"/>
      <c r="NAC25" s="145"/>
      <c r="NAD25" s="144"/>
      <c r="NAE25" s="145"/>
      <c r="NAF25" s="144"/>
      <c r="NAG25" s="145"/>
      <c r="NAH25" s="144"/>
      <c r="NAI25" s="145"/>
      <c r="NAJ25" s="144"/>
      <c r="NAK25" s="145"/>
      <c r="NAL25" s="144"/>
      <c r="NAM25" s="145"/>
      <c r="NAN25" s="144"/>
      <c r="NAO25" s="145"/>
      <c r="NAP25" s="144"/>
      <c r="NAQ25" s="145"/>
      <c r="NAR25" s="144"/>
      <c r="NAS25" s="145"/>
      <c r="NAT25" s="144"/>
      <c r="NAU25" s="145"/>
      <c r="NAV25" s="144"/>
      <c r="NAW25" s="145"/>
      <c r="NAX25" s="144"/>
      <c r="NAY25" s="145"/>
      <c r="NAZ25" s="144"/>
      <c r="NBA25" s="145"/>
      <c r="NBB25" s="144"/>
      <c r="NBC25" s="145"/>
      <c r="NBD25" s="144"/>
      <c r="NBE25" s="145"/>
      <c r="NBF25" s="144"/>
      <c r="NBG25" s="145"/>
      <c r="NBH25" s="144"/>
      <c r="NBI25" s="145"/>
      <c r="NBJ25" s="144"/>
      <c r="NBK25" s="145"/>
      <c r="NBL25" s="144"/>
      <c r="NBM25" s="145"/>
      <c r="NBN25" s="144"/>
      <c r="NBO25" s="145"/>
      <c r="NBP25" s="144"/>
      <c r="NBQ25" s="145"/>
      <c r="NBR25" s="144"/>
      <c r="NBS25" s="145"/>
      <c r="NBT25" s="144"/>
      <c r="NBU25" s="145"/>
      <c r="NBV25" s="144"/>
      <c r="NBW25" s="145"/>
      <c r="NBX25" s="144"/>
      <c r="NBY25" s="145"/>
      <c r="NBZ25" s="144"/>
      <c r="NCA25" s="145"/>
      <c r="NCB25" s="144"/>
      <c r="NCC25" s="145"/>
      <c r="NCD25" s="144"/>
      <c r="NCE25" s="145"/>
      <c r="NCF25" s="144"/>
      <c r="NCG25" s="145"/>
      <c r="NCH25" s="144"/>
      <c r="NCI25" s="145"/>
      <c r="NCJ25" s="144"/>
      <c r="NCK25" s="145"/>
      <c r="NCL25" s="144"/>
      <c r="NCM25" s="145"/>
      <c r="NCN25" s="144"/>
      <c r="NCO25" s="145"/>
      <c r="NCP25" s="144"/>
      <c r="NCQ25" s="145"/>
      <c r="NCR25" s="144"/>
      <c r="NCS25" s="145"/>
      <c r="NCT25" s="144"/>
      <c r="NCU25" s="145"/>
      <c r="NCV25" s="144"/>
      <c r="NCW25" s="145"/>
      <c r="NCX25" s="144"/>
      <c r="NCY25" s="145"/>
      <c r="NCZ25" s="144"/>
      <c r="NDA25" s="145"/>
      <c r="NDB25" s="144"/>
      <c r="NDC25" s="145"/>
      <c r="NDD25" s="144"/>
      <c r="NDE25" s="145"/>
      <c r="NDF25" s="144"/>
      <c r="NDG25" s="145"/>
      <c r="NDH25" s="144"/>
      <c r="NDI25" s="145"/>
      <c r="NDJ25" s="144"/>
      <c r="NDK25" s="145"/>
      <c r="NDL25" s="144"/>
      <c r="NDM25" s="145"/>
      <c r="NDN25" s="144"/>
      <c r="NDO25" s="145"/>
      <c r="NDP25" s="144"/>
      <c r="NDQ25" s="145"/>
      <c r="NDR25" s="144"/>
      <c r="NDS25" s="145"/>
      <c r="NDT25" s="144"/>
      <c r="NDU25" s="145"/>
      <c r="NDV25" s="144"/>
      <c r="NDW25" s="145"/>
      <c r="NDX25" s="144"/>
      <c r="NDY25" s="145"/>
      <c r="NDZ25" s="144"/>
      <c r="NEA25" s="145"/>
      <c r="NEB25" s="144"/>
      <c r="NEC25" s="145"/>
      <c r="NED25" s="144"/>
      <c r="NEE25" s="145"/>
      <c r="NEF25" s="144"/>
      <c r="NEG25" s="145"/>
      <c r="NEH25" s="144"/>
      <c r="NEI25" s="145"/>
      <c r="NEJ25" s="144"/>
      <c r="NEK25" s="145"/>
      <c r="NEL25" s="144"/>
      <c r="NEM25" s="145"/>
      <c r="NEN25" s="144"/>
      <c r="NEO25" s="145"/>
      <c r="NEP25" s="144"/>
      <c r="NEQ25" s="145"/>
      <c r="NER25" s="144"/>
      <c r="NES25" s="145"/>
      <c r="NET25" s="144"/>
      <c r="NEU25" s="145"/>
      <c r="NEV25" s="144"/>
      <c r="NEW25" s="145"/>
      <c r="NEX25" s="144"/>
      <c r="NEY25" s="145"/>
      <c r="NEZ25" s="144"/>
      <c r="NFA25" s="145"/>
      <c r="NFB25" s="144"/>
      <c r="NFC25" s="145"/>
      <c r="NFD25" s="144"/>
      <c r="NFE25" s="145"/>
      <c r="NFF25" s="144"/>
      <c r="NFG25" s="145"/>
      <c r="NFH25" s="144"/>
      <c r="NFI25" s="145"/>
      <c r="NFJ25" s="144"/>
      <c r="NFK25" s="145"/>
      <c r="NFL25" s="144"/>
      <c r="NFM25" s="145"/>
      <c r="NFN25" s="144"/>
      <c r="NFO25" s="145"/>
      <c r="NFP25" s="144"/>
      <c r="NFQ25" s="145"/>
      <c r="NFR25" s="144"/>
      <c r="NFS25" s="145"/>
      <c r="NFT25" s="144"/>
      <c r="NFU25" s="145"/>
      <c r="NFV25" s="144"/>
      <c r="NFW25" s="145"/>
      <c r="NFX25" s="144"/>
      <c r="NFY25" s="145"/>
      <c r="NFZ25" s="144"/>
      <c r="NGA25" s="145"/>
      <c r="NGB25" s="144"/>
      <c r="NGC25" s="145"/>
      <c r="NGD25" s="144"/>
      <c r="NGE25" s="145"/>
      <c r="NGF25" s="144"/>
      <c r="NGG25" s="145"/>
      <c r="NGH25" s="144"/>
      <c r="NGI25" s="145"/>
      <c r="NGJ25" s="144"/>
      <c r="NGK25" s="145"/>
      <c r="NGL25" s="144"/>
      <c r="NGM25" s="145"/>
      <c r="NGN25" s="144"/>
      <c r="NGO25" s="145"/>
      <c r="NGP25" s="144"/>
      <c r="NGQ25" s="145"/>
      <c r="NGR25" s="144"/>
      <c r="NGS25" s="145"/>
      <c r="NGT25" s="144"/>
      <c r="NGU25" s="145"/>
      <c r="NGV25" s="144"/>
      <c r="NGW25" s="145"/>
      <c r="NGX25" s="144"/>
      <c r="NGY25" s="145"/>
      <c r="NGZ25" s="144"/>
      <c r="NHA25" s="145"/>
      <c r="NHB25" s="144"/>
      <c r="NHC25" s="145"/>
      <c r="NHD25" s="144"/>
      <c r="NHE25" s="145"/>
      <c r="NHF25" s="144"/>
      <c r="NHG25" s="145"/>
      <c r="NHH25" s="144"/>
      <c r="NHI25" s="145"/>
      <c r="NHJ25" s="144"/>
      <c r="NHK25" s="145"/>
      <c r="NHL25" s="144"/>
      <c r="NHM25" s="145"/>
      <c r="NHN25" s="144"/>
      <c r="NHO25" s="145"/>
      <c r="NHP25" s="144"/>
      <c r="NHQ25" s="145"/>
      <c r="NHR25" s="144"/>
      <c r="NHS25" s="145"/>
      <c r="NHT25" s="144"/>
      <c r="NHU25" s="145"/>
      <c r="NHV25" s="144"/>
      <c r="NHW25" s="145"/>
      <c r="NHX25" s="144"/>
      <c r="NHY25" s="145"/>
      <c r="NHZ25" s="144"/>
      <c r="NIA25" s="145"/>
      <c r="NIB25" s="144"/>
      <c r="NIC25" s="145"/>
      <c r="NID25" s="144"/>
      <c r="NIE25" s="145"/>
      <c r="NIF25" s="144"/>
      <c r="NIG25" s="145"/>
      <c r="NIH25" s="144"/>
      <c r="NII25" s="145"/>
      <c r="NIJ25" s="144"/>
      <c r="NIK25" s="145"/>
      <c r="NIL25" s="144"/>
      <c r="NIM25" s="145"/>
      <c r="NIN25" s="144"/>
      <c r="NIO25" s="145"/>
      <c r="NIP25" s="144"/>
      <c r="NIQ25" s="145"/>
      <c r="NIR25" s="144"/>
      <c r="NIS25" s="145"/>
      <c r="NIT25" s="144"/>
      <c r="NIU25" s="145"/>
      <c r="NIV25" s="144"/>
      <c r="NIW25" s="145"/>
      <c r="NIX25" s="144"/>
      <c r="NIY25" s="145"/>
      <c r="NIZ25" s="144"/>
      <c r="NJA25" s="145"/>
      <c r="NJB25" s="144"/>
      <c r="NJC25" s="145"/>
      <c r="NJD25" s="144"/>
      <c r="NJE25" s="145"/>
      <c r="NJF25" s="144"/>
      <c r="NJG25" s="145"/>
      <c r="NJH25" s="144"/>
      <c r="NJI25" s="145"/>
      <c r="NJJ25" s="144"/>
      <c r="NJK25" s="145"/>
      <c r="NJL25" s="144"/>
      <c r="NJM25" s="145"/>
      <c r="NJN25" s="144"/>
      <c r="NJO25" s="145"/>
      <c r="NJP25" s="144"/>
      <c r="NJQ25" s="145"/>
      <c r="NJR25" s="144"/>
      <c r="NJS25" s="145"/>
      <c r="NJT25" s="144"/>
      <c r="NJU25" s="145"/>
      <c r="NJV25" s="144"/>
      <c r="NJW25" s="145"/>
      <c r="NJX25" s="144"/>
      <c r="NJY25" s="145"/>
      <c r="NJZ25" s="144"/>
      <c r="NKA25" s="145"/>
      <c r="NKB25" s="144"/>
      <c r="NKC25" s="145"/>
      <c r="NKD25" s="144"/>
      <c r="NKE25" s="145"/>
      <c r="NKF25" s="144"/>
      <c r="NKG25" s="145"/>
      <c r="NKH25" s="144"/>
      <c r="NKI25" s="145"/>
      <c r="NKJ25" s="144"/>
      <c r="NKK25" s="145"/>
      <c r="NKL25" s="144"/>
      <c r="NKM25" s="145"/>
      <c r="NKN25" s="144"/>
      <c r="NKO25" s="145"/>
      <c r="NKP25" s="144"/>
      <c r="NKQ25" s="145"/>
      <c r="NKR25" s="144"/>
      <c r="NKS25" s="145"/>
      <c r="NKT25" s="144"/>
      <c r="NKU25" s="145"/>
      <c r="NKV25" s="144"/>
      <c r="NKW25" s="145"/>
      <c r="NKX25" s="144"/>
      <c r="NKY25" s="145"/>
      <c r="NKZ25" s="144"/>
      <c r="NLA25" s="145"/>
      <c r="NLB25" s="144"/>
      <c r="NLC25" s="145"/>
      <c r="NLD25" s="144"/>
      <c r="NLE25" s="145"/>
      <c r="NLF25" s="144"/>
      <c r="NLG25" s="145"/>
      <c r="NLH25" s="144"/>
      <c r="NLI25" s="145"/>
      <c r="NLJ25" s="144"/>
      <c r="NLK25" s="145"/>
      <c r="NLL25" s="144"/>
      <c r="NLM25" s="145"/>
      <c r="NLN25" s="144"/>
      <c r="NLO25" s="145"/>
      <c r="NLP25" s="144"/>
      <c r="NLQ25" s="145"/>
      <c r="NLR25" s="144"/>
      <c r="NLS25" s="145"/>
      <c r="NLT25" s="144"/>
      <c r="NLU25" s="145"/>
      <c r="NLV25" s="144"/>
      <c r="NLW25" s="145"/>
      <c r="NLX25" s="144"/>
      <c r="NLY25" s="145"/>
      <c r="NLZ25" s="144"/>
      <c r="NMA25" s="145"/>
      <c r="NMB25" s="144"/>
      <c r="NMC25" s="145"/>
      <c r="NMD25" s="144"/>
      <c r="NME25" s="145"/>
      <c r="NMF25" s="144"/>
      <c r="NMG25" s="145"/>
      <c r="NMH25" s="144"/>
      <c r="NMI25" s="145"/>
      <c r="NMJ25" s="144"/>
      <c r="NMK25" s="145"/>
      <c r="NML25" s="144"/>
      <c r="NMM25" s="145"/>
      <c r="NMN25" s="144"/>
      <c r="NMO25" s="145"/>
      <c r="NMP25" s="144"/>
      <c r="NMQ25" s="145"/>
      <c r="NMR25" s="144"/>
      <c r="NMS25" s="145"/>
      <c r="NMT25" s="144"/>
      <c r="NMU25" s="145"/>
      <c r="NMV25" s="144"/>
      <c r="NMW25" s="145"/>
      <c r="NMX25" s="144"/>
      <c r="NMY25" s="145"/>
      <c r="NMZ25" s="144"/>
      <c r="NNA25" s="145"/>
      <c r="NNB25" s="144"/>
      <c r="NNC25" s="145"/>
      <c r="NND25" s="144"/>
      <c r="NNE25" s="145"/>
      <c r="NNF25" s="144"/>
      <c r="NNG25" s="145"/>
      <c r="NNH25" s="144"/>
      <c r="NNI25" s="145"/>
      <c r="NNJ25" s="144"/>
      <c r="NNK25" s="145"/>
      <c r="NNL25" s="144"/>
      <c r="NNM25" s="145"/>
      <c r="NNN25" s="144"/>
      <c r="NNO25" s="145"/>
      <c r="NNP25" s="144"/>
      <c r="NNQ25" s="145"/>
      <c r="NNR25" s="144"/>
      <c r="NNS25" s="145"/>
      <c r="NNT25" s="144"/>
      <c r="NNU25" s="145"/>
      <c r="NNV25" s="144"/>
      <c r="NNW25" s="145"/>
      <c r="NNX25" s="144"/>
      <c r="NNY25" s="145"/>
      <c r="NNZ25" s="144"/>
      <c r="NOA25" s="145"/>
      <c r="NOB25" s="144"/>
      <c r="NOC25" s="145"/>
      <c r="NOD25" s="144"/>
      <c r="NOE25" s="145"/>
      <c r="NOF25" s="144"/>
      <c r="NOG25" s="145"/>
      <c r="NOH25" s="144"/>
      <c r="NOI25" s="145"/>
      <c r="NOJ25" s="144"/>
      <c r="NOK25" s="145"/>
      <c r="NOL25" s="144"/>
      <c r="NOM25" s="145"/>
      <c r="NON25" s="144"/>
      <c r="NOO25" s="145"/>
      <c r="NOP25" s="144"/>
      <c r="NOQ25" s="145"/>
      <c r="NOR25" s="144"/>
      <c r="NOS25" s="145"/>
      <c r="NOT25" s="144"/>
      <c r="NOU25" s="145"/>
      <c r="NOV25" s="144"/>
      <c r="NOW25" s="145"/>
      <c r="NOX25" s="144"/>
      <c r="NOY25" s="145"/>
      <c r="NOZ25" s="144"/>
      <c r="NPA25" s="145"/>
      <c r="NPB25" s="144"/>
      <c r="NPC25" s="145"/>
      <c r="NPD25" s="144"/>
      <c r="NPE25" s="145"/>
      <c r="NPF25" s="144"/>
      <c r="NPG25" s="145"/>
      <c r="NPH25" s="144"/>
      <c r="NPI25" s="145"/>
      <c r="NPJ25" s="144"/>
      <c r="NPK25" s="145"/>
      <c r="NPL25" s="144"/>
      <c r="NPM25" s="145"/>
      <c r="NPN25" s="144"/>
      <c r="NPO25" s="145"/>
      <c r="NPP25" s="144"/>
      <c r="NPQ25" s="145"/>
      <c r="NPR25" s="144"/>
      <c r="NPS25" s="145"/>
      <c r="NPT25" s="144"/>
      <c r="NPU25" s="145"/>
      <c r="NPV25" s="144"/>
      <c r="NPW25" s="145"/>
      <c r="NPX25" s="144"/>
      <c r="NPY25" s="145"/>
      <c r="NPZ25" s="144"/>
      <c r="NQA25" s="145"/>
      <c r="NQB25" s="144"/>
      <c r="NQC25" s="145"/>
      <c r="NQD25" s="144"/>
      <c r="NQE25" s="145"/>
      <c r="NQF25" s="144"/>
      <c r="NQG25" s="145"/>
      <c r="NQH25" s="144"/>
      <c r="NQI25" s="145"/>
      <c r="NQJ25" s="144"/>
      <c r="NQK25" s="145"/>
      <c r="NQL25" s="144"/>
      <c r="NQM25" s="145"/>
      <c r="NQN25" s="144"/>
      <c r="NQO25" s="145"/>
      <c r="NQP25" s="144"/>
      <c r="NQQ25" s="145"/>
      <c r="NQR25" s="144"/>
      <c r="NQS25" s="145"/>
      <c r="NQT25" s="144"/>
      <c r="NQU25" s="145"/>
      <c r="NQV25" s="144"/>
      <c r="NQW25" s="145"/>
      <c r="NQX25" s="144"/>
      <c r="NQY25" s="145"/>
      <c r="NQZ25" s="144"/>
      <c r="NRA25" s="145"/>
      <c r="NRB25" s="144"/>
      <c r="NRC25" s="145"/>
      <c r="NRD25" s="144"/>
      <c r="NRE25" s="145"/>
      <c r="NRF25" s="144"/>
      <c r="NRG25" s="145"/>
      <c r="NRH25" s="144"/>
      <c r="NRI25" s="145"/>
      <c r="NRJ25" s="144"/>
      <c r="NRK25" s="145"/>
      <c r="NRL25" s="144"/>
      <c r="NRM25" s="145"/>
      <c r="NRN25" s="144"/>
      <c r="NRO25" s="145"/>
      <c r="NRP25" s="144"/>
      <c r="NRQ25" s="145"/>
      <c r="NRR25" s="144"/>
      <c r="NRS25" s="145"/>
      <c r="NRT25" s="144"/>
      <c r="NRU25" s="145"/>
      <c r="NRV25" s="144"/>
      <c r="NRW25" s="145"/>
      <c r="NRX25" s="144"/>
      <c r="NRY25" s="145"/>
      <c r="NRZ25" s="144"/>
      <c r="NSA25" s="145"/>
      <c r="NSB25" s="144"/>
      <c r="NSC25" s="145"/>
      <c r="NSD25" s="144"/>
      <c r="NSE25" s="145"/>
      <c r="NSF25" s="144"/>
      <c r="NSG25" s="145"/>
      <c r="NSH25" s="144"/>
      <c r="NSI25" s="145"/>
      <c r="NSJ25" s="144"/>
      <c r="NSK25" s="145"/>
      <c r="NSL25" s="144"/>
      <c r="NSM25" s="145"/>
      <c r="NSN25" s="144"/>
      <c r="NSO25" s="145"/>
      <c r="NSP25" s="144"/>
      <c r="NSQ25" s="145"/>
      <c r="NSR25" s="144"/>
      <c r="NSS25" s="145"/>
      <c r="NST25" s="144"/>
      <c r="NSU25" s="145"/>
      <c r="NSV25" s="144"/>
      <c r="NSW25" s="145"/>
      <c r="NSX25" s="144"/>
      <c r="NSY25" s="145"/>
      <c r="NSZ25" s="144"/>
      <c r="NTA25" s="145"/>
      <c r="NTB25" s="144"/>
      <c r="NTC25" s="145"/>
      <c r="NTD25" s="144"/>
      <c r="NTE25" s="145"/>
      <c r="NTF25" s="144"/>
      <c r="NTG25" s="145"/>
      <c r="NTH25" s="144"/>
      <c r="NTI25" s="145"/>
      <c r="NTJ25" s="144"/>
      <c r="NTK25" s="145"/>
      <c r="NTL25" s="144"/>
      <c r="NTM25" s="145"/>
      <c r="NTN25" s="144"/>
      <c r="NTO25" s="145"/>
      <c r="NTP25" s="144"/>
      <c r="NTQ25" s="145"/>
      <c r="NTR25" s="144"/>
      <c r="NTS25" s="145"/>
      <c r="NTT25" s="144"/>
      <c r="NTU25" s="145"/>
      <c r="NTV25" s="144"/>
      <c r="NTW25" s="145"/>
      <c r="NTX25" s="144"/>
      <c r="NTY25" s="145"/>
      <c r="NTZ25" s="144"/>
      <c r="NUA25" s="145"/>
      <c r="NUB25" s="144"/>
      <c r="NUC25" s="145"/>
      <c r="NUD25" s="144"/>
      <c r="NUE25" s="145"/>
      <c r="NUF25" s="144"/>
      <c r="NUG25" s="145"/>
      <c r="NUH25" s="144"/>
      <c r="NUI25" s="145"/>
      <c r="NUJ25" s="144"/>
      <c r="NUK25" s="145"/>
      <c r="NUL25" s="144"/>
      <c r="NUM25" s="145"/>
      <c r="NUN25" s="144"/>
      <c r="NUO25" s="145"/>
      <c r="NUP25" s="144"/>
      <c r="NUQ25" s="145"/>
      <c r="NUR25" s="144"/>
      <c r="NUS25" s="145"/>
      <c r="NUT25" s="144"/>
      <c r="NUU25" s="145"/>
      <c r="NUV25" s="144"/>
      <c r="NUW25" s="145"/>
      <c r="NUX25" s="144"/>
      <c r="NUY25" s="145"/>
      <c r="NUZ25" s="144"/>
      <c r="NVA25" s="145"/>
      <c r="NVB25" s="144"/>
      <c r="NVC25" s="145"/>
      <c r="NVD25" s="144"/>
      <c r="NVE25" s="145"/>
      <c r="NVF25" s="144"/>
      <c r="NVG25" s="145"/>
      <c r="NVH25" s="144"/>
      <c r="NVI25" s="145"/>
      <c r="NVJ25" s="144"/>
      <c r="NVK25" s="145"/>
      <c r="NVL25" s="144"/>
      <c r="NVM25" s="145"/>
      <c r="NVN25" s="144"/>
      <c r="NVO25" s="145"/>
      <c r="NVP25" s="144"/>
      <c r="NVQ25" s="145"/>
      <c r="NVR25" s="144"/>
      <c r="NVS25" s="145"/>
      <c r="NVT25" s="144"/>
      <c r="NVU25" s="145"/>
      <c r="NVV25" s="144"/>
      <c r="NVW25" s="145"/>
      <c r="NVX25" s="144"/>
      <c r="NVY25" s="145"/>
      <c r="NVZ25" s="144"/>
      <c r="NWA25" s="145"/>
      <c r="NWB25" s="144"/>
      <c r="NWC25" s="145"/>
      <c r="NWD25" s="144"/>
      <c r="NWE25" s="145"/>
      <c r="NWF25" s="144"/>
      <c r="NWG25" s="145"/>
      <c r="NWH25" s="144"/>
      <c r="NWI25" s="145"/>
      <c r="NWJ25" s="144"/>
      <c r="NWK25" s="145"/>
      <c r="NWL25" s="144"/>
      <c r="NWM25" s="145"/>
      <c r="NWN25" s="144"/>
      <c r="NWO25" s="145"/>
      <c r="NWP25" s="144"/>
      <c r="NWQ25" s="145"/>
      <c r="NWR25" s="144"/>
      <c r="NWS25" s="145"/>
      <c r="NWT25" s="144"/>
      <c r="NWU25" s="145"/>
      <c r="NWV25" s="144"/>
      <c r="NWW25" s="145"/>
      <c r="NWX25" s="144"/>
      <c r="NWY25" s="145"/>
      <c r="NWZ25" s="144"/>
      <c r="NXA25" s="145"/>
      <c r="NXB25" s="144"/>
      <c r="NXC25" s="145"/>
      <c r="NXD25" s="144"/>
      <c r="NXE25" s="145"/>
      <c r="NXF25" s="144"/>
      <c r="NXG25" s="145"/>
      <c r="NXH25" s="144"/>
      <c r="NXI25" s="145"/>
      <c r="NXJ25" s="144"/>
      <c r="NXK25" s="145"/>
      <c r="NXL25" s="144"/>
      <c r="NXM25" s="145"/>
      <c r="NXN25" s="144"/>
      <c r="NXO25" s="145"/>
      <c r="NXP25" s="144"/>
      <c r="NXQ25" s="145"/>
      <c r="NXR25" s="144"/>
      <c r="NXS25" s="145"/>
      <c r="NXT25" s="144"/>
      <c r="NXU25" s="145"/>
      <c r="NXV25" s="144"/>
      <c r="NXW25" s="145"/>
      <c r="NXX25" s="144"/>
      <c r="NXY25" s="145"/>
      <c r="NXZ25" s="144"/>
      <c r="NYA25" s="145"/>
      <c r="NYB25" s="144"/>
      <c r="NYC25" s="145"/>
      <c r="NYD25" s="144"/>
      <c r="NYE25" s="145"/>
      <c r="NYF25" s="144"/>
      <c r="NYG25" s="145"/>
      <c r="NYH25" s="144"/>
      <c r="NYI25" s="145"/>
      <c r="NYJ25" s="144"/>
      <c r="NYK25" s="145"/>
      <c r="NYL25" s="144"/>
      <c r="NYM25" s="145"/>
      <c r="NYN25" s="144"/>
      <c r="NYO25" s="145"/>
      <c r="NYP25" s="144"/>
      <c r="NYQ25" s="145"/>
      <c r="NYR25" s="144"/>
      <c r="NYS25" s="145"/>
      <c r="NYT25" s="144"/>
      <c r="NYU25" s="145"/>
      <c r="NYV25" s="144"/>
      <c r="NYW25" s="145"/>
      <c r="NYX25" s="144"/>
      <c r="NYY25" s="145"/>
      <c r="NYZ25" s="144"/>
      <c r="NZA25" s="145"/>
      <c r="NZB25" s="144"/>
      <c r="NZC25" s="145"/>
      <c r="NZD25" s="144"/>
      <c r="NZE25" s="145"/>
      <c r="NZF25" s="144"/>
      <c r="NZG25" s="145"/>
      <c r="NZH25" s="144"/>
      <c r="NZI25" s="145"/>
      <c r="NZJ25" s="144"/>
      <c r="NZK25" s="145"/>
      <c r="NZL25" s="144"/>
      <c r="NZM25" s="145"/>
      <c r="NZN25" s="144"/>
      <c r="NZO25" s="145"/>
      <c r="NZP25" s="144"/>
      <c r="NZQ25" s="145"/>
      <c r="NZR25" s="144"/>
      <c r="NZS25" s="145"/>
      <c r="NZT25" s="144"/>
      <c r="NZU25" s="145"/>
      <c r="NZV25" s="144"/>
      <c r="NZW25" s="145"/>
      <c r="NZX25" s="144"/>
      <c r="NZY25" s="145"/>
      <c r="NZZ25" s="144"/>
      <c r="OAA25" s="145"/>
      <c r="OAB25" s="144"/>
      <c r="OAC25" s="145"/>
      <c r="OAD25" s="144"/>
      <c r="OAE25" s="145"/>
      <c r="OAF25" s="144"/>
      <c r="OAG25" s="145"/>
      <c r="OAH25" s="144"/>
      <c r="OAI25" s="145"/>
      <c r="OAJ25" s="144"/>
      <c r="OAK25" s="145"/>
      <c r="OAL25" s="144"/>
      <c r="OAM25" s="145"/>
      <c r="OAN25" s="144"/>
      <c r="OAO25" s="145"/>
      <c r="OAP25" s="144"/>
      <c r="OAQ25" s="145"/>
      <c r="OAR25" s="144"/>
      <c r="OAS25" s="145"/>
      <c r="OAT25" s="144"/>
      <c r="OAU25" s="145"/>
      <c r="OAV25" s="144"/>
      <c r="OAW25" s="145"/>
      <c r="OAX25" s="144"/>
      <c r="OAY25" s="145"/>
      <c r="OAZ25" s="144"/>
      <c r="OBA25" s="145"/>
      <c r="OBB25" s="144"/>
      <c r="OBC25" s="145"/>
      <c r="OBD25" s="144"/>
      <c r="OBE25" s="145"/>
      <c r="OBF25" s="144"/>
      <c r="OBG25" s="145"/>
      <c r="OBH25" s="144"/>
      <c r="OBI25" s="145"/>
      <c r="OBJ25" s="144"/>
      <c r="OBK25" s="145"/>
      <c r="OBL25" s="144"/>
      <c r="OBM25" s="145"/>
      <c r="OBN25" s="144"/>
      <c r="OBO25" s="145"/>
      <c r="OBP25" s="144"/>
      <c r="OBQ25" s="145"/>
      <c r="OBR25" s="144"/>
      <c r="OBS25" s="145"/>
      <c r="OBT25" s="144"/>
      <c r="OBU25" s="145"/>
      <c r="OBV25" s="144"/>
      <c r="OBW25" s="145"/>
      <c r="OBX25" s="144"/>
      <c r="OBY25" s="145"/>
      <c r="OBZ25" s="144"/>
      <c r="OCA25" s="145"/>
      <c r="OCB25" s="144"/>
      <c r="OCC25" s="145"/>
      <c r="OCD25" s="144"/>
      <c r="OCE25" s="145"/>
      <c r="OCF25" s="144"/>
      <c r="OCG25" s="145"/>
      <c r="OCH25" s="144"/>
      <c r="OCI25" s="145"/>
      <c r="OCJ25" s="144"/>
      <c r="OCK25" s="145"/>
      <c r="OCL25" s="144"/>
      <c r="OCM25" s="145"/>
      <c r="OCN25" s="144"/>
      <c r="OCO25" s="145"/>
      <c r="OCP25" s="144"/>
      <c r="OCQ25" s="145"/>
      <c r="OCR25" s="144"/>
      <c r="OCS25" s="145"/>
      <c r="OCT25" s="144"/>
      <c r="OCU25" s="145"/>
      <c r="OCV25" s="144"/>
      <c r="OCW25" s="145"/>
      <c r="OCX25" s="144"/>
      <c r="OCY25" s="145"/>
      <c r="OCZ25" s="144"/>
      <c r="ODA25" s="145"/>
      <c r="ODB25" s="144"/>
      <c r="ODC25" s="145"/>
      <c r="ODD25" s="144"/>
      <c r="ODE25" s="145"/>
      <c r="ODF25" s="144"/>
      <c r="ODG25" s="145"/>
      <c r="ODH25" s="144"/>
      <c r="ODI25" s="145"/>
      <c r="ODJ25" s="144"/>
      <c r="ODK25" s="145"/>
      <c r="ODL25" s="144"/>
      <c r="ODM25" s="145"/>
      <c r="ODN25" s="144"/>
      <c r="ODO25" s="145"/>
      <c r="ODP25" s="144"/>
      <c r="ODQ25" s="145"/>
      <c r="ODR25" s="144"/>
      <c r="ODS25" s="145"/>
      <c r="ODT25" s="144"/>
      <c r="ODU25" s="145"/>
      <c r="ODV25" s="144"/>
      <c r="ODW25" s="145"/>
      <c r="ODX25" s="144"/>
      <c r="ODY25" s="145"/>
      <c r="ODZ25" s="144"/>
      <c r="OEA25" s="145"/>
      <c r="OEB25" s="144"/>
      <c r="OEC25" s="145"/>
      <c r="OED25" s="144"/>
      <c r="OEE25" s="145"/>
      <c r="OEF25" s="144"/>
      <c r="OEG25" s="145"/>
      <c r="OEH25" s="144"/>
      <c r="OEI25" s="145"/>
      <c r="OEJ25" s="144"/>
      <c r="OEK25" s="145"/>
      <c r="OEL25" s="144"/>
      <c r="OEM25" s="145"/>
      <c r="OEN25" s="144"/>
      <c r="OEO25" s="145"/>
      <c r="OEP25" s="144"/>
      <c r="OEQ25" s="145"/>
      <c r="OER25" s="144"/>
      <c r="OES25" s="145"/>
      <c r="OET25" s="144"/>
      <c r="OEU25" s="145"/>
      <c r="OEV25" s="144"/>
      <c r="OEW25" s="145"/>
      <c r="OEX25" s="144"/>
      <c r="OEY25" s="145"/>
      <c r="OEZ25" s="144"/>
      <c r="OFA25" s="145"/>
      <c r="OFB25" s="144"/>
      <c r="OFC25" s="145"/>
      <c r="OFD25" s="144"/>
      <c r="OFE25" s="145"/>
      <c r="OFF25" s="144"/>
      <c r="OFG25" s="145"/>
      <c r="OFH25" s="144"/>
      <c r="OFI25" s="145"/>
      <c r="OFJ25" s="144"/>
      <c r="OFK25" s="145"/>
      <c r="OFL25" s="144"/>
      <c r="OFM25" s="145"/>
      <c r="OFN25" s="144"/>
      <c r="OFO25" s="145"/>
      <c r="OFP25" s="144"/>
      <c r="OFQ25" s="145"/>
      <c r="OFR25" s="144"/>
      <c r="OFS25" s="145"/>
      <c r="OFT25" s="144"/>
      <c r="OFU25" s="145"/>
      <c r="OFV25" s="144"/>
      <c r="OFW25" s="145"/>
      <c r="OFX25" s="144"/>
      <c r="OFY25" s="145"/>
      <c r="OFZ25" s="144"/>
      <c r="OGA25" s="145"/>
      <c r="OGB25" s="144"/>
      <c r="OGC25" s="145"/>
      <c r="OGD25" s="144"/>
      <c r="OGE25" s="145"/>
      <c r="OGF25" s="144"/>
      <c r="OGG25" s="145"/>
      <c r="OGH25" s="144"/>
      <c r="OGI25" s="145"/>
      <c r="OGJ25" s="144"/>
      <c r="OGK25" s="145"/>
      <c r="OGL25" s="144"/>
      <c r="OGM25" s="145"/>
      <c r="OGN25" s="144"/>
      <c r="OGO25" s="145"/>
      <c r="OGP25" s="144"/>
      <c r="OGQ25" s="145"/>
      <c r="OGR25" s="144"/>
      <c r="OGS25" s="145"/>
      <c r="OGT25" s="144"/>
      <c r="OGU25" s="145"/>
      <c r="OGV25" s="144"/>
      <c r="OGW25" s="145"/>
      <c r="OGX25" s="144"/>
      <c r="OGY25" s="145"/>
      <c r="OGZ25" s="144"/>
      <c r="OHA25" s="145"/>
      <c r="OHB25" s="144"/>
      <c r="OHC25" s="145"/>
      <c r="OHD25" s="144"/>
      <c r="OHE25" s="145"/>
      <c r="OHF25" s="144"/>
      <c r="OHG25" s="145"/>
      <c r="OHH25" s="144"/>
      <c r="OHI25" s="145"/>
      <c r="OHJ25" s="144"/>
      <c r="OHK25" s="145"/>
      <c r="OHL25" s="144"/>
      <c r="OHM25" s="145"/>
      <c r="OHN25" s="144"/>
      <c r="OHO25" s="145"/>
      <c r="OHP25" s="144"/>
      <c r="OHQ25" s="145"/>
      <c r="OHR25" s="144"/>
      <c r="OHS25" s="145"/>
      <c r="OHT25" s="144"/>
      <c r="OHU25" s="145"/>
      <c r="OHV25" s="144"/>
      <c r="OHW25" s="145"/>
      <c r="OHX25" s="144"/>
      <c r="OHY25" s="145"/>
      <c r="OHZ25" s="144"/>
      <c r="OIA25" s="145"/>
      <c r="OIB25" s="144"/>
      <c r="OIC25" s="145"/>
      <c r="OID25" s="144"/>
      <c r="OIE25" s="145"/>
      <c r="OIF25" s="144"/>
      <c r="OIG25" s="145"/>
      <c r="OIH25" s="144"/>
      <c r="OII25" s="145"/>
      <c r="OIJ25" s="144"/>
      <c r="OIK25" s="145"/>
      <c r="OIL25" s="144"/>
      <c r="OIM25" s="145"/>
      <c r="OIN25" s="144"/>
      <c r="OIO25" s="145"/>
      <c r="OIP25" s="144"/>
      <c r="OIQ25" s="145"/>
      <c r="OIR25" s="144"/>
      <c r="OIS25" s="145"/>
      <c r="OIT25" s="144"/>
      <c r="OIU25" s="145"/>
      <c r="OIV25" s="144"/>
      <c r="OIW25" s="145"/>
      <c r="OIX25" s="144"/>
      <c r="OIY25" s="145"/>
      <c r="OIZ25" s="144"/>
      <c r="OJA25" s="145"/>
      <c r="OJB25" s="144"/>
      <c r="OJC25" s="145"/>
      <c r="OJD25" s="144"/>
      <c r="OJE25" s="145"/>
      <c r="OJF25" s="144"/>
      <c r="OJG25" s="145"/>
      <c r="OJH25" s="144"/>
      <c r="OJI25" s="145"/>
      <c r="OJJ25" s="144"/>
      <c r="OJK25" s="145"/>
      <c r="OJL25" s="144"/>
      <c r="OJM25" s="145"/>
      <c r="OJN25" s="144"/>
      <c r="OJO25" s="145"/>
      <c r="OJP25" s="144"/>
      <c r="OJQ25" s="145"/>
      <c r="OJR25" s="144"/>
      <c r="OJS25" s="145"/>
      <c r="OJT25" s="144"/>
      <c r="OJU25" s="145"/>
      <c r="OJV25" s="144"/>
      <c r="OJW25" s="145"/>
      <c r="OJX25" s="144"/>
      <c r="OJY25" s="145"/>
      <c r="OJZ25" s="144"/>
      <c r="OKA25" s="145"/>
      <c r="OKB25" s="144"/>
      <c r="OKC25" s="145"/>
      <c r="OKD25" s="144"/>
      <c r="OKE25" s="145"/>
      <c r="OKF25" s="144"/>
      <c r="OKG25" s="145"/>
      <c r="OKH25" s="144"/>
      <c r="OKI25" s="145"/>
      <c r="OKJ25" s="144"/>
      <c r="OKK25" s="145"/>
      <c r="OKL25" s="144"/>
      <c r="OKM25" s="145"/>
      <c r="OKN25" s="144"/>
      <c r="OKO25" s="145"/>
      <c r="OKP25" s="144"/>
      <c r="OKQ25" s="145"/>
      <c r="OKR25" s="144"/>
      <c r="OKS25" s="145"/>
      <c r="OKT25" s="144"/>
      <c r="OKU25" s="145"/>
      <c r="OKV25" s="144"/>
      <c r="OKW25" s="145"/>
      <c r="OKX25" s="144"/>
      <c r="OKY25" s="145"/>
      <c r="OKZ25" s="144"/>
      <c r="OLA25" s="145"/>
      <c r="OLB25" s="144"/>
      <c r="OLC25" s="145"/>
      <c r="OLD25" s="144"/>
      <c r="OLE25" s="145"/>
      <c r="OLF25" s="144"/>
      <c r="OLG25" s="145"/>
      <c r="OLH25" s="144"/>
      <c r="OLI25" s="145"/>
      <c r="OLJ25" s="144"/>
      <c r="OLK25" s="145"/>
      <c r="OLL25" s="144"/>
      <c r="OLM25" s="145"/>
      <c r="OLN25" s="144"/>
      <c r="OLO25" s="145"/>
      <c r="OLP25" s="144"/>
      <c r="OLQ25" s="145"/>
      <c r="OLR25" s="144"/>
      <c r="OLS25" s="145"/>
      <c r="OLT25" s="144"/>
      <c r="OLU25" s="145"/>
      <c r="OLV25" s="144"/>
      <c r="OLW25" s="145"/>
      <c r="OLX25" s="144"/>
      <c r="OLY25" s="145"/>
      <c r="OLZ25" s="144"/>
      <c r="OMA25" s="145"/>
      <c r="OMB25" s="144"/>
      <c r="OMC25" s="145"/>
      <c r="OMD25" s="144"/>
      <c r="OME25" s="145"/>
      <c r="OMF25" s="144"/>
      <c r="OMG25" s="145"/>
      <c r="OMH25" s="144"/>
      <c r="OMI25" s="145"/>
      <c r="OMJ25" s="144"/>
      <c r="OMK25" s="145"/>
      <c r="OML25" s="144"/>
      <c r="OMM25" s="145"/>
      <c r="OMN25" s="144"/>
      <c r="OMO25" s="145"/>
      <c r="OMP25" s="144"/>
      <c r="OMQ25" s="145"/>
      <c r="OMR25" s="144"/>
      <c r="OMS25" s="145"/>
      <c r="OMT25" s="144"/>
      <c r="OMU25" s="145"/>
      <c r="OMV25" s="144"/>
      <c r="OMW25" s="145"/>
      <c r="OMX25" s="144"/>
      <c r="OMY25" s="145"/>
      <c r="OMZ25" s="144"/>
      <c r="ONA25" s="145"/>
      <c r="ONB25" s="144"/>
      <c r="ONC25" s="145"/>
      <c r="OND25" s="144"/>
      <c r="ONE25" s="145"/>
      <c r="ONF25" s="144"/>
      <c r="ONG25" s="145"/>
      <c r="ONH25" s="144"/>
      <c r="ONI25" s="145"/>
      <c r="ONJ25" s="144"/>
      <c r="ONK25" s="145"/>
      <c r="ONL25" s="144"/>
      <c r="ONM25" s="145"/>
      <c r="ONN25" s="144"/>
      <c r="ONO25" s="145"/>
      <c r="ONP25" s="144"/>
      <c r="ONQ25" s="145"/>
      <c r="ONR25" s="144"/>
      <c r="ONS25" s="145"/>
      <c r="ONT25" s="144"/>
      <c r="ONU25" s="145"/>
      <c r="ONV25" s="144"/>
      <c r="ONW25" s="145"/>
      <c r="ONX25" s="144"/>
      <c r="ONY25" s="145"/>
      <c r="ONZ25" s="144"/>
      <c r="OOA25" s="145"/>
      <c r="OOB25" s="144"/>
      <c r="OOC25" s="145"/>
      <c r="OOD25" s="144"/>
      <c r="OOE25" s="145"/>
      <c r="OOF25" s="144"/>
      <c r="OOG25" s="145"/>
      <c r="OOH25" s="144"/>
      <c r="OOI25" s="145"/>
      <c r="OOJ25" s="144"/>
      <c r="OOK25" s="145"/>
      <c r="OOL25" s="144"/>
      <c r="OOM25" s="145"/>
      <c r="OON25" s="144"/>
      <c r="OOO25" s="145"/>
      <c r="OOP25" s="144"/>
      <c r="OOQ25" s="145"/>
      <c r="OOR25" s="144"/>
      <c r="OOS25" s="145"/>
      <c r="OOT25" s="144"/>
      <c r="OOU25" s="145"/>
      <c r="OOV25" s="144"/>
      <c r="OOW25" s="145"/>
      <c r="OOX25" s="144"/>
      <c r="OOY25" s="145"/>
      <c r="OOZ25" s="144"/>
      <c r="OPA25" s="145"/>
      <c r="OPB25" s="144"/>
      <c r="OPC25" s="145"/>
      <c r="OPD25" s="144"/>
      <c r="OPE25" s="145"/>
      <c r="OPF25" s="144"/>
      <c r="OPG25" s="145"/>
      <c r="OPH25" s="144"/>
      <c r="OPI25" s="145"/>
      <c r="OPJ25" s="144"/>
      <c r="OPK25" s="145"/>
      <c r="OPL25" s="144"/>
      <c r="OPM25" s="145"/>
      <c r="OPN25" s="144"/>
      <c r="OPO25" s="145"/>
      <c r="OPP25" s="144"/>
      <c r="OPQ25" s="145"/>
      <c r="OPR25" s="144"/>
      <c r="OPS25" s="145"/>
      <c r="OPT25" s="144"/>
      <c r="OPU25" s="145"/>
      <c r="OPV25" s="144"/>
      <c r="OPW25" s="145"/>
      <c r="OPX25" s="144"/>
      <c r="OPY25" s="145"/>
      <c r="OPZ25" s="144"/>
      <c r="OQA25" s="145"/>
      <c r="OQB25" s="144"/>
      <c r="OQC25" s="145"/>
      <c r="OQD25" s="144"/>
      <c r="OQE25" s="145"/>
      <c r="OQF25" s="144"/>
      <c r="OQG25" s="145"/>
      <c r="OQH25" s="144"/>
      <c r="OQI25" s="145"/>
      <c r="OQJ25" s="144"/>
      <c r="OQK25" s="145"/>
      <c r="OQL25" s="144"/>
      <c r="OQM25" s="145"/>
      <c r="OQN25" s="144"/>
      <c r="OQO25" s="145"/>
      <c r="OQP25" s="144"/>
      <c r="OQQ25" s="145"/>
      <c r="OQR25" s="144"/>
      <c r="OQS25" s="145"/>
      <c r="OQT25" s="144"/>
      <c r="OQU25" s="145"/>
      <c r="OQV25" s="144"/>
      <c r="OQW25" s="145"/>
      <c r="OQX25" s="144"/>
      <c r="OQY25" s="145"/>
      <c r="OQZ25" s="144"/>
      <c r="ORA25" s="145"/>
      <c r="ORB25" s="144"/>
      <c r="ORC25" s="145"/>
      <c r="ORD25" s="144"/>
      <c r="ORE25" s="145"/>
      <c r="ORF25" s="144"/>
      <c r="ORG25" s="145"/>
      <c r="ORH25" s="144"/>
      <c r="ORI25" s="145"/>
      <c r="ORJ25" s="144"/>
      <c r="ORK25" s="145"/>
      <c r="ORL25" s="144"/>
      <c r="ORM25" s="145"/>
      <c r="ORN25" s="144"/>
      <c r="ORO25" s="145"/>
      <c r="ORP25" s="144"/>
      <c r="ORQ25" s="145"/>
      <c r="ORR25" s="144"/>
      <c r="ORS25" s="145"/>
      <c r="ORT25" s="144"/>
      <c r="ORU25" s="145"/>
      <c r="ORV25" s="144"/>
      <c r="ORW25" s="145"/>
      <c r="ORX25" s="144"/>
      <c r="ORY25" s="145"/>
      <c r="ORZ25" s="144"/>
      <c r="OSA25" s="145"/>
      <c r="OSB25" s="144"/>
      <c r="OSC25" s="145"/>
      <c r="OSD25" s="144"/>
      <c r="OSE25" s="145"/>
      <c r="OSF25" s="144"/>
      <c r="OSG25" s="145"/>
      <c r="OSH25" s="144"/>
      <c r="OSI25" s="145"/>
      <c r="OSJ25" s="144"/>
      <c r="OSK25" s="145"/>
      <c r="OSL25" s="144"/>
      <c r="OSM25" s="145"/>
      <c r="OSN25" s="144"/>
      <c r="OSO25" s="145"/>
      <c r="OSP25" s="144"/>
      <c r="OSQ25" s="145"/>
      <c r="OSR25" s="144"/>
      <c r="OSS25" s="145"/>
      <c r="OST25" s="144"/>
      <c r="OSU25" s="145"/>
      <c r="OSV25" s="144"/>
      <c r="OSW25" s="145"/>
      <c r="OSX25" s="144"/>
      <c r="OSY25" s="145"/>
      <c r="OSZ25" s="144"/>
      <c r="OTA25" s="145"/>
      <c r="OTB25" s="144"/>
      <c r="OTC25" s="145"/>
      <c r="OTD25" s="144"/>
      <c r="OTE25" s="145"/>
      <c r="OTF25" s="144"/>
      <c r="OTG25" s="145"/>
      <c r="OTH25" s="144"/>
      <c r="OTI25" s="145"/>
      <c r="OTJ25" s="144"/>
      <c r="OTK25" s="145"/>
      <c r="OTL25" s="144"/>
      <c r="OTM25" s="145"/>
      <c r="OTN25" s="144"/>
      <c r="OTO25" s="145"/>
      <c r="OTP25" s="144"/>
      <c r="OTQ25" s="145"/>
      <c r="OTR25" s="144"/>
      <c r="OTS25" s="145"/>
      <c r="OTT25" s="144"/>
      <c r="OTU25" s="145"/>
      <c r="OTV25" s="144"/>
      <c r="OTW25" s="145"/>
      <c r="OTX25" s="144"/>
      <c r="OTY25" s="145"/>
      <c r="OTZ25" s="144"/>
      <c r="OUA25" s="145"/>
      <c r="OUB25" s="144"/>
      <c r="OUC25" s="145"/>
      <c r="OUD25" s="144"/>
      <c r="OUE25" s="145"/>
      <c r="OUF25" s="144"/>
      <c r="OUG25" s="145"/>
      <c r="OUH25" s="144"/>
      <c r="OUI25" s="145"/>
      <c r="OUJ25" s="144"/>
      <c r="OUK25" s="145"/>
      <c r="OUL25" s="144"/>
      <c r="OUM25" s="145"/>
      <c r="OUN25" s="144"/>
      <c r="OUO25" s="145"/>
      <c r="OUP25" s="144"/>
      <c r="OUQ25" s="145"/>
      <c r="OUR25" s="144"/>
      <c r="OUS25" s="145"/>
      <c r="OUT25" s="144"/>
      <c r="OUU25" s="145"/>
      <c r="OUV25" s="144"/>
      <c r="OUW25" s="145"/>
      <c r="OUX25" s="144"/>
      <c r="OUY25" s="145"/>
      <c r="OUZ25" s="144"/>
      <c r="OVA25" s="145"/>
      <c r="OVB25" s="144"/>
      <c r="OVC25" s="145"/>
      <c r="OVD25" s="144"/>
      <c r="OVE25" s="145"/>
      <c r="OVF25" s="144"/>
      <c r="OVG25" s="145"/>
      <c r="OVH25" s="144"/>
      <c r="OVI25" s="145"/>
      <c r="OVJ25" s="144"/>
      <c r="OVK25" s="145"/>
      <c r="OVL25" s="144"/>
      <c r="OVM25" s="145"/>
      <c r="OVN25" s="144"/>
      <c r="OVO25" s="145"/>
      <c r="OVP25" s="144"/>
      <c r="OVQ25" s="145"/>
      <c r="OVR25" s="144"/>
      <c r="OVS25" s="145"/>
      <c r="OVT25" s="144"/>
      <c r="OVU25" s="145"/>
      <c r="OVV25" s="144"/>
      <c r="OVW25" s="145"/>
      <c r="OVX25" s="144"/>
      <c r="OVY25" s="145"/>
      <c r="OVZ25" s="144"/>
      <c r="OWA25" s="145"/>
      <c r="OWB25" s="144"/>
      <c r="OWC25" s="145"/>
      <c r="OWD25" s="144"/>
      <c r="OWE25" s="145"/>
      <c r="OWF25" s="144"/>
      <c r="OWG25" s="145"/>
      <c r="OWH25" s="144"/>
      <c r="OWI25" s="145"/>
      <c r="OWJ25" s="144"/>
      <c r="OWK25" s="145"/>
      <c r="OWL25" s="144"/>
      <c r="OWM25" s="145"/>
      <c r="OWN25" s="144"/>
      <c r="OWO25" s="145"/>
      <c r="OWP25" s="144"/>
      <c r="OWQ25" s="145"/>
      <c r="OWR25" s="144"/>
      <c r="OWS25" s="145"/>
      <c r="OWT25" s="144"/>
      <c r="OWU25" s="145"/>
      <c r="OWV25" s="144"/>
      <c r="OWW25" s="145"/>
      <c r="OWX25" s="144"/>
      <c r="OWY25" s="145"/>
      <c r="OWZ25" s="144"/>
      <c r="OXA25" s="145"/>
      <c r="OXB25" s="144"/>
      <c r="OXC25" s="145"/>
      <c r="OXD25" s="144"/>
      <c r="OXE25" s="145"/>
      <c r="OXF25" s="144"/>
      <c r="OXG25" s="145"/>
      <c r="OXH25" s="144"/>
      <c r="OXI25" s="145"/>
      <c r="OXJ25" s="144"/>
      <c r="OXK25" s="145"/>
      <c r="OXL25" s="144"/>
      <c r="OXM25" s="145"/>
      <c r="OXN25" s="144"/>
      <c r="OXO25" s="145"/>
      <c r="OXP25" s="144"/>
      <c r="OXQ25" s="145"/>
      <c r="OXR25" s="144"/>
      <c r="OXS25" s="145"/>
      <c r="OXT25" s="144"/>
      <c r="OXU25" s="145"/>
      <c r="OXV25" s="144"/>
      <c r="OXW25" s="145"/>
      <c r="OXX25" s="144"/>
      <c r="OXY25" s="145"/>
      <c r="OXZ25" s="144"/>
      <c r="OYA25" s="145"/>
      <c r="OYB25" s="144"/>
      <c r="OYC25" s="145"/>
      <c r="OYD25" s="144"/>
      <c r="OYE25" s="145"/>
      <c r="OYF25" s="144"/>
      <c r="OYG25" s="145"/>
      <c r="OYH25" s="144"/>
      <c r="OYI25" s="145"/>
      <c r="OYJ25" s="144"/>
      <c r="OYK25" s="145"/>
      <c r="OYL25" s="144"/>
      <c r="OYM25" s="145"/>
      <c r="OYN25" s="144"/>
      <c r="OYO25" s="145"/>
      <c r="OYP25" s="144"/>
      <c r="OYQ25" s="145"/>
      <c r="OYR25" s="144"/>
      <c r="OYS25" s="145"/>
      <c r="OYT25" s="144"/>
      <c r="OYU25" s="145"/>
      <c r="OYV25" s="144"/>
      <c r="OYW25" s="145"/>
      <c r="OYX25" s="144"/>
      <c r="OYY25" s="145"/>
      <c r="OYZ25" s="144"/>
      <c r="OZA25" s="145"/>
      <c r="OZB25" s="144"/>
      <c r="OZC25" s="145"/>
      <c r="OZD25" s="144"/>
      <c r="OZE25" s="145"/>
      <c r="OZF25" s="144"/>
      <c r="OZG25" s="145"/>
      <c r="OZH25" s="144"/>
      <c r="OZI25" s="145"/>
      <c r="OZJ25" s="144"/>
      <c r="OZK25" s="145"/>
      <c r="OZL25" s="144"/>
      <c r="OZM25" s="145"/>
      <c r="OZN25" s="144"/>
      <c r="OZO25" s="145"/>
      <c r="OZP25" s="144"/>
      <c r="OZQ25" s="145"/>
      <c r="OZR25" s="144"/>
      <c r="OZS25" s="145"/>
      <c r="OZT25" s="144"/>
      <c r="OZU25" s="145"/>
      <c r="OZV25" s="144"/>
      <c r="OZW25" s="145"/>
      <c r="OZX25" s="144"/>
      <c r="OZY25" s="145"/>
      <c r="OZZ25" s="144"/>
      <c r="PAA25" s="145"/>
      <c r="PAB25" s="144"/>
      <c r="PAC25" s="145"/>
      <c r="PAD25" s="144"/>
      <c r="PAE25" s="145"/>
      <c r="PAF25" s="144"/>
      <c r="PAG25" s="145"/>
      <c r="PAH25" s="144"/>
      <c r="PAI25" s="145"/>
      <c r="PAJ25" s="144"/>
      <c r="PAK25" s="145"/>
      <c r="PAL25" s="144"/>
      <c r="PAM25" s="145"/>
      <c r="PAN25" s="144"/>
      <c r="PAO25" s="145"/>
      <c r="PAP25" s="144"/>
      <c r="PAQ25" s="145"/>
      <c r="PAR25" s="144"/>
      <c r="PAS25" s="145"/>
      <c r="PAT25" s="144"/>
      <c r="PAU25" s="145"/>
      <c r="PAV25" s="144"/>
      <c r="PAW25" s="145"/>
      <c r="PAX25" s="144"/>
      <c r="PAY25" s="145"/>
      <c r="PAZ25" s="144"/>
      <c r="PBA25" s="145"/>
      <c r="PBB25" s="144"/>
      <c r="PBC25" s="145"/>
      <c r="PBD25" s="144"/>
      <c r="PBE25" s="145"/>
      <c r="PBF25" s="144"/>
      <c r="PBG25" s="145"/>
      <c r="PBH25" s="144"/>
      <c r="PBI25" s="145"/>
      <c r="PBJ25" s="144"/>
      <c r="PBK25" s="145"/>
      <c r="PBL25" s="144"/>
      <c r="PBM25" s="145"/>
      <c r="PBN25" s="144"/>
      <c r="PBO25" s="145"/>
      <c r="PBP25" s="144"/>
      <c r="PBQ25" s="145"/>
      <c r="PBR25" s="144"/>
      <c r="PBS25" s="145"/>
      <c r="PBT25" s="144"/>
      <c r="PBU25" s="145"/>
      <c r="PBV25" s="144"/>
      <c r="PBW25" s="145"/>
      <c r="PBX25" s="144"/>
      <c r="PBY25" s="145"/>
      <c r="PBZ25" s="144"/>
      <c r="PCA25" s="145"/>
      <c r="PCB25" s="144"/>
      <c r="PCC25" s="145"/>
      <c r="PCD25" s="144"/>
      <c r="PCE25" s="145"/>
      <c r="PCF25" s="144"/>
      <c r="PCG25" s="145"/>
      <c r="PCH25" s="144"/>
      <c r="PCI25" s="145"/>
      <c r="PCJ25" s="144"/>
      <c r="PCK25" s="145"/>
      <c r="PCL25" s="144"/>
      <c r="PCM25" s="145"/>
      <c r="PCN25" s="144"/>
      <c r="PCO25" s="145"/>
      <c r="PCP25" s="144"/>
      <c r="PCQ25" s="145"/>
      <c r="PCR25" s="144"/>
      <c r="PCS25" s="145"/>
      <c r="PCT25" s="144"/>
      <c r="PCU25" s="145"/>
      <c r="PCV25" s="144"/>
      <c r="PCW25" s="145"/>
      <c r="PCX25" s="144"/>
      <c r="PCY25" s="145"/>
      <c r="PCZ25" s="144"/>
      <c r="PDA25" s="145"/>
      <c r="PDB25" s="144"/>
      <c r="PDC25" s="145"/>
      <c r="PDD25" s="144"/>
      <c r="PDE25" s="145"/>
      <c r="PDF25" s="144"/>
      <c r="PDG25" s="145"/>
      <c r="PDH25" s="144"/>
      <c r="PDI25" s="145"/>
      <c r="PDJ25" s="144"/>
      <c r="PDK25" s="145"/>
      <c r="PDL25" s="144"/>
      <c r="PDM25" s="145"/>
      <c r="PDN25" s="144"/>
      <c r="PDO25" s="145"/>
      <c r="PDP25" s="144"/>
      <c r="PDQ25" s="145"/>
      <c r="PDR25" s="144"/>
      <c r="PDS25" s="145"/>
      <c r="PDT25" s="144"/>
      <c r="PDU25" s="145"/>
      <c r="PDV25" s="144"/>
      <c r="PDW25" s="145"/>
      <c r="PDX25" s="144"/>
      <c r="PDY25" s="145"/>
      <c r="PDZ25" s="144"/>
      <c r="PEA25" s="145"/>
      <c r="PEB25" s="144"/>
      <c r="PEC25" s="145"/>
      <c r="PED25" s="144"/>
      <c r="PEE25" s="145"/>
      <c r="PEF25" s="144"/>
      <c r="PEG25" s="145"/>
      <c r="PEH25" s="144"/>
      <c r="PEI25" s="145"/>
      <c r="PEJ25" s="144"/>
      <c r="PEK25" s="145"/>
      <c r="PEL25" s="144"/>
      <c r="PEM25" s="145"/>
      <c r="PEN25" s="144"/>
      <c r="PEO25" s="145"/>
      <c r="PEP25" s="144"/>
      <c r="PEQ25" s="145"/>
      <c r="PER25" s="144"/>
      <c r="PES25" s="145"/>
      <c r="PET25" s="144"/>
      <c r="PEU25" s="145"/>
      <c r="PEV25" s="144"/>
      <c r="PEW25" s="145"/>
      <c r="PEX25" s="144"/>
      <c r="PEY25" s="145"/>
      <c r="PEZ25" s="144"/>
      <c r="PFA25" s="145"/>
      <c r="PFB25" s="144"/>
      <c r="PFC25" s="145"/>
      <c r="PFD25" s="144"/>
      <c r="PFE25" s="145"/>
      <c r="PFF25" s="144"/>
      <c r="PFG25" s="145"/>
      <c r="PFH25" s="144"/>
      <c r="PFI25" s="145"/>
      <c r="PFJ25" s="144"/>
      <c r="PFK25" s="145"/>
      <c r="PFL25" s="144"/>
      <c r="PFM25" s="145"/>
      <c r="PFN25" s="144"/>
      <c r="PFO25" s="145"/>
      <c r="PFP25" s="144"/>
      <c r="PFQ25" s="145"/>
      <c r="PFR25" s="144"/>
      <c r="PFS25" s="145"/>
      <c r="PFT25" s="144"/>
      <c r="PFU25" s="145"/>
      <c r="PFV25" s="144"/>
      <c r="PFW25" s="145"/>
      <c r="PFX25" s="144"/>
      <c r="PFY25" s="145"/>
      <c r="PFZ25" s="144"/>
      <c r="PGA25" s="145"/>
      <c r="PGB25" s="144"/>
      <c r="PGC25" s="145"/>
      <c r="PGD25" s="144"/>
      <c r="PGE25" s="145"/>
      <c r="PGF25" s="144"/>
      <c r="PGG25" s="145"/>
      <c r="PGH25" s="144"/>
      <c r="PGI25" s="145"/>
      <c r="PGJ25" s="144"/>
      <c r="PGK25" s="145"/>
      <c r="PGL25" s="144"/>
      <c r="PGM25" s="145"/>
      <c r="PGN25" s="144"/>
      <c r="PGO25" s="145"/>
      <c r="PGP25" s="144"/>
      <c r="PGQ25" s="145"/>
      <c r="PGR25" s="144"/>
      <c r="PGS25" s="145"/>
      <c r="PGT25" s="144"/>
      <c r="PGU25" s="145"/>
      <c r="PGV25" s="144"/>
      <c r="PGW25" s="145"/>
      <c r="PGX25" s="144"/>
      <c r="PGY25" s="145"/>
      <c r="PGZ25" s="144"/>
      <c r="PHA25" s="145"/>
      <c r="PHB25" s="144"/>
      <c r="PHC25" s="145"/>
      <c r="PHD25" s="144"/>
      <c r="PHE25" s="145"/>
      <c r="PHF25" s="144"/>
      <c r="PHG25" s="145"/>
      <c r="PHH25" s="144"/>
      <c r="PHI25" s="145"/>
      <c r="PHJ25" s="144"/>
      <c r="PHK25" s="145"/>
      <c r="PHL25" s="144"/>
      <c r="PHM25" s="145"/>
      <c r="PHN25" s="144"/>
      <c r="PHO25" s="145"/>
      <c r="PHP25" s="144"/>
      <c r="PHQ25" s="145"/>
      <c r="PHR25" s="144"/>
      <c r="PHS25" s="145"/>
      <c r="PHT25" s="144"/>
      <c r="PHU25" s="145"/>
      <c r="PHV25" s="144"/>
      <c r="PHW25" s="145"/>
      <c r="PHX25" s="144"/>
      <c r="PHY25" s="145"/>
      <c r="PHZ25" s="144"/>
      <c r="PIA25" s="145"/>
      <c r="PIB25" s="144"/>
      <c r="PIC25" s="145"/>
      <c r="PID25" s="144"/>
      <c r="PIE25" s="145"/>
      <c r="PIF25" s="144"/>
      <c r="PIG25" s="145"/>
      <c r="PIH25" s="144"/>
      <c r="PII25" s="145"/>
      <c r="PIJ25" s="144"/>
      <c r="PIK25" s="145"/>
      <c r="PIL25" s="144"/>
      <c r="PIM25" s="145"/>
      <c r="PIN25" s="144"/>
      <c r="PIO25" s="145"/>
      <c r="PIP25" s="144"/>
      <c r="PIQ25" s="145"/>
      <c r="PIR25" s="144"/>
      <c r="PIS25" s="145"/>
      <c r="PIT25" s="144"/>
      <c r="PIU25" s="145"/>
      <c r="PIV25" s="144"/>
      <c r="PIW25" s="145"/>
      <c r="PIX25" s="144"/>
      <c r="PIY25" s="145"/>
      <c r="PIZ25" s="144"/>
      <c r="PJA25" s="145"/>
      <c r="PJB25" s="144"/>
      <c r="PJC25" s="145"/>
      <c r="PJD25" s="144"/>
      <c r="PJE25" s="145"/>
      <c r="PJF25" s="144"/>
      <c r="PJG25" s="145"/>
      <c r="PJH25" s="144"/>
      <c r="PJI25" s="145"/>
      <c r="PJJ25" s="144"/>
      <c r="PJK25" s="145"/>
      <c r="PJL25" s="144"/>
      <c r="PJM25" s="145"/>
      <c r="PJN25" s="144"/>
      <c r="PJO25" s="145"/>
      <c r="PJP25" s="144"/>
      <c r="PJQ25" s="145"/>
      <c r="PJR25" s="144"/>
      <c r="PJS25" s="145"/>
      <c r="PJT25" s="144"/>
      <c r="PJU25" s="145"/>
      <c r="PJV25" s="144"/>
      <c r="PJW25" s="145"/>
      <c r="PJX25" s="144"/>
      <c r="PJY25" s="145"/>
      <c r="PJZ25" s="144"/>
      <c r="PKA25" s="145"/>
      <c r="PKB25" s="144"/>
      <c r="PKC25" s="145"/>
      <c r="PKD25" s="144"/>
      <c r="PKE25" s="145"/>
      <c r="PKF25" s="144"/>
      <c r="PKG25" s="145"/>
      <c r="PKH25" s="144"/>
      <c r="PKI25" s="145"/>
      <c r="PKJ25" s="144"/>
      <c r="PKK25" s="145"/>
      <c r="PKL25" s="144"/>
      <c r="PKM25" s="145"/>
      <c r="PKN25" s="144"/>
      <c r="PKO25" s="145"/>
      <c r="PKP25" s="144"/>
      <c r="PKQ25" s="145"/>
      <c r="PKR25" s="144"/>
      <c r="PKS25" s="145"/>
      <c r="PKT25" s="144"/>
      <c r="PKU25" s="145"/>
      <c r="PKV25" s="144"/>
      <c r="PKW25" s="145"/>
      <c r="PKX25" s="144"/>
      <c r="PKY25" s="145"/>
      <c r="PKZ25" s="144"/>
      <c r="PLA25" s="145"/>
      <c r="PLB25" s="144"/>
      <c r="PLC25" s="145"/>
      <c r="PLD25" s="144"/>
      <c r="PLE25" s="145"/>
      <c r="PLF25" s="144"/>
      <c r="PLG25" s="145"/>
      <c r="PLH25" s="144"/>
      <c r="PLI25" s="145"/>
      <c r="PLJ25" s="144"/>
      <c r="PLK25" s="145"/>
      <c r="PLL25" s="144"/>
      <c r="PLM25" s="145"/>
      <c r="PLN25" s="144"/>
      <c r="PLO25" s="145"/>
      <c r="PLP25" s="144"/>
      <c r="PLQ25" s="145"/>
      <c r="PLR25" s="144"/>
      <c r="PLS25" s="145"/>
      <c r="PLT25" s="144"/>
      <c r="PLU25" s="145"/>
      <c r="PLV25" s="144"/>
      <c r="PLW25" s="145"/>
      <c r="PLX25" s="144"/>
      <c r="PLY25" s="145"/>
      <c r="PLZ25" s="144"/>
      <c r="PMA25" s="145"/>
      <c r="PMB25" s="144"/>
      <c r="PMC25" s="145"/>
      <c r="PMD25" s="144"/>
      <c r="PME25" s="145"/>
      <c r="PMF25" s="144"/>
      <c r="PMG25" s="145"/>
      <c r="PMH25" s="144"/>
      <c r="PMI25" s="145"/>
      <c r="PMJ25" s="144"/>
      <c r="PMK25" s="145"/>
      <c r="PML25" s="144"/>
      <c r="PMM25" s="145"/>
      <c r="PMN25" s="144"/>
      <c r="PMO25" s="145"/>
      <c r="PMP25" s="144"/>
      <c r="PMQ25" s="145"/>
      <c r="PMR25" s="144"/>
      <c r="PMS25" s="145"/>
      <c r="PMT25" s="144"/>
      <c r="PMU25" s="145"/>
      <c r="PMV25" s="144"/>
      <c r="PMW25" s="145"/>
      <c r="PMX25" s="144"/>
      <c r="PMY25" s="145"/>
      <c r="PMZ25" s="144"/>
      <c r="PNA25" s="145"/>
      <c r="PNB25" s="144"/>
      <c r="PNC25" s="145"/>
      <c r="PND25" s="144"/>
      <c r="PNE25" s="145"/>
      <c r="PNF25" s="144"/>
      <c r="PNG25" s="145"/>
      <c r="PNH25" s="144"/>
      <c r="PNI25" s="145"/>
      <c r="PNJ25" s="144"/>
      <c r="PNK25" s="145"/>
      <c r="PNL25" s="144"/>
      <c r="PNM25" s="145"/>
      <c r="PNN25" s="144"/>
      <c r="PNO25" s="145"/>
      <c r="PNP25" s="144"/>
      <c r="PNQ25" s="145"/>
      <c r="PNR25" s="144"/>
      <c r="PNS25" s="145"/>
      <c r="PNT25" s="144"/>
      <c r="PNU25" s="145"/>
      <c r="PNV25" s="144"/>
      <c r="PNW25" s="145"/>
      <c r="PNX25" s="144"/>
      <c r="PNY25" s="145"/>
      <c r="PNZ25" s="144"/>
      <c r="POA25" s="145"/>
      <c r="POB25" s="144"/>
      <c r="POC25" s="145"/>
      <c r="POD25" s="144"/>
      <c r="POE25" s="145"/>
      <c r="POF25" s="144"/>
      <c r="POG25" s="145"/>
      <c r="POH25" s="144"/>
      <c r="POI25" s="145"/>
      <c r="POJ25" s="144"/>
      <c r="POK25" s="145"/>
      <c r="POL25" s="144"/>
      <c r="POM25" s="145"/>
      <c r="PON25" s="144"/>
      <c r="POO25" s="145"/>
      <c r="POP25" s="144"/>
      <c r="POQ25" s="145"/>
      <c r="POR25" s="144"/>
      <c r="POS25" s="145"/>
      <c r="POT25" s="144"/>
      <c r="POU25" s="145"/>
      <c r="POV25" s="144"/>
      <c r="POW25" s="145"/>
      <c r="POX25" s="144"/>
      <c r="POY25" s="145"/>
      <c r="POZ25" s="144"/>
      <c r="PPA25" s="145"/>
      <c r="PPB25" s="144"/>
      <c r="PPC25" s="145"/>
      <c r="PPD25" s="144"/>
      <c r="PPE25" s="145"/>
      <c r="PPF25" s="144"/>
      <c r="PPG25" s="145"/>
      <c r="PPH25" s="144"/>
      <c r="PPI25" s="145"/>
      <c r="PPJ25" s="144"/>
      <c r="PPK25" s="145"/>
      <c r="PPL25" s="144"/>
      <c r="PPM25" s="145"/>
      <c r="PPN25" s="144"/>
      <c r="PPO25" s="145"/>
      <c r="PPP25" s="144"/>
      <c r="PPQ25" s="145"/>
      <c r="PPR25" s="144"/>
      <c r="PPS25" s="145"/>
      <c r="PPT25" s="144"/>
      <c r="PPU25" s="145"/>
      <c r="PPV25" s="144"/>
      <c r="PPW25" s="145"/>
      <c r="PPX25" s="144"/>
      <c r="PPY25" s="145"/>
      <c r="PPZ25" s="144"/>
      <c r="PQA25" s="145"/>
      <c r="PQB25" s="144"/>
      <c r="PQC25" s="145"/>
      <c r="PQD25" s="144"/>
      <c r="PQE25" s="145"/>
      <c r="PQF25" s="144"/>
      <c r="PQG25" s="145"/>
      <c r="PQH25" s="144"/>
      <c r="PQI25" s="145"/>
      <c r="PQJ25" s="144"/>
      <c r="PQK25" s="145"/>
      <c r="PQL25" s="144"/>
      <c r="PQM25" s="145"/>
      <c r="PQN25" s="144"/>
      <c r="PQO25" s="145"/>
      <c r="PQP25" s="144"/>
      <c r="PQQ25" s="145"/>
      <c r="PQR25" s="144"/>
      <c r="PQS25" s="145"/>
      <c r="PQT25" s="144"/>
      <c r="PQU25" s="145"/>
      <c r="PQV25" s="144"/>
      <c r="PQW25" s="145"/>
      <c r="PQX25" s="144"/>
      <c r="PQY25" s="145"/>
      <c r="PQZ25" s="144"/>
      <c r="PRA25" s="145"/>
      <c r="PRB25" s="144"/>
      <c r="PRC25" s="145"/>
      <c r="PRD25" s="144"/>
      <c r="PRE25" s="145"/>
      <c r="PRF25" s="144"/>
      <c r="PRG25" s="145"/>
      <c r="PRH25" s="144"/>
      <c r="PRI25" s="145"/>
      <c r="PRJ25" s="144"/>
      <c r="PRK25" s="145"/>
      <c r="PRL25" s="144"/>
      <c r="PRM25" s="145"/>
      <c r="PRN25" s="144"/>
      <c r="PRO25" s="145"/>
      <c r="PRP25" s="144"/>
      <c r="PRQ25" s="145"/>
      <c r="PRR25" s="144"/>
      <c r="PRS25" s="145"/>
      <c r="PRT25" s="144"/>
      <c r="PRU25" s="145"/>
      <c r="PRV25" s="144"/>
      <c r="PRW25" s="145"/>
      <c r="PRX25" s="144"/>
      <c r="PRY25" s="145"/>
      <c r="PRZ25" s="144"/>
      <c r="PSA25" s="145"/>
      <c r="PSB25" s="144"/>
      <c r="PSC25" s="145"/>
      <c r="PSD25" s="144"/>
      <c r="PSE25" s="145"/>
      <c r="PSF25" s="144"/>
      <c r="PSG25" s="145"/>
      <c r="PSH25" s="144"/>
      <c r="PSI25" s="145"/>
      <c r="PSJ25" s="144"/>
      <c r="PSK25" s="145"/>
      <c r="PSL25" s="144"/>
      <c r="PSM25" s="145"/>
      <c r="PSN25" s="144"/>
      <c r="PSO25" s="145"/>
      <c r="PSP25" s="144"/>
      <c r="PSQ25" s="145"/>
      <c r="PSR25" s="144"/>
      <c r="PSS25" s="145"/>
      <c r="PST25" s="144"/>
      <c r="PSU25" s="145"/>
      <c r="PSV25" s="144"/>
      <c r="PSW25" s="145"/>
      <c r="PSX25" s="144"/>
      <c r="PSY25" s="145"/>
      <c r="PSZ25" s="144"/>
      <c r="PTA25" s="145"/>
      <c r="PTB25" s="144"/>
      <c r="PTC25" s="145"/>
      <c r="PTD25" s="144"/>
      <c r="PTE25" s="145"/>
      <c r="PTF25" s="144"/>
      <c r="PTG25" s="145"/>
      <c r="PTH25" s="144"/>
      <c r="PTI25" s="145"/>
      <c r="PTJ25" s="144"/>
      <c r="PTK25" s="145"/>
      <c r="PTL25" s="144"/>
      <c r="PTM25" s="145"/>
      <c r="PTN25" s="144"/>
      <c r="PTO25" s="145"/>
      <c r="PTP25" s="144"/>
      <c r="PTQ25" s="145"/>
      <c r="PTR25" s="144"/>
      <c r="PTS25" s="145"/>
      <c r="PTT25" s="144"/>
      <c r="PTU25" s="145"/>
      <c r="PTV25" s="144"/>
      <c r="PTW25" s="145"/>
      <c r="PTX25" s="144"/>
      <c r="PTY25" s="145"/>
      <c r="PTZ25" s="144"/>
      <c r="PUA25" s="145"/>
      <c r="PUB25" s="144"/>
      <c r="PUC25" s="145"/>
      <c r="PUD25" s="144"/>
      <c r="PUE25" s="145"/>
      <c r="PUF25" s="144"/>
      <c r="PUG25" s="145"/>
      <c r="PUH25" s="144"/>
      <c r="PUI25" s="145"/>
      <c r="PUJ25" s="144"/>
      <c r="PUK25" s="145"/>
      <c r="PUL25" s="144"/>
      <c r="PUM25" s="145"/>
      <c r="PUN25" s="144"/>
      <c r="PUO25" s="145"/>
      <c r="PUP25" s="144"/>
      <c r="PUQ25" s="145"/>
      <c r="PUR25" s="144"/>
      <c r="PUS25" s="145"/>
      <c r="PUT25" s="144"/>
      <c r="PUU25" s="145"/>
      <c r="PUV25" s="144"/>
      <c r="PUW25" s="145"/>
      <c r="PUX25" s="144"/>
      <c r="PUY25" s="145"/>
      <c r="PUZ25" s="144"/>
      <c r="PVA25" s="145"/>
      <c r="PVB25" s="144"/>
      <c r="PVC25" s="145"/>
      <c r="PVD25" s="144"/>
      <c r="PVE25" s="145"/>
      <c r="PVF25" s="144"/>
      <c r="PVG25" s="145"/>
      <c r="PVH25" s="144"/>
      <c r="PVI25" s="145"/>
      <c r="PVJ25" s="144"/>
      <c r="PVK25" s="145"/>
      <c r="PVL25" s="144"/>
      <c r="PVM25" s="145"/>
      <c r="PVN25" s="144"/>
      <c r="PVO25" s="145"/>
      <c r="PVP25" s="144"/>
      <c r="PVQ25" s="145"/>
      <c r="PVR25" s="144"/>
      <c r="PVS25" s="145"/>
      <c r="PVT25" s="144"/>
      <c r="PVU25" s="145"/>
      <c r="PVV25" s="144"/>
      <c r="PVW25" s="145"/>
      <c r="PVX25" s="144"/>
      <c r="PVY25" s="145"/>
      <c r="PVZ25" s="144"/>
      <c r="PWA25" s="145"/>
      <c r="PWB25" s="144"/>
      <c r="PWC25" s="145"/>
      <c r="PWD25" s="144"/>
      <c r="PWE25" s="145"/>
      <c r="PWF25" s="144"/>
      <c r="PWG25" s="145"/>
      <c r="PWH25" s="144"/>
      <c r="PWI25" s="145"/>
      <c r="PWJ25" s="144"/>
      <c r="PWK25" s="145"/>
      <c r="PWL25" s="144"/>
      <c r="PWM25" s="145"/>
      <c r="PWN25" s="144"/>
      <c r="PWO25" s="145"/>
      <c r="PWP25" s="144"/>
      <c r="PWQ25" s="145"/>
      <c r="PWR25" s="144"/>
      <c r="PWS25" s="145"/>
      <c r="PWT25" s="144"/>
      <c r="PWU25" s="145"/>
      <c r="PWV25" s="144"/>
      <c r="PWW25" s="145"/>
      <c r="PWX25" s="144"/>
      <c r="PWY25" s="145"/>
      <c r="PWZ25" s="144"/>
      <c r="PXA25" s="145"/>
      <c r="PXB25" s="144"/>
      <c r="PXC25" s="145"/>
      <c r="PXD25" s="144"/>
      <c r="PXE25" s="145"/>
      <c r="PXF25" s="144"/>
      <c r="PXG25" s="145"/>
      <c r="PXH25" s="144"/>
      <c r="PXI25" s="145"/>
      <c r="PXJ25" s="144"/>
      <c r="PXK25" s="145"/>
      <c r="PXL25" s="144"/>
      <c r="PXM25" s="145"/>
      <c r="PXN25" s="144"/>
      <c r="PXO25" s="145"/>
      <c r="PXP25" s="144"/>
      <c r="PXQ25" s="145"/>
      <c r="PXR25" s="144"/>
      <c r="PXS25" s="145"/>
      <c r="PXT25" s="144"/>
      <c r="PXU25" s="145"/>
      <c r="PXV25" s="144"/>
      <c r="PXW25" s="145"/>
      <c r="PXX25" s="144"/>
      <c r="PXY25" s="145"/>
      <c r="PXZ25" s="144"/>
      <c r="PYA25" s="145"/>
      <c r="PYB25" s="144"/>
      <c r="PYC25" s="145"/>
      <c r="PYD25" s="144"/>
      <c r="PYE25" s="145"/>
      <c r="PYF25" s="144"/>
      <c r="PYG25" s="145"/>
      <c r="PYH25" s="144"/>
      <c r="PYI25" s="145"/>
      <c r="PYJ25" s="144"/>
      <c r="PYK25" s="145"/>
      <c r="PYL25" s="144"/>
      <c r="PYM25" s="145"/>
      <c r="PYN25" s="144"/>
      <c r="PYO25" s="145"/>
      <c r="PYP25" s="144"/>
      <c r="PYQ25" s="145"/>
      <c r="PYR25" s="144"/>
      <c r="PYS25" s="145"/>
      <c r="PYT25" s="144"/>
      <c r="PYU25" s="145"/>
      <c r="PYV25" s="144"/>
      <c r="PYW25" s="145"/>
      <c r="PYX25" s="144"/>
      <c r="PYY25" s="145"/>
      <c r="PYZ25" s="144"/>
      <c r="PZA25" s="145"/>
      <c r="PZB25" s="144"/>
      <c r="PZC25" s="145"/>
      <c r="PZD25" s="144"/>
      <c r="PZE25" s="145"/>
      <c r="PZF25" s="144"/>
      <c r="PZG25" s="145"/>
      <c r="PZH25" s="144"/>
      <c r="PZI25" s="145"/>
      <c r="PZJ25" s="144"/>
      <c r="PZK25" s="145"/>
      <c r="PZL25" s="144"/>
      <c r="PZM25" s="145"/>
      <c r="PZN25" s="144"/>
      <c r="PZO25" s="145"/>
      <c r="PZP25" s="144"/>
      <c r="PZQ25" s="145"/>
      <c r="PZR25" s="144"/>
      <c r="PZS25" s="145"/>
      <c r="PZT25" s="144"/>
      <c r="PZU25" s="145"/>
      <c r="PZV25" s="144"/>
      <c r="PZW25" s="145"/>
      <c r="PZX25" s="144"/>
      <c r="PZY25" s="145"/>
      <c r="PZZ25" s="144"/>
      <c r="QAA25" s="145"/>
      <c r="QAB25" s="144"/>
      <c r="QAC25" s="145"/>
      <c r="QAD25" s="144"/>
      <c r="QAE25" s="145"/>
      <c r="QAF25" s="144"/>
      <c r="QAG25" s="145"/>
      <c r="QAH25" s="144"/>
      <c r="QAI25" s="145"/>
      <c r="QAJ25" s="144"/>
      <c r="QAK25" s="145"/>
      <c r="QAL25" s="144"/>
      <c r="QAM25" s="145"/>
      <c r="QAN25" s="144"/>
      <c r="QAO25" s="145"/>
      <c r="QAP25" s="144"/>
      <c r="QAQ25" s="145"/>
      <c r="QAR25" s="144"/>
      <c r="QAS25" s="145"/>
      <c r="QAT25" s="144"/>
      <c r="QAU25" s="145"/>
      <c r="QAV25" s="144"/>
      <c r="QAW25" s="145"/>
      <c r="QAX25" s="144"/>
      <c r="QAY25" s="145"/>
      <c r="QAZ25" s="144"/>
      <c r="QBA25" s="145"/>
      <c r="QBB25" s="144"/>
      <c r="QBC25" s="145"/>
      <c r="QBD25" s="144"/>
      <c r="QBE25" s="145"/>
      <c r="QBF25" s="144"/>
      <c r="QBG25" s="145"/>
      <c r="QBH25" s="144"/>
      <c r="QBI25" s="145"/>
      <c r="QBJ25" s="144"/>
      <c r="QBK25" s="145"/>
      <c r="QBL25" s="144"/>
      <c r="QBM25" s="145"/>
      <c r="QBN25" s="144"/>
      <c r="QBO25" s="145"/>
      <c r="QBP25" s="144"/>
      <c r="QBQ25" s="145"/>
      <c r="QBR25" s="144"/>
      <c r="QBS25" s="145"/>
      <c r="QBT25" s="144"/>
      <c r="QBU25" s="145"/>
      <c r="QBV25" s="144"/>
      <c r="QBW25" s="145"/>
      <c r="QBX25" s="144"/>
      <c r="QBY25" s="145"/>
      <c r="QBZ25" s="144"/>
      <c r="QCA25" s="145"/>
      <c r="QCB25" s="144"/>
      <c r="QCC25" s="145"/>
      <c r="QCD25" s="144"/>
      <c r="QCE25" s="145"/>
      <c r="QCF25" s="144"/>
      <c r="QCG25" s="145"/>
      <c r="QCH25" s="144"/>
      <c r="QCI25" s="145"/>
      <c r="QCJ25" s="144"/>
      <c r="QCK25" s="145"/>
      <c r="QCL25" s="144"/>
      <c r="QCM25" s="145"/>
      <c r="QCN25" s="144"/>
      <c r="QCO25" s="145"/>
      <c r="QCP25" s="144"/>
      <c r="QCQ25" s="145"/>
      <c r="QCR25" s="144"/>
      <c r="QCS25" s="145"/>
      <c r="QCT25" s="144"/>
      <c r="QCU25" s="145"/>
      <c r="QCV25" s="144"/>
      <c r="QCW25" s="145"/>
      <c r="QCX25" s="144"/>
      <c r="QCY25" s="145"/>
      <c r="QCZ25" s="144"/>
      <c r="QDA25" s="145"/>
      <c r="QDB25" s="144"/>
      <c r="QDC25" s="145"/>
      <c r="QDD25" s="144"/>
      <c r="QDE25" s="145"/>
      <c r="QDF25" s="144"/>
      <c r="QDG25" s="145"/>
      <c r="QDH25" s="144"/>
      <c r="QDI25" s="145"/>
      <c r="QDJ25" s="144"/>
      <c r="QDK25" s="145"/>
      <c r="QDL25" s="144"/>
      <c r="QDM25" s="145"/>
      <c r="QDN25" s="144"/>
      <c r="QDO25" s="145"/>
      <c r="QDP25" s="144"/>
      <c r="QDQ25" s="145"/>
      <c r="QDR25" s="144"/>
      <c r="QDS25" s="145"/>
      <c r="QDT25" s="144"/>
      <c r="QDU25" s="145"/>
      <c r="QDV25" s="144"/>
      <c r="QDW25" s="145"/>
      <c r="QDX25" s="144"/>
      <c r="QDY25" s="145"/>
      <c r="QDZ25" s="144"/>
      <c r="QEA25" s="145"/>
      <c r="QEB25" s="144"/>
      <c r="QEC25" s="145"/>
      <c r="QED25" s="144"/>
      <c r="QEE25" s="145"/>
      <c r="QEF25" s="144"/>
      <c r="QEG25" s="145"/>
      <c r="QEH25" s="144"/>
      <c r="QEI25" s="145"/>
      <c r="QEJ25" s="144"/>
      <c r="QEK25" s="145"/>
      <c r="QEL25" s="144"/>
      <c r="QEM25" s="145"/>
      <c r="QEN25" s="144"/>
      <c r="QEO25" s="145"/>
      <c r="QEP25" s="144"/>
      <c r="QEQ25" s="145"/>
      <c r="QER25" s="144"/>
      <c r="QES25" s="145"/>
      <c r="QET25" s="144"/>
      <c r="QEU25" s="145"/>
      <c r="QEV25" s="144"/>
      <c r="QEW25" s="145"/>
      <c r="QEX25" s="144"/>
      <c r="QEY25" s="145"/>
      <c r="QEZ25" s="144"/>
      <c r="QFA25" s="145"/>
      <c r="QFB25" s="144"/>
      <c r="QFC25" s="145"/>
      <c r="QFD25" s="144"/>
      <c r="QFE25" s="145"/>
      <c r="QFF25" s="144"/>
      <c r="QFG25" s="145"/>
      <c r="QFH25" s="144"/>
      <c r="QFI25" s="145"/>
      <c r="QFJ25" s="144"/>
      <c r="QFK25" s="145"/>
      <c r="QFL25" s="144"/>
      <c r="QFM25" s="145"/>
      <c r="QFN25" s="144"/>
      <c r="QFO25" s="145"/>
      <c r="QFP25" s="144"/>
      <c r="QFQ25" s="145"/>
      <c r="QFR25" s="144"/>
      <c r="QFS25" s="145"/>
      <c r="QFT25" s="144"/>
      <c r="QFU25" s="145"/>
      <c r="QFV25" s="144"/>
      <c r="QFW25" s="145"/>
      <c r="QFX25" s="144"/>
      <c r="QFY25" s="145"/>
      <c r="QFZ25" s="144"/>
      <c r="QGA25" s="145"/>
      <c r="QGB25" s="144"/>
      <c r="QGC25" s="145"/>
      <c r="QGD25" s="144"/>
      <c r="QGE25" s="145"/>
      <c r="QGF25" s="144"/>
      <c r="QGG25" s="145"/>
      <c r="QGH25" s="144"/>
      <c r="QGI25" s="145"/>
      <c r="QGJ25" s="144"/>
      <c r="QGK25" s="145"/>
      <c r="QGL25" s="144"/>
      <c r="QGM25" s="145"/>
      <c r="QGN25" s="144"/>
      <c r="QGO25" s="145"/>
      <c r="QGP25" s="144"/>
      <c r="QGQ25" s="145"/>
      <c r="QGR25" s="144"/>
      <c r="QGS25" s="145"/>
      <c r="QGT25" s="144"/>
      <c r="QGU25" s="145"/>
      <c r="QGV25" s="144"/>
      <c r="QGW25" s="145"/>
      <c r="QGX25" s="144"/>
      <c r="QGY25" s="145"/>
      <c r="QGZ25" s="144"/>
      <c r="QHA25" s="145"/>
      <c r="QHB25" s="144"/>
      <c r="QHC25" s="145"/>
      <c r="QHD25" s="144"/>
      <c r="QHE25" s="145"/>
      <c r="QHF25" s="144"/>
      <c r="QHG25" s="145"/>
      <c r="QHH25" s="144"/>
      <c r="QHI25" s="145"/>
      <c r="QHJ25" s="144"/>
      <c r="QHK25" s="145"/>
      <c r="QHL25" s="144"/>
      <c r="QHM25" s="145"/>
      <c r="QHN25" s="144"/>
      <c r="QHO25" s="145"/>
      <c r="QHP25" s="144"/>
      <c r="QHQ25" s="145"/>
      <c r="QHR25" s="144"/>
      <c r="QHS25" s="145"/>
      <c r="QHT25" s="144"/>
      <c r="QHU25" s="145"/>
      <c r="QHV25" s="144"/>
      <c r="QHW25" s="145"/>
      <c r="QHX25" s="144"/>
      <c r="QHY25" s="145"/>
      <c r="QHZ25" s="144"/>
      <c r="QIA25" s="145"/>
      <c r="QIB25" s="144"/>
      <c r="QIC25" s="145"/>
      <c r="QID25" s="144"/>
      <c r="QIE25" s="145"/>
      <c r="QIF25" s="144"/>
      <c r="QIG25" s="145"/>
      <c r="QIH25" s="144"/>
      <c r="QII25" s="145"/>
      <c r="QIJ25" s="144"/>
      <c r="QIK25" s="145"/>
      <c r="QIL25" s="144"/>
      <c r="QIM25" s="145"/>
      <c r="QIN25" s="144"/>
      <c r="QIO25" s="145"/>
      <c r="QIP25" s="144"/>
      <c r="QIQ25" s="145"/>
      <c r="QIR25" s="144"/>
      <c r="QIS25" s="145"/>
      <c r="QIT25" s="144"/>
      <c r="QIU25" s="145"/>
      <c r="QIV25" s="144"/>
      <c r="QIW25" s="145"/>
      <c r="QIX25" s="144"/>
      <c r="QIY25" s="145"/>
      <c r="QIZ25" s="144"/>
      <c r="QJA25" s="145"/>
      <c r="QJB25" s="144"/>
      <c r="QJC25" s="145"/>
      <c r="QJD25" s="144"/>
      <c r="QJE25" s="145"/>
      <c r="QJF25" s="144"/>
      <c r="QJG25" s="145"/>
      <c r="QJH25" s="144"/>
      <c r="QJI25" s="145"/>
      <c r="QJJ25" s="144"/>
      <c r="QJK25" s="145"/>
      <c r="QJL25" s="144"/>
      <c r="QJM25" s="145"/>
      <c r="QJN25" s="144"/>
      <c r="QJO25" s="145"/>
      <c r="QJP25" s="144"/>
      <c r="QJQ25" s="145"/>
      <c r="QJR25" s="144"/>
      <c r="QJS25" s="145"/>
      <c r="QJT25" s="144"/>
      <c r="QJU25" s="145"/>
      <c r="QJV25" s="144"/>
      <c r="QJW25" s="145"/>
      <c r="QJX25" s="144"/>
      <c r="QJY25" s="145"/>
      <c r="QJZ25" s="144"/>
      <c r="QKA25" s="145"/>
      <c r="QKB25" s="144"/>
      <c r="QKC25" s="145"/>
      <c r="QKD25" s="144"/>
      <c r="QKE25" s="145"/>
      <c r="QKF25" s="144"/>
      <c r="QKG25" s="145"/>
      <c r="QKH25" s="144"/>
      <c r="QKI25" s="145"/>
      <c r="QKJ25" s="144"/>
      <c r="QKK25" s="145"/>
      <c r="QKL25" s="144"/>
      <c r="QKM25" s="145"/>
      <c r="QKN25" s="144"/>
      <c r="QKO25" s="145"/>
      <c r="QKP25" s="144"/>
      <c r="QKQ25" s="145"/>
      <c r="QKR25" s="144"/>
      <c r="QKS25" s="145"/>
      <c r="QKT25" s="144"/>
      <c r="QKU25" s="145"/>
      <c r="QKV25" s="144"/>
      <c r="QKW25" s="145"/>
      <c r="QKX25" s="144"/>
      <c r="QKY25" s="145"/>
      <c r="QKZ25" s="144"/>
      <c r="QLA25" s="145"/>
      <c r="QLB25" s="144"/>
      <c r="QLC25" s="145"/>
      <c r="QLD25" s="144"/>
      <c r="QLE25" s="145"/>
      <c r="QLF25" s="144"/>
      <c r="QLG25" s="145"/>
      <c r="QLH25" s="144"/>
      <c r="QLI25" s="145"/>
      <c r="QLJ25" s="144"/>
      <c r="QLK25" s="145"/>
      <c r="QLL25" s="144"/>
      <c r="QLM25" s="145"/>
      <c r="QLN25" s="144"/>
      <c r="QLO25" s="145"/>
      <c r="QLP25" s="144"/>
      <c r="QLQ25" s="145"/>
      <c r="QLR25" s="144"/>
      <c r="QLS25" s="145"/>
      <c r="QLT25" s="144"/>
      <c r="QLU25" s="145"/>
      <c r="QLV25" s="144"/>
      <c r="QLW25" s="145"/>
      <c r="QLX25" s="144"/>
      <c r="QLY25" s="145"/>
      <c r="QLZ25" s="144"/>
      <c r="QMA25" s="145"/>
      <c r="QMB25" s="144"/>
      <c r="QMC25" s="145"/>
      <c r="QMD25" s="144"/>
      <c r="QME25" s="145"/>
      <c r="QMF25" s="144"/>
      <c r="QMG25" s="145"/>
      <c r="QMH25" s="144"/>
      <c r="QMI25" s="145"/>
      <c r="QMJ25" s="144"/>
      <c r="QMK25" s="145"/>
      <c r="QML25" s="144"/>
      <c r="QMM25" s="145"/>
      <c r="QMN25" s="144"/>
      <c r="QMO25" s="145"/>
      <c r="QMP25" s="144"/>
      <c r="QMQ25" s="145"/>
      <c r="QMR25" s="144"/>
      <c r="QMS25" s="145"/>
      <c r="QMT25" s="144"/>
      <c r="QMU25" s="145"/>
      <c r="QMV25" s="144"/>
      <c r="QMW25" s="145"/>
      <c r="QMX25" s="144"/>
      <c r="QMY25" s="145"/>
      <c r="QMZ25" s="144"/>
      <c r="QNA25" s="145"/>
      <c r="QNB25" s="144"/>
      <c r="QNC25" s="145"/>
      <c r="QND25" s="144"/>
      <c r="QNE25" s="145"/>
      <c r="QNF25" s="144"/>
      <c r="QNG25" s="145"/>
      <c r="QNH25" s="144"/>
      <c r="QNI25" s="145"/>
      <c r="QNJ25" s="144"/>
      <c r="QNK25" s="145"/>
      <c r="QNL25" s="144"/>
      <c r="QNM25" s="145"/>
      <c r="QNN25" s="144"/>
      <c r="QNO25" s="145"/>
      <c r="QNP25" s="144"/>
      <c r="QNQ25" s="145"/>
      <c r="QNR25" s="144"/>
      <c r="QNS25" s="145"/>
      <c r="QNT25" s="144"/>
      <c r="QNU25" s="145"/>
      <c r="QNV25" s="144"/>
      <c r="QNW25" s="145"/>
      <c r="QNX25" s="144"/>
      <c r="QNY25" s="145"/>
      <c r="QNZ25" s="144"/>
      <c r="QOA25" s="145"/>
      <c r="QOB25" s="144"/>
      <c r="QOC25" s="145"/>
      <c r="QOD25" s="144"/>
      <c r="QOE25" s="145"/>
      <c r="QOF25" s="144"/>
      <c r="QOG25" s="145"/>
      <c r="QOH25" s="144"/>
      <c r="QOI25" s="145"/>
      <c r="QOJ25" s="144"/>
      <c r="QOK25" s="145"/>
      <c r="QOL25" s="144"/>
      <c r="QOM25" s="145"/>
      <c r="QON25" s="144"/>
      <c r="QOO25" s="145"/>
      <c r="QOP25" s="144"/>
      <c r="QOQ25" s="145"/>
      <c r="QOR25" s="144"/>
      <c r="QOS25" s="145"/>
      <c r="QOT25" s="144"/>
      <c r="QOU25" s="145"/>
      <c r="QOV25" s="144"/>
      <c r="QOW25" s="145"/>
      <c r="QOX25" s="144"/>
      <c r="QOY25" s="145"/>
      <c r="QOZ25" s="144"/>
      <c r="QPA25" s="145"/>
      <c r="QPB25" s="144"/>
      <c r="QPC25" s="145"/>
      <c r="QPD25" s="144"/>
      <c r="QPE25" s="145"/>
      <c r="QPF25" s="144"/>
      <c r="QPG25" s="145"/>
      <c r="QPH25" s="144"/>
      <c r="QPI25" s="145"/>
      <c r="QPJ25" s="144"/>
      <c r="QPK25" s="145"/>
      <c r="QPL25" s="144"/>
      <c r="QPM25" s="145"/>
      <c r="QPN25" s="144"/>
      <c r="QPO25" s="145"/>
      <c r="QPP25" s="144"/>
      <c r="QPQ25" s="145"/>
      <c r="QPR25" s="144"/>
      <c r="QPS25" s="145"/>
      <c r="QPT25" s="144"/>
      <c r="QPU25" s="145"/>
      <c r="QPV25" s="144"/>
      <c r="QPW25" s="145"/>
      <c r="QPX25" s="144"/>
      <c r="QPY25" s="145"/>
      <c r="QPZ25" s="144"/>
      <c r="QQA25" s="145"/>
      <c r="QQB25" s="144"/>
      <c r="QQC25" s="145"/>
      <c r="QQD25" s="144"/>
      <c r="QQE25" s="145"/>
      <c r="QQF25" s="144"/>
      <c r="QQG25" s="145"/>
      <c r="QQH25" s="144"/>
      <c r="QQI25" s="145"/>
      <c r="QQJ25" s="144"/>
      <c r="QQK25" s="145"/>
      <c r="QQL25" s="144"/>
      <c r="QQM25" s="145"/>
      <c r="QQN25" s="144"/>
      <c r="QQO25" s="145"/>
      <c r="QQP25" s="144"/>
      <c r="QQQ25" s="145"/>
      <c r="QQR25" s="144"/>
      <c r="QQS25" s="145"/>
      <c r="QQT25" s="144"/>
      <c r="QQU25" s="145"/>
      <c r="QQV25" s="144"/>
      <c r="QQW25" s="145"/>
      <c r="QQX25" s="144"/>
      <c r="QQY25" s="145"/>
      <c r="QQZ25" s="144"/>
      <c r="QRA25" s="145"/>
      <c r="QRB25" s="144"/>
      <c r="QRC25" s="145"/>
      <c r="QRD25" s="144"/>
      <c r="QRE25" s="145"/>
      <c r="QRF25" s="144"/>
      <c r="QRG25" s="145"/>
      <c r="QRH25" s="144"/>
      <c r="QRI25" s="145"/>
      <c r="QRJ25" s="144"/>
      <c r="QRK25" s="145"/>
      <c r="QRL25" s="144"/>
      <c r="QRM25" s="145"/>
      <c r="QRN25" s="144"/>
      <c r="QRO25" s="145"/>
      <c r="QRP25" s="144"/>
      <c r="QRQ25" s="145"/>
      <c r="QRR25" s="144"/>
      <c r="QRS25" s="145"/>
      <c r="QRT25" s="144"/>
      <c r="QRU25" s="145"/>
      <c r="QRV25" s="144"/>
      <c r="QRW25" s="145"/>
      <c r="QRX25" s="144"/>
      <c r="QRY25" s="145"/>
      <c r="QRZ25" s="144"/>
      <c r="QSA25" s="145"/>
      <c r="QSB25" s="144"/>
      <c r="QSC25" s="145"/>
      <c r="QSD25" s="144"/>
      <c r="QSE25" s="145"/>
      <c r="QSF25" s="144"/>
      <c r="QSG25" s="145"/>
      <c r="QSH25" s="144"/>
      <c r="QSI25" s="145"/>
      <c r="QSJ25" s="144"/>
      <c r="QSK25" s="145"/>
      <c r="QSL25" s="144"/>
      <c r="QSM25" s="145"/>
      <c r="QSN25" s="144"/>
      <c r="QSO25" s="145"/>
      <c r="QSP25" s="144"/>
      <c r="QSQ25" s="145"/>
      <c r="QSR25" s="144"/>
      <c r="QSS25" s="145"/>
      <c r="QST25" s="144"/>
      <c r="QSU25" s="145"/>
      <c r="QSV25" s="144"/>
      <c r="QSW25" s="145"/>
      <c r="QSX25" s="144"/>
      <c r="QSY25" s="145"/>
      <c r="QSZ25" s="144"/>
      <c r="QTA25" s="145"/>
      <c r="QTB25" s="144"/>
      <c r="QTC25" s="145"/>
      <c r="QTD25" s="144"/>
      <c r="QTE25" s="145"/>
      <c r="QTF25" s="144"/>
      <c r="QTG25" s="145"/>
      <c r="QTH25" s="144"/>
      <c r="QTI25" s="145"/>
      <c r="QTJ25" s="144"/>
      <c r="QTK25" s="145"/>
      <c r="QTL25" s="144"/>
      <c r="QTM25" s="145"/>
      <c r="QTN25" s="144"/>
      <c r="QTO25" s="145"/>
      <c r="QTP25" s="144"/>
      <c r="QTQ25" s="145"/>
      <c r="QTR25" s="144"/>
      <c r="QTS25" s="145"/>
      <c r="QTT25" s="144"/>
      <c r="QTU25" s="145"/>
      <c r="QTV25" s="144"/>
      <c r="QTW25" s="145"/>
      <c r="QTX25" s="144"/>
      <c r="QTY25" s="145"/>
      <c r="QTZ25" s="144"/>
      <c r="QUA25" s="145"/>
      <c r="QUB25" s="144"/>
      <c r="QUC25" s="145"/>
      <c r="QUD25" s="144"/>
      <c r="QUE25" s="145"/>
      <c r="QUF25" s="144"/>
      <c r="QUG25" s="145"/>
      <c r="QUH25" s="144"/>
      <c r="QUI25" s="145"/>
      <c r="QUJ25" s="144"/>
      <c r="QUK25" s="145"/>
      <c r="QUL25" s="144"/>
      <c r="QUM25" s="145"/>
      <c r="QUN25" s="144"/>
      <c r="QUO25" s="145"/>
      <c r="QUP25" s="144"/>
      <c r="QUQ25" s="145"/>
      <c r="QUR25" s="144"/>
      <c r="QUS25" s="145"/>
      <c r="QUT25" s="144"/>
      <c r="QUU25" s="145"/>
      <c r="QUV25" s="144"/>
      <c r="QUW25" s="145"/>
      <c r="QUX25" s="144"/>
      <c r="QUY25" s="145"/>
      <c r="QUZ25" s="144"/>
      <c r="QVA25" s="145"/>
      <c r="QVB25" s="144"/>
      <c r="QVC25" s="145"/>
      <c r="QVD25" s="144"/>
      <c r="QVE25" s="145"/>
      <c r="QVF25" s="144"/>
      <c r="QVG25" s="145"/>
      <c r="QVH25" s="144"/>
      <c r="QVI25" s="145"/>
      <c r="QVJ25" s="144"/>
      <c r="QVK25" s="145"/>
      <c r="QVL25" s="144"/>
      <c r="QVM25" s="145"/>
      <c r="QVN25" s="144"/>
      <c r="QVO25" s="145"/>
      <c r="QVP25" s="144"/>
      <c r="QVQ25" s="145"/>
      <c r="QVR25" s="144"/>
      <c r="QVS25" s="145"/>
      <c r="QVT25" s="144"/>
      <c r="QVU25" s="145"/>
      <c r="QVV25" s="144"/>
      <c r="QVW25" s="145"/>
      <c r="QVX25" s="144"/>
      <c r="QVY25" s="145"/>
      <c r="QVZ25" s="144"/>
      <c r="QWA25" s="145"/>
      <c r="QWB25" s="144"/>
      <c r="QWC25" s="145"/>
      <c r="QWD25" s="144"/>
      <c r="QWE25" s="145"/>
      <c r="QWF25" s="144"/>
      <c r="QWG25" s="145"/>
      <c r="QWH25" s="144"/>
      <c r="QWI25" s="145"/>
      <c r="QWJ25" s="144"/>
      <c r="QWK25" s="145"/>
      <c r="QWL25" s="144"/>
      <c r="QWM25" s="145"/>
      <c r="QWN25" s="144"/>
      <c r="QWO25" s="145"/>
      <c r="QWP25" s="144"/>
      <c r="QWQ25" s="145"/>
      <c r="QWR25" s="144"/>
      <c r="QWS25" s="145"/>
      <c r="QWT25" s="144"/>
      <c r="QWU25" s="145"/>
      <c r="QWV25" s="144"/>
      <c r="QWW25" s="145"/>
      <c r="QWX25" s="144"/>
      <c r="QWY25" s="145"/>
      <c r="QWZ25" s="144"/>
      <c r="QXA25" s="145"/>
      <c r="QXB25" s="144"/>
      <c r="QXC25" s="145"/>
      <c r="QXD25" s="144"/>
      <c r="QXE25" s="145"/>
      <c r="QXF25" s="144"/>
      <c r="QXG25" s="145"/>
      <c r="QXH25" s="144"/>
      <c r="QXI25" s="145"/>
      <c r="QXJ25" s="144"/>
      <c r="QXK25" s="145"/>
      <c r="QXL25" s="144"/>
      <c r="QXM25" s="145"/>
      <c r="QXN25" s="144"/>
      <c r="QXO25" s="145"/>
      <c r="QXP25" s="144"/>
      <c r="QXQ25" s="145"/>
      <c r="QXR25" s="144"/>
      <c r="QXS25" s="145"/>
      <c r="QXT25" s="144"/>
      <c r="QXU25" s="145"/>
      <c r="QXV25" s="144"/>
      <c r="QXW25" s="145"/>
      <c r="QXX25" s="144"/>
      <c r="QXY25" s="145"/>
      <c r="QXZ25" s="144"/>
      <c r="QYA25" s="145"/>
      <c r="QYB25" s="144"/>
      <c r="QYC25" s="145"/>
      <c r="QYD25" s="144"/>
      <c r="QYE25" s="145"/>
      <c r="QYF25" s="144"/>
      <c r="QYG25" s="145"/>
      <c r="QYH25" s="144"/>
      <c r="QYI25" s="145"/>
      <c r="QYJ25" s="144"/>
      <c r="QYK25" s="145"/>
      <c r="QYL25" s="144"/>
      <c r="QYM25" s="145"/>
      <c r="QYN25" s="144"/>
      <c r="QYO25" s="145"/>
      <c r="QYP25" s="144"/>
      <c r="QYQ25" s="145"/>
      <c r="QYR25" s="144"/>
      <c r="QYS25" s="145"/>
      <c r="QYT25" s="144"/>
      <c r="QYU25" s="145"/>
      <c r="QYV25" s="144"/>
      <c r="QYW25" s="145"/>
      <c r="QYX25" s="144"/>
      <c r="QYY25" s="145"/>
      <c r="QYZ25" s="144"/>
      <c r="QZA25" s="145"/>
      <c r="QZB25" s="144"/>
      <c r="QZC25" s="145"/>
      <c r="QZD25" s="144"/>
      <c r="QZE25" s="145"/>
      <c r="QZF25" s="144"/>
      <c r="QZG25" s="145"/>
      <c r="QZH25" s="144"/>
      <c r="QZI25" s="145"/>
      <c r="QZJ25" s="144"/>
      <c r="QZK25" s="145"/>
      <c r="QZL25" s="144"/>
      <c r="QZM25" s="145"/>
      <c r="QZN25" s="144"/>
      <c r="QZO25" s="145"/>
      <c r="QZP25" s="144"/>
      <c r="QZQ25" s="145"/>
      <c r="QZR25" s="144"/>
      <c r="QZS25" s="145"/>
      <c r="QZT25" s="144"/>
      <c r="QZU25" s="145"/>
      <c r="QZV25" s="144"/>
      <c r="QZW25" s="145"/>
      <c r="QZX25" s="144"/>
      <c r="QZY25" s="145"/>
      <c r="QZZ25" s="144"/>
      <c r="RAA25" s="145"/>
      <c r="RAB25" s="144"/>
      <c r="RAC25" s="145"/>
      <c r="RAD25" s="144"/>
      <c r="RAE25" s="145"/>
      <c r="RAF25" s="144"/>
      <c r="RAG25" s="145"/>
      <c r="RAH25" s="144"/>
      <c r="RAI25" s="145"/>
      <c r="RAJ25" s="144"/>
      <c r="RAK25" s="145"/>
      <c r="RAL25" s="144"/>
      <c r="RAM25" s="145"/>
      <c r="RAN25" s="144"/>
      <c r="RAO25" s="145"/>
      <c r="RAP25" s="144"/>
      <c r="RAQ25" s="145"/>
      <c r="RAR25" s="144"/>
      <c r="RAS25" s="145"/>
      <c r="RAT25" s="144"/>
      <c r="RAU25" s="145"/>
      <c r="RAV25" s="144"/>
      <c r="RAW25" s="145"/>
      <c r="RAX25" s="144"/>
      <c r="RAY25" s="145"/>
      <c r="RAZ25" s="144"/>
      <c r="RBA25" s="145"/>
      <c r="RBB25" s="144"/>
      <c r="RBC25" s="145"/>
      <c r="RBD25" s="144"/>
      <c r="RBE25" s="145"/>
      <c r="RBF25" s="144"/>
      <c r="RBG25" s="145"/>
      <c r="RBH25" s="144"/>
      <c r="RBI25" s="145"/>
      <c r="RBJ25" s="144"/>
      <c r="RBK25" s="145"/>
      <c r="RBL25" s="144"/>
      <c r="RBM25" s="145"/>
      <c r="RBN25" s="144"/>
      <c r="RBO25" s="145"/>
      <c r="RBP25" s="144"/>
      <c r="RBQ25" s="145"/>
      <c r="RBR25" s="144"/>
      <c r="RBS25" s="145"/>
      <c r="RBT25" s="144"/>
      <c r="RBU25" s="145"/>
      <c r="RBV25" s="144"/>
      <c r="RBW25" s="145"/>
      <c r="RBX25" s="144"/>
      <c r="RBY25" s="145"/>
      <c r="RBZ25" s="144"/>
      <c r="RCA25" s="145"/>
      <c r="RCB25" s="144"/>
      <c r="RCC25" s="145"/>
      <c r="RCD25" s="144"/>
      <c r="RCE25" s="145"/>
      <c r="RCF25" s="144"/>
      <c r="RCG25" s="145"/>
      <c r="RCH25" s="144"/>
      <c r="RCI25" s="145"/>
      <c r="RCJ25" s="144"/>
      <c r="RCK25" s="145"/>
      <c r="RCL25" s="144"/>
      <c r="RCM25" s="145"/>
      <c r="RCN25" s="144"/>
      <c r="RCO25" s="145"/>
      <c r="RCP25" s="144"/>
      <c r="RCQ25" s="145"/>
      <c r="RCR25" s="144"/>
      <c r="RCS25" s="145"/>
      <c r="RCT25" s="144"/>
      <c r="RCU25" s="145"/>
      <c r="RCV25" s="144"/>
      <c r="RCW25" s="145"/>
      <c r="RCX25" s="144"/>
      <c r="RCY25" s="145"/>
      <c r="RCZ25" s="144"/>
      <c r="RDA25" s="145"/>
      <c r="RDB25" s="144"/>
      <c r="RDC25" s="145"/>
      <c r="RDD25" s="144"/>
      <c r="RDE25" s="145"/>
      <c r="RDF25" s="144"/>
      <c r="RDG25" s="145"/>
      <c r="RDH25" s="144"/>
      <c r="RDI25" s="145"/>
      <c r="RDJ25" s="144"/>
      <c r="RDK25" s="145"/>
      <c r="RDL25" s="144"/>
      <c r="RDM25" s="145"/>
      <c r="RDN25" s="144"/>
      <c r="RDO25" s="145"/>
      <c r="RDP25" s="144"/>
      <c r="RDQ25" s="145"/>
      <c r="RDR25" s="144"/>
      <c r="RDS25" s="145"/>
      <c r="RDT25" s="144"/>
      <c r="RDU25" s="145"/>
      <c r="RDV25" s="144"/>
      <c r="RDW25" s="145"/>
      <c r="RDX25" s="144"/>
      <c r="RDY25" s="145"/>
      <c r="RDZ25" s="144"/>
      <c r="REA25" s="145"/>
      <c r="REB25" s="144"/>
      <c r="REC25" s="145"/>
      <c r="RED25" s="144"/>
      <c r="REE25" s="145"/>
      <c r="REF25" s="144"/>
      <c r="REG25" s="145"/>
      <c r="REH25" s="144"/>
      <c r="REI25" s="145"/>
      <c r="REJ25" s="144"/>
      <c r="REK25" s="145"/>
      <c r="REL25" s="144"/>
      <c r="REM25" s="145"/>
      <c r="REN25" s="144"/>
      <c r="REO25" s="145"/>
      <c r="REP25" s="144"/>
      <c r="REQ25" s="145"/>
      <c r="RER25" s="144"/>
      <c r="RES25" s="145"/>
      <c r="RET25" s="144"/>
      <c r="REU25" s="145"/>
      <c r="REV25" s="144"/>
      <c r="REW25" s="145"/>
      <c r="REX25" s="144"/>
      <c r="REY25" s="145"/>
      <c r="REZ25" s="144"/>
      <c r="RFA25" s="145"/>
      <c r="RFB25" s="144"/>
      <c r="RFC25" s="145"/>
      <c r="RFD25" s="144"/>
      <c r="RFE25" s="145"/>
      <c r="RFF25" s="144"/>
      <c r="RFG25" s="145"/>
      <c r="RFH25" s="144"/>
      <c r="RFI25" s="145"/>
      <c r="RFJ25" s="144"/>
      <c r="RFK25" s="145"/>
      <c r="RFL25" s="144"/>
      <c r="RFM25" s="145"/>
      <c r="RFN25" s="144"/>
      <c r="RFO25" s="145"/>
      <c r="RFP25" s="144"/>
      <c r="RFQ25" s="145"/>
      <c r="RFR25" s="144"/>
      <c r="RFS25" s="145"/>
      <c r="RFT25" s="144"/>
      <c r="RFU25" s="145"/>
      <c r="RFV25" s="144"/>
      <c r="RFW25" s="145"/>
      <c r="RFX25" s="144"/>
      <c r="RFY25" s="145"/>
      <c r="RFZ25" s="144"/>
      <c r="RGA25" s="145"/>
      <c r="RGB25" s="144"/>
      <c r="RGC25" s="145"/>
      <c r="RGD25" s="144"/>
      <c r="RGE25" s="145"/>
      <c r="RGF25" s="144"/>
      <c r="RGG25" s="145"/>
      <c r="RGH25" s="144"/>
      <c r="RGI25" s="145"/>
      <c r="RGJ25" s="144"/>
      <c r="RGK25" s="145"/>
      <c r="RGL25" s="144"/>
      <c r="RGM25" s="145"/>
      <c r="RGN25" s="144"/>
      <c r="RGO25" s="145"/>
      <c r="RGP25" s="144"/>
      <c r="RGQ25" s="145"/>
      <c r="RGR25" s="144"/>
      <c r="RGS25" s="145"/>
      <c r="RGT25" s="144"/>
      <c r="RGU25" s="145"/>
      <c r="RGV25" s="144"/>
      <c r="RGW25" s="145"/>
      <c r="RGX25" s="144"/>
      <c r="RGY25" s="145"/>
      <c r="RGZ25" s="144"/>
      <c r="RHA25" s="145"/>
      <c r="RHB25" s="144"/>
      <c r="RHC25" s="145"/>
      <c r="RHD25" s="144"/>
      <c r="RHE25" s="145"/>
      <c r="RHF25" s="144"/>
      <c r="RHG25" s="145"/>
      <c r="RHH25" s="144"/>
      <c r="RHI25" s="145"/>
      <c r="RHJ25" s="144"/>
      <c r="RHK25" s="145"/>
      <c r="RHL25" s="144"/>
      <c r="RHM25" s="145"/>
      <c r="RHN25" s="144"/>
      <c r="RHO25" s="145"/>
      <c r="RHP25" s="144"/>
      <c r="RHQ25" s="145"/>
      <c r="RHR25" s="144"/>
      <c r="RHS25" s="145"/>
      <c r="RHT25" s="144"/>
      <c r="RHU25" s="145"/>
      <c r="RHV25" s="144"/>
      <c r="RHW25" s="145"/>
      <c r="RHX25" s="144"/>
      <c r="RHY25" s="145"/>
      <c r="RHZ25" s="144"/>
      <c r="RIA25" s="145"/>
      <c r="RIB25" s="144"/>
      <c r="RIC25" s="145"/>
      <c r="RID25" s="144"/>
      <c r="RIE25" s="145"/>
      <c r="RIF25" s="144"/>
      <c r="RIG25" s="145"/>
      <c r="RIH25" s="144"/>
      <c r="RII25" s="145"/>
      <c r="RIJ25" s="144"/>
      <c r="RIK25" s="145"/>
      <c r="RIL25" s="144"/>
      <c r="RIM25" s="145"/>
      <c r="RIN25" s="144"/>
      <c r="RIO25" s="145"/>
      <c r="RIP25" s="144"/>
      <c r="RIQ25" s="145"/>
      <c r="RIR25" s="144"/>
      <c r="RIS25" s="145"/>
      <c r="RIT25" s="144"/>
      <c r="RIU25" s="145"/>
      <c r="RIV25" s="144"/>
      <c r="RIW25" s="145"/>
      <c r="RIX25" s="144"/>
      <c r="RIY25" s="145"/>
      <c r="RIZ25" s="144"/>
      <c r="RJA25" s="145"/>
      <c r="RJB25" s="144"/>
      <c r="RJC25" s="145"/>
      <c r="RJD25" s="144"/>
      <c r="RJE25" s="145"/>
      <c r="RJF25" s="144"/>
      <c r="RJG25" s="145"/>
      <c r="RJH25" s="144"/>
      <c r="RJI25" s="145"/>
      <c r="RJJ25" s="144"/>
      <c r="RJK25" s="145"/>
      <c r="RJL25" s="144"/>
      <c r="RJM25" s="145"/>
      <c r="RJN25" s="144"/>
      <c r="RJO25" s="145"/>
      <c r="RJP25" s="144"/>
      <c r="RJQ25" s="145"/>
      <c r="RJR25" s="144"/>
      <c r="RJS25" s="145"/>
      <c r="RJT25" s="144"/>
      <c r="RJU25" s="145"/>
      <c r="RJV25" s="144"/>
      <c r="RJW25" s="145"/>
      <c r="RJX25" s="144"/>
      <c r="RJY25" s="145"/>
      <c r="RJZ25" s="144"/>
      <c r="RKA25" s="145"/>
      <c r="RKB25" s="144"/>
      <c r="RKC25" s="145"/>
      <c r="RKD25" s="144"/>
      <c r="RKE25" s="145"/>
      <c r="RKF25" s="144"/>
      <c r="RKG25" s="145"/>
      <c r="RKH25" s="144"/>
      <c r="RKI25" s="145"/>
      <c r="RKJ25" s="144"/>
      <c r="RKK25" s="145"/>
      <c r="RKL25" s="144"/>
      <c r="RKM25" s="145"/>
      <c r="RKN25" s="144"/>
      <c r="RKO25" s="145"/>
      <c r="RKP25" s="144"/>
      <c r="RKQ25" s="145"/>
      <c r="RKR25" s="144"/>
      <c r="RKS25" s="145"/>
      <c r="RKT25" s="144"/>
      <c r="RKU25" s="145"/>
      <c r="RKV25" s="144"/>
      <c r="RKW25" s="145"/>
      <c r="RKX25" s="144"/>
      <c r="RKY25" s="145"/>
      <c r="RKZ25" s="144"/>
      <c r="RLA25" s="145"/>
      <c r="RLB25" s="144"/>
      <c r="RLC25" s="145"/>
      <c r="RLD25" s="144"/>
      <c r="RLE25" s="145"/>
      <c r="RLF25" s="144"/>
      <c r="RLG25" s="145"/>
      <c r="RLH25" s="144"/>
      <c r="RLI25" s="145"/>
      <c r="RLJ25" s="144"/>
      <c r="RLK25" s="145"/>
      <c r="RLL25" s="144"/>
      <c r="RLM25" s="145"/>
      <c r="RLN25" s="144"/>
      <c r="RLO25" s="145"/>
      <c r="RLP25" s="144"/>
      <c r="RLQ25" s="145"/>
      <c r="RLR25" s="144"/>
      <c r="RLS25" s="145"/>
      <c r="RLT25" s="144"/>
      <c r="RLU25" s="145"/>
      <c r="RLV25" s="144"/>
      <c r="RLW25" s="145"/>
      <c r="RLX25" s="144"/>
      <c r="RLY25" s="145"/>
      <c r="RLZ25" s="144"/>
      <c r="RMA25" s="145"/>
      <c r="RMB25" s="144"/>
      <c r="RMC25" s="145"/>
      <c r="RMD25" s="144"/>
      <c r="RME25" s="145"/>
      <c r="RMF25" s="144"/>
      <c r="RMG25" s="145"/>
      <c r="RMH25" s="144"/>
      <c r="RMI25" s="145"/>
      <c r="RMJ25" s="144"/>
      <c r="RMK25" s="145"/>
      <c r="RML25" s="144"/>
      <c r="RMM25" s="145"/>
      <c r="RMN25" s="144"/>
      <c r="RMO25" s="145"/>
      <c r="RMP25" s="144"/>
      <c r="RMQ25" s="145"/>
      <c r="RMR25" s="144"/>
      <c r="RMS25" s="145"/>
      <c r="RMT25" s="144"/>
      <c r="RMU25" s="145"/>
      <c r="RMV25" s="144"/>
      <c r="RMW25" s="145"/>
      <c r="RMX25" s="144"/>
      <c r="RMY25" s="145"/>
      <c r="RMZ25" s="144"/>
      <c r="RNA25" s="145"/>
      <c r="RNB25" s="144"/>
      <c r="RNC25" s="145"/>
      <c r="RND25" s="144"/>
      <c r="RNE25" s="145"/>
      <c r="RNF25" s="144"/>
      <c r="RNG25" s="145"/>
      <c r="RNH25" s="144"/>
      <c r="RNI25" s="145"/>
      <c r="RNJ25" s="144"/>
      <c r="RNK25" s="145"/>
      <c r="RNL25" s="144"/>
      <c r="RNM25" s="145"/>
      <c r="RNN25" s="144"/>
      <c r="RNO25" s="145"/>
      <c r="RNP25" s="144"/>
      <c r="RNQ25" s="145"/>
      <c r="RNR25" s="144"/>
      <c r="RNS25" s="145"/>
      <c r="RNT25" s="144"/>
      <c r="RNU25" s="145"/>
      <c r="RNV25" s="144"/>
      <c r="RNW25" s="145"/>
      <c r="RNX25" s="144"/>
      <c r="RNY25" s="145"/>
      <c r="RNZ25" s="144"/>
      <c r="ROA25" s="145"/>
      <c r="ROB25" s="144"/>
      <c r="ROC25" s="145"/>
      <c r="ROD25" s="144"/>
      <c r="ROE25" s="145"/>
      <c r="ROF25" s="144"/>
      <c r="ROG25" s="145"/>
      <c r="ROH25" s="144"/>
      <c r="ROI25" s="145"/>
      <c r="ROJ25" s="144"/>
      <c r="ROK25" s="145"/>
      <c r="ROL25" s="144"/>
      <c r="ROM25" s="145"/>
      <c r="RON25" s="144"/>
      <c r="ROO25" s="145"/>
      <c r="ROP25" s="144"/>
      <c r="ROQ25" s="145"/>
      <c r="ROR25" s="144"/>
      <c r="ROS25" s="145"/>
      <c r="ROT25" s="144"/>
      <c r="ROU25" s="145"/>
      <c r="ROV25" s="144"/>
      <c r="ROW25" s="145"/>
      <c r="ROX25" s="144"/>
      <c r="ROY25" s="145"/>
      <c r="ROZ25" s="144"/>
      <c r="RPA25" s="145"/>
      <c r="RPB25" s="144"/>
      <c r="RPC25" s="145"/>
      <c r="RPD25" s="144"/>
      <c r="RPE25" s="145"/>
      <c r="RPF25" s="144"/>
      <c r="RPG25" s="145"/>
      <c r="RPH25" s="144"/>
      <c r="RPI25" s="145"/>
      <c r="RPJ25" s="144"/>
      <c r="RPK25" s="145"/>
      <c r="RPL25" s="144"/>
      <c r="RPM25" s="145"/>
      <c r="RPN25" s="144"/>
      <c r="RPO25" s="145"/>
      <c r="RPP25" s="144"/>
      <c r="RPQ25" s="145"/>
      <c r="RPR25" s="144"/>
      <c r="RPS25" s="145"/>
      <c r="RPT25" s="144"/>
      <c r="RPU25" s="145"/>
      <c r="RPV25" s="144"/>
      <c r="RPW25" s="145"/>
      <c r="RPX25" s="144"/>
      <c r="RPY25" s="145"/>
      <c r="RPZ25" s="144"/>
      <c r="RQA25" s="145"/>
      <c r="RQB25" s="144"/>
      <c r="RQC25" s="145"/>
      <c r="RQD25" s="144"/>
      <c r="RQE25" s="145"/>
      <c r="RQF25" s="144"/>
      <c r="RQG25" s="145"/>
      <c r="RQH25" s="144"/>
      <c r="RQI25" s="145"/>
      <c r="RQJ25" s="144"/>
      <c r="RQK25" s="145"/>
      <c r="RQL25" s="144"/>
      <c r="RQM25" s="145"/>
      <c r="RQN25" s="144"/>
      <c r="RQO25" s="145"/>
      <c r="RQP25" s="144"/>
      <c r="RQQ25" s="145"/>
      <c r="RQR25" s="144"/>
      <c r="RQS25" s="145"/>
      <c r="RQT25" s="144"/>
      <c r="RQU25" s="145"/>
      <c r="RQV25" s="144"/>
      <c r="RQW25" s="145"/>
      <c r="RQX25" s="144"/>
      <c r="RQY25" s="145"/>
      <c r="RQZ25" s="144"/>
      <c r="RRA25" s="145"/>
      <c r="RRB25" s="144"/>
      <c r="RRC25" s="145"/>
      <c r="RRD25" s="144"/>
      <c r="RRE25" s="145"/>
      <c r="RRF25" s="144"/>
      <c r="RRG25" s="145"/>
      <c r="RRH25" s="144"/>
      <c r="RRI25" s="145"/>
      <c r="RRJ25" s="144"/>
      <c r="RRK25" s="145"/>
      <c r="RRL25" s="144"/>
      <c r="RRM25" s="145"/>
      <c r="RRN25" s="144"/>
      <c r="RRO25" s="145"/>
      <c r="RRP25" s="144"/>
      <c r="RRQ25" s="145"/>
      <c r="RRR25" s="144"/>
      <c r="RRS25" s="145"/>
      <c r="RRT25" s="144"/>
      <c r="RRU25" s="145"/>
      <c r="RRV25" s="144"/>
      <c r="RRW25" s="145"/>
      <c r="RRX25" s="144"/>
      <c r="RRY25" s="145"/>
      <c r="RRZ25" s="144"/>
      <c r="RSA25" s="145"/>
      <c r="RSB25" s="144"/>
      <c r="RSC25" s="145"/>
      <c r="RSD25" s="144"/>
      <c r="RSE25" s="145"/>
      <c r="RSF25" s="144"/>
      <c r="RSG25" s="145"/>
      <c r="RSH25" s="144"/>
      <c r="RSI25" s="145"/>
      <c r="RSJ25" s="144"/>
      <c r="RSK25" s="145"/>
      <c r="RSL25" s="144"/>
      <c r="RSM25" s="145"/>
      <c r="RSN25" s="144"/>
      <c r="RSO25" s="145"/>
      <c r="RSP25" s="144"/>
      <c r="RSQ25" s="145"/>
      <c r="RSR25" s="144"/>
      <c r="RSS25" s="145"/>
      <c r="RST25" s="144"/>
      <c r="RSU25" s="145"/>
      <c r="RSV25" s="144"/>
      <c r="RSW25" s="145"/>
      <c r="RSX25" s="144"/>
      <c r="RSY25" s="145"/>
      <c r="RSZ25" s="144"/>
      <c r="RTA25" s="145"/>
      <c r="RTB25" s="144"/>
      <c r="RTC25" s="145"/>
      <c r="RTD25" s="144"/>
      <c r="RTE25" s="145"/>
      <c r="RTF25" s="144"/>
      <c r="RTG25" s="145"/>
      <c r="RTH25" s="144"/>
      <c r="RTI25" s="145"/>
      <c r="RTJ25" s="144"/>
      <c r="RTK25" s="145"/>
      <c r="RTL25" s="144"/>
      <c r="RTM25" s="145"/>
      <c r="RTN25" s="144"/>
      <c r="RTO25" s="145"/>
      <c r="RTP25" s="144"/>
      <c r="RTQ25" s="145"/>
      <c r="RTR25" s="144"/>
      <c r="RTS25" s="145"/>
      <c r="RTT25" s="144"/>
      <c r="RTU25" s="145"/>
      <c r="RTV25" s="144"/>
      <c r="RTW25" s="145"/>
      <c r="RTX25" s="144"/>
      <c r="RTY25" s="145"/>
      <c r="RTZ25" s="144"/>
      <c r="RUA25" s="145"/>
      <c r="RUB25" s="144"/>
      <c r="RUC25" s="145"/>
      <c r="RUD25" s="144"/>
      <c r="RUE25" s="145"/>
      <c r="RUF25" s="144"/>
      <c r="RUG25" s="145"/>
      <c r="RUH25" s="144"/>
      <c r="RUI25" s="145"/>
      <c r="RUJ25" s="144"/>
      <c r="RUK25" s="145"/>
      <c r="RUL25" s="144"/>
      <c r="RUM25" s="145"/>
      <c r="RUN25" s="144"/>
      <c r="RUO25" s="145"/>
      <c r="RUP25" s="144"/>
      <c r="RUQ25" s="145"/>
      <c r="RUR25" s="144"/>
      <c r="RUS25" s="145"/>
      <c r="RUT25" s="144"/>
      <c r="RUU25" s="145"/>
      <c r="RUV25" s="144"/>
      <c r="RUW25" s="145"/>
      <c r="RUX25" s="144"/>
      <c r="RUY25" s="145"/>
      <c r="RUZ25" s="144"/>
      <c r="RVA25" s="145"/>
      <c r="RVB25" s="144"/>
      <c r="RVC25" s="145"/>
      <c r="RVD25" s="144"/>
      <c r="RVE25" s="145"/>
      <c r="RVF25" s="144"/>
      <c r="RVG25" s="145"/>
      <c r="RVH25" s="144"/>
      <c r="RVI25" s="145"/>
      <c r="RVJ25" s="144"/>
      <c r="RVK25" s="145"/>
      <c r="RVL25" s="144"/>
      <c r="RVM25" s="145"/>
      <c r="RVN25" s="144"/>
      <c r="RVO25" s="145"/>
      <c r="RVP25" s="144"/>
      <c r="RVQ25" s="145"/>
      <c r="RVR25" s="144"/>
      <c r="RVS25" s="145"/>
      <c r="RVT25" s="144"/>
      <c r="RVU25" s="145"/>
      <c r="RVV25" s="144"/>
      <c r="RVW25" s="145"/>
      <c r="RVX25" s="144"/>
      <c r="RVY25" s="145"/>
      <c r="RVZ25" s="144"/>
      <c r="RWA25" s="145"/>
      <c r="RWB25" s="144"/>
      <c r="RWC25" s="145"/>
      <c r="RWD25" s="144"/>
      <c r="RWE25" s="145"/>
      <c r="RWF25" s="144"/>
      <c r="RWG25" s="145"/>
      <c r="RWH25" s="144"/>
      <c r="RWI25" s="145"/>
      <c r="RWJ25" s="144"/>
      <c r="RWK25" s="145"/>
      <c r="RWL25" s="144"/>
      <c r="RWM25" s="145"/>
      <c r="RWN25" s="144"/>
      <c r="RWO25" s="145"/>
      <c r="RWP25" s="144"/>
      <c r="RWQ25" s="145"/>
      <c r="RWR25" s="144"/>
      <c r="RWS25" s="145"/>
      <c r="RWT25" s="144"/>
      <c r="RWU25" s="145"/>
      <c r="RWV25" s="144"/>
      <c r="RWW25" s="145"/>
      <c r="RWX25" s="144"/>
      <c r="RWY25" s="145"/>
      <c r="RWZ25" s="144"/>
      <c r="RXA25" s="145"/>
      <c r="RXB25" s="144"/>
      <c r="RXC25" s="145"/>
      <c r="RXD25" s="144"/>
      <c r="RXE25" s="145"/>
      <c r="RXF25" s="144"/>
      <c r="RXG25" s="145"/>
      <c r="RXH25" s="144"/>
      <c r="RXI25" s="145"/>
      <c r="RXJ25" s="144"/>
      <c r="RXK25" s="145"/>
      <c r="RXL25" s="144"/>
      <c r="RXM25" s="145"/>
      <c r="RXN25" s="144"/>
      <c r="RXO25" s="145"/>
      <c r="RXP25" s="144"/>
      <c r="RXQ25" s="145"/>
      <c r="RXR25" s="144"/>
      <c r="RXS25" s="145"/>
      <c r="RXT25" s="144"/>
      <c r="RXU25" s="145"/>
      <c r="RXV25" s="144"/>
      <c r="RXW25" s="145"/>
      <c r="RXX25" s="144"/>
      <c r="RXY25" s="145"/>
      <c r="RXZ25" s="144"/>
      <c r="RYA25" s="145"/>
      <c r="RYB25" s="144"/>
      <c r="RYC25" s="145"/>
      <c r="RYD25" s="144"/>
      <c r="RYE25" s="145"/>
      <c r="RYF25" s="144"/>
      <c r="RYG25" s="145"/>
      <c r="RYH25" s="144"/>
      <c r="RYI25" s="145"/>
      <c r="RYJ25" s="144"/>
      <c r="RYK25" s="145"/>
      <c r="RYL25" s="144"/>
      <c r="RYM25" s="145"/>
      <c r="RYN25" s="144"/>
      <c r="RYO25" s="145"/>
      <c r="RYP25" s="144"/>
      <c r="RYQ25" s="145"/>
      <c r="RYR25" s="144"/>
      <c r="RYS25" s="145"/>
      <c r="RYT25" s="144"/>
      <c r="RYU25" s="145"/>
      <c r="RYV25" s="144"/>
      <c r="RYW25" s="145"/>
      <c r="RYX25" s="144"/>
      <c r="RYY25" s="145"/>
      <c r="RYZ25" s="144"/>
      <c r="RZA25" s="145"/>
      <c r="RZB25" s="144"/>
      <c r="RZC25" s="145"/>
      <c r="RZD25" s="144"/>
      <c r="RZE25" s="145"/>
      <c r="RZF25" s="144"/>
      <c r="RZG25" s="145"/>
      <c r="RZH25" s="144"/>
      <c r="RZI25" s="145"/>
      <c r="RZJ25" s="144"/>
      <c r="RZK25" s="145"/>
      <c r="RZL25" s="144"/>
      <c r="RZM25" s="145"/>
      <c r="RZN25" s="144"/>
      <c r="RZO25" s="145"/>
      <c r="RZP25" s="144"/>
      <c r="RZQ25" s="145"/>
      <c r="RZR25" s="144"/>
      <c r="RZS25" s="145"/>
      <c r="RZT25" s="144"/>
      <c r="RZU25" s="145"/>
      <c r="RZV25" s="144"/>
      <c r="RZW25" s="145"/>
      <c r="RZX25" s="144"/>
      <c r="RZY25" s="145"/>
      <c r="RZZ25" s="144"/>
      <c r="SAA25" s="145"/>
      <c r="SAB25" s="144"/>
      <c r="SAC25" s="145"/>
      <c r="SAD25" s="144"/>
      <c r="SAE25" s="145"/>
      <c r="SAF25" s="144"/>
      <c r="SAG25" s="145"/>
      <c r="SAH25" s="144"/>
      <c r="SAI25" s="145"/>
      <c r="SAJ25" s="144"/>
      <c r="SAK25" s="145"/>
      <c r="SAL25" s="144"/>
      <c r="SAM25" s="145"/>
      <c r="SAN25" s="144"/>
      <c r="SAO25" s="145"/>
      <c r="SAP25" s="144"/>
      <c r="SAQ25" s="145"/>
      <c r="SAR25" s="144"/>
      <c r="SAS25" s="145"/>
      <c r="SAT25" s="144"/>
      <c r="SAU25" s="145"/>
      <c r="SAV25" s="144"/>
      <c r="SAW25" s="145"/>
      <c r="SAX25" s="144"/>
      <c r="SAY25" s="145"/>
      <c r="SAZ25" s="144"/>
      <c r="SBA25" s="145"/>
      <c r="SBB25" s="144"/>
      <c r="SBC25" s="145"/>
      <c r="SBD25" s="144"/>
      <c r="SBE25" s="145"/>
      <c r="SBF25" s="144"/>
      <c r="SBG25" s="145"/>
      <c r="SBH25" s="144"/>
      <c r="SBI25" s="145"/>
      <c r="SBJ25" s="144"/>
      <c r="SBK25" s="145"/>
      <c r="SBL25" s="144"/>
      <c r="SBM25" s="145"/>
      <c r="SBN25" s="144"/>
      <c r="SBO25" s="145"/>
      <c r="SBP25" s="144"/>
      <c r="SBQ25" s="145"/>
      <c r="SBR25" s="144"/>
      <c r="SBS25" s="145"/>
      <c r="SBT25" s="144"/>
      <c r="SBU25" s="145"/>
      <c r="SBV25" s="144"/>
      <c r="SBW25" s="145"/>
      <c r="SBX25" s="144"/>
      <c r="SBY25" s="145"/>
      <c r="SBZ25" s="144"/>
      <c r="SCA25" s="145"/>
      <c r="SCB25" s="144"/>
      <c r="SCC25" s="145"/>
      <c r="SCD25" s="144"/>
      <c r="SCE25" s="145"/>
      <c r="SCF25" s="144"/>
      <c r="SCG25" s="145"/>
      <c r="SCH25" s="144"/>
      <c r="SCI25" s="145"/>
      <c r="SCJ25" s="144"/>
      <c r="SCK25" s="145"/>
      <c r="SCL25" s="144"/>
      <c r="SCM25" s="145"/>
      <c r="SCN25" s="144"/>
      <c r="SCO25" s="145"/>
      <c r="SCP25" s="144"/>
      <c r="SCQ25" s="145"/>
      <c r="SCR25" s="144"/>
      <c r="SCS25" s="145"/>
      <c r="SCT25" s="144"/>
      <c r="SCU25" s="145"/>
      <c r="SCV25" s="144"/>
      <c r="SCW25" s="145"/>
      <c r="SCX25" s="144"/>
      <c r="SCY25" s="145"/>
      <c r="SCZ25" s="144"/>
      <c r="SDA25" s="145"/>
      <c r="SDB25" s="144"/>
      <c r="SDC25" s="145"/>
      <c r="SDD25" s="144"/>
      <c r="SDE25" s="145"/>
      <c r="SDF25" s="144"/>
      <c r="SDG25" s="145"/>
      <c r="SDH25" s="144"/>
      <c r="SDI25" s="145"/>
      <c r="SDJ25" s="144"/>
      <c r="SDK25" s="145"/>
      <c r="SDL25" s="144"/>
      <c r="SDM25" s="145"/>
      <c r="SDN25" s="144"/>
      <c r="SDO25" s="145"/>
      <c r="SDP25" s="144"/>
      <c r="SDQ25" s="145"/>
      <c r="SDR25" s="144"/>
      <c r="SDS25" s="145"/>
      <c r="SDT25" s="144"/>
      <c r="SDU25" s="145"/>
      <c r="SDV25" s="144"/>
      <c r="SDW25" s="145"/>
      <c r="SDX25" s="144"/>
      <c r="SDY25" s="145"/>
      <c r="SDZ25" s="144"/>
      <c r="SEA25" s="145"/>
      <c r="SEB25" s="144"/>
      <c r="SEC25" s="145"/>
      <c r="SED25" s="144"/>
      <c r="SEE25" s="145"/>
      <c r="SEF25" s="144"/>
      <c r="SEG25" s="145"/>
      <c r="SEH25" s="144"/>
      <c r="SEI25" s="145"/>
      <c r="SEJ25" s="144"/>
      <c r="SEK25" s="145"/>
      <c r="SEL25" s="144"/>
      <c r="SEM25" s="145"/>
      <c r="SEN25" s="144"/>
      <c r="SEO25" s="145"/>
      <c r="SEP25" s="144"/>
      <c r="SEQ25" s="145"/>
      <c r="SER25" s="144"/>
      <c r="SES25" s="145"/>
      <c r="SET25" s="144"/>
      <c r="SEU25" s="145"/>
      <c r="SEV25" s="144"/>
      <c r="SEW25" s="145"/>
      <c r="SEX25" s="144"/>
      <c r="SEY25" s="145"/>
      <c r="SEZ25" s="144"/>
      <c r="SFA25" s="145"/>
      <c r="SFB25" s="144"/>
      <c r="SFC25" s="145"/>
      <c r="SFD25" s="144"/>
      <c r="SFE25" s="145"/>
      <c r="SFF25" s="144"/>
      <c r="SFG25" s="145"/>
      <c r="SFH25" s="144"/>
      <c r="SFI25" s="145"/>
      <c r="SFJ25" s="144"/>
      <c r="SFK25" s="145"/>
      <c r="SFL25" s="144"/>
      <c r="SFM25" s="145"/>
      <c r="SFN25" s="144"/>
      <c r="SFO25" s="145"/>
      <c r="SFP25" s="144"/>
      <c r="SFQ25" s="145"/>
      <c r="SFR25" s="144"/>
      <c r="SFS25" s="145"/>
      <c r="SFT25" s="144"/>
      <c r="SFU25" s="145"/>
      <c r="SFV25" s="144"/>
      <c r="SFW25" s="145"/>
      <c r="SFX25" s="144"/>
      <c r="SFY25" s="145"/>
      <c r="SFZ25" s="144"/>
      <c r="SGA25" s="145"/>
      <c r="SGB25" s="144"/>
      <c r="SGC25" s="145"/>
      <c r="SGD25" s="144"/>
      <c r="SGE25" s="145"/>
      <c r="SGF25" s="144"/>
      <c r="SGG25" s="145"/>
      <c r="SGH25" s="144"/>
      <c r="SGI25" s="145"/>
      <c r="SGJ25" s="144"/>
      <c r="SGK25" s="145"/>
      <c r="SGL25" s="144"/>
      <c r="SGM25" s="145"/>
      <c r="SGN25" s="144"/>
      <c r="SGO25" s="145"/>
      <c r="SGP25" s="144"/>
      <c r="SGQ25" s="145"/>
      <c r="SGR25" s="144"/>
      <c r="SGS25" s="145"/>
      <c r="SGT25" s="144"/>
      <c r="SGU25" s="145"/>
      <c r="SGV25" s="144"/>
      <c r="SGW25" s="145"/>
      <c r="SGX25" s="144"/>
      <c r="SGY25" s="145"/>
      <c r="SGZ25" s="144"/>
      <c r="SHA25" s="145"/>
      <c r="SHB25" s="144"/>
      <c r="SHC25" s="145"/>
      <c r="SHD25" s="144"/>
      <c r="SHE25" s="145"/>
      <c r="SHF25" s="144"/>
      <c r="SHG25" s="145"/>
      <c r="SHH25" s="144"/>
      <c r="SHI25" s="145"/>
      <c r="SHJ25" s="144"/>
      <c r="SHK25" s="145"/>
      <c r="SHL25" s="144"/>
      <c r="SHM25" s="145"/>
      <c r="SHN25" s="144"/>
      <c r="SHO25" s="145"/>
      <c r="SHP25" s="144"/>
      <c r="SHQ25" s="145"/>
      <c r="SHR25" s="144"/>
      <c r="SHS25" s="145"/>
      <c r="SHT25" s="144"/>
      <c r="SHU25" s="145"/>
      <c r="SHV25" s="144"/>
      <c r="SHW25" s="145"/>
      <c r="SHX25" s="144"/>
      <c r="SHY25" s="145"/>
      <c r="SHZ25" s="144"/>
      <c r="SIA25" s="145"/>
      <c r="SIB25" s="144"/>
      <c r="SIC25" s="145"/>
      <c r="SID25" s="144"/>
      <c r="SIE25" s="145"/>
      <c r="SIF25" s="144"/>
      <c r="SIG25" s="145"/>
      <c r="SIH25" s="144"/>
      <c r="SII25" s="145"/>
      <c r="SIJ25" s="144"/>
      <c r="SIK25" s="145"/>
      <c r="SIL25" s="144"/>
      <c r="SIM25" s="145"/>
      <c r="SIN25" s="144"/>
      <c r="SIO25" s="145"/>
      <c r="SIP25" s="144"/>
      <c r="SIQ25" s="145"/>
      <c r="SIR25" s="144"/>
      <c r="SIS25" s="145"/>
      <c r="SIT25" s="144"/>
      <c r="SIU25" s="145"/>
      <c r="SIV25" s="144"/>
      <c r="SIW25" s="145"/>
      <c r="SIX25" s="144"/>
      <c r="SIY25" s="145"/>
      <c r="SIZ25" s="144"/>
      <c r="SJA25" s="145"/>
      <c r="SJB25" s="144"/>
      <c r="SJC25" s="145"/>
      <c r="SJD25" s="144"/>
      <c r="SJE25" s="145"/>
      <c r="SJF25" s="144"/>
      <c r="SJG25" s="145"/>
      <c r="SJH25" s="144"/>
      <c r="SJI25" s="145"/>
      <c r="SJJ25" s="144"/>
      <c r="SJK25" s="145"/>
      <c r="SJL25" s="144"/>
      <c r="SJM25" s="145"/>
      <c r="SJN25" s="144"/>
      <c r="SJO25" s="145"/>
      <c r="SJP25" s="144"/>
      <c r="SJQ25" s="145"/>
      <c r="SJR25" s="144"/>
      <c r="SJS25" s="145"/>
      <c r="SJT25" s="144"/>
      <c r="SJU25" s="145"/>
      <c r="SJV25" s="144"/>
      <c r="SJW25" s="145"/>
      <c r="SJX25" s="144"/>
      <c r="SJY25" s="145"/>
      <c r="SJZ25" s="144"/>
      <c r="SKA25" s="145"/>
      <c r="SKB25" s="144"/>
      <c r="SKC25" s="145"/>
      <c r="SKD25" s="144"/>
      <c r="SKE25" s="145"/>
      <c r="SKF25" s="144"/>
      <c r="SKG25" s="145"/>
      <c r="SKH25" s="144"/>
      <c r="SKI25" s="145"/>
      <c r="SKJ25" s="144"/>
      <c r="SKK25" s="145"/>
      <c r="SKL25" s="144"/>
      <c r="SKM25" s="145"/>
      <c r="SKN25" s="144"/>
      <c r="SKO25" s="145"/>
      <c r="SKP25" s="144"/>
      <c r="SKQ25" s="145"/>
      <c r="SKR25" s="144"/>
      <c r="SKS25" s="145"/>
      <c r="SKT25" s="144"/>
      <c r="SKU25" s="145"/>
      <c r="SKV25" s="144"/>
      <c r="SKW25" s="145"/>
      <c r="SKX25" s="144"/>
      <c r="SKY25" s="145"/>
      <c r="SKZ25" s="144"/>
      <c r="SLA25" s="145"/>
      <c r="SLB25" s="144"/>
      <c r="SLC25" s="145"/>
      <c r="SLD25" s="144"/>
      <c r="SLE25" s="145"/>
      <c r="SLF25" s="144"/>
      <c r="SLG25" s="145"/>
      <c r="SLH25" s="144"/>
      <c r="SLI25" s="145"/>
      <c r="SLJ25" s="144"/>
      <c r="SLK25" s="145"/>
      <c r="SLL25" s="144"/>
      <c r="SLM25" s="145"/>
      <c r="SLN25" s="144"/>
      <c r="SLO25" s="145"/>
      <c r="SLP25" s="144"/>
      <c r="SLQ25" s="145"/>
      <c r="SLR25" s="144"/>
      <c r="SLS25" s="145"/>
      <c r="SLT25" s="144"/>
      <c r="SLU25" s="145"/>
      <c r="SLV25" s="144"/>
      <c r="SLW25" s="145"/>
      <c r="SLX25" s="144"/>
      <c r="SLY25" s="145"/>
      <c r="SLZ25" s="144"/>
      <c r="SMA25" s="145"/>
      <c r="SMB25" s="144"/>
      <c r="SMC25" s="145"/>
      <c r="SMD25" s="144"/>
      <c r="SME25" s="145"/>
      <c r="SMF25" s="144"/>
      <c r="SMG25" s="145"/>
      <c r="SMH25" s="144"/>
      <c r="SMI25" s="145"/>
      <c r="SMJ25" s="144"/>
      <c r="SMK25" s="145"/>
      <c r="SML25" s="144"/>
      <c r="SMM25" s="145"/>
      <c r="SMN25" s="144"/>
      <c r="SMO25" s="145"/>
      <c r="SMP25" s="144"/>
      <c r="SMQ25" s="145"/>
      <c r="SMR25" s="144"/>
      <c r="SMS25" s="145"/>
      <c r="SMT25" s="144"/>
      <c r="SMU25" s="145"/>
      <c r="SMV25" s="144"/>
      <c r="SMW25" s="145"/>
      <c r="SMX25" s="144"/>
      <c r="SMY25" s="145"/>
      <c r="SMZ25" s="144"/>
      <c r="SNA25" s="145"/>
      <c r="SNB25" s="144"/>
      <c r="SNC25" s="145"/>
      <c r="SND25" s="144"/>
      <c r="SNE25" s="145"/>
      <c r="SNF25" s="144"/>
      <c r="SNG25" s="145"/>
      <c r="SNH25" s="144"/>
      <c r="SNI25" s="145"/>
      <c r="SNJ25" s="144"/>
      <c r="SNK25" s="145"/>
      <c r="SNL25" s="144"/>
      <c r="SNM25" s="145"/>
      <c r="SNN25" s="144"/>
      <c r="SNO25" s="145"/>
      <c r="SNP25" s="144"/>
      <c r="SNQ25" s="145"/>
      <c r="SNR25" s="144"/>
      <c r="SNS25" s="145"/>
      <c r="SNT25" s="144"/>
      <c r="SNU25" s="145"/>
      <c r="SNV25" s="144"/>
      <c r="SNW25" s="145"/>
      <c r="SNX25" s="144"/>
      <c r="SNY25" s="145"/>
      <c r="SNZ25" s="144"/>
      <c r="SOA25" s="145"/>
      <c r="SOB25" s="144"/>
      <c r="SOC25" s="145"/>
      <c r="SOD25" s="144"/>
      <c r="SOE25" s="145"/>
      <c r="SOF25" s="144"/>
      <c r="SOG25" s="145"/>
      <c r="SOH25" s="144"/>
      <c r="SOI25" s="145"/>
      <c r="SOJ25" s="144"/>
      <c r="SOK25" s="145"/>
      <c r="SOL25" s="144"/>
      <c r="SOM25" s="145"/>
      <c r="SON25" s="144"/>
      <c r="SOO25" s="145"/>
      <c r="SOP25" s="144"/>
      <c r="SOQ25" s="145"/>
      <c r="SOR25" s="144"/>
      <c r="SOS25" s="145"/>
      <c r="SOT25" s="144"/>
      <c r="SOU25" s="145"/>
      <c r="SOV25" s="144"/>
      <c r="SOW25" s="145"/>
      <c r="SOX25" s="144"/>
      <c r="SOY25" s="145"/>
      <c r="SOZ25" s="144"/>
      <c r="SPA25" s="145"/>
      <c r="SPB25" s="144"/>
      <c r="SPC25" s="145"/>
      <c r="SPD25" s="144"/>
      <c r="SPE25" s="145"/>
      <c r="SPF25" s="144"/>
      <c r="SPG25" s="145"/>
      <c r="SPH25" s="144"/>
      <c r="SPI25" s="145"/>
      <c r="SPJ25" s="144"/>
      <c r="SPK25" s="145"/>
      <c r="SPL25" s="144"/>
      <c r="SPM25" s="145"/>
      <c r="SPN25" s="144"/>
      <c r="SPO25" s="145"/>
      <c r="SPP25" s="144"/>
      <c r="SPQ25" s="145"/>
      <c r="SPR25" s="144"/>
      <c r="SPS25" s="145"/>
      <c r="SPT25" s="144"/>
      <c r="SPU25" s="145"/>
      <c r="SPV25" s="144"/>
      <c r="SPW25" s="145"/>
      <c r="SPX25" s="144"/>
      <c r="SPY25" s="145"/>
      <c r="SPZ25" s="144"/>
      <c r="SQA25" s="145"/>
      <c r="SQB25" s="144"/>
      <c r="SQC25" s="145"/>
      <c r="SQD25" s="144"/>
      <c r="SQE25" s="145"/>
      <c r="SQF25" s="144"/>
      <c r="SQG25" s="145"/>
      <c r="SQH25" s="144"/>
      <c r="SQI25" s="145"/>
      <c r="SQJ25" s="144"/>
      <c r="SQK25" s="145"/>
      <c r="SQL25" s="144"/>
      <c r="SQM25" s="145"/>
      <c r="SQN25" s="144"/>
      <c r="SQO25" s="145"/>
      <c r="SQP25" s="144"/>
      <c r="SQQ25" s="145"/>
      <c r="SQR25" s="144"/>
      <c r="SQS25" s="145"/>
      <c r="SQT25" s="144"/>
      <c r="SQU25" s="145"/>
      <c r="SQV25" s="144"/>
      <c r="SQW25" s="145"/>
      <c r="SQX25" s="144"/>
      <c r="SQY25" s="145"/>
      <c r="SQZ25" s="144"/>
      <c r="SRA25" s="145"/>
      <c r="SRB25" s="144"/>
      <c r="SRC25" s="145"/>
      <c r="SRD25" s="144"/>
      <c r="SRE25" s="145"/>
      <c r="SRF25" s="144"/>
      <c r="SRG25" s="145"/>
      <c r="SRH25" s="144"/>
      <c r="SRI25" s="145"/>
      <c r="SRJ25" s="144"/>
      <c r="SRK25" s="145"/>
      <c r="SRL25" s="144"/>
      <c r="SRM25" s="145"/>
      <c r="SRN25" s="144"/>
      <c r="SRO25" s="145"/>
      <c r="SRP25" s="144"/>
      <c r="SRQ25" s="145"/>
      <c r="SRR25" s="144"/>
      <c r="SRS25" s="145"/>
      <c r="SRT25" s="144"/>
      <c r="SRU25" s="145"/>
      <c r="SRV25" s="144"/>
      <c r="SRW25" s="145"/>
      <c r="SRX25" s="144"/>
      <c r="SRY25" s="145"/>
      <c r="SRZ25" s="144"/>
      <c r="SSA25" s="145"/>
      <c r="SSB25" s="144"/>
      <c r="SSC25" s="145"/>
      <c r="SSD25" s="144"/>
      <c r="SSE25" s="145"/>
      <c r="SSF25" s="144"/>
      <c r="SSG25" s="145"/>
      <c r="SSH25" s="144"/>
      <c r="SSI25" s="145"/>
      <c r="SSJ25" s="144"/>
      <c r="SSK25" s="145"/>
      <c r="SSL25" s="144"/>
      <c r="SSM25" s="145"/>
      <c r="SSN25" s="144"/>
      <c r="SSO25" s="145"/>
      <c r="SSP25" s="144"/>
      <c r="SSQ25" s="145"/>
      <c r="SSR25" s="144"/>
      <c r="SSS25" s="145"/>
      <c r="SST25" s="144"/>
      <c r="SSU25" s="145"/>
      <c r="SSV25" s="144"/>
      <c r="SSW25" s="145"/>
      <c r="SSX25" s="144"/>
      <c r="SSY25" s="145"/>
      <c r="SSZ25" s="144"/>
      <c r="STA25" s="145"/>
      <c r="STB25" s="144"/>
      <c r="STC25" s="145"/>
      <c r="STD25" s="144"/>
      <c r="STE25" s="145"/>
      <c r="STF25" s="144"/>
      <c r="STG25" s="145"/>
      <c r="STH25" s="144"/>
      <c r="STI25" s="145"/>
      <c r="STJ25" s="144"/>
      <c r="STK25" s="145"/>
      <c r="STL25" s="144"/>
      <c r="STM25" s="145"/>
      <c r="STN25" s="144"/>
      <c r="STO25" s="145"/>
      <c r="STP25" s="144"/>
      <c r="STQ25" s="145"/>
      <c r="STR25" s="144"/>
      <c r="STS25" s="145"/>
      <c r="STT25" s="144"/>
      <c r="STU25" s="145"/>
      <c r="STV25" s="144"/>
      <c r="STW25" s="145"/>
      <c r="STX25" s="144"/>
      <c r="STY25" s="145"/>
      <c r="STZ25" s="144"/>
      <c r="SUA25" s="145"/>
      <c r="SUB25" s="144"/>
      <c r="SUC25" s="145"/>
      <c r="SUD25" s="144"/>
      <c r="SUE25" s="145"/>
      <c r="SUF25" s="144"/>
      <c r="SUG25" s="145"/>
      <c r="SUH25" s="144"/>
      <c r="SUI25" s="145"/>
      <c r="SUJ25" s="144"/>
      <c r="SUK25" s="145"/>
      <c r="SUL25" s="144"/>
      <c r="SUM25" s="145"/>
      <c r="SUN25" s="144"/>
      <c r="SUO25" s="145"/>
      <c r="SUP25" s="144"/>
      <c r="SUQ25" s="145"/>
      <c r="SUR25" s="144"/>
      <c r="SUS25" s="145"/>
      <c r="SUT25" s="144"/>
      <c r="SUU25" s="145"/>
      <c r="SUV25" s="144"/>
      <c r="SUW25" s="145"/>
      <c r="SUX25" s="144"/>
      <c r="SUY25" s="145"/>
      <c r="SUZ25" s="144"/>
      <c r="SVA25" s="145"/>
      <c r="SVB25" s="144"/>
      <c r="SVC25" s="145"/>
      <c r="SVD25" s="144"/>
      <c r="SVE25" s="145"/>
      <c r="SVF25" s="144"/>
      <c r="SVG25" s="145"/>
      <c r="SVH25" s="144"/>
      <c r="SVI25" s="145"/>
      <c r="SVJ25" s="144"/>
      <c r="SVK25" s="145"/>
      <c r="SVL25" s="144"/>
      <c r="SVM25" s="145"/>
      <c r="SVN25" s="144"/>
      <c r="SVO25" s="145"/>
      <c r="SVP25" s="144"/>
      <c r="SVQ25" s="145"/>
      <c r="SVR25" s="144"/>
      <c r="SVS25" s="145"/>
      <c r="SVT25" s="144"/>
      <c r="SVU25" s="145"/>
      <c r="SVV25" s="144"/>
      <c r="SVW25" s="145"/>
      <c r="SVX25" s="144"/>
      <c r="SVY25" s="145"/>
      <c r="SVZ25" s="144"/>
      <c r="SWA25" s="145"/>
      <c r="SWB25" s="144"/>
      <c r="SWC25" s="145"/>
      <c r="SWD25" s="144"/>
      <c r="SWE25" s="145"/>
      <c r="SWF25" s="144"/>
      <c r="SWG25" s="145"/>
      <c r="SWH25" s="144"/>
      <c r="SWI25" s="145"/>
      <c r="SWJ25" s="144"/>
      <c r="SWK25" s="145"/>
      <c r="SWL25" s="144"/>
      <c r="SWM25" s="145"/>
      <c r="SWN25" s="144"/>
      <c r="SWO25" s="145"/>
      <c r="SWP25" s="144"/>
      <c r="SWQ25" s="145"/>
      <c r="SWR25" s="144"/>
      <c r="SWS25" s="145"/>
      <c r="SWT25" s="144"/>
      <c r="SWU25" s="145"/>
      <c r="SWV25" s="144"/>
      <c r="SWW25" s="145"/>
      <c r="SWX25" s="144"/>
      <c r="SWY25" s="145"/>
      <c r="SWZ25" s="144"/>
      <c r="SXA25" s="145"/>
      <c r="SXB25" s="144"/>
      <c r="SXC25" s="145"/>
      <c r="SXD25" s="144"/>
      <c r="SXE25" s="145"/>
      <c r="SXF25" s="144"/>
      <c r="SXG25" s="145"/>
      <c r="SXH25" s="144"/>
      <c r="SXI25" s="145"/>
      <c r="SXJ25" s="144"/>
      <c r="SXK25" s="145"/>
      <c r="SXL25" s="144"/>
      <c r="SXM25" s="145"/>
      <c r="SXN25" s="144"/>
      <c r="SXO25" s="145"/>
      <c r="SXP25" s="144"/>
      <c r="SXQ25" s="145"/>
      <c r="SXR25" s="144"/>
      <c r="SXS25" s="145"/>
      <c r="SXT25" s="144"/>
      <c r="SXU25" s="145"/>
      <c r="SXV25" s="144"/>
      <c r="SXW25" s="145"/>
      <c r="SXX25" s="144"/>
      <c r="SXY25" s="145"/>
      <c r="SXZ25" s="144"/>
      <c r="SYA25" s="145"/>
      <c r="SYB25" s="144"/>
      <c r="SYC25" s="145"/>
      <c r="SYD25" s="144"/>
      <c r="SYE25" s="145"/>
      <c r="SYF25" s="144"/>
      <c r="SYG25" s="145"/>
      <c r="SYH25" s="144"/>
      <c r="SYI25" s="145"/>
      <c r="SYJ25" s="144"/>
      <c r="SYK25" s="145"/>
      <c r="SYL25" s="144"/>
      <c r="SYM25" s="145"/>
      <c r="SYN25" s="144"/>
      <c r="SYO25" s="145"/>
      <c r="SYP25" s="144"/>
      <c r="SYQ25" s="145"/>
      <c r="SYR25" s="144"/>
      <c r="SYS25" s="145"/>
      <c r="SYT25" s="144"/>
      <c r="SYU25" s="145"/>
      <c r="SYV25" s="144"/>
      <c r="SYW25" s="145"/>
      <c r="SYX25" s="144"/>
      <c r="SYY25" s="145"/>
      <c r="SYZ25" s="144"/>
      <c r="SZA25" s="145"/>
      <c r="SZB25" s="144"/>
      <c r="SZC25" s="145"/>
      <c r="SZD25" s="144"/>
      <c r="SZE25" s="145"/>
      <c r="SZF25" s="144"/>
      <c r="SZG25" s="145"/>
      <c r="SZH25" s="144"/>
      <c r="SZI25" s="145"/>
      <c r="SZJ25" s="144"/>
      <c r="SZK25" s="145"/>
      <c r="SZL25" s="144"/>
      <c r="SZM25" s="145"/>
      <c r="SZN25" s="144"/>
      <c r="SZO25" s="145"/>
      <c r="SZP25" s="144"/>
      <c r="SZQ25" s="145"/>
      <c r="SZR25" s="144"/>
      <c r="SZS25" s="145"/>
      <c r="SZT25" s="144"/>
      <c r="SZU25" s="145"/>
      <c r="SZV25" s="144"/>
      <c r="SZW25" s="145"/>
      <c r="SZX25" s="144"/>
      <c r="SZY25" s="145"/>
      <c r="SZZ25" s="144"/>
      <c r="TAA25" s="145"/>
      <c r="TAB25" s="144"/>
      <c r="TAC25" s="145"/>
      <c r="TAD25" s="144"/>
      <c r="TAE25" s="145"/>
      <c r="TAF25" s="144"/>
      <c r="TAG25" s="145"/>
      <c r="TAH25" s="144"/>
      <c r="TAI25" s="145"/>
      <c r="TAJ25" s="144"/>
      <c r="TAK25" s="145"/>
      <c r="TAL25" s="144"/>
      <c r="TAM25" s="145"/>
      <c r="TAN25" s="144"/>
      <c r="TAO25" s="145"/>
      <c r="TAP25" s="144"/>
      <c r="TAQ25" s="145"/>
      <c r="TAR25" s="144"/>
      <c r="TAS25" s="145"/>
      <c r="TAT25" s="144"/>
      <c r="TAU25" s="145"/>
      <c r="TAV25" s="144"/>
      <c r="TAW25" s="145"/>
      <c r="TAX25" s="144"/>
      <c r="TAY25" s="145"/>
      <c r="TAZ25" s="144"/>
      <c r="TBA25" s="145"/>
      <c r="TBB25" s="144"/>
      <c r="TBC25" s="145"/>
      <c r="TBD25" s="144"/>
      <c r="TBE25" s="145"/>
      <c r="TBF25" s="144"/>
      <c r="TBG25" s="145"/>
      <c r="TBH25" s="144"/>
      <c r="TBI25" s="145"/>
      <c r="TBJ25" s="144"/>
      <c r="TBK25" s="145"/>
      <c r="TBL25" s="144"/>
      <c r="TBM25" s="145"/>
      <c r="TBN25" s="144"/>
      <c r="TBO25" s="145"/>
      <c r="TBP25" s="144"/>
      <c r="TBQ25" s="145"/>
      <c r="TBR25" s="144"/>
      <c r="TBS25" s="145"/>
      <c r="TBT25" s="144"/>
      <c r="TBU25" s="145"/>
      <c r="TBV25" s="144"/>
      <c r="TBW25" s="145"/>
      <c r="TBX25" s="144"/>
      <c r="TBY25" s="145"/>
      <c r="TBZ25" s="144"/>
      <c r="TCA25" s="145"/>
      <c r="TCB25" s="144"/>
      <c r="TCC25" s="145"/>
      <c r="TCD25" s="144"/>
      <c r="TCE25" s="145"/>
      <c r="TCF25" s="144"/>
      <c r="TCG25" s="145"/>
      <c r="TCH25" s="144"/>
      <c r="TCI25" s="145"/>
      <c r="TCJ25" s="144"/>
      <c r="TCK25" s="145"/>
      <c r="TCL25" s="144"/>
      <c r="TCM25" s="145"/>
      <c r="TCN25" s="144"/>
      <c r="TCO25" s="145"/>
      <c r="TCP25" s="144"/>
      <c r="TCQ25" s="145"/>
      <c r="TCR25" s="144"/>
      <c r="TCS25" s="145"/>
      <c r="TCT25" s="144"/>
      <c r="TCU25" s="145"/>
      <c r="TCV25" s="144"/>
      <c r="TCW25" s="145"/>
      <c r="TCX25" s="144"/>
      <c r="TCY25" s="145"/>
      <c r="TCZ25" s="144"/>
      <c r="TDA25" s="145"/>
      <c r="TDB25" s="144"/>
      <c r="TDC25" s="145"/>
      <c r="TDD25" s="144"/>
      <c r="TDE25" s="145"/>
      <c r="TDF25" s="144"/>
      <c r="TDG25" s="145"/>
      <c r="TDH25" s="144"/>
      <c r="TDI25" s="145"/>
      <c r="TDJ25" s="144"/>
      <c r="TDK25" s="145"/>
      <c r="TDL25" s="144"/>
      <c r="TDM25" s="145"/>
      <c r="TDN25" s="144"/>
      <c r="TDO25" s="145"/>
      <c r="TDP25" s="144"/>
      <c r="TDQ25" s="145"/>
      <c r="TDR25" s="144"/>
      <c r="TDS25" s="145"/>
      <c r="TDT25" s="144"/>
      <c r="TDU25" s="145"/>
      <c r="TDV25" s="144"/>
      <c r="TDW25" s="145"/>
      <c r="TDX25" s="144"/>
      <c r="TDY25" s="145"/>
      <c r="TDZ25" s="144"/>
      <c r="TEA25" s="145"/>
      <c r="TEB25" s="144"/>
      <c r="TEC25" s="145"/>
      <c r="TED25" s="144"/>
      <c r="TEE25" s="145"/>
      <c r="TEF25" s="144"/>
      <c r="TEG25" s="145"/>
      <c r="TEH25" s="144"/>
      <c r="TEI25" s="145"/>
      <c r="TEJ25" s="144"/>
      <c r="TEK25" s="145"/>
      <c r="TEL25" s="144"/>
      <c r="TEM25" s="145"/>
      <c r="TEN25" s="144"/>
      <c r="TEO25" s="145"/>
      <c r="TEP25" s="144"/>
      <c r="TEQ25" s="145"/>
      <c r="TER25" s="144"/>
      <c r="TES25" s="145"/>
      <c r="TET25" s="144"/>
      <c r="TEU25" s="145"/>
      <c r="TEV25" s="144"/>
      <c r="TEW25" s="145"/>
      <c r="TEX25" s="144"/>
      <c r="TEY25" s="145"/>
      <c r="TEZ25" s="144"/>
      <c r="TFA25" s="145"/>
      <c r="TFB25" s="144"/>
      <c r="TFC25" s="145"/>
      <c r="TFD25" s="144"/>
      <c r="TFE25" s="145"/>
      <c r="TFF25" s="144"/>
      <c r="TFG25" s="145"/>
      <c r="TFH25" s="144"/>
      <c r="TFI25" s="145"/>
      <c r="TFJ25" s="144"/>
      <c r="TFK25" s="145"/>
      <c r="TFL25" s="144"/>
      <c r="TFM25" s="145"/>
      <c r="TFN25" s="144"/>
      <c r="TFO25" s="145"/>
      <c r="TFP25" s="144"/>
      <c r="TFQ25" s="145"/>
      <c r="TFR25" s="144"/>
      <c r="TFS25" s="145"/>
      <c r="TFT25" s="144"/>
      <c r="TFU25" s="145"/>
      <c r="TFV25" s="144"/>
      <c r="TFW25" s="145"/>
      <c r="TFX25" s="144"/>
      <c r="TFY25" s="145"/>
      <c r="TFZ25" s="144"/>
      <c r="TGA25" s="145"/>
      <c r="TGB25" s="144"/>
      <c r="TGC25" s="145"/>
      <c r="TGD25" s="144"/>
      <c r="TGE25" s="145"/>
      <c r="TGF25" s="144"/>
      <c r="TGG25" s="145"/>
      <c r="TGH25" s="144"/>
      <c r="TGI25" s="145"/>
      <c r="TGJ25" s="144"/>
      <c r="TGK25" s="145"/>
      <c r="TGL25" s="144"/>
      <c r="TGM25" s="145"/>
      <c r="TGN25" s="144"/>
      <c r="TGO25" s="145"/>
      <c r="TGP25" s="144"/>
      <c r="TGQ25" s="145"/>
      <c r="TGR25" s="144"/>
      <c r="TGS25" s="145"/>
      <c r="TGT25" s="144"/>
      <c r="TGU25" s="145"/>
      <c r="TGV25" s="144"/>
      <c r="TGW25" s="145"/>
      <c r="TGX25" s="144"/>
      <c r="TGY25" s="145"/>
      <c r="TGZ25" s="144"/>
      <c r="THA25" s="145"/>
      <c r="THB25" s="144"/>
      <c r="THC25" s="145"/>
      <c r="THD25" s="144"/>
      <c r="THE25" s="145"/>
      <c r="THF25" s="144"/>
      <c r="THG25" s="145"/>
      <c r="THH25" s="144"/>
      <c r="THI25" s="145"/>
      <c r="THJ25" s="144"/>
      <c r="THK25" s="145"/>
      <c r="THL25" s="144"/>
      <c r="THM25" s="145"/>
      <c r="THN25" s="144"/>
      <c r="THO25" s="145"/>
      <c r="THP25" s="144"/>
      <c r="THQ25" s="145"/>
      <c r="THR25" s="144"/>
      <c r="THS25" s="145"/>
      <c r="THT25" s="144"/>
      <c r="THU25" s="145"/>
      <c r="THV25" s="144"/>
      <c r="THW25" s="145"/>
      <c r="THX25" s="144"/>
      <c r="THY25" s="145"/>
      <c r="THZ25" s="144"/>
      <c r="TIA25" s="145"/>
      <c r="TIB25" s="144"/>
      <c r="TIC25" s="145"/>
      <c r="TID25" s="144"/>
      <c r="TIE25" s="145"/>
      <c r="TIF25" s="144"/>
      <c r="TIG25" s="145"/>
      <c r="TIH25" s="144"/>
      <c r="TII25" s="145"/>
      <c r="TIJ25" s="144"/>
      <c r="TIK25" s="145"/>
      <c r="TIL25" s="144"/>
      <c r="TIM25" s="145"/>
      <c r="TIN25" s="144"/>
      <c r="TIO25" s="145"/>
      <c r="TIP25" s="144"/>
      <c r="TIQ25" s="145"/>
      <c r="TIR25" s="144"/>
      <c r="TIS25" s="145"/>
      <c r="TIT25" s="144"/>
      <c r="TIU25" s="145"/>
      <c r="TIV25" s="144"/>
      <c r="TIW25" s="145"/>
      <c r="TIX25" s="144"/>
      <c r="TIY25" s="145"/>
      <c r="TIZ25" s="144"/>
      <c r="TJA25" s="145"/>
      <c r="TJB25" s="144"/>
      <c r="TJC25" s="145"/>
      <c r="TJD25" s="144"/>
      <c r="TJE25" s="145"/>
      <c r="TJF25" s="144"/>
      <c r="TJG25" s="145"/>
      <c r="TJH25" s="144"/>
      <c r="TJI25" s="145"/>
      <c r="TJJ25" s="144"/>
      <c r="TJK25" s="145"/>
      <c r="TJL25" s="144"/>
      <c r="TJM25" s="145"/>
      <c r="TJN25" s="144"/>
      <c r="TJO25" s="145"/>
      <c r="TJP25" s="144"/>
      <c r="TJQ25" s="145"/>
      <c r="TJR25" s="144"/>
      <c r="TJS25" s="145"/>
      <c r="TJT25" s="144"/>
      <c r="TJU25" s="145"/>
      <c r="TJV25" s="144"/>
      <c r="TJW25" s="145"/>
      <c r="TJX25" s="144"/>
      <c r="TJY25" s="145"/>
      <c r="TJZ25" s="144"/>
      <c r="TKA25" s="145"/>
      <c r="TKB25" s="144"/>
      <c r="TKC25" s="145"/>
      <c r="TKD25" s="144"/>
      <c r="TKE25" s="145"/>
      <c r="TKF25" s="144"/>
      <c r="TKG25" s="145"/>
      <c r="TKH25" s="144"/>
      <c r="TKI25" s="145"/>
      <c r="TKJ25" s="144"/>
      <c r="TKK25" s="145"/>
      <c r="TKL25" s="144"/>
      <c r="TKM25" s="145"/>
      <c r="TKN25" s="144"/>
      <c r="TKO25" s="145"/>
      <c r="TKP25" s="144"/>
      <c r="TKQ25" s="145"/>
      <c r="TKR25" s="144"/>
      <c r="TKS25" s="145"/>
      <c r="TKT25" s="144"/>
      <c r="TKU25" s="145"/>
      <c r="TKV25" s="144"/>
      <c r="TKW25" s="145"/>
      <c r="TKX25" s="144"/>
      <c r="TKY25" s="145"/>
      <c r="TKZ25" s="144"/>
      <c r="TLA25" s="145"/>
      <c r="TLB25" s="144"/>
      <c r="TLC25" s="145"/>
      <c r="TLD25" s="144"/>
      <c r="TLE25" s="145"/>
      <c r="TLF25" s="144"/>
      <c r="TLG25" s="145"/>
      <c r="TLH25" s="144"/>
      <c r="TLI25" s="145"/>
      <c r="TLJ25" s="144"/>
      <c r="TLK25" s="145"/>
      <c r="TLL25" s="144"/>
      <c r="TLM25" s="145"/>
      <c r="TLN25" s="144"/>
      <c r="TLO25" s="145"/>
      <c r="TLP25" s="144"/>
      <c r="TLQ25" s="145"/>
      <c r="TLR25" s="144"/>
      <c r="TLS25" s="145"/>
      <c r="TLT25" s="144"/>
      <c r="TLU25" s="145"/>
      <c r="TLV25" s="144"/>
      <c r="TLW25" s="145"/>
      <c r="TLX25" s="144"/>
      <c r="TLY25" s="145"/>
      <c r="TLZ25" s="144"/>
      <c r="TMA25" s="145"/>
      <c r="TMB25" s="144"/>
      <c r="TMC25" s="145"/>
      <c r="TMD25" s="144"/>
      <c r="TME25" s="145"/>
      <c r="TMF25" s="144"/>
      <c r="TMG25" s="145"/>
      <c r="TMH25" s="144"/>
      <c r="TMI25" s="145"/>
      <c r="TMJ25" s="144"/>
      <c r="TMK25" s="145"/>
      <c r="TML25" s="144"/>
      <c r="TMM25" s="145"/>
      <c r="TMN25" s="144"/>
      <c r="TMO25" s="145"/>
      <c r="TMP25" s="144"/>
      <c r="TMQ25" s="145"/>
      <c r="TMR25" s="144"/>
      <c r="TMS25" s="145"/>
      <c r="TMT25" s="144"/>
      <c r="TMU25" s="145"/>
      <c r="TMV25" s="144"/>
      <c r="TMW25" s="145"/>
      <c r="TMX25" s="144"/>
      <c r="TMY25" s="145"/>
      <c r="TMZ25" s="144"/>
      <c r="TNA25" s="145"/>
      <c r="TNB25" s="144"/>
      <c r="TNC25" s="145"/>
      <c r="TND25" s="144"/>
      <c r="TNE25" s="145"/>
      <c r="TNF25" s="144"/>
      <c r="TNG25" s="145"/>
      <c r="TNH25" s="144"/>
      <c r="TNI25" s="145"/>
      <c r="TNJ25" s="144"/>
      <c r="TNK25" s="145"/>
      <c r="TNL25" s="144"/>
      <c r="TNM25" s="145"/>
      <c r="TNN25" s="144"/>
      <c r="TNO25" s="145"/>
      <c r="TNP25" s="144"/>
      <c r="TNQ25" s="145"/>
      <c r="TNR25" s="144"/>
      <c r="TNS25" s="145"/>
      <c r="TNT25" s="144"/>
      <c r="TNU25" s="145"/>
      <c r="TNV25" s="144"/>
      <c r="TNW25" s="145"/>
      <c r="TNX25" s="144"/>
      <c r="TNY25" s="145"/>
      <c r="TNZ25" s="144"/>
      <c r="TOA25" s="145"/>
      <c r="TOB25" s="144"/>
      <c r="TOC25" s="145"/>
      <c r="TOD25" s="144"/>
      <c r="TOE25" s="145"/>
      <c r="TOF25" s="144"/>
      <c r="TOG25" s="145"/>
      <c r="TOH25" s="144"/>
      <c r="TOI25" s="145"/>
      <c r="TOJ25" s="144"/>
      <c r="TOK25" s="145"/>
      <c r="TOL25" s="144"/>
      <c r="TOM25" s="145"/>
      <c r="TON25" s="144"/>
      <c r="TOO25" s="145"/>
      <c r="TOP25" s="144"/>
      <c r="TOQ25" s="145"/>
      <c r="TOR25" s="144"/>
      <c r="TOS25" s="145"/>
      <c r="TOT25" s="144"/>
      <c r="TOU25" s="145"/>
      <c r="TOV25" s="144"/>
      <c r="TOW25" s="145"/>
      <c r="TOX25" s="144"/>
      <c r="TOY25" s="145"/>
      <c r="TOZ25" s="144"/>
      <c r="TPA25" s="145"/>
      <c r="TPB25" s="144"/>
      <c r="TPC25" s="145"/>
      <c r="TPD25" s="144"/>
      <c r="TPE25" s="145"/>
      <c r="TPF25" s="144"/>
      <c r="TPG25" s="145"/>
      <c r="TPH25" s="144"/>
      <c r="TPI25" s="145"/>
      <c r="TPJ25" s="144"/>
      <c r="TPK25" s="145"/>
      <c r="TPL25" s="144"/>
      <c r="TPM25" s="145"/>
      <c r="TPN25" s="144"/>
      <c r="TPO25" s="145"/>
      <c r="TPP25" s="144"/>
      <c r="TPQ25" s="145"/>
      <c r="TPR25" s="144"/>
      <c r="TPS25" s="145"/>
      <c r="TPT25" s="144"/>
      <c r="TPU25" s="145"/>
      <c r="TPV25" s="144"/>
      <c r="TPW25" s="145"/>
      <c r="TPX25" s="144"/>
      <c r="TPY25" s="145"/>
      <c r="TPZ25" s="144"/>
      <c r="TQA25" s="145"/>
      <c r="TQB25" s="144"/>
      <c r="TQC25" s="145"/>
      <c r="TQD25" s="144"/>
      <c r="TQE25" s="145"/>
      <c r="TQF25" s="144"/>
      <c r="TQG25" s="145"/>
      <c r="TQH25" s="144"/>
      <c r="TQI25" s="145"/>
      <c r="TQJ25" s="144"/>
      <c r="TQK25" s="145"/>
      <c r="TQL25" s="144"/>
      <c r="TQM25" s="145"/>
      <c r="TQN25" s="144"/>
      <c r="TQO25" s="145"/>
      <c r="TQP25" s="144"/>
      <c r="TQQ25" s="145"/>
      <c r="TQR25" s="144"/>
      <c r="TQS25" s="145"/>
      <c r="TQT25" s="144"/>
      <c r="TQU25" s="145"/>
      <c r="TQV25" s="144"/>
      <c r="TQW25" s="145"/>
      <c r="TQX25" s="144"/>
      <c r="TQY25" s="145"/>
      <c r="TQZ25" s="144"/>
      <c r="TRA25" s="145"/>
      <c r="TRB25" s="144"/>
      <c r="TRC25" s="145"/>
      <c r="TRD25" s="144"/>
      <c r="TRE25" s="145"/>
      <c r="TRF25" s="144"/>
      <c r="TRG25" s="145"/>
      <c r="TRH25" s="144"/>
      <c r="TRI25" s="145"/>
      <c r="TRJ25" s="144"/>
      <c r="TRK25" s="145"/>
      <c r="TRL25" s="144"/>
      <c r="TRM25" s="145"/>
      <c r="TRN25" s="144"/>
      <c r="TRO25" s="145"/>
      <c r="TRP25" s="144"/>
      <c r="TRQ25" s="145"/>
      <c r="TRR25" s="144"/>
      <c r="TRS25" s="145"/>
      <c r="TRT25" s="144"/>
      <c r="TRU25" s="145"/>
      <c r="TRV25" s="144"/>
      <c r="TRW25" s="145"/>
      <c r="TRX25" s="144"/>
      <c r="TRY25" s="145"/>
      <c r="TRZ25" s="144"/>
      <c r="TSA25" s="145"/>
      <c r="TSB25" s="144"/>
      <c r="TSC25" s="145"/>
      <c r="TSD25" s="144"/>
      <c r="TSE25" s="145"/>
      <c r="TSF25" s="144"/>
      <c r="TSG25" s="145"/>
      <c r="TSH25" s="144"/>
      <c r="TSI25" s="145"/>
      <c r="TSJ25" s="144"/>
      <c r="TSK25" s="145"/>
      <c r="TSL25" s="144"/>
      <c r="TSM25" s="145"/>
      <c r="TSN25" s="144"/>
      <c r="TSO25" s="145"/>
      <c r="TSP25" s="144"/>
      <c r="TSQ25" s="145"/>
      <c r="TSR25" s="144"/>
      <c r="TSS25" s="145"/>
      <c r="TST25" s="144"/>
      <c r="TSU25" s="145"/>
      <c r="TSV25" s="144"/>
      <c r="TSW25" s="145"/>
      <c r="TSX25" s="144"/>
      <c r="TSY25" s="145"/>
      <c r="TSZ25" s="144"/>
      <c r="TTA25" s="145"/>
      <c r="TTB25" s="144"/>
      <c r="TTC25" s="145"/>
      <c r="TTD25" s="144"/>
      <c r="TTE25" s="145"/>
      <c r="TTF25" s="144"/>
      <c r="TTG25" s="145"/>
      <c r="TTH25" s="144"/>
      <c r="TTI25" s="145"/>
      <c r="TTJ25" s="144"/>
      <c r="TTK25" s="145"/>
      <c r="TTL25" s="144"/>
      <c r="TTM25" s="145"/>
      <c r="TTN25" s="144"/>
      <c r="TTO25" s="145"/>
      <c r="TTP25" s="144"/>
      <c r="TTQ25" s="145"/>
      <c r="TTR25" s="144"/>
      <c r="TTS25" s="145"/>
      <c r="TTT25" s="144"/>
      <c r="TTU25" s="145"/>
      <c r="TTV25" s="144"/>
      <c r="TTW25" s="145"/>
      <c r="TTX25" s="144"/>
      <c r="TTY25" s="145"/>
      <c r="TTZ25" s="144"/>
      <c r="TUA25" s="145"/>
      <c r="TUB25" s="144"/>
      <c r="TUC25" s="145"/>
      <c r="TUD25" s="144"/>
      <c r="TUE25" s="145"/>
      <c r="TUF25" s="144"/>
      <c r="TUG25" s="145"/>
      <c r="TUH25" s="144"/>
      <c r="TUI25" s="145"/>
      <c r="TUJ25" s="144"/>
      <c r="TUK25" s="145"/>
      <c r="TUL25" s="144"/>
      <c r="TUM25" s="145"/>
      <c r="TUN25" s="144"/>
      <c r="TUO25" s="145"/>
      <c r="TUP25" s="144"/>
      <c r="TUQ25" s="145"/>
      <c r="TUR25" s="144"/>
      <c r="TUS25" s="145"/>
      <c r="TUT25" s="144"/>
      <c r="TUU25" s="145"/>
      <c r="TUV25" s="144"/>
      <c r="TUW25" s="145"/>
      <c r="TUX25" s="144"/>
      <c r="TUY25" s="145"/>
      <c r="TUZ25" s="144"/>
      <c r="TVA25" s="145"/>
      <c r="TVB25" s="144"/>
      <c r="TVC25" s="145"/>
      <c r="TVD25" s="144"/>
      <c r="TVE25" s="145"/>
      <c r="TVF25" s="144"/>
      <c r="TVG25" s="145"/>
      <c r="TVH25" s="144"/>
      <c r="TVI25" s="145"/>
      <c r="TVJ25" s="144"/>
      <c r="TVK25" s="145"/>
      <c r="TVL25" s="144"/>
      <c r="TVM25" s="145"/>
      <c r="TVN25" s="144"/>
      <c r="TVO25" s="145"/>
      <c r="TVP25" s="144"/>
      <c r="TVQ25" s="145"/>
      <c r="TVR25" s="144"/>
      <c r="TVS25" s="145"/>
      <c r="TVT25" s="144"/>
      <c r="TVU25" s="145"/>
      <c r="TVV25" s="144"/>
      <c r="TVW25" s="145"/>
      <c r="TVX25" s="144"/>
      <c r="TVY25" s="145"/>
      <c r="TVZ25" s="144"/>
      <c r="TWA25" s="145"/>
      <c r="TWB25" s="144"/>
      <c r="TWC25" s="145"/>
      <c r="TWD25" s="144"/>
      <c r="TWE25" s="145"/>
      <c r="TWF25" s="144"/>
      <c r="TWG25" s="145"/>
      <c r="TWH25" s="144"/>
      <c r="TWI25" s="145"/>
      <c r="TWJ25" s="144"/>
      <c r="TWK25" s="145"/>
      <c r="TWL25" s="144"/>
      <c r="TWM25" s="145"/>
      <c r="TWN25" s="144"/>
      <c r="TWO25" s="145"/>
      <c r="TWP25" s="144"/>
      <c r="TWQ25" s="145"/>
      <c r="TWR25" s="144"/>
      <c r="TWS25" s="145"/>
      <c r="TWT25" s="144"/>
      <c r="TWU25" s="145"/>
      <c r="TWV25" s="144"/>
      <c r="TWW25" s="145"/>
      <c r="TWX25" s="144"/>
      <c r="TWY25" s="145"/>
      <c r="TWZ25" s="144"/>
      <c r="TXA25" s="145"/>
      <c r="TXB25" s="144"/>
      <c r="TXC25" s="145"/>
      <c r="TXD25" s="144"/>
      <c r="TXE25" s="145"/>
      <c r="TXF25" s="144"/>
      <c r="TXG25" s="145"/>
      <c r="TXH25" s="144"/>
      <c r="TXI25" s="145"/>
      <c r="TXJ25" s="144"/>
      <c r="TXK25" s="145"/>
      <c r="TXL25" s="144"/>
      <c r="TXM25" s="145"/>
      <c r="TXN25" s="144"/>
      <c r="TXO25" s="145"/>
      <c r="TXP25" s="144"/>
      <c r="TXQ25" s="145"/>
      <c r="TXR25" s="144"/>
      <c r="TXS25" s="145"/>
      <c r="TXT25" s="144"/>
      <c r="TXU25" s="145"/>
      <c r="TXV25" s="144"/>
      <c r="TXW25" s="145"/>
      <c r="TXX25" s="144"/>
      <c r="TXY25" s="145"/>
      <c r="TXZ25" s="144"/>
      <c r="TYA25" s="145"/>
      <c r="TYB25" s="144"/>
      <c r="TYC25" s="145"/>
      <c r="TYD25" s="144"/>
      <c r="TYE25" s="145"/>
      <c r="TYF25" s="144"/>
      <c r="TYG25" s="145"/>
      <c r="TYH25" s="144"/>
      <c r="TYI25" s="145"/>
      <c r="TYJ25" s="144"/>
      <c r="TYK25" s="145"/>
      <c r="TYL25" s="144"/>
      <c r="TYM25" s="145"/>
      <c r="TYN25" s="144"/>
      <c r="TYO25" s="145"/>
      <c r="TYP25" s="144"/>
      <c r="TYQ25" s="145"/>
      <c r="TYR25" s="144"/>
      <c r="TYS25" s="145"/>
      <c r="TYT25" s="144"/>
      <c r="TYU25" s="145"/>
      <c r="TYV25" s="144"/>
      <c r="TYW25" s="145"/>
      <c r="TYX25" s="144"/>
      <c r="TYY25" s="145"/>
      <c r="TYZ25" s="144"/>
      <c r="TZA25" s="145"/>
      <c r="TZB25" s="144"/>
      <c r="TZC25" s="145"/>
      <c r="TZD25" s="144"/>
      <c r="TZE25" s="145"/>
      <c r="TZF25" s="144"/>
      <c r="TZG25" s="145"/>
      <c r="TZH25" s="144"/>
      <c r="TZI25" s="145"/>
      <c r="TZJ25" s="144"/>
      <c r="TZK25" s="145"/>
      <c r="TZL25" s="144"/>
      <c r="TZM25" s="145"/>
      <c r="TZN25" s="144"/>
      <c r="TZO25" s="145"/>
      <c r="TZP25" s="144"/>
      <c r="TZQ25" s="145"/>
      <c r="TZR25" s="144"/>
      <c r="TZS25" s="145"/>
      <c r="TZT25" s="144"/>
      <c r="TZU25" s="145"/>
      <c r="TZV25" s="144"/>
      <c r="TZW25" s="145"/>
      <c r="TZX25" s="144"/>
      <c r="TZY25" s="145"/>
      <c r="TZZ25" s="144"/>
      <c r="UAA25" s="145"/>
      <c r="UAB25" s="144"/>
      <c r="UAC25" s="145"/>
      <c r="UAD25" s="144"/>
      <c r="UAE25" s="145"/>
      <c r="UAF25" s="144"/>
      <c r="UAG25" s="145"/>
      <c r="UAH25" s="144"/>
      <c r="UAI25" s="145"/>
      <c r="UAJ25" s="144"/>
      <c r="UAK25" s="145"/>
      <c r="UAL25" s="144"/>
      <c r="UAM25" s="145"/>
      <c r="UAN25" s="144"/>
      <c r="UAO25" s="145"/>
      <c r="UAP25" s="144"/>
      <c r="UAQ25" s="145"/>
      <c r="UAR25" s="144"/>
      <c r="UAS25" s="145"/>
      <c r="UAT25" s="144"/>
      <c r="UAU25" s="145"/>
      <c r="UAV25" s="144"/>
      <c r="UAW25" s="145"/>
      <c r="UAX25" s="144"/>
      <c r="UAY25" s="145"/>
      <c r="UAZ25" s="144"/>
      <c r="UBA25" s="145"/>
      <c r="UBB25" s="144"/>
      <c r="UBC25" s="145"/>
      <c r="UBD25" s="144"/>
      <c r="UBE25" s="145"/>
      <c r="UBF25" s="144"/>
      <c r="UBG25" s="145"/>
      <c r="UBH25" s="144"/>
      <c r="UBI25" s="145"/>
      <c r="UBJ25" s="144"/>
      <c r="UBK25" s="145"/>
      <c r="UBL25" s="144"/>
      <c r="UBM25" s="145"/>
      <c r="UBN25" s="144"/>
      <c r="UBO25" s="145"/>
      <c r="UBP25" s="144"/>
      <c r="UBQ25" s="145"/>
      <c r="UBR25" s="144"/>
      <c r="UBS25" s="145"/>
      <c r="UBT25" s="144"/>
      <c r="UBU25" s="145"/>
      <c r="UBV25" s="144"/>
      <c r="UBW25" s="145"/>
      <c r="UBX25" s="144"/>
      <c r="UBY25" s="145"/>
      <c r="UBZ25" s="144"/>
      <c r="UCA25" s="145"/>
      <c r="UCB25" s="144"/>
      <c r="UCC25" s="145"/>
      <c r="UCD25" s="144"/>
      <c r="UCE25" s="145"/>
      <c r="UCF25" s="144"/>
      <c r="UCG25" s="145"/>
      <c r="UCH25" s="144"/>
      <c r="UCI25" s="145"/>
      <c r="UCJ25" s="144"/>
      <c r="UCK25" s="145"/>
      <c r="UCL25" s="144"/>
      <c r="UCM25" s="145"/>
      <c r="UCN25" s="144"/>
      <c r="UCO25" s="145"/>
      <c r="UCP25" s="144"/>
      <c r="UCQ25" s="145"/>
      <c r="UCR25" s="144"/>
      <c r="UCS25" s="145"/>
      <c r="UCT25" s="144"/>
      <c r="UCU25" s="145"/>
      <c r="UCV25" s="144"/>
      <c r="UCW25" s="145"/>
      <c r="UCX25" s="144"/>
      <c r="UCY25" s="145"/>
      <c r="UCZ25" s="144"/>
      <c r="UDA25" s="145"/>
      <c r="UDB25" s="144"/>
      <c r="UDC25" s="145"/>
      <c r="UDD25" s="144"/>
      <c r="UDE25" s="145"/>
      <c r="UDF25" s="144"/>
      <c r="UDG25" s="145"/>
      <c r="UDH25" s="144"/>
      <c r="UDI25" s="145"/>
      <c r="UDJ25" s="144"/>
      <c r="UDK25" s="145"/>
      <c r="UDL25" s="144"/>
      <c r="UDM25" s="145"/>
      <c r="UDN25" s="144"/>
      <c r="UDO25" s="145"/>
      <c r="UDP25" s="144"/>
      <c r="UDQ25" s="145"/>
      <c r="UDR25" s="144"/>
      <c r="UDS25" s="145"/>
      <c r="UDT25" s="144"/>
      <c r="UDU25" s="145"/>
      <c r="UDV25" s="144"/>
      <c r="UDW25" s="145"/>
      <c r="UDX25" s="144"/>
      <c r="UDY25" s="145"/>
      <c r="UDZ25" s="144"/>
      <c r="UEA25" s="145"/>
      <c r="UEB25" s="144"/>
      <c r="UEC25" s="145"/>
      <c r="UED25" s="144"/>
      <c r="UEE25" s="145"/>
      <c r="UEF25" s="144"/>
      <c r="UEG25" s="145"/>
      <c r="UEH25" s="144"/>
      <c r="UEI25" s="145"/>
      <c r="UEJ25" s="144"/>
      <c r="UEK25" s="145"/>
      <c r="UEL25" s="144"/>
      <c r="UEM25" s="145"/>
      <c r="UEN25" s="144"/>
      <c r="UEO25" s="145"/>
      <c r="UEP25" s="144"/>
      <c r="UEQ25" s="145"/>
      <c r="UER25" s="144"/>
      <c r="UES25" s="145"/>
      <c r="UET25" s="144"/>
      <c r="UEU25" s="145"/>
      <c r="UEV25" s="144"/>
      <c r="UEW25" s="145"/>
      <c r="UEX25" s="144"/>
      <c r="UEY25" s="145"/>
      <c r="UEZ25" s="144"/>
      <c r="UFA25" s="145"/>
      <c r="UFB25" s="144"/>
      <c r="UFC25" s="145"/>
      <c r="UFD25" s="144"/>
      <c r="UFE25" s="145"/>
      <c r="UFF25" s="144"/>
      <c r="UFG25" s="145"/>
      <c r="UFH25" s="144"/>
      <c r="UFI25" s="145"/>
      <c r="UFJ25" s="144"/>
      <c r="UFK25" s="145"/>
      <c r="UFL25" s="144"/>
      <c r="UFM25" s="145"/>
      <c r="UFN25" s="144"/>
      <c r="UFO25" s="145"/>
      <c r="UFP25" s="144"/>
      <c r="UFQ25" s="145"/>
      <c r="UFR25" s="144"/>
      <c r="UFS25" s="145"/>
      <c r="UFT25" s="144"/>
      <c r="UFU25" s="145"/>
      <c r="UFV25" s="144"/>
      <c r="UFW25" s="145"/>
      <c r="UFX25" s="144"/>
      <c r="UFY25" s="145"/>
      <c r="UFZ25" s="144"/>
      <c r="UGA25" s="145"/>
      <c r="UGB25" s="144"/>
      <c r="UGC25" s="145"/>
      <c r="UGD25" s="144"/>
      <c r="UGE25" s="145"/>
      <c r="UGF25" s="144"/>
      <c r="UGG25" s="145"/>
      <c r="UGH25" s="144"/>
      <c r="UGI25" s="145"/>
      <c r="UGJ25" s="144"/>
      <c r="UGK25" s="145"/>
      <c r="UGL25" s="144"/>
      <c r="UGM25" s="145"/>
      <c r="UGN25" s="144"/>
      <c r="UGO25" s="145"/>
      <c r="UGP25" s="144"/>
      <c r="UGQ25" s="145"/>
      <c r="UGR25" s="144"/>
      <c r="UGS25" s="145"/>
      <c r="UGT25" s="144"/>
      <c r="UGU25" s="145"/>
      <c r="UGV25" s="144"/>
      <c r="UGW25" s="145"/>
      <c r="UGX25" s="144"/>
      <c r="UGY25" s="145"/>
      <c r="UGZ25" s="144"/>
      <c r="UHA25" s="145"/>
      <c r="UHB25" s="144"/>
      <c r="UHC25" s="145"/>
      <c r="UHD25" s="144"/>
      <c r="UHE25" s="145"/>
      <c r="UHF25" s="144"/>
      <c r="UHG25" s="145"/>
      <c r="UHH25" s="144"/>
      <c r="UHI25" s="145"/>
      <c r="UHJ25" s="144"/>
      <c r="UHK25" s="145"/>
      <c r="UHL25" s="144"/>
      <c r="UHM25" s="145"/>
      <c r="UHN25" s="144"/>
      <c r="UHO25" s="145"/>
      <c r="UHP25" s="144"/>
      <c r="UHQ25" s="145"/>
      <c r="UHR25" s="144"/>
      <c r="UHS25" s="145"/>
      <c r="UHT25" s="144"/>
      <c r="UHU25" s="145"/>
      <c r="UHV25" s="144"/>
      <c r="UHW25" s="145"/>
      <c r="UHX25" s="144"/>
      <c r="UHY25" s="145"/>
      <c r="UHZ25" s="144"/>
      <c r="UIA25" s="145"/>
      <c r="UIB25" s="144"/>
      <c r="UIC25" s="145"/>
      <c r="UID25" s="144"/>
      <c r="UIE25" s="145"/>
      <c r="UIF25" s="144"/>
      <c r="UIG25" s="145"/>
      <c r="UIH25" s="144"/>
      <c r="UII25" s="145"/>
      <c r="UIJ25" s="144"/>
      <c r="UIK25" s="145"/>
      <c r="UIL25" s="144"/>
      <c r="UIM25" s="145"/>
      <c r="UIN25" s="144"/>
      <c r="UIO25" s="145"/>
      <c r="UIP25" s="144"/>
      <c r="UIQ25" s="145"/>
      <c r="UIR25" s="144"/>
      <c r="UIS25" s="145"/>
      <c r="UIT25" s="144"/>
      <c r="UIU25" s="145"/>
      <c r="UIV25" s="144"/>
      <c r="UIW25" s="145"/>
      <c r="UIX25" s="144"/>
      <c r="UIY25" s="145"/>
      <c r="UIZ25" s="144"/>
      <c r="UJA25" s="145"/>
      <c r="UJB25" s="144"/>
      <c r="UJC25" s="145"/>
      <c r="UJD25" s="144"/>
      <c r="UJE25" s="145"/>
      <c r="UJF25" s="144"/>
      <c r="UJG25" s="145"/>
      <c r="UJH25" s="144"/>
      <c r="UJI25" s="145"/>
      <c r="UJJ25" s="144"/>
      <c r="UJK25" s="145"/>
      <c r="UJL25" s="144"/>
      <c r="UJM25" s="145"/>
      <c r="UJN25" s="144"/>
      <c r="UJO25" s="145"/>
      <c r="UJP25" s="144"/>
      <c r="UJQ25" s="145"/>
      <c r="UJR25" s="144"/>
      <c r="UJS25" s="145"/>
      <c r="UJT25" s="144"/>
      <c r="UJU25" s="145"/>
      <c r="UJV25" s="144"/>
      <c r="UJW25" s="145"/>
      <c r="UJX25" s="144"/>
      <c r="UJY25" s="145"/>
      <c r="UJZ25" s="144"/>
      <c r="UKA25" s="145"/>
      <c r="UKB25" s="144"/>
      <c r="UKC25" s="145"/>
      <c r="UKD25" s="144"/>
      <c r="UKE25" s="145"/>
      <c r="UKF25" s="144"/>
      <c r="UKG25" s="145"/>
      <c r="UKH25" s="144"/>
      <c r="UKI25" s="145"/>
      <c r="UKJ25" s="144"/>
      <c r="UKK25" s="145"/>
      <c r="UKL25" s="144"/>
      <c r="UKM25" s="145"/>
      <c r="UKN25" s="144"/>
      <c r="UKO25" s="145"/>
      <c r="UKP25" s="144"/>
      <c r="UKQ25" s="145"/>
      <c r="UKR25" s="144"/>
      <c r="UKS25" s="145"/>
      <c r="UKT25" s="144"/>
      <c r="UKU25" s="145"/>
      <c r="UKV25" s="144"/>
      <c r="UKW25" s="145"/>
      <c r="UKX25" s="144"/>
      <c r="UKY25" s="145"/>
      <c r="UKZ25" s="144"/>
      <c r="ULA25" s="145"/>
      <c r="ULB25" s="144"/>
      <c r="ULC25" s="145"/>
      <c r="ULD25" s="144"/>
      <c r="ULE25" s="145"/>
      <c r="ULF25" s="144"/>
      <c r="ULG25" s="145"/>
      <c r="ULH25" s="144"/>
      <c r="ULI25" s="145"/>
      <c r="ULJ25" s="144"/>
      <c r="ULK25" s="145"/>
      <c r="ULL25" s="144"/>
      <c r="ULM25" s="145"/>
      <c r="ULN25" s="144"/>
      <c r="ULO25" s="145"/>
      <c r="ULP25" s="144"/>
      <c r="ULQ25" s="145"/>
      <c r="ULR25" s="144"/>
      <c r="ULS25" s="145"/>
      <c r="ULT25" s="144"/>
      <c r="ULU25" s="145"/>
      <c r="ULV25" s="144"/>
      <c r="ULW25" s="145"/>
      <c r="ULX25" s="144"/>
      <c r="ULY25" s="145"/>
      <c r="ULZ25" s="144"/>
      <c r="UMA25" s="145"/>
      <c r="UMB25" s="144"/>
      <c r="UMC25" s="145"/>
      <c r="UMD25" s="144"/>
      <c r="UME25" s="145"/>
      <c r="UMF25" s="144"/>
      <c r="UMG25" s="145"/>
      <c r="UMH25" s="144"/>
      <c r="UMI25" s="145"/>
      <c r="UMJ25" s="144"/>
      <c r="UMK25" s="145"/>
      <c r="UML25" s="144"/>
      <c r="UMM25" s="145"/>
      <c r="UMN25" s="144"/>
      <c r="UMO25" s="145"/>
      <c r="UMP25" s="144"/>
      <c r="UMQ25" s="145"/>
      <c r="UMR25" s="144"/>
      <c r="UMS25" s="145"/>
      <c r="UMT25" s="144"/>
      <c r="UMU25" s="145"/>
      <c r="UMV25" s="144"/>
      <c r="UMW25" s="145"/>
      <c r="UMX25" s="144"/>
      <c r="UMY25" s="145"/>
      <c r="UMZ25" s="144"/>
      <c r="UNA25" s="145"/>
      <c r="UNB25" s="144"/>
      <c r="UNC25" s="145"/>
      <c r="UND25" s="144"/>
      <c r="UNE25" s="145"/>
      <c r="UNF25" s="144"/>
      <c r="UNG25" s="145"/>
      <c r="UNH25" s="144"/>
      <c r="UNI25" s="145"/>
      <c r="UNJ25" s="144"/>
      <c r="UNK25" s="145"/>
      <c r="UNL25" s="144"/>
      <c r="UNM25" s="145"/>
      <c r="UNN25" s="144"/>
      <c r="UNO25" s="145"/>
      <c r="UNP25" s="144"/>
      <c r="UNQ25" s="145"/>
      <c r="UNR25" s="144"/>
      <c r="UNS25" s="145"/>
      <c r="UNT25" s="144"/>
      <c r="UNU25" s="145"/>
      <c r="UNV25" s="144"/>
      <c r="UNW25" s="145"/>
      <c r="UNX25" s="144"/>
      <c r="UNY25" s="145"/>
      <c r="UNZ25" s="144"/>
      <c r="UOA25" s="145"/>
      <c r="UOB25" s="144"/>
      <c r="UOC25" s="145"/>
      <c r="UOD25" s="144"/>
      <c r="UOE25" s="145"/>
      <c r="UOF25" s="144"/>
      <c r="UOG25" s="145"/>
      <c r="UOH25" s="144"/>
      <c r="UOI25" s="145"/>
      <c r="UOJ25" s="144"/>
      <c r="UOK25" s="145"/>
      <c r="UOL25" s="144"/>
      <c r="UOM25" s="145"/>
      <c r="UON25" s="144"/>
      <c r="UOO25" s="145"/>
      <c r="UOP25" s="144"/>
      <c r="UOQ25" s="145"/>
      <c r="UOR25" s="144"/>
      <c r="UOS25" s="145"/>
      <c r="UOT25" s="144"/>
      <c r="UOU25" s="145"/>
      <c r="UOV25" s="144"/>
      <c r="UOW25" s="145"/>
      <c r="UOX25" s="144"/>
      <c r="UOY25" s="145"/>
      <c r="UOZ25" s="144"/>
      <c r="UPA25" s="145"/>
      <c r="UPB25" s="144"/>
      <c r="UPC25" s="145"/>
      <c r="UPD25" s="144"/>
      <c r="UPE25" s="145"/>
      <c r="UPF25" s="144"/>
      <c r="UPG25" s="145"/>
      <c r="UPH25" s="144"/>
      <c r="UPI25" s="145"/>
      <c r="UPJ25" s="144"/>
      <c r="UPK25" s="145"/>
      <c r="UPL25" s="144"/>
      <c r="UPM25" s="145"/>
      <c r="UPN25" s="144"/>
      <c r="UPO25" s="145"/>
      <c r="UPP25" s="144"/>
      <c r="UPQ25" s="145"/>
      <c r="UPR25" s="144"/>
      <c r="UPS25" s="145"/>
      <c r="UPT25" s="144"/>
      <c r="UPU25" s="145"/>
      <c r="UPV25" s="144"/>
      <c r="UPW25" s="145"/>
      <c r="UPX25" s="144"/>
      <c r="UPY25" s="145"/>
      <c r="UPZ25" s="144"/>
      <c r="UQA25" s="145"/>
      <c r="UQB25" s="144"/>
      <c r="UQC25" s="145"/>
      <c r="UQD25" s="144"/>
      <c r="UQE25" s="145"/>
      <c r="UQF25" s="144"/>
      <c r="UQG25" s="145"/>
      <c r="UQH25" s="144"/>
      <c r="UQI25" s="145"/>
      <c r="UQJ25" s="144"/>
      <c r="UQK25" s="145"/>
      <c r="UQL25" s="144"/>
      <c r="UQM25" s="145"/>
      <c r="UQN25" s="144"/>
      <c r="UQO25" s="145"/>
      <c r="UQP25" s="144"/>
      <c r="UQQ25" s="145"/>
      <c r="UQR25" s="144"/>
      <c r="UQS25" s="145"/>
      <c r="UQT25" s="144"/>
      <c r="UQU25" s="145"/>
      <c r="UQV25" s="144"/>
      <c r="UQW25" s="145"/>
      <c r="UQX25" s="144"/>
      <c r="UQY25" s="145"/>
      <c r="UQZ25" s="144"/>
      <c r="URA25" s="145"/>
      <c r="URB25" s="144"/>
      <c r="URC25" s="145"/>
      <c r="URD25" s="144"/>
      <c r="URE25" s="145"/>
      <c r="URF25" s="144"/>
      <c r="URG25" s="145"/>
      <c r="URH25" s="144"/>
      <c r="URI25" s="145"/>
      <c r="URJ25" s="144"/>
      <c r="URK25" s="145"/>
      <c r="URL25" s="144"/>
      <c r="URM25" s="145"/>
      <c r="URN25" s="144"/>
      <c r="URO25" s="145"/>
      <c r="URP25" s="144"/>
      <c r="URQ25" s="145"/>
      <c r="URR25" s="144"/>
      <c r="URS25" s="145"/>
      <c r="URT25" s="144"/>
      <c r="URU25" s="145"/>
      <c r="URV25" s="144"/>
      <c r="URW25" s="145"/>
      <c r="URX25" s="144"/>
      <c r="URY25" s="145"/>
      <c r="URZ25" s="144"/>
      <c r="USA25" s="145"/>
      <c r="USB25" s="144"/>
      <c r="USC25" s="145"/>
      <c r="USD25" s="144"/>
      <c r="USE25" s="145"/>
      <c r="USF25" s="144"/>
      <c r="USG25" s="145"/>
      <c r="USH25" s="144"/>
      <c r="USI25" s="145"/>
      <c r="USJ25" s="144"/>
      <c r="USK25" s="145"/>
      <c r="USL25" s="144"/>
      <c r="USM25" s="145"/>
      <c r="USN25" s="144"/>
      <c r="USO25" s="145"/>
      <c r="USP25" s="144"/>
      <c r="USQ25" s="145"/>
      <c r="USR25" s="144"/>
      <c r="USS25" s="145"/>
      <c r="UST25" s="144"/>
      <c r="USU25" s="145"/>
      <c r="USV25" s="144"/>
      <c r="USW25" s="145"/>
      <c r="USX25" s="144"/>
      <c r="USY25" s="145"/>
      <c r="USZ25" s="144"/>
      <c r="UTA25" s="145"/>
      <c r="UTB25" s="144"/>
      <c r="UTC25" s="145"/>
      <c r="UTD25" s="144"/>
      <c r="UTE25" s="145"/>
      <c r="UTF25" s="144"/>
      <c r="UTG25" s="145"/>
      <c r="UTH25" s="144"/>
      <c r="UTI25" s="145"/>
      <c r="UTJ25" s="144"/>
      <c r="UTK25" s="145"/>
      <c r="UTL25" s="144"/>
      <c r="UTM25" s="145"/>
      <c r="UTN25" s="144"/>
      <c r="UTO25" s="145"/>
      <c r="UTP25" s="144"/>
      <c r="UTQ25" s="145"/>
      <c r="UTR25" s="144"/>
      <c r="UTS25" s="145"/>
      <c r="UTT25" s="144"/>
      <c r="UTU25" s="145"/>
      <c r="UTV25" s="144"/>
      <c r="UTW25" s="145"/>
      <c r="UTX25" s="144"/>
      <c r="UTY25" s="145"/>
      <c r="UTZ25" s="144"/>
      <c r="UUA25" s="145"/>
      <c r="UUB25" s="144"/>
      <c r="UUC25" s="145"/>
      <c r="UUD25" s="144"/>
      <c r="UUE25" s="145"/>
      <c r="UUF25" s="144"/>
      <c r="UUG25" s="145"/>
      <c r="UUH25" s="144"/>
      <c r="UUI25" s="145"/>
      <c r="UUJ25" s="144"/>
      <c r="UUK25" s="145"/>
      <c r="UUL25" s="144"/>
      <c r="UUM25" s="145"/>
      <c r="UUN25" s="144"/>
      <c r="UUO25" s="145"/>
      <c r="UUP25" s="144"/>
      <c r="UUQ25" s="145"/>
      <c r="UUR25" s="144"/>
      <c r="UUS25" s="145"/>
      <c r="UUT25" s="144"/>
      <c r="UUU25" s="145"/>
      <c r="UUV25" s="144"/>
      <c r="UUW25" s="145"/>
      <c r="UUX25" s="144"/>
      <c r="UUY25" s="145"/>
      <c r="UUZ25" s="144"/>
      <c r="UVA25" s="145"/>
      <c r="UVB25" s="144"/>
      <c r="UVC25" s="145"/>
      <c r="UVD25" s="144"/>
      <c r="UVE25" s="145"/>
      <c r="UVF25" s="144"/>
      <c r="UVG25" s="145"/>
      <c r="UVH25" s="144"/>
      <c r="UVI25" s="145"/>
      <c r="UVJ25" s="144"/>
      <c r="UVK25" s="145"/>
      <c r="UVL25" s="144"/>
      <c r="UVM25" s="145"/>
      <c r="UVN25" s="144"/>
      <c r="UVO25" s="145"/>
      <c r="UVP25" s="144"/>
      <c r="UVQ25" s="145"/>
      <c r="UVR25" s="144"/>
      <c r="UVS25" s="145"/>
      <c r="UVT25" s="144"/>
      <c r="UVU25" s="145"/>
      <c r="UVV25" s="144"/>
      <c r="UVW25" s="145"/>
      <c r="UVX25" s="144"/>
      <c r="UVY25" s="145"/>
      <c r="UVZ25" s="144"/>
      <c r="UWA25" s="145"/>
      <c r="UWB25" s="144"/>
      <c r="UWC25" s="145"/>
      <c r="UWD25" s="144"/>
      <c r="UWE25" s="145"/>
      <c r="UWF25" s="144"/>
      <c r="UWG25" s="145"/>
      <c r="UWH25" s="144"/>
      <c r="UWI25" s="145"/>
      <c r="UWJ25" s="144"/>
      <c r="UWK25" s="145"/>
      <c r="UWL25" s="144"/>
      <c r="UWM25" s="145"/>
      <c r="UWN25" s="144"/>
      <c r="UWO25" s="145"/>
      <c r="UWP25" s="144"/>
      <c r="UWQ25" s="145"/>
      <c r="UWR25" s="144"/>
      <c r="UWS25" s="145"/>
      <c r="UWT25" s="144"/>
      <c r="UWU25" s="145"/>
      <c r="UWV25" s="144"/>
      <c r="UWW25" s="145"/>
      <c r="UWX25" s="144"/>
      <c r="UWY25" s="145"/>
      <c r="UWZ25" s="144"/>
      <c r="UXA25" s="145"/>
      <c r="UXB25" s="144"/>
      <c r="UXC25" s="145"/>
      <c r="UXD25" s="144"/>
      <c r="UXE25" s="145"/>
      <c r="UXF25" s="144"/>
      <c r="UXG25" s="145"/>
      <c r="UXH25" s="144"/>
      <c r="UXI25" s="145"/>
      <c r="UXJ25" s="144"/>
      <c r="UXK25" s="145"/>
      <c r="UXL25" s="144"/>
      <c r="UXM25" s="145"/>
      <c r="UXN25" s="144"/>
      <c r="UXO25" s="145"/>
      <c r="UXP25" s="144"/>
      <c r="UXQ25" s="145"/>
      <c r="UXR25" s="144"/>
      <c r="UXS25" s="145"/>
      <c r="UXT25" s="144"/>
      <c r="UXU25" s="145"/>
      <c r="UXV25" s="144"/>
      <c r="UXW25" s="145"/>
      <c r="UXX25" s="144"/>
      <c r="UXY25" s="145"/>
      <c r="UXZ25" s="144"/>
      <c r="UYA25" s="145"/>
      <c r="UYB25" s="144"/>
      <c r="UYC25" s="145"/>
      <c r="UYD25" s="144"/>
      <c r="UYE25" s="145"/>
      <c r="UYF25" s="144"/>
      <c r="UYG25" s="145"/>
      <c r="UYH25" s="144"/>
      <c r="UYI25" s="145"/>
      <c r="UYJ25" s="144"/>
      <c r="UYK25" s="145"/>
      <c r="UYL25" s="144"/>
      <c r="UYM25" s="145"/>
      <c r="UYN25" s="144"/>
      <c r="UYO25" s="145"/>
      <c r="UYP25" s="144"/>
      <c r="UYQ25" s="145"/>
      <c r="UYR25" s="144"/>
      <c r="UYS25" s="145"/>
      <c r="UYT25" s="144"/>
      <c r="UYU25" s="145"/>
      <c r="UYV25" s="144"/>
      <c r="UYW25" s="145"/>
      <c r="UYX25" s="144"/>
      <c r="UYY25" s="145"/>
      <c r="UYZ25" s="144"/>
      <c r="UZA25" s="145"/>
      <c r="UZB25" s="144"/>
      <c r="UZC25" s="145"/>
      <c r="UZD25" s="144"/>
      <c r="UZE25" s="145"/>
      <c r="UZF25" s="144"/>
      <c r="UZG25" s="145"/>
      <c r="UZH25" s="144"/>
      <c r="UZI25" s="145"/>
      <c r="UZJ25" s="144"/>
      <c r="UZK25" s="145"/>
      <c r="UZL25" s="144"/>
      <c r="UZM25" s="145"/>
      <c r="UZN25" s="144"/>
      <c r="UZO25" s="145"/>
      <c r="UZP25" s="144"/>
      <c r="UZQ25" s="145"/>
      <c r="UZR25" s="144"/>
      <c r="UZS25" s="145"/>
      <c r="UZT25" s="144"/>
      <c r="UZU25" s="145"/>
      <c r="UZV25" s="144"/>
      <c r="UZW25" s="145"/>
      <c r="UZX25" s="144"/>
      <c r="UZY25" s="145"/>
      <c r="UZZ25" s="144"/>
      <c r="VAA25" s="145"/>
      <c r="VAB25" s="144"/>
      <c r="VAC25" s="145"/>
      <c r="VAD25" s="144"/>
      <c r="VAE25" s="145"/>
      <c r="VAF25" s="144"/>
      <c r="VAG25" s="145"/>
      <c r="VAH25" s="144"/>
      <c r="VAI25" s="145"/>
      <c r="VAJ25" s="144"/>
      <c r="VAK25" s="145"/>
      <c r="VAL25" s="144"/>
      <c r="VAM25" s="145"/>
      <c r="VAN25" s="144"/>
      <c r="VAO25" s="145"/>
      <c r="VAP25" s="144"/>
      <c r="VAQ25" s="145"/>
      <c r="VAR25" s="144"/>
      <c r="VAS25" s="145"/>
      <c r="VAT25" s="144"/>
      <c r="VAU25" s="145"/>
      <c r="VAV25" s="144"/>
      <c r="VAW25" s="145"/>
      <c r="VAX25" s="144"/>
      <c r="VAY25" s="145"/>
      <c r="VAZ25" s="144"/>
      <c r="VBA25" s="145"/>
      <c r="VBB25" s="144"/>
      <c r="VBC25" s="145"/>
      <c r="VBD25" s="144"/>
      <c r="VBE25" s="145"/>
      <c r="VBF25" s="144"/>
      <c r="VBG25" s="145"/>
      <c r="VBH25" s="144"/>
      <c r="VBI25" s="145"/>
      <c r="VBJ25" s="144"/>
      <c r="VBK25" s="145"/>
      <c r="VBL25" s="144"/>
      <c r="VBM25" s="145"/>
      <c r="VBN25" s="144"/>
      <c r="VBO25" s="145"/>
      <c r="VBP25" s="144"/>
      <c r="VBQ25" s="145"/>
      <c r="VBR25" s="144"/>
      <c r="VBS25" s="145"/>
      <c r="VBT25" s="144"/>
      <c r="VBU25" s="145"/>
      <c r="VBV25" s="144"/>
      <c r="VBW25" s="145"/>
      <c r="VBX25" s="144"/>
      <c r="VBY25" s="145"/>
      <c r="VBZ25" s="144"/>
      <c r="VCA25" s="145"/>
      <c r="VCB25" s="144"/>
      <c r="VCC25" s="145"/>
      <c r="VCD25" s="144"/>
      <c r="VCE25" s="145"/>
      <c r="VCF25" s="144"/>
      <c r="VCG25" s="145"/>
      <c r="VCH25" s="144"/>
      <c r="VCI25" s="145"/>
      <c r="VCJ25" s="144"/>
      <c r="VCK25" s="145"/>
      <c r="VCL25" s="144"/>
      <c r="VCM25" s="145"/>
      <c r="VCN25" s="144"/>
      <c r="VCO25" s="145"/>
      <c r="VCP25" s="144"/>
      <c r="VCQ25" s="145"/>
      <c r="VCR25" s="144"/>
      <c r="VCS25" s="145"/>
      <c r="VCT25" s="144"/>
      <c r="VCU25" s="145"/>
      <c r="VCV25" s="144"/>
      <c r="VCW25" s="145"/>
      <c r="VCX25" s="144"/>
      <c r="VCY25" s="145"/>
      <c r="VCZ25" s="144"/>
      <c r="VDA25" s="145"/>
      <c r="VDB25" s="144"/>
      <c r="VDC25" s="145"/>
      <c r="VDD25" s="144"/>
      <c r="VDE25" s="145"/>
      <c r="VDF25" s="144"/>
      <c r="VDG25" s="145"/>
      <c r="VDH25" s="144"/>
      <c r="VDI25" s="145"/>
      <c r="VDJ25" s="144"/>
      <c r="VDK25" s="145"/>
      <c r="VDL25" s="144"/>
      <c r="VDM25" s="145"/>
      <c r="VDN25" s="144"/>
      <c r="VDO25" s="145"/>
      <c r="VDP25" s="144"/>
      <c r="VDQ25" s="145"/>
      <c r="VDR25" s="144"/>
      <c r="VDS25" s="145"/>
      <c r="VDT25" s="144"/>
      <c r="VDU25" s="145"/>
      <c r="VDV25" s="144"/>
      <c r="VDW25" s="145"/>
      <c r="VDX25" s="144"/>
      <c r="VDY25" s="145"/>
      <c r="VDZ25" s="144"/>
      <c r="VEA25" s="145"/>
      <c r="VEB25" s="144"/>
      <c r="VEC25" s="145"/>
      <c r="VED25" s="144"/>
      <c r="VEE25" s="145"/>
      <c r="VEF25" s="144"/>
      <c r="VEG25" s="145"/>
      <c r="VEH25" s="144"/>
      <c r="VEI25" s="145"/>
      <c r="VEJ25" s="144"/>
      <c r="VEK25" s="145"/>
      <c r="VEL25" s="144"/>
      <c r="VEM25" s="145"/>
      <c r="VEN25" s="144"/>
      <c r="VEO25" s="145"/>
      <c r="VEP25" s="144"/>
      <c r="VEQ25" s="145"/>
      <c r="VER25" s="144"/>
      <c r="VES25" s="145"/>
      <c r="VET25" s="144"/>
      <c r="VEU25" s="145"/>
      <c r="VEV25" s="144"/>
      <c r="VEW25" s="145"/>
      <c r="VEX25" s="144"/>
      <c r="VEY25" s="145"/>
      <c r="VEZ25" s="144"/>
      <c r="VFA25" s="145"/>
      <c r="VFB25" s="144"/>
      <c r="VFC25" s="145"/>
      <c r="VFD25" s="144"/>
      <c r="VFE25" s="145"/>
      <c r="VFF25" s="144"/>
      <c r="VFG25" s="145"/>
      <c r="VFH25" s="144"/>
      <c r="VFI25" s="145"/>
      <c r="VFJ25" s="144"/>
      <c r="VFK25" s="145"/>
      <c r="VFL25" s="144"/>
      <c r="VFM25" s="145"/>
      <c r="VFN25" s="144"/>
      <c r="VFO25" s="145"/>
      <c r="VFP25" s="144"/>
      <c r="VFQ25" s="145"/>
      <c r="VFR25" s="144"/>
      <c r="VFS25" s="145"/>
      <c r="VFT25" s="144"/>
      <c r="VFU25" s="145"/>
      <c r="VFV25" s="144"/>
      <c r="VFW25" s="145"/>
      <c r="VFX25" s="144"/>
      <c r="VFY25" s="145"/>
      <c r="VFZ25" s="144"/>
      <c r="VGA25" s="145"/>
      <c r="VGB25" s="144"/>
      <c r="VGC25" s="145"/>
      <c r="VGD25" s="144"/>
      <c r="VGE25" s="145"/>
      <c r="VGF25" s="144"/>
      <c r="VGG25" s="145"/>
      <c r="VGH25" s="144"/>
      <c r="VGI25" s="145"/>
      <c r="VGJ25" s="144"/>
      <c r="VGK25" s="145"/>
      <c r="VGL25" s="144"/>
      <c r="VGM25" s="145"/>
      <c r="VGN25" s="144"/>
      <c r="VGO25" s="145"/>
      <c r="VGP25" s="144"/>
      <c r="VGQ25" s="145"/>
      <c r="VGR25" s="144"/>
      <c r="VGS25" s="145"/>
      <c r="VGT25" s="144"/>
      <c r="VGU25" s="145"/>
      <c r="VGV25" s="144"/>
      <c r="VGW25" s="145"/>
      <c r="VGX25" s="144"/>
      <c r="VGY25" s="145"/>
      <c r="VGZ25" s="144"/>
      <c r="VHA25" s="145"/>
      <c r="VHB25" s="144"/>
      <c r="VHC25" s="145"/>
      <c r="VHD25" s="144"/>
      <c r="VHE25" s="145"/>
      <c r="VHF25" s="144"/>
      <c r="VHG25" s="145"/>
      <c r="VHH25" s="144"/>
      <c r="VHI25" s="145"/>
      <c r="VHJ25" s="144"/>
      <c r="VHK25" s="145"/>
      <c r="VHL25" s="144"/>
      <c r="VHM25" s="145"/>
      <c r="VHN25" s="144"/>
      <c r="VHO25" s="145"/>
      <c r="VHP25" s="144"/>
      <c r="VHQ25" s="145"/>
      <c r="VHR25" s="144"/>
      <c r="VHS25" s="145"/>
      <c r="VHT25" s="144"/>
      <c r="VHU25" s="145"/>
      <c r="VHV25" s="144"/>
      <c r="VHW25" s="145"/>
      <c r="VHX25" s="144"/>
      <c r="VHY25" s="145"/>
      <c r="VHZ25" s="144"/>
      <c r="VIA25" s="145"/>
      <c r="VIB25" s="144"/>
      <c r="VIC25" s="145"/>
      <c r="VID25" s="144"/>
      <c r="VIE25" s="145"/>
      <c r="VIF25" s="144"/>
      <c r="VIG25" s="145"/>
      <c r="VIH25" s="144"/>
      <c r="VII25" s="145"/>
      <c r="VIJ25" s="144"/>
      <c r="VIK25" s="145"/>
      <c r="VIL25" s="144"/>
      <c r="VIM25" s="145"/>
      <c r="VIN25" s="144"/>
      <c r="VIO25" s="145"/>
      <c r="VIP25" s="144"/>
      <c r="VIQ25" s="145"/>
      <c r="VIR25" s="144"/>
      <c r="VIS25" s="145"/>
      <c r="VIT25" s="144"/>
      <c r="VIU25" s="145"/>
      <c r="VIV25" s="144"/>
      <c r="VIW25" s="145"/>
      <c r="VIX25" s="144"/>
      <c r="VIY25" s="145"/>
      <c r="VIZ25" s="144"/>
      <c r="VJA25" s="145"/>
      <c r="VJB25" s="144"/>
      <c r="VJC25" s="145"/>
      <c r="VJD25" s="144"/>
      <c r="VJE25" s="145"/>
      <c r="VJF25" s="144"/>
      <c r="VJG25" s="145"/>
      <c r="VJH25" s="144"/>
      <c r="VJI25" s="145"/>
      <c r="VJJ25" s="144"/>
      <c r="VJK25" s="145"/>
      <c r="VJL25" s="144"/>
      <c r="VJM25" s="145"/>
      <c r="VJN25" s="144"/>
      <c r="VJO25" s="145"/>
      <c r="VJP25" s="144"/>
      <c r="VJQ25" s="145"/>
      <c r="VJR25" s="144"/>
      <c r="VJS25" s="145"/>
      <c r="VJT25" s="144"/>
      <c r="VJU25" s="145"/>
      <c r="VJV25" s="144"/>
      <c r="VJW25" s="145"/>
      <c r="VJX25" s="144"/>
      <c r="VJY25" s="145"/>
      <c r="VJZ25" s="144"/>
      <c r="VKA25" s="145"/>
      <c r="VKB25" s="144"/>
      <c r="VKC25" s="145"/>
      <c r="VKD25" s="144"/>
      <c r="VKE25" s="145"/>
      <c r="VKF25" s="144"/>
      <c r="VKG25" s="145"/>
      <c r="VKH25" s="144"/>
      <c r="VKI25" s="145"/>
      <c r="VKJ25" s="144"/>
      <c r="VKK25" s="145"/>
      <c r="VKL25" s="144"/>
      <c r="VKM25" s="145"/>
      <c r="VKN25" s="144"/>
      <c r="VKO25" s="145"/>
      <c r="VKP25" s="144"/>
      <c r="VKQ25" s="145"/>
      <c r="VKR25" s="144"/>
      <c r="VKS25" s="145"/>
      <c r="VKT25" s="144"/>
      <c r="VKU25" s="145"/>
      <c r="VKV25" s="144"/>
      <c r="VKW25" s="145"/>
      <c r="VKX25" s="144"/>
      <c r="VKY25" s="145"/>
      <c r="VKZ25" s="144"/>
      <c r="VLA25" s="145"/>
      <c r="VLB25" s="144"/>
      <c r="VLC25" s="145"/>
      <c r="VLD25" s="144"/>
      <c r="VLE25" s="145"/>
      <c r="VLF25" s="144"/>
      <c r="VLG25" s="145"/>
      <c r="VLH25" s="144"/>
      <c r="VLI25" s="145"/>
      <c r="VLJ25" s="144"/>
      <c r="VLK25" s="145"/>
      <c r="VLL25" s="144"/>
      <c r="VLM25" s="145"/>
      <c r="VLN25" s="144"/>
      <c r="VLO25" s="145"/>
      <c r="VLP25" s="144"/>
      <c r="VLQ25" s="145"/>
      <c r="VLR25" s="144"/>
      <c r="VLS25" s="145"/>
      <c r="VLT25" s="144"/>
      <c r="VLU25" s="145"/>
      <c r="VLV25" s="144"/>
      <c r="VLW25" s="145"/>
      <c r="VLX25" s="144"/>
      <c r="VLY25" s="145"/>
      <c r="VLZ25" s="144"/>
      <c r="VMA25" s="145"/>
      <c r="VMB25" s="144"/>
      <c r="VMC25" s="145"/>
      <c r="VMD25" s="144"/>
      <c r="VME25" s="145"/>
      <c r="VMF25" s="144"/>
      <c r="VMG25" s="145"/>
      <c r="VMH25" s="144"/>
      <c r="VMI25" s="145"/>
      <c r="VMJ25" s="144"/>
      <c r="VMK25" s="145"/>
      <c r="VML25" s="144"/>
      <c r="VMM25" s="145"/>
      <c r="VMN25" s="144"/>
      <c r="VMO25" s="145"/>
      <c r="VMP25" s="144"/>
      <c r="VMQ25" s="145"/>
      <c r="VMR25" s="144"/>
      <c r="VMS25" s="145"/>
      <c r="VMT25" s="144"/>
      <c r="VMU25" s="145"/>
      <c r="VMV25" s="144"/>
      <c r="VMW25" s="145"/>
      <c r="VMX25" s="144"/>
      <c r="VMY25" s="145"/>
      <c r="VMZ25" s="144"/>
      <c r="VNA25" s="145"/>
      <c r="VNB25" s="144"/>
      <c r="VNC25" s="145"/>
      <c r="VND25" s="144"/>
      <c r="VNE25" s="145"/>
      <c r="VNF25" s="144"/>
      <c r="VNG25" s="145"/>
      <c r="VNH25" s="144"/>
      <c r="VNI25" s="145"/>
      <c r="VNJ25" s="144"/>
      <c r="VNK25" s="145"/>
      <c r="VNL25" s="144"/>
      <c r="VNM25" s="145"/>
      <c r="VNN25" s="144"/>
      <c r="VNO25" s="145"/>
      <c r="VNP25" s="144"/>
      <c r="VNQ25" s="145"/>
      <c r="VNR25" s="144"/>
      <c r="VNS25" s="145"/>
      <c r="VNT25" s="144"/>
      <c r="VNU25" s="145"/>
      <c r="VNV25" s="144"/>
      <c r="VNW25" s="145"/>
      <c r="VNX25" s="144"/>
      <c r="VNY25" s="145"/>
      <c r="VNZ25" s="144"/>
      <c r="VOA25" s="145"/>
      <c r="VOB25" s="144"/>
      <c r="VOC25" s="145"/>
      <c r="VOD25" s="144"/>
      <c r="VOE25" s="145"/>
      <c r="VOF25" s="144"/>
      <c r="VOG25" s="145"/>
      <c r="VOH25" s="144"/>
      <c r="VOI25" s="145"/>
      <c r="VOJ25" s="144"/>
      <c r="VOK25" s="145"/>
      <c r="VOL25" s="144"/>
      <c r="VOM25" s="145"/>
      <c r="VON25" s="144"/>
      <c r="VOO25" s="145"/>
      <c r="VOP25" s="144"/>
      <c r="VOQ25" s="145"/>
      <c r="VOR25" s="144"/>
      <c r="VOS25" s="145"/>
      <c r="VOT25" s="144"/>
      <c r="VOU25" s="145"/>
      <c r="VOV25" s="144"/>
      <c r="VOW25" s="145"/>
      <c r="VOX25" s="144"/>
      <c r="VOY25" s="145"/>
      <c r="VOZ25" s="144"/>
      <c r="VPA25" s="145"/>
      <c r="VPB25" s="144"/>
      <c r="VPC25" s="145"/>
      <c r="VPD25" s="144"/>
      <c r="VPE25" s="145"/>
      <c r="VPF25" s="144"/>
      <c r="VPG25" s="145"/>
      <c r="VPH25" s="144"/>
      <c r="VPI25" s="145"/>
      <c r="VPJ25" s="144"/>
      <c r="VPK25" s="145"/>
      <c r="VPL25" s="144"/>
      <c r="VPM25" s="145"/>
      <c r="VPN25" s="144"/>
      <c r="VPO25" s="145"/>
      <c r="VPP25" s="144"/>
      <c r="VPQ25" s="145"/>
      <c r="VPR25" s="144"/>
      <c r="VPS25" s="145"/>
      <c r="VPT25" s="144"/>
      <c r="VPU25" s="145"/>
      <c r="VPV25" s="144"/>
      <c r="VPW25" s="145"/>
      <c r="VPX25" s="144"/>
      <c r="VPY25" s="145"/>
      <c r="VPZ25" s="144"/>
      <c r="VQA25" s="145"/>
      <c r="VQB25" s="144"/>
      <c r="VQC25" s="145"/>
      <c r="VQD25" s="144"/>
      <c r="VQE25" s="145"/>
      <c r="VQF25" s="144"/>
      <c r="VQG25" s="145"/>
      <c r="VQH25" s="144"/>
      <c r="VQI25" s="145"/>
      <c r="VQJ25" s="144"/>
      <c r="VQK25" s="145"/>
      <c r="VQL25" s="144"/>
      <c r="VQM25" s="145"/>
      <c r="VQN25" s="144"/>
      <c r="VQO25" s="145"/>
      <c r="VQP25" s="144"/>
      <c r="VQQ25" s="145"/>
      <c r="VQR25" s="144"/>
      <c r="VQS25" s="145"/>
      <c r="VQT25" s="144"/>
      <c r="VQU25" s="145"/>
      <c r="VQV25" s="144"/>
      <c r="VQW25" s="145"/>
      <c r="VQX25" s="144"/>
      <c r="VQY25" s="145"/>
      <c r="VQZ25" s="144"/>
      <c r="VRA25" s="145"/>
      <c r="VRB25" s="144"/>
      <c r="VRC25" s="145"/>
      <c r="VRD25" s="144"/>
      <c r="VRE25" s="145"/>
      <c r="VRF25" s="144"/>
      <c r="VRG25" s="145"/>
      <c r="VRH25" s="144"/>
      <c r="VRI25" s="145"/>
      <c r="VRJ25" s="144"/>
      <c r="VRK25" s="145"/>
      <c r="VRL25" s="144"/>
      <c r="VRM25" s="145"/>
      <c r="VRN25" s="144"/>
      <c r="VRO25" s="145"/>
      <c r="VRP25" s="144"/>
      <c r="VRQ25" s="145"/>
      <c r="VRR25" s="144"/>
      <c r="VRS25" s="145"/>
      <c r="VRT25" s="144"/>
      <c r="VRU25" s="145"/>
      <c r="VRV25" s="144"/>
      <c r="VRW25" s="145"/>
      <c r="VRX25" s="144"/>
      <c r="VRY25" s="145"/>
      <c r="VRZ25" s="144"/>
      <c r="VSA25" s="145"/>
      <c r="VSB25" s="144"/>
      <c r="VSC25" s="145"/>
      <c r="VSD25" s="144"/>
      <c r="VSE25" s="145"/>
      <c r="VSF25" s="144"/>
      <c r="VSG25" s="145"/>
      <c r="VSH25" s="144"/>
      <c r="VSI25" s="145"/>
      <c r="VSJ25" s="144"/>
      <c r="VSK25" s="145"/>
      <c r="VSL25" s="144"/>
      <c r="VSM25" s="145"/>
      <c r="VSN25" s="144"/>
      <c r="VSO25" s="145"/>
      <c r="VSP25" s="144"/>
      <c r="VSQ25" s="145"/>
      <c r="VSR25" s="144"/>
      <c r="VSS25" s="145"/>
      <c r="VST25" s="144"/>
      <c r="VSU25" s="145"/>
      <c r="VSV25" s="144"/>
      <c r="VSW25" s="145"/>
      <c r="VSX25" s="144"/>
      <c r="VSY25" s="145"/>
      <c r="VSZ25" s="144"/>
      <c r="VTA25" s="145"/>
      <c r="VTB25" s="144"/>
      <c r="VTC25" s="145"/>
      <c r="VTD25" s="144"/>
      <c r="VTE25" s="145"/>
      <c r="VTF25" s="144"/>
      <c r="VTG25" s="145"/>
      <c r="VTH25" s="144"/>
      <c r="VTI25" s="145"/>
      <c r="VTJ25" s="144"/>
      <c r="VTK25" s="145"/>
      <c r="VTL25" s="144"/>
      <c r="VTM25" s="145"/>
      <c r="VTN25" s="144"/>
      <c r="VTO25" s="145"/>
      <c r="VTP25" s="144"/>
      <c r="VTQ25" s="145"/>
      <c r="VTR25" s="144"/>
      <c r="VTS25" s="145"/>
      <c r="VTT25" s="144"/>
      <c r="VTU25" s="145"/>
      <c r="VTV25" s="144"/>
      <c r="VTW25" s="145"/>
      <c r="VTX25" s="144"/>
      <c r="VTY25" s="145"/>
      <c r="VTZ25" s="144"/>
      <c r="VUA25" s="145"/>
      <c r="VUB25" s="144"/>
      <c r="VUC25" s="145"/>
      <c r="VUD25" s="144"/>
      <c r="VUE25" s="145"/>
      <c r="VUF25" s="144"/>
      <c r="VUG25" s="145"/>
      <c r="VUH25" s="144"/>
      <c r="VUI25" s="145"/>
      <c r="VUJ25" s="144"/>
      <c r="VUK25" s="145"/>
      <c r="VUL25" s="144"/>
      <c r="VUM25" s="145"/>
      <c r="VUN25" s="144"/>
      <c r="VUO25" s="145"/>
      <c r="VUP25" s="144"/>
      <c r="VUQ25" s="145"/>
      <c r="VUR25" s="144"/>
      <c r="VUS25" s="145"/>
      <c r="VUT25" s="144"/>
      <c r="VUU25" s="145"/>
      <c r="VUV25" s="144"/>
      <c r="VUW25" s="145"/>
      <c r="VUX25" s="144"/>
      <c r="VUY25" s="145"/>
      <c r="VUZ25" s="144"/>
      <c r="VVA25" s="145"/>
      <c r="VVB25" s="144"/>
      <c r="VVC25" s="145"/>
      <c r="VVD25" s="144"/>
      <c r="VVE25" s="145"/>
      <c r="VVF25" s="144"/>
      <c r="VVG25" s="145"/>
      <c r="VVH25" s="144"/>
      <c r="VVI25" s="145"/>
      <c r="VVJ25" s="144"/>
      <c r="VVK25" s="145"/>
      <c r="VVL25" s="144"/>
      <c r="VVM25" s="145"/>
      <c r="VVN25" s="144"/>
      <c r="VVO25" s="145"/>
      <c r="VVP25" s="144"/>
      <c r="VVQ25" s="145"/>
      <c r="VVR25" s="144"/>
      <c r="VVS25" s="145"/>
      <c r="VVT25" s="144"/>
      <c r="VVU25" s="145"/>
      <c r="VVV25" s="144"/>
      <c r="VVW25" s="145"/>
      <c r="VVX25" s="144"/>
      <c r="VVY25" s="145"/>
      <c r="VVZ25" s="144"/>
      <c r="VWA25" s="145"/>
      <c r="VWB25" s="144"/>
      <c r="VWC25" s="145"/>
      <c r="VWD25" s="144"/>
      <c r="VWE25" s="145"/>
      <c r="VWF25" s="144"/>
      <c r="VWG25" s="145"/>
      <c r="VWH25" s="144"/>
      <c r="VWI25" s="145"/>
      <c r="VWJ25" s="144"/>
      <c r="VWK25" s="145"/>
      <c r="VWL25" s="144"/>
      <c r="VWM25" s="145"/>
      <c r="VWN25" s="144"/>
      <c r="VWO25" s="145"/>
      <c r="VWP25" s="144"/>
      <c r="VWQ25" s="145"/>
      <c r="VWR25" s="144"/>
      <c r="VWS25" s="145"/>
      <c r="VWT25" s="144"/>
      <c r="VWU25" s="145"/>
      <c r="VWV25" s="144"/>
      <c r="VWW25" s="145"/>
      <c r="VWX25" s="144"/>
      <c r="VWY25" s="145"/>
      <c r="VWZ25" s="144"/>
      <c r="VXA25" s="145"/>
      <c r="VXB25" s="144"/>
      <c r="VXC25" s="145"/>
      <c r="VXD25" s="144"/>
      <c r="VXE25" s="145"/>
      <c r="VXF25" s="144"/>
      <c r="VXG25" s="145"/>
      <c r="VXH25" s="144"/>
      <c r="VXI25" s="145"/>
      <c r="VXJ25" s="144"/>
      <c r="VXK25" s="145"/>
      <c r="VXL25" s="144"/>
      <c r="VXM25" s="145"/>
      <c r="VXN25" s="144"/>
      <c r="VXO25" s="145"/>
      <c r="VXP25" s="144"/>
      <c r="VXQ25" s="145"/>
      <c r="VXR25" s="144"/>
      <c r="VXS25" s="145"/>
      <c r="VXT25" s="144"/>
      <c r="VXU25" s="145"/>
      <c r="VXV25" s="144"/>
      <c r="VXW25" s="145"/>
      <c r="VXX25" s="144"/>
      <c r="VXY25" s="145"/>
      <c r="VXZ25" s="144"/>
      <c r="VYA25" s="145"/>
      <c r="VYB25" s="144"/>
      <c r="VYC25" s="145"/>
      <c r="VYD25" s="144"/>
      <c r="VYE25" s="145"/>
      <c r="VYF25" s="144"/>
      <c r="VYG25" s="145"/>
      <c r="VYH25" s="144"/>
      <c r="VYI25" s="145"/>
      <c r="VYJ25" s="144"/>
      <c r="VYK25" s="145"/>
      <c r="VYL25" s="144"/>
      <c r="VYM25" s="145"/>
      <c r="VYN25" s="144"/>
      <c r="VYO25" s="145"/>
      <c r="VYP25" s="144"/>
      <c r="VYQ25" s="145"/>
      <c r="VYR25" s="144"/>
      <c r="VYS25" s="145"/>
      <c r="VYT25" s="144"/>
      <c r="VYU25" s="145"/>
      <c r="VYV25" s="144"/>
      <c r="VYW25" s="145"/>
      <c r="VYX25" s="144"/>
      <c r="VYY25" s="145"/>
      <c r="VYZ25" s="144"/>
      <c r="VZA25" s="145"/>
      <c r="VZB25" s="144"/>
      <c r="VZC25" s="145"/>
      <c r="VZD25" s="144"/>
      <c r="VZE25" s="145"/>
      <c r="VZF25" s="144"/>
      <c r="VZG25" s="145"/>
      <c r="VZH25" s="144"/>
      <c r="VZI25" s="145"/>
      <c r="VZJ25" s="144"/>
      <c r="VZK25" s="145"/>
      <c r="VZL25" s="144"/>
      <c r="VZM25" s="145"/>
      <c r="VZN25" s="144"/>
      <c r="VZO25" s="145"/>
      <c r="VZP25" s="144"/>
      <c r="VZQ25" s="145"/>
      <c r="VZR25" s="144"/>
      <c r="VZS25" s="145"/>
      <c r="VZT25" s="144"/>
      <c r="VZU25" s="145"/>
      <c r="VZV25" s="144"/>
      <c r="VZW25" s="145"/>
      <c r="VZX25" s="144"/>
      <c r="VZY25" s="145"/>
      <c r="VZZ25" s="144"/>
      <c r="WAA25" s="145"/>
      <c r="WAB25" s="144"/>
      <c r="WAC25" s="145"/>
      <c r="WAD25" s="144"/>
      <c r="WAE25" s="145"/>
      <c r="WAF25" s="144"/>
      <c r="WAG25" s="145"/>
      <c r="WAH25" s="144"/>
      <c r="WAI25" s="145"/>
      <c r="WAJ25" s="144"/>
      <c r="WAK25" s="145"/>
      <c r="WAL25" s="144"/>
      <c r="WAM25" s="145"/>
      <c r="WAN25" s="144"/>
      <c r="WAO25" s="145"/>
      <c r="WAP25" s="144"/>
      <c r="WAQ25" s="145"/>
      <c r="WAR25" s="144"/>
      <c r="WAS25" s="145"/>
      <c r="WAT25" s="144"/>
      <c r="WAU25" s="145"/>
      <c r="WAV25" s="144"/>
      <c r="WAW25" s="145"/>
      <c r="WAX25" s="144"/>
      <c r="WAY25" s="145"/>
      <c r="WAZ25" s="144"/>
      <c r="WBA25" s="145"/>
      <c r="WBB25" s="144"/>
      <c r="WBC25" s="145"/>
      <c r="WBD25" s="144"/>
      <c r="WBE25" s="145"/>
      <c r="WBF25" s="144"/>
      <c r="WBG25" s="145"/>
      <c r="WBH25" s="144"/>
      <c r="WBI25" s="145"/>
      <c r="WBJ25" s="144"/>
      <c r="WBK25" s="145"/>
      <c r="WBL25" s="144"/>
      <c r="WBM25" s="145"/>
      <c r="WBN25" s="144"/>
      <c r="WBO25" s="145"/>
      <c r="WBP25" s="144"/>
      <c r="WBQ25" s="145"/>
      <c r="WBR25" s="144"/>
      <c r="WBS25" s="145"/>
      <c r="WBT25" s="144"/>
      <c r="WBU25" s="145"/>
      <c r="WBV25" s="144"/>
      <c r="WBW25" s="145"/>
      <c r="WBX25" s="144"/>
      <c r="WBY25" s="145"/>
      <c r="WBZ25" s="144"/>
      <c r="WCA25" s="145"/>
      <c r="WCB25" s="144"/>
      <c r="WCC25" s="145"/>
      <c r="WCD25" s="144"/>
      <c r="WCE25" s="145"/>
      <c r="WCF25" s="144"/>
      <c r="WCG25" s="145"/>
      <c r="WCH25" s="144"/>
      <c r="WCI25" s="145"/>
      <c r="WCJ25" s="144"/>
      <c r="WCK25" s="145"/>
      <c r="WCL25" s="144"/>
      <c r="WCM25" s="145"/>
      <c r="WCN25" s="144"/>
      <c r="WCO25" s="145"/>
      <c r="WCP25" s="144"/>
      <c r="WCQ25" s="145"/>
      <c r="WCR25" s="144"/>
      <c r="WCS25" s="145"/>
      <c r="WCT25" s="144"/>
      <c r="WCU25" s="145"/>
      <c r="WCV25" s="144"/>
      <c r="WCW25" s="145"/>
      <c r="WCX25" s="144"/>
      <c r="WCY25" s="145"/>
      <c r="WCZ25" s="144"/>
      <c r="WDA25" s="145"/>
      <c r="WDB25" s="144"/>
      <c r="WDC25" s="145"/>
      <c r="WDD25" s="144"/>
      <c r="WDE25" s="145"/>
      <c r="WDF25" s="144"/>
      <c r="WDG25" s="145"/>
      <c r="WDH25" s="144"/>
      <c r="WDI25" s="145"/>
      <c r="WDJ25" s="144"/>
      <c r="WDK25" s="145"/>
      <c r="WDL25" s="144"/>
      <c r="WDM25" s="145"/>
      <c r="WDN25" s="144"/>
      <c r="WDO25" s="145"/>
      <c r="WDP25" s="144"/>
      <c r="WDQ25" s="145"/>
      <c r="WDR25" s="144"/>
      <c r="WDS25" s="145"/>
      <c r="WDT25" s="144"/>
      <c r="WDU25" s="145"/>
      <c r="WDV25" s="144"/>
      <c r="WDW25" s="145"/>
      <c r="WDX25" s="144"/>
      <c r="WDY25" s="145"/>
      <c r="WDZ25" s="144"/>
      <c r="WEA25" s="145"/>
      <c r="WEB25" s="144"/>
      <c r="WEC25" s="145"/>
      <c r="WED25" s="144"/>
      <c r="WEE25" s="145"/>
      <c r="WEF25" s="144"/>
      <c r="WEG25" s="145"/>
      <c r="WEH25" s="144"/>
      <c r="WEI25" s="145"/>
      <c r="WEJ25" s="144"/>
      <c r="WEK25" s="145"/>
      <c r="WEL25" s="144"/>
      <c r="WEM25" s="145"/>
      <c r="WEN25" s="144"/>
      <c r="WEO25" s="145"/>
      <c r="WEP25" s="144"/>
      <c r="WEQ25" s="145"/>
      <c r="WER25" s="144"/>
      <c r="WES25" s="145"/>
      <c r="WET25" s="144"/>
      <c r="WEU25" s="145"/>
      <c r="WEV25" s="144"/>
      <c r="WEW25" s="145"/>
      <c r="WEX25" s="144"/>
      <c r="WEY25" s="145"/>
      <c r="WEZ25" s="144"/>
      <c r="WFA25" s="145"/>
      <c r="WFB25" s="144"/>
      <c r="WFC25" s="145"/>
      <c r="WFD25" s="144"/>
      <c r="WFE25" s="145"/>
      <c r="WFF25" s="144"/>
      <c r="WFG25" s="145"/>
      <c r="WFH25" s="144"/>
      <c r="WFI25" s="145"/>
      <c r="WFJ25" s="144"/>
      <c r="WFK25" s="145"/>
      <c r="WFL25" s="144"/>
      <c r="WFM25" s="145"/>
      <c r="WFN25" s="144"/>
      <c r="WFO25" s="145"/>
      <c r="WFP25" s="144"/>
      <c r="WFQ25" s="145"/>
      <c r="WFR25" s="144"/>
      <c r="WFS25" s="145"/>
      <c r="WFT25" s="144"/>
      <c r="WFU25" s="145"/>
      <c r="WFV25" s="144"/>
      <c r="WFW25" s="145"/>
      <c r="WFX25" s="144"/>
      <c r="WFY25" s="145"/>
      <c r="WFZ25" s="144"/>
      <c r="WGA25" s="145"/>
      <c r="WGB25" s="144"/>
      <c r="WGC25" s="145"/>
      <c r="WGD25" s="144"/>
      <c r="WGE25" s="145"/>
      <c r="WGF25" s="144"/>
      <c r="WGG25" s="145"/>
      <c r="WGH25" s="144"/>
      <c r="WGI25" s="145"/>
      <c r="WGJ25" s="144"/>
      <c r="WGK25" s="145"/>
      <c r="WGL25" s="144"/>
      <c r="WGM25" s="145"/>
      <c r="WGN25" s="144"/>
      <c r="WGO25" s="145"/>
      <c r="WGP25" s="144"/>
      <c r="WGQ25" s="145"/>
      <c r="WGR25" s="144"/>
      <c r="WGS25" s="145"/>
      <c r="WGT25" s="144"/>
      <c r="WGU25" s="145"/>
      <c r="WGV25" s="144"/>
      <c r="WGW25" s="145"/>
      <c r="WGX25" s="144"/>
      <c r="WGY25" s="145"/>
      <c r="WGZ25" s="144"/>
      <c r="WHA25" s="145"/>
      <c r="WHB25" s="144"/>
      <c r="WHC25" s="145"/>
      <c r="WHD25" s="144"/>
      <c r="WHE25" s="145"/>
      <c r="WHF25" s="144"/>
      <c r="WHG25" s="145"/>
      <c r="WHH25" s="144"/>
      <c r="WHI25" s="145"/>
      <c r="WHJ25" s="144"/>
      <c r="WHK25" s="145"/>
      <c r="WHL25" s="144"/>
      <c r="WHM25" s="145"/>
      <c r="WHN25" s="144"/>
      <c r="WHO25" s="145"/>
      <c r="WHP25" s="144"/>
      <c r="WHQ25" s="145"/>
      <c r="WHR25" s="144"/>
      <c r="WHS25" s="145"/>
      <c r="WHT25" s="144"/>
      <c r="WHU25" s="145"/>
      <c r="WHV25" s="144"/>
      <c r="WHW25" s="145"/>
      <c r="WHX25" s="144"/>
      <c r="WHY25" s="145"/>
      <c r="WHZ25" s="144"/>
      <c r="WIA25" s="145"/>
      <c r="WIB25" s="144"/>
      <c r="WIC25" s="145"/>
      <c r="WID25" s="144"/>
      <c r="WIE25" s="145"/>
      <c r="WIF25" s="144"/>
      <c r="WIG25" s="145"/>
      <c r="WIH25" s="144"/>
      <c r="WII25" s="145"/>
      <c r="WIJ25" s="144"/>
      <c r="WIK25" s="145"/>
      <c r="WIL25" s="144"/>
      <c r="WIM25" s="145"/>
      <c r="WIN25" s="144"/>
      <c r="WIO25" s="145"/>
      <c r="WIP25" s="144"/>
      <c r="WIQ25" s="145"/>
      <c r="WIR25" s="144"/>
      <c r="WIS25" s="145"/>
      <c r="WIT25" s="144"/>
      <c r="WIU25" s="145"/>
      <c r="WIV25" s="144"/>
      <c r="WIW25" s="145"/>
      <c r="WIX25" s="144"/>
      <c r="WIY25" s="145"/>
      <c r="WIZ25" s="144"/>
      <c r="WJA25" s="145"/>
      <c r="WJB25" s="144"/>
      <c r="WJC25" s="145"/>
      <c r="WJD25" s="144"/>
      <c r="WJE25" s="145"/>
      <c r="WJF25" s="144"/>
      <c r="WJG25" s="145"/>
      <c r="WJH25" s="144"/>
      <c r="WJI25" s="145"/>
      <c r="WJJ25" s="144"/>
      <c r="WJK25" s="145"/>
      <c r="WJL25" s="144"/>
      <c r="WJM25" s="145"/>
      <c r="WJN25" s="144"/>
      <c r="WJO25" s="145"/>
      <c r="WJP25" s="144"/>
      <c r="WJQ25" s="145"/>
      <c r="WJR25" s="144"/>
      <c r="WJS25" s="145"/>
      <c r="WJT25" s="144"/>
      <c r="WJU25" s="145"/>
      <c r="WJV25" s="144"/>
      <c r="WJW25" s="145"/>
      <c r="WJX25" s="144"/>
      <c r="WJY25" s="145"/>
      <c r="WJZ25" s="144"/>
      <c r="WKA25" s="145"/>
      <c r="WKB25" s="144"/>
      <c r="WKC25" s="145"/>
      <c r="WKD25" s="144"/>
      <c r="WKE25" s="145"/>
      <c r="WKF25" s="144"/>
      <c r="WKG25" s="145"/>
      <c r="WKH25" s="144"/>
      <c r="WKI25" s="145"/>
      <c r="WKJ25" s="144"/>
      <c r="WKK25" s="145"/>
      <c r="WKL25" s="144"/>
      <c r="WKM25" s="145"/>
      <c r="WKN25" s="144"/>
      <c r="WKO25" s="145"/>
      <c r="WKP25" s="144"/>
      <c r="WKQ25" s="145"/>
      <c r="WKR25" s="144"/>
      <c r="WKS25" s="145"/>
      <c r="WKT25" s="144"/>
      <c r="WKU25" s="145"/>
      <c r="WKV25" s="144"/>
      <c r="WKW25" s="145"/>
      <c r="WKX25" s="144"/>
      <c r="WKY25" s="145"/>
      <c r="WKZ25" s="144"/>
      <c r="WLA25" s="145"/>
      <c r="WLB25" s="144"/>
      <c r="WLC25" s="145"/>
      <c r="WLD25" s="144"/>
      <c r="WLE25" s="145"/>
      <c r="WLF25" s="144"/>
      <c r="WLG25" s="145"/>
      <c r="WLH25" s="144"/>
      <c r="WLI25" s="145"/>
      <c r="WLJ25" s="144"/>
      <c r="WLK25" s="145"/>
      <c r="WLL25" s="144"/>
      <c r="WLM25" s="145"/>
      <c r="WLN25" s="144"/>
      <c r="WLO25" s="145"/>
      <c r="WLP25" s="144"/>
      <c r="WLQ25" s="145"/>
      <c r="WLR25" s="144"/>
      <c r="WLS25" s="145"/>
      <c r="WLT25" s="144"/>
      <c r="WLU25" s="145"/>
      <c r="WLV25" s="144"/>
      <c r="WLW25" s="145"/>
      <c r="WLX25" s="144"/>
      <c r="WLY25" s="145"/>
      <c r="WLZ25" s="144"/>
      <c r="WMA25" s="145"/>
      <c r="WMB25" s="144"/>
      <c r="WMC25" s="145"/>
      <c r="WMD25" s="144"/>
      <c r="WME25" s="145"/>
      <c r="WMF25" s="144"/>
      <c r="WMG25" s="145"/>
      <c r="WMH25" s="144"/>
      <c r="WMI25" s="145"/>
      <c r="WMJ25" s="144"/>
      <c r="WMK25" s="145"/>
      <c r="WML25" s="144"/>
      <c r="WMM25" s="145"/>
      <c r="WMN25" s="144"/>
      <c r="WMO25" s="145"/>
      <c r="WMP25" s="144"/>
      <c r="WMQ25" s="145"/>
      <c r="WMR25" s="144"/>
      <c r="WMS25" s="145"/>
      <c r="WMT25" s="144"/>
      <c r="WMU25" s="145"/>
      <c r="WMV25" s="144"/>
      <c r="WMW25" s="145"/>
      <c r="WMX25" s="144"/>
      <c r="WMY25" s="145"/>
      <c r="WMZ25" s="144"/>
      <c r="WNA25" s="145"/>
      <c r="WNB25" s="144"/>
      <c r="WNC25" s="145"/>
      <c r="WND25" s="144"/>
      <c r="WNE25" s="145"/>
      <c r="WNF25" s="144"/>
      <c r="WNG25" s="145"/>
      <c r="WNH25" s="144"/>
      <c r="WNI25" s="145"/>
      <c r="WNJ25" s="144"/>
      <c r="WNK25" s="145"/>
      <c r="WNL25" s="144"/>
      <c r="WNM25" s="145"/>
      <c r="WNN25" s="144"/>
      <c r="WNO25" s="145"/>
      <c r="WNP25" s="144"/>
      <c r="WNQ25" s="145"/>
      <c r="WNR25" s="144"/>
      <c r="WNS25" s="145"/>
      <c r="WNT25" s="144"/>
      <c r="WNU25" s="145"/>
      <c r="WNV25" s="144"/>
      <c r="WNW25" s="145"/>
      <c r="WNX25" s="144"/>
      <c r="WNY25" s="145"/>
      <c r="WNZ25" s="144"/>
      <c r="WOA25" s="145"/>
      <c r="WOB25" s="144"/>
      <c r="WOC25" s="145"/>
      <c r="WOD25" s="144"/>
      <c r="WOE25" s="145"/>
      <c r="WOF25" s="144"/>
      <c r="WOG25" s="145"/>
      <c r="WOH25" s="144"/>
      <c r="WOI25" s="145"/>
      <c r="WOJ25" s="144"/>
      <c r="WOK25" s="145"/>
      <c r="WOL25" s="144"/>
      <c r="WOM25" s="145"/>
      <c r="WON25" s="144"/>
      <c r="WOO25" s="145"/>
      <c r="WOP25" s="144"/>
      <c r="WOQ25" s="145"/>
      <c r="WOR25" s="144"/>
      <c r="WOS25" s="145"/>
      <c r="WOT25" s="144"/>
      <c r="WOU25" s="145"/>
      <c r="WOV25" s="144"/>
      <c r="WOW25" s="145"/>
      <c r="WOX25" s="144"/>
      <c r="WOY25" s="145"/>
      <c r="WOZ25" s="144"/>
      <c r="WPA25" s="145"/>
      <c r="WPB25" s="144"/>
      <c r="WPC25" s="145"/>
      <c r="WPD25" s="144"/>
      <c r="WPE25" s="145"/>
      <c r="WPF25" s="144"/>
      <c r="WPG25" s="145"/>
      <c r="WPH25" s="144"/>
      <c r="WPI25" s="145"/>
      <c r="WPJ25" s="144"/>
      <c r="WPK25" s="145"/>
      <c r="WPL25" s="144"/>
      <c r="WPM25" s="145"/>
      <c r="WPN25" s="144"/>
      <c r="WPO25" s="145"/>
      <c r="WPP25" s="144"/>
      <c r="WPQ25" s="145"/>
      <c r="WPR25" s="144"/>
      <c r="WPS25" s="145"/>
      <c r="WPT25" s="144"/>
      <c r="WPU25" s="145"/>
      <c r="WPV25" s="144"/>
      <c r="WPW25" s="145"/>
      <c r="WPX25" s="144"/>
      <c r="WPY25" s="145"/>
      <c r="WPZ25" s="144"/>
      <c r="WQA25" s="145"/>
      <c r="WQB25" s="144"/>
      <c r="WQC25" s="145"/>
      <c r="WQD25" s="144"/>
      <c r="WQE25" s="145"/>
      <c r="WQF25" s="144"/>
      <c r="WQG25" s="145"/>
      <c r="WQH25" s="144"/>
      <c r="WQI25" s="145"/>
      <c r="WQJ25" s="144"/>
      <c r="WQK25" s="145"/>
      <c r="WQL25" s="144"/>
      <c r="WQM25" s="145"/>
      <c r="WQN25" s="144"/>
      <c r="WQO25" s="145"/>
      <c r="WQP25" s="144"/>
      <c r="WQQ25" s="145"/>
      <c r="WQR25" s="144"/>
      <c r="WQS25" s="145"/>
      <c r="WQT25" s="144"/>
      <c r="WQU25" s="145"/>
      <c r="WQV25" s="144"/>
      <c r="WQW25" s="145"/>
      <c r="WQX25" s="144"/>
      <c r="WQY25" s="145"/>
      <c r="WQZ25" s="144"/>
      <c r="WRA25" s="145"/>
      <c r="WRB25" s="144"/>
      <c r="WRC25" s="145"/>
      <c r="WRD25" s="144"/>
      <c r="WRE25" s="145"/>
      <c r="WRF25" s="144"/>
      <c r="WRG25" s="145"/>
      <c r="WRH25" s="144"/>
      <c r="WRI25" s="145"/>
      <c r="WRJ25" s="144"/>
      <c r="WRK25" s="145"/>
      <c r="WRL25" s="144"/>
      <c r="WRM25" s="145"/>
      <c r="WRN25" s="144"/>
      <c r="WRO25" s="145"/>
      <c r="WRP25" s="144"/>
      <c r="WRQ25" s="145"/>
      <c r="WRR25" s="144"/>
      <c r="WRS25" s="145"/>
      <c r="WRT25" s="144"/>
      <c r="WRU25" s="145"/>
      <c r="WRV25" s="144"/>
      <c r="WRW25" s="145"/>
      <c r="WRX25" s="144"/>
      <c r="WRY25" s="145"/>
      <c r="WRZ25" s="144"/>
      <c r="WSA25" s="145"/>
      <c r="WSB25" s="144"/>
      <c r="WSC25" s="145"/>
      <c r="WSD25" s="144"/>
      <c r="WSE25" s="145"/>
      <c r="WSF25" s="144"/>
      <c r="WSG25" s="145"/>
      <c r="WSH25" s="144"/>
      <c r="WSI25" s="145"/>
      <c r="WSJ25" s="144"/>
      <c r="WSK25" s="145"/>
      <c r="WSL25" s="144"/>
      <c r="WSM25" s="145"/>
      <c r="WSN25" s="144"/>
      <c r="WSO25" s="145"/>
      <c r="WSP25" s="144"/>
      <c r="WSQ25" s="145"/>
      <c r="WSR25" s="144"/>
      <c r="WSS25" s="145"/>
      <c r="WST25" s="144"/>
      <c r="WSU25" s="145"/>
      <c r="WSV25" s="144"/>
      <c r="WSW25" s="145"/>
      <c r="WSX25" s="144"/>
      <c r="WSY25" s="145"/>
      <c r="WSZ25" s="144"/>
      <c r="WTA25" s="145"/>
      <c r="WTB25" s="144"/>
      <c r="WTC25" s="145"/>
      <c r="WTD25" s="144"/>
      <c r="WTE25" s="145"/>
      <c r="WTF25" s="144"/>
      <c r="WTG25" s="145"/>
      <c r="WTH25" s="144"/>
      <c r="WTI25" s="145"/>
      <c r="WTJ25" s="144"/>
      <c r="WTK25" s="145"/>
      <c r="WTL25" s="144"/>
      <c r="WTM25" s="145"/>
      <c r="WTN25" s="144"/>
      <c r="WTO25" s="145"/>
      <c r="WTP25" s="144"/>
      <c r="WTQ25" s="145"/>
      <c r="WTR25" s="144"/>
      <c r="WTS25" s="145"/>
      <c r="WTT25" s="144"/>
      <c r="WTU25" s="145"/>
      <c r="WTV25" s="144"/>
      <c r="WTW25" s="145"/>
      <c r="WTX25" s="144"/>
      <c r="WTY25" s="145"/>
      <c r="WTZ25" s="144"/>
      <c r="WUA25" s="145"/>
      <c r="WUB25" s="144"/>
      <c r="WUC25" s="145"/>
      <c r="WUD25" s="144"/>
      <c r="WUE25" s="145"/>
      <c r="WUF25" s="144"/>
      <c r="WUG25" s="145"/>
      <c r="WUH25" s="144"/>
      <c r="WUI25" s="145"/>
      <c r="WUJ25" s="144"/>
      <c r="WUK25" s="145"/>
      <c r="WUL25" s="144"/>
      <c r="WUM25" s="145"/>
      <c r="WUN25" s="144"/>
      <c r="WUO25" s="145"/>
      <c r="WUP25" s="144"/>
      <c r="WUQ25" s="145"/>
      <c r="WUR25" s="144"/>
      <c r="WUS25" s="145"/>
      <c r="WUT25" s="144"/>
      <c r="WUU25" s="145"/>
      <c r="WUV25" s="144"/>
      <c r="WUW25" s="145"/>
      <c r="WUX25" s="144"/>
      <c r="WUY25" s="145"/>
      <c r="WUZ25" s="144"/>
      <c r="WVA25" s="145"/>
      <c r="WVB25" s="144"/>
      <c r="WVC25" s="145"/>
      <c r="WVD25" s="144"/>
      <c r="WVE25" s="145"/>
      <c r="WVF25" s="144"/>
      <c r="WVG25" s="145"/>
      <c r="WVH25" s="144"/>
      <c r="WVI25" s="145"/>
      <c r="WVJ25" s="144"/>
      <c r="WVK25" s="145"/>
      <c r="WVL25" s="144"/>
      <c r="WVM25" s="145"/>
      <c r="WVN25" s="144"/>
      <c r="WVO25" s="145"/>
      <c r="WVP25" s="144"/>
      <c r="WVQ25" s="145"/>
      <c r="WVR25" s="144"/>
      <c r="WVS25" s="145"/>
      <c r="WVT25" s="144"/>
      <c r="WVU25" s="145"/>
      <c r="WVV25" s="144"/>
      <c r="WVW25" s="145"/>
      <c r="WVX25" s="144"/>
      <c r="WVY25" s="145"/>
      <c r="WVZ25" s="144"/>
      <c r="WWA25" s="145"/>
      <c r="WWB25" s="144"/>
      <c r="WWC25" s="145"/>
      <c r="WWD25" s="144"/>
      <c r="WWE25" s="145"/>
      <c r="WWF25" s="144"/>
      <c r="WWG25" s="145"/>
      <c r="WWH25" s="144"/>
      <c r="WWI25" s="145"/>
      <c r="WWJ25" s="144"/>
      <c r="WWK25" s="145"/>
      <c r="WWL25" s="144"/>
      <c r="WWM25" s="145"/>
      <c r="WWN25" s="144"/>
      <c r="WWO25" s="145"/>
      <c r="WWP25" s="144"/>
      <c r="WWQ25" s="145"/>
      <c r="WWR25" s="144"/>
      <c r="WWS25" s="145"/>
      <c r="WWT25" s="144"/>
      <c r="WWU25" s="145"/>
      <c r="WWV25" s="144"/>
      <c r="WWW25" s="145"/>
      <c r="WWX25" s="144"/>
      <c r="WWY25" s="145"/>
      <c r="WWZ25" s="144"/>
      <c r="WXA25" s="145"/>
      <c r="WXB25" s="144"/>
      <c r="WXC25" s="145"/>
      <c r="WXD25" s="144"/>
      <c r="WXE25" s="145"/>
      <c r="WXF25" s="144"/>
      <c r="WXG25" s="145"/>
      <c r="WXH25" s="144"/>
      <c r="WXI25" s="145"/>
      <c r="WXJ25" s="144"/>
      <c r="WXK25" s="145"/>
      <c r="WXL25" s="144"/>
      <c r="WXM25" s="145"/>
      <c r="WXN25" s="144"/>
      <c r="WXO25" s="145"/>
      <c r="WXP25" s="144"/>
      <c r="WXQ25" s="145"/>
      <c r="WXR25" s="144"/>
      <c r="WXS25" s="145"/>
      <c r="WXT25" s="144"/>
      <c r="WXU25" s="145"/>
      <c r="WXV25" s="144"/>
      <c r="WXW25" s="145"/>
      <c r="WXX25" s="144"/>
      <c r="WXY25" s="145"/>
      <c r="WXZ25" s="144"/>
      <c r="WYA25" s="145"/>
      <c r="WYB25" s="144"/>
      <c r="WYC25" s="145"/>
      <c r="WYD25" s="144"/>
      <c r="WYE25" s="145"/>
      <c r="WYF25" s="144"/>
      <c r="WYG25" s="145"/>
      <c r="WYH25" s="144"/>
      <c r="WYI25" s="145"/>
      <c r="WYJ25" s="144"/>
      <c r="WYK25" s="145"/>
      <c r="WYL25" s="144"/>
      <c r="WYM25" s="145"/>
      <c r="WYN25" s="144"/>
      <c r="WYO25" s="145"/>
      <c r="WYP25" s="144"/>
      <c r="WYQ25" s="145"/>
      <c r="WYR25" s="144"/>
      <c r="WYS25" s="145"/>
      <c r="WYT25" s="144"/>
      <c r="WYU25" s="145"/>
      <c r="WYV25" s="144"/>
      <c r="WYW25" s="145"/>
      <c r="WYX25" s="144"/>
      <c r="WYY25" s="145"/>
      <c r="WYZ25" s="144"/>
      <c r="WZA25" s="145"/>
      <c r="WZB25" s="144"/>
      <c r="WZC25" s="145"/>
      <c r="WZD25" s="144"/>
      <c r="WZE25" s="145"/>
      <c r="WZF25" s="144"/>
      <c r="WZG25" s="145"/>
      <c r="WZH25" s="144"/>
      <c r="WZI25" s="145"/>
      <c r="WZJ25" s="144"/>
      <c r="WZK25" s="145"/>
      <c r="WZL25" s="144"/>
      <c r="WZM25" s="145"/>
      <c r="WZN25" s="144"/>
      <c r="WZO25" s="145"/>
      <c r="WZP25" s="144"/>
      <c r="WZQ25" s="145"/>
      <c r="WZR25" s="144"/>
      <c r="WZS25" s="145"/>
      <c r="WZT25" s="144"/>
      <c r="WZU25" s="145"/>
      <c r="WZV25" s="144"/>
      <c r="WZW25" s="145"/>
      <c r="WZX25" s="144"/>
      <c r="WZY25" s="145"/>
      <c r="WZZ25" s="144"/>
      <c r="XAA25" s="145"/>
      <c r="XAB25" s="144"/>
      <c r="XAC25" s="145"/>
      <c r="XAD25" s="144"/>
      <c r="XAE25" s="145"/>
      <c r="XAF25" s="144"/>
      <c r="XAG25" s="145"/>
      <c r="XAH25" s="144"/>
      <c r="XAI25" s="145"/>
      <c r="XAJ25" s="144"/>
      <c r="XAK25" s="145"/>
      <c r="XAL25" s="144"/>
      <c r="XAM25" s="145"/>
      <c r="XAN25" s="144"/>
      <c r="XAO25" s="145"/>
      <c r="XAP25" s="144"/>
      <c r="XAQ25" s="145"/>
      <c r="XAR25" s="144"/>
      <c r="XAS25" s="145"/>
      <c r="XAT25" s="144"/>
      <c r="XAU25" s="145"/>
      <c r="XAV25" s="144"/>
      <c r="XAW25" s="145"/>
      <c r="XAX25" s="144"/>
      <c r="XAY25" s="145"/>
      <c r="XAZ25" s="144"/>
      <c r="XBA25" s="145"/>
      <c r="XBB25" s="144"/>
      <c r="XBC25" s="145"/>
      <c r="XBD25" s="144"/>
      <c r="XBE25" s="145"/>
      <c r="XBF25" s="144"/>
      <c r="XBG25" s="145"/>
      <c r="XBH25" s="144"/>
      <c r="XBI25" s="145"/>
      <c r="XBJ25" s="144"/>
      <c r="XBK25" s="145"/>
      <c r="XBL25" s="144"/>
      <c r="XBM25" s="145"/>
      <c r="XBN25" s="144"/>
      <c r="XBO25" s="145"/>
      <c r="XBP25" s="144"/>
      <c r="XBQ25" s="145"/>
      <c r="XBR25" s="144"/>
      <c r="XBS25" s="145"/>
      <c r="XBT25" s="144"/>
      <c r="XBU25" s="145"/>
      <c r="XBV25" s="144"/>
      <c r="XBW25" s="145"/>
      <c r="XBX25" s="144"/>
      <c r="XBY25" s="145"/>
      <c r="XBZ25" s="144"/>
      <c r="XCA25" s="145"/>
      <c r="XCB25" s="144"/>
      <c r="XCC25" s="145"/>
      <c r="XCD25" s="144"/>
      <c r="XCE25" s="145"/>
      <c r="XCF25" s="144"/>
      <c r="XCG25" s="145"/>
      <c r="XCH25" s="144"/>
      <c r="XCI25" s="145"/>
      <c r="XCJ25" s="144"/>
      <c r="XCK25" s="145"/>
      <c r="XCL25" s="144"/>
      <c r="XCM25" s="145"/>
      <c r="XCN25" s="144"/>
      <c r="XCO25" s="145"/>
      <c r="XCP25" s="144"/>
      <c r="XCQ25" s="145"/>
      <c r="XCR25" s="144"/>
      <c r="XCS25" s="145"/>
      <c r="XCT25" s="144"/>
      <c r="XCU25" s="145"/>
      <c r="XCV25" s="144"/>
      <c r="XCW25" s="145"/>
      <c r="XCX25" s="144"/>
      <c r="XCY25" s="145"/>
      <c r="XCZ25" s="144"/>
      <c r="XDA25" s="145"/>
      <c r="XDB25" s="144"/>
      <c r="XDC25" s="145"/>
      <c r="XDD25" s="144"/>
      <c r="XDE25" s="145"/>
      <c r="XDF25" s="144"/>
      <c r="XDG25" s="145"/>
      <c r="XDH25" s="144"/>
      <c r="XDI25" s="145"/>
      <c r="XDJ25" s="144"/>
      <c r="XDK25" s="145"/>
      <c r="XDL25" s="144"/>
      <c r="XDM25" s="145"/>
      <c r="XDN25" s="144"/>
      <c r="XDO25" s="145"/>
      <c r="XDP25" s="144"/>
      <c r="XDQ25" s="145"/>
      <c r="XDR25" s="144"/>
      <c r="XDS25" s="145"/>
      <c r="XDT25" s="144"/>
      <c r="XDU25" s="145"/>
      <c r="XDV25" s="144"/>
      <c r="XDW25" s="145"/>
      <c r="XDX25" s="144"/>
      <c r="XDY25" s="145"/>
      <c r="XDZ25" s="144"/>
      <c r="XEA25" s="145"/>
      <c r="XEB25" s="144"/>
      <c r="XEC25" s="145"/>
      <c r="XED25" s="144"/>
      <c r="XEE25" s="145"/>
      <c r="XEF25" s="144"/>
      <c r="XEG25" s="145"/>
      <c r="XEH25" s="144"/>
      <c r="XEI25" s="145"/>
      <c r="XEJ25" s="144"/>
      <c r="XEK25" s="145"/>
      <c r="XEL25" s="144"/>
      <c r="XEM25" s="145"/>
    </row>
    <row r="26" spans="1:16367" ht="95.25" customHeight="1" x14ac:dyDescent="0.25">
      <c r="A26" s="488" t="s">
        <v>251</v>
      </c>
      <c r="B26" s="488"/>
      <c r="C26" s="488"/>
      <c r="D26" s="488"/>
      <c r="E26" s="488"/>
      <c r="F26" s="488"/>
      <c r="G26" s="488"/>
      <c r="H26" s="488"/>
      <c r="I26" s="488"/>
      <c r="J26" s="488"/>
      <c r="K26" s="488"/>
      <c r="L26" s="488"/>
      <c r="M26" s="488"/>
      <c r="N26" s="488"/>
      <c r="O26" s="488"/>
      <c r="P26" s="488"/>
      <c r="Q26" s="488"/>
      <c r="R26" s="488"/>
      <c r="S26" s="488"/>
      <c r="V26" s="488" t="s">
        <v>251</v>
      </c>
      <c r="W26" s="488"/>
      <c r="X26" s="488"/>
      <c r="Y26" s="488"/>
      <c r="Z26" s="488"/>
      <c r="AA26" s="488"/>
      <c r="AB26" s="488"/>
      <c r="AC26" s="488"/>
      <c r="AD26" s="488"/>
      <c r="AE26" s="488"/>
      <c r="AF26" s="488"/>
      <c r="AG26" s="488"/>
      <c r="AH26" s="488"/>
      <c r="AI26" s="488"/>
      <c r="AJ26" s="488"/>
      <c r="AK26" s="488"/>
      <c r="AL26" s="488"/>
      <c r="AM26" s="488"/>
      <c r="AN26" s="488"/>
    </row>
    <row r="27" spans="1:16367" x14ac:dyDescent="0.25">
      <c r="A27" s="143"/>
      <c r="B27" s="235"/>
      <c r="C27" s="235"/>
      <c r="D27" s="235"/>
      <c r="E27" s="235"/>
      <c r="F27" s="235"/>
      <c r="G27" s="235"/>
      <c r="H27" s="235"/>
      <c r="I27" s="235"/>
      <c r="J27" s="235"/>
      <c r="K27" s="235"/>
      <c r="L27" s="235"/>
      <c r="M27" s="235"/>
      <c r="N27" s="235"/>
      <c r="O27" s="235"/>
      <c r="P27" s="235"/>
      <c r="Q27" s="235"/>
      <c r="R27" s="235"/>
      <c r="S27" s="235"/>
      <c r="V27" s="143"/>
      <c r="W27" s="235"/>
      <c r="X27" s="235"/>
      <c r="Y27" s="235"/>
      <c r="Z27" s="235"/>
      <c r="AA27" s="235"/>
      <c r="AB27" s="235"/>
      <c r="AC27" s="235"/>
      <c r="AD27" s="235"/>
      <c r="AE27" s="235"/>
      <c r="AF27" s="235"/>
      <c r="AG27" s="235"/>
      <c r="AH27" s="235"/>
      <c r="AI27" s="235"/>
      <c r="AJ27" s="235"/>
      <c r="AK27" s="235"/>
      <c r="AL27" s="235"/>
      <c r="AM27" s="235"/>
      <c r="AN27" s="235"/>
    </row>
    <row r="28" spans="1:16367" x14ac:dyDescent="0.25">
      <c r="A28" s="236" t="s">
        <v>245</v>
      </c>
      <c r="B28" s="235"/>
      <c r="C28" s="235"/>
      <c r="D28" s="235"/>
      <c r="E28" s="235"/>
      <c r="F28" s="235"/>
      <c r="G28" s="235"/>
      <c r="H28" s="235"/>
      <c r="I28" s="235"/>
      <c r="J28" s="235"/>
      <c r="K28" s="235"/>
      <c r="L28" s="235"/>
      <c r="M28" s="235"/>
      <c r="N28" s="235"/>
      <c r="O28" s="235"/>
      <c r="P28" s="235"/>
      <c r="Q28" s="235"/>
      <c r="R28" s="235"/>
      <c r="S28" s="235"/>
      <c r="V28" s="236" t="s">
        <v>245</v>
      </c>
      <c r="W28" s="235"/>
      <c r="X28" s="235"/>
      <c r="Y28" s="235"/>
      <c r="Z28" s="235"/>
      <c r="AA28" s="235"/>
      <c r="AB28" s="235"/>
      <c r="AC28" s="235"/>
      <c r="AD28" s="235"/>
      <c r="AE28" s="235"/>
      <c r="AF28" s="235"/>
      <c r="AG28" s="235"/>
      <c r="AH28" s="235"/>
      <c r="AI28" s="235"/>
      <c r="AJ28" s="235"/>
      <c r="AK28" s="235"/>
      <c r="AL28" s="235"/>
      <c r="AM28" s="235"/>
      <c r="AN28" s="235"/>
    </row>
    <row r="29" spans="1:16367" x14ac:dyDescent="0.25">
      <c r="B29" s="235"/>
      <c r="C29" s="235"/>
      <c r="D29" s="235"/>
      <c r="E29" s="235"/>
      <c r="F29" s="235"/>
      <c r="G29" s="235"/>
      <c r="H29" s="235"/>
      <c r="I29" s="235"/>
      <c r="J29" s="235"/>
      <c r="K29" s="235"/>
      <c r="L29" s="235"/>
      <c r="M29" s="235"/>
      <c r="N29" s="235"/>
      <c r="O29" s="235"/>
      <c r="P29" s="235"/>
      <c r="Q29" s="235"/>
      <c r="R29" s="235"/>
      <c r="S29" s="235"/>
      <c r="W29" s="235"/>
      <c r="X29" s="235"/>
      <c r="Y29" s="235"/>
      <c r="Z29" s="235"/>
      <c r="AA29" s="235"/>
      <c r="AB29" s="235"/>
      <c r="AC29" s="235"/>
      <c r="AD29" s="235"/>
      <c r="AE29" s="235"/>
      <c r="AF29" s="235"/>
      <c r="AG29" s="235"/>
      <c r="AH29" s="235"/>
      <c r="AI29" s="235"/>
      <c r="AJ29" s="235"/>
      <c r="AK29" s="235"/>
      <c r="AL29" s="235"/>
      <c r="AM29" s="235"/>
      <c r="AN29" s="235"/>
    </row>
    <row r="30" spans="1:16367" ht="54.75" customHeight="1" x14ac:dyDescent="0.25">
      <c r="A30" s="115" t="s">
        <v>113</v>
      </c>
      <c r="B30" s="115" t="s">
        <v>114</v>
      </c>
      <c r="C30" s="115" t="s">
        <v>112</v>
      </c>
      <c r="D30" s="115" t="str">
        <f>D4</f>
        <v xml:space="preserve">1. 
Gamle Oslo </v>
      </c>
      <c r="E30" s="115" t="str">
        <f t="shared" ref="E30:S30" si="12">E4</f>
        <v>2. 
Grünerløkka</v>
      </c>
      <c r="F30" s="115" t="str">
        <f t="shared" si="12"/>
        <v>3. 
Sagene</v>
      </c>
      <c r="G30" s="115" t="str">
        <f t="shared" si="12"/>
        <v>4. 
St. Hanshaugen</v>
      </c>
      <c r="H30" s="115" t="str">
        <f t="shared" si="12"/>
        <v>5. 
Frogner</v>
      </c>
      <c r="I30" s="115" t="str">
        <f t="shared" si="12"/>
        <v>6. 
Ullern</v>
      </c>
      <c r="J30" s="115" t="str">
        <f t="shared" si="12"/>
        <v>7. 
Vestre Aker</v>
      </c>
      <c r="K30" s="115" t="str">
        <f t="shared" si="12"/>
        <v>8. 
Nordre Aker</v>
      </c>
      <c r="L30" s="115" t="str">
        <f t="shared" si="12"/>
        <v>9. 
Bjerke</v>
      </c>
      <c r="M30" s="115" t="str">
        <f t="shared" si="12"/>
        <v>10. 
Grorud</v>
      </c>
      <c r="N30" s="115" t="str">
        <f t="shared" si="12"/>
        <v>11. 
Stovner</v>
      </c>
      <c r="O30" s="115" t="str">
        <f t="shared" si="12"/>
        <v>12. 
Alna</v>
      </c>
      <c r="P30" s="115" t="str">
        <f t="shared" si="12"/>
        <v>13. 
Østensjø</v>
      </c>
      <c r="Q30" s="115" t="str">
        <f t="shared" si="12"/>
        <v>14.
Nordstrand</v>
      </c>
      <c r="R30" s="115" t="str">
        <f t="shared" si="12"/>
        <v>15. 
Søndre Nordstrand</v>
      </c>
      <c r="S30" s="115" t="str">
        <f t="shared" si="12"/>
        <v>Sum</v>
      </c>
      <c r="V30" s="115" t="s">
        <v>113</v>
      </c>
      <c r="W30" s="115" t="s">
        <v>114</v>
      </c>
      <c r="X30" s="115" t="s">
        <v>112</v>
      </c>
      <c r="Y30" s="115" t="str">
        <f>Y4</f>
        <v xml:space="preserve">1. 
Gamle Oslo </v>
      </c>
      <c r="Z30" s="115" t="str">
        <f t="shared" ref="Z30:AN30" si="13">Z4</f>
        <v>2. 
Grünerløkka</v>
      </c>
      <c r="AA30" s="115" t="str">
        <f t="shared" si="13"/>
        <v>3. 
Sagene</v>
      </c>
      <c r="AB30" s="115" t="str">
        <f t="shared" si="13"/>
        <v>4. 
St. Hanshaugen</v>
      </c>
      <c r="AC30" s="115" t="str">
        <f t="shared" si="13"/>
        <v>5. 
Frogner</v>
      </c>
      <c r="AD30" s="115" t="str">
        <f t="shared" si="13"/>
        <v>6. 
Ullern</v>
      </c>
      <c r="AE30" s="115" t="str">
        <f t="shared" si="13"/>
        <v>7. 
Vestre Aker</v>
      </c>
      <c r="AF30" s="115" t="str">
        <f t="shared" si="13"/>
        <v>8. 
Nordre Aker</v>
      </c>
      <c r="AG30" s="115" t="str">
        <f t="shared" si="13"/>
        <v>9. 
Bjerke</v>
      </c>
      <c r="AH30" s="115" t="str">
        <f t="shared" si="13"/>
        <v>10. 
Grorud</v>
      </c>
      <c r="AI30" s="115" t="str">
        <f t="shared" si="13"/>
        <v>11. 
Stovner</v>
      </c>
      <c r="AJ30" s="115" t="str">
        <f t="shared" si="13"/>
        <v>12. 
Alna</v>
      </c>
      <c r="AK30" s="115" t="str">
        <f t="shared" si="13"/>
        <v>13. 
Østensjø</v>
      </c>
      <c r="AL30" s="115" t="str">
        <f t="shared" si="13"/>
        <v>14.
Nordstrand</v>
      </c>
      <c r="AM30" s="115" t="str">
        <f t="shared" si="13"/>
        <v>15. 
Søndre Nordstrand</v>
      </c>
      <c r="AN30" s="115" t="str">
        <f t="shared" si="13"/>
        <v>Sum</v>
      </c>
    </row>
    <row r="31" spans="1:16367" x14ac:dyDescent="0.25">
      <c r="A31" s="235"/>
      <c r="B31" s="235"/>
      <c r="C31" s="235"/>
      <c r="D31" s="33"/>
      <c r="E31" s="34"/>
      <c r="F31" s="34"/>
      <c r="G31" s="34"/>
      <c r="H31" s="33"/>
      <c r="I31" s="33"/>
      <c r="J31" s="33"/>
      <c r="K31" s="33"/>
      <c r="L31" s="33"/>
      <c r="M31" s="33"/>
      <c r="N31" s="33"/>
      <c r="O31" s="33"/>
      <c r="P31" s="33"/>
      <c r="Q31" s="33"/>
      <c r="R31" s="33"/>
      <c r="S31" s="33"/>
      <c r="V31" s="235"/>
      <c r="W31" s="235"/>
      <c r="X31" s="235"/>
      <c r="Y31" s="33"/>
      <c r="Z31" s="34"/>
      <c r="AA31" s="34"/>
      <c r="AB31" s="34"/>
      <c r="AC31" s="33"/>
      <c r="AD31" s="33"/>
      <c r="AE31" s="33"/>
      <c r="AF31" s="33"/>
      <c r="AG31" s="33"/>
      <c r="AH31" s="33"/>
      <c r="AI31" s="33"/>
      <c r="AJ31" s="33"/>
      <c r="AK31" s="33"/>
      <c r="AL31" s="33"/>
      <c r="AM31" s="33"/>
      <c r="AN31" s="33"/>
    </row>
    <row r="32" spans="1:16367" x14ac:dyDescent="0.25">
      <c r="A32" s="237" t="s">
        <v>118</v>
      </c>
      <c r="B32" s="237" t="s">
        <v>119</v>
      </c>
      <c r="C32" s="44" t="s">
        <v>30</v>
      </c>
      <c r="D32" s="89">
        <f>SUM(D33:D38)</f>
        <v>387</v>
      </c>
      <c r="E32" s="89">
        <f t="shared" ref="E32:R32" si="14">SUM(E33:E38)</f>
        <v>344</v>
      </c>
      <c r="F32" s="89">
        <f t="shared" si="14"/>
        <v>405</v>
      </c>
      <c r="G32" s="89">
        <f t="shared" si="14"/>
        <v>558</v>
      </c>
      <c r="H32" s="89">
        <f t="shared" si="14"/>
        <v>523</v>
      </c>
      <c r="I32" s="89">
        <f t="shared" si="14"/>
        <v>342</v>
      </c>
      <c r="J32" s="89">
        <f t="shared" si="14"/>
        <v>550</v>
      </c>
      <c r="K32" s="89">
        <f t="shared" si="14"/>
        <v>863</v>
      </c>
      <c r="L32" s="89">
        <f t="shared" si="14"/>
        <v>267</v>
      </c>
      <c r="M32" s="89">
        <f t="shared" si="14"/>
        <v>13</v>
      </c>
      <c r="N32" s="89">
        <f t="shared" si="14"/>
        <v>58</v>
      </c>
      <c r="O32" s="89">
        <f t="shared" si="14"/>
        <v>368</v>
      </c>
      <c r="P32" s="89">
        <f t="shared" si="14"/>
        <v>239</v>
      </c>
      <c r="Q32" s="89">
        <f t="shared" si="14"/>
        <v>358</v>
      </c>
      <c r="R32" s="89">
        <f t="shared" si="14"/>
        <v>271</v>
      </c>
      <c r="S32" s="89">
        <f t="shared" ref="S32" si="15">SUM(D32:R32)</f>
        <v>5546</v>
      </c>
      <c r="V32" s="237" t="s">
        <v>118</v>
      </c>
      <c r="W32" s="237" t="s">
        <v>119</v>
      </c>
      <c r="X32" s="44" t="s">
        <v>30</v>
      </c>
      <c r="Y32" s="89">
        <f>SUM(Y33:Y38)</f>
        <v>447</v>
      </c>
      <c r="Z32" s="89">
        <f t="shared" ref="Z32:AM32" si="16">SUM(Z33:Z38)</f>
        <v>384</v>
      </c>
      <c r="AA32" s="89">
        <f t="shared" si="16"/>
        <v>430</v>
      </c>
      <c r="AB32" s="89">
        <f t="shared" si="16"/>
        <v>532</v>
      </c>
      <c r="AC32" s="89">
        <f t="shared" si="16"/>
        <v>496</v>
      </c>
      <c r="AD32" s="89">
        <f t="shared" si="16"/>
        <v>313</v>
      </c>
      <c r="AE32" s="89">
        <f t="shared" si="16"/>
        <v>537</v>
      </c>
      <c r="AF32" s="89">
        <f t="shared" si="16"/>
        <v>881</v>
      </c>
      <c r="AG32" s="89">
        <f t="shared" si="16"/>
        <v>259</v>
      </c>
      <c r="AH32" s="89">
        <f t="shared" si="16"/>
        <v>15</v>
      </c>
      <c r="AI32" s="89">
        <f t="shared" si="16"/>
        <v>63</v>
      </c>
      <c r="AJ32" s="89">
        <f t="shared" si="16"/>
        <v>349</v>
      </c>
      <c r="AK32" s="89">
        <f t="shared" si="16"/>
        <v>245</v>
      </c>
      <c r="AL32" s="89">
        <f t="shared" si="16"/>
        <v>353</v>
      </c>
      <c r="AM32" s="89">
        <f t="shared" si="16"/>
        <v>275</v>
      </c>
      <c r="AN32" s="89">
        <f>SUM(Y32:AM32)</f>
        <v>5579</v>
      </c>
    </row>
    <row r="33" spans="1:40" x14ac:dyDescent="0.25">
      <c r="A33" s="235"/>
      <c r="B33" s="235" t="s">
        <v>105</v>
      </c>
      <c r="C33" s="38">
        <v>0.13333333333333333</v>
      </c>
      <c r="D33" s="87">
        <v>0</v>
      </c>
      <c r="E33" s="87">
        <v>0</v>
      </c>
      <c r="F33" s="87">
        <v>0</v>
      </c>
      <c r="G33" s="87">
        <v>0</v>
      </c>
      <c r="H33" s="87">
        <v>0</v>
      </c>
      <c r="I33" s="87">
        <v>0</v>
      </c>
      <c r="J33" s="87">
        <v>0</v>
      </c>
      <c r="K33" s="87">
        <v>0</v>
      </c>
      <c r="L33" s="87">
        <v>0</v>
      </c>
      <c r="M33" s="87">
        <v>0</v>
      </c>
      <c r="N33" s="87">
        <v>0</v>
      </c>
      <c r="O33" s="87">
        <v>0</v>
      </c>
      <c r="P33" s="87">
        <v>0</v>
      </c>
      <c r="Q33" s="87">
        <v>0</v>
      </c>
      <c r="R33" s="87">
        <v>0</v>
      </c>
      <c r="S33" s="87">
        <v>0</v>
      </c>
      <c r="V33" s="235"/>
      <c r="W33" s="235" t="s">
        <v>105</v>
      </c>
      <c r="X33" s="38">
        <v>0.13333333333333333</v>
      </c>
      <c r="Y33" s="339">
        <v>0</v>
      </c>
      <c r="Z33" s="339">
        <v>0</v>
      </c>
      <c r="AA33" s="339">
        <v>0</v>
      </c>
      <c r="AB33" s="339">
        <v>0</v>
      </c>
      <c r="AC33" s="339">
        <v>0</v>
      </c>
      <c r="AD33" s="339">
        <v>0</v>
      </c>
      <c r="AE33" s="339">
        <v>0</v>
      </c>
      <c r="AF33" s="339">
        <v>0</v>
      </c>
      <c r="AG33" s="339">
        <v>0</v>
      </c>
      <c r="AH33" s="339">
        <v>0</v>
      </c>
      <c r="AI33" s="339">
        <v>0</v>
      </c>
      <c r="AJ33" s="339">
        <v>0</v>
      </c>
      <c r="AK33" s="339">
        <v>0</v>
      </c>
      <c r="AL33" s="339">
        <v>0</v>
      </c>
      <c r="AM33" s="339">
        <v>0</v>
      </c>
      <c r="AN33" s="87">
        <f>SUM(Y33:AM33)</f>
        <v>0</v>
      </c>
    </row>
    <row r="34" spans="1:40" x14ac:dyDescent="0.25">
      <c r="A34" s="235"/>
      <c r="B34" s="235" t="s">
        <v>106</v>
      </c>
      <c r="C34" s="38">
        <v>0.28888888888888886</v>
      </c>
      <c r="D34" s="87">
        <v>0</v>
      </c>
      <c r="E34" s="87">
        <v>0</v>
      </c>
      <c r="F34" s="87">
        <v>0</v>
      </c>
      <c r="G34" s="87">
        <v>0</v>
      </c>
      <c r="H34" s="87">
        <v>0</v>
      </c>
      <c r="I34" s="87">
        <v>0</v>
      </c>
      <c r="J34" s="87">
        <v>0</v>
      </c>
      <c r="K34" s="87">
        <v>0</v>
      </c>
      <c r="L34" s="87">
        <v>0</v>
      </c>
      <c r="M34" s="87">
        <v>0</v>
      </c>
      <c r="N34" s="87">
        <v>0</v>
      </c>
      <c r="O34" s="87">
        <v>0</v>
      </c>
      <c r="P34" s="87">
        <v>0</v>
      </c>
      <c r="Q34" s="87">
        <v>0</v>
      </c>
      <c r="R34" s="87">
        <v>0</v>
      </c>
      <c r="S34" s="87">
        <v>0</v>
      </c>
      <c r="V34" s="235"/>
      <c r="W34" s="235" t="s">
        <v>106</v>
      </c>
      <c r="X34" s="38">
        <v>0.28888888888888886</v>
      </c>
      <c r="Y34" s="339">
        <v>0</v>
      </c>
      <c r="Z34" s="339">
        <v>0</v>
      </c>
      <c r="AA34" s="339">
        <v>0</v>
      </c>
      <c r="AB34" s="339">
        <v>0</v>
      </c>
      <c r="AC34" s="339">
        <v>0</v>
      </c>
      <c r="AD34" s="339">
        <v>0</v>
      </c>
      <c r="AE34" s="339">
        <v>0</v>
      </c>
      <c r="AF34" s="339">
        <v>0</v>
      </c>
      <c r="AG34" s="339">
        <v>0</v>
      </c>
      <c r="AH34" s="339">
        <v>0</v>
      </c>
      <c r="AI34" s="339">
        <v>0</v>
      </c>
      <c r="AJ34" s="339">
        <v>0</v>
      </c>
      <c r="AK34" s="339">
        <v>0</v>
      </c>
      <c r="AL34" s="339">
        <v>0</v>
      </c>
      <c r="AM34" s="339">
        <v>0</v>
      </c>
      <c r="AN34" s="87">
        <f t="shared" ref="AN34:AN38" si="17">SUM(Y34:AM34)</f>
        <v>0</v>
      </c>
    </row>
    <row r="35" spans="1:40" x14ac:dyDescent="0.25">
      <c r="A35" s="235"/>
      <c r="B35" s="235" t="s">
        <v>107</v>
      </c>
      <c r="C35" s="38">
        <v>0.46666666666666667</v>
      </c>
      <c r="D35" s="87">
        <v>0</v>
      </c>
      <c r="E35" s="87">
        <v>0</v>
      </c>
      <c r="F35" s="87">
        <v>0</v>
      </c>
      <c r="G35" s="87">
        <v>43</v>
      </c>
      <c r="H35" s="87">
        <v>0</v>
      </c>
      <c r="I35" s="87">
        <v>0</v>
      </c>
      <c r="J35" s="87">
        <v>0</v>
      </c>
      <c r="K35" s="87">
        <v>0</v>
      </c>
      <c r="L35" s="87">
        <v>0</v>
      </c>
      <c r="M35" s="87">
        <v>0</v>
      </c>
      <c r="N35" s="87">
        <v>0</v>
      </c>
      <c r="O35" s="87">
        <v>0</v>
      </c>
      <c r="P35" s="87">
        <v>0</v>
      </c>
      <c r="Q35" s="87">
        <v>0</v>
      </c>
      <c r="R35" s="87">
        <v>0</v>
      </c>
      <c r="S35" s="87">
        <v>43</v>
      </c>
      <c r="V35" s="235"/>
      <c r="W35" s="235" t="s">
        <v>107</v>
      </c>
      <c r="X35" s="38">
        <v>0.46666666666666667</v>
      </c>
      <c r="Y35" s="339">
        <v>0</v>
      </c>
      <c r="Z35" s="339">
        <v>0</v>
      </c>
      <c r="AA35" s="339">
        <v>0</v>
      </c>
      <c r="AB35" s="339">
        <v>2</v>
      </c>
      <c r="AC35" s="339">
        <v>0</v>
      </c>
      <c r="AD35" s="339">
        <v>0</v>
      </c>
      <c r="AE35" s="339">
        <v>0</v>
      </c>
      <c r="AF35" s="339">
        <v>0</v>
      </c>
      <c r="AG35" s="339">
        <v>0</v>
      </c>
      <c r="AH35" s="339">
        <v>0</v>
      </c>
      <c r="AI35" s="339">
        <v>0</v>
      </c>
      <c r="AJ35" s="339">
        <v>0</v>
      </c>
      <c r="AK35" s="339">
        <v>0</v>
      </c>
      <c r="AL35" s="339">
        <v>0</v>
      </c>
      <c r="AM35" s="339">
        <v>0</v>
      </c>
      <c r="AN35" s="87">
        <f t="shared" si="17"/>
        <v>2</v>
      </c>
    </row>
    <row r="36" spans="1:40" x14ac:dyDescent="0.25">
      <c r="A36" s="235"/>
      <c r="B36" s="235" t="s">
        <v>108</v>
      </c>
      <c r="C36" s="38">
        <v>0.64444444444444449</v>
      </c>
      <c r="D36" s="87">
        <v>0</v>
      </c>
      <c r="E36" s="87">
        <v>0</v>
      </c>
      <c r="F36" s="87">
        <v>0</v>
      </c>
      <c r="G36" s="87">
        <v>6</v>
      </c>
      <c r="H36" s="87">
        <v>0</v>
      </c>
      <c r="I36" s="87">
        <v>0</v>
      </c>
      <c r="J36" s="87">
        <v>0</v>
      </c>
      <c r="K36" s="87">
        <v>0</v>
      </c>
      <c r="L36" s="87">
        <v>0</v>
      </c>
      <c r="M36" s="87">
        <v>0</v>
      </c>
      <c r="N36" s="87">
        <v>0</v>
      </c>
      <c r="O36" s="87">
        <v>0</v>
      </c>
      <c r="P36" s="87">
        <v>0</v>
      </c>
      <c r="Q36" s="87">
        <v>0</v>
      </c>
      <c r="R36" s="87">
        <v>0</v>
      </c>
      <c r="S36" s="87">
        <v>6</v>
      </c>
      <c r="V36" s="235"/>
      <c r="W36" s="235" t="s">
        <v>108</v>
      </c>
      <c r="X36" s="38">
        <v>0.64444444444444449</v>
      </c>
      <c r="Y36" s="339">
        <v>0</v>
      </c>
      <c r="Z36" s="339">
        <v>0</v>
      </c>
      <c r="AA36" s="339">
        <v>0</v>
      </c>
      <c r="AB36" s="339">
        <v>27</v>
      </c>
      <c r="AC36" s="339">
        <v>0</v>
      </c>
      <c r="AD36" s="339">
        <v>0</v>
      </c>
      <c r="AE36" s="339">
        <v>0</v>
      </c>
      <c r="AF36" s="339">
        <v>0</v>
      </c>
      <c r="AG36" s="339">
        <v>0</v>
      </c>
      <c r="AH36" s="339">
        <v>0</v>
      </c>
      <c r="AI36" s="339">
        <v>0</v>
      </c>
      <c r="AJ36" s="339">
        <v>0</v>
      </c>
      <c r="AK36" s="339">
        <v>0</v>
      </c>
      <c r="AL36" s="339">
        <v>0</v>
      </c>
      <c r="AM36" s="339">
        <v>0</v>
      </c>
      <c r="AN36" s="87">
        <f t="shared" si="17"/>
        <v>27</v>
      </c>
    </row>
    <row r="37" spans="1:40" x14ac:dyDescent="0.25">
      <c r="A37" s="235"/>
      <c r="B37" s="235" t="s">
        <v>109</v>
      </c>
      <c r="C37" s="38">
        <v>0.82222222222222219</v>
      </c>
      <c r="D37" s="87">
        <v>0</v>
      </c>
      <c r="E37" s="87">
        <v>0</v>
      </c>
      <c r="F37" s="87">
        <v>0</v>
      </c>
      <c r="G37" s="87">
        <v>0</v>
      </c>
      <c r="H37" s="87">
        <v>0</v>
      </c>
      <c r="I37" s="87">
        <v>0</v>
      </c>
      <c r="J37" s="87">
        <v>0</v>
      </c>
      <c r="K37" s="87">
        <v>0</v>
      </c>
      <c r="L37" s="87">
        <v>0</v>
      </c>
      <c r="M37" s="87">
        <v>0</v>
      </c>
      <c r="N37" s="87">
        <v>0</v>
      </c>
      <c r="O37" s="87">
        <v>0</v>
      </c>
      <c r="P37" s="87">
        <v>0</v>
      </c>
      <c r="Q37" s="87">
        <v>0</v>
      </c>
      <c r="R37" s="87">
        <v>0</v>
      </c>
      <c r="S37" s="87">
        <v>0</v>
      </c>
      <c r="V37" s="235"/>
      <c r="W37" s="235" t="s">
        <v>109</v>
      </c>
      <c r="X37" s="38">
        <v>0.82222222222222219</v>
      </c>
      <c r="Y37" s="339">
        <v>0</v>
      </c>
      <c r="Z37" s="339">
        <v>0</v>
      </c>
      <c r="AA37" s="339">
        <v>0</v>
      </c>
      <c r="AB37" s="339">
        <v>0</v>
      </c>
      <c r="AC37" s="339">
        <v>0</v>
      </c>
      <c r="AD37" s="339">
        <v>0</v>
      </c>
      <c r="AE37" s="339">
        <v>0</v>
      </c>
      <c r="AF37" s="339">
        <v>0</v>
      </c>
      <c r="AG37" s="339">
        <v>2</v>
      </c>
      <c r="AH37" s="339">
        <v>0</v>
      </c>
      <c r="AI37" s="339">
        <v>0</v>
      </c>
      <c r="AJ37" s="339">
        <v>0</v>
      </c>
      <c r="AK37" s="339">
        <v>0</v>
      </c>
      <c r="AL37" s="339">
        <v>0</v>
      </c>
      <c r="AM37" s="339">
        <v>0</v>
      </c>
      <c r="AN37" s="87">
        <f t="shared" si="17"/>
        <v>2</v>
      </c>
    </row>
    <row r="38" spans="1:40" x14ac:dyDescent="0.25">
      <c r="A38" s="35"/>
      <c r="B38" s="35" t="s">
        <v>110</v>
      </c>
      <c r="C38" s="41">
        <v>1</v>
      </c>
      <c r="D38" s="90">
        <v>387</v>
      </c>
      <c r="E38" s="90">
        <v>344</v>
      </c>
      <c r="F38" s="90">
        <v>405</v>
      </c>
      <c r="G38" s="90">
        <v>509</v>
      </c>
      <c r="H38" s="90">
        <v>523</v>
      </c>
      <c r="I38" s="90">
        <v>342</v>
      </c>
      <c r="J38" s="90">
        <v>550</v>
      </c>
      <c r="K38" s="90">
        <v>863</v>
      </c>
      <c r="L38" s="90">
        <v>267</v>
      </c>
      <c r="M38" s="90">
        <v>13</v>
      </c>
      <c r="N38" s="90">
        <v>58</v>
      </c>
      <c r="O38" s="90">
        <v>368</v>
      </c>
      <c r="P38" s="90">
        <v>239</v>
      </c>
      <c r="Q38" s="90">
        <v>358</v>
      </c>
      <c r="R38" s="90">
        <v>271</v>
      </c>
      <c r="S38" s="90">
        <v>5497</v>
      </c>
      <c r="V38" s="35"/>
      <c r="W38" s="35" t="s">
        <v>110</v>
      </c>
      <c r="X38" s="41">
        <v>1</v>
      </c>
      <c r="Y38" s="339">
        <v>447</v>
      </c>
      <c r="Z38" s="339">
        <v>384</v>
      </c>
      <c r="AA38" s="339">
        <v>430</v>
      </c>
      <c r="AB38" s="339">
        <v>503</v>
      </c>
      <c r="AC38" s="339">
        <v>496</v>
      </c>
      <c r="AD38" s="339">
        <v>313</v>
      </c>
      <c r="AE38" s="339">
        <v>537</v>
      </c>
      <c r="AF38" s="339">
        <v>881</v>
      </c>
      <c r="AG38" s="339">
        <v>257</v>
      </c>
      <c r="AH38" s="339">
        <v>15</v>
      </c>
      <c r="AI38" s="339">
        <v>63</v>
      </c>
      <c r="AJ38" s="339">
        <v>349</v>
      </c>
      <c r="AK38" s="339">
        <v>245</v>
      </c>
      <c r="AL38" s="339">
        <v>353</v>
      </c>
      <c r="AM38" s="339">
        <v>275</v>
      </c>
      <c r="AN38" s="87">
        <f t="shared" si="17"/>
        <v>5548</v>
      </c>
    </row>
    <row r="39" spans="1:40" x14ac:dyDescent="0.25">
      <c r="A39" s="235"/>
      <c r="C39" s="235"/>
      <c r="D39" s="87"/>
      <c r="E39" s="87"/>
      <c r="F39" s="87"/>
      <c r="G39" s="87"/>
      <c r="H39" s="87"/>
      <c r="I39" s="87"/>
      <c r="J39" s="87"/>
      <c r="K39" s="87"/>
      <c r="L39" s="87"/>
      <c r="M39" s="87"/>
      <c r="N39" s="87"/>
      <c r="O39" s="87"/>
      <c r="P39" s="87"/>
      <c r="Q39" s="87"/>
      <c r="R39" s="87"/>
      <c r="S39" s="87"/>
      <c r="V39" s="235"/>
      <c r="X39" s="235"/>
      <c r="Y39" s="87"/>
      <c r="Z39" s="87"/>
      <c r="AA39" s="87"/>
      <c r="AB39" s="87"/>
      <c r="AC39" s="87"/>
      <c r="AD39" s="87"/>
      <c r="AE39" s="87"/>
      <c r="AF39" s="87"/>
      <c r="AG39" s="87"/>
      <c r="AH39" s="87"/>
      <c r="AI39" s="87"/>
      <c r="AJ39" s="87"/>
      <c r="AK39" s="87"/>
      <c r="AL39" s="87"/>
      <c r="AM39" s="87"/>
      <c r="AN39" s="87"/>
    </row>
    <row r="40" spans="1:40" x14ac:dyDescent="0.25">
      <c r="A40" s="237" t="s">
        <v>111</v>
      </c>
      <c r="B40" s="237" t="s">
        <v>119</v>
      </c>
      <c r="C40" s="44" t="s">
        <v>30</v>
      </c>
      <c r="D40" s="89">
        <f>SUM(D41:D46)</f>
        <v>690</v>
      </c>
      <c r="E40" s="89">
        <f t="shared" ref="E40:R40" si="18">SUM(E41:E46)</f>
        <v>452</v>
      </c>
      <c r="F40" s="89">
        <f t="shared" si="18"/>
        <v>381</v>
      </c>
      <c r="G40" s="89">
        <f t="shared" si="18"/>
        <v>598</v>
      </c>
      <c r="H40" s="89">
        <f t="shared" si="18"/>
        <v>825</v>
      </c>
      <c r="I40" s="89">
        <f t="shared" si="18"/>
        <v>594</v>
      </c>
      <c r="J40" s="89">
        <f t="shared" si="18"/>
        <v>1112</v>
      </c>
      <c r="K40" s="89">
        <f t="shared" si="18"/>
        <v>1293</v>
      </c>
      <c r="L40" s="89">
        <f t="shared" si="18"/>
        <v>440</v>
      </c>
      <c r="M40" s="89">
        <f t="shared" si="18"/>
        <v>35</v>
      </c>
      <c r="N40" s="89">
        <f t="shared" si="18"/>
        <v>120</v>
      </c>
      <c r="O40" s="89">
        <f t="shared" si="18"/>
        <v>660</v>
      </c>
      <c r="P40" s="89">
        <f t="shared" si="18"/>
        <v>474</v>
      </c>
      <c r="Q40" s="89">
        <f t="shared" si="18"/>
        <v>727</v>
      </c>
      <c r="R40" s="89">
        <f t="shared" si="18"/>
        <v>514</v>
      </c>
      <c r="S40" s="89">
        <f t="shared" ref="S40" si="19">SUM(D40:R40)</f>
        <v>8915</v>
      </c>
      <c r="V40" s="237" t="s">
        <v>111</v>
      </c>
      <c r="W40" s="237" t="s">
        <v>119</v>
      </c>
      <c r="X40" s="44" t="s">
        <v>30</v>
      </c>
      <c r="Y40" s="89">
        <f>SUM(Y41:Y46)</f>
        <v>724</v>
      </c>
      <c r="Z40" s="89">
        <f t="shared" ref="Z40:AM40" si="20">SUM(Z41:Z46)</f>
        <v>480</v>
      </c>
      <c r="AA40" s="89">
        <f t="shared" si="20"/>
        <v>426</v>
      </c>
      <c r="AB40" s="89">
        <f t="shared" si="20"/>
        <v>586</v>
      </c>
      <c r="AC40" s="89">
        <f t="shared" si="20"/>
        <v>851</v>
      </c>
      <c r="AD40" s="89">
        <f t="shared" si="20"/>
        <v>566</v>
      </c>
      <c r="AE40" s="89">
        <f t="shared" si="20"/>
        <v>1151</v>
      </c>
      <c r="AF40" s="89">
        <f t="shared" si="20"/>
        <v>1275</v>
      </c>
      <c r="AG40" s="89">
        <f t="shared" si="20"/>
        <v>444</v>
      </c>
      <c r="AH40" s="89">
        <f t="shared" si="20"/>
        <v>32</v>
      </c>
      <c r="AI40" s="89">
        <f t="shared" si="20"/>
        <v>118</v>
      </c>
      <c r="AJ40" s="89">
        <f t="shared" si="20"/>
        <v>667</v>
      </c>
      <c r="AK40" s="89">
        <f t="shared" si="20"/>
        <v>462</v>
      </c>
      <c r="AL40" s="89">
        <f t="shared" si="20"/>
        <v>738</v>
      </c>
      <c r="AM40" s="89">
        <f t="shared" si="20"/>
        <v>528</v>
      </c>
      <c r="AN40" s="89">
        <f>SUM(Y40:AM40)</f>
        <v>9048</v>
      </c>
    </row>
    <row r="41" spans="1:40" x14ac:dyDescent="0.25">
      <c r="A41" s="235"/>
      <c r="B41" s="235" t="s">
        <v>105</v>
      </c>
      <c r="C41" s="38">
        <v>0.13333333333333333</v>
      </c>
      <c r="D41" s="87">
        <v>0</v>
      </c>
      <c r="E41" s="87">
        <v>0</v>
      </c>
      <c r="F41" s="87">
        <v>0</v>
      </c>
      <c r="G41" s="87">
        <v>0</v>
      </c>
      <c r="H41" s="87">
        <v>0</v>
      </c>
      <c r="I41" s="87">
        <v>0</v>
      </c>
      <c r="J41" s="87">
        <v>0</v>
      </c>
      <c r="K41" s="87">
        <v>0</v>
      </c>
      <c r="L41" s="87">
        <v>0</v>
      </c>
      <c r="M41" s="87">
        <v>0</v>
      </c>
      <c r="N41" s="87">
        <v>0</v>
      </c>
      <c r="O41" s="87">
        <v>0</v>
      </c>
      <c r="P41" s="87">
        <v>0</v>
      </c>
      <c r="Q41" s="87">
        <v>0</v>
      </c>
      <c r="R41" s="87">
        <v>0</v>
      </c>
      <c r="S41" s="87">
        <v>0</v>
      </c>
      <c r="V41" s="235"/>
      <c r="W41" s="235" t="s">
        <v>105</v>
      </c>
      <c r="X41" s="38">
        <v>0.13333333333333333</v>
      </c>
      <c r="Y41" s="339">
        <v>0</v>
      </c>
      <c r="Z41" s="339">
        <v>0</v>
      </c>
      <c r="AA41" s="339">
        <v>0</v>
      </c>
      <c r="AB41" s="339">
        <v>0</v>
      </c>
      <c r="AC41" s="339">
        <v>0</v>
      </c>
      <c r="AD41" s="339">
        <v>0</v>
      </c>
      <c r="AE41" s="339">
        <v>0</v>
      </c>
      <c r="AF41" s="339">
        <v>0</v>
      </c>
      <c r="AG41" s="339">
        <v>0</v>
      </c>
      <c r="AH41" s="339">
        <v>0</v>
      </c>
      <c r="AI41" s="339">
        <v>0</v>
      </c>
      <c r="AJ41" s="339">
        <v>0</v>
      </c>
      <c r="AK41" s="339">
        <v>0</v>
      </c>
      <c r="AL41" s="339">
        <v>0</v>
      </c>
      <c r="AM41" s="339">
        <v>0</v>
      </c>
      <c r="AN41" s="87">
        <f>SUM(Y41:AM41)</f>
        <v>0</v>
      </c>
    </row>
    <row r="42" spans="1:40" x14ac:dyDescent="0.25">
      <c r="A42" s="235"/>
      <c r="B42" s="235" t="s">
        <v>106</v>
      </c>
      <c r="C42" s="38">
        <v>0.28888888888888886</v>
      </c>
      <c r="D42" s="87">
        <v>0</v>
      </c>
      <c r="E42" s="87">
        <v>0</v>
      </c>
      <c r="F42" s="87">
        <v>0</v>
      </c>
      <c r="G42" s="87">
        <v>0</v>
      </c>
      <c r="H42" s="87">
        <v>0</v>
      </c>
      <c r="I42" s="87">
        <v>0</v>
      </c>
      <c r="J42" s="87">
        <v>0</v>
      </c>
      <c r="K42" s="87">
        <v>0</v>
      </c>
      <c r="L42" s="87">
        <v>0</v>
      </c>
      <c r="M42" s="87">
        <v>0</v>
      </c>
      <c r="N42" s="87">
        <v>0</v>
      </c>
      <c r="O42" s="87">
        <v>0</v>
      </c>
      <c r="P42" s="87">
        <v>0</v>
      </c>
      <c r="Q42" s="87">
        <v>0</v>
      </c>
      <c r="R42" s="87">
        <v>0</v>
      </c>
      <c r="S42" s="87">
        <v>0</v>
      </c>
      <c r="V42" s="235"/>
      <c r="W42" s="235" t="s">
        <v>106</v>
      </c>
      <c r="X42" s="38">
        <v>0.28888888888888886</v>
      </c>
      <c r="Y42" s="339">
        <v>0</v>
      </c>
      <c r="Z42" s="339">
        <v>0</v>
      </c>
      <c r="AA42" s="339">
        <v>0</v>
      </c>
      <c r="AB42" s="339">
        <v>0</v>
      </c>
      <c r="AC42" s="339">
        <v>0</v>
      </c>
      <c r="AD42" s="339">
        <v>0</v>
      </c>
      <c r="AE42" s="339">
        <v>0</v>
      </c>
      <c r="AF42" s="339">
        <v>0</v>
      </c>
      <c r="AG42" s="339">
        <v>0</v>
      </c>
      <c r="AH42" s="339">
        <v>0</v>
      </c>
      <c r="AI42" s="339">
        <v>0</v>
      </c>
      <c r="AJ42" s="339">
        <v>0</v>
      </c>
      <c r="AK42" s="339">
        <v>0</v>
      </c>
      <c r="AL42" s="339">
        <v>0</v>
      </c>
      <c r="AM42" s="339">
        <v>0</v>
      </c>
      <c r="AN42" s="87">
        <f t="shared" ref="AN42:AN46" si="21">SUM(Y42:AM42)</f>
        <v>0</v>
      </c>
    </row>
    <row r="43" spans="1:40" x14ac:dyDescent="0.25">
      <c r="A43" s="235"/>
      <c r="B43" s="235" t="s">
        <v>107</v>
      </c>
      <c r="C43" s="38">
        <v>0.46666666666666667</v>
      </c>
      <c r="D43" s="87">
        <v>0</v>
      </c>
      <c r="E43" s="87">
        <v>0</v>
      </c>
      <c r="F43" s="87">
        <v>0</v>
      </c>
      <c r="G43" s="87">
        <v>8</v>
      </c>
      <c r="H43" s="87">
        <v>0</v>
      </c>
      <c r="I43" s="87">
        <v>0</v>
      </c>
      <c r="J43" s="87">
        <v>0</v>
      </c>
      <c r="K43" s="87">
        <v>0</v>
      </c>
      <c r="L43" s="87">
        <v>0</v>
      </c>
      <c r="M43" s="87">
        <v>0</v>
      </c>
      <c r="N43" s="87">
        <v>0</v>
      </c>
      <c r="O43" s="87">
        <v>0</v>
      </c>
      <c r="P43" s="87">
        <v>0</v>
      </c>
      <c r="Q43" s="87">
        <v>0</v>
      </c>
      <c r="R43" s="87">
        <v>0</v>
      </c>
      <c r="S43" s="87">
        <v>8</v>
      </c>
      <c r="V43" s="235"/>
      <c r="W43" s="235" t="s">
        <v>107</v>
      </c>
      <c r="X43" s="38">
        <v>0.46666666666666667</v>
      </c>
      <c r="Y43" s="339">
        <v>0</v>
      </c>
      <c r="Z43" s="339">
        <v>0</v>
      </c>
      <c r="AA43" s="339">
        <v>0</v>
      </c>
      <c r="AB43" s="339">
        <v>0</v>
      </c>
      <c r="AC43" s="339">
        <v>0</v>
      </c>
      <c r="AD43" s="339">
        <v>0</v>
      </c>
      <c r="AE43" s="339">
        <v>0</v>
      </c>
      <c r="AF43" s="339">
        <v>0</v>
      </c>
      <c r="AG43" s="339">
        <v>0</v>
      </c>
      <c r="AH43" s="339">
        <v>0</v>
      </c>
      <c r="AI43" s="339">
        <v>0</v>
      </c>
      <c r="AJ43" s="339">
        <v>0</v>
      </c>
      <c r="AK43" s="339">
        <v>0</v>
      </c>
      <c r="AL43" s="339">
        <v>0</v>
      </c>
      <c r="AM43" s="339">
        <v>0</v>
      </c>
      <c r="AN43" s="87">
        <f t="shared" si="21"/>
        <v>0</v>
      </c>
    </row>
    <row r="44" spans="1:40" x14ac:dyDescent="0.25">
      <c r="A44" s="235"/>
      <c r="B44" s="235" t="s">
        <v>108</v>
      </c>
      <c r="C44" s="38">
        <v>0.64444444444444449</v>
      </c>
      <c r="D44" s="87">
        <v>0</v>
      </c>
      <c r="E44" s="87">
        <v>0</v>
      </c>
      <c r="F44" s="87">
        <v>0</v>
      </c>
      <c r="G44" s="87">
        <v>2</v>
      </c>
      <c r="H44" s="87">
        <v>0</v>
      </c>
      <c r="I44" s="87">
        <v>0</v>
      </c>
      <c r="J44" s="87">
        <v>0</v>
      </c>
      <c r="K44" s="87">
        <v>0</v>
      </c>
      <c r="L44" s="87">
        <v>0</v>
      </c>
      <c r="M44" s="87">
        <v>0</v>
      </c>
      <c r="N44" s="87">
        <v>0</v>
      </c>
      <c r="O44" s="87">
        <v>0</v>
      </c>
      <c r="P44" s="87">
        <v>0</v>
      </c>
      <c r="Q44" s="87">
        <v>0</v>
      </c>
      <c r="R44" s="87">
        <v>0</v>
      </c>
      <c r="S44" s="87">
        <v>2</v>
      </c>
      <c r="V44" s="235"/>
      <c r="W44" s="235" t="s">
        <v>108</v>
      </c>
      <c r="X44" s="38">
        <v>0.64444444444444449</v>
      </c>
      <c r="Y44" s="339">
        <v>0</v>
      </c>
      <c r="Z44" s="339">
        <v>0</v>
      </c>
      <c r="AA44" s="339">
        <v>0</v>
      </c>
      <c r="AB44" s="339">
        <v>8</v>
      </c>
      <c r="AC44" s="339">
        <v>0</v>
      </c>
      <c r="AD44" s="339">
        <v>0</v>
      </c>
      <c r="AE44" s="339">
        <v>0</v>
      </c>
      <c r="AF44" s="339">
        <v>0</v>
      </c>
      <c r="AG44" s="339">
        <v>0</v>
      </c>
      <c r="AH44" s="339">
        <v>0</v>
      </c>
      <c r="AI44" s="339">
        <v>0</v>
      </c>
      <c r="AJ44" s="339">
        <v>0</v>
      </c>
      <c r="AK44" s="339">
        <v>0</v>
      </c>
      <c r="AL44" s="339">
        <v>0</v>
      </c>
      <c r="AM44" s="339">
        <v>0</v>
      </c>
      <c r="AN44" s="87">
        <f t="shared" si="21"/>
        <v>8</v>
      </c>
    </row>
    <row r="45" spans="1:40" x14ac:dyDescent="0.25">
      <c r="A45" s="235"/>
      <c r="B45" s="235" t="s">
        <v>109</v>
      </c>
      <c r="C45" s="38">
        <v>0.82222222222222219</v>
      </c>
      <c r="D45" s="87">
        <v>0</v>
      </c>
      <c r="E45" s="87">
        <v>0</v>
      </c>
      <c r="F45" s="87">
        <v>0</v>
      </c>
      <c r="G45" s="87">
        <v>0</v>
      </c>
      <c r="H45" s="87">
        <v>38</v>
      </c>
      <c r="I45" s="87">
        <v>0</v>
      </c>
      <c r="J45" s="87">
        <v>0</v>
      </c>
      <c r="K45" s="87">
        <v>0</v>
      </c>
      <c r="L45" s="87">
        <v>3</v>
      </c>
      <c r="M45" s="87">
        <v>0</v>
      </c>
      <c r="N45" s="87">
        <v>0</v>
      </c>
      <c r="O45" s="87">
        <v>0</v>
      </c>
      <c r="P45" s="87">
        <v>0</v>
      </c>
      <c r="Q45" s="87">
        <v>0</v>
      </c>
      <c r="R45" s="87">
        <v>0</v>
      </c>
      <c r="S45" s="87">
        <v>41</v>
      </c>
      <c r="V45" s="235"/>
      <c r="W45" s="235" t="s">
        <v>109</v>
      </c>
      <c r="X45" s="38">
        <v>0.82222222222222219</v>
      </c>
      <c r="Y45" s="339">
        <v>0</v>
      </c>
      <c r="Z45" s="339">
        <v>0</v>
      </c>
      <c r="AA45" s="339">
        <v>0</v>
      </c>
      <c r="AB45" s="339">
        <v>0</v>
      </c>
      <c r="AC45" s="339">
        <v>41</v>
      </c>
      <c r="AD45" s="339">
        <v>0</v>
      </c>
      <c r="AE45" s="339">
        <v>0</v>
      </c>
      <c r="AF45" s="339">
        <v>0</v>
      </c>
      <c r="AG45" s="339">
        <v>2</v>
      </c>
      <c r="AH45" s="339">
        <v>0</v>
      </c>
      <c r="AI45" s="339">
        <v>0</v>
      </c>
      <c r="AJ45" s="339">
        <v>0</v>
      </c>
      <c r="AK45" s="339">
        <v>0</v>
      </c>
      <c r="AL45" s="339">
        <v>0</v>
      </c>
      <c r="AM45" s="339">
        <v>0</v>
      </c>
      <c r="AN45" s="87">
        <f t="shared" si="21"/>
        <v>43</v>
      </c>
    </row>
    <row r="46" spans="1:40" x14ac:dyDescent="0.25">
      <c r="A46" s="35"/>
      <c r="B46" s="35" t="s">
        <v>110</v>
      </c>
      <c r="C46" s="41">
        <v>1</v>
      </c>
      <c r="D46" s="90">
        <v>690</v>
      </c>
      <c r="E46" s="90">
        <v>452</v>
      </c>
      <c r="F46" s="90">
        <v>381</v>
      </c>
      <c r="G46" s="90">
        <v>588</v>
      </c>
      <c r="H46" s="90">
        <v>787</v>
      </c>
      <c r="I46" s="90">
        <v>594</v>
      </c>
      <c r="J46" s="90">
        <v>1112</v>
      </c>
      <c r="K46" s="90">
        <v>1293</v>
      </c>
      <c r="L46" s="90">
        <v>437</v>
      </c>
      <c r="M46" s="90">
        <v>35</v>
      </c>
      <c r="N46" s="90">
        <v>120</v>
      </c>
      <c r="O46" s="90">
        <v>660</v>
      </c>
      <c r="P46" s="90">
        <v>474</v>
      </c>
      <c r="Q46" s="90">
        <v>727</v>
      </c>
      <c r="R46" s="90">
        <v>514</v>
      </c>
      <c r="S46" s="90">
        <v>8864</v>
      </c>
      <c r="V46" s="35"/>
      <c r="W46" s="35" t="s">
        <v>110</v>
      </c>
      <c r="X46" s="41">
        <v>1</v>
      </c>
      <c r="Y46" s="339">
        <v>724</v>
      </c>
      <c r="Z46" s="339">
        <v>480</v>
      </c>
      <c r="AA46" s="339">
        <v>426</v>
      </c>
      <c r="AB46" s="339">
        <v>578</v>
      </c>
      <c r="AC46" s="339">
        <v>810</v>
      </c>
      <c r="AD46" s="339">
        <v>566</v>
      </c>
      <c r="AE46" s="339">
        <v>1151</v>
      </c>
      <c r="AF46" s="339">
        <v>1275</v>
      </c>
      <c r="AG46" s="339">
        <v>442</v>
      </c>
      <c r="AH46" s="339">
        <v>32</v>
      </c>
      <c r="AI46" s="339">
        <v>118</v>
      </c>
      <c r="AJ46" s="339">
        <v>667</v>
      </c>
      <c r="AK46" s="339">
        <v>462</v>
      </c>
      <c r="AL46" s="339">
        <v>738</v>
      </c>
      <c r="AM46" s="339">
        <v>528</v>
      </c>
      <c r="AN46" s="87">
        <f t="shared" si="21"/>
        <v>8997</v>
      </c>
    </row>
    <row r="47" spans="1:40" x14ac:dyDescent="0.25">
      <c r="A47" s="235"/>
      <c r="B47" s="235"/>
      <c r="C47" s="38"/>
      <c r="D47" s="87"/>
      <c r="E47" s="87"/>
      <c r="F47" s="87"/>
      <c r="G47" s="87"/>
      <c r="H47" s="87"/>
      <c r="I47" s="87"/>
      <c r="J47" s="87"/>
      <c r="K47" s="87"/>
      <c r="L47" s="87"/>
      <c r="M47" s="87"/>
      <c r="N47" s="87"/>
      <c r="O47" s="87"/>
      <c r="P47" s="87"/>
      <c r="Q47" s="87"/>
      <c r="R47" s="87"/>
      <c r="S47" s="87"/>
      <c r="V47" s="235"/>
      <c r="W47" s="235"/>
      <c r="X47" s="38"/>
      <c r="Y47" s="87"/>
      <c r="Z47" s="87"/>
      <c r="AA47" s="87"/>
      <c r="AB47" s="87"/>
      <c r="AC47" s="87"/>
      <c r="AD47" s="87"/>
      <c r="AE47" s="87"/>
      <c r="AF47" s="87"/>
      <c r="AG47" s="87"/>
      <c r="AH47" s="87"/>
      <c r="AI47" s="87"/>
      <c r="AJ47" s="87"/>
      <c r="AK47" s="87"/>
      <c r="AL47" s="87"/>
      <c r="AM47" s="87"/>
      <c r="AN47" s="87"/>
    </row>
    <row r="48" spans="1:40" x14ac:dyDescent="0.25">
      <c r="A48" s="42"/>
      <c r="B48" s="42"/>
      <c r="C48" s="46"/>
      <c r="D48" s="88"/>
      <c r="E48" s="88"/>
      <c r="F48" s="88"/>
      <c r="G48" s="88"/>
      <c r="H48" s="88"/>
      <c r="I48" s="88"/>
      <c r="J48" s="88"/>
      <c r="K48" s="88"/>
      <c r="L48" s="88"/>
      <c r="M48" s="88"/>
      <c r="N48" s="88"/>
      <c r="O48" s="88"/>
      <c r="P48" s="88"/>
      <c r="Q48" s="88"/>
      <c r="R48" s="88"/>
      <c r="S48" s="88"/>
      <c r="V48" s="42"/>
      <c r="W48" s="42"/>
      <c r="X48" s="46"/>
      <c r="Y48" s="88"/>
      <c r="Z48" s="88"/>
      <c r="AA48" s="88"/>
      <c r="AB48" s="88"/>
      <c r="AC48" s="88"/>
      <c r="AD48" s="88"/>
      <c r="AE48" s="88"/>
      <c r="AF48" s="88"/>
      <c r="AG48" s="88"/>
      <c r="AH48" s="88"/>
      <c r="AI48" s="88"/>
      <c r="AJ48" s="88"/>
      <c r="AK48" s="88"/>
      <c r="AL48" s="88"/>
      <c r="AM48" s="88"/>
      <c r="AN48" s="88"/>
    </row>
    <row r="49" spans="1:16367" x14ac:dyDescent="0.25">
      <c r="A49" s="47" t="s">
        <v>118</v>
      </c>
      <c r="B49" s="47" t="s">
        <v>115</v>
      </c>
      <c r="C49" s="48" t="s">
        <v>30</v>
      </c>
      <c r="D49" s="91">
        <f>SUMPRODUCT($C$33:$C$38,D33:D38)</f>
        <v>387</v>
      </c>
      <c r="E49" s="91">
        <f t="shared" ref="E49:R49" si="22">SUMPRODUCT($C$33:$C$38,E33:E38)</f>
        <v>344</v>
      </c>
      <c r="F49" s="91">
        <f t="shared" si="22"/>
        <v>405</v>
      </c>
      <c r="G49" s="91">
        <f t="shared" si="22"/>
        <v>532.93333333333328</v>
      </c>
      <c r="H49" s="91">
        <f t="shared" si="22"/>
        <v>523</v>
      </c>
      <c r="I49" s="91">
        <f t="shared" si="22"/>
        <v>342</v>
      </c>
      <c r="J49" s="91">
        <f t="shared" si="22"/>
        <v>550</v>
      </c>
      <c r="K49" s="91">
        <f t="shared" si="22"/>
        <v>863</v>
      </c>
      <c r="L49" s="91">
        <f t="shared" si="22"/>
        <v>267</v>
      </c>
      <c r="M49" s="91">
        <f t="shared" si="22"/>
        <v>13</v>
      </c>
      <c r="N49" s="91">
        <f t="shared" si="22"/>
        <v>58</v>
      </c>
      <c r="O49" s="91">
        <f t="shared" si="22"/>
        <v>368</v>
      </c>
      <c r="P49" s="91">
        <f t="shared" si="22"/>
        <v>239</v>
      </c>
      <c r="Q49" s="91">
        <f t="shared" si="22"/>
        <v>358</v>
      </c>
      <c r="R49" s="91">
        <f t="shared" si="22"/>
        <v>271</v>
      </c>
      <c r="S49" s="91">
        <f>SUM(D49:R49)</f>
        <v>5520.9333333333334</v>
      </c>
      <c r="V49" s="47" t="s">
        <v>118</v>
      </c>
      <c r="W49" s="47" t="s">
        <v>115</v>
      </c>
      <c r="X49" s="48" t="s">
        <v>30</v>
      </c>
      <c r="Y49" s="91">
        <f>SUMPRODUCT($X$33:$X$38,Y33:Y38)</f>
        <v>447</v>
      </c>
      <c r="Z49" s="91">
        <f t="shared" ref="Z49:AN49" si="23">SUMPRODUCT($X$33:$X$38,Z33:Z38)</f>
        <v>384</v>
      </c>
      <c r="AA49" s="91">
        <f t="shared" si="23"/>
        <v>430</v>
      </c>
      <c r="AB49" s="91">
        <f t="shared" si="23"/>
        <v>521.33333333333337</v>
      </c>
      <c r="AC49" s="91">
        <f t="shared" si="23"/>
        <v>496</v>
      </c>
      <c r="AD49" s="91">
        <f t="shared" si="23"/>
        <v>313</v>
      </c>
      <c r="AE49" s="91">
        <f t="shared" si="23"/>
        <v>537</v>
      </c>
      <c r="AF49" s="91">
        <f t="shared" si="23"/>
        <v>881</v>
      </c>
      <c r="AG49" s="91">
        <f t="shared" si="23"/>
        <v>258.64444444444445</v>
      </c>
      <c r="AH49" s="91">
        <f t="shared" si="23"/>
        <v>15</v>
      </c>
      <c r="AI49" s="91">
        <f t="shared" si="23"/>
        <v>63</v>
      </c>
      <c r="AJ49" s="91">
        <f t="shared" si="23"/>
        <v>349</v>
      </c>
      <c r="AK49" s="91">
        <f t="shared" si="23"/>
        <v>245</v>
      </c>
      <c r="AL49" s="91">
        <f t="shared" si="23"/>
        <v>353</v>
      </c>
      <c r="AM49" s="91">
        <f t="shared" si="23"/>
        <v>275</v>
      </c>
      <c r="AN49" s="91">
        <f t="shared" si="23"/>
        <v>5567.9777777777781</v>
      </c>
    </row>
    <row r="50" spans="1:16367" ht="15.75" thickBot="1" x14ac:dyDescent="0.3">
      <c r="A50" s="40" t="s">
        <v>111</v>
      </c>
      <c r="B50" s="40" t="s">
        <v>115</v>
      </c>
      <c r="C50" s="49" t="s">
        <v>30</v>
      </c>
      <c r="D50" s="86">
        <f>SUMPRODUCT($C$41:$C$46,D41:D46)</f>
        <v>690</v>
      </c>
      <c r="E50" s="86">
        <f t="shared" ref="E50:R50" si="24">SUMPRODUCT($C$41:$C$46,E41:E46)</f>
        <v>452</v>
      </c>
      <c r="F50" s="86">
        <f t="shared" si="24"/>
        <v>381</v>
      </c>
      <c r="G50" s="86">
        <f t="shared" si="24"/>
        <v>593.02222222222224</v>
      </c>
      <c r="H50" s="86">
        <f t="shared" si="24"/>
        <v>818.24444444444441</v>
      </c>
      <c r="I50" s="86">
        <f t="shared" si="24"/>
        <v>594</v>
      </c>
      <c r="J50" s="86">
        <f t="shared" si="24"/>
        <v>1112</v>
      </c>
      <c r="K50" s="86">
        <f t="shared" si="24"/>
        <v>1293</v>
      </c>
      <c r="L50" s="86">
        <f t="shared" si="24"/>
        <v>439.46666666666664</v>
      </c>
      <c r="M50" s="86">
        <f t="shared" si="24"/>
        <v>35</v>
      </c>
      <c r="N50" s="86">
        <f t="shared" si="24"/>
        <v>120</v>
      </c>
      <c r="O50" s="86">
        <f t="shared" si="24"/>
        <v>660</v>
      </c>
      <c r="P50" s="86">
        <f t="shared" si="24"/>
        <v>474</v>
      </c>
      <c r="Q50" s="86">
        <f t="shared" si="24"/>
        <v>727</v>
      </c>
      <c r="R50" s="86">
        <f t="shared" si="24"/>
        <v>514</v>
      </c>
      <c r="S50" s="86">
        <f>SUM(D50:R50)</f>
        <v>8902.7333333333336</v>
      </c>
      <c r="V50" s="40" t="s">
        <v>111</v>
      </c>
      <c r="W50" s="40" t="s">
        <v>115</v>
      </c>
      <c r="X50" s="49" t="s">
        <v>30</v>
      </c>
      <c r="Y50" s="86">
        <f>SUMPRODUCT($X$41:$X$46,Y41:Y46)</f>
        <v>724</v>
      </c>
      <c r="Z50" s="86">
        <f t="shared" ref="Z50:AN50" si="25">SUMPRODUCT($X$41:$X$46,Z41:Z46)</f>
        <v>480</v>
      </c>
      <c r="AA50" s="86">
        <f t="shared" si="25"/>
        <v>426</v>
      </c>
      <c r="AB50" s="86">
        <f t="shared" si="25"/>
        <v>583.15555555555557</v>
      </c>
      <c r="AC50" s="86">
        <f t="shared" si="25"/>
        <v>843.71111111111111</v>
      </c>
      <c r="AD50" s="86">
        <f t="shared" si="25"/>
        <v>566</v>
      </c>
      <c r="AE50" s="86">
        <f t="shared" si="25"/>
        <v>1151</v>
      </c>
      <c r="AF50" s="86">
        <f t="shared" si="25"/>
        <v>1275</v>
      </c>
      <c r="AG50" s="86">
        <f t="shared" si="25"/>
        <v>443.64444444444445</v>
      </c>
      <c r="AH50" s="86">
        <f t="shared" si="25"/>
        <v>32</v>
      </c>
      <c r="AI50" s="86">
        <f t="shared" si="25"/>
        <v>118</v>
      </c>
      <c r="AJ50" s="86">
        <f t="shared" si="25"/>
        <v>667</v>
      </c>
      <c r="AK50" s="86">
        <f t="shared" si="25"/>
        <v>462</v>
      </c>
      <c r="AL50" s="86">
        <f t="shared" si="25"/>
        <v>738</v>
      </c>
      <c r="AM50" s="86">
        <f t="shared" si="25"/>
        <v>528</v>
      </c>
      <c r="AN50" s="86">
        <f t="shared" si="25"/>
        <v>9037.5111111111109</v>
      </c>
    </row>
    <row r="51" spans="1:16367" x14ac:dyDescent="0.25">
      <c r="A51" s="146" t="s">
        <v>184</v>
      </c>
      <c r="B51" s="235"/>
      <c r="C51" s="38"/>
      <c r="D51" s="235"/>
      <c r="E51" s="235"/>
      <c r="F51" s="235"/>
      <c r="G51" s="235"/>
      <c r="H51" s="235"/>
      <c r="I51" s="235"/>
      <c r="J51" s="235"/>
      <c r="K51" s="235"/>
      <c r="L51" s="235"/>
      <c r="M51" s="235"/>
      <c r="N51" s="235"/>
      <c r="O51" s="235"/>
      <c r="P51" s="235"/>
      <c r="Q51" s="235"/>
      <c r="R51" s="235"/>
      <c r="S51" s="235"/>
    </row>
    <row r="52" spans="1:16367" x14ac:dyDescent="0.25">
      <c r="A52" s="235"/>
      <c r="B52" s="235"/>
      <c r="C52" s="235"/>
      <c r="D52" s="235"/>
      <c r="E52" s="235"/>
      <c r="F52" s="235"/>
      <c r="G52" s="235"/>
      <c r="H52" s="235"/>
      <c r="I52" s="235"/>
      <c r="J52" s="235"/>
      <c r="K52" s="235"/>
      <c r="L52" s="235"/>
      <c r="M52" s="235"/>
      <c r="N52" s="235"/>
      <c r="O52" s="235"/>
      <c r="P52" s="235"/>
      <c r="Q52" s="235"/>
      <c r="R52" s="235"/>
      <c r="S52" s="235"/>
    </row>
    <row r="53" spans="1:16367" x14ac:dyDescent="0.25">
      <c r="A53" s="236" t="s">
        <v>244</v>
      </c>
      <c r="B53" s="235"/>
      <c r="C53" s="235"/>
      <c r="D53" s="235"/>
      <c r="E53" s="235"/>
      <c r="F53" s="235"/>
      <c r="G53" s="235"/>
      <c r="H53" s="235"/>
      <c r="I53" s="235"/>
      <c r="J53" s="235"/>
      <c r="K53" s="235"/>
      <c r="L53" s="235"/>
      <c r="M53" s="235"/>
      <c r="N53" s="235"/>
      <c r="O53" s="235"/>
      <c r="P53" s="235"/>
      <c r="Q53" s="235"/>
      <c r="R53" s="235"/>
      <c r="S53" s="235"/>
      <c r="U53" s="26"/>
      <c r="V53" s="236" t="s">
        <v>244</v>
      </c>
      <c r="W53" s="235"/>
      <c r="X53" s="235"/>
      <c r="Y53" s="235"/>
      <c r="Z53" s="235"/>
      <c r="AA53" s="235"/>
      <c r="AB53" s="235"/>
      <c r="AC53" s="235"/>
      <c r="AD53" s="235"/>
      <c r="AE53" s="235"/>
      <c r="AF53" s="235"/>
      <c r="AG53" s="235"/>
      <c r="AH53" s="235"/>
      <c r="AI53" s="235"/>
      <c r="AJ53" s="235"/>
      <c r="AK53" s="235"/>
      <c r="AL53" s="235"/>
      <c r="AM53" s="235"/>
      <c r="AN53" s="235"/>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row>
    <row r="54" spans="1:16367" ht="54.75" customHeight="1" x14ac:dyDescent="0.25">
      <c r="A54" s="115"/>
      <c r="B54" s="115" t="s">
        <v>130</v>
      </c>
      <c r="C54" s="115" t="s">
        <v>120</v>
      </c>
      <c r="D54" s="115" t="str">
        <f t="shared" ref="D54:S54" si="26">D30</f>
        <v xml:space="preserve">1. 
Gamle Oslo </v>
      </c>
      <c r="E54" s="115" t="str">
        <f t="shared" si="26"/>
        <v>2. 
Grünerløkka</v>
      </c>
      <c r="F54" s="115" t="str">
        <f t="shared" si="26"/>
        <v>3. 
Sagene</v>
      </c>
      <c r="G54" s="115" t="str">
        <f t="shared" si="26"/>
        <v>4. 
St. Hanshaugen</v>
      </c>
      <c r="H54" s="115" t="str">
        <f t="shared" si="26"/>
        <v>5. 
Frogner</v>
      </c>
      <c r="I54" s="115" t="str">
        <f t="shared" si="26"/>
        <v>6. 
Ullern</v>
      </c>
      <c r="J54" s="115" t="str">
        <f t="shared" si="26"/>
        <v>7. 
Vestre Aker</v>
      </c>
      <c r="K54" s="115" t="str">
        <f t="shared" si="26"/>
        <v>8. 
Nordre Aker</v>
      </c>
      <c r="L54" s="115" t="str">
        <f t="shared" si="26"/>
        <v>9. 
Bjerke</v>
      </c>
      <c r="M54" s="115" t="str">
        <f t="shared" si="26"/>
        <v>10. 
Grorud</v>
      </c>
      <c r="N54" s="115" t="str">
        <f t="shared" si="26"/>
        <v>11. 
Stovner</v>
      </c>
      <c r="O54" s="115" t="str">
        <f t="shared" si="26"/>
        <v>12. 
Alna</v>
      </c>
      <c r="P54" s="115" t="str">
        <f t="shared" si="26"/>
        <v>13. 
Østensjø</v>
      </c>
      <c r="Q54" s="115" t="str">
        <f t="shared" si="26"/>
        <v>14.
Nordstrand</v>
      </c>
      <c r="R54" s="115" t="str">
        <f t="shared" si="26"/>
        <v>15. 
Søndre Nordstrand</v>
      </c>
      <c r="S54" s="115" t="str">
        <f t="shared" si="26"/>
        <v>Sum</v>
      </c>
      <c r="V54" s="115"/>
      <c r="W54" s="115" t="s">
        <v>130</v>
      </c>
      <c r="X54" s="115" t="s">
        <v>120</v>
      </c>
      <c r="Y54" s="115" t="str">
        <f t="shared" ref="Y54:AN54" si="27">Y30</f>
        <v xml:space="preserve">1. 
Gamle Oslo </v>
      </c>
      <c r="Z54" s="115" t="str">
        <f t="shared" si="27"/>
        <v>2. 
Grünerløkka</v>
      </c>
      <c r="AA54" s="115" t="str">
        <f t="shared" si="27"/>
        <v>3. 
Sagene</v>
      </c>
      <c r="AB54" s="115" t="str">
        <f t="shared" si="27"/>
        <v>4. 
St. Hanshaugen</v>
      </c>
      <c r="AC54" s="115" t="str">
        <f t="shared" si="27"/>
        <v>5. 
Frogner</v>
      </c>
      <c r="AD54" s="115" t="str">
        <f t="shared" si="27"/>
        <v>6. 
Ullern</v>
      </c>
      <c r="AE54" s="115" t="str">
        <f t="shared" si="27"/>
        <v>7. 
Vestre Aker</v>
      </c>
      <c r="AF54" s="115" t="str">
        <f t="shared" si="27"/>
        <v>8. 
Nordre Aker</v>
      </c>
      <c r="AG54" s="115" t="str">
        <f t="shared" si="27"/>
        <v>9. 
Bjerke</v>
      </c>
      <c r="AH54" s="115" t="str">
        <f t="shared" si="27"/>
        <v>10. 
Grorud</v>
      </c>
      <c r="AI54" s="115" t="str">
        <f t="shared" si="27"/>
        <v>11. 
Stovner</v>
      </c>
      <c r="AJ54" s="115" t="str">
        <f t="shared" si="27"/>
        <v>12. 
Alna</v>
      </c>
      <c r="AK54" s="115" t="str">
        <f t="shared" si="27"/>
        <v>13. 
Østensjø</v>
      </c>
      <c r="AL54" s="115" t="str">
        <f t="shared" si="27"/>
        <v>14.
Nordstrand</v>
      </c>
      <c r="AM54" s="115" t="str">
        <f t="shared" si="27"/>
        <v>15. 
Søndre Nordstrand</v>
      </c>
      <c r="AN54" s="115" t="str">
        <f t="shared" si="27"/>
        <v>Sum</v>
      </c>
    </row>
    <row r="55" spans="1:16367" x14ac:dyDescent="0.25">
      <c r="A55" s="43"/>
      <c r="B55" s="43"/>
      <c r="C55" s="43"/>
      <c r="D55" s="33"/>
      <c r="E55" s="34"/>
      <c r="F55" s="34"/>
      <c r="G55" s="34"/>
      <c r="H55" s="33"/>
      <c r="I55" s="33"/>
      <c r="J55" s="33"/>
      <c r="K55" s="33"/>
      <c r="L55" s="33"/>
      <c r="M55" s="33"/>
      <c r="N55" s="33"/>
      <c r="O55" s="33"/>
      <c r="P55" s="33"/>
      <c r="Q55" s="33"/>
      <c r="R55" s="33"/>
      <c r="S55" s="33"/>
      <c r="V55" s="43"/>
      <c r="W55" s="43"/>
      <c r="X55" s="43"/>
      <c r="Y55" s="33"/>
      <c r="Z55" s="34"/>
      <c r="AA55" s="34"/>
      <c r="AB55" s="34"/>
      <c r="AC55" s="33"/>
      <c r="AD55" s="33"/>
      <c r="AE55" s="33"/>
      <c r="AF55" s="33"/>
      <c r="AG55" s="33"/>
      <c r="AH55" s="33"/>
      <c r="AI55" s="33"/>
      <c r="AJ55" s="33"/>
      <c r="AK55" s="33"/>
      <c r="AL55" s="33"/>
      <c r="AM55" s="33"/>
      <c r="AN55" s="33"/>
    </row>
    <row r="56" spans="1:16367" x14ac:dyDescent="0.25">
      <c r="A56" s="237" t="s">
        <v>117</v>
      </c>
      <c r="B56" s="42"/>
      <c r="C56" s="45" t="s">
        <v>30</v>
      </c>
      <c r="D56" s="89">
        <f>SUM(D57:D58)</f>
        <v>2711.5022222222224</v>
      </c>
      <c r="E56" s="89">
        <f t="shared" ref="E56:S56" si="28">SUM(E57:E58)</f>
        <v>3042.0066666666667</v>
      </c>
      <c r="F56" s="89">
        <f t="shared" si="28"/>
        <v>2391.4853333333335</v>
      </c>
      <c r="G56" s="89">
        <f t="shared" si="28"/>
        <v>1303.46</v>
      </c>
      <c r="H56" s="89">
        <f t="shared" si="28"/>
        <v>1576.3400000000001</v>
      </c>
      <c r="I56" s="89">
        <f t="shared" si="28"/>
        <v>1516.3400000000001</v>
      </c>
      <c r="J56" s="89">
        <f t="shared" si="28"/>
        <v>1723.98</v>
      </c>
      <c r="K56" s="89">
        <f t="shared" si="28"/>
        <v>2087.7399999999998</v>
      </c>
      <c r="L56" s="89">
        <f t="shared" si="28"/>
        <v>1451.2</v>
      </c>
      <c r="M56" s="89">
        <f t="shared" si="28"/>
        <v>1604.3271111111112</v>
      </c>
      <c r="N56" s="89">
        <f t="shared" si="28"/>
        <v>1409.2</v>
      </c>
      <c r="O56" s="89">
        <f t="shared" si="28"/>
        <v>2115.6733333333332</v>
      </c>
      <c r="P56" s="89">
        <f t="shared" si="28"/>
        <v>2941.1400000000003</v>
      </c>
      <c r="Q56" s="89">
        <f t="shared" si="28"/>
        <v>2457.6271111111109</v>
      </c>
      <c r="R56" s="89">
        <f t="shared" si="28"/>
        <v>1748.4955555555555</v>
      </c>
      <c r="S56" s="89">
        <f t="shared" si="28"/>
        <v>30080.517333333337</v>
      </c>
      <c r="T56" s="26"/>
      <c r="V56" s="237" t="s">
        <v>117</v>
      </c>
      <c r="W56" s="42"/>
      <c r="X56" s="45" t="s">
        <v>30</v>
      </c>
      <c r="Y56" s="89">
        <f>SUM(Y57:Y58)</f>
        <v>2673.2377777777779</v>
      </c>
      <c r="Z56" s="89">
        <f t="shared" ref="Z56:AN56" si="29">SUM(Z57:Z58)</f>
        <v>3038.5066666666667</v>
      </c>
      <c r="AA56" s="89">
        <f t="shared" si="29"/>
        <v>2381.431111111111</v>
      </c>
      <c r="AB56" s="89">
        <f t="shared" si="29"/>
        <v>1251.42</v>
      </c>
      <c r="AC56" s="89">
        <f t="shared" si="29"/>
        <v>1578.3200000000002</v>
      </c>
      <c r="AD56" s="89">
        <f t="shared" si="29"/>
        <v>1517</v>
      </c>
      <c r="AE56" s="89">
        <f t="shared" si="29"/>
        <v>1705.74</v>
      </c>
      <c r="AF56" s="89">
        <f t="shared" si="29"/>
        <v>2131.88</v>
      </c>
      <c r="AG56" s="89">
        <f t="shared" si="29"/>
        <v>1365.4155555555556</v>
      </c>
      <c r="AH56" s="89">
        <f t="shared" si="29"/>
        <v>1598.6866666666665</v>
      </c>
      <c r="AI56" s="89">
        <f t="shared" si="29"/>
        <v>1411.1399999999999</v>
      </c>
      <c r="AJ56" s="89">
        <f t="shared" si="29"/>
        <v>2123.8066666666668</v>
      </c>
      <c r="AK56" s="89">
        <f t="shared" si="29"/>
        <v>2966.26</v>
      </c>
      <c r="AL56" s="89">
        <f t="shared" si="29"/>
        <v>2457.6595555555555</v>
      </c>
      <c r="AM56" s="89">
        <f t="shared" si="29"/>
        <v>1725.8733333333334</v>
      </c>
      <c r="AN56" s="89">
        <f t="shared" si="29"/>
        <v>29926.377333333334</v>
      </c>
      <c r="AP56" s="173">
        <f>AN56-S56</f>
        <v>-154.14000000000306</v>
      </c>
    </row>
    <row r="57" spans="1:16367" x14ac:dyDescent="0.25">
      <c r="A57" s="236" t="s">
        <v>118</v>
      </c>
      <c r="B57" s="72" t="s">
        <v>30</v>
      </c>
      <c r="C57" s="38">
        <v>2.06</v>
      </c>
      <c r="D57" s="87">
        <f t="shared" ref="D57:R58" si="30">D23*$C57</f>
        <v>1643.88</v>
      </c>
      <c r="E57" s="87">
        <f t="shared" si="30"/>
        <v>1769.54</v>
      </c>
      <c r="F57" s="87">
        <f t="shared" si="30"/>
        <v>1534.1964444444445</v>
      </c>
      <c r="G57" s="87">
        <f t="shared" si="30"/>
        <v>805.46</v>
      </c>
      <c r="H57" s="87">
        <f t="shared" si="30"/>
        <v>1007.34</v>
      </c>
      <c r="I57" s="87">
        <f t="shared" si="30"/>
        <v>801.34</v>
      </c>
      <c r="J57" s="87">
        <f t="shared" si="30"/>
        <v>994.98</v>
      </c>
      <c r="K57" s="87">
        <f t="shared" si="30"/>
        <v>1192.74</v>
      </c>
      <c r="L57" s="87">
        <f t="shared" si="30"/>
        <v>659.2</v>
      </c>
      <c r="M57" s="87">
        <f t="shared" si="30"/>
        <v>755.88266666666675</v>
      </c>
      <c r="N57" s="87">
        <f t="shared" si="30"/>
        <v>556.20000000000005</v>
      </c>
      <c r="O57" s="87">
        <f t="shared" si="30"/>
        <v>924.94</v>
      </c>
      <c r="P57" s="87">
        <f t="shared" si="30"/>
        <v>1584.14</v>
      </c>
      <c r="Q57" s="87">
        <f t="shared" si="30"/>
        <v>1239.9826666666665</v>
      </c>
      <c r="R57" s="87">
        <f t="shared" si="30"/>
        <v>739.54</v>
      </c>
      <c r="S57" s="87">
        <f>SUM(D57:R57)</f>
        <v>16209.36177777778</v>
      </c>
      <c r="V57" s="236" t="s">
        <v>118</v>
      </c>
      <c r="W57" s="72" t="s">
        <v>30</v>
      </c>
      <c r="X57" s="38">
        <f>C57</f>
        <v>2.06</v>
      </c>
      <c r="Y57" s="87">
        <f>Y23*$X57</f>
        <v>1588.26</v>
      </c>
      <c r="Z57" s="87">
        <f t="shared" ref="Z57:AN57" si="31">Z23*$X57</f>
        <v>1821.04</v>
      </c>
      <c r="AA57" s="87">
        <f t="shared" si="31"/>
        <v>1535.3866666666668</v>
      </c>
      <c r="AB57" s="87">
        <f t="shared" si="31"/>
        <v>735.42000000000007</v>
      </c>
      <c r="AC57" s="87">
        <f t="shared" si="31"/>
        <v>972.32</v>
      </c>
      <c r="AD57" s="87">
        <f t="shared" si="31"/>
        <v>824</v>
      </c>
      <c r="AE57" s="87">
        <f t="shared" si="31"/>
        <v>986.74</v>
      </c>
      <c r="AF57" s="87">
        <f t="shared" si="31"/>
        <v>1231.8800000000001</v>
      </c>
      <c r="AG57" s="87">
        <f t="shared" si="31"/>
        <v>599.46</v>
      </c>
      <c r="AH57" s="87">
        <f t="shared" si="31"/>
        <v>756.02</v>
      </c>
      <c r="AI57" s="87">
        <f t="shared" si="31"/>
        <v>554.14</v>
      </c>
      <c r="AJ57" s="87">
        <f t="shared" si="31"/>
        <v>945.54000000000008</v>
      </c>
      <c r="AK57" s="87">
        <f t="shared" si="31"/>
        <v>1588.26</v>
      </c>
      <c r="AL57" s="87">
        <f t="shared" si="31"/>
        <v>1251.0151111111111</v>
      </c>
      <c r="AM57" s="87">
        <f t="shared" si="31"/>
        <v>760.14</v>
      </c>
      <c r="AN57" s="87">
        <f t="shared" si="31"/>
        <v>16149.621777777778</v>
      </c>
      <c r="AP57" s="173">
        <f t="shared" ref="AP57:AP62" si="32">AN57-S57</f>
        <v>-59.740000000001601</v>
      </c>
    </row>
    <row r="58" spans="1:16367" x14ac:dyDescent="0.25">
      <c r="A58" s="236" t="s">
        <v>111</v>
      </c>
      <c r="B58" s="72" t="s">
        <v>30</v>
      </c>
      <c r="C58" s="38">
        <v>1</v>
      </c>
      <c r="D58" s="87">
        <f t="shared" si="30"/>
        <v>1067.6222222222223</v>
      </c>
      <c r="E58" s="87">
        <f t="shared" si="30"/>
        <v>1272.4666666666667</v>
      </c>
      <c r="F58" s="87">
        <f t="shared" si="30"/>
        <v>857.28888888888889</v>
      </c>
      <c r="G58" s="87">
        <f t="shared" si="30"/>
        <v>498</v>
      </c>
      <c r="H58" s="87">
        <f t="shared" si="30"/>
        <v>569</v>
      </c>
      <c r="I58" s="87">
        <f t="shared" si="30"/>
        <v>715</v>
      </c>
      <c r="J58" s="87">
        <f t="shared" si="30"/>
        <v>729</v>
      </c>
      <c r="K58" s="87">
        <f t="shared" si="30"/>
        <v>895</v>
      </c>
      <c r="L58" s="87">
        <f t="shared" si="30"/>
        <v>792</v>
      </c>
      <c r="M58" s="87">
        <f t="shared" si="30"/>
        <v>848.44444444444446</v>
      </c>
      <c r="N58" s="87">
        <f t="shared" si="30"/>
        <v>853</v>
      </c>
      <c r="O58" s="87">
        <f t="shared" si="30"/>
        <v>1190.7333333333333</v>
      </c>
      <c r="P58" s="87">
        <f t="shared" si="30"/>
        <v>1357</v>
      </c>
      <c r="Q58" s="87">
        <f t="shared" si="30"/>
        <v>1217.6444444444444</v>
      </c>
      <c r="R58" s="87">
        <f t="shared" si="30"/>
        <v>1008.9555555555555</v>
      </c>
      <c r="S58" s="87">
        <f>SUM(D58:R58)</f>
        <v>13871.155555555557</v>
      </c>
      <c r="V58" s="236" t="s">
        <v>111</v>
      </c>
      <c r="W58" s="72" t="s">
        <v>30</v>
      </c>
      <c r="X58" s="38">
        <f>C58</f>
        <v>1</v>
      </c>
      <c r="Y58" s="87">
        <f>Y24*$C58</f>
        <v>1084.9777777777779</v>
      </c>
      <c r="Z58" s="87">
        <f t="shared" ref="Z58:AN58" si="33">Z24*$C58</f>
        <v>1217.4666666666667</v>
      </c>
      <c r="AA58" s="87">
        <f t="shared" si="33"/>
        <v>846.04444444444448</v>
      </c>
      <c r="AB58" s="87">
        <f t="shared" si="33"/>
        <v>516</v>
      </c>
      <c r="AC58" s="87">
        <f t="shared" si="33"/>
        <v>606</v>
      </c>
      <c r="AD58" s="87">
        <f t="shared" si="33"/>
        <v>693</v>
      </c>
      <c r="AE58" s="87">
        <f t="shared" si="33"/>
        <v>719</v>
      </c>
      <c r="AF58" s="87">
        <f t="shared" si="33"/>
        <v>900</v>
      </c>
      <c r="AG58" s="87">
        <f t="shared" si="33"/>
        <v>765.95555555555552</v>
      </c>
      <c r="AH58" s="87">
        <f t="shared" si="33"/>
        <v>842.66666666666663</v>
      </c>
      <c r="AI58" s="87">
        <f t="shared" si="33"/>
        <v>857</v>
      </c>
      <c r="AJ58" s="87">
        <f t="shared" si="33"/>
        <v>1178.2666666666667</v>
      </c>
      <c r="AK58" s="87">
        <f t="shared" si="33"/>
        <v>1378</v>
      </c>
      <c r="AL58" s="87">
        <f t="shared" si="33"/>
        <v>1206.6444444444444</v>
      </c>
      <c r="AM58" s="87">
        <f t="shared" si="33"/>
        <v>965.73333333333335</v>
      </c>
      <c r="AN58" s="87">
        <f t="shared" si="33"/>
        <v>13776.755555555555</v>
      </c>
      <c r="AP58" s="173">
        <f t="shared" si="32"/>
        <v>-94.400000000001455</v>
      </c>
    </row>
    <row r="59" spans="1:16367" x14ac:dyDescent="0.25">
      <c r="A59" s="235"/>
      <c r="B59" s="235"/>
      <c r="C59" s="235"/>
      <c r="D59" s="87"/>
      <c r="E59" s="87"/>
      <c r="F59" s="87"/>
      <c r="G59" s="87"/>
      <c r="H59" s="87"/>
      <c r="I59" s="87"/>
      <c r="J59" s="87"/>
      <c r="K59" s="87"/>
      <c r="L59" s="87"/>
      <c r="M59" s="87"/>
      <c r="N59" s="87"/>
      <c r="O59" s="87"/>
      <c r="P59" s="87"/>
      <c r="Q59" s="87"/>
      <c r="R59" s="87"/>
      <c r="S59" s="87"/>
      <c r="V59" s="235"/>
      <c r="W59" s="235"/>
      <c r="X59" s="235"/>
      <c r="Y59" s="87"/>
      <c r="Z59" s="87"/>
      <c r="AA59" s="87"/>
      <c r="AB59" s="87"/>
      <c r="AC59" s="87"/>
      <c r="AD59" s="87"/>
      <c r="AE59" s="87"/>
      <c r="AF59" s="87"/>
      <c r="AG59" s="87"/>
      <c r="AH59" s="87"/>
      <c r="AI59" s="87"/>
      <c r="AJ59" s="87"/>
      <c r="AK59" s="87"/>
      <c r="AL59" s="87"/>
      <c r="AM59" s="87"/>
      <c r="AN59" s="87"/>
      <c r="AP59" s="173">
        <f t="shared" si="32"/>
        <v>0</v>
      </c>
    </row>
    <row r="60" spans="1:16367" x14ac:dyDescent="0.25">
      <c r="A60" s="237" t="s">
        <v>116</v>
      </c>
      <c r="B60" s="42"/>
      <c r="C60" s="45" t="s">
        <v>30</v>
      </c>
      <c r="D60" s="89">
        <f>SUM(D61:D62)</f>
        <v>1427.7311999999999</v>
      </c>
      <c r="E60" s="89">
        <f t="shared" ref="E60:S60" si="34">SUM(E61:E62)</f>
        <v>1114.2143999999998</v>
      </c>
      <c r="F60" s="89">
        <f t="shared" si="34"/>
        <v>1166.6880000000001</v>
      </c>
      <c r="G60" s="89">
        <f t="shared" si="34"/>
        <v>1623.2302933333333</v>
      </c>
      <c r="H60" s="89">
        <f t="shared" si="34"/>
        <v>1819.7994666666668</v>
      </c>
      <c r="I60" s="89">
        <f t="shared" si="34"/>
        <v>1246.5792000000001</v>
      </c>
      <c r="J60" s="89">
        <f t="shared" si="34"/>
        <v>2155.1999999999998</v>
      </c>
      <c r="K60" s="89">
        <f t="shared" si="34"/>
        <v>2947.9488000000001</v>
      </c>
      <c r="L60" s="89">
        <f t="shared" si="34"/>
        <v>949.90719999999988</v>
      </c>
      <c r="M60" s="89">
        <f t="shared" si="34"/>
        <v>59.308800000000005</v>
      </c>
      <c r="N60" s="89">
        <f t="shared" si="34"/>
        <v>229.9008</v>
      </c>
      <c r="O60" s="89">
        <f t="shared" si="34"/>
        <v>1361.3568</v>
      </c>
      <c r="P60" s="89">
        <f t="shared" si="34"/>
        <v>927.68640000000005</v>
      </c>
      <c r="Q60" s="89">
        <f t="shared" si="34"/>
        <v>1405.9007999999999</v>
      </c>
      <c r="R60" s="89">
        <f t="shared" si="34"/>
        <v>1029.3696</v>
      </c>
      <c r="S60" s="89">
        <f t="shared" si="34"/>
        <v>19464.821759999999</v>
      </c>
      <c r="V60" s="237" t="s">
        <v>116</v>
      </c>
      <c r="W60" s="42"/>
      <c r="X60" s="45" t="s">
        <v>30</v>
      </c>
      <c r="Y60" s="89">
        <f>SUM(Y61:Y62)</f>
        <v>1579.0272</v>
      </c>
      <c r="Z60" s="89">
        <f t="shared" ref="Z60:AN60" si="35">SUM(Z61:Z62)</f>
        <v>1220.1983999999998</v>
      </c>
      <c r="AA60" s="89">
        <f t="shared" si="35"/>
        <v>1259.328</v>
      </c>
      <c r="AB60" s="89">
        <f t="shared" si="35"/>
        <v>1590.8181333333334</v>
      </c>
      <c r="AC60" s="89">
        <f t="shared" si="35"/>
        <v>1790.8522666666668</v>
      </c>
      <c r="AD60" s="89">
        <f t="shared" si="35"/>
        <v>1162.3488</v>
      </c>
      <c r="AE60" s="89">
        <f t="shared" si="35"/>
        <v>2166.9312</v>
      </c>
      <c r="AF60" s="89">
        <f t="shared" si="35"/>
        <v>2966.2655999999997</v>
      </c>
      <c r="AG60" s="89">
        <f t="shared" si="35"/>
        <v>937.39391999999998</v>
      </c>
      <c r="AH60" s="89">
        <f t="shared" si="35"/>
        <v>60.384</v>
      </c>
      <c r="AI60" s="89">
        <f t="shared" si="35"/>
        <v>237.86879999999999</v>
      </c>
      <c r="AJ60" s="89">
        <f t="shared" si="35"/>
        <v>1330.5023999999999</v>
      </c>
      <c r="AK60" s="89">
        <f t="shared" si="35"/>
        <v>928.03199999999993</v>
      </c>
      <c r="AL60" s="89">
        <f t="shared" si="35"/>
        <v>1406.5727999999999</v>
      </c>
      <c r="AM60" s="89">
        <f t="shared" si="35"/>
        <v>1050.72</v>
      </c>
      <c r="AN60" s="89">
        <f t="shared" si="35"/>
        <v>19687.24352</v>
      </c>
      <c r="AP60" s="173">
        <f t="shared" si="32"/>
        <v>222.42176000000109</v>
      </c>
    </row>
    <row r="61" spans="1:16367" x14ac:dyDescent="0.25">
      <c r="A61" s="236" t="s">
        <v>118</v>
      </c>
      <c r="B61" s="38">
        <v>0.96</v>
      </c>
      <c r="C61" s="38">
        <v>2.06</v>
      </c>
      <c r="D61" s="87">
        <f t="shared" ref="D61:R62" si="36">D49*$C61*$B61</f>
        <v>765.33119999999997</v>
      </c>
      <c r="E61" s="87">
        <f t="shared" si="36"/>
        <v>680.2944</v>
      </c>
      <c r="F61" s="87">
        <f t="shared" si="36"/>
        <v>800.928</v>
      </c>
      <c r="G61" s="87">
        <f t="shared" si="36"/>
        <v>1053.92896</v>
      </c>
      <c r="H61" s="87">
        <f t="shared" si="36"/>
        <v>1034.2848000000001</v>
      </c>
      <c r="I61" s="87">
        <f t="shared" si="36"/>
        <v>676.33920000000001</v>
      </c>
      <c r="J61" s="87">
        <f t="shared" si="36"/>
        <v>1087.68</v>
      </c>
      <c r="K61" s="87">
        <f t="shared" si="36"/>
        <v>1706.6687999999999</v>
      </c>
      <c r="L61" s="87">
        <f t="shared" si="36"/>
        <v>528.01919999999996</v>
      </c>
      <c r="M61" s="87">
        <f t="shared" si="36"/>
        <v>25.7088</v>
      </c>
      <c r="N61" s="87">
        <f t="shared" si="36"/>
        <v>114.7008</v>
      </c>
      <c r="O61" s="87">
        <f t="shared" si="36"/>
        <v>727.7568</v>
      </c>
      <c r="P61" s="87">
        <f t="shared" si="36"/>
        <v>472.64640000000003</v>
      </c>
      <c r="Q61" s="87">
        <f t="shared" si="36"/>
        <v>707.98080000000004</v>
      </c>
      <c r="R61" s="87">
        <f t="shared" si="36"/>
        <v>535.92959999999994</v>
      </c>
      <c r="S61" s="87">
        <f>SUM(D61:R61)</f>
        <v>10918.197759999999</v>
      </c>
      <c r="V61" s="236" t="s">
        <v>118</v>
      </c>
      <c r="W61" s="38">
        <v>0.96</v>
      </c>
      <c r="X61" s="38">
        <f>C61</f>
        <v>2.06</v>
      </c>
      <c r="Y61" s="87">
        <f>Y49*$X61*$W61</f>
        <v>883.98720000000003</v>
      </c>
      <c r="Z61" s="87">
        <f t="shared" ref="Z61:AN61" si="37">Z49*$X61*$W61</f>
        <v>759.39839999999992</v>
      </c>
      <c r="AA61" s="87">
        <f t="shared" si="37"/>
        <v>850.36800000000005</v>
      </c>
      <c r="AB61" s="87">
        <f t="shared" si="37"/>
        <v>1030.9888000000001</v>
      </c>
      <c r="AC61" s="87">
        <f t="shared" si="37"/>
        <v>980.88959999999997</v>
      </c>
      <c r="AD61" s="87">
        <f t="shared" si="37"/>
        <v>618.98879999999997</v>
      </c>
      <c r="AE61" s="87">
        <f t="shared" si="37"/>
        <v>1061.9712</v>
      </c>
      <c r="AF61" s="87">
        <f t="shared" si="37"/>
        <v>1742.2655999999999</v>
      </c>
      <c r="AG61" s="87">
        <f t="shared" si="37"/>
        <v>511.49525333333338</v>
      </c>
      <c r="AH61" s="87">
        <f t="shared" si="37"/>
        <v>29.664000000000001</v>
      </c>
      <c r="AI61" s="87">
        <f t="shared" si="37"/>
        <v>124.58879999999999</v>
      </c>
      <c r="AJ61" s="87">
        <f t="shared" si="37"/>
        <v>690.18240000000003</v>
      </c>
      <c r="AK61" s="87">
        <f t="shared" si="37"/>
        <v>484.51199999999994</v>
      </c>
      <c r="AL61" s="87">
        <f t="shared" si="37"/>
        <v>698.09280000000001</v>
      </c>
      <c r="AM61" s="87">
        <f t="shared" si="37"/>
        <v>543.84</v>
      </c>
      <c r="AN61" s="87">
        <f t="shared" si="37"/>
        <v>11011.232853333333</v>
      </c>
      <c r="AP61" s="173">
        <f t="shared" si="32"/>
        <v>93.035093333333862</v>
      </c>
    </row>
    <row r="62" spans="1:16367" ht="15.75" thickBot="1" x14ac:dyDescent="0.3">
      <c r="A62" s="40" t="s">
        <v>111</v>
      </c>
      <c r="B62" s="150">
        <v>0.96</v>
      </c>
      <c r="C62" s="151">
        <v>1</v>
      </c>
      <c r="D62" s="152">
        <f t="shared" si="36"/>
        <v>662.4</v>
      </c>
      <c r="E62" s="152">
        <f t="shared" si="36"/>
        <v>433.91999999999996</v>
      </c>
      <c r="F62" s="152">
        <f t="shared" si="36"/>
        <v>365.76</v>
      </c>
      <c r="G62" s="152">
        <f t="shared" si="36"/>
        <v>569.30133333333333</v>
      </c>
      <c r="H62" s="152">
        <f t="shared" si="36"/>
        <v>785.51466666666659</v>
      </c>
      <c r="I62" s="152">
        <f t="shared" si="36"/>
        <v>570.24</v>
      </c>
      <c r="J62" s="152">
        <f t="shared" si="36"/>
        <v>1067.52</v>
      </c>
      <c r="K62" s="152">
        <f t="shared" si="36"/>
        <v>1241.28</v>
      </c>
      <c r="L62" s="152">
        <f t="shared" si="36"/>
        <v>421.88799999999998</v>
      </c>
      <c r="M62" s="152">
        <f t="shared" si="36"/>
        <v>33.6</v>
      </c>
      <c r="N62" s="152">
        <f t="shared" si="36"/>
        <v>115.19999999999999</v>
      </c>
      <c r="O62" s="152">
        <f t="shared" si="36"/>
        <v>633.6</v>
      </c>
      <c r="P62" s="152">
        <f t="shared" si="36"/>
        <v>455.03999999999996</v>
      </c>
      <c r="Q62" s="152">
        <f t="shared" si="36"/>
        <v>697.92</v>
      </c>
      <c r="R62" s="152">
        <f t="shared" si="36"/>
        <v>493.44</v>
      </c>
      <c r="S62" s="152">
        <f>SUM(D62:R62)</f>
        <v>8546.6239999999998</v>
      </c>
      <c r="V62" s="40" t="s">
        <v>111</v>
      </c>
      <c r="W62" s="150">
        <v>0.96</v>
      </c>
      <c r="X62" s="150">
        <f>C62</f>
        <v>1</v>
      </c>
      <c r="Y62" s="152">
        <f>Y50*$X62*$W62</f>
        <v>695.04</v>
      </c>
      <c r="Z62" s="152">
        <f t="shared" ref="Z62:AN62" si="38">Z50*$X62*$W62</f>
        <v>460.79999999999995</v>
      </c>
      <c r="AA62" s="152">
        <f t="shared" si="38"/>
        <v>408.96</v>
      </c>
      <c r="AB62" s="152">
        <f t="shared" si="38"/>
        <v>559.82933333333335</v>
      </c>
      <c r="AC62" s="152">
        <f t="shared" si="38"/>
        <v>809.96266666666668</v>
      </c>
      <c r="AD62" s="152">
        <f t="shared" si="38"/>
        <v>543.36</v>
      </c>
      <c r="AE62" s="152">
        <f t="shared" si="38"/>
        <v>1104.96</v>
      </c>
      <c r="AF62" s="152">
        <f t="shared" si="38"/>
        <v>1224</v>
      </c>
      <c r="AG62" s="152">
        <f t="shared" si="38"/>
        <v>425.89866666666666</v>
      </c>
      <c r="AH62" s="152">
        <f t="shared" si="38"/>
        <v>30.72</v>
      </c>
      <c r="AI62" s="152">
        <f t="shared" si="38"/>
        <v>113.28</v>
      </c>
      <c r="AJ62" s="152">
        <f t="shared" si="38"/>
        <v>640.31999999999994</v>
      </c>
      <c r="AK62" s="152">
        <f t="shared" si="38"/>
        <v>443.52</v>
      </c>
      <c r="AL62" s="152">
        <f t="shared" si="38"/>
        <v>708.48</v>
      </c>
      <c r="AM62" s="152">
        <f t="shared" si="38"/>
        <v>506.88</v>
      </c>
      <c r="AN62" s="152">
        <f t="shared" si="38"/>
        <v>8676.010666666667</v>
      </c>
      <c r="AP62" s="173">
        <f t="shared" si="32"/>
        <v>129.38666666666722</v>
      </c>
    </row>
    <row r="64" spans="1:16367" x14ac:dyDescent="0.25">
      <c r="Y64" s="272"/>
      <c r="Z64" s="272"/>
      <c r="AA64" s="272"/>
      <c r="AB64" s="272"/>
      <c r="AC64" s="272"/>
      <c r="AD64" s="272"/>
      <c r="AE64" s="272"/>
      <c r="AF64" s="272"/>
      <c r="AG64" s="272"/>
      <c r="AH64" s="272"/>
      <c r="AI64" s="272"/>
      <c r="AJ64" s="272"/>
      <c r="AK64" s="272"/>
      <c r="AL64" s="272"/>
      <c r="AM64" s="272"/>
      <c r="AN64" s="272"/>
    </row>
    <row r="65" spans="20:40" x14ac:dyDescent="0.25">
      <c r="Y65" s="272"/>
      <c r="Z65" s="272"/>
      <c r="AA65" s="272"/>
      <c r="AB65" s="272"/>
      <c r="AC65" s="272"/>
      <c r="AD65" s="272"/>
      <c r="AE65" s="272"/>
      <c r="AF65" s="272"/>
      <c r="AG65" s="272"/>
      <c r="AH65" s="272"/>
      <c r="AI65" s="272"/>
      <c r="AJ65" s="272"/>
      <c r="AK65" s="272"/>
      <c r="AL65" s="272"/>
      <c r="AM65" s="272"/>
      <c r="AN65" s="272"/>
    </row>
    <row r="66" spans="20:40" x14ac:dyDescent="0.25">
      <c r="Y66" s="272"/>
      <c r="Z66" s="272"/>
      <c r="AA66" s="272"/>
      <c r="AB66" s="272"/>
      <c r="AC66" s="272"/>
      <c r="AD66" s="272"/>
      <c r="AE66" s="272"/>
      <c r="AF66" s="272"/>
      <c r="AG66" s="272"/>
      <c r="AH66" s="272"/>
      <c r="AI66" s="272"/>
      <c r="AJ66" s="272"/>
      <c r="AK66" s="272"/>
      <c r="AL66" s="272"/>
      <c r="AM66" s="272"/>
      <c r="AN66" s="272"/>
    </row>
    <row r="69" spans="20:40" x14ac:dyDescent="0.25">
      <c r="T69" s="32"/>
    </row>
  </sheetData>
  <mergeCells count="2">
    <mergeCell ref="A26:S26"/>
    <mergeCell ref="V26:AN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7" sqref="F37"/>
    </sheetView>
  </sheetViews>
  <sheetFormatPr baseColWidth="10" defaultRowHeight="15" x14ac:dyDescent="0.25"/>
  <cols>
    <col min="1" max="16384" width="11.42578125" style="286"/>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J19"/>
  <sheetViews>
    <sheetView workbookViewId="0">
      <selection activeCell="C32" sqref="C32"/>
    </sheetView>
  </sheetViews>
  <sheetFormatPr baseColWidth="10" defaultRowHeight="15" x14ac:dyDescent="0.25"/>
  <cols>
    <col min="1" max="1" width="49.85546875" style="15" customWidth="1"/>
    <col min="2" max="2" width="15.42578125" style="15" customWidth="1"/>
    <col min="3" max="6" width="15.28515625" style="15" customWidth="1"/>
    <col min="7" max="7" width="17.85546875" style="15" customWidth="1"/>
    <col min="8" max="8" width="14.42578125" style="15" customWidth="1"/>
    <col min="9" max="16384" width="11.42578125" style="15"/>
  </cols>
  <sheetData>
    <row r="3" spans="1:10" x14ac:dyDescent="0.25">
      <c r="A3" s="117" t="s">
        <v>128</v>
      </c>
    </row>
    <row r="4" spans="1:10" ht="15.75" thickBot="1" x14ac:dyDescent="0.3">
      <c r="A4" s="15" t="s">
        <v>286</v>
      </c>
    </row>
    <row r="5" spans="1:10" ht="72" x14ac:dyDescent="0.25">
      <c r="A5" s="428"/>
      <c r="B5" s="429" t="s">
        <v>380</v>
      </c>
      <c r="C5" s="429" t="s">
        <v>230</v>
      </c>
      <c r="D5" s="429" t="s">
        <v>289</v>
      </c>
      <c r="E5" s="429" t="s">
        <v>126</v>
      </c>
      <c r="F5" s="429" t="s">
        <v>276</v>
      </c>
      <c r="G5" s="429" t="s">
        <v>379</v>
      </c>
    </row>
    <row r="6" spans="1:10" x14ac:dyDescent="0.25">
      <c r="A6" s="269"/>
      <c r="B6" s="430" t="s">
        <v>235</v>
      </c>
      <c r="C6" s="430" t="s">
        <v>236</v>
      </c>
      <c r="D6" s="430" t="s">
        <v>237</v>
      </c>
      <c r="E6" s="430" t="s">
        <v>238</v>
      </c>
      <c r="F6" s="430" t="s">
        <v>239</v>
      </c>
      <c r="G6" s="430" t="s">
        <v>240</v>
      </c>
    </row>
    <row r="7" spans="1:10" x14ac:dyDescent="0.25">
      <c r="A7" s="235" t="s">
        <v>10</v>
      </c>
      <c r="B7" s="87">
        <f>E7-D7-C7</f>
        <v>176813.29636756665</v>
      </c>
      <c r="C7" s="87">
        <f>'Tabell 2.3'!S12</f>
        <v>10515.612477795852</v>
      </c>
      <c r="D7" s="87">
        <f>'Tabell 2.2'!S36+'Tabell 2.2'!S37</f>
        <v>3955.6210047754303</v>
      </c>
      <c r="E7" s="87">
        <v>191284.52985013794</v>
      </c>
      <c r="F7" s="87">
        <f>'Tabell 1.2'!B54</f>
        <v>34812</v>
      </c>
      <c r="G7" s="87">
        <f t="shared" ref="G7:G16" si="0">E7+F7</f>
        <v>226096.52985013794</v>
      </c>
      <c r="H7" s="173"/>
      <c r="I7" s="173"/>
      <c r="J7" s="173"/>
    </row>
    <row r="8" spans="1:10" x14ac:dyDescent="0.25">
      <c r="A8" s="235" t="s">
        <v>1</v>
      </c>
      <c r="B8" s="87">
        <f t="shared" ref="B8:B15" si="1">E8-D8-C8</f>
        <v>5234217.7002918944</v>
      </c>
      <c r="C8" s="87">
        <f>'Tabell 2.3'!S24</f>
        <v>1199936.6334735556</v>
      </c>
      <c r="D8" s="87">
        <f>'Tabell 2.2'!S51+'Tabell 2.2'!S52</f>
        <v>118530.30968200798</v>
      </c>
      <c r="E8" s="87">
        <v>6552684.6434474578</v>
      </c>
      <c r="F8" s="87">
        <f>'Tabell 1.2'!B23+'Tabell 1.2'!B42</f>
        <v>445707</v>
      </c>
      <c r="G8" s="87">
        <f t="shared" si="0"/>
        <v>6998391.6434474578</v>
      </c>
      <c r="I8" s="173"/>
      <c r="J8" s="173"/>
    </row>
    <row r="9" spans="1:10" x14ac:dyDescent="0.25">
      <c r="A9" s="235" t="s">
        <v>2</v>
      </c>
      <c r="B9" s="87">
        <f t="shared" si="1"/>
        <v>2676620.1675550211</v>
      </c>
      <c r="C9" s="87">
        <f>'Tabell 2.3'!S51+'Tabell 2.3'!S34</f>
        <v>206474.76072468614</v>
      </c>
      <c r="D9" s="87">
        <f>'Tabell 2.2'!S68</f>
        <v>60779.507831884759</v>
      </c>
      <c r="E9" s="87">
        <v>2943874.4361115918</v>
      </c>
      <c r="F9" s="87">
        <f>'Tabell 1.2'!B9+'Tabell 1.2'!B60</f>
        <v>84000</v>
      </c>
      <c r="G9" s="87">
        <f t="shared" si="0"/>
        <v>3027874.4361115918</v>
      </c>
      <c r="I9" s="173"/>
      <c r="J9" s="173"/>
    </row>
    <row r="10" spans="1:10" x14ac:dyDescent="0.25">
      <c r="A10" s="235" t="s">
        <v>223</v>
      </c>
      <c r="B10" s="87">
        <f>B9*'Tabell 3.1'!C55</f>
        <v>1945821.8147782288</v>
      </c>
      <c r="C10" s="87">
        <f>'Tabell 2.3'!S34</f>
        <v>115464.64039478495</v>
      </c>
      <c r="D10" s="87">
        <f>'Tabell 2.2'!S87+'Tabell 2.2'!S88</f>
        <v>44184.86181354474</v>
      </c>
      <c r="E10" s="87">
        <f>D10+C10+B10</f>
        <v>2105471.3169865585</v>
      </c>
      <c r="F10" s="87">
        <f>'Tabell 1.2'!B8</f>
        <v>30000</v>
      </c>
      <c r="G10" s="87">
        <f t="shared" si="0"/>
        <v>2135471.3169865585</v>
      </c>
      <c r="I10" s="173"/>
      <c r="J10" s="173"/>
    </row>
    <row r="11" spans="1:10" x14ac:dyDescent="0.25">
      <c r="A11" s="235" t="s">
        <v>224</v>
      </c>
      <c r="B11" s="87">
        <f>B9-B10</f>
        <v>730798.35277679237</v>
      </c>
      <c r="C11" s="87">
        <f>'Tabell 2.3'!S51</f>
        <v>91010.120329901198</v>
      </c>
      <c r="D11" s="87">
        <f>'Tabell 2.2'!S106+'Tabell 2.2'!S105</f>
        <v>16594.64601834002</v>
      </c>
      <c r="E11" s="87">
        <f>D11+C11+B11</f>
        <v>838403.11912503361</v>
      </c>
      <c r="F11" s="87">
        <f>'Tabell 1.2'!B60+'Tabell 1.2'!B6+'Tabell 1.2'!B7</f>
        <v>54000</v>
      </c>
      <c r="G11" s="87">
        <f t="shared" si="0"/>
        <v>892403.11912503361</v>
      </c>
      <c r="I11" s="173"/>
      <c r="J11" s="173"/>
    </row>
    <row r="12" spans="1:10" x14ac:dyDescent="0.25">
      <c r="A12" s="235" t="s">
        <v>3</v>
      </c>
      <c r="B12" s="87">
        <f t="shared" si="1"/>
        <v>9579449.8856543656</v>
      </c>
      <c r="C12" s="87">
        <f>'Tabell 2.3'!S72</f>
        <v>456771.75111447921</v>
      </c>
      <c r="D12" s="87">
        <f>'Tabell 2.2'!S123+'Tabell 2.2'!S124</f>
        <v>202630.59560132085</v>
      </c>
      <c r="E12" s="87">
        <v>10238852.232370164</v>
      </c>
      <c r="F12" s="87">
        <f>'Tabell 1.2'!B72</f>
        <v>113600</v>
      </c>
      <c r="G12" s="87">
        <f t="shared" si="0"/>
        <v>10352452.232370164</v>
      </c>
      <c r="H12" s="116"/>
      <c r="I12" s="173"/>
      <c r="J12" s="173"/>
    </row>
    <row r="13" spans="1:10" x14ac:dyDescent="0.25">
      <c r="A13" s="235" t="s">
        <v>122</v>
      </c>
      <c r="B13" s="87">
        <f t="shared" si="1"/>
        <v>1069219.5957529778</v>
      </c>
      <c r="C13" s="87">
        <f>'Tabell 2.3'!S83</f>
        <v>132396.72879361524</v>
      </c>
      <c r="D13" s="87">
        <f>'Tabell 2.2'!S141+'Tabell 2.2'!S142</f>
        <v>25324.445981723598</v>
      </c>
      <c r="E13" s="87">
        <v>1226940.7705283165</v>
      </c>
      <c r="F13" s="87">
        <f>'Tabell 1.2'!B75+'Tabell 1.2'!B77+'Tabell 1.2'!B78+'Tabell 1.2'!B80+'Tabell 1.2'!B79</f>
        <v>118820</v>
      </c>
      <c r="G13" s="87">
        <f t="shared" si="0"/>
        <v>1345760.7705283165</v>
      </c>
      <c r="I13" s="173"/>
      <c r="J13" s="173"/>
    </row>
    <row r="14" spans="1:10" x14ac:dyDescent="0.25">
      <c r="A14" s="235" t="s">
        <v>373</v>
      </c>
      <c r="B14" s="87">
        <f t="shared" si="1"/>
        <v>441575.55856398091</v>
      </c>
      <c r="C14" s="87">
        <f>'Tabell 2.3'!S87</f>
        <v>-1344.6907699379481</v>
      </c>
      <c r="D14" s="87">
        <f>'Tabell 2.2'!S159+'Tabell 2.2'!S160</f>
        <v>9312.5198982873335</v>
      </c>
      <c r="E14" s="87">
        <v>449543.38769233029</v>
      </c>
      <c r="F14" s="87">
        <v>0</v>
      </c>
      <c r="G14" s="87">
        <f t="shared" si="0"/>
        <v>449543.38769233029</v>
      </c>
      <c r="I14" s="173"/>
      <c r="J14" s="173"/>
    </row>
    <row r="15" spans="1:10" x14ac:dyDescent="0.25">
      <c r="A15" s="235" t="s">
        <v>42</v>
      </c>
      <c r="B15" s="87">
        <f t="shared" si="1"/>
        <v>1337760</v>
      </c>
      <c r="C15" s="87">
        <f>'Tabell 2.3'!S91</f>
        <v>5000</v>
      </c>
      <c r="D15" s="87">
        <f>'Tabell 2.2'!S177</f>
        <v>37194.000000000007</v>
      </c>
      <c r="E15" s="87">
        <v>1379954</v>
      </c>
      <c r="F15" s="87">
        <f>'Tabell 1.2'!B76</f>
        <v>17480</v>
      </c>
      <c r="G15" s="87">
        <f t="shared" si="0"/>
        <v>1397434</v>
      </c>
      <c r="I15" s="173"/>
      <c r="J15" s="173"/>
    </row>
    <row r="16" spans="1:10" x14ac:dyDescent="0.25">
      <c r="A16" s="235" t="s">
        <v>124</v>
      </c>
      <c r="B16" s="87">
        <v>0</v>
      </c>
      <c r="C16" s="87">
        <f>'Tabell 2.3'!S95</f>
        <v>-25884</v>
      </c>
      <c r="D16" s="87">
        <v>0</v>
      </c>
      <c r="E16" s="87">
        <v>-25884</v>
      </c>
      <c r="F16" s="87"/>
      <c r="G16" s="87">
        <f t="shared" si="0"/>
        <v>-25884</v>
      </c>
      <c r="J16" s="173"/>
    </row>
    <row r="17" spans="1:10" ht="15.75" thickBot="1" x14ac:dyDescent="0.3">
      <c r="A17" s="411" t="s">
        <v>4</v>
      </c>
      <c r="B17" s="431">
        <f>B16+B15+B14+B13+B12+B9+B8+B7</f>
        <v>20515656.20418581</v>
      </c>
      <c r="C17" s="431">
        <f t="shared" ref="C17:G17" si="2">C16+C15+C14+C13+C12+C9+C8+C7</f>
        <v>1983866.795814194</v>
      </c>
      <c r="D17" s="431">
        <f t="shared" si="2"/>
        <v>457727.00000000006</v>
      </c>
      <c r="E17" s="431">
        <f t="shared" si="2"/>
        <v>22957249.999999996</v>
      </c>
      <c r="F17" s="431">
        <f t="shared" si="2"/>
        <v>814419</v>
      </c>
      <c r="G17" s="431">
        <f t="shared" si="2"/>
        <v>23771668.999999996</v>
      </c>
      <c r="J17" s="173"/>
    </row>
    <row r="18" spans="1:10" x14ac:dyDescent="0.25">
      <c r="B18" s="116"/>
      <c r="C18" s="116"/>
      <c r="D18" s="116"/>
      <c r="E18" s="116"/>
      <c r="F18" s="116"/>
      <c r="G18" s="116"/>
    </row>
    <row r="19" spans="1:10" x14ac:dyDescent="0.25">
      <c r="B19" s="456"/>
      <c r="C19" s="116"/>
      <c r="D19" s="456"/>
      <c r="E19" s="116"/>
      <c r="F19" s="116"/>
      <c r="G19" s="116"/>
    </row>
  </sheetData>
  <pageMargins left="0.51181102362204722" right="0.39370078740157483" top="0.74803149606299213" bottom="0.74803149606299213"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3"/>
  <sheetViews>
    <sheetView topLeftCell="A40" zoomScale="85" zoomScaleNormal="85" workbookViewId="0">
      <selection activeCell="B83" activeCellId="3" sqref="B9 B23 B42 B83"/>
    </sheetView>
  </sheetViews>
  <sheetFormatPr baseColWidth="10" defaultRowHeight="15" x14ac:dyDescent="0.25"/>
  <cols>
    <col min="1" max="1" width="64.42578125" style="235" customWidth="1"/>
    <col min="2" max="4" width="11.42578125" style="235"/>
    <col min="5" max="5" width="32.5703125" style="15" customWidth="1"/>
    <col min="6" max="16384" width="11.42578125" style="15"/>
  </cols>
  <sheetData>
    <row r="1" spans="1:8" x14ac:dyDescent="0.25">
      <c r="B1" s="28"/>
      <c r="C1" s="28"/>
      <c r="D1" s="28"/>
      <c r="E1" s="27"/>
    </row>
    <row r="2" spans="1:8" x14ac:dyDescent="0.25">
      <c r="A2" s="420" t="s">
        <v>288</v>
      </c>
    </row>
    <row r="4" spans="1:8" x14ac:dyDescent="0.25">
      <c r="A4" s="414" t="s">
        <v>255</v>
      </c>
      <c r="B4" s="42"/>
    </row>
    <row r="5" spans="1:8" x14ac:dyDescent="0.25">
      <c r="A5" s="415" t="s">
        <v>132</v>
      </c>
      <c r="B5" s="416"/>
    </row>
    <row r="6" spans="1:8" x14ac:dyDescent="0.25">
      <c r="A6" s="28" t="s">
        <v>256</v>
      </c>
      <c r="B6" s="424">
        <v>26300</v>
      </c>
      <c r="E6" s="338"/>
    </row>
    <row r="7" spans="1:8" x14ac:dyDescent="0.25">
      <c r="A7" s="28" t="s">
        <v>257</v>
      </c>
      <c r="B7" s="424">
        <v>4000</v>
      </c>
      <c r="E7" s="338"/>
    </row>
    <row r="8" spans="1:8" x14ac:dyDescent="0.25">
      <c r="A8" s="418" t="s">
        <v>332</v>
      </c>
      <c r="B8" s="419">
        <v>30000</v>
      </c>
      <c r="E8" s="338"/>
      <c r="H8" s="278"/>
    </row>
    <row r="9" spans="1:8" x14ac:dyDescent="0.25">
      <c r="A9" s="420" t="s">
        <v>333</v>
      </c>
      <c r="B9" s="421">
        <f>SUM(B6:B8)</f>
        <v>60300</v>
      </c>
      <c r="E9" s="338"/>
      <c r="H9" s="278"/>
    </row>
    <row r="10" spans="1:8" x14ac:dyDescent="0.25">
      <c r="A10" s="28" t="s">
        <v>334</v>
      </c>
      <c r="B10" s="417">
        <v>-120879</v>
      </c>
      <c r="E10" s="338"/>
    </row>
    <row r="11" spans="1:8" ht="15.75" thickBot="1" x14ac:dyDescent="0.3">
      <c r="A11" s="422" t="s">
        <v>11</v>
      </c>
      <c r="B11" s="423">
        <f>B10+B9</f>
        <v>-60579</v>
      </c>
      <c r="E11" s="338"/>
    </row>
    <row r="12" spans="1:8" x14ac:dyDescent="0.25">
      <c r="A12" s="35"/>
      <c r="B12" s="425"/>
    </row>
    <row r="13" spans="1:8" x14ac:dyDescent="0.25">
      <c r="A13" s="414" t="s">
        <v>87</v>
      </c>
      <c r="B13" s="42"/>
    </row>
    <row r="14" spans="1:8" x14ac:dyDescent="0.25">
      <c r="A14" s="415" t="s">
        <v>1</v>
      </c>
      <c r="B14" s="416"/>
      <c r="E14" s="338"/>
    </row>
    <row r="15" spans="1:8" x14ac:dyDescent="0.25">
      <c r="A15" s="28" t="s">
        <v>336</v>
      </c>
      <c r="B15" s="424">
        <v>108430</v>
      </c>
      <c r="E15" s="338"/>
    </row>
    <row r="16" spans="1:8" x14ac:dyDescent="0.25">
      <c r="A16" s="28" t="s">
        <v>337</v>
      </c>
      <c r="B16" s="424">
        <v>12666</v>
      </c>
      <c r="E16" s="338"/>
    </row>
    <row r="17" spans="1:5" x14ac:dyDescent="0.25">
      <c r="A17" s="28" t="s">
        <v>338</v>
      </c>
      <c r="B17" s="424">
        <v>31517</v>
      </c>
      <c r="E17" s="338"/>
    </row>
    <row r="18" spans="1:5" x14ac:dyDescent="0.25">
      <c r="A18" s="28" t="s">
        <v>339</v>
      </c>
      <c r="B18" s="424">
        <v>5535</v>
      </c>
      <c r="E18" s="338"/>
    </row>
    <row r="19" spans="1:5" x14ac:dyDescent="0.25">
      <c r="A19" s="28" t="s">
        <v>340</v>
      </c>
      <c r="B19" s="424">
        <v>56370</v>
      </c>
      <c r="E19" s="338"/>
    </row>
    <row r="20" spans="1:5" x14ac:dyDescent="0.25">
      <c r="A20" s="28" t="s">
        <v>341</v>
      </c>
      <c r="B20" s="417">
        <v>9487</v>
      </c>
      <c r="E20" s="338"/>
    </row>
    <row r="21" spans="1:5" x14ac:dyDescent="0.25">
      <c r="A21" s="28" t="s">
        <v>342</v>
      </c>
      <c r="B21" s="424">
        <v>6555</v>
      </c>
      <c r="E21" s="338"/>
    </row>
    <row r="22" spans="1:5" x14ac:dyDescent="0.25">
      <c r="A22" s="28" t="s">
        <v>343</v>
      </c>
      <c r="B22" s="424">
        <v>1318</v>
      </c>
      <c r="E22" s="338"/>
    </row>
    <row r="23" spans="1:5" ht="15.75" thickBot="1" x14ac:dyDescent="0.3">
      <c r="A23" s="422" t="s">
        <v>11</v>
      </c>
      <c r="B23" s="423">
        <f>SUM(B15:B22)</f>
        <v>231878</v>
      </c>
    </row>
    <row r="24" spans="1:5" x14ac:dyDescent="0.25">
      <c r="A24" s="28"/>
      <c r="B24" s="425"/>
    </row>
    <row r="25" spans="1:5" x14ac:dyDescent="0.25">
      <c r="A25" s="414" t="s">
        <v>88</v>
      </c>
      <c r="B25" s="42"/>
    </row>
    <row r="26" spans="1:5" x14ac:dyDescent="0.25">
      <c r="A26" s="415" t="s">
        <v>1</v>
      </c>
      <c r="B26" s="416"/>
      <c r="E26" s="338"/>
    </row>
    <row r="27" spans="1:5" x14ac:dyDescent="0.25">
      <c r="A27" s="28" t="s">
        <v>12</v>
      </c>
      <c r="B27" s="424">
        <v>8000</v>
      </c>
      <c r="E27" s="338"/>
    </row>
    <row r="28" spans="1:5" x14ac:dyDescent="0.25">
      <c r="A28" s="28" t="s">
        <v>328</v>
      </c>
      <c r="B28" s="424">
        <v>22798</v>
      </c>
      <c r="E28" s="338"/>
    </row>
    <row r="29" spans="1:5" x14ac:dyDescent="0.25">
      <c r="A29" s="28" t="s">
        <v>13</v>
      </c>
      <c r="B29" s="424">
        <v>25500</v>
      </c>
      <c r="E29" s="338"/>
    </row>
    <row r="30" spans="1:5" x14ac:dyDescent="0.25">
      <c r="A30" s="486" t="s">
        <v>14</v>
      </c>
      <c r="B30" s="424">
        <v>5857</v>
      </c>
      <c r="E30" s="338"/>
    </row>
    <row r="31" spans="1:5" x14ac:dyDescent="0.25">
      <c r="A31" s="28" t="s">
        <v>15</v>
      </c>
      <c r="B31" s="424">
        <v>5000</v>
      </c>
      <c r="E31" s="338"/>
    </row>
    <row r="32" spans="1:5" x14ac:dyDescent="0.25">
      <c r="A32" s="28" t="s">
        <v>16</v>
      </c>
      <c r="B32" s="424">
        <v>4000</v>
      </c>
      <c r="E32" s="338"/>
    </row>
    <row r="33" spans="1:5" x14ac:dyDescent="0.25">
      <c r="A33" s="28" t="s">
        <v>17</v>
      </c>
      <c r="B33" s="424">
        <v>5000</v>
      </c>
      <c r="E33" s="338"/>
    </row>
    <row r="34" spans="1:5" x14ac:dyDescent="0.25">
      <c r="A34" s="28" t="s">
        <v>329</v>
      </c>
      <c r="B34" s="424">
        <v>2500</v>
      </c>
      <c r="E34" s="338"/>
    </row>
    <row r="35" spans="1:5" x14ac:dyDescent="0.25">
      <c r="A35" s="28" t="s">
        <v>18</v>
      </c>
      <c r="B35" s="424">
        <v>48354</v>
      </c>
      <c r="E35" s="338"/>
    </row>
    <row r="36" spans="1:5" x14ac:dyDescent="0.25">
      <c r="A36" s="28" t="s">
        <v>19</v>
      </c>
      <c r="B36" s="424">
        <v>10000</v>
      </c>
      <c r="E36" s="338"/>
    </row>
    <row r="37" spans="1:5" x14ac:dyDescent="0.25">
      <c r="A37" s="28" t="s">
        <v>20</v>
      </c>
      <c r="B37" s="235">
        <v>43420</v>
      </c>
      <c r="E37" s="338"/>
    </row>
    <row r="38" spans="1:5" x14ac:dyDescent="0.25">
      <c r="A38" s="28" t="s">
        <v>21</v>
      </c>
      <c r="B38" s="424">
        <v>17400</v>
      </c>
      <c r="E38" s="338"/>
    </row>
    <row r="39" spans="1:5" x14ac:dyDescent="0.25">
      <c r="A39" s="28" t="s">
        <v>258</v>
      </c>
      <c r="B39" s="424">
        <v>12000</v>
      </c>
      <c r="E39" s="338"/>
    </row>
    <row r="40" spans="1:5" x14ac:dyDescent="0.25">
      <c r="A40" s="28" t="s">
        <v>330</v>
      </c>
      <c r="B40" s="424">
        <v>2000</v>
      </c>
      <c r="E40" s="338"/>
    </row>
    <row r="41" spans="1:5" x14ac:dyDescent="0.25">
      <c r="A41" s="418" t="s">
        <v>331</v>
      </c>
      <c r="B41" s="427">
        <v>2000</v>
      </c>
      <c r="E41" s="338"/>
    </row>
    <row r="42" spans="1:5" x14ac:dyDescent="0.25">
      <c r="A42" s="420" t="s">
        <v>23</v>
      </c>
      <c r="B42" s="421">
        <f>SUM(B27:B41)</f>
        <v>213829</v>
      </c>
      <c r="E42" s="338"/>
    </row>
    <row r="43" spans="1:5" x14ac:dyDescent="0.25">
      <c r="A43" s="28" t="s">
        <v>24</v>
      </c>
      <c r="B43" s="417">
        <v>-29000</v>
      </c>
      <c r="E43" s="338"/>
    </row>
    <row r="44" spans="1:5" ht="15.75" thickBot="1" x14ac:dyDescent="0.3">
      <c r="A44" s="422" t="s">
        <v>25</v>
      </c>
      <c r="B44" s="423">
        <f>B42+B43</f>
        <v>184829</v>
      </c>
    </row>
    <row r="46" spans="1:5" x14ac:dyDescent="0.25">
      <c r="A46" s="414" t="s">
        <v>9</v>
      </c>
      <c r="B46" s="42"/>
      <c r="E46" s="338"/>
    </row>
    <row r="47" spans="1:5" x14ac:dyDescent="0.25">
      <c r="A47" s="420" t="s">
        <v>10</v>
      </c>
      <c r="B47" s="416"/>
      <c r="E47" s="338"/>
    </row>
    <row r="48" spans="1:5" x14ac:dyDescent="0.25">
      <c r="A48" s="28" t="s">
        <v>356</v>
      </c>
      <c r="B48" s="424">
        <v>7000</v>
      </c>
      <c r="E48" s="338"/>
    </row>
    <row r="49" spans="1:5" x14ac:dyDescent="0.25">
      <c r="A49" s="28" t="s">
        <v>357</v>
      </c>
      <c r="B49" s="424">
        <v>7000</v>
      </c>
      <c r="E49" s="338"/>
    </row>
    <row r="50" spans="1:5" x14ac:dyDescent="0.25">
      <c r="A50" s="28" t="s">
        <v>89</v>
      </c>
      <c r="B50" s="417">
        <v>13000</v>
      </c>
      <c r="E50" s="338"/>
    </row>
    <row r="51" spans="1:5" x14ac:dyDescent="0.25">
      <c r="A51" s="28" t="s">
        <v>358</v>
      </c>
      <c r="B51" s="417">
        <v>2000</v>
      </c>
      <c r="E51" s="338"/>
    </row>
    <row r="52" spans="1:5" x14ac:dyDescent="0.25">
      <c r="A52" s="28" t="s">
        <v>359</v>
      </c>
      <c r="B52" s="417">
        <v>2000</v>
      </c>
      <c r="E52" s="338"/>
    </row>
    <row r="53" spans="1:5" x14ac:dyDescent="0.25">
      <c r="A53" s="418" t="s">
        <v>360</v>
      </c>
      <c r="B53" s="419">
        <v>3812</v>
      </c>
      <c r="E53" s="338"/>
    </row>
    <row r="54" spans="1:5" x14ac:dyDescent="0.25">
      <c r="A54" s="28" t="str">
        <f>CONCATENATE("Sum ",A47)</f>
        <v>Sum FO1 Administrasjon og fellestjenester</v>
      </c>
      <c r="B54" s="417">
        <f>SUM(B48:B53)</f>
        <v>34812</v>
      </c>
    </row>
    <row r="55" spans="1:5" x14ac:dyDescent="0.25">
      <c r="A55" s="28"/>
      <c r="B55" s="417"/>
    </row>
    <row r="56" spans="1:5" x14ac:dyDescent="0.25">
      <c r="A56" s="420" t="s">
        <v>2</v>
      </c>
      <c r="B56" s="416"/>
      <c r="E56" s="338"/>
    </row>
    <row r="57" spans="1:5" x14ac:dyDescent="0.25">
      <c r="A57" s="35" t="s">
        <v>352</v>
      </c>
      <c r="B57" s="417">
        <v>15000</v>
      </c>
      <c r="E57" s="338"/>
    </row>
    <row r="58" spans="1:5" x14ac:dyDescent="0.25">
      <c r="A58" s="35" t="s">
        <v>90</v>
      </c>
      <c r="B58" s="417">
        <v>7000</v>
      </c>
      <c r="E58" s="338"/>
    </row>
    <row r="59" spans="1:5" x14ac:dyDescent="0.25">
      <c r="A59" s="42" t="s">
        <v>361</v>
      </c>
      <c r="B59" s="419">
        <v>1700</v>
      </c>
      <c r="E59" s="338"/>
    </row>
    <row r="60" spans="1:5" x14ac:dyDescent="0.25">
      <c r="A60" s="28" t="str">
        <f>CONCATENATE("Sum ",A56)</f>
        <v>Sum FO2B Oppvekst</v>
      </c>
      <c r="B60" s="417">
        <f>SUM(B57:B59)</f>
        <v>23700</v>
      </c>
    </row>
    <row r="61" spans="1:5" x14ac:dyDescent="0.25">
      <c r="A61" s="35"/>
      <c r="B61" s="417"/>
    </row>
    <row r="62" spans="1:5" x14ac:dyDescent="0.25">
      <c r="A62" s="420" t="s">
        <v>3</v>
      </c>
      <c r="B62" s="416"/>
      <c r="E62" s="338"/>
    </row>
    <row r="63" spans="1:5" x14ac:dyDescent="0.25">
      <c r="A63" s="453" t="s">
        <v>362</v>
      </c>
      <c r="B63" s="424">
        <v>22000</v>
      </c>
      <c r="E63" s="338"/>
    </row>
    <row r="64" spans="1:5" x14ac:dyDescent="0.25">
      <c r="A64" s="453" t="s">
        <v>363</v>
      </c>
      <c r="B64" s="424">
        <v>3000</v>
      </c>
      <c r="E64" s="338"/>
    </row>
    <row r="65" spans="1:5" x14ac:dyDescent="0.25">
      <c r="A65" s="28" t="s">
        <v>353</v>
      </c>
      <c r="B65" s="424">
        <v>20000</v>
      </c>
      <c r="E65" s="338"/>
    </row>
    <row r="66" spans="1:5" x14ac:dyDescent="0.25">
      <c r="A66" s="28" t="s">
        <v>447</v>
      </c>
      <c r="B66" s="424">
        <v>20000</v>
      </c>
      <c r="E66" s="338"/>
    </row>
    <row r="67" spans="1:5" x14ac:dyDescent="0.25">
      <c r="A67" s="452" t="s">
        <v>91</v>
      </c>
      <c r="B67" s="424">
        <v>12000</v>
      </c>
      <c r="E67" s="338"/>
    </row>
    <row r="68" spans="1:5" x14ac:dyDescent="0.25">
      <c r="A68" s="451" t="s">
        <v>364</v>
      </c>
      <c r="B68" s="424">
        <v>21000</v>
      </c>
      <c r="E68" s="338"/>
    </row>
    <row r="69" spans="1:5" x14ac:dyDescent="0.25">
      <c r="A69" s="451" t="s">
        <v>92</v>
      </c>
      <c r="B69" s="424">
        <v>10200</v>
      </c>
      <c r="E69" s="338"/>
    </row>
    <row r="70" spans="1:5" x14ac:dyDescent="0.25">
      <c r="A70" s="28" t="s">
        <v>365</v>
      </c>
      <c r="B70" s="424">
        <v>2000</v>
      </c>
      <c r="E70" s="338"/>
    </row>
    <row r="71" spans="1:5" x14ac:dyDescent="0.25">
      <c r="A71" s="427" t="s">
        <v>93</v>
      </c>
      <c r="B71" s="419">
        <v>3400</v>
      </c>
    </row>
    <row r="72" spans="1:5" x14ac:dyDescent="0.25">
      <c r="A72" s="28" t="str">
        <f>CONCATENATE("Sum ",A62)</f>
        <v>Sum FO3 Helse og omsorg</v>
      </c>
      <c r="B72" s="417">
        <f>SUM(B63:B71)</f>
        <v>113600</v>
      </c>
    </row>
    <row r="73" spans="1:5" x14ac:dyDescent="0.25">
      <c r="A73" s="424"/>
      <c r="B73" s="424"/>
    </row>
    <row r="74" spans="1:5" x14ac:dyDescent="0.25">
      <c r="A74" s="420" t="s">
        <v>22</v>
      </c>
      <c r="B74" s="416"/>
      <c r="E74" s="338"/>
    </row>
    <row r="75" spans="1:5" x14ac:dyDescent="0.25">
      <c r="A75" s="451" t="s">
        <v>94</v>
      </c>
      <c r="B75" s="424">
        <v>46920</v>
      </c>
      <c r="E75" s="338"/>
    </row>
    <row r="76" spans="1:5" x14ac:dyDescent="0.25">
      <c r="A76" s="451" t="s">
        <v>95</v>
      </c>
      <c r="B76" s="424">
        <v>17480</v>
      </c>
      <c r="E76" s="338"/>
    </row>
    <row r="77" spans="1:5" x14ac:dyDescent="0.25">
      <c r="A77" s="451" t="s">
        <v>366</v>
      </c>
      <c r="B77" s="424">
        <v>18000</v>
      </c>
      <c r="E77" s="338"/>
    </row>
    <row r="78" spans="1:5" x14ac:dyDescent="0.25">
      <c r="A78" s="28" t="s">
        <v>367</v>
      </c>
      <c r="B78" s="424">
        <v>45900</v>
      </c>
      <c r="E78" s="338"/>
    </row>
    <row r="79" spans="1:5" x14ac:dyDescent="0.25">
      <c r="A79" s="28" t="s">
        <v>354</v>
      </c>
      <c r="B79" s="424">
        <v>5000</v>
      </c>
      <c r="E79" s="338"/>
    </row>
    <row r="80" spans="1:5" x14ac:dyDescent="0.25">
      <c r="A80" s="427" t="s">
        <v>448</v>
      </c>
      <c r="B80" s="419">
        <v>3000</v>
      </c>
    </row>
    <row r="81" spans="1:5" x14ac:dyDescent="0.25">
      <c r="A81" s="28" t="str">
        <f>CONCATENATE("Sum ",A74)</f>
        <v>Sum FO4 Sosiale tjenester og ytelser</v>
      </c>
      <c r="B81" s="417">
        <f>SUM(B75:B80)</f>
        <v>136300</v>
      </c>
      <c r="E81" s="173"/>
    </row>
    <row r="82" spans="1:5" x14ac:dyDescent="0.25">
      <c r="A82" s="28"/>
      <c r="B82" s="424"/>
    </row>
    <row r="83" spans="1:5" ht="15.75" thickBot="1" x14ac:dyDescent="0.3">
      <c r="A83" s="422" t="s">
        <v>26</v>
      </c>
      <c r="B83" s="423">
        <f>B81+B72+B60+B54</f>
        <v>308412</v>
      </c>
    </row>
  </sheetData>
  <pageMargins left="0.51181102362204722" right="0.39370078740157483" top="0.74803149606299213" bottom="0.74803149606299213" header="0.31496062992125984" footer="0.31496062992125984"/>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cols>
    <col min="1" max="16384" width="11.42578125" style="286"/>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K68"/>
  <sheetViews>
    <sheetView zoomScale="85" zoomScaleNormal="85" workbookViewId="0">
      <selection activeCell="A3" sqref="A3"/>
    </sheetView>
  </sheetViews>
  <sheetFormatPr baseColWidth="10" defaultRowHeight="15" x14ac:dyDescent="0.25"/>
  <cols>
    <col min="1" max="1" width="33.5703125" customWidth="1"/>
    <col min="3" max="3" width="13" customWidth="1"/>
    <col min="4" max="19" width="12.7109375" customWidth="1"/>
  </cols>
  <sheetData>
    <row r="1" spans="1:37" s="286" customFormat="1" x14ac:dyDescent="0.25"/>
    <row r="2" spans="1:37" s="450" customFormat="1" x14ac:dyDescent="0.25">
      <c r="A2" s="449" t="s">
        <v>369</v>
      </c>
    </row>
    <row r="3" spans="1:37" ht="42.75" x14ac:dyDescent="0.25">
      <c r="A3" s="115"/>
      <c r="B3" s="115"/>
      <c r="C3" s="115"/>
      <c r="D3" s="115" t="s">
        <v>46</v>
      </c>
      <c r="E3" s="115" t="s">
        <v>187</v>
      </c>
      <c r="F3" s="115" t="s">
        <v>47</v>
      </c>
      <c r="G3" s="115" t="s">
        <v>48</v>
      </c>
      <c r="H3" s="115" t="s">
        <v>49</v>
      </c>
      <c r="I3" s="115" t="s">
        <v>50</v>
      </c>
      <c r="J3" s="115" t="s">
        <v>51</v>
      </c>
      <c r="K3" s="115" t="s">
        <v>52</v>
      </c>
      <c r="L3" s="115" t="s">
        <v>53</v>
      </c>
      <c r="M3" s="115" t="s">
        <v>54</v>
      </c>
      <c r="N3" s="115" t="s">
        <v>55</v>
      </c>
      <c r="O3" s="115" t="s">
        <v>56</v>
      </c>
      <c r="P3" s="115" t="s">
        <v>86</v>
      </c>
      <c r="Q3" s="115" t="s">
        <v>194</v>
      </c>
      <c r="R3" s="115" t="s">
        <v>57</v>
      </c>
      <c r="S3" s="115" t="s">
        <v>0</v>
      </c>
    </row>
    <row r="4" spans="1:37" ht="15.75" thickBot="1" x14ac:dyDescent="0.3"/>
    <row r="5" spans="1:37" x14ac:dyDescent="0.25">
      <c r="A5" s="193" t="s">
        <v>226</v>
      </c>
      <c r="B5" s="194"/>
      <c r="C5" s="194"/>
      <c r="D5" s="279"/>
      <c r="E5" s="279"/>
      <c r="F5" s="279"/>
      <c r="G5" s="279"/>
      <c r="H5" s="279"/>
      <c r="I5" s="279"/>
      <c r="J5" s="279"/>
      <c r="K5" s="279"/>
      <c r="L5" s="279"/>
      <c r="M5" s="279"/>
      <c r="N5" s="279"/>
      <c r="O5" s="279"/>
      <c r="P5" s="279"/>
      <c r="Q5" s="279"/>
      <c r="R5" s="279"/>
      <c r="S5" s="279"/>
    </row>
    <row r="6" spans="1:37" x14ac:dyDescent="0.25">
      <c r="A6" s="262" t="str">
        <f>A12</f>
        <v>Kriteriefordelt</v>
      </c>
      <c r="B6" s="261"/>
      <c r="C6" s="261"/>
      <c r="D6" s="433">
        <f>D12+D18+D24+D42+D48+D54+D60</f>
        <v>1708932.2199833428</v>
      </c>
      <c r="E6" s="433">
        <f t="shared" ref="E6:S6" si="0">E12+E18+E24+E42+E48+E54+E60</f>
        <v>1525310.8399565604</v>
      </c>
      <c r="F6" s="433">
        <f t="shared" si="0"/>
        <v>1258556.8335805447</v>
      </c>
      <c r="G6" s="433">
        <f t="shared" si="0"/>
        <v>933721.20035393129</v>
      </c>
      <c r="H6" s="433">
        <f t="shared" si="0"/>
        <v>1377805.9924067925</v>
      </c>
      <c r="I6" s="433">
        <f t="shared" si="0"/>
        <v>952797.8343323213</v>
      </c>
      <c r="J6" s="433">
        <f t="shared" si="0"/>
        <v>1341964.877066155</v>
      </c>
      <c r="K6" s="433">
        <f t="shared" si="0"/>
        <v>1469742.8029277334</v>
      </c>
      <c r="L6" s="433">
        <f t="shared" si="0"/>
        <v>1092937.7601367771</v>
      </c>
      <c r="M6" s="433">
        <f t="shared" si="0"/>
        <v>1076606.4032851825</v>
      </c>
      <c r="N6" s="433">
        <f t="shared" si="0"/>
        <v>1218731.426281133</v>
      </c>
      <c r="O6" s="433">
        <f t="shared" si="0"/>
        <v>1885024.9606328066</v>
      </c>
      <c r="P6" s="433">
        <f t="shared" si="0"/>
        <v>1752709.2811280235</v>
      </c>
      <c r="Q6" s="433">
        <f t="shared" si="0"/>
        <v>1529071.3085169471</v>
      </c>
      <c r="R6" s="433">
        <f t="shared" si="0"/>
        <v>1391742.4635975554</v>
      </c>
      <c r="S6" s="433">
        <f t="shared" si="0"/>
        <v>20515656.204185806</v>
      </c>
      <c r="V6" s="270"/>
      <c r="W6" s="270"/>
      <c r="X6" s="270"/>
      <c r="Y6" s="270"/>
      <c r="Z6" s="270"/>
      <c r="AA6" s="270"/>
      <c r="AB6" s="270"/>
      <c r="AC6" s="270"/>
      <c r="AD6" s="270"/>
      <c r="AE6" s="270"/>
      <c r="AF6" s="270"/>
      <c r="AG6" s="270"/>
      <c r="AH6" s="270"/>
      <c r="AI6" s="270"/>
      <c r="AJ6" s="270"/>
      <c r="AK6" s="270"/>
    </row>
    <row r="7" spans="1:37" x14ac:dyDescent="0.25">
      <c r="A7" s="262" t="str">
        <f>A13</f>
        <v>Særskilte tildelinger</v>
      </c>
      <c r="B7" s="261"/>
      <c r="C7" s="261"/>
      <c r="D7" s="433">
        <f>D13+D19+D25+D43+D49+D55+D61+D66</f>
        <v>190436.93688952763</v>
      </c>
      <c r="E7" s="433">
        <f t="shared" ref="E7:S7" si="1">E13+E19+E25+E43+E49+E55+E61+E66</f>
        <v>179114.24899281061</v>
      </c>
      <c r="F7" s="433">
        <f t="shared" si="1"/>
        <v>135493.20243339762</v>
      </c>
      <c r="G7" s="433">
        <f t="shared" si="1"/>
        <v>96224.457664428715</v>
      </c>
      <c r="H7" s="433">
        <f t="shared" si="1"/>
        <v>110043.83658763269</v>
      </c>
      <c r="I7" s="433">
        <f t="shared" si="1"/>
        <v>96068.384244281304</v>
      </c>
      <c r="J7" s="433">
        <f t="shared" si="1"/>
        <v>107266.39815453067</v>
      </c>
      <c r="K7" s="433">
        <f t="shared" si="1"/>
        <v>194454.85471315356</v>
      </c>
      <c r="L7" s="433">
        <f t="shared" si="1"/>
        <v>106136.83714612918</v>
      </c>
      <c r="M7" s="433">
        <f t="shared" si="1"/>
        <v>84108.721841065853</v>
      </c>
      <c r="N7" s="433">
        <f t="shared" si="1"/>
        <v>99976.076841809743</v>
      </c>
      <c r="O7" s="433">
        <f t="shared" si="1"/>
        <v>158977.89257271879</v>
      </c>
      <c r="P7" s="433">
        <f t="shared" si="1"/>
        <v>155311.5253710692</v>
      </c>
      <c r="Q7" s="433">
        <f t="shared" si="1"/>
        <v>155839.08652887493</v>
      </c>
      <c r="R7" s="433">
        <f t="shared" si="1"/>
        <v>114414.33583276357</v>
      </c>
      <c r="S7" s="433">
        <f t="shared" si="1"/>
        <v>1983866.7958141938</v>
      </c>
      <c r="U7" s="270"/>
      <c r="V7" s="270"/>
      <c r="W7" s="270"/>
      <c r="X7" s="270"/>
      <c r="Y7" s="270"/>
      <c r="Z7" s="270"/>
      <c r="AA7" s="270"/>
      <c r="AB7" s="270"/>
      <c r="AC7" s="270"/>
      <c r="AD7" s="270"/>
      <c r="AE7" s="270"/>
      <c r="AF7" s="270"/>
      <c r="AG7" s="270"/>
      <c r="AH7" s="270"/>
      <c r="AI7" s="270"/>
      <c r="AJ7" s="270"/>
      <c r="AK7" s="270"/>
    </row>
    <row r="8" spans="1:37" x14ac:dyDescent="0.25">
      <c r="A8" s="262" t="str">
        <f>A14</f>
        <v>Kompensasjon for forventet lønns- og prisutvikling</v>
      </c>
      <c r="B8" s="261"/>
      <c r="C8" s="261"/>
      <c r="D8" s="433">
        <f t="shared" ref="D8:S8" si="2">D14+D20+D26+D44+D50+D56+D62</f>
        <v>38858.40865357568</v>
      </c>
      <c r="E8" s="433">
        <f t="shared" si="2"/>
        <v>34606.865001128936</v>
      </c>
      <c r="F8" s="433">
        <f t="shared" si="2"/>
        <v>28353.437472879767</v>
      </c>
      <c r="G8" s="433">
        <f t="shared" si="2"/>
        <v>21068.487045994367</v>
      </c>
      <c r="H8" s="433">
        <f t="shared" si="2"/>
        <v>30599.739953163578</v>
      </c>
      <c r="I8" s="433">
        <f t="shared" si="2"/>
        <v>20915.414476826816</v>
      </c>
      <c r="J8" s="433">
        <f t="shared" si="2"/>
        <v>29508.969432755621</v>
      </c>
      <c r="K8" s="433">
        <f t="shared" si="2"/>
        <v>32466.002510818609</v>
      </c>
      <c r="L8" s="433">
        <f t="shared" si="2"/>
        <v>24492.357970708039</v>
      </c>
      <c r="M8" s="433">
        <f t="shared" si="2"/>
        <v>23988.164675499276</v>
      </c>
      <c r="N8" s="433">
        <f t="shared" si="2"/>
        <v>27272.96931332953</v>
      </c>
      <c r="O8" s="433">
        <f t="shared" si="2"/>
        <v>42027.348220820008</v>
      </c>
      <c r="P8" s="433">
        <f t="shared" si="2"/>
        <v>38636.27924407558</v>
      </c>
      <c r="Q8" s="433">
        <f t="shared" si="2"/>
        <v>33585.232080602684</v>
      </c>
      <c r="R8" s="433">
        <f t="shared" si="2"/>
        <v>31347.323947821449</v>
      </c>
      <c r="S8" s="433">
        <f t="shared" si="2"/>
        <v>457726.99999999988</v>
      </c>
      <c r="U8" s="270"/>
      <c r="V8" s="270"/>
      <c r="W8" s="270"/>
      <c r="X8" s="270"/>
      <c r="Y8" s="270"/>
      <c r="Z8" s="270"/>
      <c r="AA8" s="270"/>
      <c r="AB8" s="270"/>
      <c r="AC8" s="270"/>
      <c r="AD8" s="270"/>
      <c r="AE8" s="270"/>
      <c r="AF8" s="270"/>
      <c r="AG8" s="270"/>
      <c r="AH8" s="270"/>
      <c r="AI8" s="270"/>
      <c r="AJ8" s="270"/>
      <c r="AK8" s="270"/>
    </row>
    <row r="9" spans="1:37" ht="15.75" thickBot="1" x14ac:dyDescent="0.3">
      <c r="A9" s="374" t="s">
        <v>368</v>
      </c>
      <c r="B9" s="344"/>
      <c r="C9" s="344"/>
      <c r="D9" s="344">
        <f>SUM(D6:D8)</f>
        <v>1938227.5655264461</v>
      </c>
      <c r="E9" s="344">
        <f t="shared" ref="E9:S9" si="3">SUM(E6:E8)</f>
        <v>1739031.9539505001</v>
      </c>
      <c r="F9" s="344">
        <f t="shared" si="3"/>
        <v>1422403.4734868219</v>
      </c>
      <c r="G9" s="344">
        <f t="shared" si="3"/>
        <v>1051014.1450643544</v>
      </c>
      <c r="H9" s="344">
        <f t="shared" si="3"/>
        <v>1518449.5689475888</v>
      </c>
      <c r="I9" s="344">
        <f t="shared" si="3"/>
        <v>1069781.6330534294</v>
      </c>
      <c r="J9" s="344">
        <f t="shared" si="3"/>
        <v>1478740.2446534412</v>
      </c>
      <c r="K9" s="344">
        <f t="shared" si="3"/>
        <v>1696663.6601517056</v>
      </c>
      <c r="L9" s="344">
        <f t="shared" si="3"/>
        <v>1223566.9552536143</v>
      </c>
      <c r="M9" s="344">
        <f t="shared" si="3"/>
        <v>1184703.2898017478</v>
      </c>
      <c r="N9" s="344">
        <f t="shared" si="3"/>
        <v>1345980.4724362723</v>
      </c>
      <c r="O9" s="344">
        <f t="shared" si="3"/>
        <v>2086030.2014263454</v>
      </c>
      <c r="P9" s="344">
        <f t="shared" si="3"/>
        <v>1946657.0857431684</v>
      </c>
      <c r="Q9" s="344">
        <f t="shared" si="3"/>
        <v>1718495.6271264248</v>
      </c>
      <c r="R9" s="344">
        <f t="shared" si="3"/>
        <v>1537504.1233781404</v>
      </c>
      <c r="S9" s="344">
        <f t="shared" si="3"/>
        <v>22957250</v>
      </c>
      <c r="U9" s="270"/>
      <c r="V9" s="270"/>
      <c r="W9" s="270"/>
      <c r="X9" s="270"/>
      <c r="Y9" s="270"/>
      <c r="Z9" s="270"/>
      <c r="AA9" s="270"/>
      <c r="AB9" s="270"/>
      <c r="AC9" s="270"/>
      <c r="AD9" s="270"/>
      <c r="AE9" s="270"/>
      <c r="AF9" s="270"/>
      <c r="AG9" s="270"/>
      <c r="AH9" s="270"/>
      <c r="AI9" s="270"/>
      <c r="AJ9" s="270"/>
      <c r="AK9" s="270"/>
    </row>
    <row r="10" spans="1:37" ht="15.75" thickBot="1" x14ac:dyDescent="0.3">
      <c r="A10" s="33"/>
      <c r="B10" s="33"/>
      <c r="C10" s="33"/>
      <c r="D10" s="33"/>
      <c r="E10" s="33"/>
      <c r="F10" s="33"/>
      <c r="G10" s="33"/>
      <c r="H10" s="33"/>
      <c r="I10" s="33"/>
      <c r="J10" s="33"/>
      <c r="K10" s="33"/>
      <c r="L10" s="33"/>
      <c r="M10" s="33"/>
      <c r="N10" s="33"/>
      <c r="O10" s="33"/>
      <c r="P10" s="33"/>
      <c r="Q10" s="33"/>
      <c r="R10" s="33"/>
      <c r="S10" s="33"/>
    </row>
    <row r="11" spans="1:37" x14ac:dyDescent="0.25">
      <c r="A11" s="242" t="s">
        <v>10</v>
      </c>
      <c r="B11" s="229"/>
      <c r="C11" s="229"/>
      <c r="D11" s="280"/>
      <c r="E11" s="280"/>
      <c r="F11" s="280"/>
      <c r="G11" s="280"/>
      <c r="H11" s="280"/>
      <c r="I11" s="280"/>
      <c r="J11" s="280"/>
      <c r="K11" s="280"/>
      <c r="L11" s="280"/>
      <c r="M11" s="280"/>
      <c r="N11" s="280"/>
      <c r="O11" s="280"/>
      <c r="P11" s="280"/>
      <c r="Q11" s="280"/>
      <c r="R11" s="280"/>
      <c r="S11" s="280"/>
    </row>
    <row r="12" spans="1:37" s="286" customFormat="1" x14ac:dyDescent="0.25">
      <c r="A12" s="262" t="s">
        <v>344</v>
      </c>
      <c r="B12" s="261"/>
      <c r="C12" s="261"/>
      <c r="D12" s="433">
        <f>'Tabell 1.1'!$B$7*'Tabell 3.1'!D8/100</f>
        <v>13095.771019349315</v>
      </c>
      <c r="E12" s="433">
        <f>'Tabell 1.1'!$B$7*'Tabell 3.1'!E8/100</f>
        <v>13658.606102828038</v>
      </c>
      <c r="F12" s="433">
        <f>'Tabell 1.1'!$B$7*'Tabell 3.1'!F8/100</f>
        <v>11573.162332881324</v>
      </c>
      <c r="G12" s="433">
        <f>'Tabell 1.1'!$B$7*'Tabell 3.1'!G8/100</f>
        <v>11049.229861779873</v>
      </c>
      <c r="H12" s="433">
        <f>'Tabell 1.1'!$B$7*'Tabell 3.1'!H8/100</f>
        <v>13581.064624598075</v>
      </c>
      <c r="I12" s="433">
        <f>'Tabell 1.1'!$B$7*'Tabell 3.1'!I8/100</f>
        <v>10292.277336201641</v>
      </c>
      <c r="J12" s="433">
        <f>'Tabell 1.1'!$B$7*'Tabell 3.1'!J8/100</f>
        <v>12410.16192867314</v>
      </c>
      <c r="K12" s="433">
        <f>'Tabell 1.1'!$B$7*'Tabell 3.1'!K8/100</f>
        <v>12698.173133527296</v>
      </c>
      <c r="L12" s="433">
        <f>'Tabell 1.1'!$B$7*'Tabell 3.1'!L8/100</f>
        <v>10123.215813938348</v>
      </c>
      <c r="M12" s="433">
        <f>'Tabell 1.1'!$B$7*'Tabell 3.1'!M8/100</f>
        <v>9507.7632988035766</v>
      </c>
      <c r="N12" s="433">
        <f>'Tabell 1.1'!$B$7*'Tabell 3.1'!N8/100</f>
        <v>10212.757759037238</v>
      </c>
      <c r="O12" s="433">
        <f>'Tabell 1.1'!$B$7*'Tabell 3.1'!O8/100</f>
        <v>12411.876281082987</v>
      </c>
      <c r="P12" s="433">
        <f>'Tabell 1.1'!$B$7*'Tabell 3.1'!P8/100</f>
        <v>12508.935002132737</v>
      </c>
      <c r="Q12" s="433">
        <f>'Tabell 1.1'!$B$7*'Tabell 3.1'!Q8/100</f>
        <v>12658.083661789356</v>
      </c>
      <c r="R12" s="433">
        <f>'Tabell 1.1'!$B$7*'Tabell 3.1'!R8/100</f>
        <v>11032.218210943709</v>
      </c>
      <c r="S12" s="433">
        <f>SUM(D12:R12)</f>
        <v>176813.29636756665</v>
      </c>
      <c r="U12" s="487"/>
      <c r="V12" s="270"/>
      <c r="W12" s="270"/>
      <c r="X12" s="270"/>
      <c r="Y12" s="270"/>
      <c r="Z12" s="270"/>
      <c r="AA12" s="270"/>
      <c r="AB12" s="270"/>
      <c r="AC12" s="270"/>
      <c r="AD12" s="270"/>
      <c r="AE12" s="270"/>
      <c r="AF12" s="270"/>
      <c r="AG12" s="270"/>
      <c r="AH12" s="270"/>
      <c r="AI12" s="270"/>
      <c r="AJ12" s="270"/>
      <c r="AK12" s="270"/>
    </row>
    <row r="13" spans="1:37" s="286" customFormat="1" x14ac:dyDescent="0.25">
      <c r="A13" s="262" t="s">
        <v>345</v>
      </c>
      <c r="B13" s="261"/>
      <c r="C13" s="261"/>
      <c r="D13" s="433">
        <f>'Tabell 2.3'!D12</f>
        <v>2429.9333225624268</v>
      </c>
      <c r="E13" s="433">
        <f>'Tabell 2.3'!E12</f>
        <v>2385.7493335939221</v>
      </c>
      <c r="F13" s="433">
        <f>'Tabell 2.3'!F12</f>
        <v>1929.1642163632305</v>
      </c>
      <c r="G13" s="433">
        <f>'Tabell 2.3'!G12</f>
        <v>1688.6943006721367</v>
      </c>
      <c r="H13" s="433">
        <f>'Tabell 2.3'!H12</f>
        <v>449.56583634715759</v>
      </c>
      <c r="I13" s="433">
        <f>'Tabell 2.3'!I12</f>
        <v>103.57758615637144</v>
      </c>
      <c r="J13" s="433">
        <f>'Tabell 2.3'!J12</f>
        <v>369.46773149026149</v>
      </c>
      <c r="K13" s="433">
        <f>'Tabell 2.3'!K12</f>
        <v>320.0083384279929</v>
      </c>
      <c r="L13" s="433">
        <f>'Tabell 2.3'!L12</f>
        <v>203.11035931763215</v>
      </c>
      <c r="M13" s="433">
        <f>'Tabell 2.3'!M12</f>
        <v>59.102529100392587</v>
      </c>
      <c r="N13" s="433">
        <f>'Tabell 2.3'!N12</f>
        <v>166.13351395185435</v>
      </c>
      <c r="O13" s="433">
        <f>'Tabell 2.3'!O12</f>
        <v>133.27728379066411</v>
      </c>
      <c r="P13" s="433">
        <f>'Tabell 2.3'!P12</f>
        <v>152.09398318093736</v>
      </c>
      <c r="Q13" s="433">
        <f>'Tabell 2.3'!Q12</f>
        <v>162.42191108154751</v>
      </c>
      <c r="R13" s="433">
        <f>'Tabell 2.3'!R12</f>
        <v>-36.687768240675737</v>
      </c>
      <c r="S13" s="433">
        <f t="shared" ref="S13:S14" si="4">SUM(D13:R13)</f>
        <v>10515.612477795854</v>
      </c>
      <c r="U13" s="487"/>
      <c r="V13" s="270"/>
      <c r="W13" s="270"/>
      <c r="X13" s="270"/>
      <c r="Y13" s="270"/>
      <c r="Z13" s="270"/>
      <c r="AA13" s="270"/>
      <c r="AB13" s="270"/>
      <c r="AC13" s="270"/>
      <c r="AD13" s="270"/>
      <c r="AE13" s="270"/>
      <c r="AF13" s="270"/>
      <c r="AG13" s="270"/>
      <c r="AH13" s="270"/>
      <c r="AI13" s="270"/>
      <c r="AJ13" s="270"/>
      <c r="AK13" s="270"/>
    </row>
    <row r="14" spans="1:37" s="286" customFormat="1" x14ac:dyDescent="0.25">
      <c r="A14" s="262" t="s">
        <v>289</v>
      </c>
      <c r="B14" s="261"/>
      <c r="C14" s="261"/>
      <c r="D14" s="433">
        <f>'Tabell 2.2'!D35</f>
        <v>292.97517767091222</v>
      </c>
      <c r="E14" s="433">
        <f>'Tabell 2.2'!E35</f>
        <v>305.56677753456</v>
      </c>
      <c r="F14" s="433">
        <f>'Tabell 2.2'!F35</f>
        <v>258.91177279141863</v>
      </c>
      <c r="G14" s="433">
        <f>'Tabell 2.2'!G35</f>
        <v>247.19049203737148</v>
      </c>
      <c r="H14" s="433">
        <f>'Tabell 2.2'!H35</f>
        <v>303.83203978389815</v>
      </c>
      <c r="I14" s="433">
        <f>'Tabell 2.2'!I35</f>
        <v>230.25614732852921</v>
      </c>
      <c r="J14" s="433">
        <f>'Tabell 2.2'!J35</f>
        <v>277.63690970204959</v>
      </c>
      <c r="K14" s="433">
        <f>'Tabell 2.2'!K35</f>
        <v>284.08022134736518</v>
      </c>
      <c r="L14" s="433">
        <f>'Tabell 2.2'!L35</f>
        <v>226.47394699460307</v>
      </c>
      <c r="M14" s="433">
        <f>'Tabell 2.2'!M35</f>
        <v>212.7052036572918</v>
      </c>
      <c r="N14" s="433">
        <f>'Tabell 2.2'!N35</f>
        <v>228.47715606381979</v>
      </c>
      <c r="O14" s="433">
        <f>'Tabell 2.2'!O35</f>
        <v>277.67526274755744</v>
      </c>
      <c r="P14" s="433">
        <f>'Tabell 2.2'!P35</f>
        <v>279.84663517015468</v>
      </c>
      <c r="Q14" s="433">
        <f>'Tabell 2.2'!Q35</f>
        <v>283.18335012933596</v>
      </c>
      <c r="R14" s="433">
        <f>'Tabell 2.2'!R35</f>
        <v>246.80991181656307</v>
      </c>
      <c r="S14" s="433">
        <f t="shared" si="4"/>
        <v>3955.6210047754303</v>
      </c>
      <c r="U14" s="487"/>
      <c r="V14" s="270"/>
      <c r="W14" s="270"/>
      <c r="X14" s="270"/>
      <c r="Y14" s="270"/>
      <c r="Z14" s="270"/>
      <c r="AA14" s="270"/>
      <c r="AB14" s="270"/>
      <c r="AC14" s="270"/>
      <c r="AD14" s="270"/>
      <c r="AE14" s="270"/>
      <c r="AF14" s="270"/>
      <c r="AG14" s="270"/>
      <c r="AH14" s="270"/>
      <c r="AI14" s="270"/>
      <c r="AJ14" s="270"/>
      <c r="AK14" s="270"/>
    </row>
    <row r="15" spans="1:37" ht="15.75" thickBot="1" x14ac:dyDescent="0.3">
      <c r="A15" s="345" t="s">
        <v>368</v>
      </c>
      <c r="B15" s="346"/>
      <c r="C15" s="346"/>
      <c r="D15" s="347">
        <f>SUM(D12:D14)</f>
        <v>15818.679519582654</v>
      </c>
      <c r="E15" s="347">
        <f t="shared" ref="E15:S15" si="5">SUM(E12:E14)</f>
        <v>16349.922213956519</v>
      </c>
      <c r="F15" s="347">
        <f t="shared" si="5"/>
        <v>13761.238322035972</v>
      </c>
      <c r="G15" s="347">
        <f t="shared" si="5"/>
        <v>12985.114654489382</v>
      </c>
      <c r="H15" s="347">
        <f t="shared" si="5"/>
        <v>14334.462500729131</v>
      </c>
      <c r="I15" s="347">
        <f t="shared" si="5"/>
        <v>10626.111069686542</v>
      </c>
      <c r="J15" s="347">
        <f t="shared" si="5"/>
        <v>13057.266569865451</v>
      </c>
      <c r="K15" s="347">
        <f t="shared" si="5"/>
        <v>13302.261693302655</v>
      </c>
      <c r="L15" s="347">
        <f t="shared" si="5"/>
        <v>10552.800120250584</v>
      </c>
      <c r="M15" s="347">
        <f t="shared" si="5"/>
        <v>9779.5710315612614</v>
      </c>
      <c r="N15" s="347">
        <f t="shared" si="5"/>
        <v>10607.368429052913</v>
      </c>
      <c r="O15" s="347">
        <f t="shared" si="5"/>
        <v>12822.828827621208</v>
      </c>
      <c r="P15" s="347">
        <f t="shared" si="5"/>
        <v>12940.87562048383</v>
      </c>
      <c r="Q15" s="347">
        <f t="shared" si="5"/>
        <v>13103.688923000242</v>
      </c>
      <c r="R15" s="347">
        <f t="shared" si="5"/>
        <v>11242.340354519596</v>
      </c>
      <c r="S15" s="347">
        <f t="shared" si="5"/>
        <v>191284.52985013794</v>
      </c>
      <c r="U15" s="270"/>
      <c r="V15" s="270"/>
      <c r="W15" s="270"/>
      <c r="X15" s="270"/>
      <c r="Y15" s="270"/>
      <c r="Z15" s="270"/>
      <c r="AA15" s="270"/>
      <c r="AB15" s="270"/>
      <c r="AC15" s="270"/>
      <c r="AD15" s="270"/>
      <c r="AE15" s="270"/>
      <c r="AF15" s="270"/>
      <c r="AG15" s="270"/>
      <c r="AH15" s="270"/>
      <c r="AI15" s="270"/>
      <c r="AJ15" s="270"/>
      <c r="AK15" s="270"/>
    </row>
    <row r="16" spans="1:37" ht="15.75" thickBot="1" x14ac:dyDescent="0.3">
      <c r="A16" s="31"/>
      <c r="B16" s="31"/>
      <c r="C16" s="31"/>
      <c r="D16" s="31"/>
      <c r="E16" s="31"/>
      <c r="F16" s="31"/>
      <c r="G16" s="31"/>
      <c r="H16" s="31"/>
      <c r="I16" s="31"/>
      <c r="J16" s="31"/>
      <c r="K16" s="31"/>
      <c r="L16" s="31"/>
      <c r="M16" s="31"/>
      <c r="N16" s="31"/>
      <c r="O16" s="31"/>
      <c r="P16" s="31"/>
      <c r="Q16" s="31"/>
      <c r="R16" s="31"/>
      <c r="S16" s="31"/>
    </row>
    <row r="17" spans="1:37" x14ac:dyDescent="0.25">
      <c r="A17" s="243" t="s">
        <v>1</v>
      </c>
      <c r="B17" s="243"/>
      <c r="C17" s="103"/>
      <c r="D17" s="104"/>
      <c r="E17" s="104"/>
      <c r="F17" s="104"/>
      <c r="G17" s="104"/>
      <c r="H17" s="104"/>
      <c r="I17" s="104"/>
      <c r="J17" s="104"/>
      <c r="K17" s="104"/>
      <c r="L17" s="104"/>
      <c r="M17" s="104"/>
      <c r="N17" s="104"/>
      <c r="O17" s="104"/>
      <c r="P17" s="104"/>
      <c r="Q17" s="104"/>
      <c r="R17" s="104"/>
      <c r="S17" s="104"/>
    </row>
    <row r="18" spans="1:37" s="286" customFormat="1" x14ac:dyDescent="0.25">
      <c r="A18" s="262" t="str">
        <f>A12</f>
        <v>Kriteriefordelt</v>
      </c>
      <c r="B18" s="261"/>
      <c r="C18" s="261"/>
      <c r="D18" s="433">
        <f>'Tabell 1.1'!$B$8*'Tabell 3.1'!D22/100</f>
        <v>448879.52540353953</v>
      </c>
      <c r="E18" s="433">
        <f>'Tabell 1.1'!$B$8*'Tabell 3.1'!E22/100</f>
        <v>450064.06177856534</v>
      </c>
      <c r="F18" s="433">
        <f>'Tabell 1.1'!$B$8*'Tabell 3.1'!F22/100</f>
        <v>384703.38471236313</v>
      </c>
      <c r="G18" s="433">
        <f>'Tabell 1.1'!$B$8*'Tabell 3.1'!G22/100</f>
        <v>299557.83101026708</v>
      </c>
      <c r="H18" s="433">
        <f>'Tabell 1.1'!$B$8*'Tabell 3.1'!H22/100</f>
        <v>355056.8868127201</v>
      </c>
      <c r="I18" s="433">
        <f>'Tabell 1.1'!$B$8*'Tabell 3.1'!I22/100</f>
        <v>282536.79452538537</v>
      </c>
      <c r="J18" s="433">
        <f>'Tabell 1.1'!$B$8*'Tabell 3.1'!J22/100</f>
        <v>407798.35486041539</v>
      </c>
      <c r="K18" s="433">
        <f>'Tabell 1.1'!$B$8*'Tabell 3.1'!K22/100</f>
        <v>536997.8710610593</v>
      </c>
      <c r="L18" s="433">
        <f>'Tabell 1.1'!$B$8*'Tabell 3.1'!L22/100</f>
        <v>242766.41192719669</v>
      </c>
      <c r="M18" s="433">
        <f>'Tabell 1.1'!$B$8*'Tabell 3.1'!M22/100</f>
        <v>175565.88179030851</v>
      </c>
      <c r="N18" s="433">
        <f>'Tabell 1.1'!$B$8*'Tabell 3.1'!N22/100</f>
        <v>174200.33034769315</v>
      </c>
      <c r="O18" s="433">
        <f>'Tabell 1.1'!$B$8*'Tabell 3.1'!O22/100</f>
        <v>364211.98729972361</v>
      </c>
      <c r="P18" s="433">
        <f>'Tabell 1.1'!$B$8*'Tabell 3.1'!P22/100</f>
        <v>411467.38743544737</v>
      </c>
      <c r="Q18" s="433">
        <f>'Tabell 1.1'!$B$8*'Tabell 3.1'!Q22/100</f>
        <v>407645.69803950778</v>
      </c>
      <c r="R18" s="433">
        <f>'Tabell 1.1'!$B$8*'Tabell 3.1'!R22/100</f>
        <v>292765.2932877019</v>
      </c>
      <c r="S18" s="433">
        <f>SUM(D18:R18)</f>
        <v>5234217.7002918934</v>
      </c>
      <c r="V18" s="270"/>
      <c r="W18" s="270"/>
      <c r="X18" s="270"/>
      <c r="Y18" s="270"/>
      <c r="Z18" s="270"/>
      <c r="AA18" s="270"/>
      <c r="AB18" s="270"/>
      <c r="AC18" s="270"/>
      <c r="AD18" s="270"/>
      <c r="AE18" s="270"/>
      <c r="AF18" s="270"/>
      <c r="AG18" s="270"/>
      <c r="AH18" s="270"/>
      <c r="AI18" s="270"/>
      <c r="AJ18" s="270"/>
      <c r="AK18" s="270"/>
    </row>
    <row r="19" spans="1:37" s="286" customFormat="1" x14ac:dyDescent="0.25">
      <c r="A19" s="262" t="str">
        <f>A13</f>
        <v>Særskilte tildelinger</v>
      </c>
      <c r="B19" s="261"/>
      <c r="C19" s="261"/>
      <c r="D19" s="433">
        <f>'Tabell 2.3'!D24</f>
        <v>109488.83146446524</v>
      </c>
      <c r="E19" s="433">
        <f>'Tabell 2.3'!E24</f>
        <v>101292.72369881929</v>
      </c>
      <c r="F19" s="433">
        <f>'Tabell 2.3'!F24</f>
        <v>92280.085991948014</v>
      </c>
      <c r="G19" s="433">
        <f>'Tabell 2.3'!G24</f>
        <v>50851.626401861373</v>
      </c>
      <c r="H19" s="433">
        <f>'Tabell 2.3'!H24</f>
        <v>58205.5150077691</v>
      </c>
      <c r="I19" s="433">
        <f>'Tabell 2.3'!I24</f>
        <v>63785.691828340045</v>
      </c>
      <c r="J19" s="433">
        <f>'Tabell 2.3'!J24</f>
        <v>87626.892654736381</v>
      </c>
      <c r="K19" s="433">
        <f>'Tabell 2.3'!K24</f>
        <v>146752.57560365039</v>
      </c>
      <c r="L19" s="433">
        <f>'Tabell 2.3'!L24</f>
        <v>64914.772044291472</v>
      </c>
      <c r="M19" s="433">
        <f>'Tabell 2.3'!M24</f>
        <v>42761.254729330743</v>
      </c>
      <c r="N19" s="433">
        <f>'Tabell 2.3'!N24</f>
        <v>45327.921897653112</v>
      </c>
      <c r="O19" s="433">
        <f>'Tabell 2.3'!O24</f>
        <v>83371.29413678369</v>
      </c>
      <c r="P19" s="433">
        <f>'Tabell 2.3'!P24</f>
        <v>90086.460312772819</v>
      </c>
      <c r="Q19" s="433">
        <f>'Tabell 2.3'!Q24</f>
        <v>103319.51081276056</v>
      </c>
      <c r="R19" s="433">
        <f>'Tabell 2.3'!R24</f>
        <v>59871.47688837332</v>
      </c>
      <c r="S19" s="433">
        <f t="shared" ref="S19:S20" si="6">SUM(D19:R19)</f>
        <v>1199936.6334735556</v>
      </c>
      <c r="V19" s="270"/>
      <c r="W19" s="270"/>
      <c r="X19" s="270"/>
      <c r="Y19" s="270"/>
      <c r="Z19" s="270"/>
      <c r="AA19" s="270"/>
      <c r="AB19" s="270"/>
      <c r="AC19" s="270"/>
      <c r="AD19" s="270"/>
      <c r="AE19" s="270"/>
      <c r="AF19" s="270"/>
      <c r="AG19" s="270"/>
      <c r="AH19" s="270"/>
      <c r="AI19" s="270"/>
      <c r="AJ19" s="270"/>
      <c r="AK19" s="270"/>
    </row>
    <row r="20" spans="1:37" s="286" customFormat="1" x14ac:dyDescent="0.25">
      <c r="A20" s="262" t="str">
        <f>A14</f>
        <v>Kompensasjon for forventet lønns- og prisutvikling</v>
      </c>
      <c r="B20" s="261"/>
      <c r="C20" s="261"/>
      <c r="D20" s="433">
        <f>'Tabell 2.2'!D50</f>
        <v>10165.001190727548</v>
      </c>
      <c r="E20" s="433">
        <f>'Tabell 2.2'!E50</f>
        <v>10191.82534505219</v>
      </c>
      <c r="F20" s="433">
        <f>'Tabell 2.2'!F50</f>
        <v>8711.7147082228057</v>
      </c>
      <c r="G20" s="433">
        <f>'Tabell 2.2'!G50</f>
        <v>6783.5700596361294</v>
      </c>
      <c r="H20" s="433">
        <f>'Tabell 2.2'!H50</f>
        <v>8040.3615513153818</v>
      </c>
      <c r="I20" s="433">
        <f>'Tabell 2.2'!I50</f>
        <v>6398.1239736719799</v>
      </c>
      <c r="J20" s="433">
        <f>'Tabell 2.2'!J50</f>
        <v>9234.7067044465621</v>
      </c>
      <c r="K20" s="433">
        <f>'Tabell 2.2'!K50</f>
        <v>12160.465536597147</v>
      </c>
      <c r="L20" s="433">
        <f>'Tabell 2.2'!L50</f>
        <v>5497.5126434874583</v>
      </c>
      <c r="M20" s="433">
        <f>'Tabell 2.2'!M50</f>
        <v>3975.7380242399113</v>
      </c>
      <c r="N20" s="433">
        <f>'Tabell 2.2'!N50</f>
        <v>3944.8147335692001</v>
      </c>
      <c r="O20" s="433">
        <f>'Tabell 2.2'!O50</f>
        <v>8247.6813377724702</v>
      </c>
      <c r="P20" s="433">
        <f>'Tabell 2.2'!P50</f>
        <v>9317.7929634165812</v>
      </c>
      <c r="Q20" s="433">
        <f>'Tabell 2.2'!Q50</f>
        <v>9231.2497484517371</v>
      </c>
      <c r="R20" s="433">
        <f>'Tabell 2.2'!R50</f>
        <v>6629.7511614008745</v>
      </c>
      <c r="S20" s="433">
        <f t="shared" si="6"/>
        <v>118530.30968200795</v>
      </c>
      <c r="V20" s="270"/>
      <c r="W20" s="270"/>
      <c r="X20" s="270"/>
      <c r="Y20" s="270"/>
      <c r="Z20" s="270"/>
      <c r="AA20" s="270"/>
      <c r="AB20" s="270"/>
      <c r="AC20" s="270"/>
      <c r="AD20" s="270"/>
      <c r="AE20" s="270"/>
      <c r="AF20" s="270"/>
      <c r="AG20" s="270"/>
      <c r="AH20" s="270"/>
      <c r="AI20" s="270"/>
      <c r="AJ20" s="270"/>
      <c r="AK20" s="270"/>
    </row>
    <row r="21" spans="1:37" ht="15.75" thickBot="1" x14ac:dyDescent="0.3">
      <c r="A21" s="348" t="str">
        <f>A15</f>
        <v xml:space="preserve">Bydelsfordelt budsjett </v>
      </c>
      <c r="B21" s="348"/>
      <c r="C21" s="349"/>
      <c r="D21" s="350">
        <f>SUM(D18:D20)</f>
        <v>568533.35805873235</v>
      </c>
      <c r="E21" s="350">
        <f t="shared" ref="E21:S21" si="7">SUM(E18:E20)</f>
        <v>561548.61082243687</v>
      </c>
      <c r="F21" s="350">
        <f t="shared" si="7"/>
        <v>485695.18541253399</v>
      </c>
      <c r="G21" s="350">
        <f t="shared" si="7"/>
        <v>357193.0274717646</v>
      </c>
      <c r="H21" s="350">
        <f t="shared" si="7"/>
        <v>421302.76337180461</v>
      </c>
      <c r="I21" s="350">
        <f t="shared" si="7"/>
        <v>352720.61032739741</v>
      </c>
      <c r="J21" s="350">
        <f t="shared" si="7"/>
        <v>504659.95421959832</v>
      </c>
      <c r="K21" s="350">
        <f t="shared" si="7"/>
        <v>695910.9122013069</v>
      </c>
      <c r="L21" s="350">
        <f t="shared" si="7"/>
        <v>313178.69661497563</v>
      </c>
      <c r="M21" s="350">
        <f t="shared" si="7"/>
        <v>222302.87454387918</v>
      </c>
      <c r="N21" s="350">
        <f t="shared" si="7"/>
        <v>223473.06697891545</v>
      </c>
      <c r="O21" s="350">
        <f t="shared" si="7"/>
        <v>455830.96277427976</v>
      </c>
      <c r="P21" s="350">
        <f t="shared" si="7"/>
        <v>510871.64071163681</v>
      </c>
      <c r="Q21" s="350">
        <f t="shared" si="7"/>
        <v>520196.4586007201</v>
      </c>
      <c r="R21" s="350">
        <f t="shared" si="7"/>
        <v>359266.52133747609</v>
      </c>
      <c r="S21" s="350">
        <f t="shared" si="7"/>
        <v>6552684.6434474569</v>
      </c>
      <c r="V21" s="270"/>
      <c r="W21" s="270"/>
      <c r="X21" s="270"/>
      <c r="Y21" s="270"/>
      <c r="Z21" s="270"/>
      <c r="AA21" s="270"/>
      <c r="AB21" s="270"/>
      <c r="AC21" s="270"/>
      <c r="AD21" s="270"/>
      <c r="AE21" s="270"/>
      <c r="AF21" s="270"/>
      <c r="AG21" s="270"/>
      <c r="AH21" s="270"/>
      <c r="AI21" s="270"/>
      <c r="AJ21" s="270"/>
      <c r="AK21" s="270"/>
    </row>
    <row r="22" spans="1:37" ht="15.75" thickBot="1" x14ac:dyDescent="0.3">
      <c r="A22" s="236"/>
      <c r="B22" s="30"/>
      <c r="C22" s="30"/>
      <c r="D22" s="426"/>
      <c r="E22" s="426"/>
      <c r="F22" s="426"/>
      <c r="G22" s="426"/>
      <c r="H22" s="426"/>
      <c r="I22" s="426"/>
      <c r="J22" s="426"/>
      <c r="K22" s="426"/>
      <c r="L22" s="426"/>
      <c r="M22" s="426"/>
      <c r="N22" s="426"/>
      <c r="O22" s="426"/>
      <c r="P22" s="426"/>
      <c r="Q22" s="426"/>
      <c r="R22" s="426"/>
      <c r="S22" s="426"/>
    </row>
    <row r="23" spans="1:37" x14ac:dyDescent="0.25">
      <c r="A23" s="244" t="s">
        <v>191</v>
      </c>
      <c r="B23" s="244"/>
      <c r="C23" s="110"/>
      <c r="D23" s="226"/>
      <c r="E23" s="226"/>
      <c r="F23" s="226"/>
      <c r="G23" s="226"/>
      <c r="H23" s="226"/>
      <c r="I23" s="226"/>
      <c r="J23" s="226"/>
      <c r="K23" s="226"/>
      <c r="L23" s="226"/>
      <c r="M23" s="226"/>
      <c r="N23" s="226"/>
      <c r="O23" s="226"/>
      <c r="P23" s="226"/>
      <c r="Q23" s="226"/>
      <c r="R23" s="226"/>
      <c r="S23" s="226"/>
    </row>
    <row r="24" spans="1:37" s="286" customFormat="1" x14ac:dyDescent="0.25">
      <c r="A24" s="262" t="str">
        <f>A12</f>
        <v>Kriteriefordelt</v>
      </c>
      <c r="B24" s="261"/>
      <c r="C24" s="261"/>
      <c r="D24" s="433">
        <f>D30+D36</f>
        <v>273047.38413941296</v>
      </c>
      <c r="E24" s="433">
        <f t="shared" ref="E24:S24" si="8">E30+E36</f>
        <v>209805.57513197273</v>
      </c>
      <c r="F24" s="433">
        <f t="shared" si="8"/>
        <v>167076.47610899078</v>
      </c>
      <c r="G24" s="433">
        <f t="shared" si="8"/>
        <v>97795.751708466065</v>
      </c>
      <c r="H24" s="433">
        <f t="shared" si="8"/>
        <v>117237.28074523405</v>
      </c>
      <c r="I24" s="433">
        <f t="shared" si="8"/>
        <v>76200.479783585441</v>
      </c>
      <c r="J24" s="433">
        <f t="shared" si="8"/>
        <v>127465.40353623779</v>
      </c>
      <c r="K24" s="433">
        <f t="shared" si="8"/>
        <v>124624.45556625823</v>
      </c>
      <c r="L24" s="433">
        <f t="shared" si="8"/>
        <v>158825.42301339385</v>
      </c>
      <c r="M24" s="433">
        <f t="shared" si="8"/>
        <v>173605.15961309479</v>
      </c>
      <c r="N24" s="433">
        <f t="shared" si="8"/>
        <v>223528.61931681758</v>
      </c>
      <c r="O24" s="433">
        <f t="shared" si="8"/>
        <v>302640.32640305784</v>
      </c>
      <c r="P24" s="433">
        <f t="shared" si="8"/>
        <v>203781.27208375573</v>
      </c>
      <c r="Q24" s="433">
        <f t="shared" si="8"/>
        <v>145506.87055829784</v>
      </c>
      <c r="R24" s="433">
        <f t="shared" si="8"/>
        <v>275479.68984644552</v>
      </c>
      <c r="S24" s="433">
        <f t="shared" si="8"/>
        <v>2676620.1675550216</v>
      </c>
      <c r="V24" s="270"/>
      <c r="W24" s="270"/>
      <c r="X24" s="270"/>
      <c r="Y24" s="270"/>
      <c r="Z24" s="270"/>
      <c r="AA24" s="270"/>
      <c r="AB24" s="270"/>
      <c r="AC24" s="270"/>
      <c r="AD24" s="270"/>
      <c r="AE24" s="270"/>
      <c r="AF24" s="270"/>
      <c r="AG24" s="270"/>
      <c r="AH24" s="270"/>
      <c r="AI24" s="270"/>
      <c r="AJ24" s="270"/>
      <c r="AK24" s="270"/>
    </row>
    <row r="25" spans="1:37" s="286" customFormat="1" x14ac:dyDescent="0.25">
      <c r="A25" s="262" t="str">
        <f t="shared" ref="A25:A26" si="9">A13</f>
        <v>Særskilte tildelinger</v>
      </c>
      <c r="B25" s="261"/>
      <c r="C25" s="261"/>
      <c r="D25" s="433">
        <f t="shared" ref="D25:S26" si="10">D31+D37</f>
        <v>30862.192457052275</v>
      </c>
      <c r="E25" s="433">
        <f t="shared" si="10"/>
        <v>14298.902878168952</v>
      </c>
      <c r="F25" s="433">
        <f t="shared" si="10"/>
        <v>11850.272831071161</v>
      </c>
      <c r="G25" s="433">
        <f t="shared" si="10"/>
        <v>14815.593272696766</v>
      </c>
      <c r="H25" s="433">
        <f t="shared" si="10"/>
        <v>11394.766991097793</v>
      </c>
      <c r="I25" s="433">
        <f t="shared" si="10"/>
        <v>7101.1194687307861</v>
      </c>
      <c r="J25" s="433">
        <f t="shared" si="10"/>
        <v>11197.847585212048</v>
      </c>
      <c r="K25" s="433">
        <f t="shared" si="10"/>
        <v>9926.469820708</v>
      </c>
      <c r="L25" s="433">
        <f t="shared" si="10"/>
        <v>11108.814434207379</v>
      </c>
      <c r="M25" s="433">
        <f t="shared" si="10"/>
        <v>10500.683927026646</v>
      </c>
      <c r="N25" s="433">
        <f t="shared" si="10"/>
        <v>17283.331620132521</v>
      </c>
      <c r="O25" s="433">
        <f t="shared" si="10"/>
        <v>14459.215090952071</v>
      </c>
      <c r="P25" s="433">
        <f t="shared" si="10"/>
        <v>11607.185892140347</v>
      </c>
      <c r="Q25" s="433">
        <f t="shared" si="10"/>
        <v>10323.041132728957</v>
      </c>
      <c r="R25" s="433">
        <f t="shared" si="10"/>
        <v>19745.323322760436</v>
      </c>
      <c r="S25" s="433">
        <f t="shared" si="10"/>
        <v>206474.76072468614</v>
      </c>
      <c r="V25" s="270"/>
      <c r="W25" s="270"/>
      <c r="X25" s="270"/>
      <c r="Y25" s="270"/>
      <c r="Z25" s="270"/>
      <c r="AA25" s="270"/>
      <c r="AB25" s="270"/>
      <c r="AC25" s="270"/>
      <c r="AD25" s="270"/>
      <c r="AE25" s="270"/>
      <c r="AF25" s="270"/>
      <c r="AG25" s="270"/>
      <c r="AH25" s="270"/>
      <c r="AI25" s="270"/>
      <c r="AJ25" s="270"/>
      <c r="AK25" s="270"/>
    </row>
    <row r="26" spans="1:37" s="286" customFormat="1" x14ac:dyDescent="0.25">
      <c r="A26" s="262" t="str">
        <f t="shared" si="9"/>
        <v>Kompensasjon for forventet lønns- og prisutvikling</v>
      </c>
      <c r="B26" s="261"/>
      <c r="C26" s="261"/>
      <c r="D26" s="433">
        <f t="shared" si="10"/>
        <v>6200.239325677856</v>
      </c>
      <c r="E26" s="433">
        <f t="shared" si="10"/>
        <v>4764.1722764702636</v>
      </c>
      <c r="F26" s="433">
        <f t="shared" si="10"/>
        <v>3793.8987799924234</v>
      </c>
      <c r="G26" s="433">
        <f t="shared" si="10"/>
        <v>2220.7027089388412</v>
      </c>
      <c r="H26" s="433">
        <f t="shared" si="10"/>
        <v>2662.1723581171327</v>
      </c>
      <c r="I26" s="433">
        <f t="shared" si="10"/>
        <v>1730.3268181044978</v>
      </c>
      <c r="J26" s="433">
        <f t="shared" si="10"/>
        <v>2894.4280501338117</v>
      </c>
      <c r="K26" s="433">
        <f t="shared" si="10"/>
        <v>2829.9170591891843</v>
      </c>
      <c r="L26" s="433">
        <f t="shared" si="10"/>
        <v>3606.5375128525952</v>
      </c>
      <c r="M26" s="433">
        <f t="shared" si="10"/>
        <v>3942.1492396503063</v>
      </c>
      <c r="N26" s="433">
        <f t="shared" si="10"/>
        <v>5075.7890989169</v>
      </c>
      <c r="O26" s="433">
        <f t="shared" si="10"/>
        <v>6872.2227799924458</v>
      </c>
      <c r="P26" s="433">
        <f t="shared" si="10"/>
        <v>4627.3750652935951</v>
      </c>
      <c r="Q26" s="433">
        <f t="shared" si="10"/>
        <v>3304.1057098398742</v>
      </c>
      <c r="R26" s="433">
        <f t="shared" si="10"/>
        <v>6255.4710487150351</v>
      </c>
      <c r="S26" s="433">
        <f t="shared" si="10"/>
        <v>60779.507831884759</v>
      </c>
      <c r="V26" s="270"/>
      <c r="W26" s="270"/>
      <c r="X26" s="270"/>
      <c r="Y26" s="270"/>
      <c r="Z26" s="270"/>
      <c r="AA26" s="270"/>
      <c r="AB26" s="270"/>
      <c r="AC26" s="270"/>
      <c r="AD26" s="270"/>
      <c r="AE26" s="270"/>
      <c r="AF26" s="270"/>
      <c r="AG26" s="270"/>
      <c r="AH26" s="270"/>
      <c r="AI26" s="270"/>
      <c r="AJ26" s="270"/>
      <c r="AK26" s="270"/>
    </row>
    <row r="27" spans="1:37" x14ac:dyDescent="0.25">
      <c r="A27" s="351" t="str">
        <f>A15</f>
        <v xml:space="preserve">Bydelsfordelt budsjett </v>
      </c>
      <c r="B27" s="352"/>
      <c r="C27" s="353"/>
      <c r="D27" s="354">
        <f>SUM(D24:D26)</f>
        <v>310109.81592214311</v>
      </c>
      <c r="E27" s="354">
        <f t="shared" ref="E27:S27" si="11">SUM(E24:E26)</f>
        <v>228868.65028661193</v>
      </c>
      <c r="F27" s="354">
        <f t="shared" si="11"/>
        <v>182720.64772005437</v>
      </c>
      <c r="G27" s="354">
        <f t="shared" si="11"/>
        <v>114832.04769010168</v>
      </c>
      <c r="H27" s="354">
        <f t="shared" si="11"/>
        <v>131294.22009444897</v>
      </c>
      <c r="I27" s="354">
        <f t="shared" si="11"/>
        <v>85031.926070420726</v>
      </c>
      <c r="J27" s="354">
        <f t="shared" si="11"/>
        <v>141557.67917158364</v>
      </c>
      <c r="K27" s="354">
        <f t="shared" si="11"/>
        <v>137380.84244615541</v>
      </c>
      <c r="L27" s="354">
        <f t="shared" si="11"/>
        <v>173540.77496045383</v>
      </c>
      <c r="M27" s="354">
        <f t="shared" si="11"/>
        <v>188047.99277977174</v>
      </c>
      <c r="N27" s="354">
        <f t="shared" si="11"/>
        <v>245887.740035867</v>
      </c>
      <c r="O27" s="354">
        <f t="shared" si="11"/>
        <v>323971.76427400234</v>
      </c>
      <c r="P27" s="354">
        <f t="shared" si="11"/>
        <v>220015.83304118967</v>
      </c>
      <c r="Q27" s="354">
        <f t="shared" si="11"/>
        <v>159134.01740086667</v>
      </c>
      <c r="R27" s="354">
        <f t="shared" si="11"/>
        <v>301480.48421792104</v>
      </c>
      <c r="S27" s="354">
        <f t="shared" si="11"/>
        <v>2943874.4361115922</v>
      </c>
      <c r="V27" s="270"/>
      <c r="W27" s="270"/>
      <c r="X27" s="270"/>
      <c r="Y27" s="270"/>
      <c r="Z27" s="270"/>
      <c r="AA27" s="270"/>
      <c r="AB27" s="270"/>
      <c r="AC27" s="270"/>
      <c r="AD27" s="270"/>
      <c r="AE27" s="270"/>
      <c r="AF27" s="270"/>
      <c r="AG27" s="270"/>
      <c r="AH27" s="270"/>
      <c r="AI27" s="270"/>
      <c r="AJ27" s="270"/>
      <c r="AK27" s="270"/>
    </row>
    <row r="28" spans="1:37" x14ac:dyDescent="0.25">
      <c r="A28" s="31"/>
      <c r="B28" s="31"/>
      <c r="C28" s="31"/>
      <c r="D28" s="221"/>
      <c r="E28" s="221"/>
      <c r="F28" s="221"/>
      <c r="G28" s="221"/>
      <c r="H28" s="221"/>
      <c r="I28" s="221"/>
      <c r="J28" s="221"/>
      <c r="K28" s="221"/>
      <c r="L28" s="221"/>
      <c r="M28" s="221"/>
      <c r="N28" s="221"/>
      <c r="O28" s="221"/>
      <c r="P28" s="221"/>
      <c r="Q28" s="221"/>
      <c r="R28" s="221"/>
      <c r="S28" s="221"/>
    </row>
    <row r="29" spans="1:37" x14ac:dyDescent="0.25">
      <c r="A29" s="264" t="s">
        <v>31</v>
      </c>
      <c r="B29" s="264"/>
      <c r="C29" s="264"/>
      <c r="D29" s="264"/>
      <c r="E29" s="198"/>
      <c r="F29" s="199"/>
      <c r="G29" s="200"/>
      <c r="H29" s="200"/>
      <c r="I29" s="200"/>
      <c r="J29" s="200"/>
      <c r="K29" s="200"/>
      <c r="L29" s="200"/>
      <c r="M29" s="200"/>
      <c r="N29" s="200"/>
      <c r="O29" s="200"/>
      <c r="P29" s="200"/>
      <c r="Q29" s="200"/>
      <c r="R29" s="200"/>
      <c r="S29" s="200"/>
    </row>
    <row r="30" spans="1:37" s="286" customFormat="1" x14ac:dyDescent="0.25">
      <c r="A30" s="262" t="str">
        <f>A24</f>
        <v>Kriteriefordelt</v>
      </c>
      <c r="B30" s="261"/>
      <c r="C30" s="261"/>
      <c r="D30" s="433">
        <f>'Tabell 1.1'!$B$10*'Tabell 3.1'!D42/100</f>
        <v>215005.16575300516</v>
      </c>
      <c r="E30" s="433">
        <f>'Tabell 1.1'!$B$10*'Tabell 3.1'!E42/100</f>
        <v>154632.36813233091</v>
      </c>
      <c r="F30" s="433">
        <f>'Tabell 1.1'!$B$10*'Tabell 3.1'!F42/100</f>
        <v>126979.0788455221</v>
      </c>
      <c r="G30" s="433">
        <f>'Tabell 1.1'!$B$10*'Tabell 3.1'!G42/100</f>
        <v>67196.405145005323</v>
      </c>
      <c r="H30" s="433">
        <f>'Tabell 1.1'!$B$10*'Tabell 3.1'!H42/100</f>
        <v>77058.10548442039</v>
      </c>
      <c r="I30" s="433">
        <f>'Tabell 1.1'!$B$10*'Tabell 3.1'!I42/100</f>
        <v>42044.458185506461</v>
      </c>
      <c r="J30" s="433">
        <f>'Tabell 1.1'!$B$10*'Tabell 3.1'!J42/100</f>
        <v>71805.604479574322</v>
      </c>
      <c r="K30" s="433">
        <f>'Tabell 1.1'!$B$10*'Tabell 3.1'!K42/100</f>
        <v>70102.384489141914</v>
      </c>
      <c r="L30" s="433">
        <f>'Tabell 1.1'!$B$10*'Tabell 3.1'!L42/100</f>
        <v>116661.2847314403</v>
      </c>
      <c r="M30" s="433">
        <f>'Tabell 1.1'!$B$10*'Tabell 3.1'!M42/100</f>
        <v>138008.96601052833</v>
      </c>
      <c r="N30" s="433">
        <f>'Tabell 1.1'!$B$10*'Tabell 3.1'!N42/100</f>
        <v>176978.50658214689</v>
      </c>
      <c r="O30" s="433">
        <f>'Tabell 1.1'!$B$10*'Tabell 3.1'!O42/100</f>
        <v>238402.25721145386</v>
      </c>
      <c r="P30" s="433">
        <f>'Tabell 1.1'!$B$10*'Tabell 3.1'!P42/100</f>
        <v>146042.13122005991</v>
      </c>
      <c r="Q30" s="433">
        <f>'Tabell 1.1'!$B$10*'Tabell 3.1'!Q42/100</f>
        <v>88757.952271302289</v>
      </c>
      <c r="R30" s="433">
        <f>'Tabell 1.1'!$B$10*'Tabell 3.1'!R42/100</f>
        <v>216147.14623679064</v>
      </c>
      <c r="S30" s="433">
        <f>SUM(D30:R30)</f>
        <v>1945821.814778229</v>
      </c>
      <c r="V30" s="270"/>
      <c r="W30" s="270"/>
      <c r="X30" s="270"/>
      <c r="Y30" s="270"/>
      <c r="Z30" s="270"/>
      <c r="AA30" s="270"/>
      <c r="AB30" s="270"/>
      <c r="AC30" s="270"/>
      <c r="AD30" s="270"/>
      <c r="AE30" s="270"/>
      <c r="AF30" s="270"/>
      <c r="AG30" s="270"/>
      <c r="AH30" s="270"/>
      <c r="AI30" s="270"/>
      <c r="AJ30" s="270"/>
      <c r="AK30" s="270"/>
    </row>
    <row r="31" spans="1:37" s="286" customFormat="1" x14ac:dyDescent="0.25">
      <c r="A31" s="262" t="str">
        <f t="shared" ref="A31:A32" si="12">A25</f>
        <v>Særskilte tildelinger</v>
      </c>
      <c r="B31" s="261"/>
      <c r="C31" s="261"/>
      <c r="D31" s="433">
        <f>'Tabell 2.3'!D34</f>
        <v>14565.949108807854</v>
      </c>
      <c r="E31" s="433">
        <f>'Tabell 2.3'!E34</f>
        <v>6981.4619274198276</v>
      </c>
      <c r="F31" s="433">
        <f>'Tabell 2.3'!F34</f>
        <v>7380.1957589782814</v>
      </c>
      <c r="G31" s="433">
        <f>'Tabell 2.3'!G34</f>
        <v>9144.112454183336</v>
      </c>
      <c r="H31" s="433">
        <f>'Tabell 2.3'!H34</f>
        <v>5467.5449178821618</v>
      </c>
      <c r="I31" s="433">
        <f>'Tabell 2.3'!I34</f>
        <v>4406.2247565843481</v>
      </c>
      <c r="J31" s="433">
        <f>'Tabell 2.3'!J34</f>
        <v>6362.8886592369608</v>
      </c>
      <c r="K31" s="433">
        <f>'Tabell 2.3'!K34</f>
        <v>5136.3270402744683</v>
      </c>
      <c r="L31" s="433">
        <f>'Tabell 2.3'!L34</f>
        <v>6165.6973556864205</v>
      </c>
      <c r="M31" s="433">
        <f>'Tabell 2.3'!M34</f>
        <v>7792.7428555666656</v>
      </c>
      <c r="N31" s="433">
        <f>'Tabell 2.3'!N34</f>
        <v>8200.7249523046612</v>
      </c>
      <c r="O31" s="433">
        <f>'Tabell 2.3'!O34</f>
        <v>9678.1824050482664</v>
      </c>
      <c r="P31" s="433">
        <f>'Tabell 2.3'!P34</f>
        <v>8210.804039259745</v>
      </c>
      <c r="Q31" s="433">
        <f>'Tabell 2.3'!Q34</f>
        <v>6240.5419743406346</v>
      </c>
      <c r="R31" s="433">
        <f>'Tabell 2.3'!R34</f>
        <v>9731.2421892113198</v>
      </c>
      <c r="S31" s="433">
        <f t="shared" ref="S31:S32" si="13">SUM(D31:R31)</f>
        <v>115464.64039478496</v>
      </c>
      <c r="V31" s="270"/>
      <c r="W31" s="270"/>
      <c r="X31" s="270"/>
      <c r="Y31" s="270"/>
      <c r="Z31" s="270"/>
      <c r="AA31" s="270"/>
      <c r="AB31" s="270"/>
      <c r="AC31" s="270"/>
      <c r="AD31" s="270"/>
      <c r="AE31" s="270"/>
      <c r="AF31" s="270"/>
      <c r="AG31" s="270"/>
      <c r="AH31" s="270"/>
      <c r="AI31" s="270"/>
      <c r="AJ31" s="270"/>
      <c r="AK31" s="270"/>
    </row>
    <row r="32" spans="1:37" s="286" customFormat="1" x14ac:dyDescent="0.25">
      <c r="A32" s="262" t="str">
        <f t="shared" si="12"/>
        <v>Kompensasjon for forventet lønns- og prisutvikling</v>
      </c>
      <c r="B32" s="261"/>
      <c r="C32" s="261"/>
      <c r="D32" s="433">
        <f>'Tabell 2.2'!D86</f>
        <v>4882.2422823322886</v>
      </c>
      <c r="E32" s="433">
        <f>'Tabell 2.2'!E86</f>
        <v>3511.3234757350747</v>
      </c>
      <c r="F32" s="433">
        <f>'Tabell 2.2'!F86</f>
        <v>2883.3848039883587</v>
      </c>
      <c r="G32" s="433">
        <f>'Tabell 2.2'!G86</f>
        <v>1525.8662705646666</v>
      </c>
      <c r="H32" s="433">
        <f>'Tabell 2.2'!H86</f>
        <v>1749.8014034911644</v>
      </c>
      <c r="I32" s="433">
        <f>'Tabell 2.2'!I86</f>
        <v>954.72697491763597</v>
      </c>
      <c r="J32" s="433">
        <f>'Tabell 2.2'!J86</f>
        <v>1630.5299320172571</v>
      </c>
      <c r="K32" s="433">
        <f>'Tabell 2.2'!K86</f>
        <v>1591.8539652130203</v>
      </c>
      <c r="L32" s="433">
        <f>'Tabell 2.2'!L86</f>
        <v>2649.0928951974875</v>
      </c>
      <c r="M32" s="433">
        <f>'Tabell 2.2'!M86</f>
        <v>3133.846607069921</v>
      </c>
      <c r="N32" s="433">
        <f>'Tabell 2.2'!N86</f>
        <v>4018.7497117720013</v>
      </c>
      <c r="O32" s="433">
        <f>'Tabell 2.2'!O86</f>
        <v>5413.5330948203009</v>
      </c>
      <c r="P32" s="433">
        <f>'Tabell 2.2'!P86</f>
        <v>3316.2601723885828</v>
      </c>
      <c r="Q32" s="433">
        <f>'Tabell 2.2'!Q86</f>
        <v>2015.4763535774555</v>
      </c>
      <c r="R32" s="433">
        <f>'Tabell 2.2'!R86</f>
        <v>4908.1738704595282</v>
      </c>
      <c r="S32" s="433">
        <f t="shared" si="13"/>
        <v>44184.86181354474</v>
      </c>
      <c r="V32" s="270"/>
      <c r="W32" s="270"/>
      <c r="X32" s="270"/>
      <c r="Y32" s="270"/>
      <c r="Z32" s="270"/>
      <c r="AA32" s="270"/>
      <c r="AB32" s="270"/>
      <c r="AC32" s="270"/>
      <c r="AD32" s="270"/>
      <c r="AE32" s="270"/>
      <c r="AF32" s="270"/>
      <c r="AG32" s="270"/>
      <c r="AH32" s="270"/>
      <c r="AI32" s="270"/>
      <c r="AJ32" s="270"/>
      <c r="AK32" s="270"/>
    </row>
    <row r="33" spans="1:37" x14ac:dyDescent="0.25">
      <c r="A33" s="351" t="str">
        <f>A27</f>
        <v xml:space="preserve">Bydelsfordelt budsjett </v>
      </c>
      <c r="B33" s="351"/>
      <c r="C33" s="351"/>
      <c r="D33" s="354">
        <f>SUM(D30:D32)</f>
        <v>234453.35714414532</v>
      </c>
      <c r="E33" s="354">
        <f t="shared" ref="E33:S33" si="14">SUM(E30:E32)</f>
        <v>165125.15353548582</v>
      </c>
      <c r="F33" s="354">
        <f t="shared" si="14"/>
        <v>137242.65940848875</v>
      </c>
      <c r="G33" s="354">
        <f t="shared" si="14"/>
        <v>77866.383869753336</v>
      </c>
      <c r="H33" s="354">
        <f t="shared" si="14"/>
        <v>84275.451805793709</v>
      </c>
      <c r="I33" s="354">
        <f t="shared" si="14"/>
        <v>47405.409917008445</v>
      </c>
      <c r="J33" s="354">
        <f t="shared" si="14"/>
        <v>79799.023070828553</v>
      </c>
      <c r="K33" s="354">
        <f t="shared" si="14"/>
        <v>76830.565494629409</v>
      </c>
      <c r="L33" s="354">
        <f t="shared" si="14"/>
        <v>125476.07498232422</v>
      </c>
      <c r="M33" s="354">
        <f t="shared" si="14"/>
        <v>148935.55547316492</v>
      </c>
      <c r="N33" s="354">
        <f t="shared" si="14"/>
        <v>189197.98124622353</v>
      </c>
      <c r="O33" s="354">
        <f t="shared" si="14"/>
        <v>253493.97271132242</v>
      </c>
      <c r="P33" s="354">
        <f t="shared" si="14"/>
        <v>157569.19543170821</v>
      </c>
      <c r="Q33" s="354">
        <f t="shared" si="14"/>
        <v>97013.970599220382</v>
      </c>
      <c r="R33" s="354">
        <f t="shared" si="14"/>
        <v>230786.56229646146</v>
      </c>
      <c r="S33" s="354">
        <f t="shared" si="14"/>
        <v>2105471.3169865585</v>
      </c>
      <c r="V33" s="270"/>
      <c r="W33" s="270"/>
      <c r="X33" s="270"/>
      <c r="Y33" s="270"/>
      <c r="Z33" s="270"/>
      <c r="AA33" s="270"/>
      <c r="AB33" s="270"/>
      <c r="AC33" s="270"/>
      <c r="AD33" s="270"/>
      <c r="AE33" s="270"/>
      <c r="AF33" s="270"/>
      <c r="AG33" s="270"/>
      <c r="AH33" s="270"/>
      <c r="AI33" s="270"/>
      <c r="AJ33" s="270"/>
      <c r="AK33" s="270"/>
    </row>
    <row r="34" spans="1:37" x14ac:dyDescent="0.25">
      <c r="A34" s="184"/>
      <c r="B34" s="184"/>
      <c r="C34" s="184"/>
      <c r="D34" s="426"/>
      <c r="E34" s="426"/>
      <c r="F34" s="426"/>
      <c r="G34" s="426"/>
      <c r="H34" s="426"/>
      <c r="I34" s="426"/>
      <c r="J34" s="426"/>
      <c r="K34" s="426"/>
      <c r="L34" s="426"/>
      <c r="M34" s="426"/>
      <c r="N34" s="426"/>
      <c r="O34" s="426"/>
      <c r="P34" s="426"/>
      <c r="Q34" s="426"/>
      <c r="R34" s="426"/>
      <c r="S34" s="426"/>
    </row>
    <row r="35" spans="1:37" x14ac:dyDescent="0.25">
      <c r="A35" s="264" t="s">
        <v>252</v>
      </c>
      <c r="B35" s="264"/>
      <c r="C35" s="264"/>
      <c r="D35" s="264"/>
      <c r="E35" s="198"/>
      <c r="F35" s="199"/>
      <c r="G35" s="200"/>
      <c r="H35" s="200"/>
      <c r="I35" s="200"/>
      <c r="J35" s="200"/>
      <c r="K35" s="200"/>
      <c r="L35" s="200"/>
      <c r="M35" s="200"/>
      <c r="N35" s="200"/>
      <c r="O35" s="200"/>
      <c r="P35" s="200"/>
      <c r="Q35" s="200"/>
      <c r="R35" s="200"/>
      <c r="S35" s="200"/>
    </row>
    <row r="36" spans="1:37" s="286" customFormat="1" x14ac:dyDescent="0.25">
      <c r="A36" s="262" t="str">
        <f>A30</f>
        <v>Kriteriefordelt</v>
      </c>
      <c r="B36" s="261"/>
      <c r="C36" s="261"/>
      <c r="D36" s="433">
        <f>'Tabell 1.1'!$B$11*'Tabell 3.1'!D53/100</f>
        <v>58042.218386407774</v>
      </c>
      <c r="E36" s="433">
        <f>'Tabell 1.1'!$B$11*'Tabell 3.1'!E53/100</f>
        <v>55173.206999641821</v>
      </c>
      <c r="F36" s="433">
        <f>'Tabell 1.1'!$B$11*'Tabell 3.1'!F53/100</f>
        <v>40097.397263468672</v>
      </c>
      <c r="G36" s="433">
        <f>'Tabell 1.1'!$B$11*'Tabell 3.1'!G53/100</f>
        <v>30599.346563460738</v>
      </c>
      <c r="H36" s="433">
        <f>'Tabell 1.1'!$B$11*'Tabell 3.1'!H53/100</f>
        <v>40179.175260813652</v>
      </c>
      <c r="I36" s="433">
        <f>'Tabell 1.1'!$B$11*'Tabell 3.1'!I53/100</f>
        <v>34156.02159807898</v>
      </c>
      <c r="J36" s="433">
        <f>'Tabell 1.1'!$B$11*'Tabell 3.1'!J53/100</f>
        <v>55659.799056663469</v>
      </c>
      <c r="K36" s="433">
        <f>'Tabell 1.1'!$B$11*'Tabell 3.1'!K53/100</f>
        <v>54522.071077116321</v>
      </c>
      <c r="L36" s="433">
        <f>'Tabell 1.1'!$B$11*'Tabell 3.1'!L53/100</f>
        <v>42164.138281953557</v>
      </c>
      <c r="M36" s="433">
        <f>'Tabell 1.1'!$B$11*'Tabell 3.1'!M53/100</f>
        <v>35596.193602566469</v>
      </c>
      <c r="N36" s="433">
        <f>'Tabell 1.1'!$B$11*'Tabell 3.1'!N53/100</f>
        <v>46550.112734670693</v>
      </c>
      <c r="O36" s="433">
        <f>'Tabell 1.1'!$B$11*'Tabell 3.1'!O53/100</f>
        <v>64238.069191603994</v>
      </c>
      <c r="P36" s="433">
        <f>'Tabell 1.1'!$B$11*'Tabell 3.1'!P53/100</f>
        <v>57739.140863695822</v>
      </c>
      <c r="Q36" s="433">
        <f>'Tabell 1.1'!$B$11*'Tabell 3.1'!Q53/100</f>
        <v>56748.918286995555</v>
      </c>
      <c r="R36" s="433">
        <f>'Tabell 1.1'!$B$11*'Tabell 3.1'!R53/100</f>
        <v>59332.543609654866</v>
      </c>
      <c r="S36" s="433">
        <f>SUM(D36:R36)</f>
        <v>730798.35277679248</v>
      </c>
      <c r="V36" s="270"/>
      <c r="W36" s="270"/>
      <c r="X36" s="270"/>
      <c r="Y36" s="270"/>
      <c r="Z36" s="270"/>
      <c r="AA36" s="270"/>
      <c r="AB36" s="270"/>
      <c r="AC36" s="270"/>
      <c r="AD36" s="270"/>
      <c r="AE36" s="270"/>
      <c r="AF36" s="270"/>
      <c r="AG36" s="270"/>
      <c r="AH36" s="270"/>
      <c r="AI36" s="270"/>
      <c r="AJ36" s="270"/>
      <c r="AK36" s="270"/>
    </row>
    <row r="37" spans="1:37" s="286" customFormat="1" x14ac:dyDescent="0.25">
      <c r="A37" s="262" t="str">
        <f t="shared" ref="A37:A38" si="15">A31</f>
        <v>Særskilte tildelinger</v>
      </c>
      <c r="B37" s="261"/>
      <c r="C37" s="261"/>
      <c r="D37" s="433">
        <f>'Tabell 2.3'!D51</f>
        <v>16296.243348244423</v>
      </c>
      <c r="E37" s="433">
        <f>'Tabell 2.3'!E51</f>
        <v>7317.4409507491255</v>
      </c>
      <c r="F37" s="433">
        <f>'Tabell 2.3'!F51</f>
        <v>4470.0770720928804</v>
      </c>
      <c r="G37" s="433">
        <f>'Tabell 2.3'!G51</f>
        <v>5671.4808185134307</v>
      </c>
      <c r="H37" s="433">
        <f>'Tabell 2.3'!H51</f>
        <v>5927.2220732156311</v>
      </c>
      <c r="I37" s="433">
        <f>'Tabell 2.3'!I51</f>
        <v>2694.894712146438</v>
      </c>
      <c r="J37" s="433">
        <f>'Tabell 2.3'!J51</f>
        <v>4834.9589259750874</v>
      </c>
      <c r="K37" s="433">
        <f>'Tabell 2.3'!K51</f>
        <v>4790.1427804335326</v>
      </c>
      <c r="L37" s="433">
        <f>'Tabell 2.3'!L51</f>
        <v>4943.1170785209597</v>
      </c>
      <c r="M37" s="433">
        <f>'Tabell 2.3'!M51</f>
        <v>2707.9410714599817</v>
      </c>
      <c r="N37" s="433">
        <f>'Tabell 2.3'!N51</f>
        <v>9082.6066678278621</v>
      </c>
      <c r="O37" s="433">
        <f>'Tabell 2.3'!O51</f>
        <v>4781.0326859038059</v>
      </c>
      <c r="P37" s="433">
        <f>'Tabell 2.3'!P51</f>
        <v>3396.3818528806032</v>
      </c>
      <c r="Q37" s="433">
        <f>'Tabell 2.3'!Q51</f>
        <v>4082.4991583883216</v>
      </c>
      <c r="R37" s="433">
        <f>'Tabell 2.3'!R51</f>
        <v>10014.081133549114</v>
      </c>
      <c r="S37" s="433">
        <f t="shared" ref="S37:S38" si="16">SUM(D37:R37)</f>
        <v>91010.120329901183</v>
      </c>
      <c r="V37" s="270"/>
      <c r="W37" s="270"/>
      <c r="X37" s="270"/>
      <c r="Y37" s="270"/>
      <c r="Z37" s="270"/>
      <c r="AA37" s="270"/>
      <c r="AB37" s="270"/>
      <c r="AC37" s="270"/>
      <c r="AD37" s="270"/>
      <c r="AE37" s="270"/>
      <c r="AF37" s="270"/>
      <c r="AG37" s="270"/>
      <c r="AH37" s="270"/>
      <c r="AI37" s="270"/>
      <c r="AJ37" s="270"/>
      <c r="AK37" s="270"/>
    </row>
    <row r="38" spans="1:37" s="286" customFormat="1" x14ac:dyDescent="0.25">
      <c r="A38" s="262" t="str">
        <f t="shared" si="15"/>
        <v>Kompensasjon for forventet lønns- og prisutvikling</v>
      </c>
      <c r="B38" s="261"/>
      <c r="C38" s="261"/>
      <c r="D38" s="433">
        <f>'Tabell 2.2'!D104</f>
        <v>1317.9970433455678</v>
      </c>
      <c r="E38" s="433">
        <f>'Tabell 2.2'!E104</f>
        <v>1252.8488007351889</v>
      </c>
      <c r="F38" s="433">
        <f>'Tabell 2.2'!F104</f>
        <v>910.51397600406483</v>
      </c>
      <c r="G38" s="433">
        <f>'Tabell 2.2'!G104</f>
        <v>694.8364383741748</v>
      </c>
      <c r="H38" s="433">
        <f>'Tabell 2.2'!H104</f>
        <v>912.37095462596812</v>
      </c>
      <c r="I38" s="433">
        <f>'Tabell 2.2'!I104</f>
        <v>775.59984318686179</v>
      </c>
      <c r="J38" s="433">
        <f>'Tabell 2.2'!J104</f>
        <v>1263.8981181165548</v>
      </c>
      <c r="K38" s="433">
        <f>'Tabell 2.2'!K104</f>
        <v>1238.0630939761641</v>
      </c>
      <c r="L38" s="433">
        <f>'Tabell 2.2'!L104</f>
        <v>957.44461765510778</v>
      </c>
      <c r="M38" s="433">
        <f>'Tabell 2.2'!M104</f>
        <v>808.30263258038508</v>
      </c>
      <c r="N38" s="433">
        <f>'Tabell 2.2'!N104</f>
        <v>1057.0393871448989</v>
      </c>
      <c r="O38" s="433">
        <f>'Tabell 2.2'!O104</f>
        <v>1458.6896851721453</v>
      </c>
      <c r="P38" s="433">
        <f>'Tabell 2.2'!P104</f>
        <v>1311.1148929050123</v>
      </c>
      <c r="Q38" s="433">
        <f>'Tabell 2.2'!Q104</f>
        <v>1288.6293562624185</v>
      </c>
      <c r="R38" s="433">
        <f>'Tabell 2.2'!R104</f>
        <v>1347.2971782555064</v>
      </c>
      <c r="S38" s="433">
        <f t="shared" si="16"/>
        <v>16594.64601834002</v>
      </c>
      <c r="V38" s="270"/>
      <c r="W38" s="270"/>
      <c r="X38" s="270"/>
      <c r="Y38" s="270"/>
      <c r="Z38" s="270"/>
      <c r="AA38" s="270"/>
      <c r="AB38" s="270"/>
      <c r="AC38" s="270"/>
      <c r="AD38" s="270"/>
      <c r="AE38" s="270"/>
      <c r="AF38" s="270"/>
      <c r="AG38" s="270"/>
      <c r="AH38" s="270"/>
      <c r="AI38" s="270"/>
      <c r="AJ38" s="270"/>
      <c r="AK38" s="270"/>
    </row>
    <row r="39" spans="1:37" ht="15.75" thickBot="1" x14ac:dyDescent="0.3">
      <c r="A39" s="355" t="str">
        <f>A33</f>
        <v xml:space="preserve">Bydelsfordelt budsjett </v>
      </c>
      <c r="B39" s="356"/>
      <c r="C39" s="357"/>
      <c r="D39" s="358">
        <f>SUM(D36:D38)</f>
        <v>75656.458777997774</v>
      </c>
      <c r="E39" s="358">
        <f t="shared" ref="E39:S39" si="17">SUM(E36:E38)</f>
        <v>63743.496751126142</v>
      </c>
      <c r="F39" s="358">
        <f t="shared" si="17"/>
        <v>45477.988311565612</v>
      </c>
      <c r="G39" s="358">
        <f t="shared" si="17"/>
        <v>36965.663820348338</v>
      </c>
      <c r="H39" s="358">
        <f t="shared" si="17"/>
        <v>47018.768288655257</v>
      </c>
      <c r="I39" s="358">
        <f t="shared" si="17"/>
        <v>37626.516153412282</v>
      </c>
      <c r="J39" s="358">
        <f t="shared" si="17"/>
        <v>61758.656100755114</v>
      </c>
      <c r="K39" s="358">
        <f t="shared" si="17"/>
        <v>60550.276951526015</v>
      </c>
      <c r="L39" s="358">
        <f t="shared" si="17"/>
        <v>48064.699978129625</v>
      </c>
      <c r="M39" s="358">
        <f t="shared" si="17"/>
        <v>39112.437306606837</v>
      </c>
      <c r="N39" s="358">
        <f t="shared" si="17"/>
        <v>56689.758789643449</v>
      </c>
      <c r="O39" s="358">
        <f t="shared" si="17"/>
        <v>70477.791562679937</v>
      </c>
      <c r="P39" s="358">
        <f t="shared" si="17"/>
        <v>62446.637609481433</v>
      </c>
      <c r="Q39" s="358">
        <f t="shared" si="17"/>
        <v>62120.046801646298</v>
      </c>
      <c r="R39" s="358">
        <f t="shared" si="17"/>
        <v>70693.921921459492</v>
      </c>
      <c r="S39" s="358">
        <f t="shared" si="17"/>
        <v>838403.11912503373</v>
      </c>
      <c r="V39" s="270"/>
      <c r="W39" s="270"/>
      <c r="X39" s="270"/>
      <c r="Y39" s="270"/>
      <c r="Z39" s="270"/>
      <c r="AA39" s="270"/>
      <c r="AB39" s="270"/>
      <c r="AC39" s="270"/>
      <c r="AD39" s="270"/>
      <c r="AE39" s="270"/>
      <c r="AF39" s="270"/>
      <c r="AG39" s="270"/>
      <c r="AH39" s="270"/>
      <c r="AI39" s="270"/>
      <c r="AJ39" s="270"/>
      <c r="AK39" s="270"/>
    </row>
    <row r="40" spans="1:37" ht="15.75" thickBot="1" x14ac:dyDescent="0.3">
      <c r="A40" s="31"/>
      <c r="B40" s="31"/>
      <c r="C40" s="31"/>
      <c r="D40" s="31"/>
      <c r="E40" s="31"/>
      <c r="F40" s="31"/>
      <c r="G40" s="31"/>
      <c r="H40" s="31"/>
      <c r="I40" s="31"/>
      <c r="J40" s="31"/>
      <c r="K40" s="31"/>
      <c r="L40" s="31"/>
      <c r="M40" s="31"/>
      <c r="N40" s="31"/>
      <c r="O40" s="31"/>
      <c r="P40" s="31"/>
      <c r="Q40" s="31"/>
      <c r="R40" s="31"/>
      <c r="S40" s="31"/>
    </row>
    <row r="41" spans="1:37" x14ac:dyDescent="0.25">
      <c r="A41" s="227" t="s">
        <v>3</v>
      </c>
      <c r="B41" s="245"/>
      <c r="C41" s="245"/>
      <c r="D41" s="107"/>
      <c r="E41" s="107"/>
      <c r="F41" s="107"/>
      <c r="G41" s="107"/>
      <c r="H41" s="107"/>
      <c r="I41" s="107"/>
      <c r="J41" s="107"/>
      <c r="K41" s="107"/>
      <c r="L41" s="107"/>
      <c r="M41" s="107"/>
      <c r="N41" s="107"/>
      <c r="O41" s="107"/>
      <c r="P41" s="107"/>
      <c r="Q41" s="107"/>
      <c r="R41" s="107"/>
      <c r="S41" s="107"/>
    </row>
    <row r="42" spans="1:37" s="286" customFormat="1" x14ac:dyDescent="0.25">
      <c r="A42" s="262" t="str">
        <f>A36</f>
        <v>Kriteriefordelt</v>
      </c>
      <c r="B42" s="261"/>
      <c r="C42" s="261"/>
      <c r="D42" s="433">
        <f>'Tabell 1.1'!$B$12*'Tabell 3.1'!D75/100</f>
        <v>589252.42573534558</v>
      </c>
      <c r="E42" s="433">
        <f>'Tabell 1.1'!$B$12*'Tabell 3.1'!E75/100</f>
        <v>533220.04052945471</v>
      </c>
      <c r="F42" s="433">
        <f>'Tabell 1.1'!$B$12*'Tabell 3.1'!F75/100</f>
        <v>486126.22412482969</v>
      </c>
      <c r="G42" s="433">
        <f>'Tabell 1.1'!$B$12*'Tabell 3.1'!G75/100</f>
        <v>355885.90306266642</v>
      </c>
      <c r="H42" s="433">
        <f>'Tabell 1.1'!$B$12*'Tabell 3.1'!H75/100</f>
        <v>712202.35397903714</v>
      </c>
      <c r="I42" s="433">
        <f>'Tabell 1.1'!$B$12*'Tabell 3.1'!I75/100</f>
        <v>529958.82363613043</v>
      </c>
      <c r="J42" s="433">
        <f>'Tabell 1.1'!$B$12*'Tabell 3.1'!J75/100</f>
        <v>717614.0116273656</v>
      </c>
      <c r="K42" s="433">
        <f>'Tabell 1.1'!$B$12*'Tabell 3.1'!K75/100</f>
        <v>702161.0521246359</v>
      </c>
      <c r="L42" s="433">
        <f>'Tabell 1.1'!$B$12*'Tabell 3.1'!L75/100</f>
        <v>496935.95836075349</v>
      </c>
      <c r="M42" s="433">
        <f>'Tabell 1.1'!$B$12*'Tabell 3.1'!M75/100</f>
        <v>551810.82660291821</v>
      </c>
      <c r="N42" s="433">
        <f>'Tabell 1.1'!$B$12*'Tabell 3.1'!N75/100</f>
        <v>591416.81375964766</v>
      </c>
      <c r="O42" s="433">
        <f>'Tabell 1.1'!$B$12*'Tabell 3.1'!O75/100</f>
        <v>919447.52058492391</v>
      </c>
      <c r="P42" s="433">
        <f>'Tabell 1.1'!$B$12*'Tabell 3.1'!P75/100</f>
        <v>972483.9606506991</v>
      </c>
      <c r="Q42" s="433">
        <f>'Tabell 1.1'!$B$12*'Tabell 3.1'!Q75/100</f>
        <v>862813.70685947849</v>
      </c>
      <c r="R42" s="433">
        <f>'Tabell 1.1'!$B$12*'Tabell 3.1'!R75/100</f>
        <v>558120.26401647914</v>
      </c>
      <c r="S42" s="433">
        <f>SUM(D42:R42)</f>
        <v>9579449.8856543656</v>
      </c>
      <c r="V42" s="270"/>
      <c r="W42" s="270"/>
      <c r="X42" s="270"/>
      <c r="Y42" s="270"/>
      <c r="Z42" s="270"/>
      <c r="AA42" s="270"/>
      <c r="AB42" s="270"/>
      <c r="AC42" s="270"/>
      <c r="AD42" s="270"/>
      <c r="AE42" s="270"/>
      <c r="AF42" s="270"/>
      <c r="AG42" s="270"/>
      <c r="AH42" s="270"/>
      <c r="AI42" s="270"/>
      <c r="AJ42" s="270"/>
      <c r="AK42" s="270"/>
    </row>
    <row r="43" spans="1:37" s="286" customFormat="1" x14ac:dyDescent="0.25">
      <c r="A43" s="262" t="str">
        <f t="shared" ref="A43:A44" si="18">A37</f>
        <v>Særskilte tildelinger</v>
      </c>
      <c r="B43" s="261"/>
      <c r="C43" s="261"/>
      <c r="D43" s="433">
        <f>'Tabell 2.3'!D72</f>
        <v>32517.658511205886</v>
      </c>
      <c r="E43" s="433">
        <f>'Tabell 2.3'!E72</f>
        <v>40078.499186320129</v>
      </c>
      <c r="F43" s="433">
        <f>'Tabell 2.3'!F72</f>
        <v>21466.68388541368</v>
      </c>
      <c r="G43" s="433">
        <f>'Tabell 2.3'!G72</f>
        <v>22243.485857981152</v>
      </c>
      <c r="H43" s="433">
        <f>'Tabell 2.3'!H72</f>
        <v>31835.315582216179</v>
      </c>
      <c r="I43" s="433">
        <f>'Tabell 2.3'!I72</f>
        <v>21321.143378882647</v>
      </c>
      <c r="J43" s="433">
        <f>'Tabell 2.3'!J72</f>
        <v>29537.14028800993</v>
      </c>
      <c r="K43" s="433">
        <f>'Tabell 2.3'!K72</f>
        <v>32269.222054008278</v>
      </c>
      <c r="L43" s="433">
        <f>'Tabell 2.3'!L72</f>
        <v>21615.334345003073</v>
      </c>
      <c r="M43" s="433">
        <f>'Tabell 2.3'!M72</f>
        <v>23106.474350815835</v>
      </c>
      <c r="N43" s="433">
        <f>'Tabell 2.3'!N72</f>
        <v>26991.617110599222</v>
      </c>
      <c r="O43" s="433">
        <f>'Tabell 2.3'!O72</f>
        <v>47474.136266988702</v>
      </c>
      <c r="P43" s="433">
        <f>'Tabell 2.3'!P72</f>
        <v>46160.590541197715</v>
      </c>
      <c r="Q43" s="433">
        <f>'Tabell 2.3'!Q72</f>
        <v>36560.333781300309</v>
      </c>
      <c r="R43" s="433">
        <f>'Tabell 2.3'!R72</f>
        <v>23594.115974536446</v>
      </c>
      <c r="S43" s="433">
        <f t="shared" ref="S43:S44" si="19">SUM(D43:R43)</f>
        <v>456771.75111447915</v>
      </c>
      <c r="V43" s="270"/>
      <c r="W43" s="270"/>
      <c r="X43" s="270"/>
      <c r="Y43" s="270"/>
      <c r="Z43" s="270"/>
      <c r="AA43" s="270"/>
      <c r="AB43" s="270"/>
      <c r="AC43" s="270"/>
      <c r="AD43" s="270"/>
      <c r="AE43" s="270"/>
      <c r="AF43" s="270"/>
      <c r="AG43" s="270"/>
      <c r="AH43" s="270"/>
      <c r="AI43" s="270"/>
      <c r="AJ43" s="270"/>
      <c r="AK43" s="270"/>
    </row>
    <row r="44" spans="1:37" s="286" customFormat="1" x14ac:dyDescent="0.25">
      <c r="A44" s="262" t="str">
        <f t="shared" si="18"/>
        <v>Kompensasjon for forventet lønns- og prisutvikling</v>
      </c>
      <c r="B44" s="261"/>
      <c r="C44" s="261"/>
      <c r="D44" s="433">
        <f>'Tabell 2.2'!D122</f>
        <v>12464.240787467723</v>
      </c>
      <c r="E44" s="433">
        <f>'Tabell 2.2'!E122</f>
        <v>11279.008261304061</v>
      </c>
      <c r="F44" s="433">
        <f>'Tabell 2.2'!F122</f>
        <v>10282.850007843292</v>
      </c>
      <c r="G44" s="433">
        <f>'Tabell 2.2'!G122</f>
        <v>7527.9241881827575</v>
      </c>
      <c r="H44" s="433">
        <f>'Tabell 2.2'!H122</f>
        <v>15064.955597455693</v>
      </c>
      <c r="I44" s="433">
        <f>'Tabell 2.2'!I122</f>
        <v>11210.024934561156</v>
      </c>
      <c r="J44" s="433">
        <f>'Tabell 2.2'!J122</f>
        <v>15179.426410034754</v>
      </c>
      <c r="K44" s="433">
        <f>'Tabell 2.2'!K122</f>
        <v>14852.555616281723</v>
      </c>
      <c r="L44" s="433">
        <f>'Tabell 2.2'!L122</f>
        <v>10511.504357796875</v>
      </c>
      <c r="M44" s="433">
        <f>'Tabell 2.2'!M122</f>
        <v>11672.252351489657</v>
      </c>
      <c r="N44" s="433">
        <f>'Tabell 2.2'!N122</f>
        <v>12510.023294784085</v>
      </c>
      <c r="O44" s="433">
        <f>'Tabell 2.2'!O122</f>
        <v>19448.736717051499</v>
      </c>
      <c r="P44" s="433">
        <f>'Tabell 2.2'!P122</f>
        <v>20570.597112729913</v>
      </c>
      <c r="Q44" s="433">
        <f>'Tabell 2.2'!Q122</f>
        <v>18250.782393646492</v>
      </c>
      <c r="R44" s="433">
        <f>'Tabell 2.2'!R122</f>
        <v>11805.713570691158</v>
      </c>
      <c r="S44" s="433">
        <f t="shared" si="19"/>
        <v>202630.59560132082</v>
      </c>
      <c r="V44" s="270"/>
      <c r="W44" s="270"/>
      <c r="X44" s="270"/>
      <c r="Y44" s="270"/>
      <c r="Z44" s="270"/>
      <c r="AA44" s="270"/>
      <c r="AB44" s="270"/>
      <c r="AC44" s="270"/>
      <c r="AD44" s="270"/>
      <c r="AE44" s="270"/>
      <c r="AF44" s="270"/>
      <c r="AG44" s="270"/>
      <c r="AH44" s="270"/>
      <c r="AI44" s="270"/>
      <c r="AJ44" s="270"/>
      <c r="AK44" s="270"/>
    </row>
    <row r="45" spans="1:37" ht="15.75" thickBot="1" x14ac:dyDescent="0.3">
      <c r="A45" s="434" t="str">
        <f>A39</f>
        <v xml:space="preserve">Bydelsfordelt budsjett </v>
      </c>
      <c r="B45" s="359"/>
      <c r="C45" s="359"/>
      <c r="D45" s="360">
        <f>SUM(D42:D44)</f>
        <v>634234.32503401919</v>
      </c>
      <c r="E45" s="360">
        <f t="shared" ref="E45:S45" si="20">SUM(E42:E44)</f>
        <v>584577.54797707894</v>
      </c>
      <c r="F45" s="360">
        <f t="shared" si="20"/>
        <v>517875.75801808666</v>
      </c>
      <c r="G45" s="360">
        <f t="shared" si="20"/>
        <v>385657.31310883031</v>
      </c>
      <c r="H45" s="360">
        <f t="shared" si="20"/>
        <v>759102.62515870901</v>
      </c>
      <c r="I45" s="360">
        <f t="shared" si="20"/>
        <v>562489.99194957421</v>
      </c>
      <c r="J45" s="360">
        <f t="shared" si="20"/>
        <v>762330.57832541026</v>
      </c>
      <c r="K45" s="360">
        <f t="shared" si="20"/>
        <v>749282.82979492587</v>
      </c>
      <c r="L45" s="360">
        <f t="shared" si="20"/>
        <v>529062.79706355347</v>
      </c>
      <c r="M45" s="360">
        <f t="shared" si="20"/>
        <v>586589.5533052237</v>
      </c>
      <c r="N45" s="360">
        <f t="shared" si="20"/>
        <v>630918.45416503097</v>
      </c>
      <c r="O45" s="360">
        <f t="shared" si="20"/>
        <v>986370.39356896409</v>
      </c>
      <c r="P45" s="360">
        <f t="shared" si="20"/>
        <v>1039215.1483046267</v>
      </c>
      <c r="Q45" s="360">
        <f t="shared" si="20"/>
        <v>917624.82303442538</v>
      </c>
      <c r="R45" s="360">
        <f t="shared" si="20"/>
        <v>593520.09356170672</v>
      </c>
      <c r="S45" s="360">
        <f t="shared" si="20"/>
        <v>10238852.232370164</v>
      </c>
      <c r="V45" s="270"/>
      <c r="W45" s="270"/>
      <c r="X45" s="270"/>
      <c r="Y45" s="270"/>
      <c r="Z45" s="270"/>
      <c r="AA45" s="270"/>
      <c r="AB45" s="270"/>
      <c r="AC45" s="270"/>
      <c r="AD45" s="270"/>
      <c r="AE45" s="270"/>
      <c r="AF45" s="270"/>
      <c r="AG45" s="270"/>
      <c r="AH45" s="270"/>
      <c r="AI45" s="270"/>
      <c r="AJ45" s="270"/>
      <c r="AK45" s="270"/>
    </row>
    <row r="46" spans="1:37" ht="15.75" thickBot="1" x14ac:dyDescent="0.3">
      <c r="A46" s="31"/>
      <c r="B46" s="31"/>
      <c r="C46" s="31"/>
      <c r="D46" s="31"/>
      <c r="E46" s="31"/>
      <c r="F46" s="31"/>
      <c r="G46" s="31"/>
      <c r="H46" s="31"/>
      <c r="I46" s="31"/>
      <c r="J46" s="31"/>
      <c r="K46" s="31"/>
      <c r="L46" s="31"/>
      <c r="M46" s="31"/>
      <c r="N46" s="31"/>
      <c r="O46" s="31"/>
      <c r="P46" s="31"/>
      <c r="Q46" s="31"/>
      <c r="R46" s="31"/>
      <c r="S46" s="31"/>
    </row>
    <row r="47" spans="1:37" x14ac:dyDescent="0.25">
      <c r="A47" s="246" t="s">
        <v>122</v>
      </c>
      <c r="B47" s="246"/>
      <c r="C47" s="246"/>
      <c r="D47" s="109"/>
      <c r="E47" s="109"/>
      <c r="F47" s="109"/>
      <c r="G47" s="109"/>
      <c r="H47" s="109"/>
      <c r="I47" s="109"/>
      <c r="J47" s="109"/>
      <c r="K47" s="109"/>
      <c r="L47" s="109"/>
      <c r="M47" s="109"/>
      <c r="N47" s="109"/>
      <c r="O47" s="109"/>
      <c r="P47" s="109"/>
      <c r="Q47" s="109"/>
      <c r="R47" s="109"/>
      <c r="S47" s="109"/>
    </row>
    <row r="48" spans="1:37" s="286" customFormat="1" x14ac:dyDescent="0.25">
      <c r="A48" s="262" t="str">
        <f>A42</f>
        <v>Kriteriefordelt</v>
      </c>
      <c r="B48" s="261"/>
      <c r="C48" s="261"/>
      <c r="D48" s="433">
        <f>'Tabell 1.1'!$B$13*'Tabell 3.1'!D90/100</f>
        <v>131264.39134956716</v>
      </c>
      <c r="E48" s="433">
        <f>'Tabell 1.1'!$B$13*'Tabell 3.1'!E90/100</f>
        <v>107508.83990239877</v>
      </c>
      <c r="F48" s="433">
        <f>'Tabell 1.1'!$B$13*'Tabell 3.1'!F90/100</f>
        <v>67671.414943906711</v>
      </c>
      <c r="G48" s="433">
        <f>'Tabell 1.1'!$B$13*'Tabell 3.1'!G90/100</f>
        <v>55313.969348452949</v>
      </c>
      <c r="H48" s="433">
        <f>'Tabell 1.1'!$B$13*'Tabell 3.1'!H90/100</f>
        <v>68348.425084147195</v>
      </c>
      <c r="I48" s="433">
        <f>'Tabell 1.1'!$B$13*'Tabell 3.1'!I90/100</f>
        <v>25312.72890169578</v>
      </c>
      <c r="J48" s="433">
        <f>'Tabell 1.1'!$B$13*'Tabell 3.1'!J90/100</f>
        <v>34724.232078531662</v>
      </c>
      <c r="K48" s="433">
        <f>'Tabell 1.1'!$B$13*'Tabell 3.1'!K90/100</f>
        <v>41451.432263214578</v>
      </c>
      <c r="L48" s="433">
        <f>'Tabell 1.1'!$B$13*'Tabell 3.1'!L90/100</f>
        <v>69737.799509300603</v>
      </c>
      <c r="M48" s="433">
        <f>'Tabell 1.1'!$B$13*'Tabell 3.1'!M90/100</f>
        <v>64443.13568685433</v>
      </c>
      <c r="N48" s="433">
        <f>'Tabell 1.1'!$B$13*'Tabell 3.1'!N90/100</f>
        <v>86914.985019956672</v>
      </c>
      <c r="O48" s="433">
        <f>'Tabell 1.1'!$B$13*'Tabell 3.1'!O90/100</f>
        <v>115521.49949089273</v>
      </c>
      <c r="P48" s="433">
        <f>'Tabell 1.1'!$B$13*'Tabell 3.1'!P90/100</f>
        <v>60383.875920143633</v>
      </c>
      <c r="Q48" s="433">
        <f>'Tabell 1.1'!$B$13*'Tabell 3.1'!Q90/100</f>
        <v>44187.034551114739</v>
      </c>
      <c r="R48" s="433">
        <f>'Tabell 1.1'!$B$13*'Tabell 3.1'!R90/100</f>
        <v>96435.83170280022</v>
      </c>
      <c r="S48" s="433">
        <f>SUM(D48:R48)</f>
        <v>1069219.5957529778</v>
      </c>
      <c r="V48" s="270"/>
      <c r="W48" s="270"/>
      <c r="X48" s="270"/>
      <c r="Y48" s="270"/>
      <c r="Z48" s="270"/>
      <c r="AA48" s="270"/>
      <c r="AB48" s="270"/>
      <c r="AC48" s="270"/>
      <c r="AD48" s="270"/>
      <c r="AE48" s="270"/>
      <c r="AF48" s="270"/>
      <c r="AG48" s="270"/>
      <c r="AH48" s="270"/>
      <c r="AI48" s="270"/>
      <c r="AJ48" s="270"/>
      <c r="AK48" s="270"/>
    </row>
    <row r="49" spans="1:37" s="286" customFormat="1" x14ac:dyDescent="0.25">
      <c r="A49" s="262" t="str">
        <f t="shared" ref="A49:A50" si="21">A43</f>
        <v>Særskilte tildelinger</v>
      </c>
      <c r="B49" s="261"/>
      <c r="C49" s="261"/>
      <c r="D49" s="436">
        <f>'Tabell 2.3'!D83</f>
        <v>15331.051623359852</v>
      </c>
      <c r="E49" s="436">
        <f>'Tabell 2.3'!E83</f>
        <v>16223.8209373712</v>
      </c>
      <c r="F49" s="436">
        <f>'Tabell 2.3'!F83</f>
        <v>8094.8145168401297</v>
      </c>
      <c r="G49" s="436">
        <f>'Tabell 2.3'!G83</f>
        <v>6725.3464136941993</v>
      </c>
      <c r="H49" s="436">
        <f>'Tabell 2.3'!H83</f>
        <v>8238.7205813390246</v>
      </c>
      <c r="I49" s="436">
        <f>'Tabell 2.3'!I83</f>
        <v>3773.8810184354347</v>
      </c>
      <c r="J49" s="436">
        <f>'Tabell 2.3'!J83</f>
        <v>4444.0287806459646</v>
      </c>
      <c r="K49" s="436">
        <f>'Tabell 2.3'!K83</f>
        <v>5216.0126021424339</v>
      </c>
      <c r="L49" s="436">
        <f>'Tabell 2.3'!L83</f>
        <v>8380.130078050368</v>
      </c>
      <c r="M49" s="436">
        <f>'Tabell 2.3'!M83</f>
        <v>7764.192105545605</v>
      </c>
      <c r="N49" s="436">
        <f>'Tabell 2.3'!N83</f>
        <v>10313.917760143358</v>
      </c>
      <c r="O49" s="436">
        <f>'Tabell 2.3'!O83</f>
        <v>13646.750628949636</v>
      </c>
      <c r="P49" s="436">
        <f>'Tabell 2.3'!P83</f>
        <v>7361.1997389413082</v>
      </c>
      <c r="Q49" s="436">
        <f>'Tabell 2.3'!Q83</f>
        <v>5511.7443453283549</v>
      </c>
      <c r="R49" s="436">
        <f>'Tabell 2.3'!R83</f>
        <v>11371.117662828363</v>
      </c>
      <c r="S49" s="433">
        <f t="shared" ref="S49:S50" si="22">SUM(D49:R49)</f>
        <v>132396.72879361524</v>
      </c>
      <c r="V49" s="270"/>
      <c r="W49" s="270"/>
      <c r="X49" s="270"/>
      <c r="Y49" s="270"/>
      <c r="Z49" s="270"/>
      <c r="AA49" s="270"/>
      <c r="AB49" s="270"/>
      <c r="AC49" s="270"/>
      <c r="AD49" s="270"/>
      <c r="AE49" s="270"/>
      <c r="AF49" s="270"/>
      <c r="AG49" s="270"/>
      <c r="AH49" s="270"/>
      <c r="AI49" s="270"/>
      <c r="AJ49" s="270"/>
      <c r="AK49" s="270"/>
    </row>
    <row r="50" spans="1:37" s="286" customFormat="1" x14ac:dyDescent="0.25">
      <c r="A50" s="262" t="str">
        <f t="shared" si="21"/>
        <v>Kompensasjon for forventet lønns- og prisutvikling</v>
      </c>
      <c r="B50" s="261"/>
      <c r="C50" s="261"/>
      <c r="D50" s="433">
        <f>'Tabell 2.2'!D140</f>
        <v>3108.9946361438833</v>
      </c>
      <c r="E50" s="433">
        <f>'Tabell 2.2'!E140</f>
        <v>2546.3448476631474</v>
      </c>
      <c r="F50" s="433">
        <f>'Tabell 2.2'!F140</f>
        <v>1602.7961880430169</v>
      </c>
      <c r="G50" s="433">
        <f>'Tabell 2.2'!G140</f>
        <v>1310.1103219242136</v>
      </c>
      <c r="H50" s="433">
        <f>'Tabell 2.2'!H140</f>
        <v>1618.8311604600026</v>
      </c>
      <c r="I50" s="433">
        <f>'Tabell 2.2'!I140</f>
        <v>599.53150715459401</v>
      </c>
      <c r="J50" s="433">
        <f>'Tabell 2.2'!J140</f>
        <v>822.44278258885402</v>
      </c>
      <c r="K50" s="433">
        <f>'Tabell 2.2'!K140</f>
        <v>981.77639222520668</v>
      </c>
      <c r="L50" s="433">
        <f>'Tabell 2.2'!L140</f>
        <v>1651.7384675444819</v>
      </c>
      <c r="M50" s="433">
        <f>'Tabell 2.2'!M140</f>
        <v>1526.3344546592702</v>
      </c>
      <c r="N50" s="433">
        <f>'Tabell 2.2'!N140</f>
        <v>2058.5797827528063</v>
      </c>
      <c r="O50" s="433">
        <f>'Tabell 2.2'!O140</f>
        <v>2736.1245390612039</v>
      </c>
      <c r="P50" s="433">
        <f>'Tabell 2.2'!P140</f>
        <v>1430.1909635596191</v>
      </c>
      <c r="Q50" s="433">
        <f>'Tabell 2.2'!Q140</f>
        <v>1046.5690808764275</v>
      </c>
      <c r="R50" s="433">
        <f>'Tabell 2.2'!R140</f>
        <v>2284.0808570668687</v>
      </c>
      <c r="S50" s="433">
        <f t="shared" si="22"/>
        <v>25324.445981723598</v>
      </c>
      <c r="V50" s="270"/>
      <c r="W50" s="270"/>
      <c r="X50" s="270"/>
      <c r="Y50" s="270"/>
      <c r="Z50" s="270"/>
      <c r="AA50" s="270"/>
      <c r="AB50" s="270"/>
      <c r="AC50" s="270"/>
      <c r="AD50" s="270"/>
      <c r="AE50" s="270"/>
      <c r="AF50" s="270"/>
      <c r="AG50" s="270"/>
      <c r="AH50" s="270"/>
      <c r="AI50" s="270"/>
      <c r="AJ50" s="270"/>
      <c r="AK50" s="270"/>
    </row>
    <row r="51" spans="1:37" ht="15.75" thickBot="1" x14ac:dyDescent="0.3">
      <c r="A51" s="435" t="str">
        <f>A45</f>
        <v xml:space="preserve">Bydelsfordelt budsjett </v>
      </c>
      <c r="B51" s="361"/>
      <c r="C51" s="361"/>
      <c r="D51" s="362">
        <f>SUM(D48:D50)</f>
        <v>149704.43760907088</v>
      </c>
      <c r="E51" s="362">
        <f t="shared" ref="E51:S51" si="23">SUM(E48:E50)</f>
        <v>126279.00568743312</v>
      </c>
      <c r="F51" s="362">
        <f t="shared" si="23"/>
        <v>77369.025648789859</v>
      </c>
      <c r="G51" s="362">
        <f t="shared" si="23"/>
        <v>63349.426084071361</v>
      </c>
      <c r="H51" s="362">
        <f t="shared" si="23"/>
        <v>78205.976825946229</v>
      </c>
      <c r="I51" s="362">
        <f t="shared" si="23"/>
        <v>29686.141427285809</v>
      </c>
      <c r="J51" s="362">
        <f t="shared" si="23"/>
        <v>39990.703641766486</v>
      </c>
      <c r="K51" s="362">
        <f t="shared" si="23"/>
        <v>47649.22125758222</v>
      </c>
      <c r="L51" s="362">
        <f t="shared" si="23"/>
        <v>79769.668054895446</v>
      </c>
      <c r="M51" s="362">
        <f t="shared" si="23"/>
        <v>73733.662247059212</v>
      </c>
      <c r="N51" s="362">
        <f t="shared" si="23"/>
        <v>99287.482562852834</v>
      </c>
      <c r="O51" s="362">
        <f t="shared" si="23"/>
        <v>131904.37465890357</v>
      </c>
      <c r="P51" s="362">
        <f t="shared" si="23"/>
        <v>69175.266622644573</v>
      </c>
      <c r="Q51" s="362">
        <f t="shared" si="23"/>
        <v>50745.347977319521</v>
      </c>
      <c r="R51" s="362">
        <f t="shared" si="23"/>
        <v>110091.03022269545</v>
      </c>
      <c r="S51" s="362">
        <f t="shared" si="23"/>
        <v>1226940.7705283165</v>
      </c>
      <c r="V51" s="270"/>
      <c r="W51" s="270"/>
      <c r="X51" s="270"/>
      <c r="Y51" s="270"/>
      <c r="Z51" s="270"/>
      <c r="AA51" s="270"/>
      <c r="AB51" s="270"/>
      <c r="AC51" s="270"/>
      <c r="AD51" s="270"/>
      <c r="AE51" s="270"/>
      <c r="AF51" s="270"/>
      <c r="AG51" s="270"/>
      <c r="AH51" s="270"/>
      <c r="AI51" s="270"/>
      <c r="AJ51" s="270"/>
      <c r="AK51" s="270"/>
    </row>
    <row r="52" spans="1:37" ht="15.75" thickBot="1" x14ac:dyDescent="0.3">
      <c r="A52" s="31"/>
      <c r="B52" s="31"/>
      <c r="C52" s="31"/>
      <c r="D52" s="31"/>
      <c r="E52" s="31"/>
      <c r="F52" s="31"/>
      <c r="G52" s="31"/>
      <c r="H52" s="31"/>
      <c r="I52" s="31"/>
      <c r="J52" s="31"/>
      <c r="K52" s="31"/>
      <c r="L52" s="31"/>
      <c r="M52" s="31"/>
      <c r="N52" s="31"/>
      <c r="O52" s="31"/>
      <c r="P52" s="31"/>
      <c r="Q52" s="31"/>
      <c r="R52" s="31"/>
      <c r="S52" s="31"/>
    </row>
    <row r="53" spans="1:37" x14ac:dyDescent="0.25">
      <c r="A53" s="246" t="s">
        <v>125</v>
      </c>
      <c r="B53" s="246"/>
      <c r="C53" s="246"/>
      <c r="D53" s="109"/>
      <c r="E53" s="109"/>
      <c r="F53" s="109"/>
      <c r="G53" s="109"/>
      <c r="H53" s="109"/>
      <c r="I53" s="109"/>
      <c r="J53" s="109"/>
      <c r="K53" s="109"/>
      <c r="L53" s="109"/>
      <c r="M53" s="109"/>
      <c r="N53" s="109"/>
      <c r="O53" s="109"/>
      <c r="P53" s="109"/>
      <c r="Q53" s="109"/>
      <c r="R53" s="109"/>
      <c r="S53" s="109"/>
    </row>
    <row r="54" spans="1:37" s="286" customFormat="1" x14ac:dyDescent="0.25">
      <c r="A54" s="262" t="str">
        <f>A48</f>
        <v>Kriteriefordelt</v>
      </c>
      <c r="B54" s="261"/>
      <c r="C54" s="261"/>
      <c r="D54" s="433">
        <f>'Tabell 1.1'!$B$14*'Tabell 3.1'!D102/100</f>
        <v>62284.187506154172</v>
      </c>
      <c r="E54" s="433">
        <f>'Tabell 1.1'!$B$14*'Tabell 3.1'!E102/100</f>
        <v>51835.773832049708</v>
      </c>
      <c r="F54" s="433">
        <f>'Tabell 1.1'!$B$14*'Tabell 3.1'!F102/100</f>
        <v>34000.711162481646</v>
      </c>
      <c r="G54" s="433">
        <f>'Tabell 1.1'!$B$14*'Tabell 3.1'!G102/100</f>
        <v>28875.928904482884</v>
      </c>
      <c r="H54" s="433">
        <f>'Tabell 1.1'!$B$14*'Tabell 3.1'!H102/100</f>
        <v>27872.343138126107</v>
      </c>
      <c r="I54" s="433">
        <f>'Tabell 1.1'!$B$14*'Tabell 3.1'!I102/100</f>
        <v>6724.7136708560283</v>
      </c>
      <c r="J54" s="433">
        <f>'Tabell 1.1'!$B$14*'Tabell 3.1'!J102/100</f>
        <v>9843.8900965780595</v>
      </c>
      <c r="K54" s="433">
        <f>'Tabell 1.1'!$B$14*'Tabell 3.1'!K102/100</f>
        <v>12402.749722472872</v>
      </c>
      <c r="L54" s="433">
        <f>'Tabell 1.1'!$B$14*'Tabell 3.1'!L102/100</f>
        <v>27738.8437593169</v>
      </c>
      <c r="M54" s="433">
        <f>'Tabell 1.1'!$B$14*'Tabell 3.1'!M102/100</f>
        <v>25002.839373546736</v>
      </c>
      <c r="N54" s="433">
        <f>'Tabell 1.1'!$B$14*'Tabell 3.1'!N102/100</f>
        <v>33880.186120423357</v>
      </c>
      <c r="O54" s="433">
        <f>'Tabell 1.1'!$B$14*'Tabell 3.1'!O102/100</f>
        <v>45226.892655187083</v>
      </c>
      <c r="P54" s="433">
        <f>'Tabell 1.1'!$B$14*'Tabell 3.1'!P102/100</f>
        <v>22304.287897395021</v>
      </c>
      <c r="Q54" s="433">
        <f>'Tabell 1.1'!$B$14*'Tabell 3.1'!Q102/100</f>
        <v>14129.433523395881</v>
      </c>
      <c r="R54" s="433">
        <f>'Tabell 1.1'!$B$14*'Tabell 3.1'!R102/100</f>
        <v>39452.777201514502</v>
      </c>
      <c r="S54" s="433">
        <f>SUM(D54:R54)</f>
        <v>441575.55856398091</v>
      </c>
      <c r="V54" s="270"/>
      <c r="W54" s="270"/>
      <c r="X54" s="270"/>
      <c r="Y54" s="270"/>
      <c r="Z54" s="270"/>
      <c r="AA54" s="270"/>
      <c r="AB54" s="270"/>
      <c r="AC54" s="270"/>
      <c r="AD54" s="270"/>
      <c r="AE54" s="270"/>
      <c r="AF54" s="270"/>
      <c r="AG54" s="270"/>
      <c r="AH54" s="270"/>
      <c r="AI54" s="270"/>
      <c r="AJ54" s="270"/>
      <c r="AK54" s="270"/>
    </row>
    <row r="55" spans="1:37" s="286" customFormat="1" x14ac:dyDescent="0.25">
      <c r="A55" s="262" t="str">
        <f t="shared" ref="A55:A56" si="24">A49</f>
        <v>Særskilte tildelinger</v>
      </c>
      <c r="B55" s="261"/>
      <c r="C55" s="261"/>
      <c r="D55" s="433">
        <f>'Tabell 2.3'!D87</f>
        <v>-192.73048911805324</v>
      </c>
      <c r="E55" s="433">
        <f>'Tabell 2.3'!E87</f>
        <v>-165.44704146291397</v>
      </c>
      <c r="F55" s="433">
        <f>'Tabell 2.3'!F87</f>
        <v>-127.81900823862343</v>
      </c>
      <c r="G55" s="433">
        <f>'Tabell 2.3'!G87</f>
        <v>-100.28858247691547</v>
      </c>
      <c r="H55" s="433">
        <f>'Tabell 2.3'!H87</f>
        <v>-80.047411136562701</v>
      </c>
      <c r="I55" s="433">
        <f>'Tabell 2.3'!I87</f>
        <v>-17.029036264000027</v>
      </c>
      <c r="J55" s="433">
        <f>'Tabell 2.3'!J87</f>
        <v>-24.97888556390614</v>
      </c>
      <c r="K55" s="433">
        <f>'Tabell 2.3'!K87</f>
        <v>-29.433705783529643</v>
      </c>
      <c r="L55" s="433">
        <f>'Tabell 2.3'!L87</f>
        <v>-85.324114740728788</v>
      </c>
      <c r="M55" s="433">
        <f>'Tabell 2.3'!M87</f>
        <v>-82.985800753370484</v>
      </c>
      <c r="N55" s="433">
        <f>'Tabell 2.3'!N87</f>
        <v>-106.84506067033257</v>
      </c>
      <c r="O55" s="433">
        <f>'Tabell 2.3'!O87</f>
        <v>-106.78083474598058</v>
      </c>
      <c r="P55" s="433">
        <f>'Tabell 2.3'!P87</f>
        <v>-56.005097163920368</v>
      </c>
      <c r="Q55" s="433">
        <f>'Tabell 2.3'!Q87</f>
        <v>-37.965454324804838</v>
      </c>
      <c r="R55" s="433">
        <f>'Tabell 2.3'!R87</f>
        <v>-131.01024749430593</v>
      </c>
      <c r="S55" s="433">
        <f t="shared" ref="S55:S56" si="25">SUM(D55:R55)</f>
        <v>-1344.6907699379481</v>
      </c>
      <c r="V55" s="270"/>
      <c r="W55" s="270"/>
      <c r="X55" s="270"/>
      <c r="Y55" s="270"/>
      <c r="Z55" s="270"/>
      <c r="AA55" s="270"/>
      <c r="AB55" s="270"/>
      <c r="AC55" s="270"/>
      <c r="AD55" s="270"/>
      <c r="AE55" s="270"/>
      <c r="AF55" s="270"/>
      <c r="AG55" s="270"/>
      <c r="AH55" s="270"/>
      <c r="AI55" s="270"/>
      <c r="AJ55" s="270"/>
      <c r="AK55" s="270"/>
    </row>
    <row r="56" spans="1:37" s="286" customFormat="1" x14ac:dyDescent="0.25">
      <c r="A56" s="262" t="str">
        <f t="shared" si="24"/>
        <v>Kompensasjon for forventet lønns- og prisutvikling</v>
      </c>
      <c r="B56" s="261"/>
      <c r="C56" s="261"/>
      <c r="D56" s="433">
        <f>'Tabell 2.2'!D158</f>
        <v>1313.5299820170621</v>
      </c>
      <c r="E56" s="433">
        <f>'Tabell 2.2'!E158</f>
        <v>1093.1802403736124</v>
      </c>
      <c r="F56" s="433">
        <f>'Tabell 2.2'!F158</f>
        <v>717.05123419020254</v>
      </c>
      <c r="G56" s="433">
        <f>'Tabell 2.2'!G158</f>
        <v>608.97315824957411</v>
      </c>
      <c r="H56" s="433">
        <f>'Tabell 2.2'!H158</f>
        <v>587.80823587654095</v>
      </c>
      <c r="I56" s="433">
        <f>'Tabell 2.2'!I158</f>
        <v>141.81951119257403</v>
      </c>
      <c r="J56" s="433">
        <f>'Tabell 2.2'!J158</f>
        <v>207.60076191502867</v>
      </c>
      <c r="K56" s="433">
        <f>'Tabell 2.2'!K158</f>
        <v>261.56532295315236</v>
      </c>
      <c r="L56" s="433">
        <f>'Tabell 2.2'!L158</f>
        <v>584.99282728460548</v>
      </c>
      <c r="M56" s="433">
        <f>'Tabell 2.2'!M158</f>
        <v>527.29240707306792</v>
      </c>
      <c r="N56" s="433">
        <f>'Tabell 2.2'!N158</f>
        <v>714.50944529214917</v>
      </c>
      <c r="O56" s="433">
        <f>'Tabell 2.2'!O158</f>
        <v>953.80355552018113</v>
      </c>
      <c r="P56" s="433">
        <f>'Tabell 2.2'!P158</f>
        <v>470.38184254830082</v>
      </c>
      <c r="Q56" s="433">
        <f>'Tabell 2.2'!Q158</f>
        <v>297.97987747794974</v>
      </c>
      <c r="R56" s="433">
        <f>'Tabell 2.2'!R158</f>
        <v>832.03149632333316</v>
      </c>
      <c r="S56" s="433">
        <f t="shared" si="25"/>
        <v>9312.5198982873335</v>
      </c>
      <c r="V56" s="270"/>
      <c r="W56" s="270"/>
      <c r="X56" s="270"/>
      <c r="Y56" s="270"/>
      <c r="Z56" s="270"/>
      <c r="AA56" s="270"/>
      <c r="AB56" s="270"/>
      <c r="AC56" s="270"/>
      <c r="AD56" s="270"/>
      <c r="AE56" s="270"/>
      <c r="AF56" s="270"/>
      <c r="AG56" s="270"/>
      <c r="AH56" s="270"/>
      <c r="AI56" s="270"/>
      <c r="AJ56" s="270"/>
      <c r="AK56" s="270"/>
    </row>
    <row r="57" spans="1:37" ht="15.75" thickBot="1" x14ac:dyDescent="0.3">
      <c r="A57" s="435" t="str">
        <f>A51</f>
        <v xml:space="preserve">Bydelsfordelt budsjett </v>
      </c>
      <c r="B57" s="361"/>
      <c r="C57" s="361"/>
      <c r="D57" s="362">
        <f>SUM(D54:D56)</f>
        <v>63404.986999053181</v>
      </c>
      <c r="E57" s="362">
        <f t="shared" ref="E57" si="26">SUM(E54:E56)</f>
        <v>52763.507030960413</v>
      </c>
      <c r="F57" s="362">
        <f t="shared" ref="F57" si="27">SUM(F54:F56)</f>
        <v>34589.943388433225</v>
      </c>
      <c r="G57" s="362">
        <f t="shared" ref="G57" si="28">SUM(G54:G56)</f>
        <v>29384.613480255543</v>
      </c>
      <c r="H57" s="362">
        <f t="shared" ref="H57" si="29">SUM(H54:H56)</f>
        <v>28380.103962866087</v>
      </c>
      <c r="I57" s="362">
        <f t="shared" ref="I57" si="30">SUM(I54:I56)</f>
        <v>6849.5041457846028</v>
      </c>
      <c r="J57" s="362">
        <f t="shared" ref="J57" si="31">SUM(J54:J56)</f>
        <v>10026.511972929184</v>
      </c>
      <c r="K57" s="362">
        <f t="shared" ref="K57" si="32">SUM(K54:K56)</f>
        <v>12634.881339642496</v>
      </c>
      <c r="L57" s="362">
        <f t="shared" ref="L57" si="33">SUM(L54:L56)</f>
        <v>28238.512471860777</v>
      </c>
      <c r="M57" s="362">
        <f t="shared" ref="M57" si="34">SUM(M54:M56)</f>
        <v>25447.145979866436</v>
      </c>
      <c r="N57" s="362">
        <f t="shared" ref="N57" si="35">SUM(N54:N56)</f>
        <v>34487.850505045171</v>
      </c>
      <c r="O57" s="362">
        <f t="shared" ref="O57" si="36">SUM(O54:O56)</f>
        <v>46073.915375961282</v>
      </c>
      <c r="P57" s="362">
        <f t="shared" ref="P57" si="37">SUM(P54:P56)</f>
        <v>22718.6646427794</v>
      </c>
      <c r="Q57" s="362">
        <f t="shared" ref="Q57" si="38">SUM(Q54:Q56)</f>
        <v>14389.447946549026</v>
      </c>
      <c r="R57" s="362">
        <f t="shared" ref="R57" si="39">SUM(R54:R56)</f>
        <v>40153.798450343529</v>
      </c>
      <c r="S57" s="362">
        <f t="shared" ref="S57" si="40">SUM(S54:S56)</f>
        <v>449543.38769233029</v>
      </c>
      <c r="V57" s="270"/>
      <c r="W57" s="270"/>
      <c r="X57" s="270"/>
      <c r="Y57" s="270"/>
      <c r="Z57" s="270"/>
      <c r="AA57" s="270"/>
      <c r="AB57" s="270"/>
      <c r="AC57" s="270"/>
      <c r="AD57" s="270"/>
      <c r="AE57" s="270"/>
      <c r="AF57" s="270"/>
      <c r="AG57" s="270"/>
      <c r="AH57" s="270"/>
      <c r="AI57" s="270"/>
      <c r="AJ57" s="270"/>
      <c r="AK57" s="270"/>
    </row>
    <row r="58" spans="1:37" ht="15.75" thickBot="1" x14ac:dyDescent="0.3">
      <c r="A58" s="31"/>
      <c r="B58" s="31"/>
      <c r="C58" s="31"/>
      <c r="D58" s="270"/>
      <c r="E58" s="270"/>
      <c r="F58" s="270"/>
      <c r="G58" s="270"/>
      <c r="H58" s="270"/>
      <c r="I58" s="270"/>
      <c r="J58" s="270"/>
      <c r="K58" s="270"/>
      <c r="L58" s="270"/>
      <c r="M58" s="270"/>
      <c r="N58" s="270"/>
      <c r="O58" s="270"/>
      <c r="P58" s="270"/>
      <c r="Q58" s="270"/>
      <c r="R58" s="270"/>
      <c r="S58" s="270"/>
    </row>
    <row r="59" spans="1:37" x14ac:dyDescent="0.25">
      <c r="A59" s="246" t="s">
        <v>42</v>
      </c>
      <c r="B59" s="246"/>
      <c r="C59" s="246"/>
      <c r="D59" s="109"/>
      <c r="E59" s="109"/>
      <c r="F59" s="109"/>
      <c r="G59" s="109"/>
      <c r="H59" s="109"/>
      <c r="I59" s="109"/>
      <c r="J59" s="109"/>
      <c r="K59" s="109"/>
      <c r="L59" s="109"/>
      <c r="M59" s="109"/>
      <c r="N59" s="109"/>
      <c r="O59" s="109"/>
      <c r="P59" s="109"/>
      <c r="Q59" s="109"/>
      <c r="R59" s="109"/>
      <c r="S59" s="109"/>
    </row>
    <row r="60" spans="1:37" s="286" customFormat="1" x14ac:dyDescent="0.25">
      <c r="A60" s="262" t="str">
        <f>A54</f>
        <v>Kriteriefordelt</v>
      </c>
      <c r="B60" s="261"/>
      <c r="C60" s="261"/>
      <c r="D60" s="433">
        <f>'Tabell 1.1'!$B$15*'Tabell 3.1'!D106/100</f>
        <v>191108.53482997409</v>
      </c>
      <c r="E60" s="433">
        <f>'Tabell 1.1'!$B$15*'Tabell 3.1'!E106/100</f>
        <v>159217.94267929121</v>
      </c>
      <c r="F60" s="433">
        <f>'Tabell 1.1'!$B$15*'Tabell 3.1'!F106/100</f>
        <v>107405.46019509144</v>
      </c>
      <c r="G60" s="433">
        <f>'Tabell 1.1'!$B$15*'Tabell 3.1'!G106/100</f>
        <v>85242.586457815938</v>
      </c>
      <c r="H60" s="433">
        <f>'Tabell 1.1'!$B$15*'Tabell 3.1'!H106/100</f>
        <v>83507.638022930012</v>
      </c>
      <c r="I60" s="433">
        <f>'Tabell 1.1'!$B$15*'Tabell 3.1'!I106/100</f>
        <v>21772.016478466579</v>
      </c>
      <c r="J60" s="433">
        <f>'Tabell 1.1'!$B$15*'Tabell 3.1'!J106/100</f>
        <v>32108.822938352958</v>
      </c>
      <c r="K60" s="433">
        <f>'Tabell 1.1'!$B$15*'Tabell 3.1'!K106/100</f>
        <v>39407.0690565654</v>
      </c>
      <c r="L60" s="433">
        <f>'Tabell 1.1'!$B$15*'Tabell 3.1'!L106/100</f>
        <v>86810.107752877069</v>
      </c>
      <c r="M60" s="433">
        <f>'Tabell 1.1'!$B$15*'Tabell 3.1'!M106/100</f>
        <v>76670.796919656306</v>
      </c>
      <c r="N60" s="433">
        <f>'Tabell 1.1'!$B$15*'Tabell 3.1'!N106/100</f>
        <v>98577.733957557561</v>
      </c>
      <c r="O60" s="433">
        <f>'Tabell 1.1'!$B$15*'Tabell 3.1'!O106/100</f>
        <v>125564.85791793827</v>
      </c>
      <c r="P60" s="433">
        <f>'Tabell 1.1'!$B$15*'Tabell 3.1'!P106/100</f>
        <v>69779.562138449794</v>
      </c>
      <c r="Q60" s="433">
        <f>'Tabell 1.1'!$B$15*'Tabell 3.1'!Q106/100</f>
        <v>42130.481323362925</v>
      </c>
      <c r="R60" s="433">
        <f>'Tabell 1.1'!$B$15*'Tabell 3.1'!R106/100</f>
        <v>118456.38933167055</v>
      </c>
      <c r="S60" s="433">
        <f>SUM(D60:R60)</f>
        <v>1337760.0000000002</v>
      </c>
      <c r="V60" s="270"/>
      <c r="W60" s="270"/>
      <c r="X60" s="270"/>
      <c r="Y60" s="270"/>
      <c r="Z60" s="270"/>
      <c r="AA60" s="270"/>
      <c r="AB60" s="270"/>
      <c r="AC60" s="270"/>
      <c r="AD60" s="270"/>
      <c r="AE60" s="270"/>
      <c r="AF60" s="270"/>
      <c r="AG60" s="270"/>
      <c r="AH60" s="270"/>
      <c r="AI60" s="270"/>
      <c r="AJ60" s="270"/>
      <c r="AK60" s="270"/>
    </row>
    <row r="61" spans="1:37" s="286" customFormat="1" x14ac:dyDescent="0.25">
      <c r="A61" s="262" t="str">
        <f t="shared" ref="A61:A62" si="41">A55</f>
        <v>Særskilte tildelinger</v>
      </c>
      <c r="B61" s="261"/>
      <c r="C61" s="261"/>
      <c r="D61" s="433">
        <f>'Tabell 2.3'!D91</f>
        <v>0</v>
      </c>
      <c r="E61" s="433">
        <f>'Tabell 2.3'!E91</f>
        <v>5000</v>
      </c>
      <c r="F61" s="433">
        <f>'Tabell 2.3'!F91</f>
        <v>0</v>
      </c>
      <c r="G61" s="433">
        <f>'Tabell 2.3'!G91</f>
        <v>0</v>
      </c>
      <c r="H61" s="433">
        <f>'Tabell 2.3'!H91</f>
        <v>0</v>
      </c>
      <c r="I61" s="433">
        <f>'Tabell 2.3'!I91</f>
        <v>0</v>
      </c>
      <c r="J61" s="433">
        <f>'Tabell 2.3'!J91</f>
        <v>0</v>
      </c>
      <c r="K61" s="433">
        <f>'Tabell 2.3'!K91</f>
        <v>0</v>
      </c>
      <c r="L61" s="433">
        <f>'Tabell 2.3'!L91</f>
        <v>0</v>
      </c>
      <c r="M61" s="433">
        <f>'Tabell 2.3'!M91</f>
        <v>0</v>
      </c>
      <c r="N61" s="433">
        <f>'Tabell 2.3'!N91</f>
        <v>0</v>
      </c>
      <c r="O61" s="433">
        <f>'Tabell 2.3'!O91</f>
        <v>0</v>
      </c>
      <c r="P61" s="433">
        <f>'Tabell 2.3'!P91</f>
        <v>0</v>
      </c>
      <c r="Q61" s="433">
        <f>'Tabell 2.3'!Q91</f>
        <v>0</v>
      </c>
      <c r="R61" s="433">
        <f>'Tabell 2.3'!R91</f>
        <v>0</v>
      </c>
      <c r="S61" s="433">
        <f t="shared" ref="S61:S62" si="42">SUM(D61:R61)</f>
        <v>5000</v>
      </c>
      <c r="V61" s="270"/>
      <c r="W61" s="270"/>
      <c r="X61" s="270"/>
      <c r="Y61" s="270"/>
      <c r="Z61" s="270"/>
      <c r="AA61" s="270"/>
      <c r="AB61" s="270"/>
      <c r="AC61" s="270"/>
      <c r="AD61" s="270"/>
      <c r="AE61" s="270"/>
      <c r="AF61" s="270"/>
      <c r="AG61" s="270"/>
      <c r="AH61" s="270"/>
      <c r="AI61" s="270"/>
      <c r="AJ61" s="270"/>
      <c r="AK61" s="270"/>
    </row>
    <row r="62" spans="1:37" s="286" customFormat="1" x14ac:dyDescent="0.25">
      <c r="A62" s="262" t="str">
        <f t="shared" si="41"/>
        <v>Kompensasjon for forventet lønns- og prisutvikling</v>
      </c>
      <c r="B62" s="261"/>
      <c r="C62" s="261"/>
      <c r="D62" s="433">
        <f>'Tabell 2.2'!D176</f>
        <v>5313.4275538706934</v>
      </c>
      <c r="E62" s="433">
        <f>'Tabell 2.2'!E176</f>
        <v>4426.7672527311015</v>
      </c>
      <c r="F62" s="433">
        <f>'Tabell 2.2'!F176</f>
        <v>2986.2147817966093</v>
      </c>
      <c r="G62" s="433">
        <f>'Tabell 2.2'!G176</f>
        <v>2370.0161170254801</v>
      </c>
      <c r="H62" s="433">
        <f>'Tabell 2.2'!H176</f>
        <v>2321.7790101549303</v>
      </c>
      <c r="I62" s="433">
        <f>'Tabell 2.2'!I176</f>
        <v>605.3315848134838</v>
      </c>
      <c r="J62" s="433">
        <f>'Tabell 2.2'!J176</f>
        <v>892.72781393456239</v>
      </c>
      <c r="K62" s="433">
        <f>'Tabell 2.2'!K176</f>
        <v>1095.6423622248337</v>
      </c>
      <c r="L62" s="433">
        <f>'Tabell 2.2'!L176</f>
        <v>2413.5982147474215</v>
      </c>
      <c r="M62" s="433">
        <f>'Tabell 2.2'!M176</f>
        <v>2131.6929947297699</v>
      </c>
      <c r="N62" s="433">
        <f>'Tabell 2.2'!N176</f>
        <v>2740.7758019505713</v>
      </c>
      <c r="O62" s="433">
        <f>'Tabell 2.2'!O176</f>
        <v>3491.1040286746475</v>
      </c>
      <c r="P62" s="433">
        <f>'Tabell 2.2'!P176</f>
        <v>1940.0946613574199</v>
      </c>
      <c r="Q62" s="433">
        <f>'Tabell 2.2'!Q176</f>
        <v>1171.3619201808701</v>
      </c>
      <c r="R62" s="433">
        <f>'Tabell 2.2'!R176</f>
        <v>3293.4659018076154</v>
      </c>
      <c r="S62" s="433">
        <f t="shared" si="42"/>
        <v>37194</v>
      </c>
      <c r="V62" s="270"/>
      <c r="W62" s="270"/>
      <c r="X62" s="270"/>
      <c r="Y62" s="270"/>
      <c r="Z62" s="270"/>
      <c r="AA62" s="270"/>
      <c r="AB62" s="270"/>
      <c r="AC62" s="270"/>
      <c r="AD62" s="270"/>
      <c r="AE62" s="270"/>
      <c r="AF62" s="270"/>
      <c r="AG62" s="270"/>
      <c r="AH62" s="270"/>
      <c r="AI62" s="270"/>
      <c r="AJ62" s="270"/>
      <c r="AK62" s="270"/>
    </row>
    <row r="63" spans="1:37" ht="15.75" thickBot="1" x14ac:dyDescent="0.3">
      <c r="A63" s="435" t="str">
        <f>A57</f>
        <v xml:space="preserve">Bydelsfordelt budsjett </v>
      </c>
      <c r="B63" s="361"/>
      <c r="C63" s="361"/>
      <c r="D63" s="362">
        <f>SUM(D60:D62)</f>
        <v>196421.96238384477</v>
      </c>
      <c r="E63" s="362">
        <f t="shared" ref="E63:S63" si="43">SUM(E60:E62)</f>
        <v>168644.70993202232</v>
      </c>
      <c r="F63" s="362">
        <f t="shared" si="43"/>
        <v>110391.67497688804</v>
      </c>
      <c r="G63" s="362">
        <f t="shared" si="43"/>
        <v>87612.602574841425</v>
      </c>
      <c r="H63" s="362">
        <f t="shared" si="43"/>
        <v>85829.417033084945</v>
      </c>
      <c r="I63" s="362">
        <f t="shared" si="43"/>
        <v>22377.348063280064</v>
      </c>
      <c r="J63" s="362">
        <f t="shared" si="43"/>
        <v>33001.55075228752</v>
      </c>
      <c r="K63" s="362">
        <f t="shared" si="43"/>
        <v>40502.711418790233</v>
      </c>
      <c r="L63" s="362">
        <f t="shared" si="43"/>
        <v>89223.705967624497</v>
      </c>
      <c r="M63" s="362">
        <f t="shared" si="43"/>
        <v>78802.489914386082</v>
      </c>
      <c r="N63" s="362">
        <f t="shared" si="43"/>
        <v>101318.50975950813</v>
      </c>
      <c r="O63" s="362">
        <f t="shared" si="43"/>
        <v>129055.96194661291</v>
      </c>
      <c r="P63" s="362">
        <f t="shared" si="43"/>
        <v>71719.656799807213</v>
      </c>
      <c r="Q63" s="362">
        <f t="shared" si="43"/>
        <v>43301.843243543794</v>
      </c>
      <c r="R63" s="362">
        <f t="shared" si="43"/>
        <v>121749.85523347817</v>
      </c>
      <c r="S63" s="362">
        <f t="shared" si="43"/>
        <v>1379954.0000000002</v>
      </c>
      <c r="V63" s="270"/>
      <c r="W63" s="270"/>
      <c r="X63" s="270"/>
      <c r="Y63" s="270"/>
      <c r="Z63" s="270"/>
      <c r="AA63" s="270"/>
      <c r="AB63" s="270"/>
      <c r="AC63" s="270"/>
      <c r="AD63" s="270"/>
      <c r="AE63" s="270"/>
      <c r="AF63" s="270"/>
      <c r="AG63" s="270"/>
      <c r="AH63" s="270"/>
      <c r="AI63" s="270"/>
      <c r="AJ63" s="270"/>
      <c r="AK63" s="270"/>
    </row>
    <row r="64" spans="1:37" ht="15.75" thickBot="1" x14ac:dyDescent="0.3"/>
    <row r="65" spans="1:37" x14ac:dyDescent="0.25">
      <c r="A65" s="437" t="s">
        <v>124</v>
      </c>
      <c r="B65" s="437"/>
      <c r="C65" s="437"/>
      <c r="D65" s="438"/>
      <c r="E65" s="438"/>
      <c r="F65" s="438"/>
      <c r="G65" s="438"/>
      <c r="H65" s="438"/>
      <c r="I65" s="438"/>
      <c r="J65" s="438"/>
      <c r="K65" s="438"/>
      <c r="L65" s="438"/>
      <c r="M65" s="438"/>
      <c r="N65" s="438"/>
      <c r="O65" s="438"/>
      <c r="P65" s="438"/>
      <c r="Q65" s="438"/>
      <c r="R65" s="438"/>
      <c r="S65" s="438"/>
      <c r="V65" s="270"/>
      <c r="W65" s="270"/>
      <c r="X65" s="270"/>
      <c r="Y65" s="270"/>
      <c r="Z65" s="270"/>
      <c r="AA65" s="270"/>
      <c r="AB65" s="270"/>
      <c r="AC65" s="270"/>
      <c r="AD65" s="270"/>
      <c r="AE65" s="270"/>
      <c r="AF65" s="270"/>
      <c r="AG65" s="270"/>
      <c r="AH65" s="270"/>
      <c r="AI65" s="270"/>
      <c r="AJ65" s="270"/>
      <c r="AK65" s="270"/>
    </row>
    <row r="66" spans="1:37" x14ac:dyDescent="0.25">
      <c r="A66" s="262" t="str">
        <f t="shared" ref="A66" si="44">A61</f>
        <v>Særskilte tildelinger</v>
      </c>
      <c r="B66" s="261"/>
      <c r="C66" s="261"/>
      <c r="D66" s="433">
        <f>'Tabell 2.3'!D95</f>
        <v>0</v>
      </c>
      <c r="E66" s="433">
        <f>'Tabell 2.3'!E95</f>
        <v>0</v>
      </c>
      <c r="F66" s="433">
        <f>'Tabell 2.3'!F95</f>
        <v>0</v>
      </c>
      <c r="G66" s="433">
        <f>'Tabell 2.3'!G95</f>
        <v>0</v>
      </c>
      <c r="H66" s="433">
        <f>'Tabell 2.3'!H95</f>
        <v>0</v>
      </c>
      <c r="I66" s="433">
        <f>'Tabell 2.3'!I95</f>
        <v>0</v>
      </c>
      <c r="J66" s="433">
        <f>'Tabell 2.3'!J95</f>
        <v>-25884</v>
      </c>
      <c r="K66" s="433">
        <f>'Tabell 2.3'!K95</f>
        <v>0</v>
      </c>
      <c r="L66" s="433">
        <f>'Tabell 2.3'!L95</f>
        <v>0</v>
      </c>
      <c r="M66" s="433">
        <f>'Tabell 2.3'!M95</f>
        <v>0</v>
      </c>
      <c r="N66" s="433">
        <f>'Tabell 2.3'!N95</f>
        <v>0</v>
      </c>
      <c r="O66" s="433">
        <f>'Tabell 2.3'!O95</f>
        <v>0</v>
      </c>
      <c r="P66" s="433">
        <f>'Tabell 2.3'!P95</f>
        <v>0</v>
      </c>
      <c r="Q66" s="433">
        <f>'Tabell 2.3'!Q95</f>
        <v>0</v>
      </c>
      <c r="R66" s="433">
        <f>'Tabell 2.3'!R95</f>
        <v>0</v>
      </c>
      <c r="S66" s="433">
        <f>'Tabell 2.3'!S95</f>
        <v>-25884</v>
      </c>
      <c r="V66" s="270"/>
      <c r="W66" s="270"/>
      <c r="X66" s="270"/>
      <c r="Y66" s="270"/>
      <c r="Z66" s="270"/>
      <c r="AA66" s="270"/>
      <c r="AB66" s="270"/>
      <c r="AC66" s="270"/>
      <c r="AD66" s="270"/>
      <c r="AE66" s="270"/>
      <c r="AF66" s="270"/>
      <c r="AG66" s="270"/>
      <c r="AH66" s="270"/>
      <c r="AI66" s="270"/>
      <c r="AJ66" s="270"/>
      <c r="AK66" s="270"/>
    </row>
    <row r="67" spans="1:37" ht="15.75" thickBot="1" x14ac:dyDescent="0.3">
      <c r="A67" s="441" t="str">
        <f>A63</f>
        <v xml:space="preserve">Bydelsfordelt budsjett </v>
      </c>
      <c r="B67" s="441"/>
      <c r="C67" s="441"/>
      <c r="D67" s="442">
        <f t="shared" ref="D67:S67" si="45">SUM(D66:D66)</f>
        <v>0</v>
      </c>
      <c r="E67" s="442">
        <f t="shared" si="45"/>
        <v>0</v>
      </c>
      <c r="F67" s="442">
        <f t="shared" si="45"/>
        <v>0</v>
      </c>
      <c r="G67" s="442">
        <f t="shared" si="45"/>
        <v>0</v>
      </c>
      <c r="H67" s="442">
        <f t="shared" si="45"/>
        <v>0</v>
      </c>
      <c r="I67" s="442">
        <f t="shared" si="45"/>
        <v>0</v>
      </c>
      <c r="J67" s="442">
        <f t="shared" si="45"/>
        <v>-25884</v>
      </c>
      <c r="K67" s="442">
        <f t="shared" si="45"/>
        <v>0</v>
      </c>
      <c r="L67" s="442">
        <f t="shared" si="45"/>
        <v>0</v>
      </c>
      <c r="M67" s="442">
        <f t="shared" si="45"/>
        <v>0</v>
      </c>
      <c r="N67" s="442">
        <f t="shared" si="45"/>
        <v>0</v>
      </c>
      <c r="O67" s="442">
        <f t="shared" si="45"/>
        <v>0</v>
      </c>
      <c r="P67" s="442">
        <f t="shared" si="45"/>
        <v>0</v>
      </c>
      <c r="Q67" s="442">
        <f t="shared" si="45"/>
        <v>0</v>
      </c>
      <c r="R67" s="442">
        <f t="shared" si="45"/>
        <v>0</v>
      </c>
      <c r="S67" s="442">
        <f t="shared" si="45"/>
        <v>-25884</v>
      </c>
      <c r="V67" s="270"/>
      <c r="W67" s="270"/>
      <c r="X67" s="270"/>
      <c r="Y67" s="270"/>
      <c r="Z67" s="270"/>
      <c r="AA67" s="270"/>
      <c r="AB67" s="270"/>
      <c r="AC67" s="270"/>
      <c r="AD67" s="270"/>
      <c r="AE67" s="270"/>
      <c r="AF67" s="270"/>
      <c r="AG67" s="270"/>
      <c r="AH67" s="270"/>
      <c r="AI67" s="270"/>
      <c r="AJ67" s="270"/>
      <c r="AK67" s="270"/>
    </row>
    <row r="68" spans="1:37" x14ac:dyDescent="0.25">
      <c r="V68" s="270"/>
      <c r="W68" s="270"/>
      <c r="X68" s="270"/>
      <c r="Y68" s="270"/>
      <c r="Z68" s="270"/>
      <c r="AA68" s="270"/>
      <c r="AB68" s="270"/>
      <c r="AC68" s="270"/>
      <c r="AD68" s="270"/>
      <c r="AE68" s="270"/>
      <c r="AF68" s="270"/>
      <c r="AG68" s="270"/>
      <c r="AH68" s="270"/>
      <c r="AI68" s="270"/>
      <c r="AJ68" s="270"/>
      <c r="AK68" s="270"/>
    </row>
  </sheetData>
  <pageMargins left="0.7" right="0.7" top="0.75" bottom="0.75" header="0.3" footer="0.3"/>
  <pageSetup paperSize="9" orientation="portrait" r:id="rId1"/>
  <ignoredErrors>
    <ignoredError sqref="D7:S7" formula="1"/>
    <ignoredError sqref="D9"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baseColWidth="10" defaultRowHeight="15" x14ac:dyDescent="0.25"/>
  <cols>
    <col min="1" max="16384" width="11.42578125" style="286"/>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WYW399"/>
  <sheetViews>
    <sheetView zoomScale="85" zoomScaleNormal="85" workbookViewId="0">
      <selection activeCell="A2" sqref="A2"/>
    </sheetView>
  </sheetViews>
  <sheetFormatPr baseColWidth="10" defaultRowHeight="15" x14ac:dyDescent="0.25"/>
  <cols>
    <col min="1" max="1" width="33.42578125" style="183" customWidth="1"/>
    <col min="3" max="3" width="13.140625" customWidth="1"/>
    <col min="4" max="4" width="14.7109375" customWidth="1"/>
    <col min="5" max="19" width="12.5703125" customWidth="1"/>
  </cols>
  <sheetData>
    <row r="1" spans="1:19" ht="15" customHeight="1" x14ac:dyDescent="0.25">
      <c r="A1" s="37" t="s">
        <v>349</v>
      </c>
      <c r="B1" s="30"/>
      <c r="C1" s="30"/>
      <c r="D1" s="30"/>
      <c r="E1" s="30"/>
      <c r="F1" s="30"/>
      <c r="G1" s="30"/>
      <c r="H1" s="30"/>
      <c r="I1" s="30"/>
      <c r="J1" s="30"/>
      <c r="K1" s="30"/>
      <c r="L1" s="30"/>
      <c r="M1" s="30"/>
      <c r="N1" s="30"/>
      <c r="O1" s="30"/>
      <c r="P1" s="30"/>
      <c r="Q1" s="30"/>
      <c r="R1" s="30"/>
      <c r="S1" s="30"/>
    </row>
    <row r="2" spans="1:19" ht="45" customHeight="1" x14ac:dyDescent="0.25">
      <c r="A2" s="115"/>
      <c r="B2" s="115"/>
      <c r="C2" s="115"/>
      <c r="D2" s="115" t="s">
        <v>46</v>
      </c>
      <c r="E2" s="115" t="s">
        <v>187</v>
      </c>
      <c r="F2" s="115" t="s">
        <v>47</v>
      </c>
      <c r="G2" s="115" t="s">
        <v>48</v>
      </c>
      <c r="H2" s="115" t="s">
        <v>49</v>
      </c>
      <c r="I2" s="115" t="s">
        <v>50</v>
      </c>
      <c r="J2" s="115" t="s">
        <v>51</v>
      </c>
      <c r="K2" s="115" t="s">
        <v>52</v>
      </c>
      <c r="L2" s="115" t="s">
        <v>53</v>
      </c>
      <c r="M2" s="115" t="s">
        <v>54</v>
      </c>
      <c r="N2" s="115" t="s">
        <v>55</v>
      </c>
      <c r="O2" s="115" t="s">
        <v>56</v>
      </c>
      <c r="P2" s="115" t="s">
        <v>86</v>
      </c>
      <c r="Q2" s="115" t="s">
        <v>194</v>
      </c>
      <c r="R2" s="115" t="s">
        <v>57</v>
      </c>
      <c r="S2" s="115" t="s">
        <v>0</v>
      </c>
    </row>
    <row r="3" spans="1:19" s="205" customFormat="1" ht="15" customHeight="1" thickBot="1" x14ac:dyDescent="0.3">
      <c r="A3" s="33"/>
      <c r="B3" s="33"/>
      <c r="C3" s="33"/>
      <c r="D3" s="33"/>
      <c r="E3" s="33"/>
      <c r="F3" s="33"/>
      <c r="G3" s="33"/>
      <c r="H3" s="33"/>
      <c r="I3" s="33"/>
      <c r="J3" s="33"/>
      <c r="K3" s="33"/>
      <c r="L3" s="33"/>
      <c r="M3" s="33"/>
      <c r="N3" s="33"/>
      <c r="O3" s="33"/>
      <c r="P3" s="33"/>
      <c r="Q3" s="33"/>
      <c r="R3" s="33"/>
      <c r="S3" s="33"/>
    </row>
    <row r="4" spans="1:19" ht="15" customHeight="1" x14ac:dyDescent="0.25">
      <c r="A4" s="193" t="s">
        <v>226</v>
      </c>
      <c r="B4" s="194"/>
      <c r="C4" s="194"/>
      <c r="D4" s="279"/>
      <c r="E4" s="279"/>
      <c r="F4" s="279"/>
      <c r="G4" s="279"/>
      <c r="H4" s="279"/>
      <c r="I4" s="279"/>
      <c r="J4" s="279"/>
      <c r="K4" s="279"/>
      <c r="L4" s="279"/>
      <c r="M4" s="279"/>
      <c r="N4" s="279"/>
      <c r="O4" s="279"/>
      <c r="P4" s="279"/>
      <c r="Q4" s="279"/>
      <c r="R4" s="279"/>
      <c r="S4" s="279"/>
    </row>
    <row r="5" spans="1:19" ht="15" customHeight="1" x14ac:dyDescent="0.25">
      <c r="A5" s="343" t="str">
        <f t="shared" ref="A5:A10" si="0">A23</f>
        <v>Bydelsfordelt Dok3 2018</v>
      </c>
      <c r="B5" s="343"/>
      <c r="C5" s="343"/>
      <c r="D5" s="343">
        <f>D164+D146+D128+D110+D56+D41+D23+'Tabell 2.3 DOK32018'!D82</f>
        <v>1851919.0875099523</v>
      </c>
      <c r="E5" s="343">
        <f>E164+E146+E128+E110+E56+E41+E23+'Tabell 2.3 DOK32018'!E82</f>
        <v>1681013.943823165</v>
      </c>
      <c r="F5" s="343">
        <f>F164+F146+F128+F110+F56+F41+F23+'Tabell 2.3 DOK32018'!F82</f>
        <v>1378672.8795995368</v>
      </c>
      <c r="G5" s="343">
        <f>G164+G146+G128+G110+G56+G41+G23+'Tabell 2.3 DOK32018'!G82</f>
        <v>1016088.1871387977</v>
      </c>
      <c r="H5" s="343">
        <f>H164+H146+H128+H110+H56+H41+H23+'Tabell 2.3 DOK32018'!H82</f>
        <v>1453297.1120905355</v>
      </c>
      <c r="I5" s="343">
        <f>I164+I146+I128+I110+I56+I41+I23+'Tabell 2.3 DOK32018'!I82</f>
        <v>1033954.5218895578</v>
      </c>
      <c r="J5" s="343">
        <f>J164+J146+J128+J110+J56+J41+J23+'Tabell 2.3 DOK32018'!J82</f>
        <v>1418744.8994694743</v>
      </c>
      <c r="K5" s="343">
        <f>K164+K146+K128+K110+K56+K41+K23+'Tabell 2.3 DOK32018'!K82</f>
        <v>1616618.6505488374</v>
      </c>
      <c r="L5" s="343">
        <f>L164+L146+L128+L110+L56+L41+L23+'Tabell 2.3 DOK32018'!L82</f>
        <v>1185078.6381652828</v>
      </c>
      <c r="M5" s="343">
        <f>M164+M146+M128+M110+M56+M41+M23+'Tabell 2.3 DOK32018'!M82</f>
        <v>1156503.3550694522</v>
      </c>
      <c r="N5" s="343">
        <f>N164+N146+N128+N110+N56+N41+N23+'Tabell 2.3 DOK32018'!N82</f>
        <v>1300060.1912314876</v>
      </c>
      <c r="O5" s="343">
        <f>O164+O146+O128+O110+O56+O41+O23+'Tabell 2.3 DOK32018'!O82</f>
        <v>1988497.8439722236</v>
      </c>
      <c r="P5" s="343">
        <f>P164+P146+P128+P110+P56+P41+P23+'Tabell 2.3 DOK32018'!P82</f>
        <v>1873845.9625576329</v>
      </c>
      <c r="Q5" s="343">
        <f>Q164+Q146+Q128+Q110+Q56+Q41+Q23+'Tabell 2.3 DOK32018'!Q82</f>
        <v>1639858.8968643805</v>
      </c>
      <c r="R5" s="343">
        <f>R164+R146+R128+R110+R56+R41+R23+'Tabell 2.3 DOK32018'!R82</f>
        <v>1484242.9769499903</v>
      </c>
      <c r="S5" s="343">
        <f>SUM(D5:R5)</f>
        <v>22078397.146880306</v>
      </c>
    </row>
    <row r="6" spans="1:19" s="188" customFormat="1" ht="15" customHeight="1" x14ac:dyDescent="0.25">
      <c r="A6" s="184" t="str">
        <f t="shared" si="0"/>
        <v>Effekt av oppdaterte kriterieandeler</v>
      </c>
      <c r="B6" s="184"/>
      <c r="C6" s="184"/>
      <c r="D6" s="31">
        <f t="shared" ref="D6:S6" si="1">D165+D147+D129+D111+D57+D24</f>
        <v>9692.7515124729907</v>
      </c>
      <c r="E6" s="31">
        <f t="shared" si="1"/>
        <v>169.67995228337031</v>
      </c>
      <c r="F6" s="31">
        <f t="shared" si="1"/>
        <v>-8811.5371410012158</v>
      </c>
      <c r="G6" s="31">
        <f t="shared" si="1"/>
        <v>4775.0513844394982</v>
      </c>
      <c r="H6" s="31">
        <f t="shared" si="1"/>
        <v>6128.0083556581749</v>
      </c>
      <c r="I6" s="31">
        <f t="shared" si="1"/>
        <v>-3243.7149021372688</v>
      </c>
      <c r="J6" s="31">
        <f t="shared" si="1"/>
        <v>-8863.3415210935655</v>
      </c>
      <c r="K6" s="31">
        <f t="shared" si="1"/>
        <v>2592.2704344396584</v>
      </c>
      <c r="L6" s="31">
        <f t="shared" si="1"/>
        <v>5510.0335297073634</v>
      </c>
      <c r="M6" s="31">
        <f t="shared" si="1"/>
        <v>-11075.464010657133</v>
      </c>
      <c r="N6" s="31">
        <f t="shared" si="1"/>
        <v>-340.14988336835796</v>
      </c>
      <c r="O6" s="31">
        <f t="shared" si="1"/>
        <v>13095.28485522902</v>
      </c>
      <c r="P6" s="31">
        <f t="shared" si="1"/>
        <v>-9277.29873710426</v>
      </c>
      <c r="Q6" s="31">
        <f t="shared" si="1"/>
        <v>11226.259310278116</v>
      </c>
      <c r="R6" s="31">
        <f t="shared" si="1"/>
        <v>-11577.83313914662</v>
      </c>
      <c r="S6" s="31">
        <f t="shared" si="1"/>
        <v>1.2277392933323371E-9</v>
      </c>
    </row>
    <row r="7" spans="1:19" s="188" customFormat="1" ht="15" customHeight="1" x14ac:dyDescent="0.25">
      <c r="A7" s="31" t="str">
        <f t="shared" si="0"/>
        <v>Effekt av oppdaterte regnskapsandeler</v>
      </c>
      <c r="B7" s="31"/>
      <c r="C7" s="31"/>
      <c r="D7" s="31">
        <f t="shared" ref="D7:S7" si="2">D166+D148+D130+D112+D58+D25</f>
        <v>121.51744740478728</v>
      </c>
      <c r="E7" s="31">
        <f t="shared" si="2"/>
        <v>-1864.395859984455</v>
      </c>
      <c r="F7" s="31">
        <f t="shared" si="2"/>
        <v>-2670.8799923696297</v>
      </c>
      <c r="G7" s="31">
        <f t="shared" si="2"/>
        <v>934.23994192756777</v>
      </c>
      <c r="H7" s="31">
        <f t="shared" si="2"/>
        <v>299.69053042098619</v>
      </c>
      <c r="I7" s="31">
        <f t="shared" si="2"/>
        <v>1320.5985555524953</v>
      </c>
      <c r="J7" s="31">
        <f t="shared" si="2"/>
        <v>5233.8962943560327</v>
      </c>
      <c r="K7" s="31">
        <f t="shared" si="2"/>
        <v>-23.259371638723763</v>
      </c>
      <c r="L7" s="31">
        <f t="shared" si="2"/>
        <v>1188.9086620806759</v>
      </c>
      <c r="M7" s="31">
        <f t="shared" si="2"/>
        <v>689.41314402045248</v>
      </c>
      <c r="N7" s="31">
        <f t="shared" si="2"/>
        <v>-2312.3873343575265</v>
      </c>
      <c r="O7" s="31">
        <f t="shared" si="2"/>
        <v>2031.7166879959204</v>
      </c>
      <c r="P7" s="31">
        <f t="shared" si="2"/>
        <v>5765.6642888460592</v>
      </c>
      <c r="Q7" s="31">
        <f t="shared" si="2"/>
        <v>1102.1503276471171</v>
      </c>
      <c r="R7" s="31">
        <f t="shared" si="2"/>
        <v>-11816.873321901847</v>
      </c>
      <c r="S7" s="31">
        <f t="shared" si="2"/>
        <v>-6.9121597334742546E-11</v>
      </c>
    </row>
    <row r="8" spans="1:19" s="188" customFormat="1" ht="15" customHeight="1" x14ac:dyDescent="0.25">
      <c r="A8" s="185" t="str">
        <f t="shared" si="0"/>
        <v>Effekt av endringer i fordelingssystemet</v>
      </c>
      <c r="B8" s="185"/>
      <c r="C8" s="185"/>
      <c r="D8" s="185">
        <f t="shared" ref="D8:S8" si="3">D167+D149+D131+D113+D59+D26</f>
        <v>2.6473234081221692E-10</v>
      </c>
      <c r="E8" s="185">
        <f t="shared" si="3"/>
        <v>2.102122015927465E-11</v>
      </c>
      <c r="F8" s="185">
        <f t="shared" si="3"/>
        <v>2.2420122906890341E-10</v>
      </c>
      <c r="G8" s="185">
        <f t="shared" si="3"/>
        <v>1.4341468734752194E-10</v>
      </c>
      <c r="H8" s="185">
        <f t="shared" si="3"/>
        <v>-9.6894860091934871E-12</v>
      </c>
      <c r="I8" s="185">
        <f t="shared" si="3"/>
        <v>2.4863068869024064E-10</v>
      </c>
      <c r="J8" s="185">
        <f t="shared" si="3"/>
        <v>1.5601409594384912E-10</v>
      </c>
      <c r="K8" s="185">
        <f t="shared" si="3"/>
        <v>2.4322233390800669E-10</v>
      </c>
      <c r="L8" s="185">
        <f t="shared" si="3"/>
        <v>-7.4206704225672712E-11</v>
      </c>
      <c r="M8" s="185">
        <f t="shared" si="3"/>
        <v>-8.4569520953529756E-11</v>
      </c>
      <c r="N8" s="185">
        <f t="shared" si="3"/>
        <v>1.2420521651851445E-10</v>
      </c>
      <c r="O8" s="185">
        <f t="shared" si="3"/>
        <v>1.5946192539275893E-10</v>
      </c>
      <c r="P8" s="185">
        <f t="shared" si="3"/>
        <v>1.0362816727857037E-11</v>
      </c>
      <c r="Q8" s="185">
        <f t="shared" si="3"/>
        <v>-1.5083268757992058E-10</v>
      </c>
      <c r="R8" s="185">
        <f t="shared" si="3"/>
        <v>-9.6771165143005944E-12</v>
      </c>
      <c r="S8" s="185">
        <f t="shared" si="3"/>
        <v>4.4549404501118375E-10</v>
      </c>
    </row>
    <row r="9" spans="1:19" s="286" customFormat="1" ht="15" customHeight="1" x14ac:dyDescent="0.25">
      <c r="A9" s="178" t="str">
        <f t="shared" si="0"/>
        <v>Reelle endringer</v>
      </c>
      <c r="B9" s="178"/>
      <c r="C9" s="178"/>
      <c r="D9" s="178">
        <f>SUM(D10:D15)</f>
        <v>38907.092928442718</v>
      </c>
      <c r="E9" s="178">
        <f t="shared" ref="E9:S9" si="4">SUM(E10:E15)</f>
        <v>36502.01714656761</v>
      </c>
      <c r="F9" s="178">
        <f t="shared" si="4"/>
        <v>31426.05390334587</v>
      </c>
      <c r="G9" s="178">
        <f t="shared" si="4"/>
        <v>7215.0478233661333</v>
      </c>
      <c r="H9" s="178">
        <f t="shared" si="4"/>
        <v>24537.217001698958</v>
      </c>
      <c r="I9" s="178">
        <f t="shared" si="4"/>
        <v>12409.498524180173</v>
      </c>
      <c r="J9" s="178">
        <f t="shared" si="4"/>
        <v>27532.447463456581</v>
      </c>
      <c r="K9" s="178">
        <f t="shared" si="4"/>
        <v>37436.649421000046</v>
      </c>
      <c r="L9" s="178">
        <f t="shared" si="4"/>
        <v>9365.2524702025585</v>
      </c>
      <c r="M9" s="178">
        <f t="shared" si="4"/>
        <v>20161.975673854773</v>
      </c>
      <c r="N9" s="178">
        <f t="shared" si="4"/>
        <v>22866.120849738276</v>
      </c>
      <c r="O9" s="178">
        <f t="shared" si="4"/>
        <v>32571.194823776994</v>
      </c>
      <c r="P9" s="178">
        <f t="shared" si="4"/>
        <v>40398.249632657666</v>
      </c>
      <c r="Q9" s="178">
        <f t="shared" si="4"/>
        <v>33827.157162389311</v>
      </c>
      <c r="R9" s="178">
        <f t="shared" si="4"/>
        <v>45969.991027556287</v>
      </c>
      <c r="S9" s="178">
        <f t="shared" si="4"/>
        <v>421125.96585223399</v>
      </c>
    </row>
    <row r="10" spans="1:19" ht="15" customHeight="1" x14ac:dyDescent="0.25">
      <c r="A10" s="31" t="str">
        <f t="shared" si="0"/>
        <v xml:space="preserve"> - herav justering for demografiske forhold</v>
      </c>
      <c r="B10" s="31"/>
      <c r="C10" s="31"/>
      <c r="D10" s="31">
        <f t="shared" ref="D10:R10" si="5">D169+D151+D133+D115+D43+D28+D61</f>
        <v>3025.9589077410847</v>
      </c>
      <c r="E10" s="31">
        <f t="shared" si="5"/>
        <v>2501.4578385220275</v>
      </c>
      <c r="F10" s="31">
        <f t="shared" si="5"/>
        <v>2126.8340739814448</v>
      </c>
      <c r="G10" s="31">
        <f t="shared" si="5"/>
        <v>1401.2999868741604</v>
      </c>
      <c r="H10" s="31">
        <f t="shared" si="5"/>
        <v>2305.8931604201157</v>
      </c>
      <c r="I10" s="31">
        <f t="shared" si="5"/>
        <v>1645.7434626245831</v>
      </c>
      <c r="J10" s="31">
        <f t="shared" si="5"/>
        <v>2382.7183655096069</v>
      </c>
      <c r="K10" s="31">
        <f t="shared" si="5"/>
        <v>2330.79880658402</v>
      </c>
      <c r="L10" s="31">
        <f t="shared" si="5"/>
        <v>2098.1262352837412</v>
      </c>
      <c r="M10" s="31">
        <f t="shared" si="5"/>
        <v>2312.2929637258676</v>
      </c>
      <c r="N10" s="31">
        <f t="shared" si="5"/>
        <v>2716.1954592325546</v>
      </c>
      <c r="O10" s="31">
        <f t="shared" si="5"/>
        <v>3937.7636393129596</v>
      </c>
      <c r="P10" s="31">
        <f t="shared" si="5"/>
        <v>3426.1468763914854</v>
      </c>
      <c r="Q10" s="31">
        <f t="shared" si="5"/>
        <v>2815.6107261754487</v>
      </c>
      <c r="R10" s="31">
        <f t="shared" si="5"/>
        <v>2973.159497620903</v>
      </c>
      <c r="S10" s="31">
        <f t="shared" ref="S10" si="6">SUM(D10:R10)</f>
        <v>38000</v>
      </c>
    </row>
    <row r="11" spans="1:19" ht="15" customHeight="1" x14ac:dyDescent="0.25">
      <c r="A11" s="31" t="str">
        <f t="shared" ref="A11:A15" si="7">A29</f>
        <v xml:space="preserve"> - herav justering for andre aktivitetsnøytrale forhold</v>
      </c>
      <c r="B11" s="31"/>
      <c r="C11" s="31"/>
      <c r="D11" s="31">
        <f t="shared" ref="D11:R11" si="8">D170+D152+D134+D116+D44+D29+D62</f>
        <v>9399.9343638102491</v>
      </c>
      <c r="E11" s="31">
        <f t="shared" si="8"/>
        <v>8908.782125798396</v>
      </c>
      <c r="F11" s="31">
        <f t="shared" si="8"/>
        <v>7587.0049457462837</v>
      </c>
      <c r="G11" s="31">
        <f t="shared" si="8"/>
        <v>5843.0590459119694</v>
      </c>
      <c r="H11" s="31">
        <f t="shared" si="8"/>
        <v>9215.4512372088775</v>
      </c>
      <c r="I11" s="31">
        <f t="shared" si="8"/>
        <v>6892.821696148093</v>
      </c>
      <c r="J11" s="31">
        <f t="shared" si="8"/>
        <v>9537.8499465985697</v>
      </c>
      <c r="K11" s="31">
        <f t="shared" si="8"/>
        <v>10861.741111592281</v>
      </c>
      <c r="L11" s="31">
        <f t="shared" si="8"/>
        <v>6457.840055550907</v>
      </c>
      <c r="M11" s="31">
        <f t="shared" si="8"/>
        <v>6097.1571596765925</v>
      </c>
      <c r="N11" s="31">
        <f t="shared" si="8"/>
        <v>6560.7694731047532</v>
      </c>
      <c r="O11" s="31">
        <f t="shared" si="8"/>
        <v>11085.186915173885</v>
      </c>
      <c r="P11" s="31">
        <f t="shared" si="8"/>
        <v>11440.643264954831</v>
      </c>
      <c r="Q11" s="31">
        <f t="shared" si="8"/>
        <v>10639.766626786979</v>
      </c>
      <c r="R11" s="31">
        <f t="shared" si="8"/>
        <v>7485.9578841709736</v>
      </c>
      <c r="S11" s="31">
        <f t="shared" ref="S11:S15" si="9">SUM(D11:R11)</f>
        <v>128013.96585223364</v>
      </c>
    </row>
    <row r="12" spans="1:19" ht="15" customHeight="1" x14ac:dyDescent="0.25">
      <c r="A12" s="31" t="str">
        <f t="shared" si="7"/>
        <v xml:space="preserve"> - herav justering for engangstiltak</v>
      </c>
      <c r="B12" s="31"/>
      <c r="C12" s="31"/>
      <c r="D12" s="31">
        <f t="shared" ref="D12:R12" si="10">D171+D153+D135+D117+D45+D30+D63</f>
        <v>-35.740362816418411</v>
      </c>
      <c r="E12" s="31">
        <f t="shared" si="10"/>
        <v>-33.973726207100547</v>
      </c>
      <c r="F12" s="31">
        <f t="shared" si="10"/>
        <v>-24.690571208870839</v>
      </c>
      <c r="G12" s="31">
        <f t="shared" si="10"/>
        <v>-18.842004639497333</v>
      </c>
      <c r="H12" s="31">
        <f t="shared" si="10"/>
        <v>-24.740927232068497</v>
      </c>
      <c r="I12" s="31">
        <f t="shared" si="10"/>
        <v>-21.032080410052682</v>
      </c>
      <c r="J12" s="31">
        <f t="shared" si="10"/>
        <v>-34.273352533333679</v>
      </c>
      <c r="K12" s="31">
        <f t="shared" si="10"/>
        <v>-33.572779538264832</v>
      </c>
      <c r="L12" s="31">
        <f t="shared" si="10"/>
        <v>-25.963197857226543</v>
      </c>
      <c r="M12" s="31">
        <f t="shared" si="10"/>
        <v>-21.918887830399058</v>
      </c>
      <c r="N12" s="31">
        <f t="shared" si="10"/>
        <v>-28.663927129841003</v>
      </c>
      <c r="O12" s="31">
        <f t="shared" si="10"/>
        <v>-39.555550483090506</v>
      </c>
      <c r="P12" s="31">
        <f t="shared" si="10"/>
        <v>-35.553738305426897</v>
      </c>
      <c r="Q12" s="31">
        <f t="shared" si="10"/>
        <v>-34.9439939651147</v>
      </c>
      <c r="R12" s="31">
        <f t="shared" si="10"/>
        <v>-36.534899843294475</v>
      </c>
      <c r="S12" s="31">
        <f t="shared" si="9"/>
        <v>-450</v>
      </c>
    </row>
    <row r="13" spans="1:19" ht="15" customHeight="1" x14ac:dyDescent="0.25">
      <c r="A13" s="31" t="str">
        <f t="shared" si="7"/>
        <v xml:space="preserve"> - herav justering for oppgaveendringer mellom sektorer</v>
      </c>
      <c r="B13" s="31"/>
      <c r="C13" s="31"/>
      <c r="D13" s="31">
        <f t="shared" ref="D13:R13" si="11">D172+D154+D136+D118+D46+D31+D64</f>
        <v>-70.983815309910881</v>
      </c>
      <c r="E13" s="31">
        <f t="shared" si="11"/>
        <v>-44.119154826155295</v>
      </c>
      <c r="F13" s="31">
        <f t="shared" si="11"/>
        <v>-51.965830784970564</v>
      </c>
      <c r="G13" s="31">
        <f t="shared" si="11"/>
        <v>-29.825758750316282</v>
      </c>
      <c r="H13" s="31">
        <f t="shared" si="11"/>
        <v>-171.75990244599367</v>
      </c>
      <c r="I13" s="31">
        <f t="shared" si="11"/>
        <v>-119.40199062859153</v>
      </c>
      <c r="J13" s="31">
        <f t="shared" si="11"/>
        <v>-150.11897537667113</v>
      </c>
      <c r="K13" s="31">
        <f t="shared" si="11"/>
        <v>-83.619138869146497</v>
      </c>
      <c r="L13" s="31">
        <f t="shared" si="11"/>
        <v>-122.12488074322818</v>
      </c>
      <c r="M13" s="31">
        <f t="shared" si="11"/>
        <v>-178.71552661982025</v>
      </c>
      <c r="N13" s="31">
        <f t="shared" si="11"/>
        <v>-197.9467942779097</v>
      </c>
      <c r="O13" s="31">
        <f t="shared" si="11"/>
        <v>-264.91666703967428</v>
      </c>
      <c r="P13" s="31">
        <f t="shared" si="11"/>
        <v>-268.16322574452352</v>
      </c>
      <c r="Q13" s="31">
        <f t="shared" si="11"/>
        <v>-218.39733825876337</v>
      </c>
      <c r="R13" s="31">
        <f t="shared" si="11"/>
        <v>-127.94100032432473</v>
      </c>
      <c r="S13" s="31">
        <f t="shared" si="9"/>
        <v>-2100</v>
      </c>
    </row>
    <row r="14" spans="1:19" ht="15" customHeight="1" x14ac:dyDescent="0.25">
      <c r="A14" s="31" t="str">
        <f t="shared" si="7"/>
        <v xml:space="preserve"> - herav uspesifiserte rammeendringer</v>
      </c>
      <c r="B14" s="31"/>
      <c r="C14" s="31"/>
      <c r="D14" s="31">
        <f t="shared" ref="D14:R14" si="12">D173+D155+D137+D119+D47+D32+D65</f>
        <v>-3471.290953238954</v>
      </c>
      <c r="E14" s="31">
        <f t="shared" si="12"/>
        <v>-3132.3413896511165</v>
      </c>
      <c r="F14" s="31">
        <f t="shared" si="12"/>
        <v>-2638.6096528280455</v>
      </c>
      <c r="G14" s="31">
        <f t="shared" si="12"/>
        <v>-1952.6694707466404</v>
      </c>
      <c r="H14" s="31">
        <f t="shared" si="12"/>
        <v>-2986.9092047362628</v>
      </c>
      <c r="I14" s="31">
        <f t="shared" si="12"/>
        <v>-2147.1524756235922</v>
      </c>
      <c r="J14" s="31">
        <f t="shared" si="12"/>
        <v>-3014.6810724168618</v>
      </c>
      <c r="K14" s="31">
        <f t="shared" si="12"/>
        <v>-3295.5810085675084</v>
      </c>
      <c r="L14" s="31">
        <f t="shared" si="12"/>
        <v>-2305.7902955853879</v>
      </c>
      <c r="M14" s="31">
        <f t="shared" si="12"/>
        <v>-2287.1194429587295</v>
      </c>
      <c r="N14" s="31">
        <f t="shared" si="12"/>
        <v>-2556.4382306463176</v>
      </c>
      <c r="O14" s="31">
        <f t="shared" si="12"/>
        <v>-4024.6350607660706</v>
      </c>
      <c r="P14" s="31">
        <f t="shared" si="12"/>
        <v>-3865.2771636423072</v>
      </c>
      <c r="Q14" s="31">
        <f t="shared" si="12"/>
        <v>-3423.2074657656876</v>
      </c>
      <c r="R14" s="31">
        <f t="shared" si="12"/>
        <v>-2898.2971128265194</v>
      </c>
      <c r="S14" s="31">
        <f t="shared" si="9"/>
        <v>-44000</v>
      </c>
    </row>
    <row r="15" spans="1:19" s="176" customFormat="1" ht="15" customHeight="1" x14ac:dyDescent="0.25">
      <c r="A15" s="185" t="str">
        <f t="shared" si="7"/>
        <v xml:space="preserve"> - herav spesifiserte rammeendringer</v>
      </c>
      <c r="B15" s="185"/>
      <c r="C15" s="185"/>
      <c r="D15" s="185">
        <f t="shared" ref="D15:I15" si="13">D174+D156+D138+D120+D48+D33+D66</f>
        <v>30059.214788256671</v>
      </c>
      <c r="E15" s="185">
        <f t="shared" si="13"/>
        <v>28302.211452931562</v>
      </c>
      <c r="F15" s="185">
        <f t="shared" si="13"/>
        <v>24427.480938440029</v>
      </c>
      <c r="G15" s="185">
        <f t="shared" si="13"/>
        <v>1972.0260247164588</v>
      </c>
      <c r="H15" s="185">
        <f t="shared" si="13"/>
        <v>16199.282638484292</v>
      </c>
      <c r="I15" s="185">
        <f t="shared" si="13"/>
        <v>6158.5199120697334</v>
      </c>
      <c r="J15" s="185">
        <f>J174+J156+J138+J120+J48+J33+J66+J183</f>
        <v>18810.952551675269</v>
      </c>
      <c r="K15" s="185">
        <f t="shared" ref="K15:Q15" si="14">K174+K156+K138+K120+K48+K33+K66</f>
        <v>27656.882429798665</v>
      </c>
      <c r="L15" s="185">
        <f t="shared" si="14"/>
        <v>3263.1645535537532</v>
      </c>
      <c r="M15" s="185">
        <f t="shared" si="14"/>
        <v>14240.279407861262</v>
      </c>
      <c r="N15" s="185">
        <f t="shared" si="14"/>
        <v>16372.204869455038</v>
      </c>
      <c r="O15" s="185">
        <f t="shared" si="14"/>
        <v>21877.351547578983</v>
      </c>
      <c r="P15" s="185">
        <f t="shared" si="14"/>
        <v>29700.453619003605</v>
      </c>
      <c r="Q15" s="185">
        <f t="shared" si="14"/>
        <v>24048.32860741645</v>
      </c>
      <c r="R15" s="185">
        <f>R174+R156+R138+R120+R48+R33+R66+R183</f>
        <v>38573.646658758546</v>
      </c>
      <c r="S15" s="185">
        <f t="shared" si="9"/>
        <v>301662.00000000035</v>
      </c>
    </row>
    <row r="16" spans="1:19" s="286" customFormat="1" ht="15" customHeight="1" x14ac:dyDescent="0.25">
      <c r="A16" s="185" t="s">
        <v>383</v>
      </c>
      <c r="B16" s="185"/>
      <c r="C16" s="185"/>
      <c r="D16" s="185">
        <f t="shared" ref="D16:S16" si="15">D34+D49+D67+D121+D139+D157+D175</f>
        <v>-1271.292525402363</v>
      </c>
      <c r="E16" s="185">
        <f t="shared" si="15"/>
        <v>-11396.156112660461</v>
      </c>
      <c r="F16" s="185">
        <f t="shared" si="15"/>
        <v>-4566.4803555696617</v>
      </c>
      <c r="G16" s="185">
        <f t="shared" si="15"/>
        <v>933.13172982876677</v>
      </c>
      <c r="H16" s="185">
        <f t="shared" si="15"/>
        <v>3587.8010161118418</v>
      </c>
      <c r="I16" s="185">
        <f t="shared" si="15"/>
        <v>4425.3145094492056</v>
      </c>
      <c r="J16" s="185">
        <f t="shared" si="15"/>
        <v>6583.3735144917191</v>
      </c>
      <c r="K16" s="185">
        <f t="shared" si="15"/>
        <v>7573.3466082484101</v>
      </c>
      <c r="L16" s="185">
        <f t="shared" si="15"/>
        <v>-2068.2355443671986</v>
      </c>
      <c r="M16" s="185">
        <f t="shared" si="15"/>
        <v>-5564.1547504218543</v>
      </c>
      <c r="N16" s="185">
        <f t="shared" si="15"/>
        <v>-1566.2717405571348</v>
      </c>
      <c r="O16" s="185">
        <f t="shared" si="15"/>
        <v>7806.812866299475</v>
      </c>
      <c r="P16" s="185">
        <f t="shared" si="15"/>
        <v>-2711.7712429396815</v>
      </c>
      <c r="Q16" s="185">
        <f t="shared" si="15"/>
        <v>-1104.0686188730124</v>
      </c>
      <c r="R16" s="185">
        <f t="shared" si="15"/>
        <v>-661.46208617912453</v>
      </c>
      <c r="S16" s="185">
        <f t="shared" si="15"/>
        <v>-0.11273254072875716</v>
      </c>
    </row>
    <row r="17" spans="1:19" s="286" customFormat="1" ht="15" customHeight="1" x14ac:dyDescent="0.25">
      <c r="A17" s="178" t="str">
        <f>A35</f>
        <v>Kompensasjon for forventet lønns- og prisutvikling</v>
      </c>
      <c r="B17" s="178"/>
      <c r="C17" s="178"/>
      <c r="D17" s="178">
        <f>SUM(D18:D19)</f>
        <v>38858.40865357568</v>
      </c>
      <c r="E17" s="178">
        <f t="shared" ref="E17:S17" si="16">SUM(E18:E19)</f>
        <v>34606.865001128928</v>
      </c>
      <c r="F17" s="178">
        <f t="shared" si="16"/>
        <v>28353.437472879777</v>
      </c>
      <c r="G17" s="178">
        <f t="shared" si="16"/>
        <v>21068.487045994367</v>
      </c>
      <c r="H17" s="178">
        <f t="shared" si="16"/>
        <v>30599.739953163589</v>
      </c>
      <c r="I17" s="178">
        <f t="shared" si="16"/>
        <v>20915.414476826816</v>
      </c>
      <c r="J17" s="178">
        <f t="shared" si="16"/>
        <v>29508.969432755621</v>
      </c>
      <c r="K17" s="178">
        <f t="shared" si="16"/>
        <v>32466.002510818602</v>
      </c>
      <c r="L17" s="178">
        <f t="shared" si="16"/>
        <v>24492.357970708043</v>
      </c>
      <c r="M17" s="178">
        <f t="shared" si="16"/>
        <v>23988.164675499276</v>
      </c>
      <c r="N17" s="178">
        <f t="shared" si="16"/>
        <v>27272.96931332953</v>
      </c>
      <c r="O17" s="178">
        <f t="shared" si="16"/>
        <v>42027.348220820008</v>
      </c>
      <c r="P17" s="178">
        <f t="shared" si="16"/>
        <v>38636.279244075587</v>
      </c>
      <c r="Q17" s="178">
        <f t="shared" si="16"/>
        <v>33585.232080602684</v>
      </c>
      <c r="R17" s="178">
        <f t="shared" si="16"/>
        <v>31347.323947821445</v>
      </c>
      <c r="S17" s="178">
        <f t="shared" si="16"/>
        <v>457726.99999999988</v>
      </c>
    </row>
    <row r="18" spans="1:19" s="286" customFormat="1" ht="15" customHeight="1" x14ac:dyDescent="0.25">
      <c r="A18" s="31" t="str">
        <f>A36</f>
        <v xml:space="preserve"> - herav generell lønns- og priskompensasjon</v>
      </c>
      <c r="B18" s="31"/>
      <c r="C18" s="31"/>
      <c r="D18" s="31">
        <f t="shared" ref="D18:R18" si="17">D36+D51+D69+D123+D141+D159+D177</f>
        <v>53056.762898846966</v>
      </c>
      <c r="E18" s="31">
        <f t="shared" si="17"/>
        <v>47438.958421332492</v>
      </c>
      <c r="F18" s="31">
        <f t="shared" si="17"/>
        <v>39158.225206193783</v>
      </c>
      <c r="G18" s="31">
        <f t="shared" si="17"/>
        <v>29051.847796722905</v>
      </c>
      <c r="H18" s="31">
        <f t="shared" si="17"/>
        <v>42603.162155369799</v>
      </c>
      <c r="I18" s="31">
        <f t="shared" si="17"/>
        <v>29576.033503714363</v>
      </c>
      <c r="J18" s="31">
        <f t="shared" si="17"/>
        <v>41714.959498742617</v>
      </c>
      <c r="K18" s="31">
        <f t="shared" si="17"/>
        <v>45933.018108926721</v>
      </c>
      <c r="L18" s="31">
        <f t="shared" si="17"/>
        <v>33804.443979478172</v>
      </c>
      <c r="M18" s="31">
        <f t="shared" si="17"/>
        <v>33144.098644343314</v>
      </c>
      <c r="N18" s="31">
        <f t="shared" si="17"/>
        <v>37513.364489952677</v>
      </c>
      <c r="O18" s="31">
        <f t="shared" si="17"/>
        <v>58222.447563434704</v>
      </c>
      <c r="P18" s="31">
        <f t="shared" si="17"/>
        <v>54166.36191789688</v>
      </c>
      <c r="Q18" s="31">
        <f t="shared" si="17"/>
        <v>47358.706600143552</v>
      </c>
      <c r="R18" s="31">
        <f t="shared" si="17"/>
        <v>43138.609214901022</v>
      </c>
      <c r="S18" s="31">
        <f>SUM(D18:R18)</f>
        <v>635880.99999999988</v>
      </c>
    </row>
    <row r="19" spans="1:19" s="286" customFormat="1" ht="15" customHeight="1" x14ac:dyDescent="0.25">
      <c r="A19" s="185" t="str">
        <f>A37</f>
        <v xml:space="preserve"> - herav kompensasjon for endring i løpende pensjonsutgifter</v>
      </c>
      <c r="B19" s="185"/>
      <c r="C19" s="185"/>
      <c r="D19" s="185">
        <f t="shared" ref="D19:R19" si="18">D37+D52+D70+D124+D142+D160+D178</f>
        <v>-14198.35424527129</v>
      </c>
      <c r="E19" s="185">
        <f t="shared" si="18"/>
        <v>-12832.093420203561</v>
      </c>
      <c r="F19" s="185">
        <f t="shared" si="18"/>
        <v>-10804.787733314004</v>
      </c>
      <c r="G19" s="185">
        <f t="shared" si="18"/>
        <v>-7983.3607507285378</v>
      </c>
      <c r="H19" s="185">
        <f t="shared" si="18"/>
        <v>-12003.422202206211</v>
      </c>
      <c r="I19" s="185">
        <f t="shared" si="18"/>
        <v>-8660.6190268875471</v>
      </c>
      <c r="J19" s="185">
        <f t="shared" si="18"/>
        <v>-12205.990065986995</v>
      </c>
      <c r="K19" s="185">
        <f t="shared" si="18"/>
        <v>-13467.015598108117</v>
      </c>
      <c r="L19" s="185">
        <f t="shared" si="18"/>
        <v>-9312.0860087701312</v>
      </c>
      <c r="M19" s="185">
        <f t="shared" si="18"/>
        <v>-9155.9339688440396</v>
      </c>
      <c r="N19" s="185">
        <f t="shared" si="18"/>
        <v>-10240.395176623148</v>
      </c>
      <c r="O19" s="185">
        <f t="shared" si="18"/>
        <v>-16195.099342614696</v>
      </c>
      <c r="P19" s="185">
        <f t="shared" si="18"/>
        <v>-15530.082673821295</v>
      </c>
      <c r="Q19" s="185">
        <f t="shared" si="18"/>
        <v>-13773.474519540867</v>
      </c>
      <c r="R19" s="185">
        <f t="shared" si="18"/>
        <v>-11791.285267079576</v>
      </c>
      <c r="S19" s="31">
        <f>SUM(D19:R19)</f>
        <v>-178154.00000000003</v>
      </c>
    </row>
    <row r="20" spans="1:19" s="205" customFormat="1" ht="15" customHeight="1" thickBot="1" x14ac:dyDescent="0.3">
      <c r="A20" s="374" t="str">
        <f>A38</f>
        <v>Bydelsfordelt budsjett 2019</v>
      </c>
      <c r="B20" s="344"/>
      <c r="C20" s="344"/>
      <c r="D20" s="344">
        <f t="shared" ref="D20:S20" si="19">D5+SUM(D6:D8)+D9+D17+D16</f>
        <v>1938227.5655264463</v>
      </c>
      <c r="E20" s="344">
        <f t="shared" si="19"/>
        <v>1739031.9539505001</v>
      </c>
      <c r="F20" s="344">
        <f t="shared" si="19"/>
        <v>1422403.4734868223</v>
      </c>
      <c r="G20" s="344">
        <f t="shared" si="19"/>
        <v>1051014.1450643539</v>
      </c>
      <c r="H20" s="344">
        <f t="shared" si="19"/>
        <v>1518449.568947589</v>
      </c>
      <c r="I20" s="344">
        <f t="shared" si="19"/>
        <v>1069781.6330534297</v>
      </c>
      <c r="J20" s="344">
        <f t="shared" si="19"/>
        <v>1478740.244653441</v>
      </c>
      <c r="K20" s="344">
        <f t="shared" si="19"/>
        <v>1696663.6601517056</v>
      </c>
      <c r="L20" s="344">
        <f t="shared" si="19"/>
        <v>1223566.9552536141</v>
      </c>
      <c r="M20" s="344">
        <f t="shared" si="19"/>
        <v>1184703.2898017478</v>
      </c>
      <c r="N20" s="344">
        <f t="shared" si="19"/>
        <v>1345980.4724362725</v>
      </c>
      <c r="O20" s="344">
        <f t="shared" si="19"/>
        <v>2086030.2014263452</v>
      </c>
      <c r="P20" s="344">
        <f t="shared" si="19"/>
        <v>1946657.0857431684</v>
      </c>
      <c r="Q20" s="344">
        <f t="shared" si="19"/>
        <v>1718495.6271264246</v>
      </c>
      <c r="R20" s="344">
        <f t="shared" si="19"/>
        <v>1537504.1233781406</v>
      </c>
      <c r="S20" s="344">
        <f t="shared" si="19"/>
        <v>22957250</v>
      </c>
    </row>
    <row r="21" spans="1:19" s="188" customFormat="1" ht="15" customHeight="1" thickBot="1" x14ac:dyDescent="0.3">
      <c r="A21" s="33"/>
      <c r="B21" s="33"/>
      <c r="C21" s="33"/>
      <c r="D21" s="33"/>
      <c r="E21" s="33"/>
      <c r="F21" s="33"/>
      <c r="G21" s="33"/>
      <c r="H21" s="33"/>
      <c r="I21" s="33"/>
      <c r="J21" s="33"/>
      <c r="K21" s="33"/>
      <c r="L21" s="33"/>
      <c r="M21" s="33"/>
      <c r="N21" s="33"/>
      <c r="O21" s="33"/>
      <c r="P21" s="33"/>
      <c r="Q21" s="33"/>
      <c r="R21" s="33"/>
      <c r="S21" s="33"/>
    </row>
    <row r="22" spans="1:19" s="188" customFormat="1" ht="15" customHeight="1" x14ac:dyDescent="0.25">
      <c r="A22" s="101" t="s">
        <v>10</v>
      </c>
      <c r="B22" s="2"/>
      <c r="C22" s="2"/>
      <c r="D22" s="280"/>
      <c r="E22" s="280"/>
      <c r="F22" s="280"/>
      <c r="G22" s="280"/>
      <c r="H22" s="280"/>
      <c r="I22" s="280"/>
      <c r="J22" s="280"/>
      <c r="K22" s="280"/>
      <c r="L22" s="280"/>
      <c r="M22" s="280"/>
      <c r="N22" s="280"/>
      <c r="O22" s="280"/>
      <c r="P22" s="280"/>
      <c r="Q22" s="280"/>
      <c r="R22" s="280"/>
      <c r="S22" s="280"/>
    </row>
    <row r="23" spans="1:19" s="188" customFormat="1" ht="15" customHeight="1" x14ac:dyDescent="0.25">
      <c r="A23" s="343" t="s">
        <v>266</v>
      </c>
      <c r="B23" s="343"/>
      <c r="C23" s="343"/>
      <c r="D23" s="343">
        <f>'Tabell 2.1 DOK32018'!D15</f>
        <v>15138.596822822466</v>
      </c>
      <c r="E23" s="343">
        <f>'Tabell 2.1 DOK32018'!E15</f>
        <v>15653.110332392142</v>
      </c>
      <c r="F23" s="343">
        <f>'Tabell 2.1 DOK32018'!F15</f>
        <v>13235.982755937495</v>
      </c>
      <c r="G23" s="343">
        <f>'Tabell 2.1 DOK32018'!G15</f>
        <v>12537.174144939787</v>
      </c>
      <c r="H23" s="343">
        <f>'Tabell 2.1 DOK32018'!H15</f>
        <v>13774.997430006004</v>
      </c>
      <c r="I23" s="343">
        <f>'Tabell 2.1 DOK32018'!I15</f>
        <v>10236.381465672473</v>
      </c>
      <c r="J23" s="343">
        <f>'Tabell 2.1 DOK32018'!J15</f>
        <v>12596.465626141593</v>
      </c>
      <c r="K23" s="343">
        <f>'Tabell 2.1 DOK32018'!K15</f>
        <v>16720.91902901592</v>
      </c>
      <c r="L23" s="343">
        <f>'Tabell 2.1 DOK32018'!L15</f>
        <v>10120.625512680093</v>
      </c>
      <c r="M23" s="343">
        <f>'Tabell 2.1 DOK32018'!M15</f>
        <v>9452.4987472642642</v>
      </c>
      <c r="N23" s="343">
        <f>'Tabell 2.1 DOK32018'!N15</f>
        <v>10205.672135835463</v>
      </c>
      <c r="O23" s="343">
        <f>'Tabell 2.1 DOK32018'!O15</f>
        <v>12368.348292490409</v>
      </c>
      <c r="P23" s="343">
        <f>'Tabell 2.1 DOK32018'!P15</f>
        <v>12511.876837125594</v>
      </c>
      <c r="Q23" s="343">
        <f>'Tabell 2.1 DOK32018'!Q15</f>
        <v>12599.640755983173</v>
      </c>
      <c r="R23" s="343">
        <f>'Tabell 2.1 DOK32018'!R15</f>
        <v>10834.188145654945</v>
      </c>
      <c r="S23" s="343">
        <f>'Tabell 2.1 DOK32018'!S15</f>
        <v>187986.47803396182</v>
      </c>
    </row>
    <row r="24" spans="1:19" s="188" customFormat="1" ht="15" customHeight="1" x14ac:dyDescent="0.25">
      <c r="A24" s="31" t="s">
        <v>188</v>
      </c>
      <c r="B24" s="31"/>
      <c r="C24" s="31"/>
      <c r="D24" s="31">
        <f>($S$23-'Tabell 2.3 DOK32018'!$S$12-'Tabell 2.2 DOK3 2018'!$S$37)*('Kriterier 2018'!V9-'Kriterier 2018'!D9)/100</f>
        <v>103.29169679752866</v>
      </c>
      <c r="E24" s="31">
        <f>($S$23-'Tabell 2.3 DOK32018'!$S$12-'Tabell 2.2 DOK3 2018'!$S$37)*('Kriterier 2018'!W9-'Kriterier 2018'!E9)/100</f>
        <v>100.44394068289013</v>
      </c>
      <c r="F24" s="31">
        <f>($S$23-'Tabell 2.3 DOK32018'!$S$12-'Tabell 2.2 DOK3 2018'!$S$37)*('Kriterier 2018'!X9-'Kriterier 2018'!F9)/100</f>
        <v>29.512888942144016</v>
      </c>
      <c r="G24" s="31">
        <f>($S$23-'Tabell 2.3 DOK32018'!$S$12-'Tabell 2.2 DOK3 2018'!$S$37)*('Kriterier 2018'!Y9-'Kriterier 2018'!G9)/100</f>
        <v>-24.213654342448759</v>
      </c>
      <c r="H24" s="31">
        <f>($S$23-'Tabell 2.3 DOK32018'!$S$12-'Tabell 2.2 DOK3 2018'!$S$37)*('Kriterier 2018'!Z9-'Kriterier 2018'!H9)/100</f>
        <v>12.554157260320371</v>
      </c>
      <c r="I24" s="31">
        <f>($S$23-'Tabell 2.3 DOK32018'!$S$12-'Tabell 2.2 DOK3 2018'!$S$37)*('Kriterier 2018'!AA9-'Kriterier 2018'!I9)/100</f>
        <v>-22.351955588700861</v>
      </c>
      <c r="J24" s="31">
        <f>($S$23-'Tabell 2.3 DOK32018'!$S$12-'Tabell 2.2 DOK3 2018'!$S$37)*('Kriterier 2018'!AB9-'Kriterier 2018'!J9)/100</f>
        <v>-37.580445840417923</v>
      </c>
      <c r="K24" s="31">
        <f>($S$23-'Tabell 2.3 DOK32018'!$S$12-'Tabell 2.2 DOK3 2018'!$S$37)*('Kriterier 2018'!AC9-'Kriterier 2018'!K9)/100</f>
        <v>-3.738158568122965</v>
      </c>
      <c r="L24" s="31">
        <f>($S$23-'Tabell 2.3 DOK32018'!$S$12-'Tabell 2.2 DOK3 2018'!$S$37)*('Kriterier 2018'!AD9-'Kriterier 2018'!L9)/100</f>
        <v>29.697461337756604</v>
      </c>
      <c r="M24" s="31">
        <f>($S$23-'Tabell 2.3 DOK32018'!$S$12-'Tabell 2.2 DOK3 2018'!$S$37)*('Kriterier 2018'!AE9-'Kriterier 2018'!M9)/100</f>
        <v>-45.414777785926027</v>
      </c>
      <c r="N24" s="31">
        <f>($S$23-'Tabell 2.3 DOK32018'!$S$12-'Tabell 2.2 DOK3 2018'!$S$37)*('Kriterier 2018'!AF9-'Kriterier 2018'!N9)/100</f>
        <v>-2.5841555861264318</v>
      </c>
      <c r="O24" s="31">
        <f>($S$23-'Tabell 2.3 DOK32018'!$S$12-'Tabell 2.2 DOK3 2018'!$S$37)*('Kriterier 2018'!AG9-'Kriterier 2018'!O9)/100</f>
        <v>-44.782780700267359</v>
      </c>
      <c r="P24" s="31">
        <f>($S$23-'Tabell 2.3 DOK32018'!$S$12-'Tabell 2.2 DOK3 2018'!$S$37)*('Kriterier 2018'!AH9-'Kriterier 2018'!P9)/100</f>
        <v>-72.178711806187067</v>
      </c>
      <c r="Q24" s="31">
        <f>($S$23-'Tabell 2.3 DOK32018'!$S$12-'Tabell 2.2 DOK3 2018'!$S$37)*('Kriterier 2018'!AI9-'Kriterier 2018'!Q9)/100</f>
        <v>-1.7537911235466017</v>
      </c>
      <c r="R24" s="31">
        <f>($S$23-'Tabell 2.3 DOK32018'!$S$12-'Tabell 2.2 DOK3 2018'!$S$37)*('Kriterier 2018'!AJ9-'Kriterier 2018'!R9)/100</f>
        <v>-20.901713678900432</v>
      </c>
      <c r="S24" s="31">
        <f>($S$23-'Tabell 2.3 DOK32018'!$S$12-'Tabell 2.2 DOK3 2018'!$S$37)*('Kriterier 2018'!AK9-'Kriterier 2018'!S9)/100</f>
        <v>0</v>
      </c>
    </row>
    <row r="25" spans="1:19" s="188" customFormat="1" ht="15" customHeight="1" x14ac:dyDescent="0.25">
      <c r="A25" s="31" t="s">
        <v>192</v>
      </c>
      <c r="B25" s="31"/>
      <c r="C25" s="31"/>
      <c r="D25" s="31">
        <v>0</v>
      </c>
      <c r="E25" s="31">
        <v>0</v>
      </c>
      <c r="F25" s="31">
        <v>0</v>
      </c>
      <c r="G25" s="31">
        <v>0</v>
      </c>
      <c r="H25" s="31">
        <v>0</v>
      </c>
      <c r="I25" s="31">
        <v>0</v>
      </c>
      <c r="J25" s="31">
        <v>0</v>
      </c>
      <c r="K25" s="31">
        <v>0</v>
      </c>
      <c r="L25" s="31">
        <v>0</v>
      </c>
      <c r="M25" s="31">
        <v>0</v>
      </c>
      <c r="N25" s="31">
        <v>0</v>
      </c>
      <c r="O25" s="31">
        <v>0</v>
      </c>
      <c r="P25" s="31">
        <v>0</v>
      </c>
      <c r="Q25" s="31">
        <v>0</v>
      </c>
      <c r="R25" s="31">
        <v>0</v>
      </c>
      <c r="S25" s="31">
        <f t="shared" ref="S25" si="20">SUM(D25:R25)</f>
        <v>0</v>
      </c>
    </row>
    <row r="26" spans="1:19" s="188" customFormat="1" ht="15" customHeight="1" x14ac:dyDescent="0.25">
      <c r="A26" s="185" t="s">
        <v>193</v>
      </c>
      <c r="B26" s="185"/>
      <c r="C26" s="185"/>
      <c r="D26" s="185">
        <f>($S$23-'Tabell 2.3 DOK32018'!$S$12-'Tabell 2.2 DOK3 2018'!$S$37)*('Tabell 3.1'!D8-'Kriterier 2018'!V9)</f>
        <v>3.0785059485431854E-10</v>
      </c>
      <c r="E26" s="185">
        <f>($S$23-'Tabell 2.3 DOK32018'!$S$12-'Tabell 2.2 DOK3 2018'!$S$37)*('Tabell 3.1'!E8-'Kriterier 2018'!W9)</f>
        <v>0</v>
      </c>
      <c r="F26" s="185">
        <f>($S$23-'Tabell 2.3 DOK32018'!$S$12-'Tabell 2.2 DOK3 2018'!$S$37)*('Tabell 3.1'!F8-'Kriterier 2018'!X9)</f>
        <v>1.5392529742715927E-10</v>
      </c>
      <c r="G26" s="185">
        <f>($S$23-'Tabell 2.3 DOK32018'!$S$12-'Tabell 2.2 DOK3 2018'!$S$37)*('Tabell 3.1'!G8-'Kriterier 2018'!Y9)</f>
        <v>1.5392529742715927E-10</v>
      </c>
      <c r="H26" s="185">
        <f>($S$23-'Tabell 2.3 DOK32018'!$S$12-'Tabell 2.2 DOK3 2018'!$S$37)*('Tabell 3.1'!H8-'Kriterier 2018'!Z9)</f>
        <v>1.5392529742715927E-10</v>
      </c>
      <c r="I26" s="185">
        <f>($S$23-'Tabell 2.3 DOK32018'!$S$12-'Tabell 2.2 DOK3 2018'!$S$37)*('Tabell 3.1'!I8-'Kriterier 2018'!AA9)</f>
        <v>1.5392529742715927E-10</v>
      </c>
      <c r="J26" s="185">
        <f>($S$23-'Tabell 2.3 DOK32018'!$S$12-'Tabell 2.2 DOK3 2018'!$S$37)*('Tabell 3.1'!J8-'Kriterier 2018'!AB9)</f>
        <v>0</v>
      </c>
      <c r="K26" s="185">
        <f>($S$23-'Tabell 2.3 DOK32018'!$S$12-'Tabell 2.2 DOK3 2018'!$S$37)*('Tabell 3.1'!K8-'Kriterier 2018'!AC9)</f>
        <v>1.5392529742715927E-10</v>
      </c>
      <c r="L26" s="185">
        <f>($S$23-'Tabell 2.3 DOK32018'!$S$12-'Tabell 2.2 DOK3 2018'!$S$37)*('Tabell 3.1'!L8-'Kriterier 2018'!AD9)</f>
        <v>0</v>
      </c>
      <c r="M26" s="185">
        <f>($S$23-'Tabell 2.3 DOK32018'!$S$12-'Tabell 2.2 DOK3 2018'!$S$37)*('Tabell 3.1'!M8-'Kriterier 2018'!AE9)</f>
        <v>0</v>
      </c>
      <c r="N26" s="185">
        <f>($S$23-'Tabell 2.3 DOK32018'!$S$12-'Tabell 2.2 DOK3 2018'!$S$37)*('Tabell 3.1'!N8-'Kriterier 2018'!AF9)</f>
        <v>0</v>
      </c>
      <c r="O26" s="185">
        <f>($S$23-'Tabell 2.3 DOK32018'!$S$12-'Tabell 2.2 DOK3 2018'!$S$37)*('Tabell 3.1'!O8-'Kriterier 2018'!AG9)</f>
        <v>0</v>
      </c>
      <c r="P26" s="185">
        <f>($S$23-'Tabell 2.3 DOK32018'!$S$12-'Tabell 2.2 DOK3 2018'!$S$37)*('Tabell 3.1'!P8-'Kriterier 2018'!AH9)</f>
        <v>0</v>
      </c>
      <c r="Q26" s="185">
        <f>($S$23-'Tabell 2.3 DOK32018'!$S$12-'Tabell 2.2 DOK3 2018'!$S$37)*('Tabell 3.1'!Q8-'Kriterier 2018'!AI9)</f>
        <v>0</v>
      </c>
      <c r="R26" s="185">
        <f>($S$23-'Tabell 2.3 DOK32018'!$S$12-'Tabell 2.2 DOK3 2018'!$S$37)*('Tabell 3.1'!R8-'Kriterier 2018'!AJ9)</f>
        <v>0</v>
      </c>
      <c r="S26" s="185">
        <f>($S$23-'Tabell 2.3 DOK32018'!$S$12-'Tabell 2.2 DOK3 2018'!$S$37)*('Tabell 3.1'!S8-'Kriterier 2018'!AK9)</f>
        <v>0</v>
      </c>
    </row>
    <row r="27" spans="1:19" s="286" customFormat="1" ht="15" customHeight="1" x14ac:dyDescent="0.25">
      <c r="A27" s="178" t="s">
        <v>292</v>
      </c>
      <c r="B27" s="178"/>
      <c r="C27" s="178"/>
      <c r="D27" s="178">
        <f>SUM(D28:D33)</f>
        <v>-48.667806532399297</v>
      </c>
      <c r="E27" s="178">
        <f t="shared" ref="E27:S27" si="21">SUM(E28:E33)</f>
        <v>-50.759470239096458</v>
      </c>
      <c r="F27" s="178">
        <f t="shared" si="21"/>
        <v>-43.009336720420507</v>
      </c>
      <c r="G27" s="178">
        <f t="shared" si="21"/>
        <v>-41.062246770395241</v>
      </c>
      <c r="H27" s="178">
        <f t="shared" si="21"/>
        <v>-50.471302886814847</v>
      </c>
      <c r="I27" s="178">
        <f t="shared" si="21"/>
        <v>-38.249184521931859</v>
      </c>
      <c r="J27" s="178">
        <f t="shared" si="21"/>
        <v>-46.119877851256234</v>
      </c>
      <c r="K27" s="178">
        <f t="shared" si="21"/>
        <v>-47.190213731159375</v>
      </c>
      <c r="L27" s="178">
        <f t="shared" si="21"/>
        <v>-37.62090128107296</v>
      </c>
      <c r="M27" s="178">
        <f t="shared" si="21"/>
        <v>-35.333695442470415</v>
      </c>
      <c r="N27" s="178">
        <f t="shared" si="21"/>
        <v>-37.953665961683868</v>
      </c>
      <c r="O27" s="178">
        <f t="shared" si="21"/>
        <v>-46.126248898160426</v>
      </c>
      <c r="P27" s="178">
        <f t="shared" si="21"/>
        <v>-46.486948169043529</v>
      </c>
      <c r="Q27" s="178">
        <f t="shared" si="21"/>
        <v>-47.041229249707655</v>
      </c>
      <c r="R27" s="178">
        <f t="shared" si="21"/>
        <v>-40.999026381884484</v>
      </c>
      <c r="S27" s="178">
        <f t="shared" si="21"/>
        <v>-657.09115463749708</v>
      </c>
    </row>
    <row r="28" spans="1:19" s="188" customFormat="1" ht="15" customHeight="1" x14ac:dyDescent="0.25">
      <c r="A28" s="31" t="s">
        <v>293</v>
      </c>
      <c r="B28" s="31"/>
      <c r="C28" s="31"/>
      <c r="D28" s="31">
        <f>$S28*'Tabell 3.1'!D$8/100</f>
        <v>0</v>
      </c>
      <c r="E28" s="31">
        <f>$S28*'Tabell 3.1'!E$8/100</f>
        <v>0</v>
      </c>
      <c r="F28" s="31">
        <f>$S28*'Tabell 3.1'!F$8/100</f>
        <v>0</v>
      </c>
      <c r="G28" s="31">
        <f>$S28*'Tabell 3.1'!G$8/100</f>
        <v>0</v>
      </c>
      <c r="H28" s="31">
        <f>$S28*'Tabell 3.1'!H$8/100</f>
        <v>0</v>
      </c>
      <c r="I28" s="31">
        <f>$S28*'Tabell 3.1'!I$8/100</f>
        <v>0</v>
      </c>
      <c r="J28" s="31">
        <f>$S28*'Tabell 3.1'!J$8/100</f>
        <v>0</v>
      </c>
      <c r="K28" s="31">
        <f>$S28*'Tabell 3.1'!K$8/100</f>
        <v>0</v>
      </c>
      <c r="L28" s="31">
        <f>$S28*'Tabell 3.1'!L$8/100</f>
        <v>0</v>
      </c>
      <c r="M28" s="31">
        <f>$S28*'Tabell 3.1'!M$8/100</f>
        <v>0</v>
      </c>
      <c r="N28" s="31">
        <f>$S28*'Tabell 3.1'!N$8/100</f>
        <v>0</v>
      </c>
      <c r="O28" s="31">
        <f>$S28*'Tabell 3.1'!O$8/100</f>
        <v>0</v>
      </c>
      <c r="P28" s="31">
        <f>$S28*'Tabell 3.1'!P$8/100</f>
        <v>0</v>
      </c>
      <c r="Q28" s="31">
        <f>$S28*'Tabell 3.1'!Q$8/100</f>
        <v>0</v>
      </c>
      <c r="R28" s="31">
        <f>$S28*'Tabell 3.1'!R$8/100</f>
        <v>0</v>
      </c>
      <c r="S28" s="31">
        <v>0</v>
      </c>
    </row>
    <row r="29" spans="1:19" s="188" customFormat="1" ht="15" customHeight="1" x14ac:dyDescent="0.25">
      <c r="A29" s="31" t="s">
        <v>295</v>
      </c>
      <c r="B29" s="31"/>
      <c r="C29" s="31"/>
      <c r="D29" s="31">
        <f>$S29*'Tabell 3.1'!D$8/100</f>
        <v>-17.508167803067582</v>
      </c>
      <c r="E29" s="31">
        <f>$S29*'Tabell 3.1'!E$8/100</f>
        <v>-18.260640572516532</v>
      </c>
      <c r="F29" s="31">
        <f>$S29*'Tabell 3.1'!F$8/100</f>
        <v>-15.472542077655774</v>
      </c>
      <c r="G29" s="31">
        <f>$S29*'Tabell 3.1'!G$8/100</f>
        <v>-14.77207949259938</v>
      </c>
      <c r="H29" s="31">
        <f>$S29*'Tabell 3.1'!H$8/100</f>
        <v>-18.156972815151029</v>
      </c>
      <c r="I29" s="31">
        <f>$S29*'Tabell 3.1'!I$8/100</f>
        <v>-13.760084718317051</v>
      </c>
      <c r="J29" s="31">
        <f>$S29*'Tabell 3.1'!J$8/100</f>
        <v>-16.591554417789908</v>
      </c>
      <c r="K29" s="31">
        <f>$S29*'Tabell 3.1'!K$8/100</f>
        <v>-16.976606088004651</v>
      </c>
      <c r="L29" s="31">
        <f>$S29*'Tabell 3.1'!L$8/100</f>
        <v>-13.534060798346674</v>
      </c>
      <c r="M29" s="31">
        <f>$S29*'Tabell 3.1'!M$8/100</f>
        <v>-12.711242050685414</v>
      </c>
      <c r="N29" s="31">
        <f>$S29*'Tabell 3.1'!N$8/100</f>
        <v>-13.653772375304463</v>
      </c>
      <c r="O29" s="31">
        <f>$S29*'Tabell 3.1'!O$8/100</f>
        <v>-16.59384639201738</v>
      </c>
      <c r="P29" s="31">
        <f>$S29*'Tabell 3.1'!P$8/100</f>
        <v>-16.723607394434065</v>
      </c>
      <c r="Q29" s="31">
        <f>$S29*'Tabell 3.1'!Q$8/100</f>
        <v>-16.923009152223841</v>
      </c>
      <c r="R29" s="31">
        <f>$S29*'Tabell 3.1'!R$8/100</f>
        <v>-14.749336056034499</v>
      </c>
      <c r="S29" s="31">
        <v>-236.38752220414824</v>
      </c>
    </row>
    <row r="30" spans="1:19" s="188" customFormat="1" ht="15" customHeight="1" x14ac:dyDescent="0.25">
      <c r="A30" s="31" t="s">
        <v>297</v>
      </c>
      <c r="B30" s="31"/>
      <c r="C30" s="31"/>
      <c r="D30" s="31">
        <f>$S30*'Tabell 3.1'!D$8/100</f>
        <v>0</v>
      </c>
      <c r="E30" s="31">
        <f>$S30*'Tabell 3.1'!E$8/100</f>
        <v>0</v>
      </c>
      <c r="F30" s="31">
        <f>$S30*'Tabell 3.1'!F$8/100</f>
        <v>0</v>
      </c>
      <c r="G30" s="31">
        <f>$S30*'Tabell 3.1'!G$8/100</f>
        <v>0</v>
      </c>
      <c r="H30" s="31">
        <f>$S30*'Tabell 3.1'!H$8/100</f>
        <v>0</v>
      </c>
      <c r="I30" s="31">
        <f>$S30*'Tabell 3.1'!I$8/100</f>
        <v>0</v>
      </c>
      <c r="J30" s="31">
        <f>$S30*'Tabell 3.1'!J$8/100</f>
        <v>0</v>
      </c>
      <c r="K30" s="31">
        <f>$S30*'Tabell 3.1'!K$8/100</f>
        <v>0</v>
      </c>
      <c r="L30" s="31">
        <f>$S30*'Tabell 3.1'!L$8/100</f>
        <v>0</v>
      </c>
      <c r="M30" s="31">
        <f>$S30*'Tabell 3.1'!M$8/100</f>
        <v>0</v>
      </c>
      <c r="N30" s="31">
        <f>$S30*'Tabell 3.1'!N$8/100</f>
        <v>0</v>
      </c>
      <c r="O30" s="31">
        <f>$S30*'Tabell 3.1'!O$8/100</f>
        <v>0</v>
      </c>
      <c r="P30" s="31">
        <f>$S30*'Tabell 3.1'!P$8/100</f>
        <v>0</v>
      </c>
      <c r="Q30" s="31">
        <f>$S30*'Tabell 3.1'!Q$8/100</f>
        <v>0</v>
      </c>
      <c r="R30" s="31">
        <f>$S30*'Tabell 3.1'!R$8/100</f>
        <v>0</v>
      </c>
      <c r="S30" s="31">
        <v>0</v>
      </c>
    </row>
    <row r="31" spans="1:19" s="188" customFormat="1" ht="15" customHeight="1" x14ac:dyDescent="0.25">
      <c r="A31" s="31" t="s">
        <v>307</v>
      </c>
      <c r="B31" s="31"/>
      <c r="C31" s="31"/>
      <c r="D31" s="31">
        <f>$S31*'Tabell 3.1'!D$8/100</f>
        <v>0</v>
      </c>
      <c r="E31" s="31">
        <f>$S31*'Tabell 3.1'!E$8/100</f>
        <v>0</v>
      </c>
      <c r="F31" s="31">
        <f>$S31*'Tabell 3.1'!F$8/100</f>
        <v>0</v>
      </c>
      <c r="G31" s="31">
        <f>$S31*'Tabell 3.1'!G$8/100</f>
        <v>0</v>
      </c>
      <c r="H31" s="31">
        <f>$S31*'Tabell 3.1'!H$8/100</f>
        <v>0</v>
      </c>
      <c r="I31" s="31">
        <f>$S31*'Tabell 3.1'!I$8/100</f>
        <v>0</v>
      </c>
      <c r="J31" s="31">
        <f>$S31*'Tabell 3.1'!J$8/100</f>
        <v>0</v>
      </c>
      <c r="K31" s="31">
        <f>$S31*'Tabell 3.1'!K$8/100</f>
        <v>0</v>
      </c>
      <c r="L31" s="31">
        <f>$S31*'Tabell 3.1'!L$8/100</f>
        <v>0</v>
      </c>
      <c r="M31" s="31">
        <f>$S31*'Tabell 3.1'!M$8/100</f>
        <v>0</v>
      </c>
      <c r="N31" s="31">
        <f>$S31*'Tabell 3.1'!N$8/100</f>
        <v>0</v>
      </c>
      <c r="O31" s="31">
        <f>$S31*'Tabell 3.1'!O$8/100</f>
        <v>0</v>
      </c>
      <c r="P31" s="31">
        <f>$S31*'Tabell 3.1'!P$8/100</f>
        <v>0</v>
      </c>
      <c r="Q31" s="31">
        <f>$S31*'Tabell 3.1'!Q$8/100</f>
        <v>0</v>
      </c>
      <c r="R31" s="31">
        <f>$S31*'Tabell 3.1'!R$8/100</f>
        <v>0</v>
      </c>
      <c r="S31" s="31">
        <v>0</v>
      </c>
    </row>
    <row r="32" spans="1:19" s="188" customFormat="1" ht="15" customHeight="1" x14ac:dyDescent="0.25">
      <c r="A32" s="31" t="s">
        <v>299</v>
      </c>
      <c r="B32" s="31"/>
      <c r="C32" s="31"/>
      <c r="D32" s="31">
        <f>$S32*'Tabell 3.1'!D$8/100</f>
        <v>-31.159638729331714</v>
      </c>
      <c r="E32" s="31">
        <f>$S32*'Tabell 3.1'!E$8/100</f>
        <v>-32.49882966657993</v>
      </c>
      <c r="F32" s="31">
        <f>$S32*'Tabell 3.1'!F$8/100</f>
        <v>-27.536794642764736</v>
      </c>
      <c r="G32" s="31">
        <f>$S32*'Tabell 3.1'!G$8/100</f>
        <v>-26.290167277795859</v>
      </c>
      <c r="H32" s="31">
        <f>$S32*'Tabell 3.1'!H$8/100</f>
        <v>-32.314330071663818</v>
      </c>
      <c r="I32" s="31">
        <f>$S32*'Tabell 3.1'!I$8/100</f>
        <v>-24.48909980361481</v>
      </c>
      <c r="J32" s="31">
        <f>$S32*'Tabell 3.1'!J$8/100</f>
        <v>-29.528323433466326</v>
      </c>
      <c r="K32" s="31">
        <f>$S32*'Tabell 3.1'!K$8/100</f>
        <v>-30.213607643154727</v>
      </c>
      <c r="L32" s="31">
        <f>$S32*'Tabell 3.1'!L$8/100</f>
        <v>-24.086840482726284</v>
      </c>
      <c r="M32" s="31">
        <f>$S32*'Tabell 3.1'!M$8/100</f>
        <v>-22.622453391784997</v>
      </c>
      <c r="N32" s="31">
        <f>$S32*'Tabell 3.1'!N$8/100</f>
        <v>-24.299893586379408</v>
      </c>
      <c r="O32" s="31">
        <f>$S32*'Tabell 3.1'!O$8/100</f>
        <v>-29.532402506143043</v>
      </c>
      <c r="P32" s="31">
        <f>$S32*'Tabell 3.1'!P$8/100</f>
        <v>-29.763340774609464</v>
      </c>
      <c r="Q32" s="31">
        <f>$S32*'Tabell 3.1'!Q$8/100</f>
        <v>-30.118220097483814</v>
      </c>
      <c r="R32" s="31">
        <f>$S32*'Tabell 3.1'!R$8/100</f>
        <v>-26.249690325849983</v>
      </c>
      <c r="S32" s="31">
        <v>-420.7036324333489</v>
      </c>
    </row>
    <row r="33" spans="1:19" s="188" customFormat="1" ht="15" customHeight="1" x14ac:dyDescent="0.25">
      <c r="A33" s="185" t="s">
        <v>296</v>
      </c>
      <c r="B33" s="185"/>
      <c r="C33" s="185"/>
      <c r="D33" s="185">
        <f>$S33*'Tabell 3.1'!D$8/100</f>
        <v>0</v>
      </c>
      <c r="E33" s="185">
        <f>$S33*'Tabell 3.1'!E$8/100</f>
        <v>0</v>
      </c>
      <c r="F33" s="185">
        <f>$S33*'Tabell 3.1'!F$8/100</f>
        <v>0</v>
      </c>
      <c r="G33" s="185">
        <f>$S33*'Tabell 3.1'!G$8/100</f>
        <v>0</v>
      </c>
      <c r="H33" s="185">
        <f>$S33*'Tabell 3.1'!H$8/100</f>
        <v>0</v>
      </c>
      <c r="I33" s="185">
        <f>$S33*'Tabell 3.1'!I$8/100</f>
        <v>0</v>
      </c>
      <c r="J33" s="185">
        <f>$S33*'Tabell 3.1'!J$8/100</f>
        <v>0</v>
      </c>
      <c r="K33" s="185">
        <f>$S33*'Tabell 3.1'!K$8/100</f>
        <v>0</v>
      </c>
      <c r="L33" s="185">
        <f>$S33*'Tabell 3.1'!L$8/100</f>
        <v>0</v>
      </c>
      <c r="M33" s="185">
        <f>$S33*'Tabell 3.1'!M$8/100</f>
        <v>0</v>
      </c>
      <c r="N33" s="185">
        <f>$S33*'Tabell 3.1'!N$8/100</f>
        <v>0</v>
      </c>
      <c r="O33" s="185">
        <f>$S33*'Tabell 3.1'!O$8/100</f>
        <v>0</v>
      </c>
      <c r="P33" s="185">
        <f>$S33*'Tabell 3.1'!P$8/100</f>
        <v>0</v>
      </c>
      <c r="Q33" s="185">
        <f>$S33*'Tabell 3.1'!Q$8/100</f>
        <v>0</v>
      </c>
      <c r="R33" s="185">
        <f>$S33*'Tabell 3.1'!R$8/100</f>
        <v>0</v>
      </c>
      <c r="S33" s="185">
        <v>0</v>
      </c>
    </row>
    <row r="34" spans="1:19" s="286" customFormat="1" ht="15" customHeight="1" x14ac:dyDescent="0.25">
      <c r="A34" s="185" t="s">
        <v>383</v>
      </c>
      <c r="B34" s="185"/>
      <c r="C34" s="185"/>
      <c r="D34" s="185">
        <f>'Tabell 2.1'!D12+'Tabell 2.1'!D13-SUM(D23:D27)</f>
        <v>332.48362882383844</v>
      </c>
      <c r="E34" s="185">
        <f>'Tabell 2.1'!E12+'Tabell 2.1'!E13-SUM(E23:E27)</f>
        <v>341.56063358602478</v>
      </c>
      <c r="F34" s="185">
        <f>'Tabell 2.1'!F12+'Tabell 2.1'!F13-SUM(F23:F27)</f>
        <v>279.84024108517951</v>
      </c>
      <c r="G34" s="185">
        <f>'Tabell 2.1'!G12+'Tabell 2.1'!G13-SUM(G23:G27)</f>
        <v>266.02591862491499</v>
      </c>
      <c r="H34" s="185">
        <f>'Tabell 2.1'!H12+'Tabell 2.1'!H13-SUM(H23:H27)</f>
        <v>293.55017656556993</v>
      </c>
      <c r="I34" s="185">
        <f>'Tabell 2.1'!I12+'Tabell 2.1'!I13-SUM(I23:I27)</f>
        <v>220.07459679601743</v>
      </c>
      <c r="J34" s="185">
        <f>'Tabell 2.1'!J12+'Tabell 2.1'!J13-SUM(J23:J27)</f>
        <v>266.86435771348442</v>
      </c>
      <c r="K34" s="185">
        <f>'Tabell 2.1'!K12+'Tabell 2.1'!K13-SUM(K23:K27)</f>
        <v>-3651.8091847615033</v>
      </c>
      <c r="L34" s="185">
        <f>'Tabell 2.1'!L12+'Tabell 2.1'!L13-SUM(L23:L27)</f>
        <v>213.62410051920233</v>
      </c>
      <c r="M34" s="185">
        <f>'Tabell 2.1'!M12+'Tabell 2.1'!M13-SUM(M23:M27)</f>
        <v>195.11555386810141</v>
      </c>
      <c r="N34" s="185">
        <f>'Tabell 2.1'!N12+'Tabell 2.1'!N13-SUM(N23:N27)</f>
        <v>213.75695870144045</v>
      </c>
      <c r="O34" s="185">
        <f>'Tabell 2.1'!O12+'Tabell 2.1'!O13-SUM(O23:O27)</f>
        <v>267.71430198166854</v>
      </c>
      <c r="P34" s="185">
        <f>'Tabell 2.1'!P12+'Tabell 2.1'!P13-SUM(P23:P27)</f>
        <v>267.81780816331229</v>
      </c>
      <c r="Q34" s="185">
        <f>'Tabell 2.1'!Q12+'Tabell 2.1'!Q13-SUM(Q23:Q27)</f>
        <v>269.65983726098602</v>
      </c>
      <c r="R34" s="185">
        <f>'Tabell 2.1'!R12+'Tabell 2.1'!R13-SUM(R23:R27)</f>
        <v>223.24303710887216</v>
      </c>
      <c r="S34" s="185">
        <f>'Tabell 2.1'!S12+'Tabell 2.1'!S13-SUM(S23:S27)</f>
        <v>-0.47803396181552671</v>
      </c>
    </row>
    <row r="35" spans="1:19" s="286" customFormat="1" ht="15" customHeight="1" x14ac:dyDescent="0.25">
      <c r="A35" s="178" t="s">
        <v>289</v>
      </c>
      <c r="B35" s="178"/>
      <c r="C35" s="178"/>
      <c r="D35" s="178">
        <f>SUM(D36:D37)</f>
        <v>292.97517767091222</v>
      </c>
      <c r="E35" s="178">
        <f t="shared" ref="E35:S35" si="22">SUM(E36:E37)</f>
        <v>305.56677753456</v>
      </c>
      <c r="F35" s="178">
        <f t="shared" si="22"/>
        <v>258.91177279141863</v>
      </c>
      <c r="G35" s="178">
        <f t="shared" si="22"/>
        <v>247.19049203737148</v>
      </c>
      <c r="H35" s="178">
        <f t="shared" si="22"/>
        <v>303.83203978389815</v>
      </c>
      <c r="I35" s="178">
        <f t="shared" si="22"/>
        <v>230.25614732852921</v>
      </c>
      <c r="J35" s="178">
        <f t="shared" si="22"/>
        <v>277.63690970204959</v>
      </c>
      <c r="K35" s="178">
        <f t="shared" si="22"/>
        <v>284.08022134736518</v>
      </c>
      <c r="L35" s="178">
        <f t="shared" si="22"/>
        <v>226.47394699460307</v>
      </c>
      <c r="M35" s="178">
        <f t="shared" si="22"/>
        <v>212.7052036572918</v>
      </c>
      <c r="N35" s="178">
        <f t="shared" si="22"/>
        <v>228.47715606381979</v>
      </c>
      <c r="O35" s="178">
        <f t="shared" si="22"/>
        <v>277.67526274755744</v>
      </c>
      <c r="P35" s="178">
        <f t="shared" si="22"/>
        <v>279.84663517015468</v>
      </c>
      <c r="Q35" s="178">
        <f t="shared" si="22"/>
        <v>283.18335012933596</v>
      </c>
      <c r="R35" s="178">
        <f t="shared" si="22"/>
        <v>246.80991181656307</v>
      </c>
      <c r="S35" s="178">
        <f t="shared" si="22"/>
        <v>3955.6210047754303</v>
      </c>
    </row>
    <row r="36" spans="1:19" s="286" customFormat="1" ht="15" customHeight="1" x14ac:dyDescent="0.25">
      <c r="A36" s="31" t="s">
        <v>290</v>
      </c>
      <c r="B36" s="31"/>
      <c r="C36" s="31"/>
      <c r="D36" s="31">
        <f>$S36*'Tabell 3.1'!D$8/100</f>
        <v>410.62911779381596</v>
      </c>
      <c r="E36" s="31">
        <f>$S36*'Tabell 3.1'!E$8/100</f>
        <v>428.27729394555206</v>
      </c>
      <c r="F36" s="31">
        <f>$S36*'Tabell 3.1'!F$8/100</f>
        <v>362.88641820432531</v>
      </c>
      <c r="G36" s="31">
        <f>$S36*'Tabell 3.1'!G$8/100</f>
        <v>346.45806678660085</v>
      </c>
      <c r="H36" s="31">
        <f>$S36*'Tabell 3.1'!H$8/100</f>
        <v>425.84591447572529</v>
      </c>
      <c r="I36" s="31">
        <f>$S36*'Tabell 3.1'!I$8/100</f>
        <v>322.72317196210093</v>
      </c>
      <c r="J36" s="31">
        <f>$S36*'Tabell 3.1'!J$8/100</f>
        <v>389.13125748152061</v>
      </c>
      <c r="K36" s="31">
        <f>$S36*'Tabell 3.1'!K$8/100</f>
        <v>398.16209551230588</v>
      </c>
      <c r="L36" s="31">
        <f>$S36*'Tabell 3.1'!L$8/100</f>
        <v>317.42210311802268</v>
      </c>
      <c r="M36" s="31">
        <f>$S36*'Tabell 3.1'!M$8/100</f>
        <v>298.1240623260469</v>
      </c>
      <c r="N36" s="31">
        <f>$S36*'Tabell 3.1'!N$8/100</f>
        <v>320.22976750579892</v>
      </c>
      <c r="O36" s="31">
        <f>$S36*'Tabell 3.1'!O$8/100</f>
        <v>389.18501246979912</v>
      </c>
      <c r="P36" s="31">
        <f>$S36*'Tabell 3.1'!P$8/100</f>
        <v>392.22837180618097</v>
      </c>
      <c r="Q36" s="31">
        <f>$S36*'Tabell 3.1'!Q$8/100</f>
        <v>396.90505578640909</v>
      </c>
      <c r="R36" s="31">
        <f>$S36*'Tabell 3.1'!R$8/100</f>
        <v>345.92465190291443</v>
      </c>
      <c r="S36" s="31">
        <v>5544.1323610771187</v>
      </c>
    </row>
    <row r="37" spans="1:19" s="286" customFormat="1" ht="15" customHeight="1" x14ac:dyDescent="0.25">
      <c r="A37" s="185" t="s">
        <v>291</v>
      </c>
      <c r="B37" s="185"/>
      <c r="C37" s="185"/>
      <c r="D37" s="185">
        <f>$S37*'Tabell 3.1'!D$8/100</f>
        <v>-117.65394012290376</v>
      </c>
      <c r="E37" s="185">
        <f>$S37*'Tabell 3.1'!E$8/100</f>
        <v>-122.71051641099207</v>
      </c>
      <c r="F37" s="185">
        <f>$S37*'Tabell 3.1'!F$8/100</f>
        <v>-103.97464541290668</v>
      </c>
      <c r="G37" s="185">
        <f>$S37*'Tabell 3.1'!G$8/100</f>
        <v>-99.267574749229368</v>
      </c>
      <c r="H37" s="185">
        <f>$S37*'Tabell 3.1'!H$8/100</f>
        <v>-122.01387469182716</v>
      </c>
      <c r="I37" s="185">
        <f>$S37*'Tabell 3.1'!I$8/100</f>
        <v>-92.467024633571711</v>
      </c>
      <c r="J37" s="185">
        <f>$S37*'Tabell 3.1'!J$8/100</f>
        <v>-111.49434777947098</v>
      </c>
      <c r="K37" s="185">
        <f>$S37*'Tabell 3.1'!K$8/100</f>
        <v>-114.08187416494073</v>
      </c>
      <c r="L37" s="185">
        <f>$S37*'Tabell 3.1'!L$8/100</f>
        <v>-90.948156123419594</v>
      </c>
      <c r="M37" s="185">
        <f>$S37*'Tabell 3.1'!M$8/100</f>
        <v>-85.418858668755107</v>
      </c>
      <c r="N37" s="185">
        <f>$S37*'Tabell 3.1'!N$8/100</f>
        <v>-91.752611441979113</v>
      </c>
      <c r="O37" s="185">
        <f>$S37*'Tabell 3.1'!O$8/100</f>
        <v>-111.50974972224165</v>
      </c>
      <c r="P37" s="185">
        <f>$S37*'Tabell 3.1'!P$8/100</f>
        <v>-112.3817366360263</v>
      </c>
      <c r="Q37" s="185">
        <f>$S37*'Tabell 3.1'!Q$8/100</f>
        <v>-113.72170565707314</v>
      </c>
      <c r="R37" s="185">
        <f>$S37*'Tabell 3.1'!R$8/100</f>
        <v>-99.114740086351361</v>
      </c>
      <c r="S37" s="185">
        <v>-1588.5113563016887</v>
      </c>
    </row>
    <row r="38" spans="1:19" ht="15" customHeight="1" thickBot="1" x14ac:dyDescent="0.3">
      <c r="A38" s="345" t="s">
        <v>285</v>
      </c>
      <c r="B38" s="346"/>
      <c r="C38" s="346"/>
      <c r="D38" s="347">
        <f t="shared" ref="D38:S38" si="23">D27+D35+D23+SUM(D24:D26)+D34</f>
        <v>15818.679519582654</v>
      </c>
      <c r="E38" s="347">
        <f t="shared" si="23"/>
        <v>16349.922213956519</v>
      </c>
      <c r="F38" s="347">
        <f t="shared" si="23"/>
        <v>13761.23832203597</v>
      </c>
      <c r="G38" s="347">
        <f t="shared" si="23"/>
        <v>12985.114654489384</v>
      </c>
      <c r="H38" s="347">
        <f t="shared" si="23"/>
        <v>14334.462500729131</v>
      </c>
      <c r="I38" s="347">
        <f t="shared" si="23"/>
        <v>10626.111069686542</v>
      </c>
      <c r="J38" s="347">
        <f t="shared" si="23"/>
        <v>13057.266569865453</v>
      </c>
      <c r="K38" s="347">
        <f t="shared" si="23"/>
        <v>13302.261693302655</v>
      </c>
      <c r="L38" s="347">
        <f t="shared" si="23"/>
        <v>10552.800120250582</v>
      </c>
      <c r="M38" s="347">
        <f t="shared" si="23"/>
        <v>9779.5710315612614</v>
      </c>
      <c r="N38" s="347">
        <f t="shared" si="23"/>
        <v>10607.368429052913</v>
      </c>
      <c r="O38" s="347">
        <f t="shared" si="23"/>
        <v>12822.828827621208</v>
      </c>
      <c r="P38" s="347">
        <f t="shared" si="23"/>
        <v>12940.87562048383</v>
      </c>
      <c r="Q38" s="347">
        <f t="shared" si="23"/>
        <v>13103.688923000242</v>
      </c>
      <c r="R38" s="347">
        <f t="shared" si="23"/>
        <v>11242.340354519596</v>
      </c>
      <c r="S38" s="347">
        <f t="shared" si="23"/>
        <v>191284.52985013794</v>
      </c>
    </row>
    <row r="39" spans="1:19" ht="15" customHeight="1" thickBot="1" x14ac:dyDescent="0.3">
      <c r="A39" s="31"/>
      <c r="B39" s="31"/>
      <c r="C39" s="31"/>
      <c r="D39" s="31"/>
      <c r="E39" s="31"/>
      <c r="F39" s="31"/>
      <c r="G39" s="31"/>
      <c r="H39" s="31"/>
      <c r="I39" s="31"/>
      <c r="J39" s="31"/>
      <c r="K39" s="31"/>
      <c r="L39" s="31"/>
      <c r="M39" s="31"/>
      <c r="N39" s="31"/>
      <c r="O39" s="31"/>
      <c r="P39" s="31"/>
      <c r="Q39" s="31"/>
      <c r="R39" s="31"/>
      <c r="S39" s="31"/>
    </row>
    <row r="40" spans="1:19" s="174" customFormat="1" ht="15" customHeight="1" x14ac:dyDescent="0.25">
      <c r="A40" s="102" t="s">
        <v>1</v>
      </c>
      <c r="B40" s="102"/>
      <c r="C40" s="103"/>
      <c r="D40" s="104"/>
      <c r="E40" s="104"/>
      <c r="F40" s="104"/>
      <c r="G40" s="104"/>
      <c r="H40" s="104"/>
      <c r="I40" s="104"/>
      <c r="J40" s="104"/>
      <c r="K40" s="104"/>
      <c r="L40" s="104"/>
      <c r="M40" s="104"/>
      <c r="N40" s="104"/>
      <c r="O40" s="104"/>
      <c r="P40" s="104"/>
      <c r="Q40" s="104"/>
      <c r="R40" s="104"/>
      <c r="S40" s="104"/>
    </row>
    <row r="41" spans="1:19" s="188" customFormat="1" ht="15" customHeight="1" x14ac:dyDescent="0.25">
      <c r="A41" s="343" t="str">
        <f>A23</f>
        <v>Bydelsfordelt Dok3 2018</v>
      </c>
      <c r="B41" s="343"/>
      <c r="C41" s="343"/>
      <c r="D41" s="343">
        <f>'Tabell 2.1 DOK32018'!D21</f>
        <v>537166.32834051433</v>
      </c>
      <c r="E41" s="343">
        <f>'Tabell 2.1 DOK32018'!E21</f>
        <v>535776.1408225107</v>
      </c>
      <c r="F41" s="343">
        <f>'Tabell 2.1 DOK32018'!F21</f>
        <v>464081.94062397355</v>
      </c>
      <c r="G41" s="343">
        <f>'Tabell 2.1 DOK32018'!G21</f>
        <v>356231.77343676239</v>
      </c>
      <c r="H41" s="343">
        <f>'Tabell 2.1 DOK32018'!H21</f>
        <v>408775.87209330138</v>
      </c>
      <c r="I41" s="343">
        <f>'Tabell 2.1 DOK32018'!I21</f>
        <v>349343.58916252223</v>
      </c>
      <c r="J41" s="343">
        <f>'Tabell 2.1 DOK32018'!J21</f>
        <v>486287.989501459</v>
      </c>
      <c r="K41" s="343">
        <f>'Tabell 2.1 DOK32018'!K21</f>
        <v>657883.71539595909</v>
      </c>
      <c r="L41" s="343">
        <f>'Tabell 2.1 DOK32018'!L21</f>
        <v>314169.67792301968</v>
      </c>
      <c r="M41" s="343">
        <f>'Tabell 2.1 DOK32018'!M21</f>
        <v>217549.37298413887</v>
      </c>
      <c r="N41" s="343">
        <f>'Tabell 2.1 DOK32018'!N21</f>
        <v>216986.31906574874</v>
      </c>
      <c r="O41" s="343">
        <f>'Tabell 2.1 DOK32018'!O21</f>
        <v>438353.48875291087</v>
      </c>
      <c r="P41" s="343">
        <f>'Tabell 2.1 DOK32018'!P21</f>
        <v>493657.14658559108</v>
      </c>
      <c r="Q41" s="343">
        <f>'Tabell 2.1 DOK32018'!Q21</f>
        <v>499496.98061950383</v>
      </c>
      <c r="R41" s="343">
        <f>'Tabell 2.1 DOK32018'!R21</f>
        <v>347350.80243078177</v>
      </c>
      <c r="S41" s="343">
        <f>'Tabell 2.1 DOK32018'!S21</f>
        <v>6323111.1377386982</v>
      </c>
    </row>
    <row r="42" spans="1:19" s="286" customFormat="1" ht="15" customHeight="1" x14ac:dyDescent="0.25">
      <c r="A42" s="178" t="str">
        <f t="shared" ref="A42:A47" si="24">A27</f>
        <v>Reelle endringer</v>
      </c>
      <c r="B42" s="31"/>
      <c r="C42" s="31"/>
      <c r="D42" s="178">
        <f t="shared" ref="D42:S42" si="25">SUM(D43:D48)</f>
        <v>21039.453493084868</v>
      </c>
      <c r="E42" s="178">
        <f t="shared" si="25"/>
        <v>20458.337197487199</v>
      </c>
      <c r="F42" s="178">
        <f t="shared" si="25"/>
        <v>16905.651249485665</v>
      </c>
      <c r="G42" s="178">
        <f t="shared" si="25"/>
        <v>-3216.0865196195855</v>
      </c>
      <c r="H42" s="178">
        <f t="shared" si="25"/>
        <v>3827.8935949361826</v>
      </c>
      <c r="I42" s="178">
        <f t="shared" si="25"/>
        <v>-3298.4070157350739</v>
      </c>
      <c r="J42" s="178">
        <f t="shared" si="25"/>
        <v>6646.5741329883413</v>
      </c>
      <c r="K42" s="178">
        <f t="shared" si="25"/>
        <v>16363.049944072141</v>
      </c>
      <c r="L42" s="178">
        <f t="shared" si="25"/>
        <v>-5679.0528275321049</v>
      </c>
      <c r="M42" s="178">
        <f t="shared" si="25"/>
        <v>3536.8651356663386</v>
      </c>
      <c r="N42" s="178">
        <f t="shared" si="25"/>
        <v>4726.5614885617015</v>
      </c>
      <c r="O42" s="178">
        <f t="shared" si="25"/>
        <v>4627.6506644196797</v>
      </c>
      <c r="P42" s="178">
        <f t="shared" si="25"/>
        <v>11456.983058297727</v>
      </c>
      <c r="Q42" s="178">
        <f t="shared" si="25"/>
        <v>8134.7054647484611</v>
      </c>
      <c r="R42" s="178">
        <f t="shared" si="25"/>
        <v>5513.1547045887201</v>
      </c>
      <c r="S42" s="178">
        <f t="shared" si="25"/>
        <v>111043.33376544993</v>
      </c>
    </row>
    <row r="43" spans="1:19" s="174" customFormat="1" ht="15" customHeight="1" x14ac:dyDescent="0.25">
      <c r="A43" s="31" t="str">
        <f t="shared" si="24"/>
        <v xml:space="preserve"> - herav justering for demografiske forhold</v>
      </c>
      <c r="B43" s="31"/>
      <c r="C43" s="31"/>
      <c r="D43" s="31">
        <f>$S43*'Tabell 3.1'!D$22/100</f>
        <v>0</v>
      </c>
      <c r="E43" s="31">
        <f>$S43*'Tabell 3.1'!E$22/100</f>
        <v>0</v>
      </c>
      <c r="F43" s="31">
        <f>$S43*'Tabell 3.1'!F$22/100</f>
        <v>0</v>
      </c>
      <c r="G43" s="31">
        <f>$S43*'Tabell 3.1'!G$22/100</f>
        <v>0</v>
      </c>
      <c r="H43" s="31">
        <f>$S43*'Tabell 3.1'!H$22/100</f>
        <v>0</v>
      </c>
      <c r="I43" s="31">
        <f>$S43*'Tabell 3.1'!I$22/100</f>
        <v>0</v>
      </c>
      <c r="J43" s="31">
        <f>$S43*'Tabell 3.1'!J$22/100</f>
        <v>0</v>
      </c>
      <c r="K43" s="31">
        <f>$S43*'Tabell 3.1'!K$22/100</f>
        <v>0</v>
      </c>
      <c r="L43" s="31">
        <f>$S43*'Tabell 3.1'!L$22/100</f>
        <v>0</v>
      </c>
      <c r="M43" s="31">
        <f>$S43*'Tabell 3.1'!M$22/100</f>
        <v>0</v>
      </c>
      <c r="N43" s="31">
        <f>$S43*'Tabell 3.1'!N$22/100</f>
        <v>0</v>
      </c>
      <c r="O43" s="31">
        <f>$S43*'Tabell 3.1'!O$22/100</f>
        <v>0</v>
      </c>
      <c r="P43" s="31">
        <f>$S43*'Tabell 3.1'!P$22/100</f>
        <v>0</v>
      </c>
      <c r="Q43" s="31">
        <f>$S43*'Tabell 3.1'!Q$22/100</f>
        <v>0</v>
      </c>
      <c r="R43" s="31">
        <f>$S43*'Tabell 3.1'!R$22/100</f>
        <v>0</v>
      </c>
      <c r="S43" s="87">
        <v>0</v>
      </c>
    </row>
    <row r="44" spans="1:19" s="174" customFormat="1" ht="15" customHeight="1" x14ac:dyDescent="0.25">
      <c r="A44" s="31" t="str">
        <f t="shared" si="24"/>
        <v xml:space="preserve"> - herav justering for andre aktivitetsnøytrale forhold</v>
      </c>
      <c r="B44" s="31"/>
      <c r="C44" s="31"/>
      <c r="D44" s="31">
        <f>$S44*'Tabell 3.1'!D$22/100</f>
        <v>4681.3071056207973</v>
      </c>
      <c r="E44" s="31">
        <f>$S44*'Tabell 3.1'!E$22/100</f>
        <v>4693.6604838335588</v>
      </c>
      <c r="F44" s="31">
        <f>$S44*'Tabell 3.1'!F$22/100</f>
        <v>4012.0223500756624</v>
      </c>
      <c r="G44" s="31">
        <f>$S44*'Tabell 3.1'!G$22/100</f>
        <v>3124.0502707091387</v>
      </c>
      <c r="H44" s="31">
        <f>$S44*'Tabell 3.1'!H$22/100</f>
        <v>3702.8428187758</v>
      </c>
      <c r="I44" s="31">
        <f>$S44*'Tabell 3.1'!I$22/100</f>
        <v>2946.5400602131813</v>
      </c>
      <c r="J44" s="31">
        <f>$S44*'Tabell 3.1'!J$22/100</f>
        <v>4252.8768371699061</v>
      </c>
      <c r="K44" s="31">
        <f>$S44*'Tabell 3.1'!K$22/100</f>
        <v>5600.2820517185364</v>
      </c>
      <c r="L44" s="31">
        <f>$S44*'Tabell 3.1'!L$22/100</f>
        <v>2531.7798314351226</v>
      </c>
      <c r="M44" s="31">
        <f>$S44*'Tabell 3.1'!M$22/100</f>
        <v>1830.9541055379832</v>
      </c>
      <c r="N44" s="31">
        <f>$S44*'Tabell 3.1'!N$22/100</f>
        <v>1816.7129443585798</v>
      </c>
      <c r="O44" s="31">
        <f>$S44*'Tabell 3.1'!O$22/100</f>
        <v>3798.3201897339723</v>
      </c>
      <c r="P44" s="31">
        <f>$S44*'Tabell 3.1'!P$22/100</f>
        <v>4291.1407081914458</v>
      </c>
      <c r="Q44" s="31">
        <f>$S44*'Tabell 3.1'!Q$22/100</f>
        <v>4251.2847987275336</v>
      </c>
      <c r="R44" s="31">
        <f>$S44*'Tabell 3.1'!R$22/100</f>
        <v>3053.2117643699253</v>
      </c>
      <c r="S44" s="87">
        <v>54586.986320471144</v>
      </c>
    </row>
    <row r="45" spans="1:19" ht="15" customHeight="1" x14ac:dyDescent="0.25">
      <c r="A45" s="31" t="str">
        <f t="shared" si="24"/>
        <v xml:space="preserve"> - herav justering for engangstiltak</v>
      </c>
      <c r="B45" s="31"/>
      <c r="C45" s="31"/>
      <c r="D45" s="31">
        <f>$S45*'Tabell 3.1'!D$22/100</f>
        <v>0</v>
      </c>
      <c r="E45" s="31">
        <f>$S45*'Tabell 3.1'!E$22/100</f>
        <v>0</v>
      </c>
      <c r="F45" s="31">
        <f>$S45*'Tabell 3.1'!F$22/100</f>
        <v>0</v>
      </c>
      <c r="G45" s="31">
        <f>$S45*'Tabell 3.1'!G$22/100</f>
        <v>0</v>
      </c>
      <c r="H45" s="31">
        <f>$S45*'Tabell 3.1'!H$22/100</f>
        <v>0</v>
      </c>
      <c r="I45" s="31">
        <f>$S45*'Tabell 3.1'!I$22/100</f>
        <v>0</v>
      </c>
      <c r="J45" s="31">
        <f>$S45*'Tabell 3.1'!J$22/100</f>
        <v>0</v>
      </c>
      <c r="K45" s="31">
        <f>$S45*'Tabell 3.1'!K$22/100</f>
        <v>0</v>
      </c>
      <c r="L45" s="31">
        <f>$S45*'Tabell 3.1'!L$22/100</f>
        <v>0</v>
      </c>
      <c r="M45" s="31">
        <f>$S45*'Tabell 3.1'!M$22/100</f>
        <v>0</v>
      </c>
      <c r="N45" s="31">
        <f>$S45*'Tabell 3.1'!N$22/100</f>
        <v>0</v>
      </c>
      <c r="O45" s="31">
        <f>$S45*'Tabell 3.1'!O$22/100</f>
        <v>0</v>
      </c>
      <c r="P45" s="31">
        <f>$S45*'Tabell 3.1'!P$22/100</f>
        <v>0</v>
      </c>
      <c r="Q45" s="31">
        <f>$S45*'Tabell 3.1'!Q$22/100</f>
        <v>0</v>
      </c>
      <c r="R45" s="31">
        <f>$S45*'Tabell 3.1'!R$22/100</f>
        <v>0</v>
      </c>
      <c r="S45" s="87">
        <v>0</v>
      </c>
    </row>
    <row r="46" spans="1:19" s="176" customFormat="1" ht="15" customHeight="1" x14ac:dyDescent="0.25">
      <c r="A46" s="31" t="str">
        <f t="shared" si="24"/>
        <v xml:space="preserve"> - herav justering for oppgaveendringer mellom sektorer</v>
      </c>
      <c r="B46" s="31"/>
      <c r="C46" s="31"/>
      <c r="D46" s="31">
        <f>$S46*'Tabell 3.1'!D$22/100</f>
        <v>205.82079742468812</v>
      </c>
      <c r="E46" s="31">
        <f>$S46*'Tabell 3.1'!E$22/100</f>
        <v>206.36393251436988</v>
      </c>
      <c r="F46" s="31">
        <f>$S46*'Tabell 3.1'!F$22/100</f>
        <v>176.39467369845599</v>
      </c>
      <c r="G46" s="31">
        <f>$S46*'Tabell 3.1'!G$22/100</f>
        <v>137.35362867779617</v>
      </c>
      <c r="H46" s="31">
        <f>$S46*'Tabell 3.1'!H$22/100</f>
        <v>162.80112466529764</v>
      </c>
      <c r="I46" s="31">
        <f>$S46*'Tabell 3.1'!I$22/100</f>
        <v>129.54912189134018</v>
      </c>
      <c r="J46" s="31">
        <f>$S46*'Tabell 3.1'!J$22/100</f>
        <v>186.98420809100418</v>
      </c>
      <c r="K46" s="31">
        <f>$S46*'Tabell 3.1'!K$22/100</f>
        <v>246.22493070448152</v>
      </c>
      <c r="L46" s="31">
        <f>$S46*'Tabell 3.1'!L$22/100</f>
        <v>111.31355667395727</v>
      </c>
      <c r="M46" s="31">
        <f>$S46*'Tabell 3.1'!M$22/100</f>
        <v>80.500686143268879</v>
      </c>
      <c r="N46" s="31">
        <f>$S46*'Tabell 3.1'!N$22/100</f>
        <v>79.87455180000417</v>
      </c>
      <c r="O46" s="31">
        <f>$S46*'Tabell 3.1'!O$22/100</f>
        <v>166.99893270977066</v>
      </c>
      <c r="P46" s="31">
        <f>$S46*'Tabell 3.1'!P$22/100</f>
        <v>188.66653746366009</v>
      </c>
      <c r="Q46" s="31">
        <f>$S46*'Tabell 3.1'!Q$22/100</f>
        <v>186.91421169590623</v>
      </c>
      <c r="R46" s="31">
        <f>$S46*'Tabell 3.1'!R$22/100</f>
        <v>134.23910584599892</v>
      </c>
      <c r="S46" s="87">
        <v>2400</v>
      </c>
    </row>
    <row r="47" spans="1:19" s="174" customFormat="1" ht="15" customHeight="1" x14ac:dyDescent="0.25">
      <c r="A47" s="31" t="str">
        <f t="shared" si="24"/>
        <v xml:space="preserve"> - herav uspesifiserte rammeendringer</v>
      </c>
      <c r="B47" s="31"/>
      <c r="C47" s="31"/>
      <c r="D47" s="31">
        <f>$S47*'Tabell 3.1'!D$22/100</f>
        <v>-1039.8797825704878</v>
      </c>
      <c r="E47" s="31">
        <f>$S47*'Tabell 3.1'!E$22/100</f>
        <v>-1042.6238939821219</v>
      </c>
      <c r="F47" s="31">
        <f>$S47*'Tabell 3.1'!F$22/100</f>
        <v>-891.20855242658934</v>
      </c>
      <c r="G47" s="31">
        <f>$S47*'Tabell 3.1'!G$22/100</f>
        <v>-693.95932438264686</v>
      </c>
      <c r="H47" s="31">
        <f>$S47*'Tabell 3.1'!H$22/100</f>
        <v>-822.52911385753816</v>
      </c>
      <c r="I47" s="31">
        <f>$S47*'Tabell 3.1'!I$22/100</f>
        <v>-654.52818369270096</v>
      </c>
      <c r="J47" s="31">
        <f>$S47*'Tabell 3.1'!J$22/100</f>
        <v>-944.71064191137555</v>
      </c>
      <c r="K47" s="31">
        <f>$S47*'Tabell 3.1'!K$22/100</f>
        <v>-1244.0158167111313</v>
      </c>
      <c r="L47" s="31">
        <f>$S47*'Tabell 3.1'!L$22/100</f>
        <v>-562.39563037169466</v>
      </c>
      <c r="M47" s="31">
        <f>$S47*'Tabell 3.1'!M$22/100</f>
        <v>-406.71806275587011</v>
      </c>
      <c r="N47" s="31">
        <f>$S47*'Tabell 3.1'!N$22/100</f>
        <v>-403.55460963120572</v>
      </c>
      <c r="O47" s="31">
        <f>$S47*'Tabell 3.1'!O$22/100</f>
        <v>-843.73793129085198</v>
      </c>
      <c r="P47" s="31">
        <f>$S47*'Tabell 3.1'!P$22/100</f>
        <v>-953.2103675180141</v>
      </c>
      <c r="Q47" s="31">
        <f>$S47*'Tabell 3.1'!Q$22/100</f>
        <v>-944.35699525843302</v>
      </c>
      <c r="R47" s="31">
        <f>$S47*'Tabell 3.1'!R$22/100</f>
        <v>-678.2236486605409</v>
      </c>
      <c r="S47" s="87">
        <v>-12125.652555021203</v>
      </c>
    </row>
    <row r="48" spans="1:19" ht="15" customHeight="1" x14ac:dyDescent="0.25">
      <c r="A48" s="185" t="s">
        <v>301</v>
      </c>
      <c r="B48" s="185"/>
      <c r="C48" s="185"/>
      <c r="D48" s="185">
        <f>$S48*'Tabell 3.1'!D$22/100+('Tabell 2.1 DOK32018'!$S$18+'Tabell 2.1 DOK32018'!$S$20-'Tabell 2.2 DOK3 2018'!$S$55)*('Tabell 3.1'!D22-'Kriterier 2018'!D23)/100</f>
        <v>17192.205372609871</v>
      </c>
      <c r="E48" s="185">
        <f>$S48*'Tabell 3.1'!E$22/100+('Tabell 2.1 DOK32018'!$S$18+'Tabell 2.1 DOK32018'!$S$20-'Tabell 2.2 DOK3 2018'!$S$55)*('Tabell 3.1'!E22-'Kriterier 2018'!E23)/100</f>
        <v>16600.936675121393</v>
      </c>
      <c r="F48" s="185">
        <f>$S48*'Tabell 3.1'!F$22/100+('Tabell 2.1 DOK32018'!$S$18+'Tabell 2.1 DOK32018'!$S$20-'Tabell 2.2 DOK3 2018'!$S$55)*('Tabell 3.1'!F22-'Kriterier 2018'!F23)/100</f>
        <v>13608.442778138135</v>
      </c>
      <c r="G48" s="185">
        <f>$S48*'Tabell 3.1'!G$22/100+('Tabell 2.1 DOK32018'!$S$18+'Tabell 2.1 DOK32018'!$S$20-'Tabell 2.2 DOK3 2018'!$S$55)*('Tabell 3.1'!G22-'Kriterier 2018'!G23)/100</f>
        <v>-5783.5310946238733</v>
      </c>
      <c r="H48" s="185">
        <f>$S48*'Tabell 3.1'!H$22/100+('Tabell 2.1 DOK32018'!$S$18+'Tabell 2.1 DOK32018'!$S$20-'Tabell 2.2 DOK3 2018'!$S$55)*('Tabell 3.1'!H22-'Kriterier 2018'!H23)/100</f>
        <v>784.77876535262294</v>
      </c>
      <c r="I48" s="185">
        <f>$S48*'Tabell 3.1'!I$22/100+('Tabell 2.1 DOK32018'!$S$18+'Tabell 2.1 DOK32018'!$S$20-'Tabell 2.2 DOK3 2018'!$S$55)*('Tabell 3.1'!I22-'Kriterier 2018'!I23)/100</f>
        <v>-5719.9680141468943</v>
      </c>
      <c r="J48" s="185">
        <f>$S48*'Tabell 3.1'!J$22/100+('Tabell 2.1 DOK32018'!$S$18+'Tabell 2.1 DOK32018'!$S$20-'Tabell 2.2 DOK3 2018'!$S$55)*('Tabell 3.1'!J22-'Kriterier 2018'!J23)/100</f>
        <v>3151.4237296388069</v>
      </c>
      <c r="K48" s="185">
        <f>$S48*'Tabell 3.1'!K$22/100+('Tabell 2.1 DOK32018'!$S$18+'Tabell 2.1 DOK32018'!$S$20-'Tabell 2.2 DOK3 2018'!$S$55)*('Tabell 3.1'!K22-'Kriterier 2018'!K23)/100</f>
        <v>11760.558778360255</v>
      </c>
      <c r="L48" s="185">
        <f>$S48*'Tabell 3.1'!L$22/100+('Tabell 2.1 DOK32018'!$S$18+'Tabell 2.1 DOK32018'!$S$20-'Tabell 2.2 DOK3 2018'!$S$55)*('Tabell 3.1'!L22-'Kriterier 2018'!L23)/100</f>
        <v>-7759.7505852694903</v>
      </c>
      <c r="M48" s="185">
        <f>$S48*'Tabell 3.1'!M$22/100+('Tabell 2.1 DOK32018'!$S$18+'Tabell 2.1 DOK32018'!$S$20-'Tabell 2.2 DOK3 2018'!$S$55)*('Tabell 3.1'!M22-'Kriterier 2018'!M23)/100</f>
        <v>2032.1284067409565</v>
      </c>
      <c r="N48" s="185">
        <f>$S48*'Tabell 3.1'!N$22/100+('Tabell 2.1 DOK32018'!$S$18+'Tabell 2.1 DOK32018'!$S$20-'Tabell 2.2 DOK3 2018'!$S$55)*('Tabell 3.1'!N22-'Kriterier 2018'!N23)/100</f>
        <v>3233.5286020343228</v>
      </c>
      <c r="O48" s="185">
        <f>$S48*'Tabell 3.1'!O$22/100+('Tabell 2.1 DOK32018'!$S$18+'Tabell 2.1 DOK32018'!$S$20-'Tabell 2.2 DOK3 2018'!$S$55)*('Tabell 3.1'!O22-'Kriterier 2018'!O23)/100</f>
        <v>1506.0694732667885</v>
      </c>
      <c r="P48" s="185">
        <f>$S48*'Tabell 3.1'!P$22/100+('Tabell 2.1 DOK32018'!$S$18+'Tabell 2.1 DOK32018'!$S$20-'Tabell 2.2 DOK3 2018'!$S$55)*('Tabell 3.1'!P22-'Kriterier 2018'!P23)/100</f>
        <v>7930.3861801606354</v>
      </c>
      <c r="Q48" s="185">
        <f>$S48*'Tabell 3.1'!Q$22/100+('Tabell 2.1 DOK32018'!$S$18+'Tabell 2.1 DOK32018'!$S$20-'Tabell 2.2 DOK3 2018'!$S$55)*('Tabell 3.1'!Q22-'Kriterier 2018'!Q23)/100</f>
        <v>4640.863449583454</v>
      </c>
      <c r="R48" s="185">
        <f>$S48*'Tabell 3.1'!R$22/100+('Tabell 2.1 DOK32018'!$S$18+'Tabell 2.1 DOK32018'!$S$20-'Tabell 2.2 DOK3 2018'!$S$55)*('Tabell 3.1'!R22-'Kriterier 2018'!R23)/100</f>
        <v>3003.927483033337</v>
      </c>
      <c r="S48" s="185">
        <v>66182</v>
      </c>
    </row>
    <row r="49" spans="1:36" s="450" customFormat="1" ht="15" customHeight="1" x14ac:dyDescent="0.25">
      <c r="A49" s="185" t="s">
        <v>383</v>
      </c>
      <c r="B49" s="185"/>
      <c r="C49" s="185"/>
      <c r="D49" s="185">
        <f>'Tabell 2.1'!D18+'Tabell 2.1'!D19-SUM(D41:D42)</f>
        <v>162.57503440557048</v>
      </c>
      <c r="E49" s="185">
        <f>'Tabell 2.1'!E18+'Tabell 2.1'!E19-SUM(E41:E42)</f>
        <v>-4877.6925426132511</v>
      </c>
      <c r="F49" s="185">
        <f>'Tabell 2.1'!F18+'Tabell 2.1'!F19-SUM(F41:F42)</f>
        <v>-4004.1211691480712</v>
      </c>
      <c r="G49" s="185">
        <f>'Tabell 2.1'!G18+'Tabell 2.1'!G19-SUM(G41:G42)</f>
        <v>-2606.229505014373</v>
      </c>
      <c r="H49" s="185">
        <f>'Tabell 2.1'!H18+'Tabell 2.1'!H19-SUM(H41:H42)</f>
        <v>658.6361322516459</v>
      </c>
      <c r="I49" s="185">
        <f>'Tabell 2.1'!I18+'Tabell 2.1'!I19-SUM(I41:I42)</f>
        <v>277.30420693824999</v>
      </c>
      <c r="J49" s="185">
        <f>'Tabell 2.1'!J18+'Tabell 2.1'!J19-SUM(J41:J42)</f>
        <v>2490.6838807043969</v>
      </c>
      <c r="K49" s="185">
        <f>'Tabell 2.1'!K18+'Tabell 2.1'!K19-SUM(K41:K42)</f>
        <v>9503.6813246784732</v>
      </c>
      <c r="L49" s="185">
        <f>'Tabell 2.1'!L18+'Tabell 2.1'!L19-SUM(L41:L42)</f>
        <v>-809.44112399942242</v>
      </c>
      <c r="M49" s="185">
        <f>'Tabell 2.1'!M18+'Tabell 2.1'!M19-SUM(M41:M42)</f>
        <v>-2759.1016001659445</v>
      </c>
      <c r="N49" s="185">
        <f>'Tabell 2.1'!N18+'Tabell 2.1'!N19-SUM(N41:N42)</f>
        <v>-2184.6283089641947</v>
      </c>
      <c r="O49" s="185">
        <f>'Tabell 2.1'!O18+'Tabell 2.1'!O19-SUM(O41:O42)</f>
        <v>4602.1420191767393</v>
      </c>
      <c r="P49" s="185">
        <f>'Tabell 2.1'!P18+'Tabell 2.1'!P19-SUM(P41:P42)</f>
        <v>-3560.2818956685951</v>
      </c>
      <c r="Q49" s="185">
        <f>'Tabell 2.1'!Q18+'Tabell 2.1'!Q19-SUM(Q41:Q42)</f>
        <v>3333.5227680160897</v>
      </c>
      <c r="R49" s="185">
        <f>'Tabell 2.1'!R18+'Tabell 2.1'!R19-SUM(R41:R42)</f>
        <v>-227.18695929524256</v>
      </c>
      <c r="S49" s="185">
        <f>'Tabell 2.1'!S18+'Tabell 2.1'!S19-SUM(S41:S42)</f>
        <v>-0.13773869909346104</v>
      </c>
    </row>
    <row r="50" spans="1:36" s="286" customFormat="1" ht="15" customHeight="1" x14ac:dyDescent="0.25">
      <c r="A50" s="178" t="str">
        <f>A35</f>
        <v>Kompensasjon for forventet lønns- og prisutvikling</v>
      </c>
      <c r="B50" s="31"/>
      <c r="C50" s="31"/>
      <c r="D50" s="178">
        <f>SUM(D51:D52)</f>
        <v>10165.001190727548</v>
      </c>
      <c r="E50" s="178">
        <f t="shared" ref="E50:S50" si="26">SUM(E51:E52)</f>
        <v>10191.82534505219</v>
      </c>
      <c r="F50" s="178">
        <f t="shared" si="26"/>
        <v>8711.7147082228057</v>
      </c>
      <c r="G50" s="178">
        <f t="shared" si="26"/>
        <v>6783.5700596361294</v>
      </c>
      <c r="H50" s="178">
        <f t="shared" si="26"/>
        <v>8040.3615513153818</v>
      </c>
      <c r="I50" s="178">
        <f t="shared" si="26"/>
        <v>6398.1239736719799</v>
      </c>
      <c r="J50" s="178">
        <f t="shared" si="26"/>
        <v>9234.7067044465621</v>
      </c>
      <c r="K50" s="178">
        <f t="shared" si="26"/>
        <v>12160.465536597147</v>
      </c>
      <c r="L50" s="178">
        <f t="shared" si="26"/>
        <v>5497.5126434874583</v>
      </c>
      <c r="M50" s="178">
        <f t="shared" si="26"/>
        <v>3975.7380242399113</v>
      </c>
      <c r="N50" s="178">
        <f t="shared" si="26"/>
        <v>3944.8147335692001</v>
      </c>
      <c r="O50" s="178">
        <f t="shared" si="26"/>
        <v>8247.6813377724702</v>
      </c>
      <c r="P50" s="178">
        <f t="shared" si="26"/>
        <v>9317.7929634165812</v>
      </c>
      <c r="Q50" s="178">
        <f t="shared" si="26"/>
        <v>9231.2497484517371</v>
      </c>
      <c r="R50" s="178">
        <f t="shared" si="26"/>
        <v>6629.7511614008745</v>
      </c>
      <c r="S50" s="178">
        <f t="shared" si="26"/>
        <v>118530.30968200798</v>
      </c>
    </row>
    <row r="51" spans="1:36" s="286" customFormat="1" ht="15" customHeight="1" x14ac:dyDescent="0.25">
      <c r="A51" s="31" t="str">
        <f>A36</f>
        <v xml:space="preserve"> - herav generell lønns- og priskompensasjon</v>
      </c>
      <c r="B51" s="31"/>
      <c r="C51" s="31"/>
      <c r="D51" s="31">
        <f>$S51*'Tabell 3.1'!D$22/100</f>
        <v>14801.430105494852</v>
      </c>
      <c r="E51" s="31">
        <f>$S51*'Tabell 3.1'!E$22/100</f>
        <v>14840.489210154612</v>
      </c>
      <c r="F51" s="31">
        <f>$S51*'Tabell 3.1'!F$22/100</f>
        <v>12685.275085889312</v>
      </c>
      <c r="G51" s="31">
        <f>$S51*'Tabell 3.1'!G$22/100</f>
        <v>9877.6710616642085</v>
      </c>
      <c r="H51" s="31">
        <f>$S51*'Tabell 3.1'!H$22/100</f>
        <v>11707.706402755952</v>
      </c>
      <c r="I51" s="31">
        <f>$S51*'Tabell 3.1'!I$22/100</f>
        <v>9316.4164986997566</v>
      </c>
      <c r="J51" s="31">
        <f>$S51*'Tabell 3.1'!J$22/100</f>
        <v>13446.812574433876</v>
      </c>
      <c r="K51" s="31">
        <f>$S51*'Tabell 3.1'!K$22/100</f>
        <v>17707.059479187221</v>
      </c>
      <c r="L51" s="31">
        <f>$S51*'Tabell 3.1'!L$22/100</f>
        <v>8005.0211131190063</v>
      </c>
      <c r="M51" s="31">
        <f>$S51*'Tabell 3.1'!M$22/100</f>
        <v>5789.1393595924783</v>
      </c>
      <c r="N51" s="31">
        <f>$S51*'Tabell 3.1'!N$22/100</f>
        <v>5744.11143319027</v>
      </c>
      <c r="O51" s="31">
        <f>$S51*'Tabell 3.1'!O$22/100</f>
        <v>12009.588249216522</v>
      </c>
      <c r="P51" s="31">
        <f>$S51*'Tabell 3.1'!P$22/100</f>
        <v>13567.795880957596</v>
      </c>
      <c r="Q51" s="31">
        <f>$S51*'Tabell 3.1'!Q$22/100</f>
        <v>13441.778842358972</v>
      </c>
      <c r="R51" s="31">
        <f>$S51*'Tabell 3.1'!R$22/100</f>
        <v>9653.6927631461349</v>
      </c>
      <c r="S51" s="31">
        <v>172593.98805986077</v>
      </c>
    </row>
    <row r="52" spans="1:36" s="286" customFormat="1" ht="15" customHeight="1" x14ac:dyDescent="0.25">
      <c r="A52" s="185" t="str">
        <f>A37</f>
        <v xml:space="preserve"> - herav kompensasjon for endring i løpende pensjonsutgifter</v>
      </c>
      <c r="B52" s="185"/>
      <c r="C52" s="185"/>
      <c r="D52" s="31">
        <f>$S52*'Tabell 3.1'!D$22/100</f>
        <v>-4636.4289147673044</v>
      </c>
      <c r="E52" s="31">
        <f>$S52*'Tabell 3.1'!E$22/100</f>
        <v>-4648.6638651024223</v>
      </c>
      <c r="F52" s="31">
        <f>$S52*'Tabell 3.1'!F$22/100</f>
        <v>-3973.5603776665062</v>
      </c>
      <c r="G52" s="31">
        <f>$S52*'Tabell 3.1'!G$22/100</f>
        <v>-3094.1010020280787</v>
      </c>
      <c r="H52" s="31">
        <f>$S52*'Tabell 3.1'!H$22/100</f>
        <v>-3667.34485144057</v>
      </c>
      <c r="I52" s="31">
        <f>$S52*'Tabell 3.1'!I$22/100</f>
        <v>-2918.2925250277767</v>
      </c>
      <c r="J52" s="31">
        <f>$S52*'Tabell 3.1'!J$22/100</f>
        <v>-4212.1058699873129</v>
      </c>
      <c r="K52" s="31">
        <f>$S52*'Tabell 3.1'!K$22/100</f>
        <v>-5546.5939425900742</v>
      </c>
      <c r="L52" s="31">
        <f>$S52*'Tabell 3.1'!L$22/100</f>
        <v>-2507.5084696315475</v>
      </c>
      <c r="M52" s="31">
        <f>$S52*'Tabell 3.1'!M$22/100</f>
        <v>-1813.4013353525668</v>
      </c>
      <c r="N52" s="31">
        <f>$S52*'Tabell 3.1'!N$22/100</f>
        <v>-1799.29669962107</v>
      </c>
      <c r="O52" s="31">
        <f>$S52*'Tabell 3.1'!O$22/100</f>
        <v>-3761.9069114440513</v>
      </c>
      <c r="P52" s="31">
        <f>$S52*'Tabell 3.1'!P$22/100</f>
        <v>-4250.0029175410145</v>
      </c>
      <c r="Q52" s="31">
        <f>$S52*'Tabell 3.1'!Q$22/100</f>
        <v>-4210.5290939072347</v>
      </c>
      <c r="R52" s="31">
        <f>$S52*'Tabell 3.1'!R$22/100</f>
        <v>-3023.94160174526</v>
      </c>
      <c r="S52" s="185">
        <v>-54063.67837785279</v>
      </c>
    </row>
    <row r="53" spans="1:36" s="174" customFormat="1" ht="15" customHeight="1" thickBot="1" x14ac:dyDescent="0.3">
      <c r="A53" s="348" t="str">
        <f>A38</f>
        <v>Bydelsfordelt budsjett 2019</v>
      </c>
      <c r="B53" s="348"/>
      <c r="C53" s="349"/>
      <c r="D53" s="350">
        <f t="shared" ref="D53:S53" si="27">D50+D42+D41+D49</f>
        <v>568533.35805873235</v>
      </c>
      <c r="E53" s="350">
        <f t="shared" si="27"/>
        <v>561548.61082243687</v>
      </c>
      <c r="F53" s="350">
        <f t="shared" si="27"/>
        <v>485695.18541253393</v>
      </c>
      <c r="G53" s="350">
        <f t="shared" si="27"/>
        <v>357193.02747176454</v>
      </c>
      <c r="H53" s="350">
        <f t="shared" si="27"/>
        <v>421302.76337180461</v>
      </c>
      <c r="I53" s="350">
        <f t="shared" si="27"/>
        <v>352720.61032739736</v>
      </c>
      <c r="J53" s="350">
        <f t="shared" si="27"/>
        <v>504659.95421959832</v>
      </c>
      <c r="K53" s="350">
        <f t="shared" si="27"/>
        <v>695910.9122013069</v>
      </c>
      <c r="L53" s="350">
        <f t="shared" si="27"/>
        <v>313178.69661497563</v>
      </c>
      <c r="M53" s="350">
        <f t="shared" si="27"/>
        <v>222302.87454387918</v>
      </c>
      <c r="N53" s="350">
        <f t="shared" si="27"/>
        <v>223473.06697891545</v>
      </c>
      <c r="O53" s="350">
        <f t="shared" si="27"/>
        <v>455830.96277427976</v>
      </c>
      <c r="P53" s="350">
        <f t="shared" si="27"/>
        <v>510871.64071163681</v>
      </c>
      <c r="Q53" s="350">
        <f t="shared" si="27"/>
        <v>520196.4586007201</v>
      </c>
      <c r="R53" s="350">
        <f t="shared" si="27"/>
        <v>359266.52133747609</v>
      </c>
      <c r="S53" s="350">
        <f t="shared" si="27"/>
        <v>6552684.6434474569</v>
      </c>
      <c r="X53" s="205"/>
      <c r="Y53" s="205"/>
      <c r="Z53" s="205"/>
      <c r="AA53" s="205"/>
      <c r="AB53" s="205"/>
      <c r="AC53" s="205"/>
      <c r="AD53" s="205"/>
      <c r="AE53" s="205"/>
      <c r="AF53" s="205"/>
      <c r="AG53" s="205"/>
      <c r="AH53" s="205"/>
      <c r="AI53" s="205"/>
      <c r="AJ53" s="205"/>
    </row>
    <row r="54" spans="1:36" s="205" customFormat="1" ht="15" customHeight="1" thickBot="1" x14ac:dyDescent="0.3">
      <c r="A54" s="37"/>
      <c r="B54" s="30"/>
      <c r="C54" s="30"/>
      <c r="D54" s="426"/>
      <c r="E54" s="426"/>
      <c r="F54" s="426"/>
      <c r="G54" s="426"/>
      <c r="H54" s="426"/>
      <c r="I54" s="426"/>
      <c r="J54" s="426"/>
      <c r="K54" s="426"/>
      <c r="L54" s="426"/>
      <c r="M54" s="426"/>
      <c r="N54" s="426"/>
      <c r="O54" s="426"/>
      <c r="P54" s="426"/>
      <c r="Q54" s="426"/>
      <c r="R54" s="426"/>
      <c r="S54" s="426"/>
      <c r="U54" s="270"/>
      <c r="V54" s="270"/>
      <c r="W54" s="270"/>
      <c r="X54" s="270"/>
      <c r="Y54" s="270"/>
      <c r="Z54" s="270"/>
      <c r="AA54" s="270"/>
      <c r="AB54" s="270"/>
      <c r="AC54" s="270"/>
      <c r="AD54" s="270"/>
      <c r="AE54" s="270"/>
      <c r="AF54" s="270"/>
      <c r="AG54" s="270"/>
      <c r="AH54" s="270"/>
      <c r="AI54" s="270"/>
      <c r="AJ54" s="270"/>
    </row>
    <row r="55" spans="1:36" s="174" customFormat="1" ht="15" customHeight="1" x14ac:dyDescent="0.25">
      <c r="A55" s="105" t="s">
        <v>191</v>
      </c>
      <c r="B55" s="105"/>
      <c r="C55" s="110"/>
      <c r="D55" s="226"/>
      <c r="E55" s="226"/>
      <c r="F55" s="226"/>
      <c r="G55" s="226"/>
      <c r="H55" s="226"/>
      <c r="I55" s="226"/>
      <c r="J55" s="226"/>
      <c r="K55" s="226"/>
      <c r="L55" s="226"/>
      <c r="M55" s="226"/>
      <c r="N55" s="226"/>
      <c r="O55" s="226"/>
      <c r="P55" s="226"/>
      <c r="Q55" s="226"/>
      <c r="R55" s="226"/>
      <c r="S55" s="226"/>
      <c r="U55"/>
      <c r="V55"/>
      <c r="W55"/>
      <c r="X55"/>
      <c r="Y55"/>
      <c r="Z55"/>
      <c r="AA55"/>
      <c r="AB55"/>
      <c r="AC55"/>
      <c r="AD55"/>
      <c r="AE55"/>
      <c r="AF55"/>
      <c r="AG55"/>
      <c r="AH55"/>
      <c r="AI55"/>
      <c r="AJ55"/>
    </row>
    <row r="56" spans="1:36" ht="15" customHeight="1" x14ac:dyDescent="0.25">
      <c r="A56" s="343" t="str">
        <f>A41</f>
        <v>Bydelsfordelt Dok3 2018</v>
      </c>
      <c r="B56" s="343"/>
      <c r="C56" s="343"/>
      <c r="D56" s="343">
        <f t="shared" ref="D56:R56" si="28">D74+D92</f>
        <v>300207.36427434918</v>
      </c>
      <c r="E56" s="343">
        <f t="shared" si="28"/>
        <v>219738.32682289719</v>
      </c>
      <c r="F56" s="343">
        <f t="shared" si="28"/>
        <v>180692.66236690979</v>
      </c>
      <c r="G56" s="343">
        <f t="shared" si="28"/>
        <v>109694.5795695211</v>
      </c>
      <c r="H56" s="343">
        <f t="shared" si="28"/>
        <v>122412.43878088883</v>
      </c>
      <c r="I56" s="343">
        <f t="shared" si="28"/>
        <v>78647.350837903272</v>
      </c>
      <c r="J56" s="343">
        <f t="shared" si="28"/>
        <v>127417.22361406313</v>
      </c>
      <c r="K56" s="343">
        <f t="shared" si="28"/>
        <v>132045.53671260836</v>
      </c>
      <c r="L56" s="343">
        <f t="shared" si="28"/>
        <v>169920.65045927311</v>
      </c>
      <c r="M56" s="343">
        <f t="shared" si="28"/>
        <v>185514.29033605391</v>
      </c>
      <c r="N56" s="343">
        <f t="shared" si="28"/>
        <v>236233.33601374552</v>
      </c>
      <c r="O56" s="343">
        <f t="shared" si="28"/>
        <v>316531.75100395846</v>
      </c>
      <c r="P56" s="343">
        <f t="shared" si="28"/>
        <v>217756.2795957177</v>
      </c>
      <c r="Q56" s="343">
        <f t="shared" si="28"/>
        <v>152234.86784201203</v>
      </c>
      <c r="R56" s="343">
        <f t="shared" si="28"/>
        <v>302824.43940403784</v>
      </c>
      <c r="S56" s="343">
        <f>SUM(D56:R56)</f>
        <v>2851871.0976339392</v>
      </c>
    </row>
    <row r="57" spans="1:36" ht="15" customHeight="1" x14ac:dyDescent="0.25">
      <c r="A57" s="31" t="str">
        <f t="shared" ref="A57:A66" si="29">A24</f>
        <v>Effekt av oppdaterte kriterieandeler</v>
      </c>
      <c r="B57" s="31"/>
      <c r="C57" s="31"/>
      <c r="D57" s="31">
        <f t="shared" ref="D57:R57" si="30">D75+D93</f>
        <v>-834.37959338061137</v>
      </c>
      <c r="E57" s="31">
        <f t="shared" si="30"/>
        <v>5280.2914510120281</v>
      </c>
      <c r="F57" s="31">
        <f t="shared" si="30"/>
        <v>215.59421129475419</v>
      </c>
      <c r="G57" s="31">
        <f t="shared" si="30"/>
        <v>2126.2258291527392</v>
      </c>
      <c r="H57" s="31">
        <f t="shared" si="30"/>
        <v>2161.5279491848823</v>
      </c>
      <c r="I57" s="31">
        <f t="shared" si="30"/>
        <v>2232.924050294569</v>
      </c>
      <c r="J57" s="31">
        <f t="shared" si="30"/>
        <v>1953.8555475363039</v>
      </c>
      <c r="K57" s="31">
        <f t="shared" si="30"/>
        <v>969.24476099128594</v>
      </c>
      <c r="L57" s="31">
        <f t="shared" si="30"/>
        <v>-572.4412214311451</v>
      </c>
      <c r="M57" s="31">
        <f t="shared" si="30"/>
        <v>-3683.6815770261123</v>
      </c>
      <c r="N57" s="31">
        <f t="shared" si="30"/>
        <v>3029.914613918882</v>
      </c>
      <c r="O57" s="31">
        <f t="shared" si="30"/>
        <v>-3531.293055167409</v>
      </c>
      <c r="P57" s="31">
        <f t="shared" si="30"/>
        <v>-7349.051372491791</v>
      </c>
      <c r="Q57" s="31">
        <f t="shared" si="30"/>
        <v>122.37798097610519</v>
      </c>
      <c r="R57" s="31">
        <f t="shared" si="30"/>
        <v>-2121.1095748646667</v>
      </c>
      <c r="S57" s="31">
        <f>SUM(D57:R57)</f>
        <v>-1.8826540326699615E-10</v>
      </c>
    </row>
    <row r="58" spans="1:36" ht="15" customHeight="1" x14ac:dyDescent="0.25">
      <c r="A58" s="31" t="str">
        <f t="shared" si="29"/>
        <v>Effekt av oppdaterte regnskapsandeler</v>
      </c>
      <c r="B58" s="31"/>
      <c r="C58" s="31"/>
      <c r="D58" s="31">
        <f t="shared" ref="D58:R58" si="31">D76+D94</f>
        <v>986.83302841393845</v>
      </c>
      <c r="E58" s="31">
        <f t="shared" si="31"/>
        <v>-2127.8812522669173</v>
      </c>
      <c r="F58" s="31">
        <f t="shared" si="31"/>
        <v>-4847.1360046804439</v>
      </c>
      <c r="G58" s="31">
        <f t="shared" si="31"/>
        <v>148.04577693937281</v>
      </c>
      <c r="H58" s="31">
        <f t="shared" si="31"/>
        <v>1191.7739752712455</v>
      </c>
      <c r="I58" s="31">
        <f t="shared" si="31"/>
        <v>456.56196361320633</v>
      </c>
      <c r="J58" s="31">
        <f t="shared" si="31"/>
        <v>5134.5369148287791</v>
      </c>
      <c r="K58" s="31">
        <f t="shared" si="31"/>
        <v>-95.292028012197534</v>
      </c>
      <c r="L58" s="31">
        <f t="shared" si="31"/>
        <v>-151.63639125196298</v>
      </c>
      <c r="M58" s="31">
        <f t="shared" si="31"/>
        <v>1487.2644559146004</v>
      </c>
      <c r="N58" s="31">
        <f t="shared" si="31"/>
        <v>-1181.7584684668495</v>
      </c>
      <c r="O58" s="31">
        <f t="shared" si="31"/>
        <v>2203.0694535093421</v>
      </c>
      <c r="P58" s="31">
        <f t="shared" si="31"/>
        <v>4531.3159701365039</v>
      </c>
      <c r="Q58" s="31">
        <f t="shared" si="31"/>
        <v>1981.0762726626469</v>
      </c>
      <c r="R58" s="31">
        <f t="shared" si="31"/>
        <v>-9716.7736666113342</v>
      </c>
      <c r="S58" s="31">
        <f t="shared" ref="S58:S59" si="32">SUM(D58:R58)</f>
        <v>-6.9121597334742546E-11</v>
      </c>
      <c r="U58" s="286"/>
      <c r="V58" s="286"/>
      <c r="W58" s="286"/>
    </row>
    <row r="59" spans="1:36" ht="15" customHeight="1" x14ac:dyDescent="0.25">
      <c r="A59" s="185" t="str">
        <f t="shared" si="29"/>
        <v>Effekt av endringer i fordelingssystemet</v>
      </c>
      <c r="B59" s="185"/>
      <c r="C59" s="185"/>
      <c r="D59" s="185">
        <f t="shared" ref="D59:R59" si="33">D77+D95</f>
        <v>0</v>
      </c>
      <c r="E59" s="185">
        <f t="shared" si="33"/>
        <v>0</v>
      </c>
      <c r="F59" s="185">
        <f t="shared" si="33"/>
        <v>0</v>
      </c>
      <c r="G59" s="185">
        <f t="shared" si="33"/>
        <v>0</v>
      </c>
      <c r="H59" s="185">
        <f t="shared" si="33"/>
        <v>0</v>
      </c>
      <c r="I59" s="185">
        <f t="shared" si="33"/>
        <v>0</v>
      </c>
      <c r="J59" s="185">
        <f t="shared" si="33"/>
        <v>0</v>
      </c>
      <c r="K59" s="185">
        <f t="shared" si="33"/>
        <v>0</v>
      </c>
      <c r="L59" s="185">
        <f t="shared" si="33"/>
        <v>0</v>
      </c>
      <c r="M59" s="185">
        <f t="shared" si="33"/>
        <v>0</v>
      </c>
      <c r="N59" s="185">
        <f t="shared" si="33"/>
        <v>0</v>
      </c>
      <c r="O59" s="185">
        <f t="shared" si="33"/>
        <v>0</v>
      </c>
      <c r="P59" s="185">
        <f t="shared" si="33"/>
        <v>0</v>
      </c>
      <c r="Q59" s="185">
        <f t="shared" si="33"/>
        <v>0</v>
      </c>
      <c r="R59" s="185">
        <f t="shared" si="33"/>
        <v>0</v>
      </c>
      <c r="S59" s="185">
        <f t="shared" si="32"/>
        <v>0</v>
      </c>
      <c r="U59" s="174"/>
      <c r="V59" s="174"/>
      <c r="W59" s="174"/>
      <c r="X59" s="286"/>
      <c r="Y59" s="286"/>
      <c r="Z59" s="286"/>
      <c r="AA59" s="286"/>
      <c r="AB59" s="286"/>
      <c r="AC59" s="286"/>
      <c r="AD59" s="286"/>
      <c r="AE59" s="286"/>
      <c r="AF59" s="286"/>
      <c r="AG59" s="286"/>
      <c r="AH59" s="286"/>
      <c r="AI59" s="286"/>
      <c r="AJ59" s="286"/>
    </row>
    <row r="60" spans="1:36" s="286" customFormat="1" ht="15" customHeight="1" x14ac:dyDescent="0.25">
      <c r="A60" s="178" t="str">
        <f t="shared" si="29"/>
        <v>Reelle endringer</v>
      </c>
      <c r="B60" s="31"/>
      <c r="C60" s="31"/>
      <c r="D60" s="178">
        <f>SUM(D61:D66)</f>
        <v>2885.1500418337391</v>
      </c>
      <c r="E60" s="178">
        <f t="shared" ref="E60:S60" si="34">SUM(E61:E66)</f>
        <v>2409.1155863471886</v>
      </c>
      <c r="F60" s="178">
        <f t="shared" si="34"/>
        <v>1848.6895651509021</v>
      </c>
      <c r="G60" s="178">
        <f t="shared" si="34"/>
        <v>1211.684067940012</v>
      </c>
      <c r="H60" s="178">
        <f t="shared" si="34"/>
        <v>1516.1234155236591</v>
      </c>
      <c r="I60" s="178">
        <f t="shared" si="34"/>
        <v>1131.5882989233301</v>
      </c>
      <c r="J60" s="178">
        <f t="shared" si="34"/>
        <v>1866.0663342745274</v>
      </c>
      <c r="K60" s="178">
        <f t="shared" si="34"/>
        <v>1826.3443469306008</v>
      </c>
      <c r="L60" s="178">
        <f t="shared" si="34"/>
        <v>1830.9526739524767</v>
      </c>
      <c r="M60" s="178">
        <f t="shared" si="34"/>
        <v>1810.6314075363234</v>
      </c>
      <c r="N60" s="178">
        <f t="shared" si="34"/>
        <v>2344.3557326805421</v>
      </c>
      <c r="O60" s="178">
        <f t="shared" si="34"/>
        <v>3196.120532021695</v>
      </c>
      <c r="P60" s="178">
        <f t="shared" si="34"/>
        <v>2415.3774448174386</v>
      </c>
      <c r="Q60" s="178">
        <f t="shared" si="34"/>
        <v>2006.7878981208528</v>
      </c>
      <c r="R60" s="178">
        <f t="shared" si="34"/>
        <v>2924.9067858877174</v>
      </c>
      <c r="S60" s="178">
        <f t="shared" si="34"/>
        <v>31223.928279707347</v>
      </c>
      <c r="U60" s="174"/>
      <c r="V60" s="174"/>
      <c r="W60" s="174"/>
      <c r="X60" s="174"/>
      <c r="Y60" s="174"/>
      <c r="Z60" s="174"/>
      <c r="AA60" s="174"/>
      <c r="AB60" s="174"/>
      <c r="AC60" s="174"/>
      <c r="AD60" s="174"/>
      <c r="AE60" s="174"/>
      <c r="AF60" s="174"/>
      <c r="AG60" s="174"/>
      <c r="AH60" s="174"/>
      <c r="AI60" s="174"/>
      <c r="AJ60" s="174"/>
    </row>
    <row r="61" spans="1:36" s="174" customFormat="1" ht="15" customHeight="1" x14ac:dyDescent="0.25">
      <c r="A61" s="31" t="str">
        <f t="shared" si="29"/>
        <v xml:space="preserve"> - herav justering for demografiske forhold</v>
      </c>
      <c r="B61" s="31"/>
      <c r="C61" s="31"/>
      <c r="D61" s="31">
        <f t="shared" ref="D61:R61" si="35">D79+D97</f>
        <v>1734.2040483129563</v>
      </c>
      <c r="E61" s="31">
        <f t="shared" si="35"/>
        <v>1332.5367642662432</v>
      </c>
      <c r="F61" s="31">
        <f t="shared" si="35"/>
        <v>1061.1517197254541</v>
      </c>
      <c r="G61" s="31">
        <f t="shared" si="35"/>
        <v>621.12951220963566</v>
      </c>
      <c r="H61" s="31">
        <f t="shared" si="35"/>
        <v>744.60836723408943</v>
      </c>
      <c r="I61" s="31">
        <f t="shared" si="35"/>
        <v>483.97160419823524</v>
      </c>
      <c r="J61" s="31">
        <f t="shared" si="35"/>
        <v>809.57017599378878</v>
      </c>
      <c r="K61" s="31">
        <f t="shared" si="35"/>
        <v>791.52648190708942</v>
      </c>
      <c r="L61" s="31">
        <f t="shared" si="35"/>
        <v>1008.7468606702089</v>
      </c>
      <c r="M61" s="31">
        <f t="shared" si="35"/>
        <v>1102.6173041647851</v>
      </c>
      <c r="N61" s="31">
        <f t="shared" si="35"/>
        <v>1419.6958442022899</v>
      </c>
      <c r="O61" s="31">
        <f t="shared" si="35"/>
        <v>1922.157507148883</v>
      </c>
      <c r="P61" s="31">
        <f t="shared" si="35"/>
        <v>1294.2746480866288</v>
      </c>
      <c r="Q61" s="31">
        <f t="shared" si="35"/>
        <v>924.1568263869907</v>
      </c>
      <c r="R61" s="31">
        <f t="shared" si="35"/>
        <v>1749.6523354927263</v>
      </c>
      <c r="S61" s="87">
        <v>17000</v>
      </c>
    </row>
    <row r="62" spans="1:36" s="174" customFormat="1" ht="15" customHeight="1" x14ac:dyDescent="0.25">
      <c r="A62" s="31" t="str">
        <f t="shared" si="29"/>
        <v xml:space="preserve"> - herav justering for andre aktivitetsnøytrale forhold</v>
      </c>
      <c r="B62" s="31"/>
      <c r="C62" s="31"/>
      <c r="D62" s="31">
        <f t="shared" ref="D62:R62" si="36">D80+D98</f>
        <v>-499.85069640508584</v>
      </c>
      <c r="E62" s="31">
        <f t="shared" si="36"/>
        <v>-384.19799315079518</v>
      </c>
      <c r="F62" s="31">
        <f t="shared" si="36"/>
        <v>-305.90844905908278</v>
      </c>
      <c r="G62" s="31">
        <f t="shared" si="36"/>
        <v>-179.13997034620559</v>
      </c>
      <c r="H62" s="31">
        <f t="shared" si="36"/>
        <v>-214.79222470059165</v>
      </c>
      <c r="I62" s="31">
        <f t="shared" si="36"/>
        <v>-139.69939861929427</v>
      </c>
      <c r="J62" s="31">
        <f t="shared" si="36"/>
        <v>-233.66734097089466</v>
      </c>
      <c r="K62" s="31">
        <f t="shared" si="36"/>
        <v>-228.46053280431659</v>
      </c>
      <c r="L62" s="31">
        <f t="shared" si="36"/>
        <v>-290.84715973798825</v>
      </c>
      <c r="M62" s="31">
        <f t="shared" si="36"/>
        <v>-317.793212387484</v>
      </c>
      <c r="N62" s="31">
        <f t="shared" si="36"/>
        <v>-409.18883423760508</v>
      </c>
      <c r="O62" s="31">
        <f t="shared" si="36"/>
        <v>-554.02356061368164</v>
      </c>
      <c r="P62" s="31">
        <f t="shared" si="36"/>
        <v>-373.21336886644758</v>
      </c>
      <c r="Q62" s="31">
        <f t="shared" si="36"/>
        <v>-266.66353251009707</v>
      </c>
      <c r="R62" s="31">
        <f t="shared" si="36"/>
        <v>-504.31214867062749</v>
      </c>
      <c r="S62" s="87">
        <v>-4901.7242753138562</v>
      </c>
    </row>
    <row r="63" spans="1:36" s="174" customFormat="1" ht="15" customHeight="1" x14ac:dyDescent="0.25">
      <c r="A63" s="31" t="str">
        <f t="shared" si="29"/>
        <v xml:space="preserve"> - herav justering for engangstiltak</v>
      </c>
      <c r="B63" s="31"/>
      <c r="C63" s="31"/>
      <c r="D63" s="31">
        <f t="shared" ref="D63:R63" si="37">D81+D99</f>
        <v>-35.740362816418411</v>
      </c>
      <c r="E63" s="31">
        <f t="shared" si="37"/>
        <v>-33.973726207100547</v>
      </c>
      <c r="F63" s="31">
        <f t="shared" si="37"/>
        <v>-24.690571208870839</v>
      </c>
      <c r="G63" s="31">
        <f t="shared" si="37"/>
        <v>-18.842004639497333</v>
      </c>
      <c r="H63" s="31">
        <f t="shared" si="37"/>
        <v>-24.740927232068497</v>
      </c>
      <c r="I63" s="31">
        <f t="shared" si="37"/>
        <v>-21.032080410052682</v>
      </c>
      <c r="J63" s="31">
        <f t="shared" si="37"/>
        <v>-34.273352533333679</v>
      </c>
      <c r="K63" s="31">
        <f t="shared" si="37"/>
        <v>-33.572779538264832</v>
      </c>
      <c r="L63" s="31">
        <f t="shared" si="37"/>
        <v>-25.963197857226543</v>
      </c>
      <c r="M63" s="31">
        <f t="shared" si="37"/>
        <v>-21.918887830399058</v>
      </c>
      <c r="N63" s="31">
        <f t="shared" si="37"/>
        <v>-28.663927129841003</v>
      </c>
      <c r="O63" s="31">
        <f t="shared" si="37"/>
        <v>-39.555550483090506</v>
      </c>
      <c r="P63" s="31">
        <f t="shared" si="37"/>
        <v>-35.553738305426897</v>
      </c>
      <c r="Q63" s="31">
        <f t="shared" si="37"/>
        <v>-34.9439939651147</v>
      </c>
      <c r="R63" s="31">
        <f t="shared" si="37"/>
        <v>-36.534899843294475</v>
      </c>
      <c r="S63" s="87">
        <v>-450</v>
      </c>
    </row>
    <row r="64" spans="1:36" s="174" customFormat="1" ht="15" customHeight="1" x14ac:dyDescent="0.25">
      <c r="A64" s="31" t="str">
        <f t="shared" si="29"/>
        <v xml:space="preserve"> - herav justering for oppgaveendringer mellom sektorer</v>
      </c>
      <c r="B64" s="31"/>
      <c r="C64" s="31"/>
      <c r="D64" s="31">
        <f t="shared" ref="D64:R64" si="38">D82+D100</f>
        <v>0</v>
      </c>
      <c r="E64" s="31">
        <f t="shared" si="38"/>
        <v>0</v>
      </c>
      <c r="F64" s="31">
        <f t="shared" si="38"/>
        <v>0</v>
      </c>
      <c r="G64" s="31">
        <f t="shared" si="38"/>
        <v>0</v>
      </c>
      <c r="H64" s="31">
        <f t="shared" si="38"/>
        <v>0</v>
      </c>
      <c r="I64" s="31">
        <f t="shared" si="38"/>
        <v>0</v>
      </c>
      <c r="J64" s="31">
        <f t="shared" si="38"/>
        <v>0</v>
      </c>
      <c r="K64" s="31">
        <f t="shared" si="38"/>
        <v>0</v>
      </c>
      <c r="L64" s="31">
        <f t="shared" si="38"/>
        <v>0</v>
      </c>
      <c r="M64" s="31">
        <f t="shared" si="38"/>
        <v>0</v>
      </c>
      <c r="N64" s="31">
        <f t="shared" si="38"/>
        <v>0</v>
      </c>
      <c r="O64" s="31">
        <f t="shared" si="38"/>
        <v>0</v>
      </c>
      <c r="P64" s="31">
        <f t="shared" si="38"/>
        <v>0</v>
      </c>
      <c r="Q64" s="31">
        <f t="shared" si="38"/>
        <v>0</v>
      </c>
      <c r="R64" s="31">
        <f t="shared" si="38"/>
        <v>0</v>
      </c>
      <c r="S64" s="87">
        <v>0</v>
      </c>
    </row>
    <row r="65" spans="1:36" s="174" customFormat="1" ht="15" customHeight="1" x14ac:dyDescent="0.25">
      <c r="A65" s="31" t="str">
        <f t="shared" si="29"/>
        <v xml:space="preserve"> - herav uspesifiserte rammeendringer</v>
      </c>
      <c r="B65" s="31"/>
      <c r="C65" s="31"/>
      <c r="D65" s="31">
        <f t="shared" ref="D65:R65" si="39">D83+D101</f>
        <v>-558.44914711493641</v>
      </c>
      <c r="E65" s="31">
        <f t="shared" si="39"/>
        <v>-429.10407240007191</v>
      </c>
      <c r="F65" s="31">
        <f t="shared" si="39"/>
        <v>-341.71254150669984</v>
      </c>
      <c r="G65" s="31">
        <f t="shared" si="39"/>
        <v>-200.01639753916152</v>
      </c>
      <c r="H65" s="31">
        <f t="shared" si="39"/>
        <v>-239.77911251045714</v>
      </c>
      <c r="I65" s="31">
        <f t="shared" si="39"/>
        <v>-155.84874793440582</v>
      </c>
      <c r="J65" s="31">
        <f t="shared" si="39"/>
        <v>-260.69814261662543</v>
      </c>
      <c r="K65" s="31">
        <f t="shared" si="39"/>
        <v>-254.88770434477246</v>
      </c>
      <c r="L65" s="31">
        <f t="shared" si="39"/>
        <v>-324.83710584354952</v>
      </c>
      <c r="M65" s="31">
        <f t="shared" si="39"/>
        <v>-355.06530716728827</v>
      </c>
      <c r="N65" s="31">
        <f t="shared" si="39"/>
        <v>-457.17107749151887</v>
      </c>
      <c r="O65" s="31">
        <f t="shared" si="39"/>
        <v>-618.97400224160594</v>
      </c>
      <c r="P65" s="31">
        <f t="shared" si="39"/>
        <v>-416.78288899140398</v>
      </c>
      <c r="Q65" s="31">
        <f t="shared" si="39"/>
        <v>-297.59738595831391</v>
      </c>
      <c r="R65" s="31">
        <f t="shared" si="39"/>
        <v>-563.42381131798777</v>
      </c>
      <c r="S65" s="87">
        <v>-5474.3474449787973</v>
      </c>
      <c r="U65" s="286"/>
      <c r="V65" s="286"/>
      <c r="W65" s="286"/>
    </row>
    <row r="66" spans="1:36" s="174" customFormat="1" ht="15" customHeight="1" x14ac:dyDescent="0.25">
      <c r="A66" s="185" t="str">
        <f t="shared" si="29"/>
        <v xml:space="preserve"> - herav spesifiserte rammeendringer</v>
      </c>
      <c r="B66" s="185"/>
      <c r="C66" s="185"/>
      <c r="D66" s="185">
        <f t="shared" ref="D66:R66" si="40">D84+D102</f>
        <v>2244.9861998572233</v>
      </c>
      <c r="E66" s="185">
        <f t="shared" si="40"/>
        <v>1923.8546138389129</v>
      </c>
      <c r="F66" s="185">
        <f t="shared" si="40"/>
        <v>1459.8494072001017</v>
      </c>
      <c r="G66" s="185">
        <f t="shared" si="40"/>
        <v>988.55292825524066</v>
      </c>
      <c r="H66" s="185">
        <f t="shared" si="40"/>
        <v>1250.827312732687</v>
      </c>
      <c r="I66" s="185">
        <f t="shared" si="40"/>
        <v>964.19692168884762</v>
      </c>
      <c r="J66" s="185">
        <f t="shared" si="40"/>
        <v>1585.1349944015924</v>
      </c>
      <c r="K66" s="185">
        <f t="shared" si="40"/>
        <v>1551.7388817108654</v>
      </c>
      <c r="L66" s="185">
        <f t="shared" si="40"/>
        <v>1463.8532767210322</v>
      </c>
      <c r="M66" s="185">
        <f t="shared" si="40"/>
        <v>1402.7915107567096</v>
      </c>
      <c r="N66" s="185">
        <f t="shared" si="40"/>
        <v>1819.6837273372171</v>
      </c>
      <c r="O66" s="185">
        <f t="shared" si="40"/>
        <v>2486.5161382111901</v>
      </c>
      <c r="P66" s="185">
        <f t="shared" si="40"/>
        <v>1946.6527928940884</v>
      </c>
      <c r="Q66" s="185">
        <f t="shared" si="40"/>
        <v>1681.8359841673878</v>
      </c>
      <c r="R66" s="185">
        <f t="shared" si="40"/>
        <v>2279.5253102269007</v>
      </c>
      <c r="S66" s="185">
        <v>25050</v>
      </c>
      <c r="U66" s="286"/>
      <c r="V66" s="286"/>
      <c r="W66" s="286"/>
      <c r="X66" s="286"/>
      <c r="Y66" s="286"/>
      <c r="Z66" s="286"/>
      <c r="AA66" s="286"/>
      <c r="AB66" s="286"/>
      <c r="AC66" s="286"/>
      <c r="AD66" s="286"/>
      <c r="AE66" s="286"/>
      <c r="AF66" s="286"/>
      <c r="AG66" s="286"/>
      <c r="AH66" s="286"/>
      <c r="AI66" s="286"/>
      <c r="AJ66" s="286"/>
    </row>
    <row r="67" spans="1:36" s="286" customFormat="1" ht="15" customHeight="1" x14ac:dyDescent="0.25">
      <c r="A67" s="185" t="s">
        <v>383</v>
      </c>
      <c r="B67" s="185"/>
      <c r="C67" s="185"/>
      <c r="D67" s="185">
        <f t="shared" ref="D67:R67" si="41">D85+D103</f>
        <v>664.60884524899302</v>
      </c>
      <c r="E67" s="185">
        <f t="shared" si="41"/>
        <v>-1195.3745978477964</v>
      </c>
      <c r="F67" s="185">
        <f t="shared" si="41"/>
        <v>1016.9388013869466</v>
      </c>
      <c r="G67" s="185">
        <f t="shared" si="41"/>
        <v>-569.19026239038794</v>
      </c>
      <c r="H67" s="185">
        <f t="shared" si="41"/>
        <v>1350.1836154632256</v>
      </c>
      <c r="I67" s="185">
        <f t="shared" si="41"/>
        <v>833.17410158184066</v>
      </c>
      <c r="J67" s="185">
        <f t="shared" si="41"/>
        <v>2291.568710747124</v>
      </c>
      <c r="K67" s="185">
        <f t="shared" si="41"/>
        <v>-194.9084055518033</v>
      </c>
      <c r="L67" s="185">
        <f t="shared" si="41"/>
        <v>-1093.2880729412282</v>
      </c>
      <c r="M67" s="185">
        <f t="shared" si="41"/>
        <v>-1022.6610823572992</v>
      </c>
      <c r="N67" s="185">
        <f t="shared" si="41"/>
        <v>386.1030450719918</v>
      </c>
      <c r="O67" s="185">
        <f t="shared" si="41"/>
        <v>-1300.1064403122145</v>
      </c>
      <c r="P67" s="185">
        <f t="shared" si="41"/>
        <v>-1965.4636622837934</v>
      </c>
      <c r="Q67" s="185">
        <f t="shared" si="41"/>
        <v>-515.19830274483684</v>
      </c>
      <c r="R67" s="185">
        <f t="shared" si="41"/>
        <v>1313.5502207563259</v>
      </c>
      <c r="S67" s="185">
        <f>S85+S103</f>
        <v>-6.3486172584816813E-2</v>
      </c>
    </row>
    <row r="68" spans="1:36" s="286" customFormat="1" ht="15" customHeight="1" x14ac:dyDescent="0.25">
      <c r="A68" s="178" t="str">
        <f>A35</f>
        <v>Kompensasjon for forventet lønns- og prisutvikling</v>
      </c>
      <c r="B68" s="31"/>
      <c r="C68" s="31"/>
      <c r="D68" s="178">
        <f>SUM(D69:D70)</f>
        <v>6200.239325677856</v>
      </c>
      <c r="E68" s="178">
        <f t="shared" ref="E68:S68" si="42">SUM(E69:E70)</f>
        <v>4764.1722764702645</v>
      </c>
      <c r="F68" s="178">
        <f t="shared" si="42"/>
        <v>3793.8987799924239</v>
      </c>
      <c r="G68" s="178">
        <f t="shared" si="42"/>
        <v>2220.7027089388416</v>
      </c>
      <c r="H68" s="178">
        <f t="shared" si="42"/>
        <v>2662.1723581171327</v>
      </c>
      <c r="I68" s="178">
        <f t="shared" si="42"/>
        <v>1730.3268181044978</v>
      </c>
      <c r="J68" s="178">
        <f t="shared" si="42"/>
        <v>2894.4280501338117</v>
      </c>
      <c r="K68" s="178">
        <f t="shared" si="42"/>
        <v>2829.9170591891843</v>
      </c>
      <c r="L68" s="178">
        <f t="shared" si="42"/>
        <v>3606.5375128525948</v>
      </c>
      <c r="M68" s="178">
        <f t="shared" si="42"/>
        <v>3942.1492396503063</v>
      </c>
      <c r="N68" s="178">
        <f t="shared" si="42"/>
        <v>5075.7890989169009</v>
      </c>
      <c r="O68" s="178">
        <f t="shared" si="42"/>
        <v>6872.2227799924467</v>
      </c>
      <c r="P68" s="178">
        <f t="shared" si="42"/>
        <v>4627.375065293596</v>
      </c>
      <c r="Q68" s="178">
        <f t="shared" si="42"/>
        <v>3304.1057098398737</v>
      </c>
      <c r="R68" s="178">
        <f t="shared" si="42"/>
        <v>6255.4710487150351</v>
      </c>
      <c r="S68" s="178">
        <f t="shared" si="42"/>
        <v>60779.507831884759</v>
      </c>
    </row>
    <row r="69" spans="1:36" s="286" customFormat="1" ht="15" customHeight="1" x14ac:dyDescent="0.25">
      <c r="A69" s="31" t="str">
        <f>A36</f>
        <v xml:space="preserve"> - herav generell lønns- og priskompensasjon</v>
      </c>
      <c r="B69" s="31"/>
      <c r="C69" s="31"/>
      <c r="D69" s="31">
        <f t="shared" ref="D69:R69" si="43">D87+D105</f>
        <v>8690.1519256810407</v>
      </c>
      <c r="E69" s="31">
        <f t="shared" si="43"/>
        <v>6677.3843246958841</v>
      </c>
      <c r="F69" s="31">
        <f t="shared" si="43"/>
        <v>5317.4651907788475</v>
      </c>
      <c r="G69" s="31">
        <f t="shared" si="43"/>
        <v>3112.4998421476498</v>
      </c>
      <c r="H69" s="31">
        <f t="shared" si="43"/>
        <v>3731.2563320863719</v>
      </c>
      <c r="I69" s="31">
        <f t="shared" si="43"/>
        <v>2425.197180395035</v>
      </c>
      <c r="J69" s="31">
        <f t="shared" si="43"/>
        <v>4056.7820325009229</v>
      </c>
      <c r="K69" s="31">
        <f t="shared" si="43"/>
        <v>3966.3645046059401</v>
      </c>
      <c r="L69" s="31">
        <f t="shared" si="43"/>
        <v>5054.8627667578658</v>
      </c>
      <c r="M69" s="31">
        <f t="shared" si="43"/>
        <v>5525.2505599892847</v>
      </c>
      <c r="N69" s="31">
        <f t="shared" si="43"/>
        <v>7114.1412605845135</v>
      </c>
      <c r="O69" s="31">
        <f t="shared" si="43"/>
        <v>9631.9927164636301</v>
      </c>
      <c r="P69" s="31">
        <f t="shared" si="43"/>
        <v>6485.6516373443756</v>
      </c>
      <c r="Q69" s="31">
        <f t="shared" si="43"/>
        <v>4630.9794007636256</v>
      </c>
      <c r="R69" s="31">
        <f t="shared" si="43"/>
        <v>8767.5637865946119</v>
      </c>
      <c r="S69" s="31">
        <v>85187.543461389592</v>
      </c>
      <c r="U69" s="188"/>
      <c r="V69" s="188"/>
      <c r="W69" s="188"/>
    </row>
    <row r="70" spans="1:36" s="286" customFormat="1" ht="15" customHeight="1" x14ac:dyDescent="0.25">
      <c r="A70" s="185" t="str">
        <f>A37</f>
        <v xml:space="preserve"> - herav kompensasjon for endring i løpende pensjonsutgifter</v>
      </c>
      <c r="B70" s="185"/>
      <c r="C70" s="185"/>
      <c r="D70" s="185">
        <f t="shared" ref="D70:R70" si="44">D88+D106</f>
        <v>-2489.9126000031847</v>
      </c>
      <c r="E70" s="185">
        <f t="shared" si="44"/>
        <v>-1913.21204822562</v>
      </c>
      <c r="F70" s="185">
        <f t="shared" si="44"/>
        <v>-1523.5664107864236</v>
      </c>
      <c r="G70" s="185">
        <f t="shared" si="44"/>
        <v>-891.7971332088083</v>
      </c>
      <c r="H70" s="185">
        <f t="shared" si="44"/>
        <v>-1069.0839739692394</v>
      </c>
      <c r="I70" s="185">
        <f t="shared" si="44"/>
        <v>-694.87036229053729</v>
      </c>
      <c r="J70" s="185">
        <f t="shared" si="44"/>
        <v>-1162.3539823671113</v>
      </c>
      <c r="K70" s="185">
        <f t="shared" si="44"/>
        <v>-1136.447445416756</v>
      </c>
      <c r="L70" s="185">
        <f t="shared" si="44"/>
        <v>-1448.3252539052708</v>
      </c>
      <c r="M70" s="185">
        <f t="shared" si="44"/>
        <v>-1583.1013203389784</v>
      </c>
      <c r="N70" s="185">
        <f t="shared" si="44"/>
        <v>-2038.352161667613</v>
      </c>
      <c r="O70" s="185">
        <f t="shared" si="44"/>
        <v>-2759.7699364711834</v>
      </c>
      <c r="P70" s="185">
        <f t="shared" si="44"/>
        <v>-1858.27657205078</v>
      </c>
      <c r="Q70" s="185">
        <f t="shared" si="44"/>
        <v>-1326.8736909237518</v>
      </c>
      <c r="R70" s="185">
        <f t="shared" si="44"/>
        <v>-2512.0927378795764</v>
      </c>
      <c r="S70" s="185">
        <v>-24408.035629504833</v>
      </c>
      <c r="U70" s="176"/>
      <c r="V70" s="176"/>
      <c r="W70" s="176"/>
      <c r="X70" s="188"/>
      <c r="Y70" s="188"/>
      <c r="Z70" s="188"/>
      <c r="AA70" s="188"/>
      <c r="AB70" s="188"/>
      <c r="AC70" s="188"/>
      <c r="AD70" s="188"/>
      <c r="AE70" s="188"/>
      <c r="AF70" s="188"/>
      <c r="AG70" s="188"/>
      <c r="AH70" s="188"/>
      <c r="AI70" s="188"/>
      <c r="AJ70" s="188"/>
    </row>
    <row r="71" spans="1:36" s="188" customFormat="1" ht="15" customHeight="1" x14ac:dyDescent="0.25">
      <c r="A71" s="351" t="str">
        <f>A53</f>
        <v>Bydelsfordelt budsjett 2019</v>
      </c>
      <c r="B71" s="352"/>
      <c r="C71" s="353"/>
      <c r="D71" s="354">
        <f t="shared" ref="D71:R71" si="45">D89+D107</f>
        <v>310109.81592214305</v>
      </c>
      <c r="E71" s="354">
        <f t="shared" si="45"/>
        <v>228868.65028661196</v>
      </c>
      <c r="F71" s="354">
        <f t="shared" si="45"/>
        <v>182720.64772005437</v>
      </c>
      <c r="G71" s="354">
        <f t="shared" si="45"/>
        <v>114832.04769010168</v>
      </c>
      <c r="H71" s="354">
        <f t="shared" si="45"/>
        <v>131294.22009444897</v>
      </c>
      <c r="I71" s="354">
        <f t="shared" si="45"/>
        <v>85031.926070420726</v>
      </c>
      <c r="J71" s="354">
        <f t="shared" si="45"/>
        <v>141557.67917158367</v>
      </c>
      <c r="K71" s="354">
        <f t="shared" si="45"/>
        <v>137380.84244615541</v>
      </c>
      <c r="L71" s="354">
        <f t="shared" si="45"/>
        <v>173540.77496045385</v>
      </c>
      <c r="M71" s="354">
        <f t="shared" si="45"/>
        <v>188047.99277977174</v>
      </c>
      <c r="N71" s="354">
        <f t="shared" si="45"/>
        <v>245887.74003586697</v>
      </c>
      <c r="O71" s="354">
        <f t="shared" si="45"/>
        <v>323971.76427400234</v>
      </c>
      <c r="P71" s="354">
        <f t="shared" si="45"/>
        <v>220015.83304118965</v>
      </c>
      <c r="Q71" s="354">
        <f t="shared" si="45"/>
        <v>159134.01740086667</v>
      </c>
      <c r="R71" s="354">
        <f t="shared" si="45"/>
        <v>301480.48421792092</v>
      </c>
      <c r="S71" s="354">
        <f>S89+S107</f>
        <v>2943874.4361115922</v>
      </c>
      <c r="U71"/>
      <c r="V71"/>
      <c r="W71"/>
      <c r="X71" s="176"/>
      <c r="Y71" s="176"/>
      <c r="Z71" s="176"/>
      <c r="AA71" s="176"/>
      <c r="AB71" s="176"/>
      <c r="AC71" s="176"/>
      <c r="AD71" s="176"/>
      <c r="AE71" s="176"/>
      <c r="AF71" s="176"/>
      <c r="AG71" s="176"/>
      <c r="AH71" s="176"/>
      <c r="AI71" s="176"/>
      <c r="AJ71" s="176"/>
    </row>
    <row r="72" spans="1:36" s="176" customFormat="1" ht="15" customHeight="1" x14ac:dyDescent="0.25">
      <c r="A72" s="31"/>
      <c r="B72" s="31"/>
      <c r="C72" s="31"/>
      <c r="D72" s="221"/>
      <c r="E72" s="221"/>
      <c r="F72" s="221"/>
      <c r="G72" s="221"/>
      <c r="H72" s="221"/>
      <c r="I72" s="221"/>
      <c r="J72" s="221"/>
      <c r="K72" s="221"/>
      <c r="L72" s="221"/>
      <c r="M72" s="221"/>
      <c r="N72" s="221"/>
      <c r="O72" s="221"/>
      <c r="P72" s="221"/>
      <c r="Q72" s="221"/>
      <c r="R72" s="221"/>
      <c r="S72" s="221"/>
      <c r="U72" s="174"/>
      <c r="V72" s="174"/>
      <c r="W72" s="174"/>
      <c r="X72"/>
      <c r="Y72"/>
      <c r="Z72"/>
      <c r="AA72"/>
      <c r="AB72"/>
      <c r="AC72"/>
      <c r="AD72"/>
      <c r="AE72"/>
      <c r="AF72"/>
      <c r="AG72"/>
      <c r="AH72"/>
      <c r="AI72"/>
      <c r="AJ72"/>
    </row>
    <row r="73" spans="1:36" ht="15" customHeight="1" x14ac:dyDescent="0.25">
      <c r="A73" s="201" t="s">
        <v>31</v>
      </c>
      <c r="B73" s="201"/>
      <c r="C73" s="201"/>
      <c r="D73" s="201"/>
      <c r="E73" s="198"/>
      <c r="F73" s="199"/>
      <c r="G73" s="200"/>
      <c r="H73" s="200"/>
      <c r="I73" s="200"/>
      <c r="J73" s="200"/>
      <c r="K73" s="200"/>
      <c r="L73" s="200"/>
      <c r="M73" s="200"/>
      <c r="N73" s="200"/>
      <c r="O73" s="200"/>
      <c r="P73" s="200"/>
      <c r="Q73" s="200"/>
      <c r="R73" s="200"/>
      <c r="S73" s="200"/>
      <c r="U73" s="174"/>
      <c r="V73" s="174"/>
      <c r="W73" s="174"/>
      <c r="X73" s="174"/>
      <c r="Y73" s="174"/>
      <c r="Z73" s="174"/>
      <c r="AA73" s="174"/>
      <c r="AB73" s="174"/>
      <c r="AC73" s="174"/>
      <c r="AD73" s="174"/>
      <c r="AE73" s="174"/>
      <c r="AF73" s="174"/>
      <c r="AG73" s="174"/>
      <c r="AH73" s="174"/>
      <c r="AI73" s="174"/>
      <c r="AJ73" s="174"/>
    </row>
    <row r="74" spans="1:36" s="174" customFormat="1" ht="15" customHeight="1" x14ac:dyDescent="0.25">
      <c r="A74" s="343" t="str">
        <f t="shared" ref="A74:A84" si="46">A56</f>
        <v>Bydelsfordelt Dok3 2018</v>
      </c>
      <c r="B74" s="343"/>
      <c r="C74" s="343"/>
      <c r="D74" s="343">
        <f>'Tabell 2.1 DOK32018'!D33</f>
        <v>229039.4859966058</v>
      </c>
      <c r="E74" s="343">
        <f>'Tabell 2.1 DOK32018'!E33</f>
        <v>160294.65489719828</v>
      </c>
      <c r="F74" s="343">
        <f>'Tabell 2.1 DOK32018'!F33</f>
        <v>137898.84887179549</v>
      </c>
      <c r="G74" s="343">
        <f>'Tabell 2.1 DOK32018'!G33</f>
        <v>74874.452230715484</v>
      </c>
      <c r="H74" s="343">
        <f>'Tabell 2.1 DOK32018'!H33</f>
        <v>77121.24027942773</v>
      </c>
      <c r="I74" s="343">
        <f>'Tabell 2.1 DOK32018'!I33</f>
        <v>42769.755332332497</v>
      </c>
      <c r="J74" s="343">
        <f>'Tabell 2.1 DOK32018'!J33</f>
        <v>70903.721509347204</v>
      </c>
      <c r="K74" s="343">
        <f>'Tabell 2.1 DOK32018'!K33</f>
        <v>72607.701079490624</v>
      </c>
      <c r="L74" s="343">
        <f>'Tabell 2.1 DOK32018'!L33</f>
        <v>123121.62230121039</v>
      </c>
      <c r="M74" s="343">
        <f>'Tabell 2.1 DOK32018'!M33</f>
        <v>147217.65370848816</v>
      </c>
      <c r="N74" s="343">
        <f>'Tabell 2.1 DOK32018'!N33</f>
        <v>182318.93739598079</v>
      </c>
      <c r="O74" s="343">
        <f>'Tabell 2.1 DOK32018'!O33</f>
        <v>247662.41594345335</v>
      </c>
      <c r="P74" s="343">
        <f>'Tabell 2.1 DOK32018'!P33</f>
        <v>154145.31100898681</v>
      </c>
      <c r="Q74" s="343">
        <f>'Tabell 2.1 DOK32018'!Q33</f>
        <v>92092.748123295212</v>
      </c>
      <c r="R74" s="343">
        <f>'Tabell 2.1 DOK32018'!R33</f>
        <v>236176.15259444801</v>
      </c>
      <c r="S74" s="343">
        <f>'Tabell 2.1 DOK32018'!S33</f>
        <v>2048244.7012727764</v>
      </c>
    </row>
    <row r="75" spans="1:36" s="174" customFormat="1" ht="15" customHeight="1" x14ac:dyDescent="0.25">
      <c r="A75" s="31" t="str">
        <f t="shared" si="46"/>
        <v>Effekt av oppdaterte kriterieandeler</v>
      </c>
      <c r="B75" s="31"/>
      <c r="C75" s="31"/>
      <c r="D75" s="31">
        <f>($S$74-'Tabell 2.2 DOK3 2018'!$S$91-'Tabell 2.3 DOK32018'!$S$32-'Tabell 2.2 DOK3 2018'!$S$90)*('Kriterier 2018'!V44*'Kriterier 2018'!$C$44+'Kriterier 2018'!D43*'Kriterier 2018'!$C$43-'Kriterier 2018'!D45)/100</f>
        <v>-1318.5230395757003</v>
      </c>
      <c r="E75" s="31">
        <f>($S$74-'Tabell 2.2 DOK3 2018'!$S$91-'Tabell 2.3 DOK32018'!$S$32-'Tabell 2.2 DOK3 2018'!$S$90)*('Kriterier 2018'!W44*'Kriterier 2018'!$C$44+'Kriterier 2018'!E43*'Kriterier 2018'!$C$43-'Kriterier 2018'!E45)/100</f>
        <v>3161.9461604142352</v>
      </c>
      <c r="F75" s="31">
        <f>($S$74-'Tabell 2.2 DOK3 2018'!$S$91-'Tabell 2.3 DOK32018'!$S$32-'Tabell 2.2 DOK3 2018'!$S$90)*('Kriterier 2018'!X44*'Kriterier 2018'!$C$44+'Kriterier 2018'!F43*'Kriterier 2018'!$C$43-'Kriterier 2018'!F45)/100</f>
        <v>286.07299136318534</v>
      </c>
      <c r="G75" s="31">
        <f>($S$74-'Tabell 2.2 DOK3 2018'!$S$91-'Tabell 2.3 DOK32018'!$S$32-'Tabell 2.2 DOK3 2018'!$S$90)*('Kriterier 2018'!Y44*'Kriterier 2018'!$C$44+'Kriterier 2018'!G43*'Kriterier 2018'!$C$43-'Kriterier 2018'!G45)/100</f>
        <v>1263.1728614953179</v>
      </c>
      <c r="H75" s="31">
        <f>($S$74-'Tabell 2.2 DOK3 2018'!$S$91-'Tabell 2.3 DOK32018'!$S$32-'Tabell 2.2 DOK3 2018'!$S$90)*('Kriterier 2018'!Z44*'Kriterier 2018'!$C$44+'Kriterier 2018'!H43*'Kriterier 2018'!$C$43-'Kriterier 2018'!H45)/100</f>
        <v>2473.6600330401434</v>
      </c>
      <c r="I75" s="31">
        <f>($S$74-'Tabell 2.2 DOK3 2018'!$S$91-'Tabell 2.3 DOK32018'!$S$32-'Tabell 2.2 DOK3 2018'!$S$90)*('Kriterier 2018'!AA44*'Kriterier 2018'!$C$44+'Kriterier 2018'!I43*'Kriterier 2018'!$C$43-'Kriterier 2018'!I45)/100</f>
        <v>1644.7936230025991</v>
      </c>
      <c r="J75" s="31">
        <f>($S$74-'Tabell 2.2 DOK3 2018'!$S$91-'Tabell 2.3 DOK32018'!$S$32-'Tabell 2.2 DOK3 2018'!$S$90)*('Kriterier 2018'!AB44*'Kriterier 2018'!$C$44+'Kriterier 2018'!J43*'Kriterier 2018'!$C$43-'Kriterier 2018'!J45)/100</f>
        <v>86.791880508287463</v>
      </c>
      <c r="K75" s="31">
        <f>($S$74-'Tabell 2.2 DOK3 2018'!$S$91-'Tabell 2.3 DOK32018'!$S$32-'Tabell 2.2 DOK3 2018'!$S$90)*('Kriterier 2018'!AC44*'Kriterier 2018'!$C$44+'Kriterier 2018'!K43*'Kriterier 2018'!$C$43-'Kriterier 2018'!K45)/100</f>
        <v>1193.3961096656185</v>
      </c>
      <c r="L75" s="31">
        <f>($S$74-'Tabell 2.2 DOK3 2018'!$S$91-'Tabell 2.3 DOK32018'!$S$32-'Tabell 2.2 DOK3 2018'!$S$90)*('Kriterier 2018'!AD44*'Kriterier 2018'!$C$44+'Kriterier 2018'!L43*'Kriterier 2018'!$C$43-'Kriterier 2018'!L45)/100</f>
        <v>-438.61950406153619</v>
      </c>
      <c r="M75" s="31">
        <f>($S$74-'Tabell 2.2 DOK3 2018'!$S$91-'Tabell 2.3 DOK32018'!$S$32-'Tabell 2.2 DOK3 2018'!$S$90)*('Kriterier 2018'!AE44*'Kriterier 2018'!$C$44+'Kriterier 2018'!M43*'Kriterier 2018'!$C$43-'Kriterier 2018'!M45)/100</f>
        <v>-3020.8109839257149</v>
      </c>
      <c r="N75" s="31">
        <f>($S$74-'Tabell 2.2 DOK3 2018'!$S$91-'Tabell 2.3 DOK32018'!$S$32-'Tabell 2.2 DOK3 2018'!$S$90)*('Kriterier 2018'!AF44*'Kriterier 2018'!$C$44+'Kriterier 2018'!N43*'Kriterier 2018'!$C$43-'Kriterier 2018'!N45)/100</f>
        <v>3377.5427860813593</v>
      </c>
      <c r="O75" s="31">
        <f>($S$74-'Tabell 2.2 DOK3 2018'!$S$91-'Tabell 2.3 DOK32018'!$S$32-'Tabell 2.2 DOK3 2018'!$S$90)*('Kriterier 2018'!AG44*'Kriterier 2018'!$C$44+'Kriterier 2018'!O43*'Kriterier 2018'!$C$43-'Kriterier 2018'!O45)/100</f>
        <v>-2342.8197954012844</v>
      </c>
      <c r="P75" s="31">
        <f>($S$74-'Tabell 2.2 DOK3 2018'!$S$91-'Tabell 2.3 DOK32018'!$S$32-'Tabell 2.2 DOK3 2018'!$S$90)*('Kriterier 2018'!AH44*'Kriterier 2018'!$C$44+'Kriterier 2018'!P43*'Kriterier 2018'!$C$43-'Kriterier 2018'!P45)/100</f>
        <v>-4752.8587978865326</v>
      </c>
      <c r="Q75" s="31">
        <f>($S$74-'Tabell 2.2 DOK3 2018'!$S$91-'Tabell 2.3 DOK32018'!$S$32-'Tabell 2.2 DOK3 2018'!$S$90)*('Kriterier 2018'!AI44*'Kriterier 2018'!$C$44+'Kriterier 2018'!Q43*'Kriterier 2018'!$C$43-'Kriterier 2018'!Q45)/100</f>
        <v>-130.62190925749582</v>
      </c>
      <c r="R75" s="31">
        <f>($S$74-'Tabell 2.2 DOK3 2018'!$S$91-'Tabell 2.3 DOK32018'!$S$32-'Tabell 2.2 DOK3 2018'!$S$90)*('Kriterier 2018'!AJ44*'Kriterier 2018'!$C$44+'Kriterier 2018'!R43*'Kriterier 2018'!$C$43-'Kriterier 2018'!R45)/100</f>
        <v>-1483.1224154626543</v>
      </c>
      <c r="S75" s="31">
        <f>($S$74-'Tabell 2.2 DOK3 2018'!$S$91-'Tabell 2.3 DOK32018'!$S$32-'Tabell 2.2 DOK3 2018'!$S$90)*('Kriterier 2018'!AK44*'Kriterier 2018'!$C$44+'Kriterier 2018'!S43*'Kriterier 2018'!$C$43-'Kriterier 2018'!S45)/100</f>
        <v>-5.4975670188121164E-10</v>
      </c>
    </row>
    <row r="76" spans="1:36" s="174" customFormat="1" ht="15" customHeight="1" x14ac:dyDescent="0.25">
      <c r="A76" s="31" t="str">
        <f t="shared" si="46"/>
        <v>Effekt av oppdaterte regnskapsandeler</v>
      </c>
      <c r="B76" s="31"/>
      <c r="C76" s="31"/>
      <c r="D76" s="31">
        <f>($S$74-'Tabell 2.2 DOK3 2018'!$S$91-'Tabell 2.3 DOK32018'!$S$32-'Tabell 2.2 DOK3 2018'!$S$90)*('Tabell 4.1'!D47-('Kriterier 2018'!V44*'Kriterier 2018'!$C$44+'Kriterier 2018'!D43*'Kriterier 2018'!$C$43))/100</f>
        <v>986.83302841393845</v>
      </c>
      <c r="E76" s="31">
        <f>($S$74-'Tabell 2.2 DOK3 2018'!$S$91-'Tabell 2.3 DOK32018'!$S$32-'Tabell 2.2 DOK3 2018'!$S$90)*('Tabell 4.1'!E47-('Kriterier 2018'!W44*'Kriterier 2018'!$C$44+'Kriterier 2018'!E43*'Kriterier 2018'!$C$43))/100</f>
        <v>-2127.8812522669173</v>
      </c>
      <c r="F76" s="31">
        <f>($S$74-'Tabell 2.2 DOK3 2018'!$S$91-'Tabell 2.3 DOK32018'!$S$32-'Tabell 2.2 DOK3 2018'!$S$90)*('Tabell 4.1'!F47-('Kriterier 2018'!X44*'Kriterier 2018'!$C$44+'Kriterier 2018'!F43*'Kriterier 2018'!$C$43))/100</f>
        <v>-4847.1360046804439</v>
      </c>
      <c r="G76" s="31">
        <f>($S$74-'Tabell 2.2 DOK3 2018'!$S$91-'Tabell 2.3 DOK32018'!$S$32-'Tabell 2.2 DOK3 2018'!$S$90)*('Tabell 4.1'!G47-('Kriterier 2018'!Y44*'Kriterier 2018'!$C$44+'Kriterier 2018'!G43*'Kriterier 2018'!$C$43))/100</f>
        <v>148.04577693937281</v>
      </c>
      <c r="H76" s="31">
        <f>($S$74-'Tabell 2.2 DOK3 2018'!$S$91-'Tabell 2.3 DOK32018'!$S$32-'Tabell 2.2 DOK3 2018'!$S$90)*('Tabell 4.1'!H47-('Kriterier 2018'!Z44*'Kriterier 2018'!$C$44+'Kriterier 2018'!H43*'Kriterier 2018'!$C$43))/100</f>
        <v>1191.7739752712455</v>
      </c>
      <c r="I76" s="31">
        <f>($S$74-'Tabell 2.2 DOK3 2018'!$S$91-'Tabell 2.3 DOK32018'!$S$32-'Tabell 2.2 DOK3 2018'!$S$90)*('Tabell 4.1'!I47-('Kriterier 2018'!AA44*'Kriterier 2018'!$C$44+'Kriterier 2018'!I43*'Kriterier 2018'!$C$43))/100</f>
        <v>456.56196361320633</v>
      </c>
      <c r="J76" s="31">
        <f>($S$74-'Tabell 2.2 DOK3 2018'!$S$91-'Tabell 2.3 DOK32018'!$S$32-'Tabell 2.2 DOK3 2018'!$S$90)*('Tabell 4.1'!J47-('Kriterier 2018'!AB44*'Kriterier 2018'!$C$44+'Kriterier 2018'!J43*'Kriterier 2018'!$C$43))/100</f>
        <v>5134.5369148287791</v>
      </c>
      <c r="K76" s="31">
        <f>($S$74-'Tabell 2.2 DOK3 2018'!$S$91-'Tabell 2.3 DOK32018'!$S$32-'Tabell 2.2 DOK3 2018'!$S$90)*('Tabell 4.1'!K47-('Kriterier 2018'!AC44*'Kriterier 2018'!$C$44+'Kriterier 2018'!K43*'Kriterier 2018'!$C$43))/100</f>
        <v>-95.292028012197534</v>
      </c>
      <c r="L76" s="31">
        <f>($S$74-'Tabell 2.2 DOK3 2018'!$S$91-'Tabell 2.3 DOK32018'!$S$32-'Tabell 2.2 DOK3 2018'!$S$90)*('Tabell 4.1'!L47-('Kriterier 2018'!AD44*'Kriterier 2018'!$C$44+'Kriterier 2018'!L43*'Kriterier 2018'!$C$43))/100</f>
        <v>-151.63639125196298</v>
      </c>
      <c r="M76" s="31">
        <f>($S$74-'Tabell 2.2 DOK3 2018'!$S$91-'Tabell 2.3 DOK32018'!$S$32-'Tabell 2.2 DOK3 2018'!$S$90)*('Tabell 4.1'!M47-('Kriterier 2018'!AE44*'Kriterier 2018'!$C$44+'Kriterier 2018'!M43*'Kriterier 2018'!$C$43))/100</f>
        <v>1487.2644559146004</v>
      </c>
      <c r="N76" s="31">
        <f>($S$74-'Tabell 2.2 DOK3 2018'!$S$91-'Tabell 2.3 DOK32018'!$S$32-'Tabell 2.2 DOK3 2018'!$S$90)*('Tabell 4.1'!N47-('Kriterier 2018'!AF44*'Kriterier 2018'!$C$44+'Kriterier 2018'!N43*'Kriterier 2018'!$C$43))/100</f>
        <v>-1181.7584684668495</v>
      </c>
      <c r="O76" s="31">
        <f>($S$74-'Tabell 2.2 DOK3 2018'!$S$91-'Tabell 2.3 DOK32018'!$S$32-'Tabell 2.2 DOK3 2018'!$S$90)*('Tabell 4.1'!O47-('Kriterier 2018'!AG44*'Kriterier 2018'!$C$44+'Kriterier 2018'!O43*'Kriterier 2018'!$C$43))/100</f>
        <v>2203.0694535093421</v>
      </c>
      <c r="P76" s="31">
        <f>($S$74-'Tabell 2.2 DOK3 2018'!$S$91-'Tabell 2.3 DOK32018'!$S$32-'Tabell 2.2 DOK3 2018'!$S$90)*('Tabell 4.1'!P47-('Kriterier 2018'!AH44*'Kriterier 2018'!$C$44+'Kriterier 2018'!P43*'Kriterier 2018'!$C$43))/100</f>
        <v>4531.3159701365039</v>
      </c>
      <c r="Q76" s="31">
        <f>($S$74-'Tabell 2.2 DOK3 2018'!$S$91-'Tabell 2.3 DOK32018'!$S$32-'Tabell 2.2 DOK3 2018'!$S$90)*('Tabell 4.1'!Q47-('Kriterier 2018'!AI44*'Kriterier 2018'!$C$44+'Kriterier 2018'!Q43*'Kriterier 2018'!$C$43))/100</f>
        <v>1981.0762726626469</v>
      </c>
      <c r="R76" s="31">
        <f>($S$74-'Tabell 2.2 DOK3 2018'!$S$91-'Tabell 2.3 DOK32018'!$S$32-'Tabell 2.2 DOK3 2018'!$S$90)*('Tabell 4.1'!R47-('Kriterier 2018'!AJ44*'Kriterier 2018'!$C$44+'Kriterier 2018'!R43*'Kriterier 2018'!$C$43))/100</f>
        <v>-9716.7736666113342</v>
      </c>
      <c r="S76" s="31">
        <f>($S$74-'Tabell 2.2 DOK3 2018'!$S$91-'Tabell 2.3 DOK32018'!$S$32-'Tabell 2.2 DOK3 2018'!$S$90)*('Tabell 4.1'!S47-('Kriterier 2018'!AK44*'Kriterier 2018'!$C$44+'Kriterier 2018'!S43*'Kriterier 2018'!$C$43))/100</f>
        <v>0</v>
      </c>
      <c r="U76" s="286"/>
      <c r="V76" s="286"/>
      <c r="W76" s="286"/>
    </row>
    <row r="77" spans="1:36" s="174" customFormat="1" ht="15" customHeight="1" x14ac:dyDescent="0.25">
      <c r="A77" s="185" t="str">
        <f t="shared" si="46"/>
        <v>Effekt av endringer i fordelingssystemet</v>
      </c>
      <c r="B77" s="185"/>
      <c r="C77" s="185"/>
      <c r="D77" s="185">
        <f>($S$74-'Tabell 2.2 DOK3 2018'!$S$91-'Tabell 2.3 DOK32018'!$S$32)*('Tabell 3.1'!D42-'Kriterier 2018'!V45)/100</f>
        <v>0</v>
      </c>
      <c r="E77" s="185">
        <f>($S$74-'Tabell 2.2 DOK3 2018'!$S$91-'Tabell 2.3 DOK32018'!$S$32)*('Tabell 3.1'!E42-'Kriterier 2018'!W45)/100</f>
        <v>0</v>
      </c>
      <c r="F77" s="185">
        <f>($S$74-'Tabell 2.2 DOK3 2018'!$S$91-'Tabell 2.3 DOK32018'!$S$32)*('Tabell 3.1'!F42-'Kriterier 2018'!X45)/100</f>
        <v>0</v>
      </c>
      <c r="G77" s="185">
        <f>($S$74-'Tabell 2.2 DOK3 2018'!$S$91-'Tabell 2.3 DOK32018'!$S$32)*('Tabell 3.1'!G42-'Kriterier 2018'!Y45)/100</f>
        <v>0</v>
      </c>
      <c r="H77" s="185">
        <f>($S$74-'Tabell 2.2 DOK3 2018'!$S$91-'Tabell 2.3 DOK32018'!$S$32)*('Tabell 3.1'!H42-'Kriterier 2018'!Z45)/100</f>
        <v>0</v>
      </c>
      <c r="I77" s="185">
        <f>($S$74-'Tabell 2.2 DOK3 2018'!$S$91-'Tabell 2.3 DOK32018'!$S$32)*('Tabell 3.1'!I42-'Kriterier 2018'!AA45)/100</f>
        <v>0</v>
      </c>
      <c r="J77" s="185">
        <f>($S$74-'Tabell 2.2 DOK3 2018'!$S$91-'Tabell 2.3 DOK32018'!$S$32)*('Tabell 3.1'!J42-'Kriterier 2018'!AB45)/100</f>
        <v>0</v>
      </c>
      <c r="K77" s="185">
        <f>($S$74-'Tabell 2.2 DOK3 2018'!$S$91-'Tabell 2.3 DOK32018'!$S$32)*('Tabell 3.1'!K42-'Kriterier 2018'!AC45)/100</f>
        <v>0</v>
      </c>
      <c r="L77" s="185">
        <f>($S$74-'Tabell 2.2 DOK3 2018'!$S$91-'Tabell 2.3 DOK32018'!$S$32)*('Tabell 3.1'!L42-'Kriterier 2018'!AD45)/100</f>
        <v>0</v>
      </c>
      <c r="M77" s="185">
        <f>($S$74-'Tabell 2.2 DOK3 2018'!$S$91-'Tabell 2.3 DOK32018'!$S$32)*('Tabell 3.1'!M42-'Kriterier 2018'!AE45)/100</f>
        <v>0</v>
      </c>
      <c r="N77" s="185">
        <f>($S$74-'Tabell 2.2 DOK3 2018'!$S$91-'Tabell 2.3 DOK32018'!$S$32)*('Tabell 3.1'!N42-'Kriterier 2018'!AF45)/100</f>
        <v>0</v>
      </c>
      <c r="O77" s="185">
        <f>($S$74-'Tabell 2.2 DOK3 2018'!$S$91-'Tabell 2.3 DOK32018'!$S$32)*('Tabell 3.1'!O42-'Kriterier 2018'!AG45)/100</f>
        <v>0</v>
      </c>
      <c r="P77" s="185">
        <f>($S$74-'Tabell 2.2 DOK3 2018'!$S$91-'Tabell 2.3 DOK32018'!$S$32)*('Tabell 3.1'!P42-'Kriterier 2018'!AH45)/100</f>
        <v>0</v>
      </c>
      <c r="Q77" s="185">
        <f>($S$74-'Tabell 2.2 DOK3 2018'!$S$91-'Tabell 2.3 DOK32018'!$S$32)*('Tabell 3.1'!Q42-'Kriterier 2018'!AI45)/100</f>
        <v>0</v>
      </c>
      <c r="R77" s="185">
        <f>($S$74-'Tabell 2.2 DOK3 2018'!$S$91-'Tabell 2.3 DOK32018'!$S$32)*('Tabell 3.1'!R42-'Kriterier 2018'!AJ45)/100</f>
        <v>0</v>
      </c>
      <c r="S77" s="185">
        <f>($S$74-'Tabell 2.2 DOK3 2018'!$S$91-'Tabell 2.3 DOK32018'!$S$32)*('Tabell 3.1'!S42-'Kriterier 2018'!AK45)/100</f>
        <v>0</v>
      </c>
      <c r="X77" s="286"/>
      <c r="Y77" s="286"/>
      <c r="Z77" s="286"/>
      <c r="AA77" s="286"/>
      <c r="AB77" s="286"/>
      <c r="AC77" s="286"/>
      <c r="AD77" s="286"/>
      <c r="AE77" s="286"/>
      <c r="AF77" s="286"/>
      <c r="AG77" s="286"/>
      <c r="AH77" s="286"/>
      <c r="AI77" s="286"/>
      <c r="AJ77" s="286"/>
    </row>
    <row r="78" spans="1:36" s="286" customFormat="1" ht="15" customHeight="1" x14ac:dyDescent="0.25">
      <c r="A78" s="178" t="str">
        <f t="shared" si="46"/>
        <v>Reelle endringer</v>
      </c>
      <c r="B78" s="31"/>
      <c r="C78" s="31"/>
      <c r="D78" s="178">
        <f>SUM(D79:D84)</f>
        <v>1441.0954317348978</v>
      </c>
      <c r="E78" s="178">
        <f t="shared" ref="E78:S78" si="47">SUM(E79:E84)</f>
        <v>1036.4402107893841</v>
      </c>
      <c r="F78" s="178">
        <f t="shared" si="47"/>
        <v>851.09104150735811</v>
      </c>
      <c r="G78" s="178">
        <f t="shared" si="47"/>
        <v>450.39119011084074</v>
      </c>
      <c r="H78" s="178">
        <f t="shared" si="47"/>
        <v>516.49030572276831</v>
      </c>
      <c r="I78" s="178">
        <f t="shared" si="47"/>
        <v>281.80753894307503</v>
      </c>
      <c r="J78" s="178">
        <f t="shared" si="47"/>
        <v>481.2848483247717</v>
      </c>
      <c r="K78" s="178">
        <f t="shared" si="47"/>
        <v>469.86883169626248</v>
      </c>
      <c r="L78" s="178">
        <f t="shared" si="47"/>
        <v>781.93490792652244</v>
      </c>
      <c r="M78" s="178">
        <f t="shared" si="47"/>
        <v>925.02005595858282</v>
      </c>
      <c r="N78" s="178">
        <f t="shared" si="47"/>
        <v>1186.2176262489716</v>
      </c>
      <c r="O78" s="178">
        <f t="shared" si="47"/>
        <v>1597.9169736665378</v>
      </c>
      <c r="P78" s="178">
        <f t="shared" si="47"/>
        <v>978.86321663466936</v>
      </c>
      <c r="Q78" s="178">
        <f t="shared" si="47"/>
        <v>594.90979716858294</v>
      </c>
      <c r="R78" s="178">
        <f t="shared" si="47"/>
        <v>1448.7496797272659</v>
      </c>
      <c r="S78" s="178">
        <f t="shared" si="47"/>
        <v>13042.08165616049</v>
      </c>
      <c r="U78" s="183"/>
      <c r="V78" s="183"/>
      <c r="W78" s="183"/>
      <c r="X78" s="174"/>
      <c r="Y78" s="174"/>
      <c r="Z78" s="174"/>
      <c r="AA78" s="174"/>
      <c r="AB78" s="174"/>
      <c r="AC78" s="174"/>
      <c r="AD78" s="174"/>
      <c r="AE78" s="174"/>
      <c r="AF78" s="174"/>
      <c r="AG78" s="174"/>
      <c r="AH78" s="174"/>
      <c r="AI78" s="174"/>
      <c r="AJ78" s="174"/>
    </row>
    <row r="79" spans="1:36" s="174" customFormat="1" ht="15" customHeight="1" x14ac:dyDescent="0.25">
      <c r="A79" s="31" t="str">
        <f t="shared" si="46"/>
        <v xml:space="preserve"> - herav justering for demografiske forhold</v>
      </c>
      <c r="B79" s="31"/>
      <c r="C79" s="31"/>
      <c r="D79" s="31">
        <f>$S79*'Tabell 3.1'!D$42/100</f>
        <v>1365.5608898515684</v>
      </c>
      <c r="E79" s="31">
        <f>$S79*'Tabell 3.1'!E$42/100</f>
        <v>982.11553888532433</v>
      </c>
      <c r="F79" s="31">
        <f>$S79*'Tabell 3.1'!F$42/100</f>
        <v>806.4813851962067</v>
      </c>
      <c r="G79" s="31">
        <f>$S79*'Tabell 3.1'!G$42/100</f>
        <v>426.78408438824886</v>
      </c>
      <c r="H79" s="31">
        <f>$S79*'Tabell 3.1'!H$42/100</f>
        <v>489.41863665017712</v>
      </c>
      <c r="I79" s="31">
        <f>$S79*'Tabell 3.1'!I$42/100</f>
        <v>267.03668970951122</v>
      </c>
      <c r="J79" s="31">
        <f>$S79*'Tabell 3.1'!J$42/100</f>
        <v>456.0584616934338</v>
      </c>
      <c r="K79" s="31">
        <f>$S79*'Tabell 3.1'!K$42/100</f>
        <v>445.24081181231531</v>
      </c>
      <c r="L79" s="31">
        <f>$S79*'Tabell 3.1'!L$42/100</f>
        <v>740.95004755422315</v>
      </c>
      <c r="M79" s="31">
        <f>$S79*'Tabell 3.1'!M$42/100</f>
        <v>876.53543473151558</v>
      </c>
      <c r="N79" s="31">
        <f>$S79*'Tabell 3.1'!N$42/100</f>
        <v>1124.0424204995654</v>
      </c>
      <c r="O79" s="31">
        <f>$S79*'Tabell 3.1'!O$42/100</f>
        <v>1514.1626823714823</v>
      </c>
      <c r="P79" s="31">
        <f>$S79*'Tabell 3.1'!P$42/100</f>
        <v>927.55642389442028</v>
      </c>
      <c r="Q79" s="31">
        <f>$S79*'Tabell 3.1'!Q$42/100</f>
        <v>563.72779630904517</v>
      </c>
      <c r="R79" s="31">
        <f>$S79*'Tabell 3.1'!R$42/100</f>
        <v>1372.8139429592445</v>
      </c>
      <c r="S79" s="87">
        <v>12358.485246506281</v>
      </c>
      <c r="U79" s="183"/>
      <c r="V79" s="183"/>
      <c r="W79" s="183"/>
      <c r="X79" s="183"/>
      <c r="Y79" s="183"/>
      <c r="Z79" s="183"/>
      <c r="AA79" s="183"/>
      <c r="AB79" s="183"/>
      <c r="AC79" s="183"/>
      <c r="AD79" s="183"/>
      <c r="AE79" s="183"/>
      <c r="AF79" s="183"/>
      <c r="AG79" s="183"/>
      <c r="AH79" s="183"/>
      <c r="AI79" s="183"/>
      <c r="AJ79" s="183"/>
    </row>
    <row r="80" spans="1:36" s="183" customFormat="1" ht="15" customHeight="1" x14ac:dyDescent="0.25">
      <c r="A80" s="31" t="str">
        <f t="shared" si="46"/>
        <v xml:space="preserve"> - herav justering for andre aktivitetsnøytrale forhold</v>
      </c>
      <c r="B80" s="31"/>
      <c r="C80" s="31"/>
      <c r="D80" s="31">
        <f>$S80*'Tabell 3.1'!D$42/100</f>
        <v>-393.07734569759401</v>
      </c>
      <c r="E80" s="31">
        <f>$S80*'Tabell 3.1'!E$42/100</f>
        <v>-282.7024207140023</v>
      </c>
      <c r="F80" s="31">
        <f>$S80*'Tabell 3.1'!F$42/100</f>
        <v>-232.14604680271827</v>
      </c>
      <c r="G80" s="31">
        <f>$S80*'Tabell 3.1'!G$42/100</f>
        <v>-122.84999982354917</v>
      </c>
      <c r="H80" s="31">
        <f>$S80*'Tabell 3.1'!H$42/100</f>
        <v>-140.87938521020308</v>
      </c>
      <c r="I80" s="31">
        <f>$S80*'Tabell 3.1'!I$42/100</f>
        <v>-76.866636980425028</v>
      </c>
      <c r="J80" s="31">
        <f>$S80*'Tabell 3.1'!J$42/100</f>
        <v>-131.27664312710976</v>
      </c>
      <c r="K80" s="31">
        <f>$S80*'Tabell 3.1'!K$42/100</f>
        <v>-128.16277751074892</v>
      </c>
      <c r="L80" s="31">
        <f>$S80*'Tabell 3.1'!L$42/100</f>
        <v>-213.28282037923481</v>
      </c>
      <c r="M80" s="31">
        <f>$S80*'Tabell 3.1'!M$42/100</f>
        <v>-252.31113797613355</v>
      </c>
      <c r="N80" s="31">
        <f>$S80*'Tabell 3.1'!N$42/100</f>
        <v>-323.55614047316038</v>
      </c>
      <c r="O80" s="31">
        <f>$S80*'Tabell 3.1'!O$42/100</f>
        <v>-435.85244170666425</v>
      </c>
      <c r="P80" s="31">
        <f>$S80*'Tabell 3.1'!P$42/100</f>
        <v>-266.99755375155911</v>
      </c>
      <c r="Q80" s="31">
        <f>$S80*'Tabell 3.1'!Q$42/100</f>
        <v>-162.26931183800912</v>
      </c>
      <c r="R80" s="31">
        <f>$S80*'Tabell 3.1'!R$42/100</f>
        <v>-395.16514045281639</v>
      </c>
      <c r="S80" s="87">
        <v>-3557.395802443928</v>
      </c>
    </row>
    <row r="81" spans="1:19" s="183" customFormat="1" ht="15" customHeight="1" x14ac:dyDescent="0.25">
      <c r="A81" s="31" t="str">
        <f t="shared" si="46"/>
        <v xml:space="preserve"> - herav justering for engangstiltak</v>
      </c>
      <c r="B81" s="31"/>
      <c r="C81" s="31"/>
      <c r="D81" s="31">
        <f>$S81*'Tabell 3.1'!D$42/100</f>
        <v>0</v>
      </c>
      <c r="E81" s="31">
        <f>$S81*'Tabell 3.1'!E$42/100</f>
        <v>0</v>
      </c>
      <c r="F81" s="31">
        <f>$S81*'Tabell 3.1'!F$42/100</f>
        <v>0</v>
      </c>
      <c r="G81" s="31">
        <f>$S81*'Tabell 3.1'!G$42/100</f>
        <v>0</v>
      </c>
      <c r="H81" s="31">
        <f>$S81*'Tabell 3.1'!H$42/100</f>
        <v>0</v>
      </c>
      <c r="I81" s="31">
        <f>$S81*'Tabell 3.1'!I$42/100</f>
        <v>0</v>
      </c>
      <c r="J81" s="31">
        <f>$S81*'Tabell 3.1'!J$42/100</f>
        <v>0</v>
      </c>
      <c r="K81" s="31">
        <f>$S81*'Tabell 3.1'!K$42/100</f>
        <v>0</v>
      </c>
      <c r="L81" s="31">
        <f>$S81*'Tabell 3.1'!L$42/100</f>
        <v>0</v>
      </c>
      <c r="M81" s="31">
        <f>$S81*'Tabell 3.1'!M$42/100</f>
        <v>0</v>
      </c>
      <c r="N81" s="31">
        <f>$S81*'Tabell 3.1'!N$42/100</f>
        <v>0</v>
      </c>
      <c r="O81" s="31">
        <f>$S81*'Tabell 3.1'!O$42/100</f>
        <v>0</v>
      </c>
      <c r="P81" s="31">
        <f>$S81*'Tabell 3.1'!P$42/100</f>
        <v>0</v>
      </c>
      <c r="Q81" s="31">
        <f>$S81*'Tabell 3.1'!Q$42/100</f>
        <v>0</v>
      </c>
      <c r="R81" s="31">
        <f>$S81*'Tabell 3.1'!R$42/100</f>
        <v>0</v>
      </c>
      <c r="S81" s="87">
        <v>0</v>
      </c>
    </row>
    <row r="82" spans="1:19" s="183" customFormat="1" ht="15" customHeight="1" x14ac:dyDescent="0.25">
      <c r="A82" s="31" t="str">
        <f t="shared" si="46"/>
        <v xml:space="preserve"> - herav justering for oppgaveendringer mellom sektorer</v>
      </c>
      <c r="B82" s="31"/>
      <c r="C82" s="31"/>
      <c r="D82" s="31">
        <f>$S82*'Tabell 3.1'!D$42/100</f>
        <v>0</v>
      </c>
      <c r="E82" s="31">
        <f>$S82*'Tabell 3.1'!E$42/100</f>
        <v>0</v>
      </c>
      <c r="F82" s="31">
        <f>$S82*'Tabell 3.1'!F$42/100</f>
        <v>0</v>
      </c>
      <c r="G82" s="31">
        <f>$S82*'Tabell 3.1'!G$42/100</f>
        <v>0</v>
      </c>
      <c r="H82" s="31">
        <f>$S82*'Tabell 3.1'!H$42/100</f>
        <v>0</v>
      </c>
      <c r="I82" s="31">
        <f>$S82*'Tabell 3.1'!I$42/100</f>
        <v>0</v>
      </c>
      <c r="J82" s="31">
        <f>$S82*'Tabell 3.1'!J$42/100</f>
        <v>0</v>
      </c>
      <c r="K82" s="31">
        <f>$S82*'Tabell 3.1'!K$42/100</f>
        <v>0</v>
      </c>
      <c r="L82" s="31">
        <f>$S82*'Tabell 3.1'!L$42/100</f>
        <v>0</v>
      </c>
      <c r="M82" s="31">
        <f>$S82*'Tabell 3.1'!M$42/100</f>
        <v>0</v>
      </c>
      <c r="N82" s="31">
        <f>$S82*'Tabell 3.1'!N$42/100</f>
        <v>0</v>
      </c>
      <c r="O82" s="31">
        <f>$S82*'Tabell 3.1'!O$42/100</f>
        <v>0</v>
      </c>
      <c r="P82" s="31">
        <f>$S82*'Tabell 3.1'!P$42/100</f>
        <v>0</v>
      </c>
      <c r="Q82" s="31">
        <f>$S82*'Tabell 3.1'!Q$42/100</f>
        <v>0</v>
      </c>
      <c r="R82" s="31">
        <f>$S82*'Tabell 3.1'!R$42/100</f>
        <v>0</v>
      </c>
      <c r="S82" s="87">
        <v>0</v>
      </c>
    </row>
    <row r="83" spans="1:19" s="450" customFormat="1" ht="15" customHeight="1" x14ac:dyDescent="0.25">
      <c r="A83" s="31" t="str">
        <f t="shared" si="46"/>
        <v xml:space="preserve"> - herav uspesifiserte rammeendringer</v>
      </c>
      <c r="B83" s="31"/>
      <c r="C83" s="31"/>
      <c r="D83" s="31">
        <f>$S83*'Tabell 3.1'!D$42/100</f>
        <v>-439.73851578364156</v>
      </c>
      <c r="E83" s="31">
        <f>$S83*'Tabell 3.1'!E$42/100</f>
        <v>-316.26127593946177</v>
      </c>
      <c r="F83" s="31">
        <f>$S83*'Tabell 3.1'!F$42/100</f>
        <v>-259.70348885128328</v>
      </c>
      <c r="G83" s="31">
        <f>$S83*'Tabell 3.1'!G$42/100</f>
        <v>-137.43319776049563</v>
      </c>
      <c r="H83" s="31">
        <f>$S83*'Tabell 3.1'!H$42/100</f>
        <v>-157.60280371005314</v>
      </c>
      <c r="I83" s="31">
        <f>$S83*'Tabell 3.1'!I$42/100</f>
        <v>-85.991271766285806</v>
      </c>
      <c r="J83" s="31">
        <f>$S83*'Tabell 3.1'!J$42/100</f>
        <v>-146.86014556072999</v>
      </c>
      <c r="K83" s="31">
        <f>$S83*'Tabell 3.1'!K$42/100</f>
        <v>-143.3766412085314</v>
      </c>
      <c r="L83" s="31">
        <f>$S83*'Tabell 3.1'!L$42/100</f>
        <v>-238.60105880502238</v>
      </c>
      <c r="M83" s="31">
        <f>$S83*'Tabell 3.1'!M$42/100</f>
        <v>-282.26232456210892</v>
      </c>
      <c r="N83" s="31">
        <f>$S83*'Tabell 3.1'!N$42/100</f>
        <v>-361.96463251232808</v>
      </c>
      <c r="O83" s="31">
        <f>$S83*'Tabell 3.1'!O$42/100</f>
        <v>-487.59133008956269</v>
      </c>
      <c r="P83" s="31">
        <f>$S83*'Tabell 3.1'!P$42/100</f>
        <v>-298.69212583647584</v>
      </c>
      <c r="Q83" s="31">
        <f>$S83*'Tabell 3.1'!Q$42/100</f>
        <v>-181.53187184634996</v>
      </c>
      <c r="R83" s="31">
        <f>$S83*'Tabell 3.1'!R$42/100</f>
        <v>-442.074147121777</v>
      </c>
      <c r="S83" s="87">
        <v>-3979.6848313541072</v>
      </c>
    </row>
    <row r="84" spans="1:19" s="450" customFormat="1" ht="15" customHeight="1" x14ac:dyDescent="0.25">
      <c r="A84" s="185" t="str">
        <f t="shared" si="46"/>
        <v xml:space="preserve"> - herav spesifiserte rammeendringer</v>
      </c>
      <c r="B84" s="185"/>
      <c r="C84" s="185"/>
      <c r="D84" s="185">
        <f>$S84*'Tabell 3.1'!D$42/100</f>
        <v>908.35040336456495</v>
      </c>
      <c r="E84" s="185">
        <f>$S84*'Tabell 3.1'!E$42/100</f>
        <v>653.28836855752377</v>
      </c>
      <c r="F84" s="185">
        <f>$S84*'Tabell 3.1'!F$42/100</f>
        <v>536.45919196515297</v>
      </c>
      <c r="G84" s="185">
        <f>$S84*'Tabell 3.1'!G$42/100</f>
        <v>283.89030330663667</v>
      </c>
      <c r="H84" s="185">
        <f>$S84*'Tabell 3.1'!H$42/100</f>
        <v>325.55385799284744</v>
      </c>
      <c r="I84" s="185">
        <f>$S84*'Tabell 3.1'!I$42/100</f>
        <v>177.62875798027463</v>
      </c>
      <c r="J84" s="185">
        <f>$S84*'Tabell 3.1'!J$42/100</f>
        <v>303.36317531917769</v>
      </c>
      <c r="K84" s="185">
        <f>$S84*'Tabell 3.1'!K$42/100</f>
        <v>296.16743860322748</v>
      </c>
      <c r="L84" s="185">
        <f>$S84*'Tabell 3.1'!L$42/100</f>
        <v>492.86873955655653</v>
      </c>
      <c r="M84" s="185">
        <f>$S84*'Tabell 3.1'!M$42/100</f>
        <v>583.05808376530968</v>
      </c>
      <c r="N84" s="185">
        <f>$S84*'Tabell 3.1'!N$42/100</f>
        <v>747.69597873489477</v>
      </c>
      <c r="O84" s="185">
        <f>$S84*'Tabell 3.1'!O$42/100</f>
        <v>1007.1980630912824</v>
      </c>
      <c r="P84" s="185">
        <f>$S84*'Tabell 3.1'!P$42/100</f>
        <v>616.99647232828397</v>
      </c>
      <c r="Q84" s="185">
        <f>$S84*'Tabell 3.1'!Q$42/100</f>
        <v>374.98318454389681</v>
      </c>
      <c r="R84" s="185">
        <f>$S84*'Tabell 3.1'!R$42/100</f>
        <v>913.17502434261473</v>
      </c>
      <c r="S84" s="185">
        <v>8220.6770434522441</v>
      </c>
    </row>
    <row r="85" spans="1:19" s="450" customFormat="1" ht="15" customHeight="1" x14ac:dyDescent="0.25">
      <c r="A85" s="185" t="s">
        <v>383</v>
      </c>
      <c r="B85" s="185"/>
      <c r="C85" s="185"/>
      <c r="D85" s="185">
        <f>'Tabell 2.1'!D30+'Tabell 2.1'!D31-SUM(D74:D78)</f>
        <v>-577.77655536591192</v>
      </c>
      <c r="E85" s="185">
        <f>'Tabell 2.1'!E30+'Tabell 2.1'!E31-SUM(E74:E78)</f>
        <v>-751.32995638425928</v>
      </c>
      <c r="F85" s="185">
        <f>'Tabell 2.1'!F30+'Tabell 2.1'!F31-SUM(F74:F78)</f>
        <v>170.39770451482036</v>
      </c>
      <c r="G85" s="185">
        <f>'Tabell 2.1'!G30+'Tabell 2.1'!G31-SUM(G74:G78)</f>
        <v>-395.54446007234219</v>
      </c>
      <c r="H85" s="185">
        <f>'Tabell 2.1'!H30+'Tabell 2.1'!H31-SUM(H74:H78)</f>
        <v>1222.4858088406618</v>
      </c>
      <c r="I85" s="185">
        <f>'Tabell 2.1'!I30+'Tabell 2.1'!I31-SUM(I74:I78)</f>
        <v>1297.7644841994334</v>
      </c>
      <c r="J85" s="185">
        <f>'Tabell 2.1'!J30+'Tabell 2.1'!J31-SUM(J74:J78)</f>
        <v>1562.1579858022596</v>
      </c>
      <c r="K85" s="185">
        <f>'Tabell 2.1'!K30+'Tabell 2.1'!K31-SUM(K74:K78)</f>
        <v>1063.0375365760701</v>
      </c>
      <c r="L85" s="185">
        <f>'Tabell 2.1'!L30+'Tabell 2.1'!L31-SUM(L74:L78)</f>
        <v>-486.31922669667983</v>
      </c>
      <c r="M85" s="185">
        <f>'Tabell 2.1'!M30+'Tabell 2.1'!M31-SUM(M74:M78)</f>
        <v>-807.41837034065975</v>
      </c>
      <c r="N85" s="185">
        <f>'Tabell 2.1'!N30+'Tabell 2.1'!N31-SUM(N74:N78)</f>
        <v>-521.70780539273983</v>
      </c>
      <c r="O85" s="185">
        <f>'Tabell 2.1'!O30+'Tabell 2.1'!O31-SUM(O74:O78)</f>
        <v>-1040.1429587258608</v>
      </c>
      <c r="P85" s="185">
        <f>'Tabell 2.1'!P30+'Tabell 2.1'!P31-SUM(P74:P78)</f>
        <v>-649.69613855180796</v>
      </c>
      <c r="Q85" s="185">
        <f>'Tabell 2.1'!Q30+'Tabell 2.1'!Q31-SUM(Q74:Q78)</f>
        <v>460.38196177397913</v>
      </c>
      <c r="R85" s="185">
        <f>'Tabell 2.1'!R30+'Tabell 2.1'!R31-SUM(R74:R78)</f>
        <v>-546.61776609937078</v>
      </c>
      <c r="S85" s="185">
        <f>'Tabell 2.1'!S30+'Tabell 2.1'!S31-SUM(S74:S78)</f>
        <v>-0.32775592245161533</v>
      </c>
    </row>
    <row r="86" spans="1:19" s="450" customFormat="1" ht="15" customHeight="1" x14ac:dyDescent="0.25">
      <c r="A86" s="178" t="str">
        <f>A68</f>
        <v>Kompensasjon for forventet lønns- og prisutvikling</v>
      </c>
      <c r="B86" s="31"/>
      <c r="C86" s="31"/>
      <c r="D86" s="178">
        <f>SUM(D87:D88)</f>
        <v>4882.2422823322886</v>
      </c>
      <c r="E86" s="178">
        <f t="shared" ref="E86:S86" si="48">SUM(E87:E88)</f>
        <v>3511.3234757350747</v>
      </c>
      <c r="F86" s="178">
        <f t="shared" si="48"/>
        <v>2883.3848039883587</v>
      </c>
      <c r="G86" s="178">
        <f t="shared" si="48"/>
        <v>1525.8662705646666</v>
      </c>
      <c r="H86" s="178">
        <f t="shared" si="48"/>
        <v>1749.8014034911644</v>
      </c>
      <c r="I86" s="178">
        <f t="shared" si="48"/>
        <v>954.72697491763597</v>
      </c>
      <c r="J86" s="178">
        <f t="shared" si="48"/>
        <v>1630.5299320172571</v>
      </c>
      <c r="K86" s="178">
        <f t="shared" si="48"/>
        <v>1591.8539652130203</v>
      </c>
      <c r="L86" s="178">
        <f t="shared" si="48"/>
        <v>2649.0928951974875</v>
      </c>
      <c r="M86" s="178">
        <f t="shared" si="48"/>
        <v>3133.846607069921</v>
      </c>
      <c r="N86" s="178">
        <f t="shared" si="48"/>
        <v>4018.7497117720013</v>
      </c>
      <c r="O86" s="178">
        <f t="shared" si="48"/>
        <v>5413.5330948203009</v>
      </c>
      <c r="P86" s="178">
        <f t="shared" si="48"/>
        <v>3316.2601723885828</v>
      </c>
      <c r="Q86" s="178">
        <f t="shared" si="48"/>
        <v>2015.4763535774555</v>
      </c>
      <c r="R86" s="178">
        <f t="shared" si="48"/>
        <v>4908.1738704595282</v>
      </c>
      <c r="S86" s="178">
        <f t="shared" si="48"/>
        <v>44184.86181354474</v>
      </c>
    </row>
    <row r="87" spans="1:19" s="450" customFormat="1" ht="15" customHeight="1" x14ac:dyDescent="0.25">
      <c r="A87" s="31" t="str">
        <f>A69</f>
        <v xml:space="preserve"> - herav generell lønns- og priskompensasjon</v>
      </c>
      <c r="B87" s="31"/>
      <c r="C87" s="31"/>
      <c r="D87" s="31">
        <f>$S87*'Tabell 3.1'!D$42/100</f>
        <v>6842.8692737296642</v>
      </c>
      <c r="E87" s="31">
        <f>$S87*'Tabell 3.1'!E$42/100</f>
        <v>4921.4123619352704</v>
      </c>
      <c r="F87" s="31">
        <f>$S87*'Tabell 3.1'!F$42/100</f>
        <v>4041.3040030707953</v>
      </c>
      <c r="G87" s="31">
        <f>$S87*'Tabell 3.1'!G$42/100</f>
        <v>2138.6286904384297</v>
      </c>
      <c r="H87" s="31">
        <f>$S87*'Tabell 3.1'!H$42/100</f>
        <v>2452.4924341441761</v>
      </c>
      <c r="I87" s="31">
        <f>$S87*'Tabell 3.1'!I$42/100</f>
        <v>1338.1293888479167</v>
      </c>
      <c r="J87" s="31">
        <f>$S87*'Tabell 3.1'!J$42/100</f>
        <v>2285.3235309672859</v>
      </c>
      <c r="K87" s="31">
        <f>$S87*'Tabell 3.1'!K$42/100</f>
        <v>2231.1159415909406</v>
      </c>
      <c r="L87" s="31">
        <f>$S87*'Tabell 3.1'!L$42/100</f>
        <v>3712.9243752202387</v>
      </c>
      <c r="M87" s="31">
        <f>$S87*'Tabell 3.1'!M$42/100</f>
        <v>4392.3470848022935</v>
      </c>
      <c r="N87" s="31">
        <f>$S87*'Tabell 3.1'!N$42/100</f>
        <v>5632.6125028677798</v>
      </c>
      <c r="O87" s="31">
        <f>$S87*'Tabell 3.1'!O$42/100</f>
        <v>7587.5176065961678</v>
      </c>
      <c r="P87" s="31">
        <f>$S87*'Tabell 3.1'!P$42/100</f>
        <v>4648.0148925527646</v>
      </c>
      <c r="Q87" s="31">
        <f>$S87*'Tabell 3.1'!Q$42/100</f>
        <v>2824.8580087335386</v>
      </c>
      <c r="R87" s="31">
        <f>$S87*'Tabell 3.1'!R$42/100</f>
        <v>6879.2145547201308</v>
      </c>
      <c r="S87" s="31">
        <v>61928.764650217388</v>
      </c>
    </row>
    <row r="88" spans="1:19" s="450" customFormat="1" ht="15" customHeight="1" x14ac:dyDescent="0.25">
      <c r="A88" s="185" t="str">
        <f>A70</f>
        <v xml:space="preserve"> - herav kompensasjon for endring i løpende pensjonsutgifter</v>
      </c>
      <c r="B88" s="185"/>
      <c r="C88" s="185"/>
      <c r="D88" s="31">
        <f>$S88*'Tabell 3.1'!D$42/100</f>
        <v>-1960.6269913973761</v>
      </c>
      <c r="E88" s="31">
        <f>$S88*'Tabell 3.1'!E$42/100</f>
        <v>-1410.0888862001957</v>
      </c>
      <c r="F88" s="31">
        <f>$S88*'Tabell 3.1'!F$42/100</f>
        <v>-1157.9191990824363</v>
      </c>
      <c r="G88" s="31">
        <f>$S88*'Tabell 3.1'!G$42/100</f>
        <v>-612.76241987376306</v>
      </c>
      <c r="H88" s="31">
        <f>$S88*'Tabell 3.1'!H$42/100</f>
        <v>-702.69103065301169</v>
      </c>
      <c r="I88" s="31">
        <f>$S88*'Tabell 3.1'!I$42/100</f>
        <v>-383.40241393028083</v>
      </c>
      <c r="J88" s="31">
        <f>$S88*'Tabell 3.1'!J$42/100</f>
        <v>-654.79359895002892</v>
      </c>
      <c r="K88" s="31">
        <f>$S88*'Tabell 3.1'!K$42/100</f>
        <v>-639.26197637792029</v>
      </c>
      <c r="L88" s="31">
        <f>$S88*'Tabell 3.1'!L$42/100</f>
        <v>-1063.8314800227513</v>
      </c>
      <c r="M88" s="31">
        <f>$S88*'Tabell 3.1'!M$42/100</f>
        <v>-1258.5004777323725</v>
      </c>
      <c r="N88" s="31">
        <f>$S88*'Tabell 3.1'!N$42/100</f>
        <v>-1613.8627910957784</v>
      </c>
      <c r="O88" s="31">
        <f>$S88*'Tabell 3.1'!O$42/100</f>
        <v>-2173.9845117758668</v>
      </c>
      <c r="P88" s="31">
        <f>$S88*'Tabell 3.1'!P$42/100</f>
        <v>-1331.7547201641819</v>
      </c>
      <c r="Q88" s="31">
        <f>$S88*'Tabell 3.1'!Q$42/100</f>
        <v>-809.38165515608318</v>
      </c>
      <c r="R88" s="31">
        <f>$S88*'Tabell 3.1'!R$42/100</f>
        <v>-1971.0406842606026</v>
      </c>
      <c r="S88" s="185">
        <v>-17743.902836672649</v>
      </c>
    </row>
    <row r="89" spans="1:19" s="450" customFormat="1" ht="15" customHeight="1" x14ac:dyDescent="0.25">
      <c r="A89" s="351" t="str">
        <f>A71</f>
        <v>Bydelsfordelt budsjett 2019</v>
      </c>
      <c r="B89" s="352"/>
      <c r="C89" s="353"/>
      <c r="D89" s="354">
        <f t="shared" ref="D89:S89" si="49">D78+D86+SUM(D74:D77)+D85</f>
        <v>234453.35714414532</v>
      </c>
      <c r="E89" s="354">
        <f t="shared" si="49"/>
        <v>165125.15353548582</v>
      </c>
      <c r="F89" s="354">
        <f t="shared" si="49"/>
        <v>137242.65940848875</v>
      </c>
      <c r="G89" s="354">
        <f t="shared" si="49"/>
        <v>77866.383869753336</v>
      </c>
      <c r="H89" s="354">
        <f t="shared" si="49"/>
        <v>84275.451805793724</v>
      </c>
      <c r="I89" s="354">
        <f t="shared" si="49"/>
        <v>47405.409917008445</v>
      </c>
      <c r="J89" s="354">
        <f t="shared" si="49"/>
        <v>79799.023070828553</v>
      </c>
      <c r="K89" s="354">
        <f t="shared" si="49"/>
        <v>76830.565494629394</v>
      </c>
      <c r="L89" s="354">
        <f t="shared" si="49"/>
        <v>125476.07498232422</v>
      </c>
      <c r="M89" s="354">
        <f t="shared" si="49"/>
        <v>148935.55547316492</v>
      </c>
      <c r="N89" s="354">
        <f t="shared" si="49"/>
        <v>189197.98124622353</v>
      </c>
      <c r="O89" s="354">
        <f t="shared" si="49"/>
        <v>253493.97271132239</v>
      </c>
      <c r="P89" s="354">
        <f t="shared" si="49"/>
        <v>157569.19543170821</v>
      </c>
      <c r="Q89" s="354">
        <f t="shared" si="49"/>
        <v>97013.970599220382</v>
      </c>
      <c r="R89" s="354">
        <f t="shared" si="49"/>
        <v>230786.56229646146</v>
      </c>
      <c r="S89" s="354">
        <f t="shared" si="49"/>
        <v>2105471.3169865585</v>
      </c>
    </row>
    <row r="90" spans="1:19" s="450" customFormat="1" ht="15" customHeight="1" x14ac:dyDescent="0.25">
      <c r="A90" s="184"/>
      <c r="B90" s="184"/>
      <c r="C90" s="184"/>
      <c r="D90" s="426"/>
      <c r="E90" s="426"/>
      <c r="F90" s="426"/>
      <c r="G90" s="426"/>
      <c r="H90" s="426"/>
      <c r="I90" s="426"/>
      <c r="J90" s="426"/>
      <c r="K90" s="426"/>
      <c r="L90" s="426"/>
      <c r="M90" s="426"/>
      <c r="N90" s="426"/>
      <c r="O90" s="426"/>
      <c r="P90" s="426"/>
      <c r="Q90" s="426"/>
      <c r="R90" s="426"/>
      <c r="S90" s="426"/>
    </row>
    <row r="91" spans="1:19" s="450" customFormat="1" ht="15" customHeight="1" x14ac:dyDescent="0.25">
      <c r="A91" s="201" t="s">
        <v>252</v>
      </c>
      <c r="B91" s="201"/>
      <c r="C91" s="201"/>
      <c r="D91" s="201"/>
      <c r="E91" s="198"/>
      <c r="F91" s="199"/>
      <c r="G91" s="200"/>
      <c r="H91" s="200"/>
      <c r="I91" s="200"/>
      <c r="J91" s="200"/>
      <c r="K91" s="200"/>
      <c r="L91" s="200"/>
      <c r="M91" s="200"/>
      <c r="N91" s="200"/>
      <c r="O91" s="200"/>
      <c r="P91" s="200"/>
      <c r="Q91" s="200"/>
      <c r="R91" s="200"/>
      <c r="S91" s="200"/>
    </row>
    <row r="92" spans="1:19" s="450" customFormat="1" ht="15" customHeight="1" x14ac:dyDescent="0.25">
      <c r="A92" s="343" t="str">
        <f t="shared" ref="A92:A102" si="50">A74</f>
        <v>Bydelsfordelt Dok3 2018</v>
      </c>
      <c r="B92" s="343"/>
      <c r="C92" s="343"/>
      <c r="D92" s="343">
        <f>'Tabell 2.1 DOK32018'!D39</f>
        <v>71167.878277743366</v>
      </c>
      <c r="E92" s="343">
        <f>'Tabell 2.1 DOK32018'!E39</f>
        <v>59443.671925698894</v>
      </c>
      <c r="F92" s="343">
        <f>'Tabell 2.1 DOK32018'!F39</f>
        <v>42793.813495114307</v>
      </c>
      <c r="G92" s="343">
        <f>'Tabell 2.1 DOK32018'!G39</f>
        <v>34820.127338805622</v>
      </c>
      <c r="H92" s="343">
        <f>'Tabell 2.1 DOK32018'!H39</f>
        <v>45291.198501461098</v>
      </c>
      <c r="I92" s="343">
        <f>'Tabell 2.1 DOK32018'!I39</f>
        <v>35877.595505570782</v>
      </c>
      <c r="J92" s="343">
        <f>'Tabell 2.1 DOK32018'!J39</f>
        <v>56513.502104715924</v>
      </c>
      <c r="K92" s="343">
        <f>'Tabell 2.1 DOK32018'!K39</f>
        <v>59437.835633117727</v>
      </c>
      <c r="L92" s="343">
        <f>'Tabell 2.1 DOK32018'!L39</f>
        <v>46799.02815806272</v>
      </c>
      <c r="M92" s="343">
        <f>'Tabell 2.1 DOK32018'!M39</f>
        <v>38296.636627565749</v>
      </c>
      <c r="N92" s="343">
        <f>'Tabell 2.1 DOK32018'!N39</f>
        <v>53914.398617764724</v>
      </c>
      <c r="O92" s="343">
        <f>'Tabell 2.1 DOK32018'!O39</f>
        <v>68869.335060505109</v>
      </c>
      <c r="P92" s="343">
        <f>'Tabell 2.1 DOK32018'!P39</f>
        <v>63610.968586730894</v>
      </c>
      <c r="Q92" s="343">
        <f>'Tabell 2.1 DOK32018'!Q39</f>
        <v>60142.119718716822</v>
      </c>
      <c r="R92" s="343">
        <f>'Tabell 2.1 DOK32018'!R39</f>
        <v>66648.286809589845</v>
      </c>
      <c r="S92" s="343">
        <f>'Tabell 2.1 DOK32018'!S39</f>
        <v>803626.3963611637</v>
      </c>
    </row>
    <row r="93" spans="1:19" s="450" customFormat="1" ht="15" customHeight="1" x14ac:dyDescent="0.25">
      <c r="A93" s="31" t="str">
        <f t="shared" si="50"/>
        <v>Effekt av oppdaterte kriterieandeler</v>
      </c>
      <c r="B93" s="31"/>
      <c r="C93" s="31"/>
      <c r="D93" s="31">
        <f>($S$92-'Tabell 2.2 DOK3 2018'!$S$109-'Tabell 2.3 DOK32018'!$S$47-'Tabell 2.2 DOK3 2018'!$S$108)*('Kriterier 2018'!V58-'Kriterier 2018'!D58)/100+'Tabell 2.3 DOK32018'!$S$35*('Kriterier 2018'!V58-'Kriterier 2018'!D58)/100</f>
        <v>484.14344619508898</v>
      </c>
      <c r="E93" s="31">
        <f>($S$92-'Tabell 2.2 DOK3 2018'!$S$109-'Tabell 2.3 DOK32018'!$S$47-'Tabell 2.2 DOK3 2018'!$S$108)*('Kriterier 2018'!W58-'Kriterier 2018'!E58)/100+'Tabell 2.3 DOK32018'!$S$35*('Kriterier 2018'!W58-'Kriterier 2018'!E58)/100</f>
        <v>2118.3452905977924</v>
      </c>
      <c r="F93" s="31">
        <f>($S$92-'Tabell 2.2 DOK3 2018'!$S$109-'Tabell 2.3 DOK32018'!$S$47-'Tabell 2.2 DOK3 2018'!$S$108)*('Kriterier 2018'!X58-'Kriterier 2018'!F58)/100+'Tabell 2.3 DOK32018'!$S$35*('Kriterier 2018'!X58-'Kriterier 2018'!F58)/100</f>
        <v>-70.478780068431149</v>
      </c>
      <c r="G93" s="31">
        <f>($S$92-'Tabell 2.2 DOK3 2018'!$S$109-'Tabell 2.3 DOK32018'!$S$47-'Tabell 2.2 DOK3 2018'!$S$108)*('Kriterier 2018'!Y58-'Kriterier 2018'!G58)/100+'Tabell 2.3 DOK32018'!$S$35*('Kriterier 2018'!Y58-'Kriterier 2018'!G58)/100</f>
        <v>863.05296765742128</v>
      </c>
      <c r="H93" s="31">
        <f>($S$92-'Tabell 2.2 DOK3 2018'!$S$109-'Tabell 2.3 DOK32018'!$S$47-'Tabell 2.2 DOK3 2018'!$S$108)*('Kriterier 2018'!Z58-'Kriterier 2018'!H58)/100+'Tabell 2.3 DOK32018'!$S$35*('Kriterier 2018'!Z58-'Kriterier 2018'!H58)/100</f>
        <v>-312.13208385526087</v>
      </c>
      <c r="I93" s="31">
        <f>($S$92-'Tabell 2.2 DOK3 2018'!$S$109-'Tabell 2.3 DOK32018'!$S$47-'Tabell 2.2 DOK3 2018'!$S$108)*('Kriterier 2018'!AA58-'Kriterier 2018'!I58)/100+'Tabell 2.3 DOK32018'!$S$35*('Kriterier 2018'!AA58-'Kriterier 2018'!I58)/100</f>
        <v>588.13042729197002</v>
      </c>
      <c r="J93" s="31">
        <f>($S$92-'Tabell 2.2 DOK3 2018'!$S$109-'Tabell 2.3 DOK32018'!$S$47-'Tabell 2.2 DOK3 2018'!$S$108)*('Kriterier 2018'!AB58-'Kriterier 2018'!J58)/100+'Tabell 2.3 DOK32018'!$S$35*('Kriterier 2018'!AB58-'Kriterier 2018'!J58)/100</f>
        <v>1867.0636670280164</v>
      </c>
      <c r="K93" s="31">
        <f>($S$92-'Tabell 2.2 DOK3 2018'!$S$109-'Tabell 2.3 DOK32018'!$S$47-'Tabell 2.2 DOK3 2018'!$S$108)*('Kriterier 2018'!AC58-'Kriterier 2018'!K58)/100+'Tabell 2.3 DOK32018'!$S$35*('Kriterier 2018'!AC58-'Kriterier 2018'!K58)/100</f>
        <v>-224.15134867433258</v>
      </c>
      <c r="L93" s="31">
        <f>($S$92-'Tabell 2.2 DOK3 2018'!$S$109-'Tabell 2.3 DOK32018'!$S$47-'Tabell 2.2 DOK3 2018'!$S$108)*('Kriterier 2018'!AD58-'Kriterier 2018'!L58)/100+'Tabell 2.3 DOK32018'!$S$35*('Kriterier 2018'!AD58-'Kriterier 2018'!L58)/100</f>
        <v>-133.82171736960885</v>
      </c>
      <c r="M93" s="31">
        <f>($S$92-'Tabell 2.2 DOK3 2018'!$S$109-'Tabell 2.3 DOK32018'!$S$47-'Tabell 2.2 DOK3 2018'!$S$108)*('Kriterier 2018'!AE58-'Kriterier 2018'!M58)/100+'Tabell 2.3 DOK32018'!$S$35*('Kriterier 2018'!AE58-'Kriterier 2018'!M58)/100</f>
        <v>-662.87059310039729</v>
      </c>
      <c r="N93" s="31">
        <f>($S$92-'Tabell 2.2 DOK3 2018'!$S$109-'Tabell 2.3 DOK32018'!$S$47-'Tabell 2.2 DOK3 2018'!$S$108)*('Kriterier 2018'!AF58-'Kriterier 2018'!N58)/100+'Tabell 2.3 DOK32018'!$S$35*('Kriterier 2018'!AF58-'Kriterier 2018'!N58)/100</f>
        <v>-347.62817216247731</v>
      </c>
      <c r="O93" s="31">
        <f>($S$92-'Tabell 2.2 DOK3 2018'!$S$109-'Tabell 2.3 DOK32018'!$S$47-'Tabell 2.2 DOK3 2018'!$S$108)*('Kriterier 2018'!AG58-'Kriterier 2018'!O58)/100+'Tabell 2.3 DOK32018'!$S$35*('Kriterier 2018'!AG58-'Kriterier 2018'!O58)/100</f>
        <v>-1188.4732597661243</v>
      </c>
      <c r="P93" s="31">
        <f>($S$92-'Tabell 2.2 DOK3 2018'!$S$109-'Tabell 2.3 DOK32018'!$S$47-'Tabell 2.2 DOK3 2018'!$S$108)*('Kriterier 2018'!AH58-'Kriterier 2018'!P58)/100+'Tabell 2.3 DOK32018'!$S$35*('Kriterier 2018'!AH58-'Kriterier 2018'!P58)/100</f>
        <v>-2596.1925746052589</v>
      </c>
      <c r="Q93" s="31">
        <f>($S$92-'Tabell 2.2 DOK3 2018'!$S$109-'Tabell 2.3 DOK32018'!$S$47-'Tabell 2.2 DOK3 2018'!$S$108)*('Kriterier 2018'!AI58-'Kriterier 2018'!Q58)/100+'Tabell 2.3 DOK32018'!$S$35*('Kriterier 2018'!AI58-'Kriterier 2018'!Q58)/100</f>
        <v>252.99989023360101</v>
      </c>
      <c r="R93" s="31">
        <f>($S$92-'Tabell 2.2 DOK3 2018'!$S$109-'Tabell 2.3 DOK32018'!$S$47-'Tabell 2.2 DOK3 2018'!$S$108)*('Kriterier 2018'!AJ58-'Kriterier 2018'!R58)/100+'Tabell 2.3 DOK32018'!$S$35*('Kriterier 2018'!AJ58-'Kriterier 2018'!R58)/100</f>
        <v>-637.98715940201237</v>
      </c>
      <c r="S93" s="31">
        <f>($S$92-'Tabell 2.2 DOK3 2018'!$S$109-'Tabell 2.3 DOK32018'!$S$47-'Tabell 2.2 DOK3 2018'!$S$108)*('Kriterier 2018'!AK58-'Kriterier 2018'!S58)/100+'Tabell 2.3 DOK32018'!$S$35*('Kriterier 2018'!AK58-'Kriterier 2018'!S58)/100</f>
        <v>-3.1825884110245112E-10</v>
      </c>
    </row>
    <row r="94" spans="1:19" s="450" customFormat="1" ht="15" customHeight="1" x14ac:dyDescent="0.25">
      <c r="A94" s="31" t="str">
        <f t="shared" si="50"/>
        <v>Effekt av oppdaterte regnskapsandeler</v>
      </c>
      <c r="B94" s="31"/>
      <c r="C94" s="31"/>
      <c r="D94" s="31">
        <v>0</v>
      </c>
      <c r="E94" s="31">
        <v>0</v>
      </c>
      <c r="F94" s="31">
        <v>0</v>
      </c>
      <c r="G94" s="31">
        <v>0</v>
      </c>
      <c r="H94" s="31">
        <v>0</v>
      </c>
      <c r="I94" s="31">
        <v>0</v>
      </c>
      <c r="J94" s="31">
        <v>0</v>
      </c>
      <c r="K94" s="31">
        <v>0</v>
      </c>
      <c r="L94" s="31">
        <v>0</v>
      </c>
      <c r="M94" s="31">
        <v>0</v>
      </c>
      <c r="N94" s="31">
        <v>0</v>
      </c>
      <c r="O94" s="31">
        <v>0</v>
      </c>
      <c r="P94" s="31">
        <v>0</v>
      </c>
      <c r="Q94" s="31">
        <v>0</v>
      </c>
      <c r="R94" s="31">
        <v>0</v>
      </c>
      <c r="S94" s="31">
        <v>0</v>
      </c>
    </row>
    <row r="95" spans="1:19" s="450" customFormat="1" ht="15" customHeight="1" x14ac:dyDescent="0.25">
      <c r="A95" s="185" t="str">
        <f t="shared" si="50"/>
        <v>Effekt av endringer i fordelingssystemet</v>
      </c>
      <c r="B95" s="185"/>
      <c r="C95" s="185"/>
      <c r="D95" s="185">
        <f>($S$92-'Tabell 2.2 DOK3 2018'!$S$109-'Tabell 2.3 DOK32018'!$S$47)*('Tabell 4.1'!D60-'Kriterier 2018'!V58)/100</f>
        <v>0</v>
      </c>
      <c r="E95" s="185">
        <f>($S$92-'Tabell 2.2 DOK3 2018'!$S$109-'Tabell 2.3 DOK32018'!$S$47)*('Tabell 4.1'!E60-'Kriterier 2018'!W58)/100</f>
        <v>0</v>
      </c>
      <c r="F95" s="185">
        <f>($S$92-'Tabell 2.2 DOK3 2018'!$S$109-'Tabell 2.3 DOK32018'!$S$47)*('Tabell 4.1'!F60-'Kriterier 2018'!X58)/100</f>
        <v>0</v>
      </c>
      <c r="G95" s="185">
        <f>($S$92-'Tabell 2.2 DOK3 2018'!$S$109-'Tabell 2.3 DOK32018'!$S$47)*('Tabell 4.1'!G60-'Kriterier 2018'!Y58)/100</f>
        <v>0</v>
      </c>
      <c r="H95" s="185">
        <f>($S$92-'Tabell 2.2 DOK3 2018'!$S$109-'Tabell 2.3 DOK32018'!$S$47)*('Tabell 4.1'!H60-'Kriterier 2018'!Z58)/100</f>
        <v>0</v>
      </c>
      <c r="I95" s="185">
        <f>($S$92-'Tabell 2.2 DOK3 2018'!$S$109-'Tabell 2.3 DOK32018'!$S$47)*('Tabell 4.1'!I60-'Kriterier 2018'!AA58)/100</f>
        <v>0</v>
      </c>
      <c r="J95" s="185">
        <f>($S$92-'Tabell 2.2 DOK3 2018'!$S$109-'Tabell 2.3 DOK32018'!$S$47)*('Tabell 4.1'!J60-'Kriterier 2018'!AB58)/100</f>
        <v>0</v>
      </c>
      <c r="K95" s="185">
        <f>($S$92-'Tabell 2.2 DOK3 2018'!$S$109-'Tabell 2.3 DOK32018'!$S$47)*('Tabell 4.1'!K60-'Kriterier 2018'!AC58)/100</f>
        <v>0</v>
      </c>
      <c r="L95" s="185">
        <f>($S$92-'Tabell 2.2 DOK3 2018'!$S$109-'Tabell 2.3 DOK32018'!$S$47)*('Tabell 4.1'!L60-'Kriterier 2018'!AD58)/100</f>
        <v>0</v>
      </c>
      <c r="M95" s="185">
        <f>($S$92-'Tabell 2.2 DOK3 2018'!$S$109-'Tabell 2.3 DOK32018'!$S$47)*('Tabell 4.1'!M60-'Kriterier 2018'!AE58)/100</f>
        <v>0</v>
      </c>
      <c r="N95" s="185">
        <f>($S$92-'Tabell 2.2 DOK3 2018'!$S$109-'Tabell 2.3 DOK32018'!$S$47)*('Tabell 4.1'!N60-'Kriterier 2018'!AF58)/100</f>
        <v>0</v>
      </c>
      <c r="O95" s="185">
        <f>($S$92-'Tabell 2.2 DOK3 2018'!$S$109-'Tabell 2.3 DOK32018'!$S$47)*('Tabell 4.1'!O60-'Kriterier 2018'!AG58)/100</f>
        <v>0</v>
      </c>
      <c r="P95" s="185">
        <f>($S$92-'Tabell 2.2 DOK3 2018'!$S$109-'Tabell 2.3 DOK32018'!$S$47)*('Tabell 4.1'!P60-'Kriterier 2018'!AH58)/100</f>
        <v>0</v>
      </c>
      <c r="Q95" s="185">
        <f>($S$92-'Tabell 2.2 DOK3 2018'!$S$109-'Tabell 2.3 DOK32018'!$S$47)*('Tabell 4.1'!Q60-'Kriterier 2018'!AI58)/100</f>
        <v>0</v>
      </c>
      <c r="R95" s="185">
        <f>($S$92-'Tabell 2.2 DOK3 2018'!$S$109-'Tabell 2.3 DOK32018'!$S$47)*('Tabell 4.1'!R60-'Kriterier 2018'!AJ58)/100</f>
        <v>0</v>
      </c>
      <c r="S95" s="185">
        <f>($S$92-'Tabell 2.2 DOK3 2018'!$S$109-'Tabell 2.3 DOK32018'!$S$47)*('Tabell 4.1'!S60-'Kriterier 2018'!AK58)/100</f>
        <v>0</v>
      </c>
    </row>
    <row r="96" spans="1:19" s="450" customFormat="1" ht="15" customHeight="1" x14ac:dyDescent="0.25">
      <c r="A96" s="178" t="str">
        <f t="shared" si="50"/>
        <v>Reelle endringer</v>
      </c>
      <c r="B96" s="31"/>
      <c r="C96" s="31"/>
      <c r="D96" s="178">
        <f>SUM(D97:D102)</f>
        <v>1444.0546100988408</v>
      </c>
      <c r="E96" s="178">
        <f t="shared" ref="E96:S96" si="51">SUM(E97:E102)</f>
        <v>1372.6753755578045</v>
      </c>
      <c r="F96" s="178">
        <f t="shared" si="51"/>
        <v>997.59852364354435</v>
      </c>
      <c r="G96" s="178">
        <f t="shared" si="51"/>
        <v>761.29287782917106</v>
      </c>
      <c r="H96" s="178">
        <f t="shared" si="51"/>
        <v>999.63310980089068</v>
      </c>
      <c r="I96" s="178">
        <f t="shared" si="51"/>
        <v>849.78075998025508</v>
      </c>
      <c r="J96" s="178">
        <f t="shared" si="51"/>
        <v>1384.7814859497557</v>
      </c>
      <c r="K96" s="178">
        <f t="shared" si="51"/>
        <v>1356.4755152343384</v>
      </c>
      <c r="L96" s="178">
        <f t="shared" si="51"/>
        <v>1049.0177660259544</v>
      </c>
      <c r="M96" s="178">
        <f t="shared" si="51"/>
        <v>885.61135157774061</v>
      </c>
      <c r="N96" s="178">
        <f t="shared" si="51"/>
        <v>1158.1381064315703</v>
      </c>
      <c r="O96" s="178">
        <f t="shared" si="51"/>
        <v>1598.2035583551574</v>
      </c>
      <c r="P96" s="178">
        <f t="shared" si="51"/>
        <v>1436.5142281827693</v>
      </c>
      <c r="Q96" s="178">
        <f t="shared" si="51"/>
        <v>1411.8781009522697</v>
      </c>
      <c r="R96" s="178">
        <f t="shared" si="51"/>
        <v>1476.1571061604511</v>
      </c>
      <c r="S96" s="178">
        <f t="shared" si="51"/>
        <v>18181.812475780513</v>
      </c>
    </row>
    <row r="97" spans="1:36" s="450" customFormat="1" ht="15" customHeight="1" x14ac:dyDescent="0.25">
      <c r="A97" s="31" t="str">
        <f t="shared" si="50"/>
        <v xml:space="preserve"> - herav justering for demografiske forhold</v>
      </c>
      <c r="B97" s="31"/>
      <c r="C97" s="31"/>
      <c r="D97" s="31">
        <f>$S97*'Tabell 3.1'!D$53/100</f>
        <v>368.64315846138788</v>
      </c>
      <c r="E97" s="31">
        <f>$S97*'Tabell 3.1'!E$53/100</f>
        <v>350.42122538091894</v>
      </c>
      <c r="F97" s="31">
        <f>$S97*'Tabell 3.1'!F$53/100</f>
        <v>254.67033452924738</v>
      </c>
      <c r="G97" s="31">
        <f>$S97*'Tabell 3.1'!G$53/100</f>
        <v>194.34542782138678</v>
      </c>
      <c r="H97" s="31">
        <f>$S97*'Tabell 3.1'!H$53/100</f>
        <v>255.18973058391228</v>
      </c>
      <c r="I97" s="31">
        <f>$S97*'Tabell 3.1'!I$53/100</f>
        <v>216.93491448872402</v>
      </c>
      <c r="J97" s="31">
        <f>$S97*'Tabell 3.1'!J$53/100</f>
        <v>353.51171430035492</v>
      </c>
      <c r="K97" s="31">
        <f>$S97*'Tabell 3.1'!K$53/100</f>
        <v>346.28567009477416</v>
      </c>
      <c r="L97" s="31">
        <f>$S97*'Tabell 3.1'!L$53/100</f>
        <v>267.7968131159858</v>
      </c>
      <c r="M97" s="31">
        <f>$S97*'Tabell 3.1'!M$53/100</f>
        <v>226.08186943326942</v>
      </c>
      <c r="N97" s="31">
        <f>$S97*'Tabell 3.1'!N$53/100</f>
        <v>295.65342370272441</v>
      </c>
      <c r="O97" s="31">
        <f>$S97*'Tabell 3.1'!O$53/100</f>
        <v>407.99482477740071</v>
      </c>
      <c r="P97" s="31">
        <f>$S97*'Tabell 3.1'!P$53/100</f>
        <v>366.71822419220848</v>
      </c>
      <c r="Q97" s="31">
        <f>$S97*'Tabell 3.1'!Q$53/100</f>
        <v>360.42903007794553</v>
      </c>
      <c r="R97" s="31">
        <f>$S97*'Tabell 3.1'!R$53/100</f>
        <v>376.83839253348174</v>
      </c>
      <c r="S97" s="31">
        <v>4641.5147534937223</v>
      </c>
    </row>
    <row r="98" spans="1:36" s="450" customFormat="1" ht="15" customHeight="1" x14ac:dyDescent="0.25">
      <c r="A98" s="31" t="str">
        <f t="shared" si="50"/>
        <v xml:space="preserve"> - herav justering for andre aktivitetsnøytrale forhold</v>
      </c>
      <c r="B98" s="31"/>
      <c r="C98" s="31"/>
      <c r="D98" s="31">
        <f>$S98*'Tabell 3.1'!D$53/100</f>
        <v>-106.77335070749186</v>
      </c>
      <c r="E98" s="31">
        <f>$S98*'Tabell 3.1'!E$53/100</f>
        <v>-101.49557243679288</v>
      </c>
      <c r="F98" s="31">
        <f>$S98*'Tabell 3.1'!F$53/100</f>
        <v>-73.762402256364496</v>
      </c>
      <c r="G98" s="31">
        <f>$S98*'Tabell 3.1'!G$53/100</f>
        <v>-56.289970522656411</v>
      </c>
      <c r="H98" s="31">
        <f>$S98*'Tabell 3.1'!H$53/100</f>
        <v>-73.912839490388549</v>
      </c>
      <c r="I98" s="31">
        <f>$S98*'Tabell 3.1'!I$53/100</f>
        <v>-62.83276163886925</v>
      </c>
      <c r="J98" s="31">
        <f>$S98*'Tabell 3.1'!J$53/100</f>
        <v>-102.39069784378488</v>
      </c>
      <c r="K98" s="31">
        <f>$S98*'Tabell 3.1'!K$53/100</f>
        <v>-100.29775529356765</v>
      </c>
      <c r="L98" s="31">
        <f>$S98*'Tabell 3.1'!L$53/100</f>
        <v>-77.564339358753443</v>
      </c>
      <c r="M98" s="31">
        <f>$S98*'Tabell 3.1'!M$53/100</f>
        <v>-65.482074411350467</v>
      </c>
      <c r="N98" s="31">
        <f>$S98*'Tabell 3.1'!N$53/100</f>
        <v>-85.632693764444682</v>
      </c>
      <c r="O98" s="31">
        <f>$S98*'Tabell 3.1'!O$53/100</f>
        <v>-118.17111890701736</v>
      </c>
      <c r="P98" s="31">
        <f>$S98*'Tabell 3.1'!P$53/100</f>
        <v>-106.21581511488849</v>
      </c>
      <c r="Q98" s="31">
        <f>$S98*'Tabell 3.1'!Q$53/100</f>
        <v>-104.39422067208795</v>
      </c>
      <c r="R98" s="31">
        <f>$S98*'Tabell 3.1'!R$53/100</f>
        <v>-109.14700821781109</v>
      </c>
      <c r="S98" s="31">
        <v>-1344.3626206362694</v>
      </c>
    </row>
    <row r="99" spans="1:36" s="450" customFormat="1" ht="15" customHeight="1" x14ac:dyDescent="0.25">
      <c r="A99" s="31" t="str">
        <f t="shared" si="50"/>
        <v xml:space="preserve"> - herav justering for engangstiltak</v>
      </c>
      <c r="B99" s="31"/>
      <c r="C99" s="31"/>
      <c r="D99" s="31">
        <f>$S99*'Tabell 3.1'!D$53/100</f>
        <v>-35.740362816418411</v>
      </c>
      <c r="E99" s="31">
        <f>$S99*'Tabell 3.1'!E$53/100</f>
        <v>-33.973726207100547</v>
      </c>
      <c r="F99" s="31">
        <f>$S99*'Tabell 3.1'!F$53/100</f>
        <v>-24.690571208870839</v>
      </c>
      <c r="G99" s="31">
        <f>$S99*'Tabell 3.1'!G$53/100</f>
        <v>-18.842004639497333</v>
      </c>
      <c r="H99" s="31">
        <f>$S99*'Tabell 3.1'!H$53/100</f>
        <v>-24.740927232068497</v>
      </c>
      <c r="I99" s="31">
        <f>$S99*'Tabell 3.1'!I$53/100</f>
        <v>-21.032080410052682</v>
      </c>
      <c r="J99" s="31">
        <f>$S99*'Tabell 3.1'!J$53/100</f>
        <v>-34.273352533333679</v>
      </c>
      <c r="K99" s="31">
        <f>$S99*'Tabell 3.1'!K$53/100</f>
        <v>-33.572779538264832</v>
      </c>
      <c r="L99" s="31">
        <f>$S99*'Tabell 3.1'!L$53/100</f>
        <v>-25.963197857226543</v>
      </c>
      <c r="M99" s="31">
        <f>$S99*'Tabell 3.1'!M$53/100</f>
        <v>-21.918887830399058</v>
      </c>
      <c r="N99" s="31">
        <f>$S99*'Tabell 3.1'!N$53/100</f>
        <v>-28.663927129841003</v>
      </c>
      <c r="O99" s="31">
        <f>$S99*'Tabell 3.1'!O$53/100</f>
        <v>-39.555550483090506</v>
      </c>
      <c r="P99" s="31">
        <f>$S99*'Tabell 3.1'!P$53/100</f>
        <v>-35.553738305426897</v>
      </c>
      <c r="Q99" s="31">
        <f>$S99*'Tabell 3.1'!Q$53/100</f>
        <v>-34.9439939651147</v>
      </c>
      <c r="R99" s="31">
        <f>$S99*'Tabell 3.1'!R$53/100</f>
        <v>-36.534899843294475</v>
      </c>
      <c r="S99" s="31">
        <v>-450</v>
      </c>
    </row>
    <row r="100" spans="1:36" s="450" customFormat="1" ht="15" customHeight="1" x14ac:dyDescent="0.25">
      <c r="A100" s="31" t="str">
        <f t="shared" si="50"/>
        <v xml:space="preserve"> - herav justering for oppgaveendringer mellom sektorer</v>
      </c>
      <c r="B100" s="31"/>
      <c r="C100" s="31"/>
      <c r="D100" s="31">
        <f>$S100*'Tabell 3.1'!D$53/100</f>
        <v>0</v>
      </c>
      <c r="E100" s="31">
        <f>$S100*'Tabell 3.1'!E$53/100</f>
        <v>0</v>
      </c>
      <c r="F100" s="31">
        <f>$S100*'Tabell 3.1'!F$53/100</f>
        <v>0</v>
      </c>
      <c r="G100" s="31">
        <f>$S100*'Tabell 3.1'!G$53/100</f>
        <v>0</v>
      </c>
      <c r="H100" s="31">
        <f>$S100*'Tabell 3.1'!H$53/100</f>
        <v>0</v>
      </c>
      <c r="I100" s="31">
        <f>$S100*'Tabell 3.1'!I$53/100</f>
        <v>0</v>
      </c>
      <c r="J100" s="31">
        <f>$S100*'Tabell 3.1'!J$53/100</f>
        <v>0</v>
      </c>
      <c r="K100" s="31">
        <f>$S100*'Tabell 3.1'!K$53/100</f>
        <v>0</v>
      </c>
      <c r="L100" s="31">
        <f>$S100*'Tabell 3.1'!L$53/100</f>
        <v>0</v>
      </c>
      <c r="M100" s="31">
        <f>$S100*'Tabell 3.1'!M$53/100</f>
        <v>0</v>
      </c>
      <c r="N100" s="31">
        <f>$S100*'Tabell 3.1'!N$53/100</f>
        <v>0</v>
      </c>
      <c r="O100" s="31">
        <f>$S100*'Tabell 3.1'!O$53/100</f>
        <v>0</v>
      </c>
      <c r="P100" s="31">
        <f>$S100*'Tabell 3.1'!P$53/100</f>
        <v>0</v>
      </c>
      <c r="Q100" s="31">
        <f>$S100*'Tabell 3.1'!Q$53/100</f>
        <v>0</v>
      </c>
      <c r="R100" s="31">
        <f>$S100*'Tabell 3.1'!R$53/100</f>
        <v>0</v>
      </c>
      <c r="S100" s="31">
        <v>0</v>
      </c>
    </row>
    <row r="101" spans="1:36" s="450" customFormat="1" ht="15" customHeight="1" x14ac:dyDescent="0.25">
      <c r="A101" s="31" t="str">
        <f t="shared" si="50"/>
        <v xml:space="preserve"> - herav uspesifiserte rammeendringer</v>
      </c>
      <c r="B101" s="31"/>
      <c r="C101" s="31"/>
      <c r="D101" s="31">
        <f>$S101*'Tabell 3.1'!D$53/100</f>
        <v>-118.71063133129486</v>
      </c>
      <c r="E101" s="31">
        <f>$S101*'Tabell 3.1'!E$53/100</f>
        <v>-112.84279646061017</v>
      </c>
      <c r="F101" s="31">
        <f>$S101*'Tabell 3.1'!F$53/100</f>
        <v>-82.009052655416539</v>
      </c>
      <c r="G101" s="31">
        <f>$S101*'Tabell 3.1'!G$53/100</f>
        <v>-62.583199778665886</v>
      </c>
      <c r="H101" s="31">
        <f>$S101*'Tabell 3.1'!H$53/100</f>
        <v>-82.176308800404001</v>
      </c>
      <c r="I101" s="31">
        <f>$S101*'Tabell 3.1'!I$53/100</f>
        <v>-69.857476168120016</v>
      </c>
      <c r="J101" s="31">
        <f>$S101*'Tabell 3.1'!J$53/100</f>
        <v>-113.83799705589547</v>
      </c>
      <c r="K101" s="31">
        <f>$S101*'Tabell 3.1'!K$53/100</f>
        <v>-111.51106313624106</v>
      </c>
      <c r="L101" s="31">
        <f>$S101*'Tabell 3.1'!L$53/100</f>
        <v>-86.236047038527147</v>
      </c>
      <c r="M101" s="31">
        <f>$S101*'Tabell 3.1'!M$53/100</f>
        <v>-72.802982605179338</v>
      </c>
      <c r="N101" s="31">
        <f>$S101*'Tabell 3.1'!N$53/100</f>
        <v>-95.206444979190778</v>
      </c>
      <c r="O101" s="31">
        <f>$S101*'Tabell 3.1'!O$53/100</f>
        <v>-131.38267215204328</v>
      </c>
      <c r="P101" s="31">
        <f>$S101*'Tabell 3.1'!P$53/100</f>
        <v>-118.09076315492815</v>
      </c>
      <c r="Q101" s="31">
        <f>$S101*'Tabell 3.1'!Q$53/100</f>
        <v>-116.06551411196396</v>
      </c>
      <c r="R101" s="31">
        <f>$S101*'Tabell 3.1'!R$53/100</f>
        <v>-121.34966419621078</v>
      </c>
      <c r="S101" s="31">
        <v>-1494.6626136246914</v>
      </c>
    </row>
    <row r="102" spans="1:36" s="450" customFormat="1" ht="15" customHeight="1" x14ac:dyDescent="0.25">
      <c r="A102" s="185" t="str">
        <f t="shared" si="50"/>
        <v xml:space="preserve"> - herav spesifiserte rammeendringer</v>
      </c>
      <c r="B102" s="185"/>
      <c r="C102" s="185"/>
      <c r="D102" s="185">
        <f>$S102*'Tabell 3.1'!D$53/100</f>
        <v>1336.6357964926581</v>
      </c>
      <c r="E102" s="185">
        <f>$S102*'Tabell 3.1'!E$53/100</f>
        <v>1270.5662452813892</v>
      </c>
      <c r="F102" s="185">
        <f>$S102*'Tabell 3.1'!F$53/100</f>
        <v>923.39021523494887</v>
      </c>
      <c r="G102" s="185">
        <f>$S102*'Tabell 3.1'!G$53/100</f>
        <v>704.66262494860393</v>
      </c>
      <c r="H102" s="185">
        <f>$S102*'Tabell 3.1'!H$53/100</f>
        <v>925.27345473983951</v>
      </c>
      <c r="I102" s="185">
        <f>$S102*'Tabell 3.1'!I$53/100</f>
        <v>786.56816370857302</v>
      </c>
      <c r="J102" s="185">
        <f>$S102*'Tabell 3.1'!J$53/100</f>
        <v>1281.7718190824148</v>
      </c>
      <c r="K102" s="185">
        <f>$S102*'Tabell 3.1'!K$53/100</f>
        <v>1255.5714431076378</v>
      </c>
      <c r="L102" s="185">
        <f>$S102*'Tabell 3.1'!L$53/100</f>
        <v>970.9845371644758</v>
      </c>
      <c r="M102" s="185">
        <f>$S102*'Tabell 3.1'!M$53/100</f>
        <v>819.73342699140005</v>
      </c>
      <c r="N102" s="185">
        <f>$S102*'Tabell 3.1'!N$53/100</f>
        <v>1071.9877486023224</v>
      </c>
      <c r="O102" s="185">
        <f>$S102*'Tabell 3.1'!O$53/100</f>
        <v>1479.3180751199079</v>
      </c>
      <c r="P102" s="185">
        <f>$S102*'Tabell 3.1'!P$53/100</f>
        <v>1329.6563205658044</v>
      </c>
      <c r="Q102" s="185">
        <f>$S102*'Tabell 3.1'!Q$53/100</f>
        <v>1306.8527996234909</v>
      </c>
      <c r="R102" s="185">
        <f>$S102*'Tabell 3.1'!R$53/100</f>
        <v>1366.3502858842858</v>
      </c>
      <c r="S102" s="185">
        <v>16829.322956547752</v>
      </c>
    </row>
    <row r="103" spans="1:36" s="450" customFormat="1" ht="15" customHeight="1" x14ac:dyDescent="0.25">
      <c r="A103" s="185" t="s">
        <v>383</v>
      </c>
      <c r="B103" s="185"/>
      <c r="C103" s="185"/>
      <c r="D103" s="185">
        <f>'Tabell 2.1'!D36+'Tabell 2.1'!D37-SUM(D92:D96)</f>
        <v>1242.3854006149049</v>
      </c>
      <c r="E103" s="185">
        <f>'Tabell 2.1'!E36+'Tabell 2.1'!E37-SUM(E92:E96)</f>
        <v>-444.04464146353712</v>
      </c>
      <c r="F103" s="185">
        <f>'Tabell 2.1'!F36+'Tabell 2.1'!F37-SUM(F92:F96)</f>
        <v>846.54109687212622</v>
      </c>
      <c r="G103" s="185">
        <f>'Tabell 2.1'!G36+'Tabell 2.1'!G37-SUM(G92:G96)</f>
        <v>-173.64580231804575</v>
      </c>
      <c r="H103" s="185">
        <f>'Tabell 2.1'!H36+'Tabell 2.1'!H37-SUM(H92:H96)</f>
        <v>127.6978066225638</v>
      </c>
      <c r="I103" s="185">
        <f>'Tabell 2.1'!I36+'Tabell 2.1'!I37-SUM(I92:I96)</f>
        <v>-464.5903826175927</v>
      </c>
      <c r="J103" s="185">
        <f>'Tabell 2.1'!J36+'Tabell 2.1'!J37-SUM(J92:J96)</f>
        <v>729.41072494486434</v>
      </c>
      <c r="K103" s="185">
        <f>'Tabell 2.1'!K36+'Tabell 2.1'!K37-SUM(K92:K96)</f>
        <v>-1257.9459421278734</v>
      </c>
      <c r="L103" s="185">
        <f>'Tabell 2.1'!L36+'Tabell 2.1'!L37-SUM(L92:L96)</f>
        <v>-606.96884624454833</v>
      </c>
      <c r="M103" s="185">
        <f>'Tabell 2.1'!M36+'Tabell 2.1'!M37-SUM(M92:M96)</f>
        <v>-215.24271201663942</v>
      </c>
      <c r="N103" s="185">
        <f>'Tabell 2.1'!N36+'Tabell 2.1'!N37-SUM(N92:N96)</f>
        <v>907.81085046473163</v>
      </c>
      <c r="O103" s="185">
        <f>'Tabell 2.1'!O36+'Tabell 2.1'!O37-SUM(O92:O96)</f>
        <v>-259.96348158635374</v>
      </c>
      <c r="P103" s="185">
        <f>'Tabell 2.1'!P36+'Tabell 2.1'!P37-SUM(P92:P96)</f>
        <v>-1315.7675237319854</v>
      </c>
      <c r="Q103" s="185">
        <f>'Tabell 2.1'!Q36+'Tabell 2.1'!Q37-SUM(Q92:Q96)</f>
        <v>-975.58026451881597</v>
      </c>
      <c r="R103" s="185">
        <f>'Tabell 2.1'!R36+'Tabell 2.1'!R37-SUM(R92:R96)</f>
        <v>1860.1679868556967</v>
      </c>
      <c r="S103" s="185">
        <f>'Tabell 2.1'!S36+'Tabell 2.1'!S37-SUM(S92:S96)</f>
        <v>0.26426974986679852</v>
      </c>
    </row>
    <row r="104" spans="1:36" s="450" customFormat="1" ht="15" customHeight="1" x14ac:dyDescent="0.25">
      <c r="A104" s="178" t="str">
        <f>A86</f>
        <v>Kompensasjon for forventet lønns- og prisutvikling</v>
      </c>
      <c r="B104" s="31"/>
      <c r="C104" s="31"/>
      <c r="D104" s="178">
        <f>SUM(D105:D106)</f>
        <v>1317.9970433455678</v>
      </c>
      <c r="E104" s="178">
        <f t="shared" ref="E104:S104" si="52">SUM(E105:E106)</f>
        <v>1252.8488007351889</v>
      </c>
      <c r="F104" s="178">
        <f t="shared" si="52"/>
        <v>910.51397600406483</v>
      </c>
      <c r="G104" s="178">
        <f t="shared" si="52"/>
        <v>694.8364383741748</v>
      </c>
      <c r="H104" s="178">
        <f t="shared" si="52"/>
        <v>912.37095462596812</v>
      </c>
      <c r="I104" s="178">
        <f t="shared" si="52"/>
        <v>775.59984318686179</v>
      </c>
      <c r="J104" s="178">
        <f t="shared" si="52"/>
        <v>1263.8981181165548</v>
      </c>
      <c r="K104" s="178">
        <f t="shared" si="52"/>
        <v>1238.0630939761641</v>
      </c>
      <c r="L104" s="178">
        <f t="shared" si="52"/>
        <v>957.44461765510778</v>
      </c>
      <c r="M104" s="178">
        <f t="shared" si="52"/>
        <v>808.30263258038508</v>
      </c>
      <c r="N104" s="178">
        <f t="shared" si="52"/>
        <v>1057.0393871448989</v>
      </c>
      <c r="O104" s="178">
        <f t="shared" si="52"/>
        <v>1458.6896851721453</v>
      </c>
      <c r="P104" s="178">
        <f t="shared" si="52"/>
        <v>1311.1148929050123</v>
      </c>
      <c r="Q104" s="178">
        <f t="shared" si="52"/>
        <v>1288.6293562624185</v>
      </c>
      <c r="R104" s="178">
        <f t="shared" si="52"/>
        <v>1347.2971782555064</v>
      </c>
      <c r="S104" s="178">
        <f t="shared" si="52"/>
        <v>16594.64601834002</v>
      </c>
    </row>
    <row r="105" spans="1:36" s="450" customFormat="1" ht="15" customHeight="1" x14ac:dyDescent="0.25">
      <c r="A105" s="31" t="str">
        <f>A87</f>
        <v xml:space="preserve"> - herav generell lønns- og priskompensasjon</v>
      </c>
      <c r="B105" s="31"/>
      <c r="C105" s="31"/>
      <c r="D105" s="31">
        <f>$S105*'Tabell 3.1'!D$53/100</f>
        <v>1847.2826519513767</v>
      </c>
      <c r="E105" s="31">
        <f>$S105*'Tabell 3.1'!E$53/100</f>
        <v>1755.9719627606132</v>
      </c>
      <c r="F105" s="31">
        <f>$S105*'Tabell 3.1'!F$53/100</f>
        <v>1276.1611877080522</v>
      </c>
      <c r="G105" s="31">
        <f>$S105*'Tabell 3.1'!G$53/100</f>
        <v>973.87115170922004</v>
      </c>
      <c r="H105" s="31">
        <f>$S105*'Tabell 3.1'!H$53/100</f>
        <v>1278.7638979421959</v>
      </c>
      <c r="I105" s="31">
        <f>$S105*'Tabell 3.1'!I$53/100</f>
        <v>1087.0677915471183</v>
      </c>
      <c r="J105" s="31">
        <f>$S105*'Tabell 3.1'!J$53/100</f>
        <v>1771.458501533637</v>
      </c>
      <c r="K105" s="31">
        <f>$S105*'Tabell 3.1'!K$53/100</f>
        <v>1735.2485630149997</v>
      </c>
      <c r="L105" s="31">
        <f>$S105*'Tabell 3.1'!L$53/100</f>
        <v>1341.9383915376272</v>
      </c>
      <c r="M105" s="31">
        <f>$S105*'Tabell 3.1'!M$53/100</f>
        <v>1132.903475186991</v>
      </c>
      <c r="N105" s="31">
        <f>$S105*'Tabell 3.1'!N$53/100</f>
        <v>1481.5287577167335</v>
      </c>
      <c r="O105" s="31">
        <f>$S105*'Tabell 3.1'!O$53/100</f>
        <v>2044.4751098674619</v>
      </c>
      <c r="P105" s="31">
        <f>$S105*'Tabell 3.1'!P$53/100</f>
        <v>1837.6367447916105</v>
      </c>
      <c r="Q105" s="31">
        <f>$S105*'Tabell 3.1'!Q$53/100</f>
        <v>1806.121392030087</v>
      </c>
      <c r="R105" s="31">
        <f>$S105*'Tabell 3.1'!R$53/100</f>
        <v>1888.3492318744802</v>
      </c>
      <c r="S105" s="31">
        <v>23258.778811172204</v>
      </c>
    </row>
    <row r="106" spans="1:36" s="450" customFormat="1" ht="15" customHeight="1" x14ac:dyDescent="0.25">
      <c r="A106" s="185" t="str">
        <f>A88</f>
        <v xml:space="preserve"> - herav kompensasjon for endring i løpende pensjonsutgifter</v>
      </c>
      <c r="B106" s="185"/>
      <c r="C106" s="185"/>
      <c r="D106" s="31">
        <f>$S106*'Tabell 3.1'!D$53/100</f>
        <v>-529.28560860580887</v>
      </c>
      <c r="E106" s="31">
        <f>$S106*'Tabell 3.1'!E$53/100</f>
        <v>-503.12316202542422</v>
      </c>
      <c r="F106" s="31">
        <f>$S106*'Tabell 3.1'!F$53/100</f>
        <v>-365.64721170398741</v>
      </c>
      <c r="G106" s="31">
        <f>$S106*'Tabell 3.1'!G$53/100</f>
        <v>-279.03471333504524</v>
      </c>
      <c r="H106" s="31">
        <f>$S106*'Tabell 3.1'!H$53/100</f>
        <v>-366.39294331622773</v>
      </c>
      <c r="I106" s="31">
        <f>$S106*'Tabell 3.1'!I$53/100</f>
        <v>-311.46794836025651</v>
      </c>
      <c r="J106" s="31">
        <f>$S106*'Tabell 3.1'!J$53/100</f>
        <v>-507.56038341708228</v>
      </c>
      <c r="K106" s="31">
        <f>$S106*'Tabell 3.1'!K$53/100</f>
        <v>-497.18546903883566</v>
      </c>
      <c r="L106" s="31">
        <f>$S106*'Tabell 3.1'!L$53/100</f>
        <v>-384.49377388251941</v>
      </c>
      <c r="M106" s="31">
        <f>$S106*'Tabell 3.1'!M$53/100</f>
        <v>-324.60084260660591</v>
      </c>
      <c r="N106" s="31">
        <f>$S106*'Tabell 3.1'!N$53/100</f>
        <v>-424.48937057183451</v>
      </c>
      <c r="O106" s="31">
        <f>$S106*'Tabell 3.1'!O$53/100</f>
        <v>-585.78542469531646</v>
      </c>
      <c r="P106" s="31">
        <f>$S106*'Tabell 3.1'!P$53/100</f>
        <v>-526.52185188659814</v>
      </c>
      <c r="Q106" s="31">
        <f>$S106*'Tabell 3.1'!Q$53/100</f>
        <v>-517.49203576766854</v>
      </c>
      <c r="R106" s="31">
        <f>$S106*'Tabell 3.1'!R$53/100</f>
        <v>-541.05205361897367</v>
      </c>
      <c r="S106" s="185">
        <v>-6664.1327928321844</v>
      </c>
    </row>
    <row r="107" spans="1:36" s="450" customFormat="1" ht="15" customHeight="1" x14ac:dyDescent="0.25">
      <c r="A107" s="351" t="str">
        <f>A71</f>
        <v>Bydelsfordelt budsjett 2019</v>
      </c>
      <c r="B107" s="352"/>
      <c r="C107" s="353"/>
      <c r="D107" s="354">
        <f t="shared" ref="D107:S107" si="53">D96+D104+SUM(D92:D95)+D103</f>
        <v>75656.458777997759</v>
      </c>
      <c r="E107" s="354">
        <f t="shared" si="53"/>
        <v>63743.496751126142</v>
      </c>
      <c r="F107" s="354">
        <f t="shared" si="53"/>
        <v>45477.988311565612</v>
      </c>
      <c r="G107" s="354">
        <f t="shared" si="53"/>
        <v>36965.663820348345</v>
      </c>
      <c r="H107" s="354">
        <f t="shared" si="53"/>
        <v>47018.768288655257</v>
      </c>
      <c r="I107" s="354">
        <f t="shared" si="53"/>
        <v>37626.516153412282</v>
      </c>
      <c r="J107" s="354">
        <f t="shared" si="53"/>
        <v>61758.656100755114</v>
      </c>
      <c r="K107" s="354">
        <f t="shared" si="53"/>
        <v>60550.276951526022</v>
      </c>
      <c r="L107" s="354">
        <f t="shared" si="53"/>
        <v>48064.699978129625</v>
      </c>
      <c r="M107" s="354">
        <f t="shared" si="53"/>
        <v>39112.437306606837</v>
      </c>
      <c r="N107" s="354">
        <f t="shared" si="53"/>
        <v>56689.758789643449</v>
      </c>
      <c r="O107" s="354">
        <f t="shared" si="53"/>
        <v>70477.791562679937</v>
      </c>
      <c r="P107" s="354">
        <f t="shared" si="53"/>
        <v>62446.637609481433</v>
      </c>
      <c r="Q107" s="354">
        <f t="shared" si="53"/>
        <v>62120.046801646298</v>
      </c>
      <c r="R107" s="354">
        <f t="shared" si="53"/>
        <v>70693.921921459492</v>
      </c>
      <c r="S107" s="354">
        <f t="shared" si="53"/>
        <v>838403.11912503373</v>
      </c>
    </row>
    <row r="108" spans="1:36" s="188" customFormat="1" ht="15" customHeight="1" thickBot="1" x14ac:dyDescent="0.3">
      <c r="A108" s="31"/>
      <c r="B108" s="31"/>
      <c r="C108" s="31"/>
      <c r="D108" s="31"/>
      <c r="E108" s="31"/>
      <c r="F108" s="31"/>
      <c r="G108" s="31"/>
      <c r="H108" s="31"/>
      <c r="I108" s="31"/>
      <c r="J108" s="31"/>
      <c r="K108" s="31"/>
      <c r="L108" s="31"/>
      <c r="M108" s="31"/>
      <c r="N108" s="31"/>
      <c r="O108" s="31"/>
      <c r="P108" s="31"/>
      <c r="Q108" s="31"/>
      <c r="R108" s="31"/>
      <c r="S108" s="31"/>
      <c r="U108" s="174"/>
      <c r="V108" s="174"/>
      <c r="W108" s="174"/>
      <c r="X108" s="205"/>
      <c r="Y108" s="205"/>
      <c r="Z108" s="205"/>
      <c r="AA108" s="205"/>
      <c r="AB108" s="205"/>
      <c r="AC108" s="205"/>
      <c r="AD108" s="205"/>
      <c r="AE108" s="205"/>
      <c r="AF108" s="205"/>
      <c r="AG108" s="205"/>
      <c r="AH108" s="205"/>
      <c r="AI108" s="205"/>
      <c r="AJ108" s="205"/>
    </row>
    <row r="109" spans="1:36" s="205" customFormat="1" ht="15" customHeight="1" x14ac:dyDescent="0.25">
      <c r="A109" s="106" t="s">
        <v>3</v>
      </c>
      <c r="B109" s="106"/>
      <c r="C109" s="106"/>
      <c r="D109" s="107"/>
      <c r="E109" s="107"/>
      <c r="F109" s="107"/>
      <c r="G109" s="107"/>
      <c r="H109" s="107"/>
      <c r="I109" s="107"/>
      <c r="J109" s="107"/>
      <c r="K109" s="107"/>
      <c r="L109" s="107"/>
      <c r="M109" s="107"/>
      <c r="N109" s="107"/>
      <c r="O109" s="107"/>
      <c r="P109" s="107"/>
      <c r="Q109" s="107"/>
      <c r="R109" s="107"/>
      <c r="S109" s="107"/>
      <c r="U109" s="174"/>
      <c r="V109" s="174"/>
      <c r="W109" s="174"/>
      <c r="X109" s="174"/>
      <c r="Y109" s="174"/>
      <c r="Z109" s="174"/>
      <c r="AA109" s="174"/>
      <c r="AB109" s="174"/>
      <c r="AC109" s="174"/>
      <c r="AD109" s="174"/>
      <c r="AE109" s="174"/>
      <c r="AF109" s="174"/>
      <c r="AG109" s="174"/>
      <c r="AH109" s="174"/>
      <c r="AI109" s="174"/>
      <c r="AJ109" s="174"/>
    </row>
    <row r="110" spans="1:36" s="174" customFormat="1" ht="15" customHeight="1" x14ac:dyDescent="0.25">
      <c r="A110" s="343" t="str">
        <f t="shared" ref="A110:A120" si="54">A92</f>
        <v>Bydelsfordelt Dok3 2018</v>
      </c>
      <c r="B110" s="343"/>
      <c r="C110" s="343"/>
      <c r="D110" s="343">
        <f>'Tabell 2.1 DOK32018'!D45</f>
        <v>596873.97626036766</v>
      </c>
      <c r="E110" s="343">
        <f>'Tabell 2.1 DOK32018'!E45</f>
        <v>560990.05243141414</v>
      </c>
      <c r="F110" s="343">
        <f>'Tabell 2.1 DOK32018'!F45</f>
        <v>503205.2965681401</v>
      </c>
      <c r="G110" s="343">
        <f>'Tabell 2.1 DOK32018'!G45</f>
        <v>360664.29066425568</v>
      </c>
      <c r="H110" s="343">
        <f>'Tabell 2.1 DOK32018'!H45</f>
        <v>721168.13287217251</v>
      </c>
      <c r="I110" s="343">
        <f>'Tabell 2.1 DOK32018'!I45</f>
        <v>542423.78078721173</v>
      </c>
      <c r="J110" s="343">
        <f>'Tabell 2.1 DOK32018'!J45</f>
        <v>739062.46427526081</v>
      </c>
      <c r="K110" s="343">
        <f>'Tabell 2.1 DOK32018'!K45</f>
        <v>713014.07612797874</v>
      </c>
      <c r="L110" s="343">
        <f>'Tabell 2.1 DOK32018'!L45</f>
        <v>502526.60798424692</v>
      </c>
      <c r="M110" s="343">
        <f>'Tabell 2.1 DOK32018'!M45</f>
        <v>564982.52597596357</v>
      </c>
      <c r="N110" s="343">
        <f>'Tabell 2.1 DOK32018'!N45</f>
        <v>610293.47406120307</v>
      </c>
      <c r="O110" s="343">
        <f>'Tabell 2.1 DOK32018'!O45</f>
        <v>917896.75860684644</v>
      </c>
      <c r="P110" s="343">
        <f>'Tabell 2.1 DOK32018'!P45</f>
        <v>990180.676460627</v>
      </c>
      <c r="Q110" s="343">
        <f>'Tabell 2.1 DOK32018'!Q45</f>
        <v>872350.95091451937</v>
      </c>
      <c r="R110" s="343">
        <f>'Tabell 2.1 DOK32018'!R45</f>
        <v>574870.64025023766</v>
      </c>
      <c r="S110" s="343">
        <f>'Tabell 2.1 DOK32018'!S45</f>
        <v>9770503.7042404432</v>
      </c>
    </row>
    <row r="111" spans="1:36" s="174" customFormat="1" ht="15" customHeight="1" x14ac:dyDescent="0.25">
      <c r="A111" s="31" t="str">
        <f t="shared" si="54"/>
        <v>Effekt av oppdaterte kriterieandeler</v>
      </c>
      <c r="B111" s="31"/>
      <c r="C111" s="31"/>
      <c r="D111" s="31">
        <f>($S$110-'Tabell 2.2 DOK3 2018'!$S$127-'Tabell 2.3 DOK32018'!$S$62+'Tabell 2.3 DOK32018'!$S$55+'Tabell 2.3 DOK32018'!$S$56)*('Kriterier 2018'!V95-'Kriterier 2018'!D95)/100</f>
        <v>11645.721632602503</v>
      </c>
      <c r="E111" s="31">
        <f>($S$110-'Tabell 2.2 DOK3 2018'!$S$127-'Tabell 2.3 DOK32018'!$S$62+'Tabell 2.3 DOK32018'!$S$55+'Tabell 2.3 DOK32018'!$S$56)*('Kriterier 2018'!W95-'Kriterier 2018'!E95)/100</f>
        <v>-2432.7747109880756</v>
      </c>
      <c r="F111" s="31">
        <f>($S$110-'Tabell 2.2 DOK3 2018'!$S$127-'Tabell 2.3 DOK32018'!$S$62+'Tabell 2.3 DOK32018'!$S$55+'Tabell 2.3 DOK32018'!$S$56)*('Kriterier 2018'!X95-'Kriterier 2018'!F95)/100</f>
        <v>-8076.9430861139799</v>
      </c>
      <c r="G111" s="31">
        <f>($S$110-'Tabell 2.2 DOK3 2018'!$S$127-'Tabell 2.3 DOK32018'!$S$62+'Tabell 2.3 DOK32018'!$S$55+'Tabell 2.3 DOK32018'!$S$56)*('Kriterier 2018'!Y95-'Kriterier 2018'!G95)/100</f>
        <v>4428.1619400272975</v>
      </c>
      <c r="H111" s="31">
        <f>($S$110-'Tabell 2.2 DOK3 2018'!$S$127-'Tabell 2.3 DOK32018'!$S$62+'Tabell 2.3 DOK32018'!$S$55+'Tabell 2.3 DOK32018'!$S$56)*('Kriterier 2018'!Z95-'Kriterier 2018'!H95)/100</f>
        <v>2996.0772385926116</v>
      </c>
      <c r="I111" s="31">
        <f>($S$110-'Tabell 2.2 DOK3 2018'!$S$127-'Tabell 2.3 DOK32018'!$S$62+'Tabell 2.3 DOK32018'!$S$55+'Tabell 2.3 DOK32018'!$S$56)*('Kriterier 2018'!AA95-'Kriterier 2018'!I95)/100</f>
        <v>-8063.5126237790055</v>
      </c>
      <c r="J111" s="31">
        <f>($S$110-'Tabell 2.2 DOK3 2018'!$S$127-'Tabell 2.3 DOK32018'!$S$62+'Tabell 2.3 DOK32018'!$S$55+'Tabell 2.3 DOK32018'!$S$56)*('Kriterier 2018'!AB95-'Kriterier 2018'!J95)/100</f>
        <v>-12270.044332235586</v>
      </c>
      <c r="K111" s="31">
        <f>($S$110-'Tabell 2.2 DOK3 2018'!$S$127-'Tabell 2.3 DOK32018'!$S$62+'Tabell 2.3 DOK32018'!$S$55+'Tabell 2.3 DOK32018'!$S$56)*('Kriterier 2018'!AC95-'Kriterier 2018'!K95)/100</f>
        <v>198.52319101477968</v>
      </c>
      <c r="L111" s="31">
        <f>($S$110-'Tabell 2.2 DOK3 2018'!$S$127-'Tabell 2.3 DOK32018'!$S$62+'Tabell 2.3 DOK32018'!$S$55+'Tabell 2.3 DOK32018'!$S$56)*('Kriterier 2018'!AD95-'Kriterier 2018'!L95)/100</f>
        <v>813.81101604423714</v>
      </c>
      <c r="M111" s="31">
        <f>($S$110-'Tabell 2.2 DOK3 2018'!$S$127-'Tabell 2.3 DOK32018'!$S$62+'Tabell 2.3 DOK32018'!$S$55+'Tabell 2.3 DOK32018'!$S$56)*('Kriterier 2018'!AE95-'Kriterier 2018'!M95)/100</f>
        <v>-3532.349260512035</v>
      </c>
      <c r="N111" s="31">
        <f>($S$110-'Tabell 2.2 DOK3 2018'!$S$127-'Tabell 2.3 DOK32018'!$S$62+'Tabell 2.3 DOK32018'!$S$55+'Tabell 2.3 DOK32018'!$S$56)*('Kriterier 2018'!AF95-'Kriterier 2018'!N95)/100</f>
        <v>-7947.7191888673333</v>
      </c>
      <c r="O111" s="31">
        <f>($S$110-'Tabell 2.2 DOK3 2018'!$S$127-'Tabell 2.3 DOK32018'!$S$62+'Tabell 2.3 DOK32018'!$S$55+'Tabell 2.3 DOK32018'!$S$56)*('Kriterier 2018'!AG95-'Kriterier 2018'!O95)/100</f>
        <v>21567.178241639613</v>
      </c>
      <c r="P111" s="31">
        <f>($S$110-'Tabell 2.2 DOK3 2018'!$S$127-'Tabell 2.3 DOK32018'!$S$62+'Tabell 2.3 DOK32018'!$S$55+'Tabell 2.3 DOK32018'!$S$56)*('Kriterier 2018'!AH95-'Kriterier 2018'!P95)/100</f>
        <v>-909.3317735743417</v>
      </c>
      <c r="Q111" s="31">
        <f>($S$110-'Tabell 2.2 DOK3 2018'!$S$127-'Tabell 2.3 DOK32018'!$S$62+'Tabell 2.3 DOK32018'!$S$55+'Tabell 2.3 DOK32018'!$S$56)*('Kriterier 2018'!AI95-'Kriterier 2018'!Q95)/100</f>
        <v>8273.2267542615318</v>
      </c>
      <c r="R111" s="31">
        <f>($S$110-'Tabell 2.2 DOK3 2018'!$S$127-'Tabell 2.3 DOK32018'!$S$62+'Tabell 2.3 DOK32018'!$S$55+'Tabell 2.3 DOK32018'!$S$56)*('Kriterier 2018'!AJ95-'Kriterier 2018'!R95)/100</f>
        <v>-6690.0250381122996</v>
      </c>
      <c r="S111" s="31">
        <f>($S$110-'Tabell 2.2 DOK3 2018'!$S$127-'Tabell 2.3 DOK32018'!$S$62+'Tabell 2.3 DOK32018'!$S$55+'Tabell 2.3 DOK32018'!$S$56)*('Kriterier 2018'!AK95-'Kriterier 2018'!S95)/100</f>
        <v>1.3531123352564761E-9</v>
      </c>
    </row>
    <row r="112" spans="1:36" s="174" customFormat="1" ht="15" customHeight="1" x14ac:dyDescent="0.25">
      <c r="A112" s="31" t="str">
        <f t="shared" si="54"/>
        <v>Effekt av oppdaterte regnskapsandeler</v>
      </c>
      <c r="B112" s="31"/>
      <c r="C112" s="31"/>
      <c r="D112" s="31">
        <v>0</v>
      </c>
      <c r="E112" s="31">
        <v>0</v>
      </c>
      <c r="F112" s="31">
        <v>0</v>
      </c>
      <c r="G112" s="31">
        <v>0</v>
      </c>
      <c r="H112" s="31">
        <v>0</v>
      </c>
      <c r="I112" s="31">
        <v>0</v>
      </c>
      <c r="J112" s="31">
        <v>0</v>
      </c>
      <c r="K112" s="31">
        <v>0</v>
      </c>
      <c r="L112" s="31">
        <v>0</v>
      </c>
      <c r="M112" s="31">
        <v>0</v>
      </c>
      <c r="N112" s="31">
        <v>0</v>
      </c>
      <c r="O112" s="31">
        <v>0</v>
      </c>
      <c r="P112" s="31">
        <v>0</v>
      </c>
      <c r="Q112" s="31">
        <v>0</v>
      </c>
      <c r="R112" s="31">
        <v>0</v>
      </c>
      <c r="S112" s="31">
        <f>SUM(D112:R112)</f>
        <v>0</v>
      </c>
      <c r="U112" s="286"/>
      <c r="V112" s="286"/>
      <c r="W112" s="286"/>
    </row>
    <row r="113" spans="1:36" s="174" customFormat="1" ht="15" customHeight="1" x14ac:dyDescent="0.25">
      <c r="A113" s="185" t="str">
        <f t="shared" si="54"/>
        <v>Effekt av endringer i fordelingssystemet</v>
      </c>
      <c r="B113" s="185"/>
      <c r="C113" s="185"/>
      <c r="D113" s="185">
        <f>($S$110-'Tabell 2.2 DOK3 2018'!$S$127-'Tabell 2.3 DOK32018'!$S$62+'Tabell 2.3 DOK32018'!$S$56+'Tabell 2.3 DOK32018'!$S$55)*('Tabell 3.1'!D75-'Kriterier 2018'!V95)/100</f>
        <v>-8.4569520953529756E-11</v>
      </c>
      <c r="E113" s="185">
        <f>($S$110-'Tabell 2.2 DOK3 2018'!$S$127-'Tabell 2.3 DOK32018'!$S$62+'Tabell 2.3 DOK32018'!$S$56+'Tabell 2.3 DOK32018'!$S$55)*('Tabell 3.1'!E75-'Kriterier 2018'!W95)/100</f>
        <v>8.4569520953529756E-11</v>
      </c>
      <c r="F113" s="185">
        <f>($S$110-'Tabell 2.2 DOK3 2018'!$S$127-'Tabell 2.3 DOK32018'!$S$62+'Tabell 2.3 DOK32018'!$S$56+'Tabell 2.3 DOK32018'!$S$55)*('Tabell 3.1'!F75-'Kriterier 2018'!X95)/100</f>
        <v>8.4569520953529756E-11</v>
      </c>
      <c r="G113" s="185">
        <f>($S$110-'Tabell 2.2 DOK3 2018'!$S$127-'Tabell 2.3 DOK32018'!$S$62+'Tabell 2.3 DOK32018'!$S$56+'Tabell 2.3 DOK32018'!$S$55)*('Tabell 3.1'!G75-'Kriterier 2018'!Y95)/100</f>
        <v>-4.2284760476764878E-11</v>
      </c>
      <c r="H113" s="185">
        <f>($S$110-'Tabell 2.2 DOK3 2018'!$S$127-'Tabell 2.3 DOK32018'!$S$62+'Tabell 2.3 DOK32018'!$S$56+'Tabell 2.3 DOK32018'!$S$55)*('Tabell 3.1'!H75-'Kriterier 2018'!Z95)/100</f>
        <v>-1.6913904190705951E-10</v>
      </c>
      <c r="I113" s="185">
        <f>($S$110-'Tabell 2.2 DOK3 2018'!$S$127-'Tabell 2.3 DOK32018'!$S$62+'Tabell 2.3 DOK32018'!$S$56+'Tabell 2.3 DOK32018'!$S$55)*('Tabell 3.1'!I75-'Kriterier 2018'!AA95)/100</f>
        <v>8.4569520953529756E-11</v>
      </c>
      <c r="J113" s="185">
        <f>($S$110-'Tabell 2.2 DOK3 2018'!$S$127-'Tabell 2.3 DOK32018'!$S$62+'Tabell 2.3 DOK32018'!$S$56+'Tabell 2.3 DOK32018'!$S$55)*('Tabell 3.1'!J75-'Kriterier 2018'!AB95)/100</f>
        <v>1.6913904190705951E-10</v>
      </c>
      <c r="K113" s="185">
        <f>($S$110-'Tabell 2.2 DOK3 2018'!$S$127-'Tabell 2.3 DOK32018'!$S$62+'Tabell 2.3 DOK32018'!$S$56+'Tabell 2.3 DOK32018'!$S$55)*('Tabell 3.1'!K75-'Kriterier 2018'!AC95)/100</f>
        <v>8.4569520953529756E-11</v>
      </c>
      <c r="L113" s="185">
        <f>($S$110-'Tabell 2.2 DOK3 2018'!$S$127-'Tabell 2.3 DOK32018'!$S$62+'Tabell 2.3 DOK32018'!$S$56+'Tabell 2.3 DOK32018'!$S$55)*('Tabell 3.1'!L75-'Kriterier 2018'!AD95)/100</f>
        <v>-8.4569520953529756E-11</v>
      </c>
      <c r="M113" s="185">
        <f>($S$110-'Tabell 2.2 DOK3 2018'!$S$127-'Tabell 2.3 DOK32018'!$S$62+'Tabell 2.3 DOK32018'!$S$56+'Tabell 2.3 DOK32018'!$S$55)*('Tabell 3.1'!M75-'Kriterier 2018'!AE95)/100</f>
        <v>-8.4569520953529756E-11</v>
      </c>
      <c r="N113" s="185">
        <f>($S$110-'Tabell 2.2 DOK3 2018'!$S$127-'Tabell 2.3 DOK32018'!$S$62+'Tabell 2.3 DOK32018'!$S$56+'Tabell 2.3 DOK32018'!$S$55)*('Tabell 3.1'!N75-'Kriterier 2018'!AF95)/100</f>
        <v>8.4569520953529756E-11</v>
      </c>
      <c r="O113" s="185">
        <f>($S$110-'Tabell 2.2 DOK3 2018'!$S$127-'Tabell 2.3 DOK32018'!$S$62+'Tabell 2.3 DOK32018'!$S$56+'Tabell 2.3 DOK32018'!$S$55)*('Tabell 3.1'!O75-'Kriterier 2018'!AG95)/100</f>
        <v>1.6913904190705951E-10</v>
      </c>
      <c r="P113" s="185">
        <f>($S$110-'Tabell 2.2 DOK3 2018'!$S$127-'Tabell 2.3 DOK32018'!$S$62+'Tabell 2.3 DOK32018'!$S$56+'Tabell 2.3 DOK32018'!$S$55)*('Tabell 3.1'!P75-'Kriterier 2018'!AH95)/100</f>
        <v>0</v>
      </c>
      <c r="Q113" s="185">
        <f>($S$110-'Tabell 2.2 DOK3 2018'!$S$127-'Tabell 2.3 DOK32018'!$S$62+'Tabell 2.3 DOK32018'!$S$56+'Tabell 2.3 DOK32018'!$S$55)*('Tabell 3.1'!Q75-'Kriterier 2018'!AI95)/100</f>
        <v>-1.6913904190705951E-10</v>
      </c>
      <c r="R113" s="185">
        <f>($S$110-'Tabell 2.2 DOK3 2018'!$S$127-'Tabell 2.3 DOK32018'!$S$62+'Tabell 2.3 DOK32018'!$S$56+'Tabell 2.3 DOK32018'!$S$55)*('Tabell 3.1'!R75-'Kriterier 2018'!AJ95)/100</f>
        <v>0</v>
      </c>
      <c r="S113" s="185">
        <f>($S$110-'Tabell 2.2 DOK3 2018'!$S$127-'Tabell 2.3 DOK32018'!$S$62+'Tabell 2.3 DOK32018'!$S$56+'Tabell 2.3 DOK32018'!$S$55)*('Tabell 3.1'!S75-'Kriterier 2018'!AK95)/100</f>
        <v>0</v>
      </c>
      <c r="U113"/>
      <c r="V113"/>
      <c r="W113"/>
      <c r="X113" s="286"/>
      <c r="Y113" s="286"/>
      <c r="Z113" s="286"/>
      <c r="AA113" s="286"/>
      <c r="AB113" s="286"/>
      <c r="AC113" s="286"/>
      <c r="AD113" s="286"/>
      <c r="AE113" s="286"/>
      <c r="AF113" s="286"/>
      <c r="AG113" s="286"/>
      <c r="AH113" s="286"/>
      <c r="AI113" s="286"/>
      <c r="AJ113" s="286"/>
    </row>
    <row r="114" spans="1:36" s="286" customFormat="1" ht="15" customHeight="1" x14ac:dyDescent="0.25">
      <c r="A114" s="178" t="str">
        <f t="shared" si="54"/>
        <v>Reelle endringer</v>
      </c>
      <c r="B114" s="31"/>
      <c r="C114" s="31"/>
      <c r="D114" s="178">
        <f>SUM(D115:D120)</f>
        <v>16344.859453900632</v>
      </c>
      <c r="E114" s="178">
        <f t="shared" ref="E114:S114" si="55">SUM(E115:E120)</f>
        <v>14790.616448597426</v>
      </c>
      <c r="F114" s="178">
        <f t="shared" si="55"/>
        <v>13484.314129483826</v>
      </c>
      <c r="G114" s="178">
        <f t="shared" si="55"/>
        <v>9871.6692764135805</v>
      </c>
      <c r="H114" s="178">
        <f t="shared" si="55"/>
        <v>19755.281217548811</v>
      </c>
      <c r="I114" s="178">
        <f t="shared" si="55"/>
        <v>14700.15584217132</v>
      </c>
      <c r="J114" s="178">
        <f t="shared" si="55"/>
        <v>19905.391390729979</v>
      </c>
      <c r="K114" s="178">
        <f t="shared" si="55"/>
        <v>19476.752593182835</v>
      </c>
      <c r="L114" s="178">
        <f t="shared" si="55"/>
        <v>13784.157760334736</v>
      </c>
      <c r="M114" s="178">
        <f t="shared" si="55"/>
        <v>15306.29321501734</v>
      </c>
      <c r="N114" s="178">
        <f t="shared" si="55"/>
        <v>16404.895894169458</v>
      </c>
      <c r="O114" s="178">
        <f t="shared" si="55"/>
        <v>25503.909433115699</v>
      </c>
      <c r="P114" s="178">
        <f t="shared" si="55"/>
        <v>26975.050018966533</v>
      </c>
      <c r="Q114" s="178">
        <f t="shared" si="55"/>
        <v>23932.983824238283</v>
      </c>
      <c r="R114" s="178">
        <f t="shared" si="55"/>
        <v>15481.30627097403</v>
      </c>
      <c r="S114" s="178">
        <f t="shared" si="55"/>
        <v>265717.6367688445</v>
      </c>
      <c r="U114"/>
      <c r="V114"/>
      <c r="W114"/>
      <c r="X114"/>
      <c r="Y114"/>
      <c r="Z114"/>
      <c r="AA114"/>
      <c r="AB114"/>
      <c r="AC114"/>
      <c r="AD114"/>
      <c r="AE114"/>
      <c r="AF114"/>
      <c r="AG114"/>
      <c r="AH114"/>
      <c r="AI114"/>
      <c r="AJ114"/>
    </row>
    <row r="115" spans="1:36" ht="15" customHeight="1" x14ac:dyDescent="0.25">
      <c r="A115" s="31" t="str">
        <f t="shared" si="54"/>
        <v xml:space="preserve"> - herav justering for demografiske forhold</v>
      </c>
      <c r="B115" s="31"/>
      <c r="C115" s="31"/>
      <c r="D115" s="31">
        <f>$S115*'Tabell 3.1'!D$75/100</f>
        <v>1291.7548594281286</v>
      </c>
      <c r="E115" s="31">
        <f>$S115*'Tabell 3.1'!E$75/100</f>
        <v>1168.9210742557841</v>
      </c>
      <c r="F115" s="31">
        <f>$S115*'Tabell 3.1'!F$75/100</f>
        <v>1065.6823542559905</v>
      </c>
      <c r="G115" s="31">
        <f>$S115*'Tabell 3.1'!G$75/100</f>
        <v>780.17047466452482</v>
      </c>
      <c r="H115" s="31">
        <f>$S115*'Tabell 3.1'!H$75/100</f>
        <v>1561.2847931860263</v>
      </c>
      <c r="I115" s="31">
        <f>$S115*'Tabell 3.1'!I$75/100</f>
        <v>1161.771858426348</v>
      </c>
      <c r="J115" s="31">
        <f>$S115*'Tabell 3.1'!J$75/100</f>
        <v>1573.1481895158183</v>
      </c>
      <c r="K115" s="31">
        <f>$S115*'Tabell 3.1'!K$75/100</f>
        <v>1539.2723246769308</v>
      </c>
      <c r="L115" s="31">
        <f>$S115*'Tabell 3.1'!L$75/100</f>
        <v>1089.379374613532</v>
      </c>
      <c r="M115" s="31">
        <f>$S115*'Tabell 3.1'!M$75/100</f>
        <v>1209.6756595610825</v>
      </c>
      <c r="N115" s="31">
        <f>$S115*'Tabell 3.1'!N$75/100</f>
        <v>1296.4996150302647</v>
      </c>
      <c r="O115" s="31">
        <f>$S115*'Tabell 3.1'!O$75/100</f>
        <v>2015.6061321640766</v>
      </c>
      <c r="P115" s="31">
        <f>$S115*'Tabell 3.1'!P$75/100</f>
        <v>2131.8722283048569</v>
      </c>
      <c r="Q115" s="31">
        <f>$S115*'Tabell 3.1'!Q$75/100</f>
        <v>1891.4538997884581</v>
      </c>
      <c r="R115" s="31">
        <f>$S115*'Tabell 3.1'!R$75/100</f>
        <v>1223.5071621281768</v>
      </c>
      <c r="S115" s="31">
        <v>21000</v>
      </c>
    </row>
    <row r="116" spans="1:36" ht="15" customHeight="1" x14ac:dyDescent="0.25">
      <c r="A116" s="31" t="str">
        <f t="shared" si="54"/>
        <v xml:space="preserve"> - herav justering for andre aktivitetsnøytrale forhold</v>
      </c>
      <c r="B116" s="31"/>
      <c r="C116" s="31"/>
      <c r="D116" s="31">
        <f>$S116*'Tabell 3.1'!D$75/100</f>
        <v>4152.874228232683</v>
      </c>
      <c r="E116" s="31">
        <f>$S116*'Tabell 3.1'!E$75/100</f>
        <v>3757.9747958246403</v>
      </c>
      <c r="F116" s="31">
        <f>$S116*'Tabell 3.1'!F$75/100</f>
        <v>3426.0717133522594</v>
      </c>
      <c r="G116" s="31">
        <f>$S116*'Tabell 3.1'!G$75/100</f>
        <v>2508.1770230744241</v>
      </c>
      <c r="H116" s="31">
        <f>$S116*'Tabell 3.1'!H$75/100</f>
        <v>5019.3884181897238</v>
      </c>
      <c r="I116" s="31">
        <f>$S116*'Tabell 3.1'!I$75/100</f>
        <v>3734.9907180381765</v>
      </c>
      <c r="J116" s="31">
        <f>$S116*'Tabell 3.1'!J$75/100</f>
        <v>5057.5281569472108</v>
      </c>
      <c r="K116" s="31">
        <f>$S116*'Tabell 3.1'!K$75/100</f>
        <v>4948.6203366888139</v>
      </c>
      <c r="L116" s="31">
        <f>$S116*'Tabell 3.1'!L$75/100</f>
        <v>3502.2554756276395</v>
      </c>
      <c r="M116" s="31">
        <f>$S116*'Tabell 3.1'!M$75/100</f>
        <v>3888.9970759123748</v>
      </c>
      <c r="N116" s="31">
        <f>$S116*'Tabell 3.1'!N$75/100</f>
        <v>4168.1281853713444</v>
      </c>
      <c r="O116" s="31">
        <f>$S116*'Tabell 3.1'!O$75/100</f>
        <v>6479.9901463019651</v>
      </c>
      <c r="P116" s="31">
        <f>$S116*'Tabell 3.1'!P$75/100</f>
        <v>6853.7750566169361</v>
      </c>
      <c r="Q116" s="31">
        <f>$S116*'Tabell 3.1'!Q$75/100</f>
        <v>6080.8520262111942</v>
      </c>
      <c r="R116" s="31">
        <f>$S116*'Tabell 3.1'!R$75/100</f>
        <v>3933.4640969801721</v>
      </c>
      <c r="S116" s="31">
        <v>67513.087453369561</v>
      </c>
    </row>
    <row r="117" spans="1:36" ht="15" customHeight="1" x14ac:dyDescent="0.25">
      <c r="A117" s="31" t="str">
        <f t="shared" si="54"/>
        <v xml:space="preserve"> - herav justering for engangstiltak</v>
      </c>
      <c r="B117" s="31"/>
      <c r="C117" s="31"/>
      <c r="D117" s="31">
        <f>$S117*'Tabell 3.1'!D$75/100</f>
        <v>0</v>
      </c>
      <c r="E117" s="31">
        <f>$S117*'Tabell 3.1'!E$75/100</f>
        <v>0</v>
      </c>
      <c r="F117" s="31">
        <f>$S117*'Tabell 3.1'!F$75/100</f>
        <v>0</v>
      </c>
      <c r="G117" s="31">
        <f>$S117*'Tabell 3.1'!G$75/100</f>
        <v>0</v>
      </c>
      <c r="H117" s="31">
        <f>$S117*'Tabell 3.1'!H$75/100</f>
        <v>0</v>
      </c>
      <c r="I117" s="31">
        <f>$S117*'Tabell 3.1'!I$75/100</f>
        <v>0</v>
      </c>
      <c r="J117" s="31">
        <f>$S117*'Tabell 3.1'!J$75/100</f>
        <v>0</v>
      </c>
      <c r="K117" s="31">
        <f>$S117*'Tabell 3.1'!K$75/100</f>
        <v>0</v>
      </c>
      <c r="L117" s="31">
        <f>$S117*'Tabell 3.1'!L$75/100</f>
        <v>0</v>
      </c>
      <c r="M117" s="31">
        <f>$S117*'Tabell 3.1'!M$75/100</f>
        <v>0</v>
      </c>
      <c r="N117" s="31">
        <f>$S117*'Tabell 3.1'!N$75/100</f>
        <v>0</v>
      </c>
      <c r="O117" s="31">
        <f>$S117*'Tabell 3.1'!O$75/100</f>
        <v>0</v>
      </c>
      <c r="P117" s="31">
        <f>$S117*'Tabell 3.1'!P$75/100</f>
        <v>0</v>
      </c>
      <c r="Q117" s="31">
        <f>$S117*'Tabell 3.1'!Q$75/100</f>
        <v>0</v>
      </c>
      <c r="R117" s="31">
        <f>$S117*'Tabell 3.1'!R$75/100</f>
        <v>0</v>
      </c>
      <c r="S117" s="31">
        <v>0</v>
      </c>
    </row>
    <row r="118" spans="1:36" ht="15" customHeight="1" x14ac:dyDescent="0.25">
      <c r="A118" s="31" t="str">
        <f t="shared" si="54"/>
        <v xml:space="preserve"> - herav justering for oppgaveendringer mellom sektorer</v>
      </c>
      <c r="B118" s="31"/>
      <c r="C118" s="31"/>
      <c r="D118" s="31">
        <f>$S118*'Tabell 3.1'!D$75/100</f>
        <v>-276.804612734599</v>
      </c>
      <c r="E118" s="31">
        <f>$S118*'Tabell 3.1'!E$75/100</f>
        <v>-250.48308734052517</v>
      </c>
      <c r="F118" s="31">
        <f>$S118*'Tabell 3.1'!F$75/100</f>
        <v>-228.36050448342655</v>
      </c>
      <c r="G118" s="31">
        <f>$S118*'Tabell 3.1'!G$75/100</f>
        <v>-167.17938742811245</v>
      </c>
      <c r="H118" s="31">
        <f>$S118*'Tabell 3.1'!H$75/100</f>
        <v>-334.56102711129131</v>
      </c>
      <c r="I118" s="31">
        <f>$S118*'Tabell 3.1'!I$75/100</f>
        <v>-248.95111251993171</v>
      </c>
      <c r="J118" s="31">
        <f>$S118*'Tabell 3.1'!J$75/100</f>
        <v>-337.10318346767531</v>
      </c>
      <c r="K118" s="31">
        <f>$S118*'Tabell 3.1'!K$75/100</f>
        <v>-329.84406957362802</v>
      </c>
      <c r="L118" s="31">
        <f>$S118*'Tabell 3.1'!L$75/100</f>
        <v>-233.43843741718544</v>
      </c>
      <c r="M118" s="31">
        <f>$S118*'Tabell 3.1'!M$75/100</f>
        <v>-259.21621276308912</v>
      </c>
      <c r="N118" s="31">
        <f>$S118*'Tabell 3.1'!N$75/100</f>
        <v>-277.82134607791386</v>
      </c>
      <c r="O118" s="31">
        <f>$S118*'Tabell 3.1'!O$75/100</f>
        <v>-431.91559974944494</v>
      </c>
      <c r="P118" s="31">
        <f>$S118*'Tabell 3.1'!P$75/100</f>
        <v>-456.82976320818364</v>
      </c>
      <c r="Q118" s="31">
        <f>$S118*'Tabell 3.1'!Q$75/100</f>
        <v>-405.3115499546696</v>
      </c>
      <c r="R118" s="31">
        <f>$S118*'Tabell 3.1'!R$75/100</f>
        <v>-262.18010617032365</v>
      </c>
      <c r="S118" s="31">
        <v>-4500</v>
      </c>
    </row>
    <row r="119" spans="1:36" ht="15" customHeight="1" x14ac:dyDescent="0.25">
      <c r="A119" s="31" t="str">
        <f t="shared" si="54"/>
        <v xml:space="preserve"> - herav uspesifiserte rammeendringer</v>
      </c>
      <c r="B119" s="31"/>
      <c r="C119" s="31"/>
      <c r="D119" s="31">
        <f>$S119*'Tabell 3.1'!D$75/100</f>
        <v>-1371.4407983274027</v>
      </c>
      <c r="E119" s="31">
        <f>$S119*'Tabell 3.1'!E$75/100</f>
        <v>-1241.0296269129478</v>
      </c>
      <c r="F119" s="31">
        <f>$S119*'Tabell 3.1'!F$75/100</f>
        <v>-1131.4223035563341</v>
      </c>
      <c r="G119" s="31">
        <f>$S119*'Tabell 3.1'!G$75/100</f>
        <v>-828.29773063835387</v>
      </c>
      <c r="H119" s="31">
        <f>$S119*'Tabell 3.1'!H$75/100</f>
        <v>-1657.5975290941892</v>
      </c>
      <c r="I119" s="31">
        <f>$S119*'Tabell 3.1'!I$75/100</f>
        <v>-1233.4393893435088</v>
      </c>
      <c r="J119" s="31">
        <f>$S119*'Tabell 3.1'!J$75/100</f>
        <v>-1670.1927561333255</v>
      </c>
      <c r="K119" s="31">
        <f>$S119*'Tabell 3.1'!K$75/100</f>
        <v>-1634.2271526137513</v>
      </c>
      <c r="L119" s="31">
        <f>$S119*'Tabell 3.1'!L$75/100</f>
        <v>-1156.581148734989</v>
      </c>
      <c r="M119" s="31">
        <f>$S119*'Tabell 3.1'!M$75/100</f>
        <v>-1284.2982862864028</v>
      </c>
      <c r="N119" s="31">
        <f>$S119*'Tabell 3.1'!N$75/100</f>
        <v>-1376.4782490196674</v>
      </c>
      <c r="O119" s="31">
        <f>$S119*'Tabell 3.1'!O$75/100</f>
        <v>-2139.9451009090712</v>
      </c>
      <c r="P119" s="31">
        <f>$S119*'Tabell 3.1'!P$75/100</f>
        <v>-2263.3834348514056</v>
      </c>
      <c r="Q119" s="31">
        <f>$S119*'Tabell 3.1'!Q$75/100</f>
        <v>-2008.1341497517237</v>
      </c>
      <c r="R119" s="31">
        <f>$S119*'Tabell 3.1'!R$75/100</f>
        <v>-1298.9830283519996</v>
      </c>
      <c r="S119" s="31">
        <v>-22295.450684525073</v>
      </c>
      <c r="U119" s="286"/>
      <c r="V119" s="286"/>
      <c r="W119" s="286"/>
    </row>
    <row r="120" spans="1:36" ht="15" customHeight="1" x14ac:dyDescent="0.25">
      <c r="A120" s="185" t="str">
        <f t="shared" si="54"/>
        <v xml:space="preserve"> - herav spesifiserte rammeendringer</v>
      </c>
      <c r="B120" s="185"/>
      <c r="C120" s="185"/>
      <c r="D120" s="185">
        <f>$S120*'Tabell 3.1'!D$75/100</f>
        <v>12548.475777301821</v>
      </c>
      <c r="E120" s="185">
        <f>$S120*'Tabell 3.1'!E$75/100</f>
        <v>11355.233292770474</v>
      </c>
      <c r="F120" s="185">
        <f>$S120*'Tabell 3.1'!F$75/100</f>
        <v>10352.342869915337</v>
      </c>
      <c r="G120" s="185">
        <f>$S120*'Tabell 3.1'!G$75/100</f>
        <v>7578.7988967410984</v>
      </c>
      <c r="H120" s="185">
        <f>$S120*'Tabell 3.1'!H$75/100</f>
        <v>15166.766562378541</v>
      </c>
      <c r="I120" s="185">
        <f>$S120*'Tabell 3.1'!I$75/100</f>
        <v>11285.783767570236</v>
      </c>
      <c r="J120" s="185">
        <f>$S120*'Tabell 3.1'!J$75/100</f>
        <v>15282.010983867951</v>
      </c>
      <c r="K120" s="185">
        <f>$S120*'Tabell 3.1'!K$75/100</f>
        <v>14952.931154004471</v>
      </c>
      <c r="L120" s="185">
        <f>$S120*'Tabell 3.1'!L$75/100</f>
        <v>10582.54249624574</v>
      </c>
      <c r="M120" s="185">
        <f>$S120*'Tabell 3.1'!M$75/100</f>
        <v>11751.134978593374</v>
      </c>
      <c r="N120" s="185">
        <f>$S120*'Tabell 3.1'!N$75/100</f>
        <v>12594.567688865429</v>
      </c>
      <c r="O120" s="185">
        <f>$S120*'Tabell 3.1'!O$75/100</f>
        <v>19580.173855308174</v>
      </c>
      <c r="P120" s="185">
        <f>$S120*'Tabell 3.1'!P$75/100</f>
        <v>20709.615932104327</v>
      </c>
      <c r="Q120" s="185">
        <f>$S120*'Tabell 3.1'!Q$75/100</f>
        <v>18374.123597945021</v>
      </c>
      <c r="R120" s="185">
        <f>$S120*'Tabell 3.1'!R$75/100</f>
        <v>11885.498146388005</v>
      </c>
      <c r="S120" s="185">
        <v>204000</v>
      </c>
      <c r="U120" s="286"/>
      <c r="V120" s="286"/>
      <c r="W120" s="286"/>
      <c r="X120" s="286"/>
      <c r="Y120" s="286"/>
      <c r="Z120" s="286"/>
      <c r="AA120" s="286"/>
      <c r="AB120" s="286"/>
      <c r="AC120" s="286"/>
      <c r="AD120" s="286"/>
      <c r="AE120" s="286"/>
      <c r="AF120" s="286"/>
      <c r="AG120" s="286"/>
      <c r="AH120" s="286"/>
      <c r="AI120" s="286"/>
      <c r="AJ120" s="286"/>
    </row>
    <row r="121" spans="1:36" s="286" customFormat="1" ht="15" customHeight="1" x14ac:dyDescent="0.25">
      <c r="A121" s="185" t="s">
        <v>383</v>
      </c>
      <c r="B121" s="185"/>
      <c r="C121" s="185"/>
      <c r="D121" s="185">
        <f>'Tabell 2.1'!D42+'Tabell 2.1'!D43-SUM(D110:D114)</f>
        <v>-3094.4731003191555</v>
      </c>
      <c r="E121" s="185">
        <f>'Tabell 2.1'!E42+'Tabell 2.1'!E43-SUM(E110:E114)</f>
        <v>-49.35445324878674</v>
      </c>
      <c r="F121" s="185">
        <f>'Tabell 2.1'!F42+'Tabell 2.1'!F43-SUM(F110:F114)</f>
        <v>-1019.7596012666472</v>
      </c>
      <c r="G121" s="185">
        <f>'Tabell 2.1'!G42+'Tabell 2.1'!G43-SUM(G110:G114)</f>
        <v>3165.2670399510534</v>
      </c>
      <c r="H121" s="185">
        <f>'Tabell 2.1'!H42+'Tabell 2.1'!H43-SUM(H110:H114)</f>
        <v>118.17823293944821</v>
      </c>
      <c r="I121" s="185">
        <f>'Tabell 2.1'!I42+'Tabell 2.1'!I43-SUM(I110:I114)</f>
        <v>2219.5430094089825</v>
      </c>
      <c r="J121" s="185">
        <f>'Tabell 2.1'!J42+'Tabell 2.1'!J43-SUM(J110:J114)</f>
        <v>453.34058162022848</v>
      </c>
      <c r="K121" s="185">
        <f>'Tabell 2.1'!K42+'Tabell 2.1'!K43-SUM(K110:K114)</f>
        <v>1740.9222664677072</v>
      </c>
      <c r="L121" s="185">
        <f>'Tabell 2.1'!L42+'Tabell 2.1'!L43-SUM(L110:L114)</f>
        <v>1426.715945130738</v>
      </c>
      <c r="M121" s="185">
        <f>'Tabell 2.1'!M42+'Tabell 2.1'!M43-SUM(M110:M114)</f>
        <v>-1839.1689767346252</v>
      </c>
      <c r="N121" s="185">
        <f>'Tabell 2.1'!N42+'Tabell 2.1'!N43-SUM(N110:N114)</f>
        <v>-342.21989625843707</v>
      </c>
      <c r="O121" s="185">
        <f>'Tabell 2.1'!O42+'Tabell 2.1'!O43-SUM(O110:O114)</f>
        <v>1953.8105703106849</v>
      </c>
      <c r="P121" s="185">
        <f>'Tabell 2.1'!P42+'Tabell 2.1'!P43-SUM(P110:P114)</f>
        <v>2398.1564858775819</v>
      </c>
      <c r="Q121" s="185">
        <f>'Tabell 2.1'!Q42+'Tabell 2.1'!Q43-SUM(Q110:Q114)</f>
        <v>-5183.1208522402449</v>
      </c>
      <c r="R121" s="185">
        <f>'Tabell 2.1'!R42+'Tabell 2.1'!R43-SUM(R110:R114)</f>
        <v>-1947.5414920838084</v>
      </c>
      <c r="S121" s="185">
        <f>'Tabell 2.1'!S42+'Tabell 2.1'!S43-SUM(S110:S114)</f>
        <v>0.29575955495238304</v>
      </c>
    </row>
    <row r="122" spans="1:36" s="286" customFormat="1" ht="15" customHeight="1" x14ac:dyDescent="0.25">
      <c r="A122" s="178" t="str">
        <f>A104</f>
        <v>Kompensasjon for forventet lønns- og prisutvikling</v>
      </c>
      <c r="B122" s="31"/>
      <c r="C122" s="31"/>
      <c r="D122" s="178">
        <f>SUM(D123:D124)</f>
        <v>12464.240787467723</v>
      </c>
      <c r="E122" s="178">
        <f t="shared" ref="E122:S122" si="56">SUM(E123:E124)</f>
        <v>11279.008261304061</v>
      </c>
      <c r="F122" s="178">
        <f t="shared" si="56"/>
        <v>10282.850007843292</v>
      </c>
      <c r="G122" s="178">
        <f t="shared" si="56"/>
        <v>7527.9241881827575</v>
      </c>
      <c r="H122" s="178">
        <f t="shared" si="56"/>
        <v>15064.955597455693</v>
      </c>
      <c r="I122" s="178">
        <f t="shared" si="56"/>
        <v>11210.024934561156</v>
      </c>
      <c r="J122" s="178">
        <f t="shared" si="56"/>
        <v>15179.426410034754</v>
      </c>
      <c r="K122" s="178">
        <f t="shared" si="56"/>
        <v>14852.555616281723</v>
      </c>
      <c r="L122" s="178">
        <f t="shared" si="56"/>
        <v>10511.504357796875</v>
      </c>
      <c r="M122" s="178">
        <f t="shared" si="56"/>
        <v>11672.252351489657</v>
      </c>
      <c r="N122" s="178">
        <f t="shared" si="56"/>
        <v>12510.023294784085</v>
      </c>
      <c r="O122" s="178">
        <f t="shared" si="56"/>
        <v>19448.736717051499</v>
      </c>
      <c r="P122" s="178">
        <f t="shared" si="56"/>
        <v>20570.597112729913</v>
      </c>
      <c r="Q122" s="178">
        <f t="shared" si="56"/>
        <v>18250.782393646492</v>
      </c>
      <c r="R122" s="178">
        <f t="shared" si="56"/>
        <v>11805.713570691158</v>
      </c>
      <c r="S122" s="178">
        <f t="shared" si="56"/>
        <v>202630.59560132085</v>
      </c>
    </row>
    <row r="123" spans="1:36" s="286" customFormat="1" ht="15" customHeight="1" x14ac:dyDescent="0.25">
      <c r="A123" s="31" t="str">
        <f>A105</f>
        <v xml:space="preserve"> - herav generell lønns- og priskompensasjon</v>
      </c>
      <c r="B123" s="31"/>
      <c r="C123" s="31"/>
      <c r="D123" s="31">
        <f>$S123*'Tabell 3.1'!D$75/100</f>
        <v>17642.587525378705</v>
      </c>
      <c r="E123" s="31">
        <f>$S123*'Tabell 3.1'!E$75/100</f>
        <v>15964.942738397955</v>
      </c>
      <c r="F123" s="31">
        <f>$S123*'Tabell 3.1'!F$75/100</f>
        <v>14554.924312447714</v>
      </c>
      <c r="G123" s="31">
        <f>$S123*'Tabell 3.1'!G$75/100</f>
        <v>10655.447342445979</v>
      </c>
      <c r="H123" s="31">
        <f>$S123*'Tabell 3.1'!H$75/100</f>
        <v>21323.785557905099</v>
      </c>
      <c r="I123" s="31">
        <f>$S123*'Tabell 3.1'!I$75/100</f>
        <v>15867.299857406982</v>
      </c>
      <c r="J123" s="31">
        <f>$S123*'Tabell 3.1'!J$75/100</f>
        <v>21485.813985024215</v>
      </c>
      <c r="K123" s="31">
        <f>$S123*'Tabell 3.1'!K$75/100</f>
        <v>21023.142677031177</v>
      </c>
      <c r="L123" s="31">
        <f>$S123*'Tabell 3.1'!L$75/100</f>
        <v>14878.574541202181</v>
      </c>
      <c r="M123" s="31">
        <f>$S123*'Tabell 3.1'!M$75/100</f>
        <v>16521.562543666238</v>
      </c>
      <c r="N123" s="31">
        <f>$S123*'Tabell 3.1'!N$75/100</f>
        <v>17707.39066150492</v>
      </c>
      <c r="O123" s="31">
        <f>$S123*'Tabell 3.1'!O$75/100</f>
        <v>27528.835942709531</v>
      </c>
      <c r="P123" s="31">
        <f>$S123*'Tabell 3.1'!P$75/100</f>
        <v>29116.780251512759</v>
      </c>
      <c r="Q123" s="31">
        <f>$S123*'Tabell 3.1'!Q$75/100</f>
        <v>25833.184008311</v>
      </c>
      <c r="R123" s="31">
        <f>$S123*'Tabell 3.1'!R$75/100</f>
        <v>16710.471060531032</v>
      </c>
      <c r="S123" s="31">
        <v>286814.7430054755</v>
      </c>
      <c r="U123" s="188"/>
      <c r="V123" s="188"/>
      <c r="W123" s="188"/>
    </row>
    <row r="124" spans="1:36" s="286" customFormat="1" ht="15" customHeight="1" x14ac:dyDescent="0.25">
      <c r="A124" s="185" t="str">
        <f>A106</f>
        <v xml:space="preserve"> - herav kompensasjon for endring i løpende pensjonsutgifter</v>
      </c>
      <c r="B124" s="185"/>
      <c r="C124" s="185"/>
      <c r="D124" s="31">
        <f>$S124*'Tabell 3.1'!D$75/100</f>
        <v>-5178.3467379109825</v>
      </c>
      <c r="E124" s="31">
        <f>$S124*'Tabell 3.1'!E$75/100</f>
        <v>-4685.9344770938924</v>
      </c>
      <c r="F124" s="31">
        <f>$S124*'Tabell 3.1'!F$75/100</f>
        <v>-4272.0743046044217</v>
      </c>
      <c r="G124" s="31">
        <f>$S124*'Tabell 3.1'!G$75/100</f>
        <v>-3127.5231542632218</v>
      </c>
      <c r="H124" s="31">
        <f>$S124*'Tabell 3.1'!H$75/100</f>
        <v>-6258.8299604494068</v>
      </c>
      <c r="I124" s="31">
        <f>$S124*'Tabell 3.1'!I$75/100</f>
        <v>-4657.274922845826</v>
      </c>
      <c r="J124" s="31">
        <f>$S124*'Tabell 3.1'!J$75/100</f>
        <v>-6306.3875749894605</v>
      </c>
      <c r="K124" s="31">
        <f>$S124*'Tabell 3.1'!K$75/100</f>
        <v>-6170.5870607494544</v>
      </c>
      <c r="L124" s="31">
        <f>$S124*'Tabell 3.1'!L$75/100</f>
        <v>-4367.0701834053043</v>
      </c>
      <c r="M124" s="31">
        <f>$S124*'Tabell 3.1'!M$75/100</f>
        <v>-4849.3101921765801</v>
      </c>
      <c r="N124" s="31">
        <f>$S124*'Tabell 3.1'!N$75/100</f>
        <v>-5197.3673667208359</v>
      </c>
      <c r="O124" s="31">
        <f>$S124*'Tabell 3.1'!O$75/100</f>
        <v>-8080.0992256580303</v>
      </c>
      <c r="P124" s="31">
        <f>$S124*'Tabell 3.1'!P$75/100</f>
        <v>-8546.1831387828443</v>
      </c>
      <c r="Q124" s="31">
        <f>$S124*'Tabell 3.1'!Q$75/100</f>
        <v>-7582.4016146645099</v>
      </c>
      <c r="R124" s="31">
        <f>$S124*'Tabell 3.1'!R$75/100</f>
        <v>-4904.7574898398752</v>
      </c>
      <c r="S124" s="185">
        <v>-84184.147404154646</v>
      </c>
      <c r="U124" s="174"/>
      <c r="V124" s="174"/>
      <c r="W124" s="174"/>
      <c r="X124" s="188"/>
      <c r="Y124" s="188"/>
      <c r="Z124" s="188"/>
      <c r="AA124" s="188"/>
      <c r="AB124" s="188"/>
      <c r="AC124" s="188"/>
      <c r="AD124" s="188"/>
      <c r="AE124" s="188"/>
      <c r="AF124" s="188"/>
      <c r="AG124" s="188"/>
      <c r="AH124" s="188"/>
      <c r="AI124" s="188"/>
      <c r="AJ124" s="188"/>
    </row>
    <row r="125" spans="1:36" s="188" customFormat="1" ht="15" customHeight="1" thickBot="1" x14ac:dyDescent="0.3">
      <c r="A125" s="481" t="str">
        <f>A107</f>
        <v>Bydelsfordelt budsjett 2019</v>
      </c>
      <c r="B125" s="359"/>
      <c r="C125" s="359"/>
      <c r="D125" s="482">
        <f t="shared" ref="D125:S125" si="57">D114+D122+SUM(D110:D113)+D121</f>
        <v>634234.3250340193</v>
      </c>
      <c r="E125" s="482">
        <f t="shared" si="57"/>
        <v>584577.54797707894</v>
      </c>
      <c r="F125" s="482">
        <f t="shared" si="57"/>
        <v>517875.75801808666</v>
      </c>
      <c r="G125" s="482">
        <f t="shared" si="57"/>
        <v>385657.31310883031</v>
      </c>
      <c r="H125" s="482">
        <f t="shared" si="57"/>
        <v>759102.62515870901</v>
      </c>
      <c r="I125" s="482">
        <f t="shared" si="57"/>
        <v>562489.99194957432</v>
      </c>
      <c r="J125" s="482">
        <f t="shared" si="57"/>
        <v>762330.57832541026</v>
      </c>
      <c r="K125" s="482">
        <f t="shared" si="57"/>
        <v>749282.82979492587</v>
      </c>
      <c r="L125" s="482">
        <f t="shared" si="57"/>
        <v>529062.79706355347</v>
      </c>
      <c r="M125" s="482">
        <f t="shared" si="57"/>
        <v>586589.55330522382</v>
      </c>
      <c r="N125" s="482">
        <f t="shared" si="57"/>
        <v>630918.45416503097</v>
      </c>
      <c r="O125" s="482">
        <f t="shared" si="57"/>
        <v>986370.39356896409</v>
      </c>
      <c r="P125" s="482">
        <f t="shared" si="57"/>
        <v>1039215.1483046267</v>
      </c>
      <c r="Q125" s="482">
        <f t="shared" si="57"/>
        <v>917624.82303442527</v>
      </c>
      <c r="R125" s="482">
        <f t="shared" si="57"/>
        <v>593520.09356170672</v>
      </c>
      <c r="S125" s="482">
        <f t="shared" si="57"/>
        <v>10238852.232370166</v>
      </c>
      <c r="U125" s="174"/>
      <c r="V125" s="174"/>
      <c r="W125" s="174"/>
      <c r="X125" s="174"/>
      <c r="Y125" s="174"/>
      <c r="Z125" s="174"/>
      <c r="AA125" s="174"/>
      <c r="AB125" s="174"/>
      <c r="AC125" s="174"/>
      <c r="AD125" s="174"/>
      <c r="AE125" s="174"/>
      <c r="AF125" s="174"/>
      <c r="AG125" s="174"/>
      <c r="AH125" s="174"/>
      <c r="AI125" s="174"/>
      <c r="AJ125" s="174"/>
    </row>
    <row r="126" spans="1:36" s="174" customFormat="1" ht="15" customHeight="1" thickBot="1" x14ac:dyDescent="0.3">
      <c r="A126" s="31"/>
      <c r="B126" s="31"/>
      <c r="C126" s="31"/>
      <c r="D126" s="31"/>
      <c r="E126" s="31"/>
      <c r="F126" s="31"/>
      <c r="G126" s="31"/>
      <c r="H126" s="31"/>
      <c r="I126" s="31"/>
      <c r="J126" s="31"/>
      <c r="K126" s="31"/>
      <c r="L126" s="31"/>
      <c r="M126" s="31"/>
      <c r="N126" s="31"/>
      <c r="O126" s="31"/>
      <c r="P126" s="31"/>
      <c r="Q126" s="31"/>
      <c r="R126" s="31"/>
      <c r="S126" s="31"/>
      <c r="U126"/>
      <c r="V126"/>
      <c r="W126"/>
    </row>
    <row r="127" spans="1:36" s="174" customFormat="1" ht="15" customHeight="1" x14ac:dyDescent="0.25">
      <c r="A127" s="108" t="s">
        <v>122</v>
      </c>
      <c r="B127" s="108"/>
      <c r="C127" s="108"/>
      <c r="D127" s="109"/>
      <c r="E127" s="109"/>
      <c r="F127" s="109"/>
      <c r="G127" s="109"/>
      <c r="H127" s="109"/>
      <c r="I127" s="109"/>
      <c r="J127" s="109"/>
      <c r="K127" s="109"/>
      <c r="L127" s="109"/>
      <c r="M127" s="109"/>
      <c r="N127" s="109"/>
      <c r="O127" s="109"/>
      <c r="P127" s="109"/>
      <c r="Q127" s="109"/>
      <c r="R127" s="109"/>
      <c r="S127" s="109"/>
      <c r="U127"/>
      <c r="V127"/>
      <c r="W127"/>
      <c r="X127"/>
      <c r="Y127"/>
      <c r="Z127"/>
      <c r="AA127"/>
      <c r="AB127"/>
      <c r="AC127"/>
      <c r="AD127"/>
      <c r="AE127"/>
      <c r="AF127"/>
      <c r="AG127"/>
      <c r="AH127"/>
      <c r="AI127"/>
      <c r="AJ127"/>
    </row>
    <row r="128" spans="1:36" ht="15" customHeight="1" x14ac:dyDescent="0.25">
      <c r="A128" s="343" t="str">
        <f t="shared" ref="A128:A138" si="58">A110</f>
        <v>Bydelsfordelt Dok3 2018</v>
      </c>
      <c r="B128" s="343"/>
      <c r="C128" s="343"/>
      <c r="D128" s="343">
        <f>'Tabell 2.1 DOK32018'!D51</f>
        <v>146317.77975610649</v>
      </c>
      <c r="E128" s="343">
        <f>'Tabell 2.1 DOK32018'!E51</f>
        <v>126818.7305720252</v>
      </c>
      <c r="F128" s="343">
        <f>'Tabell 2.1 DOK32018'!F51</f>
        <v>77361.896590228294</v>
      </c>
      <c r="G128" s="343">
        <f>'Tabell 2.1 DOK32018'!G51</f>
        <v>63476.692182538551</v>
      </c>
      <c r="H128" s="343">
        <f>'Tabell 2.1 DOK32018'!H51</f>
        <v>72874.014022073578</v>
      </c>
      <c r="I128" s="343">
        <f>'Tabell 2.1 DOK32018'!I51</f>
        <v>26537.662089291203</v>
      </c>
      <c r="J128" s="343">
        <f>'Tabell 2.1 DOK32018'!J51</f>
        <v>36646.827662867603</v>
      </c>
      <c r="K128" s="343">
        <f>'Tabell 2.1 DOK32018'!K51</f>
        <v>44112.415652237403</v>
      </c>
      <c r="L128" s="343">
        <f>'Tabell 2.1 DOK32018'!L51</f>
        <v>77373.814259263017</v>
      </c>
      <c r="M128" s="343">
        <f>'Tabell 2.1 DOK32018'!M51</f>
        <v>74732.726278924922</v>
      </c>
      <c r="N128" s="343">
        <f>'Tabell 2.1 DOK32018'!N51</f>
        <v>95756.365148921905</v>
      </c>
      <c r="O128" s="343">
        <f>'Tabell 2.1 DOK32018'!O51</f>
        <v>129476.40903111178</v>
      </c>
      <c r="P128" s="343">
        <f>'Tabell 2.1 DOK32018'!P51</f>
        <v>67000.380713950144</v>
      </c>
      <c r="Q128" s="343">
        <f>'Tabell 2.1 DOK32018'!Q51</f>
        <v>46722.339684486265</v>
      </c>
      <c r="R128" s="343">
        <f>'Tabell 2.1 DOK32018'!R51</f>
        <v>109997.02698276391</v>
      </c>
      <c r="S128" s="343">
        <f>'Tabell 2.1 DOK32018'!S51</f>
        <v>1195205.0806267904</v>
      </c>
    </row>
    <row r="129" spans="1:36" ht="15" customHeight="1" x14ac:dyDescent="0.25">
      <c r="A129" s="31" t="str">
        <f t="shared" si="58"/>
        <v>Effekt av oppdaterte kriterieandeler</v>
      </c>
      <c r="B129" s="31"/>
      <c r="C129" s="31"/>
      <c r="D129" s="31">
        <f>($S$128-'Tabell 2.2 DOK3 2018'!$S$145-'Tabell 2.3 DOK32018'!$S$71+'Tabell 2.3 DOK32018'!$S$66+'Tabell 2.3 DOK32018'!$S$67+'Tabell 2.3 DOK32018'!$S$68+'Tabell 2.3 DOK32018'!$S$70)*('Kriterier 2018'!V107-'Kriterier 2018'!D107)/100</f>
        <v>-604.50172271433132</v>
      </c>
      <c r="E129" s="31">
        <f>($S$128-'Tabell 2.2 DOK3 2018'!$S$145-'Tabell 2.3 DOK32018'!$S$71+'Tabell 2.3 DOK32018'!$S$66+'Tabell 2.3 DOK32018'!$S$67+'Tabell 2.3 DOK32018'!$S$68+'Tabell 2.3 DOK32018'!$S$70)*('Kriterier 2018'!W107-'Kriterier 2018'!E107)/100</f>
        <v>-1646.8831718610941</v>
      </c>
      <c r="F129" s="31">
        <f>($S$128-'Tabell 2.2 DOK3 2018'!$S$145-'Tabell 2.3 DOK32018'!$S$71+'Tabell 2.3 DOK32018'!$S$66+'Tabell 2.3 DOK32018'!$S$67+'Tabell 2.3 DOK32018'!$S$68+'Tabell 2.3 DOK32018'!$S$70)*('Kriterier 2018'!X107-'Kriterier 2018'!F107)/100</f>
        <v>-865.16979179186285</v>
      </c>
      <c r="G129" s="31">
        <f>($S$128-'Tabell 2.2 DOK3 2018'!$S$145-'Tabell 2.3 DOK32018'!$S$71+'Tabell 2.3 DOK32018'!$S$66+'Tabell 2.3 DOK32018'!$S$67+'Tabell 2.3 DOK32018'!$S$68+'Tabell 2.3 DOK32018'!$S$70)*('Kriterier 2018'!Y107-'Kriterier 2018'!G107)/100</f>
        <v>-2203.7644363190907</v>
      </c>
      <c r="H129" s="31">
        <f>($S$128-'Tabell 2.2 DOK3 2018'!$S$145-'Tabell 2.3 DOK32018'!$S$71+'Tabell 2.3 DOK32018'!$S$66+'Tabell 2.3 DOK32018'!$S$67+'Tabell 2.3 DOK32018'!$S$68+'Tabell 2.3 DOK32018'!$S$70)*('Kriterier 2018'!Z107-'Kriterier 2018'!H107)/100</f>
        <v>2390.613194960868</v>
      </c>
      <c r="I129" s="31">
        <f>($S$128-'Tabell 2.2 DOK3 2018'!$S$145-'Tabell 2.3 DOK32018'!$S$71+'Tabell 2.3 DOK32018'!$S$66+'Tabell 2.3 DOK32018'!$S$67+'Tabell 2.3 DOK32018'!$S$68+'Tabell 2.3 DOK32018'!$S$70)*('Kriterier 2018'!AA107-'Kriterier 2018'!I107)/100</f>
        <v>1590.4909226516968</v>
      </c>
      <c r="J129" s="31">
        <f>($S$128-'Tabell 2.2 DOK3 2018'!$S$145-'Tabell 2.3 DOK32018'!$S$71+'Tabell 2.3 DOK32018'!$S$66+'Tabell 2.3 DOK32018'!$S$67+'Tabell 2.3 DOK32018'!$S$68+'Tabell 2.3 DOK32018'!$S$70)*('Kriterier 2018'!AB107-'Kriterier 2018'!J107)/100</f>
        <v>1333.3380411717569</v>
      </c>
      <c r="K129" s="31">
        <f>($S$128-'Tabell 2.2 DOK3 2018'!$S$145-'Tabell 2.3 DOK32018'!$S$71+'Tabell 2.3 DOK32018'!$S$66+'Tabell 2.3 DOK32018'!$S$67+'Tabell 2.3 DOK32018'!$S$68+'Tabell 2.3 DOK32018'!$S$70)*('Kriterier 2018'!AC107-'Kriterier 2018'!K107)/100</f>
        <v>2257.1792171510151</v>
      </c>
      <c r="L129" s="31">
        <f>($S$128-'Tabell 2.2 DOK3 2018'!$S$145-'Tabell 2.3 DOK32018'!$S$71+'Tabell 2.3 DOK32018'!$S$66+'Tabell 2.3 DOK32018'!$S$67+'Tabell 2.3 DOK32018'!$S$68+'Tabell 2.3 DOK32018'!$S$70)*('Kriterier 2018'!AD107-'Kriterier 2018'!L107)/100</f>
        <v>2390.5054462993553</v>
      </c>
      <c r="M129" s="31">
        <f>($S$128-'Tabell 2.2 DOK3 2018'!$S$145-'Tabell 2.3 DOK32018'!$S$71+'Tabell 2.3 DOK32018'!$S$66+'Tabell 2.3 DOK32018'!$S$67+'Tabell 2.3 DOK32018'!$S$68+'Tabell 2.3 DOK32018'!$S$70)*('Kriterier 2018'!AE107-'Kriterier 2018'!M107)/100</f>
        <v>-2551.0400581811864</v>
      </c>
      <c r="N129" s="31">
        <f>($S$128-'Tabell 2.2 DOK3 2018'!$S$145-'Tabell 2.3 DOK32018'!$S$71+'Tabell 2.3 DOK32018'!$S$66+'Tabell 2.3 DOK32018'!$S$67+'Tabell 2.3 DOK32018'!$S$68+'Tabell 2.3 DOK32018'!$S$70)*('Kriterier 2018'!AF107-'Kriterier 2018'!N107)/100</f>
        <v>881.75529367412048</v>
      </c>
      <c r="O129" s="31">
        <f>($S$128-'Tabell 2.2 DOK3 2018'!$S$145-'Tabell 2.3 DOK32018'!$S$71+'Tabell 2.3 DOK32018'!$S$66+'Tabell 2.3 DOK32018'!$S$67+'Tabell 2.3 DOK32018'!$S$68+'Tabell 2.3 DOK32018'!$S$70)*('Kriterier 2018'!AG107-'Kriterier 2018'!O107)/100</f>
        <v>-2877.7046095244878</v>
      </c>
      <c r="P129" s="31">
        <f>($S$128-'Tabell 2.2 DOK3 2018'!$S$145-'Tabell 2.3 DOK32018'!$S$71+'Tabell 2.3 DOK32018'!$S$66+'Tabell 2.3 DOK32018'!$S$67+'Tabell 2.3 DOK32018'!$S$68+'Tabell 2.3 DOK32018'!$S$70)*('Kriterier 2018'!AH107-'Kriterier 2018'!P107)/100</f>
        <v>455.17487355068397</v>
      </c>
      <c r="Q129" s="31">
        <f>($S$128-'Tabell 2.2 DOK3 2018'!$S$145-'Tabell 2.3 DOK32018'!$S$71+'Tabell 2.3 DOK32018'!$S$66+'Tabell 2.3 DOK32018'!$S$67+'Tabell 2.3 DOK32018'!$S$68+'Tabell 2.3 DOK32018'!$S$70)*('Kriterier 2018'!AI107-'Kriterier 2018'!Q107)/100</f>
        <v>1851.4760552568771</v>
      </c>
      <c r="R129" s="31">
        <f>($S$128-'Tabell 2.2 DOK3 2018'!$S$145-'Tabell 2.3 DOK32018'!$S$71+'Tabell 2.3 DOK32018'!$S$66+'Tabell 2.3 DOK32018'!$S$67+'Tabell 2.3 DOK32018'!$S$68+'Tabell 2.3 DOK32018'!$S$70)*('Kriterier 2018'!AJ107-'Kriterier 2018'!R107)/100</f>
        <v>-2401.4692543242841</v>
      </c>
      <c r="S129" s="31">
        <f>($S$128-'Tabell 2.2 DOK3 2018'!$S$145-'Tabell 2.3 DOK32018'!$S$71+'Tabell 2.3 DOK32018'!$S$66+'Tabell 2.3 DOK32018'!$S$67+'Tabell 2.3 DOK32018'!$S$68+'Tabell 2.3 DOK32018'!$S$70)*('Kriterier 2018'!AK107-'Kriterier 2018'!S107)/100</f>
        <v>0</v>
      </c>
    </row>
    <row r="130" spans="1:36" ht="15" customHeight="1" x14ac:dyDescent="0.25">
      <c r="A130" s="31" t="str">
        <f t="shared" si="58"/>
        <v>Effekt av oppdaterte regnskapsandeler</v>
      </c>
      <c r="B130" s="31"/>
      <c r="C130" s="31"/>
      <c r="D130" s="31">
        <v>0</v>
      </c>
      <c r="E130" s="31">
        <v>0</v>
      </c>
      <c r="F130" s="31">
        <v>0</v>
      </c>
      <c r="G130" s="31">
        <v>0</v>
      </c>
      <c r="H130" s="31">
        <v>0</v>
      </c>
      <c r="I130" s="31">
        <v>0</v>
      </c>
      <c r="J130" s="31">
        <v>0</v>
      </c>
      <c r="K130" s="31">
        <v>0</v>
      </c>
      <c r="L130" s="31">
        <v>0</v>
      </c>
      <c r="M130" s="31">
        <v>0</v>
      </c>
      <c r="N130" s="31">
        <v>0</v>
      </c>
      <c r="O130" s="31">
        <v>0</v>
      </c>
      <c r="P130" s="31">
        <v>0</v>
      </c>
      <c r="Q130" s="31">
        <v>0</v>
      </c>
      <c r="R130" s="31">
        <v>0</v>
      </c>
      <c r="S130" s="31">
        <f>SUM(D130:R130)</f>
        <v>0</v>
      </c>
      <c r="U130" s="286"/>
      <c r="V130" s="286"/>
      <c r="W130" s="286"/>
    </row>
    <row r="131" spans="1:36" ht="15" customHeight="1" x14ac:dyDescent="0.25">
      <c r="A131" s="185" t="str">
        <f t="shared" si="58"/>
        <v>Effekt av endringer i fordelingssystemet</v>
      </c>
      <c r="B131" s="185"/>
      <c r="C131" s="185"/>
      <c r="D131" s="185">
        <f>($S$128-'Tabell 2.2 DOK3 2018'!$S$145-'Tabell 2.3 DOK32018'!$S$71+'Tabell 2.3 DOK32018'!$S$66+'Tabell 2.3 DOK32018'!$S$67+'Tabell 2.3 DOK32018'!$S$68+'Tabell 2.3 DOK32018'!$S$70)*('Tabell 3.1'!D90-'Kriterier 2018'!V107)/100</f>
        <v>4.1451266911428147E-11</v>
      </c>
      <c r="E131" s="185">
        <f>($S$128-'Tabell 2.2 DOK3 2018'!$S$145-'Tabell 2.3 DOK32018'!$S$71+'Tabell 2.3 DOK32018'!$S$66+'Tabell 2.3 DOK32018'!$S$67+'Tabell 2.3 DOK32018'!$S$68+'Tabell 2.3 DOK32018'!$S$70)*('Tabell 3.1'!E90-'Kriterier 2018'!W107)/100</f>
        <v>0</v>
      </c>
      <c r="F131" s="185">
        <f>($S$128-'Tabell 2.2 DOK3 2018'!$S$145-'Tabell 2.3 DOK32018'!$S$71+'Tabell 2.3 DOK32018'!$S$66+'Tabell 2.3 DOK32018'!$S$67+'Tabell 2.3 DOK32018'!$S$68+'Tabell 2.3 DOK32018'!$S$70)*('Tabell 3.1'!F90-'Kriterier 2018'!X107)/100</f>
        <v>-1.0362816727857037E-11</v>
      </c>
      <c r="G131" s="185">
        <f>($S$128-'Tabell 2.2 DOK3 2018'!$S$145-'Tabell 2.3 DOK32018'!$S$71+'Tabell 2.3 DOK32018'!$S$66+'Tabell 2.3 DOK32018'!$S$67+'Tabell 2.3 DOK32018'!$S$68+'Tabell 2.3 DOK32018'!$S$70)*('Tabell 3.1'!G90-'Kriterier 2018'!Y107)/100</f>
        <v>0</v>
      </c>
      <c r="H131" s="185">
        <f>($S$128-'Tabell 2.2 DOK3 2018'!$S$145-'Tabell 2.3 DOK32018'!$S$71+'Tabell 2.3 DOK32018'!$S$66+'Tabell 2.3 DOK32018'!$S$67+'Tabell 2.3 DOK32018'!$S$68+'Tabell 2.3 DOK32018'!$S$70)*('Tabell 3.1'!H90-'Kriterier 2018'!Z107)/100</f>
        <v>-1.0362816727857037E-11</v>
      </c>
      <c r="I131" s="185">
        <f>($S$128-'Tabell 2.2 DOK3 2018'!$S$145-'Tabell 2.3 DOK32018'!$S$71+'Tabell 2.3 DOK32018'!$S$66+'Tabell 2.3 DOK32018'!$S$67+'Tabell 2.3 DOK32018'!$S$68+'Tabell 2.3 DOK32018'!$S$70)*('Tabell 3.1'!I90-'Kriterier 2018'!AA107)/100</f>
        <v>5.1814083639285184E-12</v>
      </c>
      <c r="J131" s="185">
        <f>($S$128-'Tabell 2.2 DOK3 2018'!$S$145-'Tabell 2.3 DOK32018'!$S$71+'Tabell 2.3 DOK32018'!$S$66+'Tabell 2.3 DOK32018'!$S$67+'Tabell 2.3 DOK32018'!$S$68+'Tabell 2.3 DOK32018'!$S$70)*('Tabell 3.1'!J90-'Kriterier 2018'!AB107)/100</f>
        <v>-5.1814083639285184E-12</v>
      </c>
      <c r="K131" s="185">
        <f>($S$128-'Tabell 2.2 DOK3 2018'!$S$145-'Tabell 2.3 DOK32018'!$S$71+'Tabell 2.3 DOK32018'!$S$66+'Tabell 2.3 DOK32018'!$S$67+'Tabell 2.3 DOK32018'!$S$68+'Tabell 2.3 DOK32018'!$S$70)*('Tabell 3.1'!K90-'Kriterier 2018'!AC107)/100</f>
        <v>-5.1814083639285184E-12</v>
      </c>
      <c r="L131" s="185">
        <f>($S$128-'Tabell 2.2 DOK3 2018'!$S$145-'Tabell 2.3 DOK32018'!$S$71+'Tabell 2.3 DOK32018'!$S$66+'Tabell 2.3 DOK32018'!$S$67+'Tabell 2.3 DOK32018'!$S$68+'Tabell 2.3 DOK32018'!$S$70)*('Tabell 3.1'!L90-'Kriterier 2018'!AD107)/100</f>
        <v>1.0362816727857037E-11</v>
      </c>
      <c r="M131" s="185">
        <f>($S$128-'Tabell 2.2 DOK3 2018'!$S$145-'Tabell 2.3 DOK32018'!$S$71+'Tabell 2.3 DOK32018'!$S$66+'Tabell 2.3 DOK32018'!$S$67+'Tabell 2.3 DOK32018'!$S$68+'Tabell 2.3 DOK32018'!$S$70)*('Tabell 3.1'!M90-'Kriterier 2018'!AE107)/100</f>
        <v>0</v>
      </c>
      <c r="N131" s="185">
        <f>($S$128-'Tabell 2.2 DOK3 2018'!$S$145-'Tabell 2.3 DOK32018'!$S$71+'Tabell 2.3 DOK32018'!$S$66+'Tabell 2.3 DOK32018'!$S$67+'Tabell 2.3 DOK32018'!$S$68+'Tabell 2.3 DOK32018'!$S$70)*('Tabell 3.1'!N90-'Kriterier 2018'!AF107)/100</f>
        <v>0</v>
      </c>
      <c r="O131" s="185">
        <f>($S$128-'Tabell 2.2 DOK3 2018'!$S$145-'Tabell 2.3 DOK32018'!$S$71+'Tabell 2.3 DOK32018'!$S$66+'Tabell 2.3 DOK32018'!$S$67+'Tabell 2.3 DOK32018'!$S$68+'Tabell 2.3 DOK32018'!$S$70)*('Tabell 3.1'!O90-'Kriterier 2018'!AG107)/100</f>
        <v>-4.1451266911428147E-11</v>
      </c>
      <c r="P131" s="185">
        <f>($S$128-'Tabell 2.2 DOK3 2018'!$S$145-'Tabell 2.3 DOK32018'!$S$71+'Tabell 2.3 DOK32018'!$S$66+'Tabell 2.3 DOK32018'!$S$67+'Tabell 2.3 DOK32018'!$S$68+'Tabell 2.3 DOK32018'!$S$70)*('Tabell 3.1'!P90-'Kriterier 2018'!AH107)/100</f>
        <v>1.0362816727857037E-11</v>
      </c>
      <c r="Q131" s="185">
        <f>($S$128-'Tabell 2.2 DOK3 2018'!$S$145-'Tabell 2.3 DOK32018'!$S$71+'Tabell 2.3 DOK32018'!$S$66+'Tabell 2.3 DOK32018'!$S$67+'Tabell 2.3 DOK32018'!$S$68+'Tabell 2.3 DOK32018'!$S$70)*('Tabell 3.1'!Q90-'Kriterier 2018'!AI107)/100</f>
        <v>1.0362816727857037E-11</v>
      </c>
      <c r="R131" s="185">
        <f>($S$128-'Tabell 2.2 DOK3 2018'!$S$145-'Tabell 2.3 DOK32018'!$S$71+'Tabell 2.3 DOK32018'!$S$66+'Tabell 2.3 DOK32018'!$S$67+'Tabell 2.3 DOK32018'!$S$68+'Tabell 2.3 DOK32018'!$S$70)*('Tabell 3.1'!R90-'Kriterier 2018'!AJ107)/100</f>
        <v>-4.1451266911428147E-11</v>
      </c>
      <c r="S131" s="185">
        <f>($S$128-'Tabell 2.2 DOK3 2018'!$S$145-'Tabell 2.3 DOK32018'!$S$71+'Tabell 2.3 DOK32018'!$S$66+'Tabell 2.3 DOK32018'!$S$67+'Tabell 2.3 DOK32018'!$S$68+'Tabell 2.3 DOK32018'!$S$70)*('Tabell 3.1'!S90-'Kriterier 2018'!AK107)/100</f>
        <v>0</v>
      </c>
      <c r="X131" s="286"/>
      <c r="Y131" s="286"/>
      <c r="Z131" s="286"/>
      <c r="AA131" s="286"/>
      <c r="AB131" s="286"/>
      <c r="AC131" s="286"/>
      <c r="AD131" s="286"/>
      <c r="AE131" s="286"/>
      <c r="AF131" s="286"/>
      <c r="AG131" s="286"/>
      <c r="AH131" s="286"/>
      <c r="AI131" s="286"/>
      <c r="AJ131" s="286"/>
    </row>
    <row r="132" spans="1:36" s="286" customFormat="1" ht="15" customHeight="1" x14ac:dyDescent="0.25">
      <c r="A132" s="178" t="str">
        <f t="shared" si="58"/>
        <v>Reelle endringer</v>
      </c>
      <c r="B132" s="31"/>
      <c r="C132" s="31"/>
      <c r="D132" s="178">
        <f t="shared" ref="D132:S132" si="59">SUM(D133:D138)</f>
        <v>787.09613787089165</v>
      </c>
      <c r="E132" s="178">
        <f t="shared" si="59"/>
        <v>644.65154490229634</v>
      </c>
      <c r="F132" s="178">
        <f t="shared" si="59"/>
        <v>405.77576903367242</v>
      </c>
      <c r="G132" s="178">
        <f t="shared" si="59"/>
        <v>331.67724465756089</v>
      </c>
      <c r="H132" s="178">
        <f t="shared" si="59"/>
        <v>409.83530156343261</v>
      </c>
      <c r="I132" s="178">
        <f t="shared" si="59"/>
        <v>151.78184237673202</v>
      </c>
      <c r="J132" s="178">
        <f t="shared" si="59"/>
        <v>208.21571393843925</v>
      </c>
      <c r="K132" s="178">
        <f t="shared" si="59"/>
        <v>248.55379214540255</v>
      </c>
      <c r="L132" s="178">
        <f t="shared" si="59"/>
        <v>418.16635946002964</v>
      </c>
      <c r="M132" s="178">
        <f t="shared" si="59"/>
        <v>386.41814958280497</v>
      </c>
      <c r="N132" s="178">
        <f t="shared" si="59"/>
        <v>521.16532388537939</v>
      </c>
      <c r="O132" s="178">
        <f t="shared" si="59"/>
        <v>692.6975789511082</v>
      </c>
      <c r="P132" s="178">
        <f t="shared" si="59"/>
        <v>362.07775039195292</v>
      </c>
      <c r="Q132" s="178">
        <f t="shared" si="59"/>
        <v>264.95718969609788</v>
      </c>
      <c r="R132" s="178">
        <f t="shared" si="59"/>
        <v>578.25484813701291</v>
      </c>
      <c r="S132" s="178">
        <f t="shared" si="59"/>
        <v>6411.3245465928121</v>
      </c>
      <c r="U132"/>
      <c r="V132"/>
      <c r="W132"/>
      <c r="X132"/>
      <c r="Y132"/>
      <c r="Z132"/>
      <c r="AA132"/>
      <c r="AB132"/>
      <c r="AC132"/>
      <c r="AD132"/>
      <c r="AE132"/>
      <c r="AF132"/>
      <c r="AG132"/>
      <c r="AH132"/>
      <c r="AI132"/>
      <c r="AJ132"/>
    </row>
    <row r="133" spans="1:36" ht="15" customHeight="1" x14ac:dyDescent="0.25">
      <c r="A133" s="31" t="str">
        <f t="shared" si="58"/>
        <v xml:space="preserve"> - herav justering for demografiske forhold</v>
      </c>
      <c r="B133" s="31"/>
      <c r="C133" s="31"/>
      <c r="D133" s="31">
        <f>$S133*'Tabell 3.1'!D$90/100</f>
        <v>0</v>
      </c>
      <c r="E133" s="31">
        <f>$S133*'Tabell 3.1'!E$90/100</f>
        <v>0</v>
      </c>
      <c r="F133" s="31">
        <f>$S133*'Tabell 3.1'!F$90/100</f>
        <v>0</v>
      </c>
      <c r="G133" s="31">
        <f>$S133*'Tabell 3.1'!G$90/100</f>
        <v>0</v>
      </c>
      <c r="H133" s="31">
        <f>$S133*'Tabell 3.1'!H$90/100</f>
        <v>0</v>
      </c>
      <c r="I133" s="31">
        <f>$S133*'Tabell 3.1'!I$90/100</f>
        <v>0</v>
      </c>
      <c r="J133" s="31">
        <f>$S133*'Tabell 3.1'!J$90/100</f>
        <v>0</v>
      </c>
      <c r="K133" s="31">
        <f>$S133*'Tabell 3.1'!K$90/100</f>
        <v>0</v>
      </c>
      <c r="L133" s="31">
        <f>$S133*'Tabell 3.1'!L$90/100</f>
        <v>0</v>
      </c>
      <c r="M133" s="31">
        <f>$S133*'Tabell 3.1'!M$90/100</f>
        <v>0</v>
      </c>
      <c r="N133" s="31">
        <f>$S133*'Tabell 3.1'!N$90/100</f>
        <v>0</v>
      </c>
      <c r="O133" s="31">
        <f>$S133*'Tabell 3.1'!O$90/100</f>
        <v>0</v>
      </c>
      <c r="P133" s="31">
        <f>$S133*'Tabell 3.1'!P$90/100</f>
        <v>0</v>
      </c>
      <c r="Q133" s="31">
        <f>$S133*'Tabell 3.1'!Q$90/100</f>
        <v>0</v>
      </c>
      <c r="R133" s="31">
        <f>$S133*'Tabell 3.1'!R$90/100</f>
        <v>0</v>
      </c>
      <c r="S133" s="31">
        <v>0</v>
      </c>
      <c r="U133" s="174"/>
      <c r="V133" s="174"/>
      <c r="W133" s="174"/>
    </row>
    <row r="134" spans="1:36" ht="15" customHeight="1" x14ac:dyDescent="0.25">
      <c r="A134" s="31" t="str">
        <f t="shared" si="58"/>
        <v xml:space="preserve"> - herav justering for andre aktivitetsnøytrale forhold</v>
      </c>
      <c r="B134" s="31"/>
      <c r="C134" s="31"/>
      <c r="D134" s="31">
        <f>$S134*'Tabell 3.1'!D$90/100</f>
        <v>3044.2086223288575</v>
      </c>
      <c r="E134" s="31">
        <f>$S134*'Tabell 3.1'!E$90/100</f>
        <v>2493.2834719500206</v>
      </c>
      <c r="F134" s="31">
        <f>$S134*'Tabell 3.1'!F$90/100</f>
        <v>1569.3967171098609</v>
      </c>
      <c r="G134" s="31">
        <f>$S134*'Tabell 3.1'!G$90/100</f>
        <v>1282.8099128374151</v>
      </c>
      <c r="H134" s="31">
        <f>$S134*'Tabell 3.1'!H$90/100</f>
        <v>1585.0975487301873</v>
      </c>
      <c r="I134" s="31">
        <f>$S134*'Tabell 3.1'!I$90/100</f>
        <v>587.03831850334689</v>
      </c>
      <c r="J134" s="31">
        <f>$S134*'Tabell 3.1'!J$90/100</f>
        <v>805.30451259783297</v>
      </c>
      <c r="K134" s="31">
        <f>$S134*'Tabell 3.1'!K$90/100</f>
        <v>961.31788831834263</v>
      </c>
      <c r="L134" s="31">
        <f>$S134*'Tabell 3.1'!L$90/100</f>
        <v>1617.3191250557238</v>
      </c>
      <c r="M134" s="31">
        <f>$S134*'Tabell 3.1'!M$90/100</f>
        <v>1494.5283125976825</v>
      </c>
      <c r="N134" s="31">
        <f>$S134*'Tabell 3.1'!N$90/100</f>
        <v>2015.6825783979696</v>
      </c>
      <c r="O134" s="31">
        <f>$S134*'Tabell 3.1'!O$90/100</f>
        <v>2679.1084863068927</v>
      </c>
      <c r="P134" s="31">
        <f>$S134*'Tabell 3.1'!P$90/100</f>
        <v>1400.3882837974495</v>
      </c>
      <c r="Q134" s="31">
        <f>$S134*'Tabell 3.1'!Q$90/100</f>
        <v>1024.7604105931825</v>
      </c>
      <c r="R134" s="31">
        <f>$S134*'Tabell 3.1'!R$90/100</f>
        <v>2236.4846044904707</v>
      </c>
      <c r="S134" s="31">
        <v>24796.728793615235</v>
      </c>
      <c r="U134" s="174"/>
      <c r="V134" s="174"/>
      <c r="W134" s="174"/>
      <c r="X134" s="174"/>
      <c r="Y134" s="174"/>
      <c r="Z134" s="174"/>
      <c r="AA134" s="174"/>
      <c r="AB134" s="174"/>
      <c r="AC134" s="174"/>
      <c r="AD134" s="174"/>
      <c r="AE134" s="174"/>
      <c r="AF134" s="174"/>
      <c r="AG134" s="174"/>
      <c r="AH134" s="174"/>
      <c r="AI134" s="174"/>
      <c r="AJ134" s="174"/>
    </row>
    <row r="135" spans="1:36" s="174" customFormat="1" ht="15" customHeight="1" x14ac:dyDescent="0.25">
      <c r="A135" s="31" t="str">
        <f t="shared" si="58"/>
        <v xml:space="preserve"> - herav justering for engangstiltak</v>
      </c>
      <c r="B135" s="31"/>
      <c r="C135" s="31"/>
      <c r="D135" s="31">
        <f>$S135*'Tabell 3.1'!D$90/100</f>
        <v>0</v>
      </c>
      <c r="E135" s="31">
        <f>$S135*'Tabell 3.1'!E$90/100</f>
        <v>0</v>
      </c>
      <c r="F135" s="31">
        <f>$S135*'Tabell 3.1'!F$90/100</f>
        <v>0</v>
      </c>
      <c r="G135" s="31">
        <f>$S135*'Tabell 3.1'!G$90/100</f>
        <v>0</v>
      </c>
      <c r="H135" s="31">
        <f>$S135*'Tabell 3.1'!H$90/100</f>
        <v>0</v>
      </c>
      <c r="I135" s="31">
        <f>$S135*'Tabell 3.1'!I$90/100</f>
        <v>0</v>
      </c>
      <c r="J135" s="31">
        <f>$S135*'Tabell 3.1'!J$90/100</f>
        <v>0</v>
      </c>
      <c r="K135" s="31">
        <f>$S135*'Tabell 3.1'!K$90/100</f>
        <v>0</v>
      </c>
      <c r="L135" s="31">
        <f>$S135*'Tabell 3.1'!L$90/100</f>
        <v>0</v>
      </c>
      <c r="M135" s="31">
        <f>$S135*'Tabell 3.1'!M$90/100</f>
        <v>0</v>
      </c>
      <c r="N135" s="31">
        <f>$S135*'Tabell 3.1'!N$90/100</f>
        <v>0</v>
      </c>
      <c r="O135" s="31">
        <f>$S135*'Tabell 3.1'!O$90/100</f>
        <v>0</v>
      </c>
      <c r="P135" s="31">
        <f>$S135*'Tabell 3.1'!P$90/100</f>
        <v>0</v>
      </c>
      <c r="Q135" s="31">
        <f>$S135*'Tabell 3.1'!Q$90/100</f>
        <v>0</v>
      </c>
      <c r="R135" s="31">
        <f>$S135*'Tabell 3.1'!R$90/100</f>
        <v>0</v>
      </c>
      <c r="S135" s="31">
        <v>0</v>
      </c>
    </row>
    <row r="136" spans="1:36" s="174" customFormat="1" ht="15" customHeight="1" x14ac:dyDescent="0.25">
      <c r="A136" s="31" t="str">
        <f t="shared" si="58"/>
        <v xml:space="preserve"> - herav justering for oppgaveendringer mellom sektorer</v>
      </c>
      <c r="B136" s="31"/>
      <c r="C136" s="31"/>
      <c r="D136" s="31">
        <f>$S136*'Tabell 3.1'!D$90/100</f>
        <v>0</v>
      </c>
      <c r="E136" s="31">
        <f>$S136*'Tabell 3.1'!E$90/100</f>
        <v>0</v>
      </c>
      <c r="F136" s="31">
        <f>$S136*'Tabell 3.1'!F$90/100</f>
        <v>0</v>
      </c>
      <c r="G136" s="31">
        <f>$S136*'Tabell 3.1'!G$90/100</f>
        <v>0</v>
      </c>
      <c r="H136" s="31">
        <f>$S136*'Tabell 3.1'!H$90/100</f>
        <v>0</v>
      </c>
      <c r="I136" s="31">
        <f>$S136*'Tabell 3.1'!I$90/100</f>
        <v>0</v>
      </c>
      <c r="J136" s="31">
        <f>$S136*'Tabell 3.1'!J$90/100</f>
        <v>0</v>
      </c>
      <c r="K136" s="31">
        <f>$S136*'Tabell 3.1'!K$90/100</f>
        <v>0</v>
      </c>
      <c r="L136" s="31">
        <f>$S136*'Tabell 3.1'!L$90/100</f>
        <v>0</v>
      </c>
      <c r="M136" s="31">
        <f>$S136*'Tabell 3.1'!M$90/100</f>
        <v>0</v>
      </c>
      <c r="N136" s="31">
        <f>$S136*'Tabell 3.1'!N$90/100</f>
        <v>0</v>
      </c>
      <c r="O136" s="31">
        <f>$S136*'Tabell 3.1'!O$90/100</f>
        <v>0</v>
      </c>
      <c r="P136" s="31">
        <f>$S136*'Tabell 3.1'!P$90/100</f>
        <v>0</v>
      </c>
      <c r="Q136" s="31">
        <f>$S136*'Tabell 3.1'!Q$90/100</f>
        <v>0</v>
      </c>
      <c r="R136" s="31">
        <f>$S136*'Tabell 3.1'!R$90/100</f>
        <v>0</v>
      </c>
      <c r="S136" s="31">
        <v>0</v>
      </c>
    </row>
    <row r="137" spans="1:36" s="174" customFormat="1" ht="15" customHeight="1" x14ac:dyDescent="0.25">
      <c r="A137" s="31" t="str">
        <f t="shared" si="58"/>
        <v xml:space="preserve"> - herav uspesifiserte rammeendringer</v>
      </c>
      <c r="B137" s="31"/>
      <c r="C137" s="31"/>
      <c r="D137" s="31">
        <f>$S137*'Tabell 3.1'!D$90/100</f>
        <v>-330.65992294572368</v>
      </c>
      <c r="E137" s="31">
        <f>$S137*'Tabell 3.1'!E$90/100</f>
        <v>-270.81879824850569</v>
      </c>
      <c r="F137" s="31">
        <f>$S137*'Tabell 3.1'!F$90/100</f>
        <v>-170.46683126264364</v>
      </c>
      <c r="G137" s="31">
        <f>$S137*'Tabell 3.1'!G$90/100</f>
        <v>-139.33796252384695</v>
      </c>
      <c r="H137" s="31">
        <f>$S137*'Tabell 3.1'!H$90/100</f>
        <v>-172.17224518719567</v>
      </c>
      <c r="I137" s="31">
        <f>$S137*'Tabell 3.1'!I$90/100</f>
        <v>-63.763713084160187</v>
      </c>
      <c r="J137" s="31">
        <f>$S137*'Tabell 3.1'!J$90/100</f>
        <v>-87.471642426311107</v>
      </c>
      <c r="K137" s="31">
        <f>$S137*'Tabell 3.1'!K$90/100</f>
        <v>-104.41771189601157</v>
      </c>
      <c r="L137" s="31">
        <f>$S137*'Tabell 3.1'!L$90/100</f>
        <v>-175.67213145216553</v>
      </c>
      <c r="M137" s="31">
        <f>$S137*'Tabell 3.1'!M$90/100</f>
        <v>-162.33467478509991</v>
      </c>
      <c r="N137" s="31">
        <f>$S137*'Tabell 3.1'!N$90/100</f>
        <v>-218.94210573065953</v>
      </c>
      <c r="O137" s="31">
        <f>$S137*'Tabell 3.1'!O$90/100</f>
        <v>-291.00298814861338</v>
      </c>
      <c r="P137" s="31">
        <f>$S137*'Tabell 3.1'!P$90/100</f>
        <v>-152.10924725005148</v>
      </c>
      <c r="Q137" s="31">
        <f>$S137*'Tabell 3.1'!Q$90/100</f>
        <v>-111.30879661767318</v>
      </c>
      <c r="R137" s="31">
        <f>$S137*'Tabell 3.1'!R$90/100</f>
        <v>-242.92547546376022</v>
      </c>
      <c r="S137" s="31">
        <v>-2693.4042470224217</v>
      </c>
      <c r="U137" s="286"/>
      <c r="V137" s="286"/>
      <c r="W137" s="286"/>
    </row>
    <row r="138" spans="1:36" s="174" customFormat="1" ht="15" customHeight="1" x14ac:dyDescent="0.25">
      <c r="A138" s="185" t="str">
        <f t="shared" si="58"/>
        <v xml:space="preserve"> - herav spesifiserte rammeendringer</v>
      </c>
      <c r="B138" s="185"/>
      <c r="C138" s="185"/>
      <c r="D138" s="185">
        <f>$S138*'Tabell 3.1'!D$90/100</f>
        <v>-1926.452561512242</v>
      </c>
      <c r="E138" s="185">
        <f>$S138*'Tabell 3.1'!E$90/100</f>
        <v>-1577.8131287992187</v>
      </c>
      <c r="F138" s="185">
        <f>$S138*'Tabell 3.1'!F$90/100</f>
        <v>-993.15411681354487</v>
      </c>
      <c r="G138" s="185">
        <f>$S138*'Tabell 3.1'!G$90/100</f>
        <v>-811.7947056560073</v>
      </c>
      <c r="H138" s="185">
        <f>$S138*'Tabell 3.1'!H$90/100</f>
        <v>-1003.0900019795591</v>
      </c>
      <c r="I138" s="185">
        <f>$S138*'Tabell 3.1'!I$90/100</f>
        <v>-371.49276304245473</v>
      </c>
      <c r="J138" s="185">
        <f>$S138*'Tabell 3.1'!J$90/100</f>
        <v>-509.61715623308265</v>
      </c>
      <c r="K138" s="185">
        <f>$S138*'Tabell 3.1'!K$90/100</f>
        <v>-608.34638427692846</v>
      </c>
      <c r="L138" s="185">
        <f>$S138*'Tabell 3.1'!L$90/100</f>
        <v>-1023.4806341435286</v>
      </c>
      <c r="M138" s="185">
        <f>$S138*'Tabell 3.1'!M$90/100</f>
        <v>-945.77548822977769</v>
      </c>
      <c r="N138" s="185">
        <f>$S138*'Tabell 3.1'!N$90/100</f>
        <v>-1275.5751487819307</v>
      </c>
      <c r="O138" s="185">
        <f>$S138*'Tabell 3.1'!O$90/100</f>
        <v>-1695.4079192071711</v>
      </c>
      <c r="P138" s="185">
        <f>$S138*'Tabell 3.1'!P$90/100</f>
        <v>-886.20128615544502</v>
      </c>
      <c r="Q138" s="185">
        <f>$S138*'Tabell 3.1'!Q$90/100</f>
        <v>-648.49442427941153</v>
      </c>
      <c r="R138" s="185">
        <f>$S138*'Tabell 3.1'!R$90/100</f>
        <v>-1415.3042808896976</v>
      </c>
      <c r="S138" s="185">
        <v>-15692</v>
      </c>
      <c r="U138" s="286"/>
      <c r="V138" s="286"/>
      <c r="W138" s="286"/>
      <c r="X138" s="286"/>
      <c r="Y138" s="286"/>
      <c r="Z138" s="286"/>
      <c r="AA138" s="286"/>
      <c r="AB138" s="286"/>
      <c r="AC138" s="286"/>
      <c r="AD138" s="286"/>
      <c r="AE138" s="286"/>
      <c r="AF138" s="286"/>
      <c r="AG138" s="286"/>
      <c r="AH138" s="286"/>
      <c r="AI138" s="286"/>
      <c r="AJ138" s="286"/>
    </row>
    <row r="139" spans="1:36" s="286" customFormat="1" ht="15" customHeight="1" x14ac:dyDescent="0.25">
      <c r="A139" s="185" t="s">
        <v>383</v>
      </c>
      <c r="B139" s="185"/>
      <c r="C139" s="185"/>
      <c r="D139" s="185">
        <f>'Tabell 2.1'!D48+'Tabell 2.1'!D49-SUM(D128:D132)</f>
        <v>95.068801663932391</v>
      </c>
      <c r="E139" s="185">
        <f>'Tabell 2.1'!E48+'Tabell 2.1'!E49-SUM(E128:E132)</f>
        <v>-2083.8381052964396</v>
      </c>
      <c r="F139" s="185">
        <f>'Tabell 2.1'!F48+'Tabell 2.1'!F49-SUM(F128:F132)</f>
        <v>-1136.2731067232526</v>
      </c>
      <c r="G139" s="185">
        <f>'Tabell 2.1'!G48+'Tabell 2.1'!G49-SUM(G128:G132)</f>
        <v>434.71077127012541</v>
      </c>
      <c r="H139" s="185">
        <f>'Tabell 2.1'!H48+'Tabell 2.1'!H49-SUM(H128:H132)</f>
        <v>912.68314688836108</v>
      </c>
      <c r="I139" s="185">
        <f>'Tabell 2.1'!I48+'Tabell 2.1'!I49-SUM(I128:I132)</f>
        <v>806.67506581157795</v>
      </c>
      <c r="J139" s="185">
        <f>'Tabell 2.1'!J48+'Tabell 2.1'!J49-SUM(J128:J132)</f>
        <v>979.87944119983877</v>
      </c>
      <c r="K139" s="185">
        <f>'Tabell 2.1'!K48+'Tabell 2.1'!K49-SUM(K128:K132)</f>
        <v>49.296203823199903</v>
      </c>
      <c r="L139" s="185">
        <f>'Tabell 2.1'!L48+'Tabell 2.1'!L49-SUM(L128:L132)</f>
        <v>-2064.5564776714455</v>
      </c>
      <c r="M139" s="185">
        <f>'Tabell 2.1'!M48+'Tabell 2.1'!M49-SUM(M128:M132)</f>
        <v>-360.77657792660466</v>
      </c>
      <c r="N139" s="185">
        <f>'Tabell 2.1'!N48+'Tabell 2.1'!N49-SUM(N128:N132)</f>
        <v>69.617013618626515</v>
      </c>
      <c r="O139" s="185">
        <f>'Tabell 2.1'!O48+'Tabell 2.1'!O49-SUM(O128:O132)</f>
        <v>1876.8481193040207</v>
      </c>
      <c r="P139" s="185">
        <f>'Tabell 2.1'!P48+'Tabell 2.1'!P49-SUM(P128:P132)</f>
        <v>-72.557678807846969</v>
      </c>
      <c r="Q139" s="185">
        <f>'Tabell 2.1'!Q48+'Tabell 2.1'!Q49-SUM(Q128:Q132)</f>
        <v>860.00596700384631</v>
      </c>
      <c r="R139" s="185">
        <f>'Tabell 2.1'!R48+'Tabell 2.1'!R49-SUM(R128:R132)</f>
        <v>-366.86321094802406</v>
      </c>
      <c r="S139" s="185">
        <f>'Tabell 2.1'!S48+'Tabell 2.1'!S49-SUM(S128:S132)</f>
        <v>-8.06267901789397E-2</v>
      </c>
    </row>
    <row r="140" spans="1:36" s="286" customFormat="1" ht="15" customHeight="1" x14ac:dyDescent="0.25">
      <c r="A140" s="178" t="str">
        <f>A122</f>
        <v>Kompensasjon for forventet lønns- og prisutvikling</v>
      </c>
      <c r="B140" s="31"/>
      <c r="C140" s="31"/>
      <c r="D140" s="178">
        <f>SUM(D141:D142)</f>
        <v>3108.9946361438833</v>
      </c>
      <c r="E140" s="178">
        <f t="shared" ref="E140:S140" si="60">SUM(E141:E142)</f>
        <v>2546.3448476631474</v>
      </c>
      <c r="F140" s="178">
        <f t="shared" si="60"/>
        <v>1602.7961880430169</v>
      </c>
      <c r="G140" s="178">
        <f t="shared" si="60"/>
        <v>1310.1103219242136</v>
      </c>
      <c r="H140" s="178">
        <f t="shared" si="60"/>
        <v>1618.8311604600026</v>
      </c>
      <c r="I140" s="178">
        <f t="shared" si="60"/>
        <v>599.53150715459401</v>
      </c>
      <c r="J140" s="178">
        <f t="shared" si="60"/>
        <v>822.44278258885402</v>
      </c>
      <c r="K140" s="178">
        <f t="shared" si="60"/>
        <v>981.77639222520668</v>
      </c>
      <c r="L140" s="178">
        <f t="shared" si="60"/>
        <v>1651.7384675444819</v>
      </c>
      <c r="M140" s="178">
        <f t="shared" si="60"/>
        <v>1526.3344546592702</v>
      </c>
      <c r="N140" s="178">
        <f t="shared" si="60"/>
        <v>2058.5797827528063</v>
      </c>
      <c r="O140" s="178">
        <f t="shared" si="60"/>
        <v>2736.1245390612039</v>
      </c>
      <c r="P140" s="178">
        <f t="shared" si="60"/>
        <v>1430.1909635596191</v>
      </c>
      <c r="Q140" s="178">
        <f t="shared" si="60"/>
        <v>1046.5690808764275</v>
      </c>
      <c r="R140" s="178">
        <f t="shared" si="60"/>
        <v>2284.0808570668687</v>
      </c>
      <c r="S140" s="178">
        <f t="shared" si="60"/>
        <v>25324.445981723598</v>
      </c>
    </row>
    <row r="141" spans="1:36" s="286" customFormat="1" ht="15" customHeight="1" x14ac:dyDescent="0.25">
      <c r="A141" s="31" t="str">
        <f>A123</f>
        <v xml:space="preserve"> - herav generell lønns- og priskompensasjon</v>
      </c>
      <c r="B141" s="31"/>
      <c r="C141" s="31"/>
      <c r="D141" s="31">
        <f>$S141*'Tabell 3.1'!D$90/100</f>
        <v>4357.5149772567893</v>
      </c>
      <c r="E141" s="31">
        <f>$S141*'Tabell 3.1'!E$90/100</f>
        <v>3568.9144271779678</v>
      </c>
      <c r="F141" s="31">
        <f>$S141*'Tabell 3.1'!F$90/100</f>
        <v>2246.4523784287121</v>
      </c>
      <c r="G141" s="31">
        <f>$S141*'Tabell 3.1'!G$90/100</f>
        <v>1836.2287548762667</v>
      </c>
      <c r="H141" s="31">
        <f>$S141*'Tabell 3.1'!H$90/100</f>
        <v>2268.9267280639942</v>
      </c>
      <c r="I141" s="31">
        <f>$S141*'Tabell 3.1'!I$90/100</f>
        <v>840.29335123065653</v>
      </c>
      <c r="J141" s="31">
        <f>$S141*'Tabell 3.1'!J$90/100</f>
        <v>1152.7220733686152</v>
      </c>
      <c r="K141" s="31">
        <f>$S141*'Tabell 3.1'!K$90/100</f>
        <v>1376.0414005553416</v>
      </c>
      <c r="L141" s="31">
        <f>$S141*'Tabell 3.1'!L$90/100</f>
        <v>2315.0490602850814</v>
      </c>
      <c r="M141" s="31">
        <f>$S141*'Tabell 3.1'!M$90/100</f>
        <v>2139.284889449078</v>
      </c>
      <c r="N141" s="31">
        <f>$S141*'Tabell 3.1'!N$90/100</f>
        <v>2885.2710554526152</v>
      </c>
      <c r="O141" s="31">
        <f>$S141*'Tabell 3.1'!O$90/100</f>
        <v>3834.9064742636133</v>
      </c>
      <c r="P141" s="31">
        <f>$S141*'Tabell 3.1'!P$90/100</f>
        <v>2004.5317774423913</v>
      </c>
      <c r="Q141" s="31">
        <f>$S141*'Tabell 3.1'!Q$90/100</f>
        <v>1466.8537512529338</v>
      </c>
      <c r="R141" s="31">
        <f>$S141*'Tabell 3.1'!R$90/100</f>
        <v>3201.3295964637318</v>
      </c>
      <c r="S141" s="31">
        <v>35494.320695567789</v>
      </c>
      <c r="U141" s="174"/>
      <c r="V141" s="174"/>
      <c r="W141" s="174"/>
    </row>
    <row r="142" spans="1:36" s="286" customFormat="1" ht="15" customHeight="1" x14ac:dyDescent="0.25">
      <c r="A142" s="185" t="str">
        <f>A124</f>
        <v xml:space="preserve"> - herav kompensasjon for endring i løpende pensjonsutgifter</v>
      </c>
      <c r="B142" s="185"/>
      <c r="C142" s="185"/>
      <c r="D142" s="31">
        <f>$S142*'Tabell 3.1'!D$90/100</f>
        <v>-1248.520341112906</v>
      </c>
      <c r="E142" s="31">
        <f>$S142*'Tabell 3.1'!E$90/100</f>
        <v>-1022.5695795148205</v>
      </c>
      <c r="F142" s="31">
        <f>$S142*'Tabell 3.1'!F$90/100</f>
        <v>-643.65619038569525</v>
      </c>
      <c r="G142" s="31">
        <f>$S142*'Tabell 3.1'!G$90/100</f>
        <v>-526.11843295205313</v>
      </c>
      <c r="H142" s="31">
        <f>$S142*'Tabell 3.1'!H$90/100</f>
        <v>-650.09556760399175</v>
      </c>
      <c r="I142" s="31">
        <f>$S142*'Tabell 3.1'!I$90/100</f>
        <v>-240.76184407606252</v>
      </c>
      <c r="J142" s="31">
        <f>$S142*'Tabell 3.1'!J$90/100</f>
        <v>-330.2792907797612</v>
      </c>
      <c r="K142" s="31">
        <f>$S142*'Tabell 3.1'!K$90/100</f>
        <v>-394.26500833013495</v>
      </c>
      <c r="L142" s="31">
        <f>$S142*'Tabell 3.1'!L$90/100</f>
        <v>-663.31059274059965</v>
      </c>
      <c r="M142" s="31">
        <f>$S142*'Tabell 3.1'!M$90/100</f>
        <v>-612.95043478980767</v>
      </c>
      <c r="N142" s="31">
        <f>$S142*'Tabell 3.1'!N$90/100</f>
        <v>-826.69127269980879</v>
      </c>
      <c r="O142" s="31">
        <f>$S142*'Tabell 3.1'!O$90/100</f>
        <v>-1098.7819352024094</v>
      </c>
      <c r="P142" s="31">
        <f>$S142*'Tabell 3.1'!P$90/100</f>
        <v>-574.34081388277218</v>
      </c>
      <c r="Q142" s="31">
        <f>$S142*'Tabell 3.1'!Q$90/100</f>
        <v>-420.2846703765062</v>
      </c>
      <c r="R142" s="31">
        <f>$S142*'Tabell 3.1'!R$90/100</f>
        <v>-917.2487393968629</v>
      </c>
      <c r="S142" s="185">
        <v>-10169.874713844192</v>
      </c>
      <c r="U142"/>
      <c r="V142"/>
      <c r="W142"/>
      <c r="X142" s="174"/>
      <c r="Y142" s="174"/>
      <c r="Z142" s="174"/>
      <c r="AA142" s="174"/>
      <c r="AB142" s="174"/>
      <c r="AC142" s="174"/>
      <c r="AD142" s="174"/>
      <c r="AE142" s="174"/>
      <c r="AF142" s="174"/>
      <c r="AG142" s="174"/>
      <c r="AH142" s="174"/>
      <c r="AI142" s="174"/>
      <c r="AJ142" s="174"/>
    </row>
    <row r="143" spans="1:36" s="174" customFormat="1" ht="15" customHeight="1" thickBot="1" x14ac:dyDescent="0.3">
      <c r="A143" s="361" t="str">
        <f>A125</f>
        <v>Bydelsfordelt budsjett 2019</v>
      </c>
      <c r="B143" s="361"/>
      <c r="C143" s="361"/>
      <c r="D143" s="362">
        <f t="shared" ref="D143:S143" si="61">D132+D140+SUM(D128:D131)+D139</f>
        <v>149704.43760907088</v>
      </c>
      <c r="E143" s="362">
        <f t="shared" si="61"/>
        <v>126279.00568743312</v>
      </c>
      <c r="F143" s="362">
        <f t="shared" si="61"/>
        <v>77369.025648789859</v>
      </c>
      <c r="G143" s="362">
        <f t="shared" si="61"/>
        <v>63349.426084071361</v>
      </c>
      <c r="H143" s="362">
        <f t="shared" si="61"/>
        <v>78205.976825946229</v>
      </c>
      <c r="I143" s="362">
        <f t="shared" si="61"/>
        <v>29686.141427285809</v>
      </c>
      <c r="J143" s="362">
        <f t="shared" si="61"/>
        <v>39990.703641766486</v>
      </c>
      <c r="K143" s="362">
        <f t="shared" si="61"/>
        <v>47649.22125758222</v>
      </c>
      <c r="L143" s="362">
        <f t="shared" si="61"/>
        <v>79769.668054895461</v>
      </c>
      <c r="M143" s="362">
        <f t="shared" si="61"/>
        <v>73733.662247059212</v>
      </c>
      <c r="N143" s="362">
        <f t="shared" si="61"/>
        <v>99287.482562852849</v>
      </c>
      <c r="O143" s="362">
        <f t="shared" si="61"/>
        <v>131904.37465890357</v>
      </c>
      <c r="P143" s="362">
        <f t="shared" si="61"/>
        <v>69175.266622644573</v>
      </c>
      <c r="Q143" s="362">
        <f t="shared" si="61"/>
        <v>50745.347977319521</v>
      </c>
      <c r="R143" s="362">
        <f t="shared" si="61"/>
        <v>110091.03022269544</v>
      </c>
      <c r="S143" s="362">
        <f t="shared" si="61"/>
        <v>1226940.7705283167</v>
      </c>
      <c r="U143"/>
      <c r="V143"/>
      <c r="W143"/>
      <c r="X143"/>
      <c r="Y143"/>
      <c r="Z143"/>
      <c r="AA143"/>
      <c r="AB143"/>
      <c r="AC143"/>
      <c r="AD143"/>
      <c r="AE143"/>
      <c r="AF143"/>
      <c r="AG143"/>
      <c r="AH143"/>
      <c r="AI143"/>
      <c r="AJ143"/>
    </row>
    <row r="144" spans="1:36" ht="15" customHeight="1" thickBot="1" x14ac:dyDescent="0.3">
      <c r="A144" s="31"/>
      <c r="B144" s="31"/>
      <c r="C144" s="31"/>
      <c r="D144" s="466" t="s">
        <v>372</v>
      </c>
      <c r="E144" s="31"/>
      <c r="F144" s="31"/>
      <c r="G144" s="31"/>
      <c r="H144" s="31"/>
      <c r="I144" s="31"/>
      <c r="J144" s="31"/>
      <c r="K144" s="31"/>
      <c r="L144" s="31"/>
      <c r="M144" s="31"/>
      <c r="N144" s="31"/>
      <c r="O144" s="31"/>
      <c r="P144" s="31"/>
      <c r="Q144" s="31"/>
      <c r="R144" s="31"/>
      <c r="S144" s="31"/>
      <c r="U144" s="138"/>
      <c r="V144" s="138"/>
      <c r="W144" s="138"/>
    </row>
    <row r="145" spans="1:36" ht="15" customHeight="1" x14ac:dyDescent="0.25">
      <c r="A145" s="108" t="s">
        <v>123</v>
      </c>
      <c r="B145" s="108"/>
      <c r="C145" s="108"/>
      <c r="D145" s="109" t="s">
        <v>300</v>
      </c>
      <c r="E145" s="109"/>
      <c r="F145" s="109"/>
      <c r="G145" s="109"/>
      <c r="H145" s="109"/>
      <c r="I145" s="109"/>
      <c r="J145" s="109"/>
      <c r="K145" s="109"/>
      <c r="L145" s="109"/>
      <c r="M145" s="109"/>
      <c r="N145" s="109"/>
      <c r="O145" s="109"/>
      <c r="P145" s="109"/>
      <c r="Q145" s="109"/>
      <c r="R145" s="109"/>
      <c r="S145" s="109"/>
      <c r="X145" s="138"/>
      <c r="Y145" s="138"/>
      <c r="Z145" s="138"/>
      <c r="AA145" s="138"/>
      <c r="AB145" s="138"/>
      <c r="AC145" s="138"/>
      <c r="AD145" s="138"/>
      <c r="AE145" s="138"/>
      <c r="AF145" s="138"/>
      <c r="AG145" s="138"/>
      <c r="AH145" s="138"/>
      <c r="AI145" s="138"/>
      <c r="AJ145" s="138"/>
    </row>
    <row r="146" spans="1:36" s="138" customFormat="1" ht="15" customHeight="1" x14ac:dyDescent="0.25">
      <c r="A146" s="343" t="str">
        <f t="shared" ref="A146:A156" si="62">A128</f>
        <v>Bydelsfordelt Dok3 2018</v>
      </c>
      <c r="B146" s="343"/>
      <c r="C146" s="343"/>
      <c r="D146" s="343">
        <f>'Tabell 2.1 DOK32018'!D57</f>
        <v>62603.657008697322</v>
      </c>
      <c r="E146" s="343">
        <f>'Tabell 2.1 DOK32018'!E57</f>
        <v>52281.528060944984</v>
      </c>
      <c r="F146" s="343">
        <f>'Tabell 2.1 DOK32018'!F57</f>
        <v>34110.304983842398</v>
      </c>
      <c r="G146" s="343">
        <f>'Tabell 2.1 DOK32018'!G57</f>
        <v>28810.003042563076</v>
      </c>
      <c r="H146" s="343">
        <f>'Tabell 2.1 DOK32018'!H57</f>
        <v>28352.142775187538</v>
      </c>
      <c r="I146" s="343">
        <f>'Tabell 2.1 DOK32018'!I57</f>
        <v>6443.0763801264648</v>
      </c>
      <c r="J146" s="343">
        <f>'Tabell 2.1 DOK32018'!J57</f>
        <v>9820.2081063550231</v>
      </c>
      <c r="K146" s="343">
        <f>'Tabell 2.1 DOK32018'!K57</f>
        <v>12671.994387687424</v>
      </c>
      <c r="L146" s="343">
        <f>'Tabell 2.1 DOK32018'!L57</f>
        <v>26971.400306846332</v>
      </c>
      <c r="M146" s="343">
        <f>'Tabell 2.1 DOK32018'!M57</f>
        <v>25426.753484248911</v>
      </c>
      <c r="N146" s="343">
        <f>'Tabell 2.1 DOK32018'!N57</f>
        <v>32878.93617695944</v>
      </c>
      <c r="O146" s="343">
        <f>'Tabell 2.1 DOK32018'!O57</f>
        <v>45916.092124515118</v>
      </c>
      <c r="P146" s="343">
        <f>'Tabell 2.1 DOK32018'!P57</f>
        <v>22762.616938446088</v>
      </c>
      <c r="Q146" s="343">
        <f>'Tabell 2.1 DOK32018'!Q57</f>
        <v>13875.409190073355</v>
      </c>
      <c r="R146" s="343">
        <f>'Tabell 2.1 DOK32018'!R57</f>
        <v>39641.525639978507</v>
      </c>
      <c r="S146" s="343">
        <f>'Tabell 2.1 DOK32018'!S57</f>
        <v>442565.64860647195</v>
      </c>
      <c r="U146" s="174"/>
      <c r="V146" s="174"/>
      <c r="W146" s="174"/>
      <c r="X146"/>
      <c r="Y146"/>
      <c r="Z146"/>
      <c r="AA146"/>
      <c r="AB146"/>
      <c r="AC146"/>
      <c r="AD146"/>
      <c r="AE146"/>
      <c r="AF146"/>
      <c r="AG146"/>
      <c r="AH146"/>
      <c r="AI146"/>
      <c r="AJ146"/>
    </row>
    <row r="147" spans="1:36" ht="15" customHeight="1" x14ac:dyDescent="0.25">
      <c r="A147" s="184" t="str">
        <f t="shared" si="62"/>
        <v>Effekt av oppdaterte kriterieandeler</v>
      </c>
      <c r="B147" s="184"/>
      <c r="C147" s="184"/>
      <c r="D147" s="31">
        <f>($S$146-'Tabell 2.2 DOK3 2018'!$S$163-'Tabell 2.3 DOK32018'!$S$75)*('Kriterier 2018'!V122-'Kriterier 2018'!D122)/100</f>
        <v>-179.81740301338593</v>
      </c>
      <c r="E147" s="31">
        <f>($S$146-'Tabell 2.2 DOK3 2018'!$S$163-'Tabell 2.3 DOK32018'!$S$75)*('Kriterier 2018'!W122-'Kriterier 2018'!E122)/100</f>
        <v>-329.52930991914241</v>
      </c>
      <c r="F147" s="31">
        <f>($S$146-'Tabell 2.2 DOK3 2018'!$S$163-'Tabell 2.3 DOK32018'!$S$75)*('Kriterier 2018'!X122-'Kriterier 2018'!F122)/100</f>
        <v>-33.358248746491924</v>
      </c>
      <c r="G147" s="31">
        <f>($S$146-'Tabell 2.2 DOK3 2018'!$S$163-'Tabell 2.3 DOK32018'!$S$75)*('Kriterier 2018'!Y122-'Kriterier 2018'!G122)/100</f>
        <v>130.67077164483925</v>
      </c>
      <c r="H147" s="31">
        <f>($S$146-'Tabell 2.2 DOK3 2018'!$S$163-'Tabell 2.3 DOK32018'!$S$75)*('Kriterier 2018'!Z122-'Kriterier 2018'!H122)/100</f>
        <v>-417.30494308041824</v>
      </c>
      <c r="I147" s="31">
        <f>($S$146-'Tabell 2.2 DOK3 2018'!$S$163-'Tabell 2.3 DOK32018'!$S$75)*('Kriterier 2018'!AA122-'Kriterier 2018'!I122)/100</f>
        <v>296.71528115496079</v>
      </c>
      <c r="J147" s="31">
        <f>($S$146-'Tabell 2.2 DOK3 2018'!$S$163-'Tabell 2.3 DOK32018'!$S$75)*('Kriterier 2018'!AB122-'Kriterier 2018'!J122)/100</f>
        <v>45.753722625286898</v>
      </c>
      <c r="K147" s="31">
        <f>($S$146-'Tabell 2.2 DOK3 2018'!$S$163-'Tabell 2.3 DOK32018'!$S$75)*('Kriterier 2018'!AC122-'Kriterier 2018'!K122)/100</f>
        <v>-241.43551961858373</v>
      </c>
      <c r="L147" s="31">
        <f>($S$146-'Tabell 2.2 DOK3 2018'!$S$163-'Tabell 2.3 DOK32018'!$S$75)*('Kriterier 2018'!AD122-'Kriterier 2018'!L122)/100</f>
        <v>829.63881737171528</v>
      </c>
      <c r="M147" s="31">
        <f>($S$146-'Tabell 2.2 DOK3 2018'!$S$163-'Tabell 2.3 DOK32018'!$S$75)*('Kriterier 2018'!AE122-'Kriterier 2018'!M122)/100</f>
        <v>-367.8533486929349</v>
      </c>
      <c r="N147" s="31">
        <f>($S$146-'Tabell 2.2 DOK3 2018'!$S$163-'Tabell 2.3 DOK32018'!$S$75)*('Kriterier 2018'!AF122-'Kriterier 2018'!N122)/100</f>
        <v>1077.215277742509</v>
      </c>
      <c r="O147" s="31">
        <f>($S$146-'Tabell 2.2 DOK3 2018'!$S$163-'Tabell 2.3 DOK32018'!$S$75)*('Kriterier 2018'!AG122-'Kriterier 2018'!O122)/100</f>
        <v>-587.79282395950747</v>
      </c>
      <c r="P147" s="31">
        <f>($S$146-'Tabell 2.2 DOK3 2018'!$S$163-'Tabell 2.3 DOK32018'!$S$75)*('Kriterier 2018'!AH122-'Kriterier 2018'!P122)/100</f>
        <v>-408.31890592520097</v>
      </c>
      <c r="Q147" s="31">
        <f>($S$146-'Tabell 2.2 DOK3 2018'!$S$163-'Tabell 2.3 DOK32018'!$S$75)*('Kriterier 2018'!AI122-'Kriterier 2018'!Q122)/100</f>
        <v>285.70500759500158</v>
      </c>
      <c r="R147" s="31">
        <f>($S$146-'Tabell 2.2 DOK3 2018'!$S$163-'Tabell 2.3 DOK32018'!$S$75)*('Kriterier 2018'!AJ122-'Kriterier 2018'!R122)/100</f>
        <v>-100.28837517865331</v>
      </c>
      <c r="S147" s="31">
        <f>($S$146-'Tabell 2.2 DOK3 2018'!$S$163-'Tabell 2.3 DOK32018'!$S$75)*('Kriterier 2018'!AK122-'Kriterier 2018'!S122)/100</f>
        <v>6.289236134285715E-11</v>
      </c>
      <c r="U147" s="174"/>
      <c r="V147" s="174"/>
      <c r="W147" s="174"/>
      <c r="X147" s="174"/>
      <c r="Y147" s="174"/>
      <c r="Z147" s="174"/>
      <c r="AA147" s="174"/>
      <c r="AB147" s="174"/>
      <c r="AC147" s="174"/>
      <c r="AD147" s="174"/>
      <c r="AE147" s="174"/>
      <c r="AF147" s="174"/>
      <c r="AG147" s="174"/>
      <c r="AH147" s="174"/>
      <c r="AI147" s="174"/>
      <c r="AJ147" s="174"/>
    </row>
    <row r="148" spans="1:36" s="174" customFormat="1" ht="15" customHeight="1" x14ac:dyDescent="0.25">
      <c r="A148" s="31" t="str">
        <f t="shared" si="62"/>
        <v>Effekt av oppdaterte regnskapsandeler</v>
      </c>
      <c r="B148" s="31"/>
      <c r="C148" s="31"/>
      <c r="D148" s="31">
        <v>0</v>
      </c>
      <c r="E148" s="31">
        <v>0</v>
      </c>
      <c r="F148" s="31">
        <v>0</v>
      </c>
      <c r="G148" s="31">
        <v>0</v>
      </c>
      <c r="H148" s="31">
        <v>0</v>
      </c>
      <c r="I148" s="31">
        <v>0</v>
      </c>
      <c r="J148" s="31">
        <v>0</v>
      </c>
      <c r="K148" s="31">
        <v>0</v>
      </c>
      <c r="L148" s="31">
        <v>0</v>
      </c>
      <c r="M148" s="31">
        <v>0</v>
      </c>
      <c r="N148" s="31">
        <v>0</v>
      </c>
      <c r="O148" s="31">
        <v>0</v>
      </c>
      <c r="P148" s="31">
        <v>0</v>
      </c>
      <c r="Q148" s="31">
        <v>0</v>
      </c>
      <c r="R148" s="31">
        <v>0</v>
      </c>
      <c r="S148" s="31">
        <f>SUM(D148:R148)</f>
        <v>0</v>
      </c>
      <c r="U148" s="286"/>
      <c r="V148" s="286"/>
      <c r="W148" s="286"/>
    </row>
    <row r="149" spans="1:36" s="174" customFormat="1" ht="15" customHeight="1" x14ac:dyDescent="0.25">
      <c r="A149" s="185" t="str">
        <f t="shared" si="62"/>
        <v>Effekt av endringer i fordelingssystemet</v>
      </c>
      <c r="B149" s="185"/>
      <c r="C149" s="185"/>
      <c r="D149" s="185">
        <f>($S$146-'Tabell 2.2 DOK3 2018'!$S$163-'Tabell 2.3 DOK32018'!$S$75)*('Tabell 3.1'!D102-'Kriterier 2018'!V122)/100</f>
        <v>0</v>
      </c>
      <c r="E149" s="185">
        <f>($S$146-'Tabell 2.2 DOK3 2018'!$S$163-'Tabell 2.3 DOK32018'!$S$75)*('Tabell 3.1'!E102-'Kriterier 2018'!W122)/100</f>
        <v>-1.5723090335714287E-11</v>
      </c>
      <c r="F149" s="185">
        <f>($S$146-'Tabell 2.2 DOK3 2018'!$S$163-'Tabell 2.3 DOK32018'!$S$75)*('Tabell 3.1'!F102-'Kriterier 2018'!X122)/100</f>
        <v>-3.9307725839285719E-12</v>
      </c>
      <c r="G149" s="185">
        <f>($S$146-'Tabell 2.2 DOK3 2018'!$S$163-'Tabell 2.3 DOK32018'!$S$75)*('Tabell 3.1'!G102-'Kriterier 2018'!Y122)/100</f>
        <v>7.8615451678571437E-12</v>
      </c>
      <c r="H149" s="185">
        <f>($S$146-'Tabell 2.2 DOK3 2018'!$S$163-'Tabell 2.3 DOK32018'!$S$75)*('Tabell 3.1'!H102-'Kriterier 2018'!Z122)/100</f>
        <v>3.9307725839285719E-12</v>
      </c>
      <c r="I149" s="185">
        <f>($S$146-'Tabell 2.2 DOK3 2018'!$S$163-'Tabell 2.3 DOK32018'!$S$75)*('Tabell 3.1'!I102-'Kriterier 2018'!AA122)/100</f>
        <v>1.9653862919642859E-12</v>
      </c>
      <c r="J149" s="185">
        <f>($S$146-'Tabell 2.2 DOK3 2018'!$S$163-'Tabell 2.3 DOK32018'!$S$75)*('Tabell 3.1'!J102-'Kriterier 2018'!AB122)/100</f>
        <v>-1.9653862919642859E-12</v>
      </c>
      <c r="K149" s="185">
        <f>($S$146-'Tabell 2.2 DOK3 2018'!$S$163-'Tabell 2.3 DOK32018'!$S$75)*('Tabell 3.1'!K102-'Kriterier 2018'!AC122)/100</f>
        <v>3.9307725839285719E-12</v>
      </c>
      <c r="L149" s="185">
        <f>($S$146-'Tabell 2.2 DOK3 2018'!$S$163-'Tabell 2.3 DOK32018'!$S$75)*('Tabell 3.1'!L102-'Kriterier 2018'!AD122)/100</f>
        <v>0</v>
      </c>
      <c r="M149" s="185">
        <f>($S$146-'Tabell 2.2 DOK3 2018'!$S$163-'Tabell 2.3 DOK32018'!$S$75)*('Tabell 3.1'!M102-'Kriterier 2018'!AE122)/100</f>
        <v>0</v>
      </c>
      <c r="N149" s="185">
        <f>($S$146-'Tabell 2.2 DOK3 2018'!$S$163-'Tabell 2.3 DOK32018'!$S$75)*('Tabell 3.1'!N102-'Kriterier 2018'!AF122)/100</f>
        <v>1.5723090335714287E-11</v>
      </c>
      <c r="O149" s="185">
        <f>($S$146-'Tabell 2.2 DOK3 2018'!$S$163-'Tabell 2.3 DOK32018'!$S$75)*('Tabell 3.1'!O102-'Kriterier 2018'!AG122)/100</f>
        <v>7.8615451678571437E-12</v>
      </c>
      <c r="P149" s="185">
        <f>($S$146-'Tabell 2.2 DOK3 2018'!$S$163-'Tabell 2.3 DOK32018'!$S$75)*('Tabell 3.1'!P102-'Kriterier 2018'!AH122)/100</f>
        <v>0</v>
      </c>
      <c r="Q149" s="185">
        <f>($S$146-'Tabell 2.2 DOK3 2018'!$S$163-'Tabell 2.3 DOK32018'!$S$75)*('Tabell 3.1'!Q102-'Kriterier 2018'!AI122)/100</f>
        <v>1.9653862919642859E-12</v>
      </c>
      <c r="R149" s="185">
        <f>($S$146-'Tabell 2.2 DOK3 2018'!$S$163-'Tabell 2.3 DOK32018'!$S$75)*('Tabell 3.1'!R102-'Kriterier 2018'!AJ122)/100</f>
        <v>7.8615451678571437E-12</v>
      </c>
      <c r="S149" s="185">
        <f>($S$146-'Tabell 2.2 DOK3 2018'!$S$163-'Tabell 2.3 DOK32018'!$S$75)*('Tabell 3.1'!S102-'Kriterier 2018'!AK122)/100</f>
        <v>6.289236134285715E-11</v>
      </c>
      <c r="X149" s="286"/>
      <c r="Y149" s="286"/>
      <c r="Z149" s="286"/>
      <c r="AA149" s="286"/>
      <c r="AB149" s="286"/>
      <c r="AC149" s="286"/>
      <c r="AD149" s="286"/>
      <c r="AE149" s="286"/>
      <c r="AF149" s="286"/>
      <c r="AG149" s="286"/>
      <c r="AH149" s="286"/>
      <c r="AI149" s="286"/>
      <c r="AJ149" s="286"/>
    </row>
    <row r="150" spans="1:36" s="286" customFormat="1" ht="15" customHeight="1" x14ac:dyDescent="0.25">
      <c r="A150" s="178" t="str">
        <f t="shared" si="62"/>
        <v>Reelle endringer</v>
      </c>
      <c r="B150" s="31"/>
      <c r="C150" s="31"/>
      <c r="D150" s="178">
        <f>SUM(D151:D156)</f>
        <v>-329.37015952711164</v>
      </c>
      <c r="E150" s="178">
        <f t="shared" ref="E150:S150" si="63">SUM(E151:E156)</f>
        <v>-274.11703965130039</v>
      </c>
      <c r="F150" s="178">
        <f t="shared" si="63"/>
        <v>-179.80197074121409</v>
      </c>
      <c r="G150" s="178">
        <f t="shared" si="63"/>
        <v>-152.70118613690374</v>
      </c>
      <c r="H150" s="178">
        <f t="shared" si="63"/>
        <v>-147.39404130288932</v>
      </c>
      <c r="I150" s="178">
        <f t="shared" si="63"/>
        <v>-35.561514137519197</v>
      </c>
      <c r="J150" s="178">
        <f t="shared" si="63"/>
        <v>-52.056288783680557</v>
      </c>
      <c r="K150" s="178">
        <f t="shared" si="63"/>
        <v>-65.588005852401778</v>
      </c>
      <c r="L150" s="178">
        <f t="shared" si="63"/>
        <v>-146.68807220453971</v>
      </c>
      <c r="M150" s="178">
        <f t="shared" si="63"/>
        <v>-132.21958129071098</v>
      </c>
      <c r="N150" s="178">
        <f t="shared" si="63"/>
        <v>-179.16461230532173</v>
      </c>
      <c r="O150" s="178">
        <f t="shared" si="63"/>
        <v>-239.16806889842854</v>
      </c>
      <c r="P150" s="178">
        <f t="shared" si="63"/>
        <v>-117.94914820359089</v>
      </c>
      <c r="Q150" s="178">
        <f t="shared" si="63"/>
        <v>-74.71902516459393</v>
      </c>
      <c r="R150" s="178">
        <f t="shared" si="63"/>
        <v>-208.6334917568999</v>
      </c>
      <c r="S150" s="178">
        <f t="shared" si="63"/>
        <v>-2335.1322059571062</v>
      </c>
      <c r="U150" s="174"/>
      <c r="V150" s="174"/>
      <c r="W150" s="174"/>
      <c r="X150" s="174"/>
      <c r="Y150" s="174"/>
      <c r="Z150" s="174"/>
      <c r="AA150" s="174"/>
      <c r="AB150" s="174"/>
      <c r="AC150" s="174"/>
      <c r="AD150" s="174"/>
      <c r="AE150" s="174"/>
      <c r="AF150" s="174"/>
      <c r="AG150" s="174"/>
      <c r="AH150" s="174"/>
      <c r="AI150" s="174"/>
      <c r="AJ150" s="174"/>
    </row>
    <row r="151" spans="1:36" s="174" customFormat="1" ht="15" customHeight="1" x14ac:dyDescent="0.25">
      <c r="A151" s="31" t="str">
        <f t="shared" si="62"/>
        <v xml:space="preserve"> - herav justering for demografiske forhold</v>
      </c>
      <c r="B151" s="31"/>
      <c r="C151" s="31"/>
      <c r="D151" s="31">
        <f>$S151*'Tabell 3.1'!D$102/100</f>
        <v>0</v>
      </c>
      <c r="E151" s="31">
        <f>$S151*'Tabell 3.1'!E$102/100</f>
        <v>0</v>
      </c>
      <c r="F151" s="31">
        <f>$S151*'Tabell 3.1'!F$102/100</f>
        <v>0</v>
      </c>
      <c r="G151" s="31">
        <f>$S151*'Tabell 3.1'!G$102/100</f>
        <v>0</v>
      </c>
      <c r="H151" s="31">
        <f>$S151*'Tabell 3.1'!H$102/100</f>
        <v>0</v>
      </c>
      <c r="I151" s="31">
        <f>$S151*'Tabell 3.1'!I$102/100</f>
        <v>0</v>
      </c>
      <c r="J151" s="31">
        <f>$S151*'Tabell 3.1'!J$102/100</f>
        <v>0</v>
      </c>
      <c r="K151" s="31">
        <f>$S151*'Tabell 3.1'!K$102/100</f>
        <v>0</v>
      </c>
      <c r="L151" s="31">
        <f>$S151*'Tabell 3.1'!L$102/100</f>
        <v>0</v>
      </c>
      <c r="M151" s="31">
        <f>$S151*'Tabell 3.1'!M$102/100</f>
        <v>0</v>
      </c>
      <c r="N151" s="31">
        <f>$S151*'Tabell 3.1'!N$102/100</f>
        <v>0</v>
      </c>
      <c r="O151" s="31">
        <f>$S151*'Tabell 3.1'!O$102/100</f>
        <v>0</v>
      </c>
      <c r="P151" s="31">
        <f>$S151*'Tabell 3.1'!P$102/100</f>
        <v>0</v>
      </c>
      <c r="Q151" s="31">
        <f>$S151*'Tabell 3.1'!Q$102/100</f>
        <v>0</v>
      </c>
      <c r="R151" s="31">
        <f>$S151*'Tabell 3.1'!R$102/100</f>
        <v>0</v>
      </c>
      <c r="S151" s="31">
        <v>0</v>
      </c>
    </row>
    <row r="152" spans="1:36" s="174" customFormat="1" ht="15" customHeight="1" x14ac:dyDescent="0.25">
      <c r="A152" s="31" t="str">
        <f t="shared" si="62"/>
        <v xml:space="preserve"> - herav justering for andre aktivitetsnøytrale forhold</v>
      </c>
      <c r="B152" s="31"/>
      <c r="C152" s="31"/>
      <c r="D152" s="31">
        <f>$S152*'Tabell 3.1'!D$102/100</f>
        <v>-189.66849597603988</v>
      </c>
      <c r="E152" s="31">
        <f>$S152*'Tabell 3.1'!E$102/100</f>
        <v>-157.85087121041101</v>
      </c>
      <c r="F152" s="31">
        <f>$S152*'Tabell 3.1'!F$102/100</f>
        <v>-103.53934130820033</v>
      </c>
      <c r="G152" s="31">
        <f>$S152*'Tabell 3.1'!G$102/100</f>
        <v>-87.933297752068597</v>
      </c>
      <c r="H152" s="31">
        <f>$S152*'Tabell 3.1'!H$102/100</f>
        <v>-84.877167287670332</v>
      </c>
      <c r="I152" s="31">
        <f>$S152*'Tabell 3.1'!I$102/100</f>
        <v>-20.478172372317623</v>
      </c>
      <c r="J152" s="31">
        <f>$S152*'Tabell 3.1'!J$102/100</f>
        <v>-29.976722887922598</v>
      </c>
      <c r="K152" s="31">
        <f>$S152*'Tabell 3.1'!K$102/100</f>
        <v>-37.768990493714618</v>
      </c>
      <c r="L152" s="31">
        <f>$S152*'Tabell 3.1'!L$102/100</f>
        <v>-84.470633504276663</v>
      </c>
      <c r="M152" s="31">
        <f>$S152*'Tabell 3.1'!M$102/100</f>
        <v>-76.138922718427509</v>
      </c>
      <c r="N152" s="31">
        <f>$S152*'Tabell 3.1'!N$102/100</f>
        <v>-103.17231711843492</v>
      </c>
      <c r="O152" s="31">
        <f>$S152*'Tabell 3.1'!O$102/100</f>
        <v>-137.72543322864334</v>
      </c>
      <c r="P152" s="31">
        <f>$S152*'Tabell 3.1'!P$102/100</f>
        <v>-67.921263946768235</v>
      </c>
      <c r="Q152" s="31">
        <f>$S152*'Tabell 3.1'!Q$102/100</f>
        <v>-43.027107082534201</v>
      </c>
      <c r="R152" s="31">
        <f>$S152*'Tabell 3.1'!R$102/100</f>
        <v>-120.14203305051825</v>
      </c>
      <c r="S152" s="31">
        <v>-1344.6907699379481</v>
      </c>
    </row>
    <row r="153" spans="1:36" s="174" customFormat="1" ht="15" customHeight="1" x14ac:dyDescent="0.25">
      <c r="A153" s="31" t="str">
        <f t="shared" si="62"/>
        <v xml:space="preserve"> - herav justering for engangstiltak</v>
      </c>
      <c r="B153" s="31"/>
      <c r="C153" s="31"/>
      <c r="D153" s="31">
        <f>$S153*'Tabell 3.1'!D$102/100</f>
        <v>0</v>
      </c>
      <c r="E153" s="31">
        <f>$S153*'Tabell 3.1'!E$102/100</f>
        <v>0</v>
      </c>
      <c r="F153" s="31">
        <f>$S153*'Tabell 3.1'!F$102/100</f>
        <v>0</v>
      </c>
      <c r="G153" s="31">
        <f>$S153*'Tabell 3.1'!G$102/100</f>
        <v>0</v>
      </c>
      <c r="H153" s="31">
        <f>$S153*'Tabell 3.1'!H$102/100</f>
        <v>0</v>
      </c>
      <c r="I153" s="31">
        <f>$S153*'Tabell 3.1'!I$102/100</f>
        <v>0</v>
      </c>
      <c r="J153" s="31">
        <f>$S153*'Tabell 3.1'!J$102/100</f>
        <v>0</v>
      </c>
      <c r="K153" s="31">
        <f>$S153*'Tabell 3.1'!K$102/100</f>
        <v>0</v>
      </c>
      <c r="L153" s="31">
        <f>$S153*'Tabell 3.1'!L$102/100</f>
        <v>0</v>
      </c>
      <c r="M153" s="31">
        <f>$S153*'Tabell 3.1'!M$102/100</f>
        <v>0</v>
      </c>
      <c r="N153" s="31">
        <f>$S153*'Tabell 3.1'!N$102/100</f>
        <v>0</v>
      </c>
      <c r="O153" s="31">
        <f>$S153*'Tabell 3.1'!O$102/100</f>
        <v>0</v>
      </c>
      <c r="P153" s="31">
        <f>$S153*'Tabell 3.1'!P$102/100</f>
        <v>0</v>
      </c>
      <c r="Q153" s="31">
        <f>$S153*'Tabell 3.1'!Q$102/100</f>
        <v>0</v>
      </c>
      <c r="R153" s="31">
        <f>$S153*'Tabell 3.1'!R$102/100</f>
        <v>0</v>
      </c>
      <c r="S153" s="31">
        <v>0</v>
      </c>
    </row>
    <row r="154" spans="1:36" s="174" customFormat="1" ht="15" customHeight="1" x14ac:dyDescent="0.25">
      <c r="A154" s="31" t="str">
        <f t="shared" si="62"/>
        <v xml:space="preserve"> - herav justering for oppgaveendringer mellom sektorer</v>
      </c>
      <c r="B154" s="31"/>
      <c r="C154" s="31"/>
      <c r="D154" s="31">
        <f>$S154*'Tabell 3.1'!D$102/100</f>
        <v>0</v>
      </c>
      <c r="E154" s="31">
        <f>$S154*'Tabell 3.1'!E$102/100</f>
        <v>0</v>
      </c>
      <c r="F154" s="31">
        <f>$S154*'Tabell 3.1'!F$102/100</f>
        <v>0</v>
      </c>
      <c r="G154" s="31">
        <f>$S154*'Tabell 3.1'!G$102/100</f>
        <v>0</v>
      </c>
      <c r="H154" s="31">
        <f>$S154*'Tabell 3.1'!H$102/100</f>
        <v>0</v>
      </c>
      <c r="I154" s="31">
        <f>$S154*'Tabell 3.1'!I$102/100</f>
        <v>0</v>
      </c>
      <c r="J154" s="31">
        <f>$S154*'Tabell 3.1'!J$102/100</f>
        <v>0</v>
      </c>
      <c r="K154" s="31">
        <f>$S154*'Tabell 3.1'!K$102/100</f>
        <v>0</v>
      </c>
      <c r="L154" s="31">
        <f>$S154*'Tabell 3.1'!L$102/100</f>
        <v>0</v>
      </c>
      <c r="M154" s="31">
        <f>$S154*'Tabell 3.1'!M$102/100</f>
        <v>0</v>
      </c>
      <c r="N154" s="31">
        <f>$S154*'Tabell 3.1'!N$102/100</f>
        <v>0</v>
      </c>
      <c r="O154" s="31">
        <f>$S154*'Tabell 3.1'!O$102/100</f>
        <v>0</v>
      </c>
      <c r="P154" s="31">
        <f>$S154*'Tabell 3.1'!P$102/100</f>
        <v>0</v>
      </c>
      <c r="Q154" s="31">
        <f>$S154*'Tabell 3.1'!Q$102/100</f>
        <v>0</v>
      </c>
      <c r="R154" s="31">
        <f>$S154*'Tabell 3.1'!R$102/100</f>
        <v>0</v>
      </c>
      <c r="S154" s="31">
        <v>0</v>
      </c>
      <c r="U154" s="205"/>
      <c r="V154" s="205"/>
      <c r="W154" s="205"/>
    </row>
    <row r="155" spans="1:36" s="174" customFormat="1" ht="15" customHeight="1" x14ac:dyDescent="0.25">
      <c r="A155" s="31" t="str">
        <f t="shared" si="62"/>
        <v xml:space="preserve"> - herav uspesifiserte rammeendringer</v>
      </c>
      <c r="B155" s="31"/>
      <c r="C155" s="31"/>
      <c r="D155" s="31">
        <f>$S155*'Tabell 3.1'!D$102/100</f>
        <v>-139.70166355107176</v>
      </c>
      <c r="E155" s="31">
        <f>$S155*'Tabell 3.1'!E$102/100</f>
        <v>-116.26616844088936</v>
      </c>
      <c r="F155" s="31">
        <f>$S155*'Tabell 3.1'!F$102/100</f>
        <v>-76.262629433013757</v>
      </c>
      <c r="G155" s="31">
        <f>$S155*'Tabell 3.1'!G$102/100</f>
        <v>-64.767888384835132</v>
      </c>
      <c r="H155" s="31">
        <f>$S155*'Tabell 3.1'!H$102/100</f>
        <v>-62.516874015218988</v>
      </c>
      <c r="I155" s="31">
        <f>$S155*'Tabell 3.1'!I$102/100</f>
        <v>-15.083341765201578</v>
      </c>
      <c r="J155" s="31">
        <f>$S155*'Tabell 3.1'!J$102/100</f>
        <v>-22.079565895757955</v>
      </c>
      <c r="K155" s="31">
        <f>$S155*'Tabell 3.1'!K$102/100</f>
        <v>-27.81901535868716</v>
      </c>
      <c r="L155" s="31">
        <f>$S155*'Tabell 3.1'!L$102/100</f>
        <v>-62.217438700263045</v>
      </c>
      <c r="M155" s="31">
        <f>$S155*'Tabell 3.1'!M$102/100</f>
        <v>-56.080658572283475</v>
      </c>
      <c r="N155" s="31">
        <f>$S155*'Tabell 3.1'!N$102/100</f>
        <v>-75.992295186886807</v>
      </c>
      <c r="O155" s="31">
        <f>$S155*'Tabell 3.1'!O$102/100</f>
        <v>-101.44263566978519</v>
      </c>
      <c r="P155" s="31">
        <f>$S155*'Tabell 3.1'!P$102/100</f>
        <v>-50.027884256822659</v>
      </c>
      <c r="Q155" s="31">
        <f>$S155*'Tabell 3.1'!Q$102/100</f>
        <v>-31.691918082059725</v>
      </c>
      <c r="R155" s="31">
        <f>$S155*'Tabell 3.1'!R$102/100</f>
        <v>-88.491458706381636</v>
      </c>
      <c r="S155" s="31">
        <v>-990.44143601915823</v>
      </c>
      <c r="U155" s="286"/>
      <c r="V155" s="286"/>
      <c r="W155" s="286"/>
      <c r="X155" s="205"/>
      <c r="Y155" s="205"/>
      <c r="Z155" s="205"/>
      <c r="AA155" s="205"/>
      <c r="AB155" s="205"/>
      <c r="AC155" s="205"/>
      <c r="AD155" s="205"/>
      <c r="AE155" s="205"/>
      <c r="AF155" s="205"/>
      <c r="AG155" s="205"/>
      <c r="AH155" s="205"/>
      <c r="AI155" s="205"/>
      <c r="AJ155" s="205"/>
    </row>
    <row r="156" spans="1:36" s="205" customFormat="1" ht="15" customHeight="1" x14ac:dyDescent="0.25">
      <c r="A156" s="185" t="str">
        <f t="shared" si="62"/>
        <v xml:space="preserve"> - herav spesifiserte rammeendringer</v>
      </c>
      <c r="B156" s="185"/>
      <c r="C156" s="185"/>
      <c r="D156" s="185">
        <f>$S156*'Tabell 3.1'!D$102/100</f>
        <v>0</v>
      </c>
      <c r="E156" s="185">
        <f>$S156*'Tabell 3.1'!E$102/100</f>
        <v>0</v>
      </c>
      <c r="F156" s="185">
        <f>$S156*'Tabell 3.1'!F$102/100</f>
        <v>0</v>
      </c>
      <c r="G156" s="185">
        <f>$S156*'Tabell 3.1'!G$102/100</f>
        <v>0</v>
      </c>
      <c r="H156" s="185">
        <f>$S156*'Tabell 3.1'!H$102/100</f>
        <v>0</v>
      </c>
      <c r="I156" s="185">
        <f>$S156*'Tabell 3.1'!I$102/100</f>
        <v>0</v>
      </c>
      <c r="J156" s="185">
        <f>$S156*'Tabell 3.1'!J$102/100</f>
        <v>0</v>
      </c>
      <c r="K156" s="185">
        <f>$S156*'Tabell 3.1'!K$102/100</f>
        <v>0</v>
      </c>
      <c r="L156" s="185">
        <f>$S156*'Tabell 3.1'!L$102/100</f>
        <v>0</v>
      </c>
      <c r="M156" s="185">
        <f>$S156*'Tabell 3.1'!M$102/100</f>
        <v>0</v>
      </c>
      <c r="N156" s="185">
        <f>$S156*'Tabell 3.1'!N$102/100</f>
        <v>0</v>
      </c>
      <c r="O156" s="185">
        <f>$S156*'Tabell 3.1'!O$102/100</f>
        <v>0</v>
      </c>
      <c r="P156" s="185">
        <f>$S156*'Tabell 3.1'!P$102/100</f>
        <v>0</v>
      </c>
      <c r="Q156" s="185">
        <f>$S156*'Tabell 3.1'!Q$102/100</f>
        <v>0</v>
      </c>
      <c r="R156" s="185">
        <f>$S156*'Tabell 3.1'!R$102/100</f>
        <v>0</v>
      </c>
      <c r="S156" s="185">
        <v>0</v>
      </c>
      <c r="U156" s="286"/>
      <c r="V156" s="286"/>
      <c r="W156" s="286"/>
      <c r="X156" s="286"/>
      <c r="Y156" s="286"/>
      <c r="Z156" s="286"/>
      <c r="AA156" s="286"/>
      <c r="AB156" s="286"/>
      <c r="AC156" s="286"/>
      <c r="AD156" s="286"/>
      <c r="AE156" s="286"/>
      <c r="AF156" s="286"/>
      <c r="AG156" s="286"/>
      <c r="AH156" s="286"/>
      <c r="AI156" s="286"/>
      <c r="AJ156" s="286"/>
    </row>
    <row r="157" spans="1:36" s="286" customFormat="1" ht="15" customHeight="1" x14ac:dyDescent="0.25">
      <c r="A157" s="185" t="s">
        <v>383</v>
      </c>
      <c r="B157" s="185"/>
      <c r="C157" s="185"/>
      <c r="D157" s="185">
        <f>'Tabell 2.1'!D54+'Tabell 2.1'!D55-SUM(D146:D150)</f>
        <v>-3.0124291207030183</v>
      </c>
      <c r="E157" s="185">
        <f>'Tabell 2.1'!E54+'Tabell 2.1'!E55-SUM(E146:E150)</f>
        <v>-7.5549207877338631</v>
      </c>
      <c r="F157" s="185">
        <f>'Tabell 2.1'!F54+'Tabell 2.1'!F55-SUM(F146:F150)</f>
        <v>-24.252610111652757</v>
      </c>
      <c r="G157" s="185">
        <f>'Tabell 2.1'!G54+'Tabell 2.1'!G55-SUM(G146:G150)</f>
        <v>-12.332306065050943</v>
      </c>
      <c r="H157" s="185">
        <f>'Tabell 2.1'!H54+'Tabell 2.1'!H55-SUM(H146:H150)</f>
        <v>4.8519361853104783</v>
      </c>
      <c r="I157" s="185">
        <f>'Tabell 2.1'!I54+'Tabell 2.1'!I55-SUM(I146:I150)</f>
        <v>3.4544874481207444</v>
      </c>
      <c r="J157" s="185">
        <f>'Tabell 2.1'!J54+'Tabell 2.1'!J55-SUM(J146:J150)</f>
        <v>5.0056708175270614</v>
      </c>
      <c r="K157" s="185">
        <f>'Tabell 2.1'!K54+'Tabell 2.1'!K55-SUM(K146:K150)</f>
        <v>8.3451544729014131</v>
      </c>
      <c r="L157" s="185">
        <f>'Tabell 2.1'!L54+'Tabell 2.1'!L55-SUM(L146:L150)</f>
        <v>-0.83140743733747513</v>
      </c>
      <c r="M157" s="185">
        <f>'Tabell 2.1'!M54+'Tabell 2.1'!M55-SUM(M146:M150)</f>
        <v>-6.8269814718987618</v>
      </c>
      <c r="N157" s="185">
        <f>'Tabell 2.1'!N54+'Tabell 2.1'!N55-SUM(N146:N150)</f>
        <v>-3.6457826436162577</v>
      </c>
      <c r="O157" s="185">
        <f>'Tabell 2.1'!O54+'Tabell 2.1'!O55-SUM(O146:O150)</f>
        <v>30.980588783910207</v>
      </c>
      <c r="P157" s="185">
        <f>'Tabell 2.1'!P54+'Tabell 2.1'!P55-SUM(P146:P150)</f>
        <v>11.933915913803503</v>
      </c>
      <c r="Q157" s="185">
        <f>'Tabell 2.1'!Q54+'Tabell 2.1'!Q55-SUM(Q146:Q150)</f>
        <v>5.0728965673115454</v>
      </c>
      <c r="R157" s="185">
        <f>'Tabell 2.1'!R54+'Tabell 2.1'!R55-SUM(R146:R150)</f>
        <v>-10.836819022770214</v>
      </c>
      <c r="S157" s="185">
        <f>'Tabell 2.1'!S54+'Tabell 2.1'!S55-SUM(S146:S150)</f>
        <v>0.35139352799160406</v>
      </c>
    </row>
    <row r="158" spans="1:36" s="286" customFormat="1" ht="15" customHeight="1" x14ac:dyDescent="0.25">
      <c r="A158" s="178" t="str">
        <f>A140</f>
        <v>Kompensasjon for forventet lønns- og prisutvikling</v>
      </c>
      <c r="B158" s="31"/>
      <c r="C158" s="31"/>
      <c r="D158" s="178">
        <f>SUM(D159:D160)</f>
        <v>1313.5299820170621</v>
      </c>
      <c r="E158" s="178">
        <f t="shared" ref="E158:S158" si="64">SUM(E159:E160)</f>
        <v>1093.1802403736124</v>
      </c>
      <c r="F158" s="178">
        <f t="shared" si="64"/>
        <v>717.05123419020254</v>
      </c>
      <c r="G158" s="178">
        <f t="shared" si="64"/>
        <v>608.97315824957411</v>
      </c>
      <c r="H158" s="178">
        <f t="shared" si="64"/>
        <v>587.80823587654095</v>
      </c>
      <c r="I158" s="178">
        <f t="shared" si="64"/>
        <v>141.81951119257403</v>
      </c>
      <c r="J158" s="178">
        <f t="shared" si="64"/>
        <v>207.60076191502867</v>
      </c>
      <c r="K158" s="178">
        <f t="shared" si="64"/>
        <v>261.56532295315236</v>
      </c>
      <c r="L158" s="178">
        <f t="shared" si="64"/>
        <v>584.99282728460548</v>
      </c>
      <c r="M158" s="178">
        <f t="shared" si="64"/>
        <v>527.29240707306792</v>
      </c>
      <c r="N158" s="178">
        <f t="shared" si="64"/>
        <v>714.50944529214917</v>
      </c>
      <c r="O158" s="178">
        <f t="shared" si="64"/>
        <v>953.80355552018113</v>
      </c>
      <c r="P158" s="178">
        <f t="shared" si="64"/>
        <v>470.38184254830082</v>
      </c>
      <c r="Q158" s="178">
        <f t="shared" si="64"/>
        <v>297.97987747794974</v>
      </c>
      <c r="R158" s="178">
        <f t="shared" si="64"/>
        <v>832.03149632333316</v>
      </c>
      <c r="S158" s="178">
        <f t="shared" si="64"/>
        <v>9312.5198982873335</v>
      </c>
    </row>
    <row r="159" spans="1:36" s="286" customFormat="1" ht="15" customHeight="1" x14ac:dyDescent="0.25">
      <c r="A159" s="31" t="str">
        <f>A141</f>
        <v xml:space="preserve"> - herav generell lønns- og priskompensasjon</v>
      </c>
      <c r="B159" s="31"/>
      <c r="C159" s="31"/>
      <c r="D159" s="31">
        <f>$S159*'Tabell 3.1'!D$102/100</f>
        <v>1841.0216933710713</v>
      </c>
      <c r="E159" s="31">
        <f>$S159*'Tabell 3.1'!E$102/100</f>
        <v>1532.1831742294255</v>
      </c>
      <c r="F159" s="31">
        <f>$S159*'Tabell 3.1'!F$102/100</f>
        <v>1005.0070386482549</v>
      </c>
      <c r="G159" s="31">
        <f>$S159*'Tabell 3.1'!G$102/100</f>
        <v>853.52661177672098</v>
      </c>
      <c r="H159" s="31">
        <f>$S159*'Tabell 3.1'!H$102/100</f>
        <v>823.86220992771723</v>
      </c>
      <c r="I159" s="31">
        <f>$S159*'Tabell 3.1'!I$102/100</f>
        <v>198.77185920634642</v>
      </c>
      <c r="J159" s="31">
        <f>$S159*'Tabell 3.1'!J$102/100</f>
        <v>290.96976199890508</v>
      </c>
      <c r="K159" s="31">
        <f>$S159*'Tabell 3.1'!K$102/100</f>
        <v>366.60558980990862</v>
      </c>
      <c r="L159" s="31">
        <f>$S159*'Tabell 3.1'!L$102/100</f>
        <v>819.91618024859474</v>
      </c>
      <c r="M159" s="31">
        <f>$S159*'Tabell 3.1'!M$102/100</f>
        <v>739.04423459041993</v>
      </c>
      <c r="N159" s="31">
        <f>$S159*'Tabell 3.1'!N$102/100</f>
        <v>1001.4445097639882</v>
      </c>
      <c r="O159" s="31">
        <f>$S159*'Tabell 3.1'!O$102/100</f>
        <v>1336.8351396369596</v>
      </c>
      <c r="P159" s="31">
        <f>$S159*'Tabell 3.1'!P$102/100</f>
        <v>659.27933747615725</v>
      </c>
      <c r="Q159" s="31">
        <f>$S159*'Tabell 3.1'!Q$102/100</f>
        <v>417.64362148974033</v>
      </c>
      <c r="R159" s="31">
        <f>$S159*'Tabell 3.1'!R$102/100</f>
        <v>1166.1614544549861</v>
      </c>
      <c r="S159" s="31">
        <v>13052.272416629196</v>
      </c>
      <c r="U159"/>
      <c r="V159"/>
      <c r="W159"/>
    </row>
    <row r="160" spans="1:36" s="286" customFormat="1" ht="15" customHeight="1" x14ac:dyDescent="0.25">
      <c r="A160" s="185" t="str">
        <f>A142</f>
        <v xml:space="preserve"> - herav kompensasjon for endring i løpende pensjonsutgifter</v>
      </c>
      <c r="B160" s="185"/>
      <c r="C160" s="185"/>
      <c r="D160" s="31">
        <f>$S160*'Tabell 3.1'!D$102/100</f>
        <v>-527.49171135400911</v>
      </c>
      <c r="E160" s="31">
        <f>$S160*'Tabell 3.1'!E$102/100</f>
        <v>-439.00293385581313</v>
      </c>
      <c r="F160" s="31">
        <f>$S160*'Tabell 3.1'!F$102/100</f>
        <v>-287.9558044580524</v>
      </c>
      <c r="G160" s="31">
        <f>$S160*'Tabell 3.1'!G$102/100</f>
        <v>-244.55345352714684</v>
      </c>
      <c r="H160" s="31">
        <f>$S160*'Tabell 3.1'!H$102/100</f>
        <v>-236.05397405117625</v>
      </c>
      <c r="I160" s="31">
        <f>$S160*'Tabell 3.1'!I$102/100</f>
        <v>-56.952348013772401</v>
      </c>
      <c r="J160" s="31">
        <f>$S160*'Tabell 3.1'!J$102/100</f>
        <v>-83.369000083876429</v>
      </c>
      <c r="K160" s="31">
        <f>$S160*'Tabell 3.1'!K$102/100</f>
        <v>-105.04026685675625</v>
      </c>
      <c r="L160" s="31">
        <f>$S160*'Tabell 3.1'!L$102/100</f>
        <v>-234.92335296398926</v>
      </c>
      <c r="M160" s="31">
        <f>$S160*'Tabell 3.1'!M$102/100</f>
        <v>-211.75182751735204</v>
      </c>
      <c r="N160" s="31">
        <f>$S160*'Tabell 3.1'!N$102/100</f>
        <v>-286.9350644718391</v>
      </c>
      <c r="O160" s="31">
        <f>$S160*'Tabell 3.1'!O$102/100</f>
        <v>-383.03158411677856</v>
      </c>
      <c r="P160" s="31">
        <f>$S160*'Tabell 3.1'!P$102/100</f>
        <v>-188.8974949278564</v>
      </c>
      <c r="Q160" s="31">
        <f>$S160*'Tabell 3.1'!Q$102/100</f>
        <v>-119.6637440117906</v>
      </c>
      <c r="R160" s="31">
        <f>$S160*'Tabell 3.1'!R$102/100</f>
        <v>-334.12995813165298</v>
      </c>
      <c r="S160" s="185">
        <v>-3739.7525183418616</v>
      </c>
      <c r="U160"/>
      <c r="V160"/>
      <c r="W160"/>
      <c r="X160"/>
      <c r="Y160"/>
      <c r="Z160"/>
      <c r="AA160"/>
      <c r="AB160"/>
      <c r="AC160"/>
      <c r="AD160"/>
      <c r="AE160"/>
      <c r="AF160"/>
      <c r="AG160"/>
      <c r="AH160"/>
      <c r="AI160"/>
      <c r="AJ160"/>
    </row>
    <row r="161" spans="1:16219" ht="15" customHeight="1" thickBot="1" x14ac:dyDescent="0.3">
      <c r="A161" s="361" t="str">
        <f>A143</f>
        <v>Bydelsfordelt budsjett 2019</v>
      </c>
      <c r="B161" s="361"/>
      <c r="C161" s="361"/>
      <c r="D161" s="362">
        <f t="shared" ref="D161:S161" si="65">D150+D158+SUM(D146:D149)+D157</f>
        <v>63404.986999053181</v>
      </c>
      <c r="E161" s="362">
        <f t="shared" si="65"/>
        <v>52763.507030960405</v>
      </c>
      <c r="F161" s="362">
        <f t="shared" si="65"/>
        <v>34589.943388433232</v>
      </c>
      <c r="G161" s="362">
        <f t="shared" si="65"/>
        <v>29384.613480255543</v>
      </c>
      <c r="H161" s="362">
        <f t="shared" si="65"/>
        <v>28380.103962866087</v>
      </c>
      <c r="I161" s="362">
        <f t="shared" si="65"/>
        <v>6849.5041457846028</v>
      </c>
      <c r="J161" s="362">
        <f t="shared" si="65"/>
        <v>10026.511972929182</v>
      </c>
      <c r="K161" s="362">
        <f t="shared" si="65"/>
        <v>12634.881339642496</v>
      </c>
      <c r="L161" s="362">
        <f t="shared" si="65"/>
        <v>28238.512471860777</v>
      </c>
      <c r="M161" s="362">
        <f t="shared" si="65"/>
        <v>25447.145979866436</v>
      </c>
      <c r="N161" s="362">
        <f t="shared" si="65"/>
        <v>34487.850505045171</v>
      </c>
      <c r="O161" s="362">
        <f t="shared" si="65"/>
        <v>46073.915375961282</v>
      </c>
      <c r="P161" s="362">
        <f t="shared" si="65"/>
        <v>22718.6646427794</v>
      </c>
      <c r="Q161" s="362">
        <f t="shared" si="65"/>
        <v>14389.447946549026</v>
      </c>
      <c r="R161" s="362">
        <f t="shared" si="65"/>
        <v>40153.798450343529</v>
      </c>
      <c r="S161" s="362">
        <f t="shared" si="65"/>
        <v>449543.38769233029</v>
      </c>
    </row>
    <row r="162" spans="1:16219" ht="15" customHeight="1" thickBot="1" x14ac:dyDescent="0.3">
      <c r="A162" s="31"/>
      <c r="B162" s="31"/>
      <c r="C162" s="31"/>
      <c r="D162" s="270"/>
      <c r="E162" s="270"/>
      <c r="F162" s="270"/>
      <c r="G162" s="270"/>
      <c r="H162" s="270"/>
      <c r="I162" s="270"/>
      <c r="J162" s="270"/>
      <c r="K162" s="270"/>
      <c r="L162" s="270"/>
      <c r="M162" s="270"/>
      <c r="N162" s="270"/>
      <c r="O162" s="270"/>
      <c r="P162" s="270"/>
      <c r="Q162" s="270"/>
      <c r="R162" s="270"/>
      <c r="S162" s="270"/>
      <c r="U162" s="174"/>
      <c r="V162" s="174"/>
      <c r="W162" s="174"/>
    </row>
    <row r="163" spans="1:16219" ht="15" customHeight="1" x14ac:dyDescent="0.25">
      <c r="A163" s="108" t="s">
        <v>42</v>
      </c>
      <c r="B163" s="108"/>
      <c r="C163" s="108"/>
      <c r="D163" s="109"/>
      <c r="E163" s="109"/>
      <c r="F163" s="109"/>
      <c r="G163" s="109"/>
      <c r="H163" s="109"/>
      <c r="I163" s="109"/>
      <c r="J163" s="109"/>
      <c r="K163" s="109"/>
      <c r="L163" s="109"/>
      <c r="M163" s="109"/>
      <c r="N163" s="109"/>
      <c r="O163" s="109"/>
      <c r="P163" s="109"/>
      <c r="Q163" s="109"/>
      <c r="R163" s="109"/>
      <c r="S163" s="109"/>
      <c r="U163" s="174"/>
      <c r="V163" s="174"/>
      <c r="W163" s="174"/>
      <c r="X163" s="174"/>
      <c r="Y163" s="174"/>
      <c r="Z163" s="174"/>
      <c r="AA163" s="174"/>
      <c r="AB163" s="174"/>
      <c r="AC163" s="174"/>
      <c r="AD163" s="174"/>
      <c r="AE163" s="174"/>
      <c r="AF163" s="174"/>
      <c r="AG163" s="174"/>
      <c r="AH163" s="174"/>
      <c r="AI163" s="174"/>
      <c r="AJ163" s="174"/>
    </row>
    <row r="164" spans="1:16219" s="174" customFormat="1" ht="15" customHeight="1" x14ac:dyDescent="0.25">
      <c r="A164" s="343" t="str">
        <f t="shared" ref="A164:A174" si="66">A146</f>
        <v>Bydelsfordelt Dok3 2018</v>
      </c>
      <c r="B164" s="343"/>
      <c r="C164" s="343"/>
      <c r="D164" s="343">
        <f>'Tabell 2.1 DOK32018'!D63</f>
        <v>193611.38504709469</v>
      </c>
      <c r="E164" s="343">
        <f>'Tabell 2.1 DOK32018'!E63</f>
        <v>169756.0547809806</v>
      </c>
      <c r="F164" s="343">
        <f>'Tabell 2.1 DOK32018'!F63</f>
        <v>105984.79571050513</v>
      </c>
      <c r="G164" s="343">
        <f>'Tabell 2.1 DOK32018'!G63</f>
        <v>84673.674098217205</v>
      </c>
      <c r="H164" s="343">
        <f>'Tabell 2.1 DOK32018'!H63</f>
        <v>85939.514116905484</v>
      </c>
      <c r="I164" s="343">
        <f>'Tabell 2.1 DOK32018'!I63</f>
        <v>20322.681166830342</v>
      </c>
      <c r="J164" s="343">
        <f>'Tabell 2.1 DOK32018'!J63</f>
        <v>32099.720683327276</v>
      </c>
      <c r="K164" s="343">
        <f>'Tabell 2.1 DOK32018'!K63</f>
        <v>40169.993243350582</v>
      </c>
      <c r="L164" s="343">
        <f>'Tabell 2.1 DOK32018'!L63</f>
        <v>83995.861719953667</v>
      </c>
      <c r="M164" s="343">
        <f>'Tabell 2.1 DOK32018'!M63</f>
        <v>78845.187262857828</v>
      </c>
      <c r="N164" s="343">
        <f>'Tabell 2.1 DOK32018'!N63</f>
        <v>97706.088629073347</v>
      </c>
      <c r="O164" s="343">
        <f>'Tabell 2.1 DOK32018'!O63</f>
        <v>127954.99616039051</v>
      </c>
      <c r="P164" s="343">
        <f>'Tabell 2.1 DOK32018'!P63</f>
        <v>69976.985426175161</v>
      </c>
      <c r="Q164" s="343">
        <f>'Tabell 2.1 DOK32018'!Q63</f>
        <v>42578.707857802539</v>
      </c>
      <c r="R164" s="343">
        <f>'Tabell 2.1 DOK32018'!R63</f>
        <v>121544.35409653574</v>
      </c>
      <c r="S164" s="343">
        <f>'Tabell 2.1 DOK32018'!S63</f>
        <v>1355160</v>
      </c>
    </row>
    <row r="165" spans="1:16219" s="174" customFormat="1" ht="15" customHeight="1" x14ac:dyDescent="0.25">
      <c r="A165" s="31" t="str">
        <f t="shared" si="66"/>
        <v>Effekt av oppdaterte kriterieandeler</v>
      </c>
      <c r="B165" s="31"/>
      <c r="C165" s="31"/>
      <c r="D165" s="31">
        <f>($S$164-'Tabell 2.2 DOK3 2018'!$S$181-'Tabell 2.3 DOK32018'!$S$79)*('Kriterier 2018'!V124*'Kriterier 2018'!$C$124+'Kriterier 2018'!D125*'Kriterier 2018'!$C$125-'Kriterier 2018'!D126)/100</f>
        <v>-437.56309781871204</v>
      </c>
      <c r="E165" s="31">
        <f>($S$164-'Tabell 2.2 DOK3 2018'!$S$181-'Tabell 2.3 DOK32018'!$S$79)*('Kriterier 2018'!W124*'Kriterier 2018'!$C$124+'Kriterier 2018'!E125*'Kriterier 2018'!$C$125-'Kriterier 2018'!E126)/100</f>
        <v>-801.86824664323558</v>
      </c>
      <c r="F165" s="31">
        <f>($S$164-'Tabell 2.2 DOK3 2018'!$S$181-'Tabell 2.3 DOK32018'!$S$79)*('Kriterier 2018'!X124*'Kriterier 2018'!$C$124+'Kriterier 2018'!F125*'Kriterier 2018'!$C$125-'Kriterier 2018'!F126)/100</f>
        <v>-81.173114585779814</v>
      </c>
      <c r="G165" s="31">
        <f>($S$164-'Tabell 2.2 DOK3 2018'!$S$181-'Tabell 2.3 DOK32018'!$S$79)*('Kriterier 2018'!Y124*'Kriterier 2018'!$C$124+'Kriterier 2018'!G125*'Kriterier 2018'!$C$125-'Kriterier 2018'!G126)/100</f>
        <v>317.97093427616215</v>
      </c>
      <c r="H165" s="31">
        <f>($S$164-'Tabell 2.2 DOK3 2018'!$S$181-'Tabell 2.3 DOK32018'!$S$79)*('Kriterier 2018'!Z124*'Kriterier 2018'!$C$124+'Kriterier 2018'!H125*'Kriterier 2018'!$C$125-'Kriterier 2018'!H126)/100</f>
        <v>-1015.4592412600899</v>
      </c>
      <c r="I165" s="31">
        <f>($S$164-'Tabell 2.2 DOK3 2018'!$S$181-'Tabell 2.3 DOK32018'!$S$79)*('Kriterier 2018'!AA124*'Kriterier 2018'!$C$124+'Kriterier 2018'!I125*'Kriterier 2018'!$C$125-'Kriterier 2018'!I126)/100</f>
        <v>722.01942312921074</v>
      </c>
      <c r="J165" s="31">
        <f>($S$164-'Tabell 2.2 DOK3 2018'!$S$181-'Tabell 2.3 DOK32018'!$S$79)*('Kriterier 2018'!AB124*'Kriterier 2018'!$C$124+'Kriterier 2018'!J125*'Kriterier 2018'!$C$125-'Kriterier 2018'!J126)/100</f>
        <v>111.33594564909005</v>
      </c>
      <c r="K165" s="31">
        <f>($S$164-'Tabell 2.2 DOK3 2018'!$S$181-'Tabell 2.3 DOK32018'!$S$79)*('Kriterier 2018'!AC124*'Kriterier 2018'!$C$124+'Kriterier 2018'!K125*'Kriterier 2018'!$C$125-'Kriterier 2018'!K126)/100</f>
        <v>-587.50305653071598</v>
      </c>
      <c r="L165" s="31">
        <f>($S$164-'Tabell 2.2 DOK3 2018'!$S$181-'Tabell 2.3 DOK32018'!$S$79)*('Kriterier 2018'!AD124*'Kriterier 2018'!$C$124+'Kriterier 2018'!L125*'Kriterier 2018'!$C$125-'Kriterier 2018'!L126)/100</f>
        <v>2018.822010085443</v>
      </c>
      <c r="M165" s="31">
        <f>($S$164-'Tabell 2.2 DOK3 2018'!$S$181-'Tabell 2.3 DOK32018'!$S$79)*('Kriterier 2018'!AE124*'Kriterier 2018'!$C$124+'Kriterier 2018'!M125*'Kriterier 2018'!$C$125-'Kriterier 2018'!M126)/100</f>
        <v>-895.12498845893958</v>
      </c>
      <c r="N165" s="31">
        <f>($S$164-'Tabell 2.2 DOK3 2018'!$S$181-'Tabell 2.3 DOK32018'!$S$79)*('Kriterier 2018'!AF124*'Kriterier 2018'!$C$124+'Kriterier 2018'!N125*'Kriterier 2018'!$C$125-'Kriterier 2018'!N126)/100</f>
        <v>2621.2682757495904</v>
      </c>
      <c r="O165" s="31">
        <f>($S$164-'Tabell 2.2 DOK3 2018'!$S$181-'Tabell 2.3 DOK32018'!$S$79)*('Kriterier 2018'!AG124*'Kriterier 2018'!$C$124+'Kriterier 2018'!O125*'Kriterier 2018'!$C$125-'Kriterier 2018'!O126)/100</f>
        <v>-1430.3201170589216</v>
      </c>
      <c r="P165" s="31">
        <f>($S$164-'Tabell 2.2 DOK3 2018'!$S$181-'Tabell 2.3 DOK32018'!$S$79)*('Kriterier 2018'!AH124*'Kriterier 2018'!$C$124+'Kriterier 2018'!P125*'Kriterier 2018'!$C$125-'Kriterier 2018'!P126)/100</f>
        <v>-993.59284685742296</v>
      </c>
      <c r="Q165" s="31">
        <f>($S$164-'Tabell 2.2 DOK3 2018'!$S$181-'Tabell 2.3 DOK32018'!$S$79)*('Kriterier 2018'!AI124*'Kriterier 2018'!$C$124+'Kriterier 2018'!Q125*'Kriterier 2018'!$C$125-'Kriterier 2018'!Q126)/100</f>
        <v>695.22730331214711</v>
      </c>
      <c r="R165" s="31">
        <f>($S$164-'Tabell 2.2 DOK3 2018'!$S$181-'Tabell 2.3 DOK32018'!$S$79)*('Kriterier 2018'!AJ124*'Kriterier 2018'!$C$124+'Kriterier 2018'!R125*'Kriterier 2018'!$C$125-'Kriterier 2018'!R126)/100</f>
        <v>-244.03918298781707</v>
      </c>
      <c r="S165" s="31">
        <f>($S$164-'Tabell 2.2 DOK3 2018'!$S$181-'Tabell 2.3 DOK32018'!$S$79)*('Kriterier 2018'!AK124*'Kriterier 2018'!$C$124+'Kriterier 2018'!S125*'Kriterier 2018'!$C$125-'Kriterier 2018'!S126)/100</f>
        <v>0</v>
      </c>
    </row>
    <row r="166" spans="1:16219" s="174" customFormat="1" ht="15" customHeight="1" x14ac:dyDescent="0.25">
      <c r="A166" s="31" t="str">
        <f t="shared" si="66"/>
        <v>Effekt av oppdaterte regnskapsandeler</v>
      </c>
      <c r="B166" s="31"/>
      <c r="C166" s="31"/>
      <c r="D166" s="31">
        <f>($S$164-'Tabell 2.2 DOK3 2018'!$S$181-'Tabell 2.3 DOK32018'!$S$79)*('Kriterier 2018'!V126-('Kriterier 2018'!V124*'Kriterier 2018'!$C$124+'Kriterier 2018'!D125*'Kriterier 2018'!$C$125))/100</f>
        <v>-865.31558100915117</v>
      </c>
      <c r="E166" s="31">
        <f>($S$164-'Tabell 2.2 DOK3 2018'!$S$181-'Tabell 2.3 DOK32018'!$S$79)*('Kriterier 2018'!W126-('Kriterier 2018'!W124*'Kriterier 2018'!$C$124+'Kriterier 2018'!E125*'Kriterier 2018'!$C$125))/100</f>
        <v>263.48539228246227</v>
      </c>
      <c r="F166" s="31">
        <f>($S$164-'Tabell 2.2 DOK3 2018'!$S$181-'Tabell 2.3 DOK32018'!$S$79)*('Kriterier 2018'!X126-('Kriterier 2018'!X124*'Kriterier 2018'!$C$124+'Kriterier 2018'!F125*'Kriterier 2018'!$C$125))/100</f>
        <v>2176.2560123108142</v>
      </c>
      <c r="G166" s="31">
        <f>($S$164-'Tabell 2.2 DOK3 2018'!$S$181-'Tabell 2.3 DOK32018'!$S$79)*('Kriterier 2018'!Y126-('Kriterier 2018'!Y124*'Kriterier 2018'!$C$124+'Kriterier 2018'!G125*'Kriterier 2018'!$C$125))/100</f>
        <v>786.19416498819498</v>
      </c>
      <c r="H166" s="31">
        <f>($S$164-'Tabell 2.2 DOK3 2018'!$S$181-'Tabell 2.3 DOK32018'!$S$79)*('Kriterier 2018'!Z126-('Kriterier 2018'!Z124*'Kriterier 2018'!$C$124+'Kriterier 2018'!H125*'Kriterier 2018'!$C$125))/100</f>
        <v>-892.0834448502593</v>
      </c>
      <c r="I166" s="31">
        <f>($S$164-'Tabell 2.2 DOK3 2018'!$S$181-'Tabell 2.3 DOK32018'!$S$79)*('Kriterier 2018'!AA126-('Kriterier 2018'!AA124*'Kriterier 2018'!$C$124+'Kriterier 2018'!I125*'Kriterier 2018'!$C$125))/100</f>
        <v>864.03659193928888</v>
      </c>
      <c r="J166" s="31">
        <f>($S$164-'Tabell 2.2 DOK3 2018'!$S$181-'Tabell 2.3 DOK32018'!$S$79)*('Kriterier 2018'!AB126-('Kriterier 2018'!AB124*'Kriterier 2018'!$C$124+'Kriterier 2018'!J125*'Kriterier 2018'!$C$125))/100</f>
        <v>99.35937952725358</v>
      </c>
      <c r="K166" s="31">
        <f>($S$164-'Tabell 2.2 DOK3 2018'!$S$181-'Tabell 2.3 DOK32018'!$S$79)*('Kriterier 2018'!AC126-('Kriterier 2018'!AC124*'Kriterier 2018'!$C$124+'Kriterier 2018'!K125*'Kriterier 2018'!$C$125))/100</f>
        <v>72.03265637347377</v>
      </c>
      <c r="L166" s="31">
        <f>($S$164-'Tabell 2.2 DOK3 2018'!$S$181-'Tabell 2.3 DOK32018'!$S$79)*('Kriterier 2018'!AD126-('Kriterier 2018'!AD124*'Kriterier 2018'!$C$124+'Kriterier 2018'!L125*'Kriterier 2018'!$C$125))/100</f>
        <v>1340.5450533326389</v>
      </c>
      <c r="M166" s="31">
        <f>($S$164-'Tabell 2.2 DOK3 2018'!$S$181-'Tabell 2.3 DOK32018'!$S$79)*('Kriterier 2018'!AE126-('Kriterier 2018'!AE124*'Kriterier 2018'!$C$124+'Kriterier 2018'!M125*'Kriterier 2018'!$C$125))/100</f>
        <v>-797.8513118941479</v>
      </c>
      <c r="N166" s="31">
        <f>($S$164-'Tabell 2.2 DOK3 2018'!$S$181-'Tabell 2.3 DOK32018'!$S$79)*('Kriterier 2018'!AF126-('Kriterier 2018'!AF124*'Kriterier 2018'!$C$124+'Kriterier 2018'!N125*'Kriterier 2018'!$C$125))/100</f>
        <v>-1130.6288658906769</v>
      </c>
      <c r="O166" s="31">
        <f>($S$164-'Tabell 2.2 DOK3 2018'!$S$181-'Tabell 2.3 DOK32018'!$S$79)*('Kriterier 2018'!AG126-('Kriterier 2018'!AG124*'Kriterier 2018'!$C$124+'Kriterier 2018'!O125*'Kriterier 2018'!$C$125))/100</f>
        <v>-171.35276551342164</v>
      </c>
      <c r="P166" s="31">
        <f>($S$164-'Tabell 2.2 DOK3 2018'!$S$181-'Tabell 2.3 DOK32018'!$S$79)*('Kriterier 2018'!AH126-('Kriterier 2018'!AH124*'Kriterier 2018'!$C$124+'Kriterier 2018'!P125*'Kriterier 2018'!$C$125))/100</f>
        <v>1234.3483187095551</v>
      </c>
      <c r="Q166" s="31">
        <f>($S$164-'Tabell 2.2 DOK3 2018'!$S$181-'Tabell 2.3 DOK32018'!$S$79)*('Kriterier 2018'!AI126-('Kriterier 2018'!AI124*'Kriterier 2018'!$C$124+'Kriterier 2018'!Q125*'Kriterier 2018'!$C$125))/100</f>
        <v>-878.92594501552969</v>
      </c>
      <c r="R166" s="31">
        <f>($S$164-'Tabell 2.2 DOK3 2018'!$S$181-'Tabell 2.3 DOK32018'!$S$79)*('Kriterier 2018'!AJ126-('Kriterier 2018'!AJ124*'Kriterier 2018'!$C$124+'Kriterier 2018'!R125*'Kriterier 2018'!$C$125))/100</f>
        <v>-2100.0996552905131</v>
      </c>
      <c r="S166" s="31">
        <f>($S$164-'Tabell 2.2 DOK3 2018'!$S$181-'Tabell 2.3 DOK32018'!$S$79)*('Kriterier 2018'!AK126-('Kriterier 2018'!AK124*'Kriterier 2018'!$C$124+'Kriterier 2018'!S125*'Kriterier 2018'!$C$125))/100</f>
        <v>0</v>
      </c>
      <c r="U166" s="286"/>
      <c r="V166" s="286"/>
      <c r="W166" s="286"/>
    </row>
    <row r="167" spans="1:16219" s="174" customFormat="1" ht="15" customHeight="1" x14ac:dyDescent="0.25">
      <c r="A167" s="185" t="str">
        <f t="shared" si="66"/>
        <v>Effekt av endringer i fordelingssystemet</v>
      </c>
      <c r="B167" s="185"/>
      <c r="C167" s="185"/>
      <c r="D167" s="185">
        <f>($S$164-'Tabell 2.2 DOK3 2018'!$S$181-'Tabell 2.3 DOK32018'!$S$79)*('Tabell 3.1'!D106-'Kriterier 2018'!V126)/100</f>
        <v>0</v>
      </c>
      <c r="E167" s="185">
        <f>($S$164-'Tabell 2.2 DOK3 2018'!$S$181-'Tabell 2.3 DOK32018'!$S$79)*('Tabell 3.1'!E106-'Kriterier 2018'!W126)/100</f>
        <v>-4.7825210458540825E-11</v>
      </c>
      <c r="F167" s="185">
        <f>($S$164-'Tabell 2.2 DOK3 2018'!$S$181-'Tabell 2.3 DOK32018'!$S$79)*('Tabell 3.1'!F106-'Kriterier 2018'!X126)/100</f>
        <v>0</v>
      </c>
      <c r="G167" s="185">
        <f>($S$164-'Tabell 2.2 DOK3 2018'!$S$181-'Tabell 2.3 DOK32018'!$S$79)*('Tabell 3.1'!G106-'Kriterier 2018'!Y126)/100</f>
        <v>2.3912605229270412E-11</v>
      </c>
      <c r="H167" s="185">
        <f>($S$164-'Tabell 2.2 DOK3 2018'!$S$181-'Tabell 2.3 DOK32018'!$S$79)*('Tabell 3.1'!H106-'Kriterier 2018'!Z126)/100</f>
        <v>1.1956302614635206E-11</v>
      </c>
      <c r="I167" s="185">
        <f>($S$164-'Tabell 2.2 DOK3 2018'!$S$181-'Tabell 2.3 DOK32018'!$S$79)*('Tabell 3.1'!I106-'Kriterier 2018'!AA126)/100</f>
        <v>2.9890756536588015E-12</v>
      </c>
      <c r="J167" s="185">
        <f>($S$164-'Tabell 2.2 DOK3 2018'!$S$181-'Tabell 2.3 DOK32018'!$S$79)*('Tabell 3.1'!J106-'Kriterier 2018'!AB126)/100</f>
        <v>-5.9781513073176031E-12</v>
      </c>
      <c r="K167" s="185">
        <f>($S$164-'Tabell 2.2 DOK3 2018'!$S$181-'Tabell 2.3 DOK32018'!$S$79)*('Tabell 3.1'!K106-'Kriterier 2018'!AC126)/100</f>
        <v>5.9781513073176031E-12</v>
      </c>
      <c r="L167" s="185">
        <f>($S$164-'Tabell 2.2 DOK3 2018'!$S$181-'Tabell 2.3 DOK32018'!$S$79)*('Tabell 3.1'!L106-'Kriterier 2018'!AD126)/100</f>
        <v>0</v>
      </c>
      <c r="M167" s="185">
        <f>($S$164-'Tabell 2.2 DOK3 2018'!$S$181-'Tabell 2.3 DOK32018'!$S$79)*('Tabell 3.1'!M106-'Kriterier 2018'!AE126)/100</f>
        <v>0</v>
      </c>
      <c r="N167" s="185">
        <f>($S$164-'Tabell 2.2 DOK3 2018'!$S$181-'Tabell 2.3 DOK32018'!$S$79)*('Tabell 3.1'!N106-'Kriterier 2018'!AF126)/100</f>
        <v>2.3912605229270412E-11</v>
      </c>
      <c r="O167" s="185">
        <f>($S$164-'Tabell 2.2 DOK3 2018'!$S$181-'Tabell 2.3 DOK32018'!$S$79)*('Tabell 3.1'!O106-'Kriterier 2018'!AG126)/100</f>
        <v>2.3912605229270412E-11</v>
      </c>
      <c r="P167" s="185">
        <f>($S$164-'Tabell 2.2 DOK3 2018'!$S$181-'Tabell 2.3 DOK32018'!$S$79)*('Tabell 3.1'!P106-'Kriterier 2018'!AH126)/100</f>
        <v>0</v>
      </c>
      <c r="Q167" s="185">
        <f>($S$164-'Tabell 2.2 DOK3 2018'!$S$181-'Tabell 2.3 DOK32018'!$S$79)*('Tabell 3.1'!Q106-'Kriterier 2018'!AI126)/100</f>
        <v>5.9781513073176031E-12</v>
      </c>
      <c r="R167" s="185">
        <f>($S$164-'Tabell 2.2 DOK3 2018'!$S$181-'Tabell 2.3 DOK32018'!$S$79)*('Tabell 3.1'!R106-'Kriterier 2018'!AJ126)/100</f>
        <v>2.3912605229270412E-11</v>
      </c>
      <c r="S167" s="185">
        <f>($S$164-'Tabell 2.2 DOK3 2018'!$S$181-'Tabell 2.3 DOK32018'!$S$79)*('Tabell 3.1'!S106-'Kriterier 2018'!AK126)/100</f>
        <v>3.826016836683266E-10</v>
      </c>
      <c r="X167" s="286"/>
      <c r="Y167" s="286"/>
      <c r="Z167" s="286"/>
      <c r="AA167" s="286"/>
      <c r="AB167" s="286"/>
      <c r="AC167" s="286"/>
      <c r="AD167" s="286"/>
      <c r="AE167" s="286"/>
      <c r="AF167" s="286"/>
      <c r="AG167" s="286"/>
      <c r="AH167" s="286"/>
      <c r="AI167" s="286"/>
      <c r="AJ167" s="286"/>
    </row>
    <row r="168" spans="1:16219" s="286" customFormat="1" ht="15" customHeight="1" x14ac:dyDescent="0.25">
      <c r="A168" s="178" t="str">
        <f t="shared" si="66"/>
        <v>Reelle endringer</v>
      </c>
      <c r="B168" s="31"/>
      <c r="C168" s="31"/>
      <c r="D168" s="178">
        <f>SUM(D169:D174)</f>
        <v>-1771.4282321878954</v>
      </c>
      <c r="E168" s="178">
        <f t="shared" ref="E168:S168" si="67">SUM(E169:E174)</f>
        <v>-1475.8271208760996</v>
      </c>
      <c r="F168" s="178">
        <f t="shared" si="67"/>
        <v>-995.56550234655981</v>
      </c>
      <c r="G168" s="178">
        <f t="shared" si="67"/>
        <v>-790.13281311813591</v>
      </c>
      <c r="H168" s="178">
        <f t="shared" si="67"/>
        <v>-774.05118368342005</v>
      </c>
      <c r="I168" s="178">
        <f t="shared" si="67"/>
        <v>-201.80974489668222</v>
      </c>
      <c r="J168" s="178">
        <f t="shared" si="67"/>
        <v>-297.62394183977449</v>
      </c>
      <c r="K168" s="178">
        <f t="shared" si="67"/>
        <v>-365.27303574737692</v>
      </c>
      <c r="L168" s="178">
        <f t="shared" si="67"/>
        <v>-804.66252252696722</v>
      </c>
      <c r="M168" s="178">
        <f t="shared" si="67"/>
        <v>-710.67895721485024</v>
      </c>
      <c r="N168" s="178">
        <f t="shared" si="67"/>
        <v>-913.73931129179664</v>
      </c>
      <c r="O168" s="178">
        <f t="shared" si="67"/>
        <v>-1163.8890669346031</v>
      </c>
      <c r="P168" s="178">
        <f t="shared" si="67"/>
        <v>-646.80254344335117</v>
      </c>
      <c r="Q168" s="178">
        <f t="shared" si="67"/>
        <v>-390.51696000007496</v>
      </c>
      <c r="R168" s="178">
        <f t="shared" si="67"/>
        <v>-1097.9990638924132</v>
      </c>
      <c r="S168" s="178">
        <f t="shared" si="67"/>
        <v>-12400</v>
      </c>
      <c r="U168"/>
      <c r="V168"/>
      <c r="W168"/>
      <c r="X168" s="174"/>
      <c r="Y168" s="174"/>
      <c r="Z168" s="174"/>
      <c r="AA168" s="174"/>
      <c r="AB168" s="174"/>
      <c r="AC168" s="174"/>
      <c r="AD168" s="174"/>
      <c r="AE168" s="174"/>
      <c r="AF168" s="174"/>
      <c r="AG168" s="174"/>
      <c r="AH168" s="174"/>
      <c r="AI168" s="174"/>
      <c r="AJ168" s="174"/>
    </row>
    <row r="169" spans="1:16219" s="174" customFormat="1" ht="15" customHeight="1" x14ac:dyDescent="0.25">
      <c r="A169" s="31" t="str">
        <f t="shared" si="66"/>
        <v xml:space="preserve"> - herav justering for demografiske forhold</v>
      </c>
      <c r="B169" s="31"/>
      <c r="C169" s="31"/>
      <c r="D169" s="31">
        <f>$S169*'Tabell 3.1'!D$106/100</f>
        <v>0</v>
      </c>
      <c r="E169" s="31">
        <f>$S169*'Tabell 3.1'!E$106/100</f>
        <v>0</v>
      </c>
      <c r="F169" s="31">
        <f>$S169*'Tabell 3.1'!F$106/100</f>
        <v>0</v>
      </c>
      <c r="G169" s="31">
        <f>$S169*'Tabell 3.1'!G$106/100</f>
        <v>0</v>
      </c>
      <c r="H169" s="31">
        <f>$S169*'Tabell 3.1'!H$106/100</f>
        <v>0</v>
      </c>
      <c r="I169" s="31">
        <f>$S169*'Tabell 3.1'!I$106/100</f>
        <v>0</v>
      </c>
      <c r="J169" s="31">
        <f>$S169*'Tabell 3.1'!J$106/100</f>
        <v>0</v>
      </c>
      <c r="K169" s="31">
        <f>$S169*'Tabell 3.1'!K$106/100</f>
        <v>0</v>
      </c>
      <c r="L169" s="31">
        <f>$S169*'Tabell 3.1'!L$106/100</f>
        <v>0</v>
      </c>
      <c r="M169" s="31">
        <f>$S169*'Tabell 3.1'!M$106/100</f>
        <v>0</v>
      </c>
      <c r="N169" s="31">
        <f>$S169*'Tabell 3.1'!N$106/100</f>
        <v>0</v>
      </c>
      <c r="O169" s="31">
        <f>$S169*'Tabell 3.1'!O$106/100</f>
        <v>0</v>
      </c>
      <c r="P169" s="31">
        <f>$S169*'Tabell 3.1'!P$106/100</f>
        <v>0</v>
      </c>
      <c r="Q169" s="31">
        <f>$S169*'Tabell 3.1'!Q$106/100</f>
        <v>0</v>
      </c>
      <c r="R169" s="31">
        <f>$S169*'Tabell 3.1'!R$106/100</f>
        <v>0</v>
      </c>
      <c r="S169" s="31">
        <v>0</v>
      </c>
      <c r="U169"/>
      <c r="V169"/>
      <c r="W169"/>
      <c r="X169"/>
      <c r="Y169"/>
      <c r="Z169"/>
      <c r="AA169"/>
      <c r="AB169"/>
      <c r="AC169"/>
      <c r="AD169"/>
      <c r="AE169"/>
      <c r="AF169"/>
      <c r="AG169"/>
      <c r="AH169"/>
      <c r="AI169"/>
      <c r="AJ169"/>
    </row>
    <row r="170" spans="1:16219" ht="15" customHeight="1" x14ac:dyDescent="0.25">
      <c r="A170" s="31" t="str">
        <f t="shared" si="66"/>
        <v xml:space="preserve"> - herav justering for andre aktivitetsnøytrale forhold</v>
      </c>
      <c r="B170" s="31"/>
      <c r="C170" s="31"/>
      <c r="D170" s="31">
        <f>$S170*'Tabell 3.1'!D$106/100</f>
        <v>-1771.4282321878954</v>
      </c>
      <c r="E170" s="31">
        <f>$S170*'Tabell 3.1'!E$106/100</f>
        <v>-1475.8271208760996</v>
      </c>
      <c r="F170" s="31">
        <f>$S170*'Tabell 3.1'!F$106/100</f>
        <v>-995.56550234655981</v>
      </c>
      <c r="G170" s="31">
        <f>$S170*'Tabell 3.1'!G$106/100</f>
        <v>-790.13281311813591</v>
      </c>
      <c r="H170" s="31">
        <f>$S170*'Tabell 3.1'!H$106/100</f>
        <v>-774.05118368342005</v>
      </c>
      <c r="I170" s="31">
        <f>$S170*'Tabell 3.1'!I$106/100</f>
        <v>-201.80974489668222</v>
      </c>
      <c r="J170" s="31">
        <f>$S170*'Tabell 3.1'!J$106/100</f>
        <v>-297.62394183977449</v>
      </c>
      <c r="K170" s="31">
        <f>$S170*'Tabell 3.1'!K$106/100</f>
        <v>-365.27303574737692</v>
      </c>
      <c r="L170" s="31">
        <f>$S170*'Tabell 3.1'!L$106/100</f>
        <v>-804.66252252696722</v>
      </c>
      <c r="M170" s="31">
        <f>$S170*'Tabell 3.1'!M$106/100</f>
        <v>-710.67895721485024</v>
      </c>
      <c r="N170" s="31">
        <f>$S170*'Tabell 3.1'!N$106/100</f>
        <v>-913.73931129179664</v>
      </c>
      <c r="O170" s="31">
        <f>$S170*'Tabell 3.1'!O$106/100</f>
        <v>-1163.8890669346031</v>
      </c>
      <c r="P170" s="31">
        <f>$S170*'Tabell 3.1'!P$106/100</f>
        <v>-646.80254344335117</v>
      </c>
      <c r="Q170" s="31">
        <f>$S170*'Tabell 3.1'!Q$106/100</f>
        <v>-390.51696000007496</v>
      </c>
      <c r="R170" s="31">
        <f>$S170*'Tabell 3.1'!R$106/100</f>
        <v>-1097.9990638924132</v>
      </c>
      <c r="S170" s="31">
        <v>-12400</v>
      </c>
    </row>
    <row r="171" spans="1:16219" ht="15" customHeight="1" x14ac:dyDescent="0.25">
      <c r="A171" s="31" t="str">
        <f t="shared" si="66"/>
        <v xml:space="preserve"> - herav justering for engangstiltak</v>
      </c>
      <c r="B171" s="31"/>
      <c r="C171" s="31"/>
      <c r="D171" s="31">
        <f>$S171*'Tabell 3.1'!D$106/100</f>
        <v>0</v>
      </c>
      <c r="E171" s="31">
        <f>$S171*'Tabell 3.1'!E$106/100</f>
        <v>0</v>
      </c>
      <c r="F171" s="31">
        <f>$S171*'Tabell 3.1'!F$106/100</f>
        <v>0</v>
      </c>
      <c r="G171" s="31">
        <f>$S171*'Tabell 3.1'!G$106/100</f>
        <v>0</v>
      </c>
      <c r="H171" s="31">
        <f>$S171*'Tabell 3.1'!H$106/100</f>
        <v>0</v>
      </c>
      <c r="I171" s="31">
        <f>$S171*'Tabell 3.1'!I$106/100</f>
        <v>0</v>
      </c>
      <c r="J171" s="31">
        <f>$S171*'Tabell 3.1'!J$106/100</f>
        <v>0</v>
      </c>
      <c r="K171" s="31">
        <f>$S171*'Tabell 3.1'!K$106/100</f>
        <v>0</v>
      </c>
      <c r="L171" s="31">
        <f>$S171*'Tabell 3.1'!L$106/100</f>
        <v>0</v>
      </c>
      <c r="M171" s="31">
        <f>$S171*'Tabell 3.1'!M$106/100</f>
        <v>0</v>
      </c>
      <c r="N171" s="31">
        <f>$S171*'Tabell 3.1'!N$106/100</f>
        <v>0</v>
      </c>
      <c r="O171" s="31">
        <f>$S171*'Tabell 3.1'!O$106/100</f>
        <v>0</v>
      </c>
      <c r="P171" s="31">
        <f>$S171*'Tabell 3.1'!P$106/100</f>
        <v>0</v>
      </c>
      <c r="Q171" s="31">
        <f>$S171*'Tabell 3.1'!Q$106/100</f>
        <v>0</v>
      </c>
      <c r="R171" s="31">
        <f>$S171*'Tabell 3.1'!R$106/100</f>
        <v>0</v>
      </c>
      <c r="S171" s="31">
        <v>0</v>
      </c>
      <c r="U171" s="205"/>
      <c r="V171" s="205"/>
      <c r="W171" s="205"/>
    </row>
    <row r="172" spans="1:16219" ht="15" customHeight="1" x14ac:dyDescent="0.25">
      <c r="A172" s="31" t="str">
        <f t="shared" si="66"/>
        <v xml:space="preserve"> - herav justering for oppgaveendringer mellom sektorer</v>
      </c>
      <c r="B172" s="31"/>
      <c r="C172" s="31"/>
      <c r="D172" s="31">
        <f>$S172*'Tabell 3.1'!D$106/100</f>
        <v>0</v>
      </c>
      <c r="E172" s="31">
        <f>$S172*'Tabell 3.1'!E$106/100</f>
        <v>0</v>
      </c>
      <c r="F172" s="31">
        <f>$S172*'Tabell 3.1'!F$106/100</f>
        <v>0</v>
      </c>
      <c r="G172" s="31">
        <f>$S172*'Tabell 3.1'!G$106/100</f>
        <v>0</v>
      </c>
      <c r="H172" s="31">
        <f>$S172*'Tabell 3.1'!H$106/100</f>
        <v>0</v>
      </c>
      <c r="I172" s="31">
        <f>$S172*'Tabell 3.1'!I$106/100</f>
        <v>0</v>
      </c>
      <c r="J172" s="31">
        <f>$S172*'Tabell 3.1'!J$106/100</f>
        <v>0</v>
      </c>
      <c r="K172" s="31">
        <f>$S172*'Tabell 3.1'!K$106/100</f>
        <v>0</v>
      </c>
      <c r="L172" s="31">
        <f>$S172*'Tabell 3.1'!L$106/100</f>
        <v>0</v>
      </c>
      <c r="M172" s="31">
        <f>$S172*'Tabell 3.1'!M$106/100</f>
        <v>0</v>
      </c>
      <c r="N172" s="31">
        <f>$S172*'Tabell 3.1'!N$106/100</f>
        <v>0</v>
      </c>
      <c r="O172" s="31">
        <f>$S172*'Tabell 3.1'!O$106/100</f>
        <v>0</v>
      </c>
      <c r="P172" s="31">
        <f>$S172*'Tabell 3.1'!P$106/100</f>
        <v>0</v>
      </c>
      <c r="Q172" s="31">
        <f>$S172*'Tabell 3.1'!Q$106/100</f>
        <v>0</v>
      </c>
      <c r="R172" s="31">
        <f>$S172*'Tabell 3.1'!R$106/100</f>
        <v>0</v>
      </c>
      <c r="S172" s="31">
        <v>0</v>
      </c>
      <c r="U172" s="176"/>
      <c r="V172" s="176"/>
      <c r="W172" s="176"/>
      <c r="X172" s="205"/>
      <c r="Y172" s="205"/>
      <c r="Z172" s="205"/>
      <c r="AA172" s="205"/>
      <c r="AB172" s="205"/>
      <c r="AC172" s="205"/>
      <c r="AD172" s="205"/>
      <c r="AE172" s="205"/>
      <c r="AF172" s="205"/>
      <c r="AG172" s="205"/>
      <c r="AH172" s="205"/>
      <c r="AI172" s="205"/>
      <c r="AJ172" s="205"/>
    </row>
    <row r="173" spans="1:16219" s="205" customFormat="1" ht="15" customHeight="1" x14ac:dyDescent="0.25">
      <c r="A173" s="31" t="str">
        <f t="shared" si="66"/>
        <v xml:space="preserve"> - herav uspesifiserte rammeendringer</v>
      </c>
      <c r="B173" s="31"/>
      <c r="C173" s="31"/>
      <c r="D173" s="31">
        <f>$S173*'Tabell 3.1'!D$106/100</f>
        <v>0</v>
      </c>
      <c r="E173" s="31">
        <f>$S173*'Tabell 3.1'!E$106/100</f>
        <v>0</v>
      </c>
      <c r="F173" s="31">
        <f>$S173*'Tabell 3.1'!F$106/100</f>
        <v>0</v>
      </c>
      <c r="G173" s="31">
        <f>$S173*'Tabell 3.1'!G$106/100</f>
        <v>0</v>
      </c>
      <c r="H173" s="31">
        <f>$S173*'Tabell 3.1'!H$106/100</f>
        <v>0</v>
      </c>
      <c r="I173" s="31">
        <f>$S173*'Tabell 3.1'!I$106/100</f>
        <v>0</v>
      </c>
      <c r="J173" s="31">
        <f>$S173*'Tabell 3.1'!J$106/100</f>
        <v>0</v>
      </c>
      <c r="K173" s="31">
        <f>$S173*'Tabell 3.1'!K$106/100</f>
        <v>0</v>
      </c>
      <c r="L173" s="31">
        <f>$S173*'Tabell 3.1'!L$106/100</f>
        <v>0</v>
      </c>
      <c r="M173" s="31">
        <f>$S173*'Tabell 3.1'!M$106/100</f>
        <v>0</v>
      </c>
      <c r="N173" s="31">
        <f>$S173*'Tabell 3.1'!N$106/100</f>
        <v>0</v>
      </c>
      <c r="O173" s="31">
        <f>$S173*'Tabell 3.1'!O$106/100</f>
        <v>0</v>
      </c>
      <c r="P173" s="31">
        <f>$S173*'Tabell 3.1'!P$106/100</f>
        <v>0</v>
      </c>
      <c r="Q173" s="31">
        <f>$S173*'Tabell 3.1'!Q$106/100</f>
        <v>0</v>
      </c>
      <c r="R173" s="31">
        <f>$S173*'Tabell 3.1'!R$106/100</f>
        <v>0</v>
      </c>
      <c r="S173" s="31">
        <v>0</v>
      </c>
      <c r="U173" s="286"/>
      <c r="V173" s="286"/>
      <c r="W173" s="286"/>
      <c r="X173" s="176"/>
      <c r="Y173" s="176"/>
      <c r="Z173" s="176"/>
      <c r="AA173" s="176"/>
      <c r="AB173" s="176"/>
      <c r="AC173" s="176"/>
      <c r="AD173" s="176"/>
      <c r="AE173" s="176"/>
      <c r="AF173" s="176"/>
      <c r="AG173" s="176"/>
      <c r="AH173" s="176"/>
      <c r="AI173" s="176"/>
      <c r="AJ173" s="176"/>
    </row>
    <row r="174" spans="1:16219" ht="15" customHeight="1" x14ac:dyDescent="0.25">
      <c r="A174" s="185" t="str">
        <f t="shared" si="66"/>
        <v xml:space="preserve"> - herav spesifiserte rammeendringer</v>
      </c>
      <c r="B174" s="185"/>
      <c r="C174" s="185"/>
      <c r="D174" s="185">
        <f>$S174*'Tabell 3.1'!D$106/100</f>
        <v>0</v>
      </c>
      <c r="E174" s="185">
        <f>$S174*'Tabell 3.1'!E$106/100</f>
        <v>0</v>
      </c>
      <c r="F174" s="185">
        <f>$S174*'Tabell 3.1'!F$106/100</f>
        <v>0</v>
      </c>
      <c r="G174" s="185">
        <f>$S174*'Tabell 3.1'!G$106/100</f>
        <v>0</v>
      </c>
      <c r="H174" s="185">
        <f>$S174*'Tabell 3.1'!H$106/100</f>
        <v>0</v>
      </c>
      <c r="I174" s="185">
        <f>$S174*'Tabell 3.1'!I$106/100</f>
        <v>0</v>
      </c>
      <c r="J174" s="185">
        <f>$S174*'Tabell 3.1'!J$106/100</f>
        <v>0</v>
      </c>
      <c r="K174" s="185">
        <f>$S174*'Tabell 3.1'!K$106/100</f>
        <v>0</v>
      </c>
      <c r="L174" s="185">
        <f>$S174*'Tabell 3.1'!L$106/100</f>
        <v>0</v>
      </c>
      <c r="M174" s="185">
        <f>$S174*'Tabell 3.1'!M$106/100</f>
        <v>0</v>
      </c>
      <c r="N174" s="185">
        <f>$S174*'Tabell 3.1'!N$106/100</f>
        <v>0</v>
      </c>
      <c r="O174" s="185">
        <f>$S174*'Tabell 3.1'!O$106/100</f>
        <v>0</v>
      </c>
      <c r="P174" s="185">
        <f>$S174*'Tabell 3.1'!P$106/100</f>
        <v>0</v>
      </c>
      <c r="Q174" s="185">
        <f>$S174*'Tabell 3.1'!Q$106/100</f>
        <v>0</v>
      </c>
      <c r="R174" s="185">
        <f>$S174*'Tabell 3.1'!R$106/100</f>
        <v>0</v>
      </c>
      <c r="S174" s="185">
        <v>0</v>
      </c>
      <c r="T174" s="176"/>
      <c r="U174" s="286"/>
      <c r="V174" s="286"/>
      <c r="W174" s="286"/>
      <c r="X174" s="286"/>
      <c r="Y174" s="286"/>
      <c r="Z174" s="286"/>
      <c r="AA174" s="286"/>
      <c r="AB174" s="286"/>
      <c r="AC174" s="286"/>
      <c r="AD174" s="286"/>
      <c r="AE174" s="286"/>
      <c r="AF174" s="286"/>
      <c r="AG174" s="286"/>
      <c r="AH174" s="286"/>
      <c r="AI174" s="286"/>
      <c r="AJ174" s="28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c r="CI174" s="176"/>
      <c r="CJ174" s="176"/>
      <c r="CK174" s="176"/>
      <c r="CL174" s="176"/>
      <c r="CM174" s="176"/>
      <c r="CN174" s="176"/>
      <c r="CO174" s="176"/>
      <c r="CP174" s="176"/>
      <c r="CQ174" s="176"/>
      <c r="CR174" s="176"/>
      <c r="CS174" s="176"/>
      <c r="CT174" s="176"/>
      <c r="CU174" s="176"/>
      <c r="CV174" s="176"/>
      <c r="CW174" s="176"/>
      <c r="CX174" s="176"/>
      <c r="CY174" s="176"/>
      <c r="CZ174" s="176"/>
      <c r="DA174" s="176"/>
      <c r="DB174" s="176"/>
      <c r="DC174" s="176"/>
      <c r="DD174" s="176"/>
      <c r="DE174" s="176"/>
      <c r="DF174" s="176"/>
      <c r="DG174" s="176"/>
      <c r="DH174" s="176"/>
      <c r="DI174" s="176"/>
      <c r="DJ174" s="176"/>
      <c r="DK174" s="176"/>
      <c r="DL174" s="176"/>
      <c r="DM174" s="176"/>
      <c r="DN174" s="176"/>
      <c r="DO174" s="176"/>
      <c r="DP174" s="176"/>
      <c r="DQ174" s="176"/>
      <c r="DR174" s="176"/>
      <c r="DS174" s="176"/>
      <c r="DT174" s="176"/>
      <c r="DU174" s="176"/>
      <c r="DV174" s="176"/>
      <c r="DW174" s="176"/>
      <c r="DX174" s="176"/>
      <c r="DY174" s="176"/>
      <c r="DZ174" s="176"/>
      <c r="EA174" s="176"/>
      <c r="EB174" s="176"/>
      <c r="EC174" s="176"/>
      <c r="ED174" s="176"/>
      <c r="EE174" s="176"/>
      <c r="EF174" s="176"/>
      <c r="EG174" s="176"/>
      <c r="EH174" s="176"/>
      <c r="EI174" s="176"/>
      <c r="EJ174" s="176"/>
      <c r="EK174" s="176"/>
      <c r="EL174" s="176"/>
      <c r="EM174" s="176"/>
      <c r="EN174" s="176"/>
      <c r="EO174" s="176"/>
      <c r="EP174" s="176"/>
      <c r="EQ174" s="176"/>
      <c r="ER174" s="176"/>
      <c r="ES174" s="176"/>
      <c r="ET174" s="176"/>
      <c r="EU174" s="176"/>
      <c r="EV174" s="176"/>
      <c r="EW174" s="176"/>
      <c r="EX174" s="176"/>
      <c r="EY174" s="176"/>
      <c r="EZ174" s="176"/>
      <c r="FA174" s="176"/>
      <c r="FB174" s="176"/>
      <c r="FC174" s="176"/>
      <c r="FD174" s="176"/>
      <c r="FE174" s="176"/>
      <c r="FF174" s="176"/>
      <c r="FG174" s="176"/>
      <c r="FH174" s="176"/>
      <c r="FI174" s="176"/>
      <c r="FJ174" s="176"/>
      <c r="FK174" s="176"/>
      <c r="FL174" s="176"/>
      <c r="FM174" s="176"/>
      <c r="FN174" s="176"/>
      <c r="FO174" s="176"/>
      <c r="FP174" s="176"/>
      <c r="FQ174" s="176"/>
      <c r="FR174" s="176"/>
      <c r="FS174" s="176"/>
      <c r="FT174" s="176"/>
      <c r="FU174" s="176"/>
      <c r="FV174" s="176"/>
      <c r="FW174" s="176"/>
      <c r="FX174" s="176"/>
      <c r="FY174" s="176"/>
      <c r="FZ174" s="176"/>
      <c r="GA174" s="176"/>
      <c r="GB174" s="176"/>
      <c r="GC174" s="176"/>
      <c r="GD174" s="176"/>
      <c r="GE174" s="176"/>
      <c r="GF174" s="176"/>
      <c r="GG174" s="176"/>
      <c r="GH174" s="176"/>
      <c r="GI174" s="176"/>
      <c r="GJ174" s="176"/>
      <c r="GK174" s="176"/>
      <c r="GL174" s="176"/>
      <c r="GM174" s="176"/>
      <c r="GN174" s="176"/>
      <c r="GO174" s="176"/>
      <c r="GP174" s="176"/>
      <c r="GQ174" s="176"/>
      <c r="GR174" s="176"/>
      <c r="GS174" s="176"/>
      <c r="GT174" s="176"/>
      <c r="GU174" s="176"/>
      <c r="GV174" s="176"/>
      <c r="GW174" s="176"/>
      <c r="GX174" s="176"/>
      <c r="GY174" s="176"/>
      <c r="GZ174" s="176"/>
      <c r="HA174" s="176"/>
      <c r="HB174" s="176"/>
      <c r="HC174" s="176"/>
      <c r="HD174" s="176"/>
      <c r="HE174" s="176"/>
      <c r="HF174" s="176"/>
      <c r="HG174" s="176"/>
      <c r="HH174" s="176"/>
      <c r="HI174" s="176"/>
      <c r="HJ174" s="176"/>
      <c r="HK174" s="176"/>
      <c r="HL174" s="176"/>
      <c r="HM174" s="176"/>
      <c r="HN174" s="176"/>
      <c r="HO174" s="176"/>
      <c r="HP174" s="176"/>
      <c r="HQ174" s="176"/>
      <c r="HR174" s="176"/>
      <c r="HS174" s="176"/>
      <c r="HT174" s="176"/>
      <c r="HU174" s="176"/>
      <c r="HV174" s="176"/>
      <c r="HW174" s="176"/>
      <c r="HX174" s="176"/>
      <c r="HY174" s="176"/>
      <c r="HZ174" s="176"/>
      <c r="IA174" s="176"/>
      <c r="IB174" s="176"/>
      <c r="IC174" s="176"/>
      <c r="ID174" s="176"/>
      <c r="IE174" s="176"/>
      <c r="IF174" s="176"/>
      <c r="IG174" s="176"/>
      <c r="IH174" s="176"/>
      <c r="II174" s="176"/>
      <c r="IJ174" s="176"/>
      <c r="IK174" s="176"/>
      <c r="IL174" s="176"/>
      <c r="IM174" s="176"/>
      <c r="IN174" s="176"/>
      <c r="IO174" s="176"/>
      <c r="IP174" s="176"/>
      <c r="IQ174" s="176"/>
      <c r="IR174" s="176"/>
      <c r="IS174" s="176"/>
      <c r="IT174" s="176"/>
      <c r="IU174" s="176"/>
      <c r="IV174" s="176"/>
      <c r="IW174" s="176"/>
      <c r="IX174" s="176"/>
      <c r="IY174" s="176"/>
      <c r="IZ174" s="176"/>
      <c r="JA174" s="176"/>
      <c r="JB174" s="176"/>
      <c r="JC174" s="176"/>
      <c r="JD174" s="176"/>
      <c r="JE174" s="176"/>
      <c r="JF174" s="176"/>
      <c r="JG174" s="176"/>
      <c r="JH174" s="176"/>
      <c r="JI174" s="176"/>
      <c r="JJ174" s="176"/>
      <c r="JK174" s="176"/>
      <c r="JL174" s="176"/>
      <c r="JM174" s="176"/>
      <c r="JN174" s="176"/>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c r="RB174" s="176"/>
      <c r="RC174" s="176"/>
      <c r="RD174" s="176"/>
      <c r="RE174" s="176"/>
      <c r="RF174" s="176"/>
      <c r="RG174" s="176"/>
      <c r="RH174" s="176"/>
      <c r="RI174" s="176"/>
      <c r="RJ174" s="176"/>
      <c r="RK174" s="176"/>
      <c r="RL174" s="176"/>
      <c r="RM174" s="176"/>
      <c r="RN174" s="176"/>
      <c r="RO174" s="176"/>
      <c r="RP174" s="176"/>
      <c r="RQ174" s="176"/>
      <c r="RR174" s="176"/>
      <c r="RS174" s="176"/>
      <c r="RT174" s="176"/>
      <c r="RU174" s="176"/>
      <c r="RV174" s="176"/>
      <c r="RW174" s="176"/>
      <c r="RX174" s="176"/>
      <c r="RY174" s="176"/>
      <c r="RZ174" s="176"/>
      <c r="SA174" s="176"/>
      <c r="SB174" s="176"/>
      <c r="SC174" s="176"/>
      <c r="SD174" s="176"/>
      <c r="SE174" s="176"/>
      <c r="SF174" s="176"/>
      <c r="SG174" s="176"/>
      <c r="SH174" s="176"/>
      <c r="SI174" s="176"/>
      <c r="SJ174" s="176"/>
      <c r="SK174" s="176"/>
      <c r="SL174" s="176"/>
      <c r="SM174" s="176"/>
      <c r="SN174" s="176"/>
      <c r="SO174" s="176"/>
      <c r="SP174" s="176"/>
      <c r="SQ174" s="176"/>
      <c r="SR174" s="176"/>
      <c r="SS174" s="176"/>
      <c r="ST174" s="176"/>
      <c r="SU174" s="176"/>
      <c r="SV174" s="176"/>
      <c r="SW174" s="176"/>
      <c r="SX174" s="176"/>
      <c r="SY174" s="176"/>
      <c r="SZ174" s="176"/>
      <c r="TA174" s="176"/>
      <c r="TB174" s="176"/>
      <c r="TC174" s="176"/>
      <c r="TD174" s="176"/>
      <c r="TE174" s="176"/>
      <c r="TF174" s="176"/>
      <c r="TG174" s="176"/>
      <c r="TH174" s="176"/>
      <c r="TI174" s="176"/>
      <c r="TJ174" s="176"/>
      <c r="TK174" s="176"/>
      <c r="TL174" s="176"/>
      <c r="TM174" s="176"/>
      <c r="TN174" s="176"/>
      <c r="TO174" s="176"/>
      <c r="TP174" s="176"/>
      <c r="TQ174" s="176"/>
      <c r="TR174" s="176"/>
      <c r="TS174" s="176"/>
      <c r="TT174" s="176"/>
      <c r="TU174" s="176"/>
      <c r="TV174" s="176"/>
      <c r="TW174" s="176"/>
      <c r="TX174" s="176"/>
      <c r="TY174" s="176"/>
      <c r="TZ174" s="176"/>
      <c r="UA174" s="176"/>
      <c r="UB174" s="176"/>
      <c r="UC174" s="176"/>
      <c r="UD174" s="176"/>
      <c r="UE174" s="176"/>
      <c r="UF174" s="176"/>
      <c r="UG174" s="176"/>
      <c r="UH174" s="176"/>
      <c r="UI174" s="176"/>
      <c r="UJ174" s="176"/>
      <c r="UK174" s="176"/>
      <c r="UL174" s="176"/>
      <c r="UM174" s="176"/>
      <c r="UN174" s="176"/>
      <c r="UO174" s="176"/>
      <c r="UP174" s="176"/>
      <c r="UQ174" s="176"/>
      <c r="UR174" s="176"/>
      <c r="US174" s="176"/>
      <c r="UT174" s="176"/>
      <c r="UU174" s="176"/>
      <c r="UV174" s="176"/>
      <c r="UW174" s="176"/>
      <c r="UX174" s="176"/>
      <c r="UY174" s="176"/>
      <c r="UZ174" s="176"/>
      <c r="VA174" s="176"/>
      <c r="VB174" s="176"/>
      <c r="VC174" s="176"/>
      <c r="VD174" s="176"/>
      <c r="VE174" s="176"/>
      <c r="VF174" s="176"/>
      <c r="VG174" s="176"/>
      <c r="VH174" s="176"/>
      <c r="VI174" s="176"/>
      <c r="VJ174" s="176"/>
      <c r="VK174" s="176"/>
      <c r="VL174" s="176"/>
      <c r="VM174" s="176"/>
      <c r="VN174" s="176"/>
      <c r="VO174" s="176"/>
      <c r="VP174" s="176"/>
      <c r="VQ174" s="176"/>
      <c r="VR174" s="176"/>
      <c r="VS174" s="176"/>
      <c r="VT174" s="176"/>
      <c r="VU174" s="176"/>
      <c r="VV174" s="176"/>
      <c r="VW174" s="176"/>
      <c r="VX174" s="176"/>
      <c r="VY174" s="176"/>
      <c r="VZ174" s="176"/>
      <c r="WA174" s="176"/>
      <c r="WB174" s="176"/>
      <c r="WC174" s="176"/>
      <c r="WD174" s="176"/>
      <c r="WE174" s="176"/>
      <c r="WF174" s="176"/>
      <c r="WG174" s="176"/>
      <c r="WH174" s="176"/>
      <c r="WI174" s="176"/>
      <c r="WJ174" s="176"/>
      <c r="WK174" s="176"/>
      <c r="WL174" s="176"/>
      <c r="WM174" s="176"/>
      <c r="WN174" s="176"/>
      <c r="WO174" s="176"/>
      <c r="WP174" s="176"/>
      <c r="WQ174" s="176"/>
      <c r="WR174" s="176"/>
      <c r="WS174" s="176"/>
      <c r="WT174" s="176"/>
      <c r="WU174" s="176"/>
      <c r="WV174" s="176"/>
      <c r="WW174" s="176"/>
      <c r="WX174" s="176"/>
      <c r="WY174" s="176"/>
      <c r="WZ174" s="176"/>
      <c r="XA174" s="176"/>
      <c r="XB174" s="176"/>
      <c r="XC174" s="176"/>
      <c r="XD174" s="176"/>
      <c r="XE174" s="176"/>
      <c r="XF174" s="176"/>
      <c r="XG174" s="176"/>
      <c r="XH174" s="176"/>
      <c r="XI174" s="176"/>
      <c r="XJ174" s="176"/>
      <c r="XK174" s="176"/>
      <c r="XL174" s="176"/>
      <c r="XM174" s="176"/>
      <c r="XN174" s="176"/>
      <c r="XO174" s="176"/>
      <c r="XP174" s="176"/>
      <c r="XQ174" s="176"/>
      <c r="XR174" s="176"/>
      <c r="XS174" s="176"/>
      <c r="XT174" s="176"/>
      <c r="XU174" s="176"/>
      <c r="XV174" s="176"/>
      <c r="XW174" s="176"/>
      <c r="XX174" s="176"/>
      <c r="XY174" s="176"/>
      <c r="XZ174" s="176"/>
      <c r="YA174" s="176"/>
      <c r="YB174" s="176"/>
      <c r="YC174" s="176"/>
      <c r="YD174" s="176"/>
      <c r="YE174" s="176"/>
      <c r="YF174" s="176"/>
      <c r="YG174" s="176"/>
      <c r="YH174" s="176"/>
      <c r="YI174" s="176"/>
      <c r="YJ174" s="176"/>
      <c r="YK174" s="176"/>
      <c r="YL174" s="176"/>
      <c r="YM174" s="176"/>
      <c r="YN174" s="176"/>
      <c r="YO174" s="176"/>
      <c r="YP174" s="176"/>
      <c r="YQ174" s="176"/>
      <c r="YR174" s="176"/>
      <c r="YS174" s="176"/>
      <c r="YT174" s="176"/>
      <c r="YU174" s="176"/>
      <c r="YV174" s="176"/>
      <c r="YW174" s="176"/>
      <c r="YX174" s="176"/>
      <c r="YY174" s="176"/>
      <c r="YZ174" s="176"/>
      <c r="ZA174" s="176"/>
      <c r="ZB174" s="176"/>
      <c r="ZC174" s="176"/>
      <c r="ZD174" s="176"/>
      <c r="ZE174" s="176"/>
      <c r="ZF174" s="176"/>
      <c r="ZG174" s="176"/>
      <c r="ZH174" s="176"/>
      <c r="ZI174" s="176"/>
      <c r="ZJ174" s="176"/>
      <c r="ZK174" s="176"/>
      <c r="ZL174" s="176"/>
      <c r="ZM174" s="176"/>
      <c r="ZN174" s="176"/>
      <c r="ZO174" s="176"/>
      <c r="ZP174" s="176"/>
      <c r="ZQ174" s="176"/>
      <c r="ZR174" s="176"/>
      <c r="ZS174" s="176"/>
      <c r="ZT174" s="176"/>
      <c r="ZU174" s="176"/>
      <c r="ZV174" s="176"/>
      <c r="ZW174" s="176"/>
      <c r="ZX174" s="176"/>
      <c r="ZY174" s="176"/>
      <c r="ZZ174" s="176"/>
      <c r="AAA174" s="176"/>
      <c r="AAB174" s="176"/>
      <c r="AAC174" s="176"/>
      <c r="AAD174" s="176"/>
      <c r="AAE174" s="176"/>
      <c r="AAF174" s="176"/>
      <c r="AAG174" s="176"/>
      <c r="AAH174" s="176"/>
      <c r="AAI174" s="176"/>
      <c r="AAJ174" s="176"/>
      <c r="AAK174" s="176"/>
      <c r="AAL174" s="176"/>
      <c r="AAM174" s="176"/>
      <c r="AAN174" s="176"/>
      <c r="AAO174" s="176"/>
      <c r="AAP174" s="176"/>
      <c r="AAQ174" s="176"/>
      <c r="AAR174" s="176"/>
      <c r="AAS174" s="176"/>
      <c r="AAT174" s="176"/>
      <c r="AAU174" s="176"/>
      <c r="AAV174" s="176"/>
      <c r="AAW174" s="176"/>
      <c r="AAX174" s="176"/>
      <c r="AAY174" s="176"/>
      <c r="AAZ174" s="176"/>
      <c r="ABA174" s="176"/>
      <c r="ABB174" s="176"/>
      <c r="ABC174" s="176"/>
      <c r="ABD174" s="176"/>
      <c r="ABE174" s="176"/>
      <c r="ABF174" s="176"/>
      <c r="ABG174" s="176"/>
      <c r="ABH174" s="176"/>
      <c r="ABI174" s="176"/>
      <c r="ABJ174" s="176"/>
      <c r="ABK174" s="176"/>
      <c r="ABL174" s="176"/>
      <c r="ABM174" s="176"/>
      <c r="ABN174" s="176"/>
      <c r="ABO174" s="176"/>
      <c r="ABP174" s="176"/>
      <c r="ABQ174" s="176"/>
      <c r="ABR174" s="176"/>
      <c r="ABS174" s="176"/>
      <c r="ABT174" s="176"/>
      <c r="ABU174" s="176"/>
      <c r="ABV174" s="176"/>
      <c r="ABW174" s="176"/>
      <c r="ABX174" s="176"/>
      <c r="ABY174" s="176"/>
      <c r="ABZ174" s="176"/>
      <c r="ACA174" s="176"/>
      <c r="ACB174" s="176"/>
      <c r="ACC174" s="176"/>
      <c r="ACD174" s="176"/>
      <c r="ACE174" s="176"/>
      <c r="ACF174" s="176"/>
      <c r="ACG174" s="176"/>
      <c r="ACH174" s="176"/>
      <c r="ACI174" s="176"/>
      <c r="ACJ174" s="176"/>
      <c r="ACK174" s="176"/>
      <c r="ACL174" s="176"/>
      <c r="ACM174" s="176"/>
      <c r="ACN174" s="176"/>
      <c r="ACO174" s="176"/>
      <c r="ACP174" s="176"/>
      <c r="ACQ174" s="176"/>
      <c r="ACR174" s="176"/>
      <c r="ACS174" s="176"/>
      <c r="ACT174" s="176"/>
      <c r="ACU174" s="176"/>
      <c r="ACV174" s="176"/>
      <c r="ACW174" s="176"/>
      <c r="ACX174" s="176"/>
      <c r="ACY174" s="176"/>
      <c r="ACZ174" s="176"/>
      <c r="ADA174" s="176"/>
      <c r="ADB174" s="176"/>
      <c r="ADC174" s="176"/>
      <c r="ADD174" s="176"/>
      <c r="ADE174" s="176"/>
      <c r="ADF174" s="176"/>
      <c r="ADG174" s="176"/>
      <c r="ADH174" s="176"/>
      <c r="ADI174" s="176"/>
      <c r="ADJ174" s="176"/>
      <c r="ADK174" s="176"/>
      <c r="ADL174" s="176"/>
      <c r="ADM174" s="176"/>
      <c r="ADN174" s="176"/>
      <c r="ADO174" s="176"/>
      <c r="ADP174" s="176"/>
      <c r="ADQ174" s="176"/>
      <c r="ADR174" s="176"/>
      <c r="ADS174" s="176"/>
      <c r="ADT174" s="176"/>
      <c r="ADU174" s="176"/>
      <c r="ADV174" s="176"/>
      <c r="ADW174" s="176"/>
      <c r="ADX174" s="176"/>
      <c r="ADY174" s="176"/>
      <c r="ADZ174" s="176"/>
      <c r="AEA174" s="176"/>
      <c r="AEB174" s="176"/>
      <c r="AEC174" s="176"/>
      <c r="AED174" s="176"/>
      <c r="AEE174" s="176"/>
      <c r="AEF174" s="176"/>
      <c r="AEG174" s="176"/>
      <c r="AEH174" s="176"/>
      <c r="AEI174" s="176"/>
      <c r="AEJ174" s="176"/>
      <c r="AEK174" s="176"/>
      <c r="AEL174" s="176"/>
      <c r="AEM174" s="176"/>
      <c r="AEN174" s="176"/>
      <c r="AEO174" s="176"/>
      <c r="AEP174" s="176"/>
      <c r="AEQ174" s="176"/>
      <c r="AER174" s="176"/>
      <c r="AES174" s="176"/>
      <c r="AET174" s="176"/>
      <c r="AEU174" s="176"/>
      <c r="AEV174" s="176"/>
      <c r="AEW174" s="176"/>
      <c r="AEX174" s="176"/>
      <c r="AEY174" s="176"/>
      <c r="AEZ174" s="176"/>
      <c r="AFA174" s="176"/>
      <c r="AFB174" s="176"/>
      <c r="AFC174" s="176"/>
      <c r="AFD174" s="176"/>
      <c r="AFE174" s="176"/>
      <c r="AFF174" s="176"/>
      <c r="AFG174" s="176"/>
      <c r="AFH174" s="176"/>
      <c r="AFI174" s="176"/>
      <c r="AFJ174" s="176"/>
      <c r="AFK174" s="176"/>
      <c r="AFL174" s="176"/>
      <c r="AFM174" s="176"/>
      <c r="AFN174" s="176"/>
      <c r="AFO174" s="176"/>
      <c r="AFP174" s="176"/>
      <c r="AFQ174" s="176"/>
      <c r="AFR174" s="176"/>
      <c r="AFS174" s="176"/>
      <c r="AFT174" s="176"/>
      <c r="AFU174" s="176"/>
      <c r="AFV174" s="176"/>
      <c r="AFW174" s="176"/>
      <c r="AFX174" s="176"/>
      <c r="AFY174" s="176"/>
      <c r="AFZ174" s="176"/>
      <c r="AGA174" s="176"/>
      <c r="AGB174" s="176"/>
      <c r="AGC174" s="176"/>
      <c r="AGD174" s="176"/>
      <c r="AGE174" s="176"/>
      <c r="AGF174" s="176"/>
      <c r="AGG174" s="176"/>
      <c r="AGH174" s="176"/>
      <c r="AGI174" s="176"/>
      <c r="AGJ174" s="176"/>
      <c r="AGK174" s="176"/>
      <c r="AGL174" s="176"/>
      <c r="AGM174" s="176"/>
      <c r="AGN174" s="176"/>
      <c r="AGO174" s="176"/>
      <c r="AGP174" s="176"/>
      <c r="AGQ174" s="176"/>
      <c r="AGR174" s="176"/>
      <c r="AGS174" s="176"/>
      <c r="AGT174" s="176"/>
      <c r="AGU174" s="176"/>
      <c r="AGV174" s="176"/>
      <c r="AGW174" s="176"/>
      <c r="AGX174" s="176"/>
      <c r="AGY174" s="176"/>
      <c r="AGZ174" s="176"/>
      <c r="AHA174" s="176"/>
      <c r="AHB174" s="176"/>
      <c r="AHC174" s="176"/>
      <c r="AHD174" s="176"/>
      <c r="AHE174" s="176"/>
      <c r="AHF174" s="176"/>
      <c r="AHG174" s="176"/>
      <c r="AHH174" s="176"/>
      <c r="AHI174" s="176"/>
      <c r="AHJ174" s="176"/>
      <c r="AHK174" s="176"/>
      <c r="AHL174" s="176"/>
      <c r="AHM174" s="176"/>
      <c r="AHN174" s="176"/>
      <c r="AHO174" s="176"/>
      <c r="AHP174" s="176"/>
      <c r="AHQ174" s="176"/>
      <c r="AHR174" s="176"/>
      <c r="AHS174" s="176"/>
      <c r="AHT174" s="176"/>
      <c r="AHU174" s="176"/>
      <c r="AHV174" s="176"/>
      <c r="AHW174" s="176"/>
      <c r="AHX174" s="176"/>
      <c r="AHY174" s="176"/>
      <c r="AHZ174" s="176"/>
      <c r="AIA174" s="176"/>
      <c r="AIB174" s="176"/>
      <c r="AIC174" s="176"/>
      <c r="AID174" s="176"/>
      <c r="AIE174" s="176"/>
      <c r="AIF174" s="176"/>
      <c r="AIG174" s="176"/>
      <c r="AIH174" s="176"/>
      <c r="AII174" s="176"/>
      <c r="AIJ174" s="176"/>
      <c r="AIK174" s="176"/>
      <c r="AIL174" s="176"/>
      <c r="AIM174" s="176"/>
      <c r="AIN174" s="176"/>
      <c r="AIO174" s="176"/>
      <c r="AIP174" s="176"/>
      <c r="AIQ174" s="176"/>
      <c r="AIR174" s="176"/>
      <c r="AIS174" s="176"/>
      <c r="AIT174" s="176"/>
      <c r="AIU174" s="176"/>
      <c r="AIV174" s="176"/>
      <c r="AIW174" s="176"/>
      <c r="AIX174" s="176"/>
      <c r="AIY174" s="176"/>
      <c r="AIZ174" s="176"/>
      <c r="AJA174" s="176"/>
      <c r="AJB174" s="176"/>
      <c r="AJC174" s="176"/>
      <c r="AJD174" s="176"/>
      <c r="AJE174" s="176"/>
      <c r="AJF174" s="176"/>
      <c r="AJG174" s="176"/>
      <c r="AJH174" s="176"/>
      <c r="AJI174" s="176"/>
      <c r="AJJ174" s="176"/>
      <c r="AJK174" s="176"/>
      <c r="AJL174" s="176"/>
      <c r="AJM174" s="176"/>
      <c r="AJN174" s="176"/>
      <c r="AJO174" s="176"/>
      <c r="AJP174" s="176"/>
      <c r="AJQ174" s="176"/>
      <c r="AJR174" s="176"/>
      <c r="AJS174" s="176"/>
      <c r="AJT174" s="176"/>
      <c r="AJU174" s="176"/>
      <c r="AJV174" s="176"/>
      <c r="AJW174" s="176"/>
      <c r="AJX174" s="176"/>
      <c r="AJY174" s="176"/>
      <c r="AJZ174" s="176"/>
      <c r="AKA174" s="176"/>
      <c r="AKB174" s="176"/>
      <c r="AKC174" s="176"/>
      <c r="AKD174" s="176"/>
      <c r="AKE174" s="176"/>
      <c r="AKF174" s="176"/>
      <c r="AKG174" s="176"/>
      <c r="AKH174" s="176"/>
      <c r="AKI174" s="176"/>
      <c r="AKJ174" s="176"/>
      <c r="AKK174" s="176"/>
      <c r="AKL174" s="176"/>
      <c r="AKM174" s="176"/>
      <c r="AKN174" s="176"/>
      <c r="AKO174" s="176"/>
      <c r="AKP174" s="176"/>
      <c r="AKQ174" s="176"/>
      <c r="AKR174" s="176"/>
      <c r="AKS174" s="176"/>
      <c r="AKT174" s="176"/>
      <c r="AKU174" s="176"/>
      <c r="AKV174" s="176"/>
      <c r="AKW174" s="176"/>
      <c r="AKX174" s="176"/>
      <c r="AKY174" s="176"/>
      <c r="AKZ174" s="176"/>
      <c r="ALA174" s="176"/>
      <c r="ALB174" s="176"/>
      <c r="ALC174" s="176"/>
      <c r="ALD174" s="176"/>
      <c r="ALE174" s="176"/>
      <c r="ALF174" s="176"/>
      <c r="ALG174" s="176"/>
      <c r="ALH174" s="176"/>
      <c r="ALI174" s="176"/>
      <c r="ALJ174" s="176"/>
      <c r="ALK174" s="176"/>
      <c r="ALL174" s="176"/>
      <c r="ALM174" s="176"/>
      <c r="ALN174" s="176"/>
      <c r="ALO174" s="176"/>
      <c r="ALP174" s="176"/>
      <c r="ALQ174" s="176"/>
      <c r="ALR174" s="176"/>
      <c r="ALS174" s="176"/>
      <c r="ALT174" s="176"/>
      <c r="ALU174" s="176"/>
      <c r="ALV174" s="176"/>
      <c r="ALW174" s="176"/>
      <c r="ALX174" s="176"/>
      <c r="ALY174" s="176"/>
      <c r="ALZ174" s="176"/>
      <c r="AMA174" s="176"/>
      <c r="AMB174" s="176"/>
      <c r="AMC174" s="176"/>
      <c r="AMD174" s="176"/>
      <c r="AME174" s="176"/>
      <c r="AMF174" s="176"/>
      <c r="AMG174" s="176"/>
      <c r="AMH174" s="176"/>
      <c r="AMI174" s="176"/>
      <c r="AMJ174" s="176"/>
      <c r="AMK174" s="176"/>
      <c r="AML174" s="176"/>
      <c r="AMM174" s="176"/>
      <c r="AMN174" s="176"/>
      <c r="AMO174" s="176"/>
      <c r="AMP174" s="176"/>
      <c r="AMQ174" s="176"/>
      <c r="AMR174" s="176"/>
      <c r="AMS174" s="176"/>
      <c r="AMT174" s="176"/>
      <c r="AMU174" s="176"/>
      <c r="AMV174" s="176"/>
      <c r="AMW174" s="176"/>
      <c r="AMX174" s="176"/>
      <c r="AMY174" s="176"/>
      <c r="AMZ174" s="176"/>
      <c r="ANA174" s="176"/>
      <c r="ANB174" s="176"/>
      <c r="ANC174" s="176"/>
      <c r="AND174" s="176"/>
      <c r="ANE174" s="176"/>
      <c r="ANF174" s="176"/>
      <c r="ANG174" s="176"/>
      <c r="ANH174" s="176"/>
      <c r="ANI174" s="176"/>
      <c r="ANJ174" s="176"/>
      <c r="ANK174" s="176"/>
      <c r="ANL174" s="176"/>
      <c r="ANM174" s="176"/>
      <c r="ANN174" s="176"/>
      <c r="ANO174" s="176"/>
      <c r="ANP174" s="176"/>
      <c r="ANQ174" s="176"/>
      <c r="ANR174" s="176"/>
      <c r="ANS174" s="176"/>
      <c r="ANT174" s="176"/>
      <c r="ANU174" s="176"/>
      <c r="ANV174" s="176"/>
      <c r="ANW174" s="176"/>
      <c r="ANX174" s="176"/>
      <c r="ANY174" s="176"/>
      <c r="ANZ174" s="176"/>
      <c r="AOA174" s="176"/>
      <c r="AOB174" s="176"/>
      <c r="AOC174" s="176"/>
      <c r="AOD174" s="176"/>
      <c r="AOE174" s="176"/>
      <c r="AOF174" s="176"/>
      <c r="AOG174" s="176"/>
      <c r="AOH174" s="176"/>
      <c r="AOI174" s="176"/>
      <c r="AOJ174" s="176"/>
      <c r="AOK174" s="176"/>
      <c r="AOL174" s="176"/>
      <c r="AOM174" s="176"/>
      <c r="AON174" s="176"/>
      <c r="AOO174" s="176"/>
      <c r="AOP174" s="176"/>
      <c r="AOQ174" s="176"/>
      <c r="AOR174" s="176"/>
      <c r="AOS174" s="176"/>
      <c r="AOT174" s="176"/>
      <c r="AOU174" s="176"/>
      <c r="AOV174" s="176"/>
      <c r="AOW174" s="176"/>
      <c r="AOX174" s="176"/>
      <c r="AOY174" s="176"/>
      <c r="AOZ174" s="176"/>
      <c r="APA174" s="176"/>
      <c r="APB174" s="176"/>
      <c r="APC174" s="176"/>
      <c r="APD174" s="176"/>
      <c r="APE174" s="176"/>
      <c r="APF174" s="176"/>
      <c r="APG174" s="176"/>
      <c r="APH174" s="176"/>
      <c r="API174" s="176"/>
      <c r="APJ174" s="176"/>
      <c r="APK174" s="176"/>
      <c r="APL174" s="176"/>
      <c r="APM174" s="176"/>
      <c r="APN174" s="176"/>
      <c r="APO174" s="176"/>
      <c r="APP174" s="176"/>
      <c r="APQ174" s="176"/>
      <c r="APR174" s="176"/>
      <c r="APS174" s="176"/>
      <c r="APT174" s="176"/>
      <c r="APU174" s="176"/>
      <c r="APV174" s="176"/>
      <c r="APW174" s="176"/>
      <c r="APX174" s="176"/>
      <c r="APY174" s="176"/>
      <c r="APZ174" s="176"/>
      <c r="AQA174" s="176"/>
      <c r="AQB174" s="176"/>
      <c r="AQC174" s="176"/>
      <c r="AQD174" s="176"/>
      <c r="AQE174" s="176"/>
      <c r="AQF174" s="176"/>
      <c r="AQG174" s="176"/>
      <c r="AQH174" s="176"/>
      <c r="AQI174" s="176"/>
      <c r="AQJ174" s="176"/>
      <c r="AQK174" s="176"/>
      <c r="AQL174" s="176"/>
      <c r="AQM174" s="176"/>
      <c r="AQN174" s="176"/>
      <c r="AQO174" s="176"/>
      <c r="AQP174" s="176"/>
      <c r="AQQ174" s="176"/>
      <c r="AQR174" s="176"/>
      <c r="AQS174" s="176"/>
      <c r="AQT174" s="176"/>
      <c r="AQU174" s="176"/>
      <c r="AQV174" s="176"/>
      <c r="AQW174" s="176"/>
      <c r="AQX174" s="176"/>
      <c r="AQY174" s="176"/>
      <c r="AQZ174" s="176"/>
      <c r="ARA174" s="176"/>
      <c r="ARB174" s="176"/>
      <c r="ARC174" s="176"/>
      <c r="ARD174" s="176"/>
      <c r="ARE174" s="176"/>
      <c r="ARF174" s="176"/>
      <c r="ARG174" s="176"/>
      <c r="ARH174" s="176"/>
      <c r="ARI174" s="176"/>
      <c r="ARJ174" s="176"/>
      <c r="ARK174" s="176"/>
      <c r="ARL174" s="176"/>
      <c r="ARM174" s="176"/>
      <c r="ARN174" s="176"/>
      <c r="ARO174" s="176"/>
      <c r="ARP174" s="176"/>
      <c r="ARQ174" s="176"/>
      <c r="ARR174" s="176"/>
      <c r="ARS174" s="176"/>
      <c r="ART174" s="176"/>
      <c r="ARU174" s="176"/>
      <c r="ARV174" s="176"/>
      <c r="ARW174" s="176"/>
      <c r="ARX174" s="176"/>
      <c r="ARY174" s="176"/>
      <c r="ARZ174" s="176"/>
      <c r="ASA174" s="176"/>
      <c r="ASB174" s="176"/>
      <c r="ASC174" s="176"/>
      <c r="ASD174" s="176"/>
      <c r="ASE174" s="176"/>
      <c r="ASF174" s="176"/>
      <c r="ASG174" s="176"/>
      <c r="ASH174" s="176"/>
      <c r="ASI174" s="176"/>
      <c r="ASJ174" s="176"/>
      <c r="ASK174" s="176"/>
      <c r="ASL174" s="176"/>
      <c r="ASM174" s="176"/>
      <c r="ASN174" s="176"/>
      <c r="ASO174" s="176"/>
      <c r="ASP174" s="176"/>
      <c r="ASQ174" s="176"/>
      <c r="ASR174" s="176"/>
      <c r="ASS174" s="176"/>
      <c r="AST174" s="176"/>
      <c r="ASU174" s="176"/>
      <c r="ASV174" s="176"/>
      <c r="ASW174" s="176"/>
      <c r="ASX174" s="176"/>
      <c r="ASY174" s="176"/>
      <c r="ASZ174" s="176"/>
      <c r="ATA174" s="176"/>
      <c r="ATB174" s="176"/>
      <c r="ATC174" s="176"/>
      <c r="ATD174" s="176"/>
      <c r="ATE174" s="176"/>
      <c r="ATF174" s="176"/>
      <c r="ATG174" s="176"/>
      <c r="ATH174" s="176"/>
      <c r="ATI174" s="176"/>
      <c r="ATJ174" s="176"/>
      <c r="ATK174" s="176"/>
      <c r="ATL174" s="176"/>
      <c r="ATM174" s="176"/>
      <c r="ATN174" s="176"/>
      <c r="ATO174" s="176"/>
      <c r="ATP174" s="176"/>
      <c r="ATQ174" s="176"/>
      <c r="ATR174" s="176"/>
      <c r="ATS174" s="176"/>
      <c r="ATT174" s="176"/>
      <c r="ATU174" s="176"/>
      <c r="ATV174" s="176"/>
      <c r="ATW174" s="176"/>
      <c r="ATX174" s="176"/>
      <c r="ATY174" s="176"/>
      <c r="ATZ174" s="176"/>
      <c r="AUA174" s="176"/>
      <c r="AUB174" s="176"/>
      <c r="AUC174" s="176"/>
      <c r="AUD174" s="176"/>
      <c r="AUE174" s="176"/>
      <c r="AUF174" s="176"/>
      <c r="AUG174" s="176"/>
      <c r="AUH174" s="176"/>
      <c r="AUI174" s="176"/>
      <c r="AUJ174" s="176"/>
      <c r="AUK174" s="176"/>
      <c r="AUL174" s="176"/>
      <c r="AUM174" s="176"/>
      <c r="AUN174" s="176"/>
      <c r="AUO174" s="176"/>
      <c r="AUP174" s="176"/>
      <c r="AUQ174" s="176"/>
      <c r="AUR174" s="176"/>
      <c r="AUS174" s="176"/>
      <c r="AUT174" s="176"/>
      <c r="AUU174" s="176"/>
      <c r="AUV174" s="176"/>
      <c r="AUW174" s="176"/>
      <c r="AUX174" s="176"/>
      <c r="AUY174" s="176"/>
      <c r="AUZ174" s="176"/>
      <c r="AVA174" s="176"/>
      <c r="AVB174" s="176"/>
      <c r="AVC174" s="176"/>
      <c r="AVD174" s="176"/>
      <c r="AVE174" s="176"/>
      <c r="AVF174" s="176"/>
      <c r="AVG174" s="176"/>
      <c r="AVH174" s="176"/>
      <c r="AVI174" s="176"/>
      <c r="AVJ174" s="176"/>
      <c r="AVK174" s="176"/>
      <c r="AVL174" s="176"/>
      <c r="AVM174" s="176"/>
      <c r="AVN174" s="176"/>
      <c r="AVO174" s="176"/>
      <c r="AVP174" s="176"/>
      <c r="AVQ174" s="176"/>
      <c r="AVR174" s="176"/>
      <c r="AVS174" s="176"/>
      <c r="AVT174" s="176"/>
      <c r="AVU174" s="176"/>
      <c r="AVV174" s="176"/>
      <c r="AVW174" s="176"/>
      <c r="AVX174" s="176"/>
      <c r="AVY174" s="176"/>
      <c r="AVZ174" s="176"/>
      <c r="AWA174" s="176"/>
      <c r="AWB174" s="176"/>
      <c r="AWC174" s="176"/>
      <c r="AWD174" s="176"/>
      <c r="AWE174" s="176"/>
      <c r="AWF174" s="176"/>
      <c r="AWG174" s="176"/>
      <c r="AWH174" s="176"/>
      <c r="AWI174" s="176"/>
      <c r="AWJ174" s="176"/>
      <c r="AWK174" s="176"/>
      <c r="AWL174" s="176"/>
      <c r="AWM174" s="176"/>
      <c r="AWN174" s="176"/>
      <c r="AWO174" s="176"/>
      <c r="AWP174" s="176"/>
      <c r="AWQ174" s="176"/>
      <c r="AWR174" s="176"/>
      <c r="AWS174" s="176"/>
      <c r="AWT174" s="176"/>
      <c r="AWU174" s="176"/>
      <c r="AWV174" s="176"/>
      <c r="AWW174" s="176"/>
      <c r="AWX174" s="176"/>
      <c r="AWY174" s="176"/>
      <c r="AWZ174" s="176"/>
      <c r="AXA174" s="176"/>
      <c r="AXB174" s="176"/>
      <c r="AXC174" s="176"/>
      <c r="AXD174" s="176"/>
      <c r="AXE174" s="176"/>
      <c r="AXF174" s="176"/>
      <c r="AXG174" s="176"/>
      <c r="AXH174" s="176"/>
      <c r="AXI174" s="176"/>
      <c r="AXJ174" s="176"/>
      <c r="AXK174" s="176"/>
      <c r="AXL174" s="176"/>
      <c r="AXM174" s="176"/>
      <c r="AXN174" s="176"/>
      <c r="AXO174" s="176"/>
      <c r="AXP174" s="176"/>
      <c r="AXQ174" s="176"/>
      <c r="AXR174" s="176"/>
      <c r="AXS174" s="176"/>
      <c r="AXT174" s="176"/>
      <c r="AXU174" s="176"/>
      <c r="AXV174" s="176"/>
      <c r="AXW174" s="176"/>
      <c r="AXX174" s="176"/>
      <c r="AXY174" s="176"/>
      <c r="AXZ174" s="176"/>
      <c r="AYA174" s="176"/>
      <c r="AYB174" s="176"/>
      <c r="AYC174" s="176"/>
      <c r="AYD174" s="176"/>
      <c r="AYE174" s="176"/>
      <c r="AYF174" s="176"/>
      <c r="AYG174" s="176"/>
      <c r="AYH174" s="176"/>
      <c r="AYI174" s="176"/>
      <c r="AYJ174" s="176"/>
      <c r="AYK174" s="176"/>
      <c r="AYL174" s="176"/>
      <c r="AYM174" s="176"/>
      <c r="AYN174" s="176"/>
      <c r="AYO174" s="176"/>
      <c r="AYP174" s="176"/>
      <c r="AYQ174" s="176"/>
      <c r="AYR174" s="176"/>
      <c r="AYS174" s="176"/>
      <c r="AYT174" s="176"/>
      <c r="AYU174" s="176"/>
      <c r="AYV174" s="176"/>
      <c r="AYW174" s="176"/>
      <c r="AYX174" s="176"/>
      <c r="AYY174" s="176"/>
      <c r="AYZ174" s="176"/>
      <c r="AZA174" s="176"/>
      <c r="AZB174" s="176"/>
      <c r="AZC174" s="176"/>
      <c r="AZD174" s="176"/>
      <c r="AZE174" s="176"/>
      <c r="AZF174" s="176"/>
      <c r="AZG174" s="176"/>
      <c r="AZH174" s="176"/>
      <c r="AZI174" s="176"/>
      <c r="AZJ174" s="176"/>
      <c r="AZK174" s="176"/>
      <c r="AZL174" s="176"/>
      <c r="AZM174" s="176"/>
      <c r="AZN174" s="176"/>
      <c r="AZO174" s="176"/>
      <c r="AZP174" s="176"/>
      <c r="AZQ174" s="176"/>
      <c r="AZR174" s="176"/>
      <c r="AZS174" s="176"/>
      <c r="AZT174" s="176"/>
      <c r="AZU174" s="176"/>
      <c r="AZV174" s="176"/>
      <c r="AZW174" s="176"/>
      <c r="AZX174" s="176"/>
      <c r="AZY174" s="176"/>
      <c r="AZZ174" s="176"/>
      <c r="BAA174" s="176"/>
      <c r="BAB174" s="176"/>
      <c r="BAC174" s="176"/>
      <c r="BAD174" s="176"/>
      <c r="BAE174" s="176"/>
      <c r="BAF174" s="176"/>
      <c r="BAG174" s="176"/>
      <c r="BAH174" s="176"/>
      <c r="BAI174" s="176"/>
      <c r="BAJ174" s="176"/>
      <c r="BAK174" s="176"/>
      <c r="BAL174" s="176"/>
      <c r="BAM174" s="176"/>
      <c r="BAN174" s="176"/>
      <c r="BAO174" s="176"/>
      <c r="BAP174" s="176"/>
      <c r="BAQ174" s="176"/>
      <c r="BAR174" s="176"/>
      <c r="BAS174" s="176"/>
      <c r="BAT174" s="176"/>
      <c r="BAU174" s="176"/>
      <c r="BAV174" s="176"/>
      <c r="BAW174" s="176"/>
      <c r="BAX174" s="176"/>
      <c r="BAY174" s="176"/>
      <c r="BAZ174" s="176"/>
      <c r="BBA174" s="176"/>
      <c r="BBB174" s="176"/>
      <c r="BBC174" s="176"/>
      <c r="BBD174" s="176"/>
      <c r="BBE174" s="176"/>
      <c r="BBF174" s="176"/>
      <c r="BBG174" s="176"/>
      <c r="BBH174" s="176"/>
      <c r="BBI174" s="176"/>
      <c r="BBJ174" s="176"/>
      <c r="BBK174" s="176"/>
      <c r="BBL174" s="176"/>
      <c r="BBM174" s="176"/>
      <c r="BBN174" s="176"/>
      <c r="BBO174" s="176"/>
      <c r="BBP174" s="176"/>
      <c r="BBQ174" s="176"/>
      <c r="BBR174" s="176"/>
      <c r="BBS174" s="176"/>
      <c r="BBT174" s="176"/>
      <c r="BBU174" s="176"/>
      <c r="BBV174" s="176"/>
      <c r="BBW174" s="176"/>
      <c r="BBX174" s="176"/>
      <c r="BBY174" s="176"/>
      <c r="BBZ174" s="176"/>
      <c r="BCA174" s="176"/>
      <c r="BCB174" s="176"/>
      <c r="BCC174" s="176"/>
      <c r="BCD174" s="176"/>
      <c r="BCE174" s="176"/>
      <c r="BCF174" s="176"/>
      <c r="BCG174" s="176"/>
      <c r="BCH174" s="176"/>
      <c r="BCI174" s="176"/>
      <c r="BCJ174" s="176"/>
      <c r="BCK174" s="176"/>
      <c r="BCL174" s="176"/>
      <c r="BCM174" s="176"/>
      <c r="BCN174" s="176"/>
      <c r="BCO174" s="176"/>
      <c r="BCP174" s="176"/>
      <c r="BCQ174" s="176"/>
      <c r="BCR174" s="176"/>
      <c r="BCS174" s="176"/>
      <c r="BCT174" s="176"/>
      <c r="BCU174" s="176"/>
      <c r="BCV174" s="176"/>
      <c r="BCW174" s="176"/>
      <c r="BCX174" s="176"/>
      <c r="BCY174" s="176"/>
      <c r="BCZ174" s="176"/>
      <c r="BDA174" s="176"/>
      <c r="BDB174" s="176"/>
      <c r="BDC174" s="176"/>
      <c r="BDD174" s="176"/>
      <c r="BDE174" s="176"/>
      <c r="BDF174" s="176"/>
      <c r="BDG174" s="176"/>
      <c r="BDH174" s="176"/>
      <c r="BDI174" s="176"/>
      <c r="BDJ174" s="176"/>
      <c r="BDK174" s="176"/>
      <c r="BDL174" s="176"/>
      <c r="BDM174" s="176"/>
      <c r="BDN174" s="176"/>
      <c r="BDO174" s="176"/>
      <c r="BDP174" s="176"/>
      <c r="BDQ174" s="176"/>
      <c r="BDR174" s="176"/>
      <c r="BDS174" s="176"/>
      <c r="BDT174" s="176"/>
      <c r="BDU174" s="176"/>
      <c r="BDV174" s="176"/>
      <c r="BDW174" s="176"/>
      <c r="BDX174" s="176"/>
      <c r="BDY174" s="176"/>
      <c r="BDZ174" s="176"/>
      <c r="BEA174" s="176"/>
      <c r="BEB174" s="176"/>
      <c r="BEC174" s="176"/>
      <c r="BED174" s="176"/>
      <c r="BEE174" s="176"/>
      <c r="BEF174" s="176"/>
      <c r="BEG174" s="176"/>
      <c r="BEH174" s="176"/>
      <c r="BEI174" s="176"/>
      <c r="BEJ174" s="176"/>
      <c r="BEK174" s="176"/>
      <c r="BEL174" s="176"/>
      <c r="BEM174" s="176"/>
      <c r="BEN174" s="176"/>
      <c r="BEO174" s="176"/>
      <c r="BEP174" s="176"/>
      <c r="BEQ174" s="176"/>
      <c r="BER174" s="176"/>
      <c r="BES174" s="176"/>
      <c r="BET174" s="176"/>
      <c r="BEU174" s="176"/>
      <c r="BEV174" s="176"/>
      <c r="BEW174" s="176"/>
      <c r="BEX174" s="176"/>
      <c r="BEY174" s="176"/>
      <c r="BEZ174" s="176"/>
      <c r="BFA174" s="176"/>
      <c r="BFB174" s="176"/>
      <c r="BFC174" s="176"/>
      <c r="BFD174" s="176"/>
      <c r="BFE174" s="176"/>
      <c r="BFF174" s="176"/>
      <c r="BFG174" s="176"/>
      <c r="BFH174" s="176"/>
      <c r="BFI174" s="176"/>
      <c r="BFJ174" s="176"/>
      <c r="BFK174" s="176"/>
      <c r="BFL174" s="176"/>
      <c r="BFM174" s="176"/>
      <c r="BFN174" s="176"/>
      <c r="BFO174" s="176"/>
      <c r="BFP174" s="176"/>
      <c r="BFQ174" s="176"/>
      <c r="BFR174" s="176"/>
      <c r="BFS174" s="176"/>
      <c r="BFT174" s="176"/>
      <c r="BFU174" s="176"/>
      <c r="BFV174" s="176"/>
      <c r="BFW174" s="176"/>
      <c r="BFX174" s="176"/>
      <c r="BFY174" s="176"/>
      <c r="BFZ174" s="176"/>
      <c r="BGA174" s="176"/>
      <c r="BGB174" s="176"/>
      <c r="BGC174" s="176"/>
      <c r="BGD174" s="176"/>
      <c r="BGE174" s="176"/>
      <c r="BGF174" s="176"/>
      <c r="BGG174" s="176"/>
      <c r="BGH174" s="176"/>
      <c r="BGI174" s="176"/>
      <c r="BGJ174" s="176"/>
      <c r="BGK174" s="176"/>
      <c r="BGL174" s="176"/>
      <c r="BGM174" s="176"/>
      <c r="BGN174" s="176"/>
      <c r="BGO174" s="176"/>
      <c r="BGP174" s="176"/>
      <c r="BGQ174" s="176"/>
      <c r="BGR174" s="176"/>
      <c r="BGS174" s="176"/>
      <c r="BGT174" s="176"/>
      <c r="BGU174" s="176"/>
      <c r="BGV174" s="176"/>
      <c r="BGW174" s="176"/>
      <c r="BGX174" s="176"/>
      <c r="BGY174" s="176"/>
      <c r="BGZ174" s="176"/>
      <c r="BHA174" s="176"/>
      <c r="BHB174" s="176"/>
      <c r="BHC174" s="176"/>
      <c r="BHD174" s="176"/>
      <c r="BHE174" s="176"/>
      <c r="BHF174" s="176"/>
      <c r="BHG174" s="176"/>
      <c r="BHH174" s="176"/>
      <c r="BHI174" s="176"/>
      <c r="BHJ174" s="176"/>
      <c r="BHK174" s="176"/>
      <c r="BHL174" s="176"/>
      <c r="BHM174" s="176"/>
      <c r="BHN174" s="176"/>
      <c r="BHO174" s="176"/>
      <c r="BHP174" s="176"/>
      <c r="BHQ174" s="176"/>
      <c r="BHR174" s="176"/>
      <c r="BHS174" s="176"/>
      <c r="BHT174" s="176"/>
      <c r="BHU174" s="176"/>
      <c r="BHV174" s="176"/>
      <c r="BHW174" s="176"/>
      <c r="BHX174" s="176"/>
      <c r="BHY174" s="176"/>
      <c r="BHZ174" s="176"/>
      <c r="BIA174" s="176"/>
      <c r="BIB174" s="176"/>
      <c r="BIC174" s="176"/>
      <c r="BID174" s="176"/>
      <c r="BIE174" s="176"/>
      <c r="BIF174" s="176"/>
      <c r="BIG174" s="176"/>
      <c r="BIH174" s="176"/>
      <c r="BII174" s="176"/>
      <c r="BIJ174" s="176"/>
      <c r="BIK174" s="176"/>
      <c r="BIL174" s="176"/>
      <c r="BIM174" s="176"/>
      <c r="BIN174" s="176"/>
      <c r="BIO174" s="176"/>
      <c r="BIP174" s="176"/>
      <c r="BIQ174" s="176"/>
      <c r="BIR174" s="176"/>
      <c r="BIS174" s="176"/>
      <c r="BIT174" s="176"/>
      <c r="BIU174" s="176"/>
      <c r="BIV174" s="176"/>
      <c r="BIW174" s="176"/>
      <c r="BIX174" s="176"/>
      <c r="BIY174" s="176"/>
      <c r="BIZ174" s="176"/>
      <c r="BJA174" s="176"/>
      <c r="BJB174" s="176"/>
      <c r="BJC174" s="176"/>
      <c r="BJD174" s="176"/>
      <c r="BJE174" s="176"/>
      <c r="BJF174" s="176"/>
      <c r="BJG174" s="176"/>
      <c r="BJH174" s="176"/>
      <c r="BJI174" s="176"/>
      <c r="BJJ174" s="176"/>
      <c r="BJK174" s="176"/>
      <c r="BJL174" s="176"/>
      <c r="BJM174" s="176"/>
      <c r="BJN174" s="176"/>
      <c r="BJO174" s="176"/>
      <c r="BJP174" s="176"/>
      <c r="BJQ174" s="176"/>
      <c r="BJR174" s="176"/>
      <c r="BJS174" s="176"/>
      <c r="BJT174" s="176"/>
      <c r="BJU174" s="176"/>
      <c r="BJV174" s="176"/>
      <c r="BJW174" s="176"/>
      <c r="BJX174" s="176"/>
      <c r="BJY174" s="176"/>
      <c r="BJZ174" s="176"/>
      <c r="BKA174" s="176"/>
      <c r="BKB174" s="176"/>
      <c r="BKC174" s="176"/>
      <c r="BKD174" s="176"/>
      <c r="BKE174" s="176"/>
      <c r="BKF174" s="176"/>
      <c r="BKG174" s="176"/>
      <c r="BKH174" s="176"/>
      <c r="BKI174" s="176"/>
      <c r="BKJ174" s="176"/>
      <c r="BKK174" s="176"/>
      <c r="BKL174" s="176"/>
      <c r="BKM174" s="176"/>
      <c r="BKN174" s="176"/>
      <c r="BKO174" s="176"/>
      <c r="BKP174" s="176"/>
      <c r="BKQ174" s="176"/>
      <c r="BKR174" s="176"/>
      <c r="BKS174" s="176"/>
      <c r="BKT174" s="176"/>
      <c r="BKU174" s="176"/>
      <c r="BKV174" s="176"/>
      <c r="BKW174" s="176"/>
      <c r="BKX174" s="176"/>
      <c r="BKY174" s="176"/>
      <c r="BKZ174" s="176"/>
      <c r="BLA174" s="176"/>
      <c r="BLB174" s="176"/>
      <c r="BLC174" s="176"/>
      <c r="BLD174" s="176"/>
      <c r="BLE174" s="176"/>
      <c r="BLF174" s="176"/>
      <c r="BLG174" s="176"/>
      <c r="BLH174" s="176"/>
      <c r="BLI174" s="176"/>
      <c r="BLJ174" s="176"/>
      <c r="BLK174" s="176"/>
      <c r="BLL174" s="176"/>
      <c r="BLM174" s="176"/>
      <c r="BLN174" s="176"/>
      <c r="BLO174" s="176"/>
      <c r="BLP174" s="176"/>
      <c r="BLQ174" s="176"/>
      <c r="BLR174" s="176"/>
      <c r="BLS174" s="176"/>
      <c r="BLT174" s="176"/>
      <c r="BLU174" s="176"/>
      <c r="BLV174" s="176"/>
      <c r="BLW174" s="176"/>
      <c r="BLX174" s="176"/>
      <c r="BLY174" s="176"/>
      <c r="BLZ174" s="176"/>
      <c r="BMA174" s="176"/>
      <c r="BMB174" s="176"/>
      <c r="BMC174" s="176"/>
      <c r="BMD174" s="176"/>
      <c r="BME174" s="176"/>
      <c r="BMF174" s="176"/>
      <c r="BMG174" s="176"/>
      <c r="BMH174" s="176"/>
      <c r="BMI174" s="176"/>
      <c r="BMJ174" s="176"/>
      <c r="BMK174" s="176"/>
      <c r="BML174" s="176"/>
      <c r="BMM174" s="176"/>
      <c r="BMN174" s="176"/>
      <c r="BMO174" s="176"/>
      <c r="BMP174" s="176"/>
      <c r="BMQ174" s="176"/>
      <c r="BMR174" s="176"/>
      <c r="BMS174" s="176"/>
      <c r="BMT174" s="176"/>
      <c r="BMU174" s="176"/>
      <c r="BMV174" s="176"/>
      <c r="BMW174" s="176"/>
      <c r="BMX174" s="176"/>
      <c r="BMY174" s="176"/>
      <c r="BMZ174" s="176"/>
      <c r="BNA174" s="176"/>
      <c r="BNB174" s="176"/>
      <c r="BNC174" s="176"/>
      <c r="BND174" s="176"/>
      <c r="BNE174" s="176"/>
      <c r="BNF174" s="176"/>
      <c r="BNG174" s="176"/>
      <c r="BNH174" s="176"/>
      <c r="BNI174" s="176"/>
      <c r="BNJ174" s="176"/>
      <c r="BNK174" s="176"/>
      <c r="BNL174" s="176"/>
      <c r="BNM174" s="176"/>
      <c r="BNN174" s="176"/>
      <c r="BNO174" s="176"/>
      <c r="BNP174" s="176"/>
      <c r="BNQ174" s="176"/>
      <c r="BNR174" s="176"/>
      <c r="BNS174" s="176"/>
      <c r="BNT174" s="176"/>
      <c r="BNU174" s="176"/>
      <c r="BNV174" s="176"/>
      <c r="BNW174" s="176"/>
      <c r="BNX174" s="176"/>
      <c r="BNY174" s="176"/>
      <c r="BNZ174" s="176"/>
      <c r="BOA174" s="176"/>
      <c r="BOB174" s="176"/>
      <c r="BOC174" s="176"/>
      <c r="BOD174" s="176"/>
      <c r="BOE174" s="176"/>
      <c r="BOF174" s="176"/>
      <c r="BOG174" s="176"/>
      <c r="BOH174" s="176"/>
      <c r="BOI174" s="176"/>
      <c r="BOJ174" s="176"/>
      <c r="BOK174" s="176"/>
      <c r="BOL174" s="176"/>
      <c r="BOM174" s="176"/>
      <c r="BON174" s="176"/>
      <c r="BOO174" s="176"/>
      <c r="BOP174" s="176"/>
      <c r="BOQ174" s="176"/>
      <c r="BOR174" s="176"/>
      <c r="BOS174" s="176"/>
      <c r="BOT174" s="176"/>
      <c r="BOU174" s="176"/>
      <c r="BOV174" s="176"/>
      <c r="BOW174" s="176"/>
      <c r="BOX174" s="176"/>
      <c r="BOY174" s="176"/>
      <c r="BOZ174" s="176"/>
      <c r="BPA174" s="176"/>
      <c r="BPB174" s="176"/>
      <c r="BPC174" s="176"/>
      <c r="BPD174" s="176"/>
      <c r="BPE174" s="176"/>
      <c r="BPF174" s="176"/>
      <c r="BPG174" s="176"/>
      <c r="BPH174" s="176"/>
      <c r="BPI174" s="176"/>
      <c r="BPJ174" s="176"/>
      <c r="BPK174" s="176"/>
      <c r="BPL174" s="176"/>
      <c r="BPM174" s="176"/>
      <c r="BPN174" s="176"/>
      <c r="BPO174" s="176"/>
      <c r="BPP174" s="176"/>
      <c r="BPQ174" s="176"/>
      <c r="BPR174" s="176"/>
      <c r="BPS174" s="176"/>
      <c r="BPT174" s="176"/>
      <c r="BPU174" s="176"/>
      <c r="BPV174" s="176"/>
      <c r="BPW174" s="176"/>
      <c r="BPX174" s="176"/>
      <c r="BPY174" s="176"/>
      <c r="BPZ174" s="176"/>
      <c r="BQA174" s="176"/>
      <c r="BQB174" s="176"/>
      <c r="BQC174" s="176"/>
      <c r="BQD174" s="176"/>
      <c r="BQE174" s="176"/>
      <c r="BQF174" s="176"/>
      <c r="BQG174" s="176"/>
      <c r="BQH174" s="176"/>
      <c r="BQI174" s="176"/>
      <c r="BQJ174" s="176"/>
      <c r="BQK174" s="176"/>
      <c r="BQL174" s="176"/>
      <c r="BQM174" s="176"/>
      <c r="BQN174" s="176"/>
      <c r="BQO174" s="176"/>
      <c r="BQP174" s="176"/>
      <c r="BQQ174" s="176"/>
      <c r="BQR174" s="176"/>
      <c r="BQS174" s="176"/>
      <c r="BQT174" s="176"/>
      <c r="BQU174" s="176"/>
      <c r="BQV174" s="176"/>
      <c r="BQW174" s="176"/>
      <c r="BQX174" s="176"/>
      <c r="BQY174" s="176"/>
      <c r="BQZ174" s="176"/>
      <c r="BRA174" s="176"/>
      <c r="BRB174" s="176"/>
      <c r="BRC174" s="176"/>
      <c r="BRD174" s="176"/>
      <c r="BRE174" s="176"/>
      <c r="BRF174" s="176"/>
      <c r="BRG174" s="176"/>
      <c r="BRH174" s="176"/>
      <c r="BRI174" s="176"/>
      <c r="BRJ174" s="176"/>
      <c r="BRK174" s="176"/>
      <c r="BRL174" s="176"/>
      <c r="BRM174" s="176"/>
      <c r="BRN174" s="176"/>
      <c r="BRO174" s="176"/>
      <c r="BRP174" s="176"/>
      <c r="BRQ174" s="176"/>
      <c r="BRR174" s="176"/>
      <c r="BRS174" s="176"/>
      <c r="BRT174" s="176"/>
      <c r="BRU174" s="176"/>
      <c r="BRV174" s="176"/>
      <c r="BRW174" s="176"/>
      <c r="BRX174" s="176"/>
      <c r="BRY174" s="176"/>
      <c r="BRZ174" s="176"/>
      <c r="BSA174" s="176"/>
      <c r="BSB174" s="176"/>
      <c r="BSC174" s="176"/>
      <c r="BSD174" s="176"/>
      <c r="BSE174" s="176"/>
      <c r="BSF174" s="176"/>
      <c r="BSG174" s="176"/>
      <c r="BSH174" s="176"/>
      <c r="BSI174" s="176"/>
      <c r="BSJ174" s="176"/>
      <c r="BSK174" s="176"/>
      <c r="BSL174" s="176"/>
      <c r="BSM174" s="176"/>
      <c r="BSN174" s="176"/>
      <c r="BSO174" s="176"/>
      <c r="BSP174" s="176"/>
      <c r="BSQ174" s="176"/>
      <c r="BSR174" s="176"/>
      <c r="BSS174" s="176"/>
      <c r="BST174" s="176"/>
      <c r="BSU174" s="176"/>
      <c r="BSV174" s="176"/>
      <c r="BSW174" s="176"/>
      <c r="BSX174" s="176"/>
      <c r="BSY174" s="176"/>
      <c r="BSZ174" s="176"/>
      <c r="BTA174" s="176"/>
      <c r="BTB174" s="176"/>
      <c r="BTC174" s="176"/>
      <c r="BTD174" s="176"/>
      <c r="BTE174" s="176"/>
      <c r="BTF174" s="176"/>
      <c r="BTG174" s="176"/>
      <c r="BTH174" s="176"/>
      <c r="BTI174" s="176"/>
      <c r="BTJ174" s="176"/>
      <c r="BTK174" s="176"/>
      <c r="BTL174" s="176"/>
      <c r="BTM174" s="176"/>
      <c r="BTN174" s="176"/>
      <c r="BTO174" s="176"/>
      <c r="BTP174" s="176"/>
      <c r="BTQ174" s="176"/>
      <c r="BTR174" s="176"/>
      <c r="BTS174" s="176"/>
      <c r="BTT174" s="176"/>
      <c r="BTU174" s="176"/>
      <c r="BTV174" s="176"/>
      <c r="BTW174" s="176"/>
      <c r="BTX174" s="176"/>
      <c r="BTY174" s="176"/>
      <c r="BTZ174" s="176"/>
      <c r="BUA174" s="176"/>
      <c r="BUB174" s="176"/>
      <c r="BUC174" s="176"/>
      <c r="BUD174" s="176"/>
      <c r="BUE174" s="176"/>
      <c r="BUF174" s="176"/>
      <c r="BUG174" s="176"/>
      <c r="BUH174" s="176"/>
      <c r="BUI174" s="176"/>
      <c r="BUJ174" s="176"/>
      <c r="BUK174" s="176"/>
      <c r="BUL174" s="176"/>
      <c r="BUM174" s="176"/>
      <c r="BUN174" s="176"/>
      <c r="BUO174" s="176"/>
      <c r="BUP174" s="176"/>
      <c r="BUQ174" s="176"/>
      <c r="BUR174" s="176"/>
      <c r="BUS174" s="176"/>
      <c r="BUT174" s="176"/>
      <c r="BUU174" s="176"/>
      <c r="BUV174" s="176"/>
      <c r="BUW174" s="176"/>
      <c r="BUX174" s="176"/>
      <c r="BUY174" s="176"/>
      <c r="BUZ174" s="176"/>
      <c r="BVA174" s="176"/>
      <c r="BVB174" s="176"/>
      <c r="BVC174" s="176"/>
      <c r="BVD174" s="176"/>
      <c r="BVE174" s="176"/>
      <c r="BVF174" s="176"/>
      <c r="BVG174" s="176"/>
      <c r="BVH174" s="176"/>
      <c r="BVI174" s="176"/>
      <c r="BVJ174" s="176"/>
      <c r="BVK174" s="176"/>
      <c r="BVL174" s="176"/>
      <c r="BVM174" s="176"/>
      <c r="BVN174" s="176"/>
      <c r="BVO174" s="176"/>
      <c r="BVP174" s="176"/>
      <c r="BVQ174" s="176"/>
      <c r="BVR174" s="176"/>
      <c r="BVS174" s="176"/>
      <c r="BVT174" s="176"/>
      <c r="BVU174" s="176"/>
      <c r="BVV174" s="176"/>
      <c r="BVW174" s="176"/>
      <c r="BVX174" s="176"/>
      <c r="BVY174" s="176"/>
      <c r="BVZ174" s="176"/>
      <c r="BWA174" s="176"/>
      <c r="BWB174" s="176"/>
      <c r="BWC174" s="176"/>
      <c r="BWD174" s="176"/>
      <c r="BWE174" s="176"/>
      <c r="BWF174" s="176"/>
      <c r="BWG174" s="176"/>
      <c r="BWH174" s="176"/>
      <c r="BWI174" s="176"/>
      <c r="BWJ174" s="176"/>
      <c r="BWK174" s="176"/>
      <c r="BWL174" s="176"/>
      <c r="BWM174" s="176"/>
      <c r="BWN174" s="176"/>
      <c r="BWO174" s="176"/>
      <c r="BWP174" s="176"/>
      <c r="BWQ174" s="176"/>
      <c r="BWR174" s="176"/>
      <c r="BWS174" s="176"/>
      <c r="BWT174" s="176"/>
      <c r="BWU174" s="176"/>
      <c r="BWV174" s="176"/>
      <c r="BWW174" s="176"/>
      <c r="BWX174" s="176"/>
      <c r="BWY174" s="176"/>
      <c r="BWZ174" s="176"/>
      <c r="BXA174" s="176"/>
      <c r="BXB174" s="176"/>
      <c r="BXC174" s="176"/>
      <c r="BXD174" s="176"/>
      <c r="BXE174" s="176"/>
      <c r="BXF174" s="176"/>
      <c r="BXG174" s="176"/>
      <c r="BXH174" s="176"/>
      <c r="BXI174" s="176"/>
      <c r="BXJ174" s="176"/>
      <c r="BXK174" s="176"/>
      <c r="BXL174" s="176"/>
      <c r="BXM174" s="176"/>
      <c r="BXN174" s="176"/>
      <c r="BXO174" s="176"/>
      <c r="BXP174" s="176"/>
      <c r="BXQ174" s="176"/>
      <c r="BXR174" s="176"/>
      <c r="BXS174" s="176"/>
      <c r="BXT174" s="176"/>
      <c r="BXU174" s="176"/>
      <c r="BXV174" s="176"/>
      <c r="BXW174" s="176"/>
      <c r="BXX174" s="176"/>
      <c r="BXY174" s="176"/>
      <c r="BXZ174" s="176"/>
      <c r="BYA174" s="176"/>
      <c r="BYB174" s="176"/>
      <c r="BYC174" s="176"/>
      <c r="BYD174" s="176"/>
      <c r="BYE174" s="176"/>
      <c r="BYF174" s="176"/>
      <c r="BYG174" s="176"/>
      <c r="BYH174" s="176"/>
      <c r="BYI174" s="176"/>
      <c r="BYJ174" s="176"/>
      <c r="BYK174" s="176"/>
      <c r="BYL174" s="176"/>
      <c r="BYM174" s="176"/>
      <c r="BYN174" s="176"/>
      <c r="BYO174" s="176"/>
      <c r="BYP174" s="176"/>
      <c r="BYQ174" s="176"/>
      <c r="BYR174" s="176"/>
      <c r="BYS174" s="176"/>
      <c r="BYT174" s="176"/>
      <c r="BYU174" s="176"/>
      <c r="BYV174" s="176"/>
      <c r="BYW174" s="176"/>
      <c r="BYX174" s="176"/>
      <c r="BYY174" s="176"/>
      <c r="BYZ174" s="176"/>
      <c r="BZA174" s="176"/>
      <c r="BZB174" s="176"/>
      <c r="BZC174" s="176"/>
      <c r="BZD174" s="176"/>
      <c r="BZE174" s="176"/>
      <c r="BZF174" s="176"/>
      <c r="BZG174" s="176"/>
      <c r="BZH174" s="176"/>
      <c r="BZI174" s="176"/>
      <c r="BZJ174" s="176"/>
      <c r="BZK174" s="176"/>
      <c r="BZL174" s="176"/>
      <c r="BZM174" s="176"/>
      <c r="BZN174" s="176"/>
      <c r="BZO174" s="176"/>
      <c r="BZP174" s="176"/>
      <c r="BZQ174" s="176"/>
      <c r="BZR174" s="176"/>
      <c r="BZS174" s="176"/>
      <c r="BZT174" s="176"/>
      <c r="BZU174" s="176"/>
      <c r="BZV174" s="176"/>
      <c r="BZW174" s="176"/>
      <c r="BZX174" s="176"/>
      <c r="BZY174" s="176"/>
      <c r="BZZ174" s="176"/>
      <c r="CAA174" s="176"/>
      <c r="CAB174" s="176"/>
      <c r="CAC174" s="176"/>
      <c r="CAD174" s="176"/>
      <c r="CAE174" s="176"/>
      <c r="CAF174" s="176"/>
      <c r="CAG174" s="176"/>
      <c r="CAH174" s="176"/>
      <c r="CAI174" s="176"/>
      <c r="CAJ174" s="176"/>
      <c r="CAK174" s="176"/>
      <c r="CAL174" s="176"/>
      <c r="CAM174" s="176"/>
      <c r="CAN174" s="176"/>
      <c r="CAO174" s="176"/>
      <c r="CAP174" s="176"/>
      <c r="CAQ174" s="176"/>
      <c r="CAR174" s="176"/>
      <c r="CAS174" s="176"/>
      <c r="CAT174" s="176"/>
      <c r="CAU174" s="176"/>
      <c r="CAV174" s="176"/>
      <c r="CAW174" s="176"/>
      <c r="CAX174" s="176"/>
      <c r="CAY174" s="176"/>
      <c r="CAZ174" s="176"/>
      <c r="CBA174" s="176"/>
      <c r="CBB174" s="176"/>
      <c r="CBC174" s="176"/>
      <c r="CBD174" s="176"/>
      <c r="CBE174" s="176"/>
      <c r="CBF174" s="176"/>
      <c r="CBG174" s="176"/>
      <c r="CBH174" s="176"/>
      <c r="CBI174" s="176"/>
      <c r="CBJ174" s="176"/>
      <c r="CBK174" s="176"/>
      <c r="CBL174" s="176"/>
      <c r="CBM174" s="176"/>
      <c r="CBN174" s="176"/>
      <c r="CBO174" s="176"/>
      <c r="CBP174" s="176"/>
      <c r="CBQ174" s="176"/>
      <c r="CBR174" s="176"/>
      <c r="CBS174" s="176"/>
      <c r="CBT174" s="176"/>
      <c r="CBU174" s="176"/>
      <c r="CBV174" s="176"/>
      <c r="CBW174" s="176"/>
      <c r="CBX174" s="176"/>
      <c r="CBY174" s="176"/>
      <c r="CBZ174" s="176"/>
      <c r="CCA174" s="176"/>
      <c r="CCB174" s="176"/>
      <c r="CCC174" s="176"/>
      <c r="CCD174" s="176"/>
      <c r="CCE174" s="176"/>
      <c r="CCF174" s="176"/>
      <c r="CCG174" s="176"/>
      <c r="CCH174" s="176"/>
      <c r="CCI174" s="176"/>
      <c r="CCJ174" s="176"/>
      <c r="CCK174" s="176"/>
      <c r="CCL174" s="176"/>
      <c r="CCM174" s="176"/>
      <c r="CCN174" s="176"/>
      <c r="CCO174" s="176"/>
      <c r="CCP174" s="176"/>
      <c r="CCQ174" s="176"/>
      <c r="CCR174" s="176"/>
      <c r="CCS174" s="176"/>
      <c r="CCT174" s="176"/>
      <c r="CCU174" s="176"/>
      <c r="CCV174" s="176"/>
      <c r="CCW174" s="176"/>
      <c r="CCX174" s="176"/>
      <c r="CCY174" s="176"/>
      <c r="CCZ174" s="176"/>
      <c r="CDA174" s="176"/>
      <c r="CDB174" s="176"/>
      <c r="CDC174" s="176"/>
      <c r="CDD174" s="176"/>
      <c r="CDE174" s="176"/>
      <c r="CDF174" s="176"/>
      <c r="CDG174" s="176"/>
      <c r="CDH174" s="176"/>
      <c r="CDI174" s="176"/>
      <c r="CDJ174" s="176"/>
      <c r="CDK174" s="176"/>
      <c r="CDL174" s="176"/>
      <c r="CDM174" s="176"/>
      <c r="CDN174" s="176"/>
      <c r="CDO174" s="176"/>
      <c r="CDP174" s="176"/>
      <c r="CDQ174" s="176"/>
      <c r="CDR174" s="176"/>
      <c r="CDS174" s="176"/>
      <c r="CDT174" s="176"/>
      <c r="CDU174" s="176"/>
      <c r="CDV174" s="176"/>
      <c r="CDW174" s="176"/>
      <c r="CDX174" s="176"/>
      <c r="CDY174" s="176"/>
      <c r="CDZ174" s="176"/>
      <c r="CEA174" s="176"/>
      <c r="CEB174" s="176"/>
      <c r="CEC174" s="176"/>
      <c r="CED174" s="176"/>
      <c r="CEE174" s="176"/>
      <c r="CEF174" s="176"/>
      <c r="CEG174" s="176"/>
      <c r="CEH174" s="176"/>
      <c r="CEI174" s="176"/>
      <c r="CEJ174" s="176"/>
      <c r="CEK174" s="176"/>
      <c r="CEL174" s="176"/>
      <c r="CEM174" s="176"/>
      <c r="CEN174" s="176"/>
      <c r="CEO174" s="176"/>
      <c r="CEP174" s="176"/>
      <c r="CEQ174" s="176"/>
      <c r="CER174" s="176"/>
      <c r="CES174" s="176"/>
      <c r="CET174" s="176"/>
      <c r="CEU174" s="176"/>
      <c r="CEV174" s="176"/>
      <c r="CEW174" s="176"/>
      <c r="CEX174" s="176"/>
      <c r="CEY174" s="176"/>
      <c r="CEZ174" s="176"/>
      <c r="CFA174" s="176"/>
      <c r="CFB174" s="176"/>
      <c r="CFC174" s="176"/>
      <c r="CFD174" s="176"/>
      <c r="CFE174" s="176"/>
      <c r="CFF174" s="176"/>
      <c r="CFG174" s="176"/>
      <c r="CFH174" s="176"/>
      <c r="CFI174" s="176"/>
      <c r="CFJ174" s="176"/>
      <c r="CFK174" s="176"/>
      <c r="CFL174" s="176"/>
      <c r="CFM174" s="176"/>
      <c r="CFN174" s="176"/>
      <c r="CFO174" s="176"/>
      <c r="CFP174" s="176"/>
      <c r="CFQ174" s="176"/>
      <c r="CFR174" s="176"/>
      <c r="CFS174" s="176"/>
      <c r="CFT174" s="176"/>
      <c r="CFU174" s="176"/>
      <c r="CFV174" s="176"/>
      <c r="CFW174" s="176"/>
      <c r="CFX174" s="176"/>
      <c r="CFY174" s="176"/>
      <c r="CFZ174" s="176"/>
      <c r="CGA174" s="176"/>
      <c r="CGB174" s="176"/>
      <c r="CGC174" s="176"/>
      <c r="CGD174" s="176"/>
      <c r="CGE174" s="176"/>
      <c r="CGF174" s="176"/>
      <c r="CGG174" s="176"/>
      <c r="CGH174" s="176"/>
      <c r="CGI174" s="176"/>
      <c r="CGJ174" s="176"/>
      <c r="CGK174" s="176"/>
      <c r="CGL174" s="176"/>
      <c r="CGM174" s="176"/>
      <c r="CGN174" s="176"/>
      <c r="CGO174" s="176"/>
      <c r="CGP174" s="176"/>
      <c r="CGQ174" s="176"/>
      <c r="CGR174" s="176"/>
      <c r="CGS174" s="176"/>
      <c r="CGT174" s="176"/>
      <c r="CGU174" s="176"/>
      <c r="CGV174" s="176"/>
      <c r="CGW174" s="176"/>
      <c r="CGX174" s="176"/>
      <c r="CGY174" s="176"/>
      <c r="CGZ174" s="176"/>
      <c r="CHA174" s="176"/>
      <c r="CHB174" s="176"/>
      <c r="CHC174" s="176"/>
      <c r="CHD174" s="176"/>
      <c r="CHE174" s="176"/>
      <c r="CHF174" s="176"/>
      <c r="CHG174" s="176"/>
      <c r="CHH174" s="176"/>
      <c r="CHI174" s="176"/>
      <c r="CHJ174" s="176"/>
      <c r="CHK174" s="176"/>
      <c r="CHL174" s="176"/>
      <c r="CHM174" s="176"/>
      <c r="CHN174" s="176"/>
      <c r="CHO174" s="176"/>
      <c r="CHP174" s="176"/>
      <c r="CHQ174" s="176"/>
      <c r="CHR174" s="176"/>
      <c r="CHS174" s="176"/>
      <c r="CHT174" s="176"/>
      <c r="CHU174" s="176"/>
      <c r="CHV174" s="176"/>
      <c r="CHW174" s="176"/>
      <c r="CHX174" s="176"/>
      <c r="CHY174" s="176"/>
      <c r="CHZ174" s="176"/>
      <c r="CIA174" s="176"/>
      <c r="CIB174" s="176"/>
      <c r="CIC174" s="176"/>
      <c r="CID174" s="176"/>
      <c r="CIE174" s="176"/>
      <c r="CIF174" s="176"/>
      <c r="CIG174" s="176"/>
      <c r="CIH174" s="176"/>
      <c r="CII174" s="176"/>
      <c r="CIJ174" s="176"/>
      <c r="CIK174" s="176"/>
      <c r="CIL174" s="176"/>
      <c r="CIM174" s="176"/>
      <c r="CIN174" s="176"/>
      <c r="CIO174" s="176"/>
      <c r="CIP174" s="176"/>
      <c r="CIQ174" s="176"/>
      <c r="CIR174" s="176"/>
      <c r="CIS174" s="176"/>
      <c r="CIT174" s="176"/>
      <c r="CIU174" s="176"/>
      <c r="CIV174" s="176"/>
      <c r="CIW174" s="176"/>
      <c r="CIX174" s="176"/>
      <c r="CIY174" s="176"/>
      <c r="CIZ174" s="176"/>
      <c r="CJA174" s="176"/>
      <c r="CJB174" s="176"/>
      <c r="CJC174" s="176"/>
      <c r="CJD174" s="176"/>
      <c r="CJE174" s="176"/>
      <c r="CJF174" s="176"/>
      <c r="CJG174" s="176"/>
      <c r="CJH174" s="176"/>
      <c r="CJI174" s="176"/>
      <c r="CJJ174" s="176"/>
      <c r="CJK174" s="176"/>
      <c r="CJL174" s="176"/>
      <c r="CJM174" s="176"/>
      <c r="CJN174" s="176"/>
      <c r="CJO174" s="176"/>
      <c r="CJP174" s="176"/>
      <c r="CJQ174" s="176"/>
      <c r="CJR174" s="176"/>
      <c r="CJS174" s="176"/>
      <c r="CJT174" s="176"/>
      <c r="CJU174" s="176"/>
      <c r="CJV174" s="176"/>
      <c r="CJW174" s="176"/>
      <c r="CJX174" s="176"/>
      <c r="CJY174" s="176"/>
      <c r="CJZ174" s="176"/>
      <c r="CKA174" s="176"/>
      <c r="CKB174" s="176"/>
      <c r="CKC174" s="176"/>
      <c r="CKD174" s="176"/>
      <c r="CKE174" s="176"/>
      <c r="CKF174" s="176"/>
      <c r="CKG174" s="176"/>
      <c r="CKH174" s="176"/>
      <c r="CKI174" s="176"/>
      <c r="CKJ174" s="176"/>
      <c r="CKK174" s="176"/>
      <c r="CKL174" s="176"/>
      <c r="CKM174" s="176"/>
      <c r="CKN174" s="176"/>
      <c r="CKO174" s="176"/>
      <c r="CKP174" s="176"/>
      <c r="CKQ174" s="176"/>
      <c r="CKR174" s="176"/>
      <c r="CKS174" s="176"/>
      <c r="CKT174" s="176"/>
      <c r="CKU174" s="176"/>
      <c r="CKV174" s="176"/>
      <c r="CKW174" s="176"/>
      <c r="CKX174" s="176"/>
      <c r="CKY174" s="176"/>
      <c r="CKZ174" s="176"/>
      <c r="CLA174" s="176"/>
      <c r="CLB174" s="176"/>
      <c r="CLC174" s="176"/>
      <c r="CLD174" s="176"/>
      <c r="CLE174" s="176"/>
      <c r="CLF174" s="176"/>
      <c r="CLG174" s="176"/>
      <c r="CLH174" s="176"/>
      <c r="CLI174" s="176"/>
      <c r="CLJ174" s="176"/>
      <c r="CLK174" s="176"/>
      <c r="CLL174" s="176"/>
      <c r="CLM174" s="176"/>
      <c r="CLN174" s="176"/>
      <c r="CLO174" s="176"/>
      <c r="CLP174" s="176"/>
      <c r="CLQ174" s="176"/>
      <c r="CLR174" s="176"/>
      <c r="CLS174" s="176"/>
      <c r="CLT174" s="176"/>
      <c r="CLU174" s="176"/>
      <c r="CLV174" s="176"/>
      <c r="CLW174" s="176"/>
      <c r="CLX174" s="176"/>
      <c r="CLY174" s="176"/>
      <c r="CLZ174" s="176"/>
      <c r="CMA174" s="176"/>
      <c r="CMB174" s="176"/>
      <c r="CMC174" s="176"/>
      <c r="CMD174" s="176"/>
      <c r="CME174" s="176"/>
      <c r="CMF174" s="176"/>
      <c r="CMG174" s="176"/>
      <c r="CMH174" s="176"/>
      <c r="CMI174" s="176"/>
      <c r="CMJ174" s="176"/>
      <c r="CMK174" s="176"/>
      <c r="CML174" s="176"/>
      <c r="CMM174" s="176"/>
      <c r="CMN174" s="176"/>
      <c r="CMO174" s="176"/>
      <c r="CMP174" s="176"/>
      <c r="CMQ174" s="176"/>
      <c r="CMR174" s="176"/>
      <c r="CMS174" s="176"/>
      <c r="CMT174" s="176"/>
      <c r="CMU174" s="176"/>
      <c r="CMV174" s="176"/>
      <c r="CMW174" s="176"/>
      <c r="CMX174" s="176"/>
      <c r="CMY174" s="176"/>
      <c r="CMZ174" s="176"/>
      <c r="CNA174" s="176"/>
      <c r="CNB174" s="176"/>
      <c r="CNC174" s="176"/>
      <c r="CND174" s="176"/>
      <c r="CNE174" s="176"/>
      <c r="CNF174" s="176"/>
      <c r="CNG174" s="176"/>
      <c r="CNH174" s="176"/>
      <c r="CNI174" s="176"/>
      <c r="CNJ174" s="176"/>
      <c r="CNK174" s="176"/>
      <c r="CNL174" s="176"/>
      <c r="CNM174" s="176"/>
      <c r="CNN174" s="176"/>
      <c r="CNO174" s="176"/>
      <c r="CNP174" s="176"/>
      <c r="CNQ174" s="176"/>
      <c r="CNR174" s="176"/>
      <c r="CNS174" s="176"/>
      <c r="CNT174" s="176"/>
      <c r="CNU174" s="176"/>
      <c r="CNV174" s="176"/>
      <c r="CNW174" s="176"/>
      <c r="CNX174" s="176"/>
      <c r="CNY174" s="176"/>
      <c r="CNZ174" s="176"/>
      <c r="COA174" s="176"/>
      <c r="COB174" s="176"/>
      <c r="COC174" s="176"/>
      <c r="COD174" s="176"/>
      <c r="COE174" s="176"/>
      <c r="COF174" s="176"/>
      <c r="COG174" s="176"/>
      <c r="COH174" s="176"/>
      <c r="COI174" s="176"/>
      <c r="COJ174" s="176"/>
      <c r="COK174" s="176"/>
      <c r="COL174" s="176"/>
      <c r="COM174" s="176"/>
      <c r="CON174" s="176"/>
      <c r="COO174" s="176"/>
      <c r="COP174" s="176"/>
      <c r="COQ174" s="176"/>
      <c r="COR174" s="176"/>
      <c r="COS174" s="176"/>
      <c r="COT174" s="176"/>
      <c r="COU174" s="176"/>
      <c r="COV174" s="176"/>
      <c r="COW174" s="176"/>
      <c r="COX174" s="176"/>
      <c r="COY174" s="176"/>
      <c r="COZ174" s="176"/>
      <c r="CPA174" s="176"/>
      <c r="CPB174" s="176"/>
      <c r="CPC174" s="176"/>
      <c r="CPD174" s="176"/>
      <c r="CPE174" s="176"/>
      <c r="CPF174" s="176"/>
      <c r="CPG174" s="176"/>
      <c r="CPH174" s="176"/>
      <c r="CPI174" s="176"/>
      <c r="CPJ174" s="176"/>
      <c r="CPK174" s="176"/>
      <c r="CPL174" s="176"/>
      <c r="CPM174" s="176"/>
      <c r="CPN174" s="176"/>
      <c r="CPO174" s="176"/>
      <c r="CPP174" s="176"/>
      <c r="CPQ174" s="176"/>
      <c r="CPR174" s="176"/>
      <c r="CPS174" s="176"/>
      <c r="CPT174" s="176"/>
      <c r="CPU174" s="176"/>
      <c r="CPV174" s="176"/>
      <c r="CPW174" s="176"/>
      <c r="CPX174" s="176"/>
      <c r="CPY174" s="176"/>
      <c r="CPZ174" s="176"/>
      <c r="CQA174" s="176"/>
      <c r="CQB174" s="176"/>
      <c r="CQC174" s="176"/>
      <c r="CQD174" s="176"/>
      <c r="CQE174" s="176"/>
      <c r="CQF174" s="176"/>
      <c r="CQG174" s="176"/>
      <c r="CQH174" s="176"/>
      <c r="CQI174" s="176"/>
      <c r="CQJ174" s="176"/>
      <c r="CQK174" s="176"/>
      <c r="CQL174" s="176"/>
      <c r="CQM174" s="176"/>
      <c r="CQN174" s="176"/>
      <c r="CQO174" s="176"/>
      <c r="CQP174" s="176"/>
      <c r="CQQ174" s="176"/>
      <c r="CQR174" s="176"/>
      <c r="CQS174" s="176"/>
      <c r="CQT174" s="176"/>
      <c r="CQU174" s="176"/>
      <c r="CQV174" s="176"/>
      <c r="CQW174" s="176"/>
      <c r="CQX174" s="176"/>
      <c r="CQY174" s="176"/>
      <c r="CQZ174" s="176"/>
      <c r="CRA174" s="176"/>
      <c r="CRB174" s="176"/>
      <c r="CRC174" s="176"/>
      <c r="CRD174" s="176"/>
      <c r="CRE174" s="176"/>
      <c r="CRF174" s="176"/>
      <c r="CRG174" s="176"/>
      <c r="CRH174" s="176"/>
      <c r="CRI174" s="176"/>
      <c r="CRJ174" s="176"/>
      <c r="CRK174" s="176"/>
      <c r="CRL174" s="176"/>
      <c r="CRM174" s="176"/>
      <c r="CRN174" s="176"/>
      <c r="CRO174" s="176"/>
      <c r="CRP174" s="176"/>
      <c r="CRQ174" s="176"/>
      <c r="CRR174" s="176"/>
      <c r="CRS174" s="176"/>
      <c r="CRT174" s="176"/>
      <c r="CRU174" s="176"/>
      <c r="CRV174" s="176"/>
      <c r="CRW174" s="176"/>
      <c r="CRX174" s="176"/>
      <c r="CRY174" s="176"/>
      <c r="CRZ174" s="176"/>
      <c r="CSA174" s="176"/>
      <c r="CSB174" s="176"/>
      <c r="CSC174" s="176"/>
      <c r="CSD174" s="176"/>
      <c r="CSE174" s="176"/>
      <c r="CSF174" s="176"/>
      <c r="CSG174" s="176"/>
      <c r="CSH174" s="176"/>
      <c r="CSI174" s="176"/>
      <c r="CSJ174" s="176"/>
      <c r="CSK174" s="176"/>
      <c r="CSL174" s="176"/>
      <c r="CSM174" s="176"/>
      <c r="CSN174" s="176"/>
      <c r="CSO174" s="176"/>
      <c r="CSP174" s="176"/>
      <c r="CSQ174" s="176"/>
      <c r="CSR174" s="176"/>
      <c r="CSS174" s="176"/>
      <c r="CST174" s="176"/>
      <c r="CSU174" s="176"/>
      <c r="CSV174" s="176"/>
      <c r="CSW174" s="176"/>
      <c r="CSX174" s="176"/>
      <c r="CSY174" s="176"/>
      <c r="CSZ174" s="176"/>
      <c r="CTA174" s="176"/>
      <c r="CTB174" s="176"/>
      <c r="CTC174" s="176"/>
      <c r="CTD174" s="176"/>
      <c r="CTE174" s="176"/>
      <c r="CTF174" s="176"/>
      <c r="CTG174" s="176"/>
      <c r="CTH174" s="176"/>
      <c r="CTI174" s="176"/>
      <c r="CTJ174" s="176"/>
      <c r="CTK174" s="176"/>
      <c r="CTL174" s="176"/>
      <c r="CTM174" s="176"/>
      <c r="CTN174" s="176"/>
      <c r="CTO174" s="176"/>
      <c r="CTP174" s="176"/>
      <c r="CTQ174" s="176"/>
      <c r="CTR174" s="176"/>
      <c r="CTS174" s="176"/>
      <c r="CTT174" s="176"/>
      <c r="CTU174" s="176"/>
      <c r="CTV174" s="176"/>
      <c r="CTW174" s="176"/>
      <c r="CTX174" s="176"/>
      <c r="CTY174" s="176"/>
      <c r="CTZ174" s="176"/>
      <c r="CUA174" s="176"/>
      <c r="CUB174" s="176"/>
      <c r="CUC174" s="176"/>
      <c r="CUD174" s="176"/>
      <c r="CUE174" s="176"/>
      <c r="CUF174" s="176"/>
      <c r="CUG174" s="176"/>
      <c r="CUH174" s="176"/>
      <c r="CUI174" s="176"/>
      <c r="CUJ174" s="176"/>
      <c r="CUK174" s="176"/>
      <c r="CUL174" s="176"/>
      <c r="CUM174" s="176"/>
      <c r="CUN174" s="176"/>
      <c r="CUO174" s="176"/>
      <c r="CUP174" s="176"/>
      <c r="CUQ174" s="176"/>
      <c r="CUR174" s="176"/>
      <c r="CUS174" s="176"/>
      <c r="CUT174" s="176"/>
      <c r="CUU174" s="176"/>
      <c r="CUV174" s="176"/>
      <c r="CUW174" s="176"/>
      <c r="CUX174" s="176"/>
      <c r="CUY174" s="176"/>
      <c r="CUZ174" s="176"/>
      <c r="CVA174" s="176"/>
      <c r="CVB174" s="176"/>
      <c r="CVC174" s="176"/>
      <c r="CVD174" s="176"/>
      <c r="CVE174" s="176"/>
      <c r="CVF174" s="176"/>
      <c r="CVG174" s="176"/>
      <c r="CVH174" s="176"/>
      <c r="CVI174" s="176"/>
      <c r="CVJ174" s="176"/>
      <c r="CVK174" s="176"/>
      <c r="CVL174" s="176"/>
      <c r="CVM174" s="176"/>
      <c r="CVN174" s="176"/>
      <c r="CVO174" s="176"/>
      <c r="CVP174" s="176"/>
      <c r="CVQ174" s="176"/>
      <c r="CVR174" s="176"/>
      <c r="CVS174" s="176"/>
      <c r="CVT174" s="176"/>
      <c r="CVU174" s="176"/>
      <c r="CVV174" s="176"/>
      <c r="CVW174" s="176"/>
      <c r="CVX174" s="176"/>
      <c r="CVY174" s="176"/>
      <c r="CVZ174" s="176"/>
      <c r="CWA174" s="176"/>
      <c r="CWB174" s="176"/>
      <c r="CWC174" s="176"/>
      <c r="CWD174" s="176"/>
      <c r="CWE174" s="176"/>
      <c r="CWF174" s="176"/>
      <c r="CWG174" s="176"/>
      <c r="CWH174" s="176"/>
      <c r="CWI174" s="176"/>
      <c r="CWJ174" s="176"/>
      <c r="CWK174" s="176"/>
      <c r="CWL174" s="176"/>
      <c r="CWM174" s="176"/>
      <c r="CWN174" s="176"/>
      <c r="CWO174" s="176"/>
      <c r="CWP174" s="176"/>
      <c r="CWQ174" s="176"/>
      <c r="CWR174" s="176"/>
      <c r="CWS174" s="176"/>
      <c r="CWT174" s="176"/>
      <c r="CWU174" s="176"/>
      <c r="CWV174" s="176"/>
      <c r="CWW174" s="176"/>
      <c r="CWX174" s="176"/>
      <c r="CWY174" s="176"/>
      <c r="CWZ174" s="176"/>
      <c r="CXA174" s="176"/>
      <c r="CXB174" s="176"/>
      <c r="CXC174" s="176"/>
      <c r="CXD174" s="176"/>
      <c r="CXE174" s="176"/>
      <c r="CXF174" s="176"/>
      <c r="CXG174" s="176"/>
      <c r="CXH174" s="176"/>
      <c r="CXI174" s="176"/>
      <c r="CXJ174" s="176"/>
      <c r="CXK174" s="176"/>
      <c r="CXL174" s="176"/>
      <c r="CXM174" s="176"/>
      <c r="CXN174" s="176"/>
      <c r="CXO174" s="176"/>
      <c r="CXP174" s="176"/>
      <c r="CXQ174" s="176"/>
      <c r="CXR174" s="176"/>
      <c r="CXS174" s="176"/>
      <c r="CXT174" s="176"/>
      <c r="CXU174" s="176"/>
      <c r="CXV174" s="176"/>
      <c r="CXW174" s="176"/>
      <c r="CXX174" s="176"/>
      <c r="CXY174" s="176"/>
      <c r="CXZ174" s="176"/>
      <c r="CYA174" s="176"/>
      <c r="CYB174" s="176"/>
      <c r="CYC174" s="176"/>
      <c r="CYD174" s="176"/>
      <c r="CYE174" s="176"/>
      <c r="CYF174" s="176"/>
      <c r="CYG174" s="176"/>
      <c r="CYH174" s="176"/>
      <c r="CYI174" s="176"/>
      <c r="CYJ174" s="176"/>
      <c r="CYK174" s="176"/>
      <c r="CYL174" s="176"/>
      <c r="CYM174" s="176"/>
      <c r="CYN174" s="176"/>
      <c r="CYO174" s="176"/>
      <c r="CYP174" s="176"/>
      <c r="CYQ174" s="176"/>
      <c r="CYR174" s="176"/>
      <c r="CYS174" s="176"/>
      <c r="CYT174" s="176"/>
      <c r="CYU174" s="176"/>
      <c r="CYV174" s="176"/>
      <c r="CYW174" s="176"/>
      <c r="CYX174" s="176"/>
      <c r="CYY174" s="176"/>
      <c r="CYZ174" s="176"/>
      <c r="CZA174" s="176"/>
      <c r="CZB174" s="176"/>
      <c r="CZC174" s="176"/>
      <c r="CZD174" s="176"/>
      <c r="CZE174" s="176"/>
      <c r="CZF174" s="176"/>
      <c r="CZG174" s="176"/>
      <c r="CZH174" s="176"/>
      <c r="CZI174" s="176"/>
      <c r="CZJ174" s="176"/>
      <c r="CZK174" s="176"/>
      <c r="CZL174" s="176"/>
      <c r="CZM174" s="176"/>
      <c r="CZN174" s="176"/>
      <c r="CZO174" s="176"/>
      <c r="CZP174" s="176"/>
      <c r="CZQ174" s="176"/>
      <c r="CZR174" s="176"/>
      <c r="CZS174" s="176"/>
      <c r="CZT174" s="176"/>
      <c r="CZU174" s="176"/>
      <c r="CZV174" s="176"/>
      <c r="CZW174" s="176"/>
      <c r="CZX174" s="176"/>
      <c r="CZY174" s="176"/>
      <c r="CZZ174" s="176"/>
      <c r="DAA174" s="176"/>
      <c r="DAB174" s="176"/>
      <c r="DAC174" s="176"/>
      <c r="DAD174" s="176"/>
      <c r="DAE174" s="176"/>
      <c r="DAF174" s="176"/>
      <c r="DAG174" s="176"/>
      <c r="DAH174" s="176"/>
      <c r="DAI174" s="176"/>
      <c r="DAJ174" s="176"/>
      <c r="DAK174" s="176"/>
      <c r="DAL174" s="176"/>
      <c r="DAM174" s="176"/>
      <c r="DAN174" s="176"/>
      <c r="DAO174" s="176"/>
      <c r="DAP174" s="176"/>
      <c r="DAQ174" s="176"/>
      <c r="DAR174" s="176"/>
      <c r="DAS174" s="176"/>
      <c r="DAT174" s="176"/>
      <c r="DAU174" s="176"/>
      <c r="DAV174" s="176"/>
      <c r="DAW174" s="176"/>
      <c r="DAX174" s="176"/>
      <c r="DAY174" s="176"/>
      <c r="DAZ174" s="176"/>
      <c r="DBA174" s="176"/>
      <c r="DBB174" s="176"/>
      <c r="DBC174" s="176"/>
      <c r="DBD174" s="176"/>
      <c r="DBE174" s="176"/>
      <c r="DBF174" s="176"/>
      <c r="DBG174" s="176"/>
      <c r="DBH174" s="176"/>
      <c r="DBI174" s="176"/>
      <c r="DBJ174" s="176"/>
      <c r="DBK174" s="176"/>
      <c r="DBL174" s="176"/>
      <c r="DBM174" s="176"/>
      <c r="DBN174" s="176"/>
      <c r="DBO174" s="176"/>
      <c r="DBP174" s="176"/>
      <c r="DBQ174" s="176"/>
      <c r="DBR174" s="176"/>
      <c r="DBS174" s="176"/>
      <c r="DBT174" s="176"/>
      <c r="DBU174" s="176"/>
      <c r="DBV174" s="176"/>
      <c r="DBW174" s="176"/>
      <c r="DBX174" s="176"/>
      <c r="DBY174" s="176"/>
      <c r="DBZ174" s="176"/>
      <c r="DCA174" s="176"/>
      <c r="DCB174" s="176"/>
      <c r="DCC174" s="176"/>
      <c r="DCD174" s="176"/>
      <c r="DCE174" s="176"/>
      <c r="DCF174" s="176"/>
      <c r="DCG174" s="176"/>
      <c r="DCH174" s="176"/>
      <c r="DCI174" s="176"/>
      <c r="DCJ174" s="176"/>
      <c r="DCK174" s="176"/>
      <c r="DCL174" s="176"/>
      <c r="DCM174" s="176"/>
      <c r="DCN174" s="176"/>
      <c r="DCO174" s="176"/>
      <c r="DCP174" s="176"/>
      <c r="DCQ174" s="176"/>
      <c r="DCR174" s="176"/>
      <c r="DCS174" s="176"/>
      <c r="DCT174" s="176"/>
      <c r="DCU174" s="176"/>
      <c r="DCV174" s="176"/>
      <c r="DCW174" s="176"/>
      <c r="DCX174" s="176"/>
      <c r="DCY174" s="176"/>
      <c r="DCZ174" s="176"/>
      <c r="DDA174" s="176"/>
      <c r="DDB174" s="176"/>
      <c r="DDC174" s="176"/>
      <c r="DDD174" s="176"/>
      <c r="DDE174" s="176"/>
      <c r="DDF174" s="176"/>
      <c r="DDG174" s="176"/>
      <c r="DDH174" s="176"/>
      <c r="DDI174" s="176"/>
      <c r="DDJ174" s="176"/>
      <c r="DDK174" s="176"/>
      <c r="DDL174" s="176"/>
      <c r="DDM174" s="176"/>
      <c r="DDN174" s="176"/>
      <c r="DDO174" s="176"/>
      <c r="DDP174" s="176"/>
      <c r="DDQ174" s="176"/>
      <c r="DDR174" s="176"/>
      <c r="DDS174" s="176"/>
      <c r="DDT174" s="176"/>
      <c r="DDU174" s="176"/>
      <c r="DDV174" s="176"/>
      <c r="DDW174" s="176"/>
      <c r="DDX174" s="176"/>
      <c r="DDY174" s="176"/>
      <c r="DDZ174" s="176"/>
      <c r="DEA174" s="176"/>
      <c r="DEB174" s="176"/>
      <c r="DEC174" s="176"/>
      <c r="DED174" s="176"/>
      <c r="DEE174" s="176"/>
      <c r="DEF174" s="176"/>
      <c r="DEG174" s="176"/>
      <c r="DEH174" s="176"/>
      <c r="DEI174" s="176"/>
      <c r="DEJ174" s="176"/>
      <c r="DEK174" s="176"/>
      <c r="DEL174" s="176"/>
      <c r="DEM174" s="176"/>
      <c r="DEN174" s="176"/>
      <c r="DEO174" s="176"/>
      <c r="DEP174" s="176"/>
      <c r="DEQ174" s="176"/>
      <c r="DER174" s="176"/>
      <c r="DES174" s="176"/>
      <c r="DET174" s="176"/>
      <c r="DEU174" s="176"/>
      <c r="DEV174" s="176"/>
      <c r="DEW174" s="176"/>
      <c r="DEX174" s="176"/>
      <c r="DEY174" s="176"/>
      <c r="DEZ174" s="176"/>
      <c r="DFA174" s="176"/>
      <c r="DFB174" s="176"/>
      <c r="DFC174" s="176"/>
      <c r="DFD174" s="176"/>
      <c r="DFE174" s="176"/>
      <c r="DFF174" s="176"/>
      <c r="DFG174" s="176"/>
      <c r="DFH174" s="176"/>
      <c r="DFI174" s="176"/>
      <c r="DFJ174" s="176"/>
      <c r="DFK174" s="176"/>
      <c r="DFL174" s="176"/>
      <c r="DFM174" s="176"/>
      <c r="DFN174" s="176"/>
      <c r="DFO174" s="176"/>
      <c r="DFP174" s="176"/>
      <c r="DFQ174" s="176"/>
      <c r="DFR174" s="176"/>
      <c r="DFS174" s="176"/>
      <c r="DFT174" s="176"/>
      <c r="DFU174" s="176"/>
      <c r="DFV174" s="176"/>
      <c r="DFW174" s="176"/>
      <c r="DFX174" s="176"/>
      <c r="DFY174" s="176"/>
      <c r="DFZ174" s="176"/>
      <c r="DGA174" s="176"/>
      <c r="DGB174" s="176"/>
      <c r="DGC174" s="176"/>
      <c r="DGD174" s="176"/>
      <c r="DGE174" s="176"/>
      <c r="DGF174" s="176"/>
      <c r="DGG174" s="176"/>
      <c r="DGH174" s="176"/>
      <c r="DGI174" s="176"/>
      <c r="DGJ174" s="176"/>
      <c r="DGK174" s="176"/>
      <c r="DGL174" s="176"/>
      <c r="DGM174" s="176"/>
      <c r="DGN174" s="176"/>
      <c r="DGO174" s="176"/>
      <c r="DGP174" s="176"/>
      <c r="DGQ174" s="176"/>
      <c r="DGR174" s="176"/>
      <c r="DGS174" s="176"/>
      <c r="DGT174" s="176"/>
      <c r="DGU174" s="176"/>
      <c r="DGV174" s="176"/>
      <c r="DGW174" s="176"/>
      <c r="DGX174" s="176"/>
      <c r="DGY174" s="176"/>
      <c r="DGZ174" s="176"/>
      <c r="DHA174" s="176"/>
      <c r="DHB174" s="176"/>
      <c r="DHC174" s="176"/>
      <c r="DHD174" s="176"/>
      <c r="DHE174" s="176"/>
      <c r="DHF174" s="176"/>
      <c r="DHG174" s="176"/>
      <c r="DHH174" s="176"/>
      <c r="DHI174" s="176"/>
      <c r="DHJ174" s="176"/>
      <c r="DHK174" s="176"/>
      <c r="DHL174" s="176"/>
      <c r="DHM174" s="176"/>
      <c r="DHN174" s="176"/>
      <c r="DHO174" s="176"/>
      <c r="DHP174" s="176"/>
      <c r="DHQ174" s="176"/>
      <c r="DHR174" s="176"/>
      <c r="DHS174" s="176"/>
      <c r="DHT174" s="176"/>
      <c r="DHU174" s="176"/>
      <c r="DHV174" s="176"/>
      <c r="DHW174" s="176"/>
      <c r="DHX174" s="176"/>
      <c r="DHY174" s="176"/>
      <c r="DHZ174" s="176"/>
      <c r="DIA174" s="176"/>
      <c r="DIB174" s="176"/>
      <c r="DIC174" s="176"/>
      <c r="DID174" s="176"/>
      <c r="DIE174" s="176"/>
      <c r="DIF174" s="176"/>
      <c r="DIG174" s="176"/>
      <c r="DIH174" s="176"/>
      <c r="DII174" s="176"/>
      <c r="DIJ174" s="176"/>
      <c r="DIK174" s="176"/>
      <c r="DIL174" s="176"/>
      <c r="DIM174" s="176"/>
      <c r="DIN174" s="176"/>
      <c r="DIO174" s="176"/>
      <c r="DIP174" s="176"/>
      <c r="DIQ174" s="176"/>
      <c r="DIR174" s="176"/>
      <c r="DIS174" s="176"/>
      <c r="DIT174" s="176"/>
      <c r="DIU174" s="176"/>
      <c r="DIV174" s="176"/>
      <c r="DIW174" s="176"/>
      <c r="DIX174" s="176"/>
      <c r="DIY174" s="176"/>
      <c r="DIZ174" s="176"/>
      <c r="DJA174" s="176"/>
      <c r="DJB174" s="176"/>
      <c r="DJC174" s="176"/>
      <c r="DJD174" s="176"/>
      <c r="DJE174" s="176"/>
      <c r="DJF174" s="176"/>
      <c r="DJG174" s="176"/>
      <c r="DJH174" s="176"/>
      <c r="DJI174" s="176"/>
      <c r="DJJ174" s="176"/>
      <c r="DJK174" s="176"/>
      <c r="DJL174" s="176"/>
      <c r="DJM174" s="176"/>
      <c r="DJN174" s="176"/>
      <c r="DJO174" s="176"/>
      <c r="DJP174" s="176"/>
      <c r="DJQ174" s="176"/>
      <c r="DJR174" s="176"/>
      <c r="DJS174" s="176"/>
      <c r="DJT174" s="176"/>
      <c r="DJU174" s="176"/>
      <c r="DJV174" s="176"/>
      <c r="DJW174" s="176"/>
      <c r="DJX174" s="176"/>
      <c r="DJY174" s="176"/>
      <c r="DJZ174" s="176"/>
      <c r="DKA174" s="176"/>
      <c r="DKB174" s="176"/>
      <c r="DKC174" s="176"/>
      <c r="DKD174" s="176"/>
      <c r="DKE174" s="176"/>
      <c r="DKF174" s="176"/>
      <c r="DKG174" s="176"/>
      <c r="DKH174" s="176"/>
      <c r="DKI174" s="176"/>
      <c r="DKJ174" s="176"/>
      <c r="DKK174" s="176"/>
      <c r="DKL174" s="176"/>
      <c r="DKM174" s="176"/>
      <c r="DKN174" s="176"/>
      <c r="DKO174" s="176"/>
      <c r="DKP174" s="176"/>
      <c r="DKQ174" s="176"/>
      <c r="DKR174" s="176"/>
      <c r="DKS174" s="176"/>
      <c r="DKT174" s="176"/>
      <c r="DKU174" s="176"/>
      <c r="DKV174" s="176"/>
      <c r="DKW174" s="176"/>
      <c r="DKX174" s="176"/>
      <c r="DKY174" s="176"/>
      <c r="DKZ174" s="176"/>
      <c r="DLA174" s="176"/>
      <c r="DLB174" s="176"/>
      <c r="DLC174" s="176"/>
      <c r="DLD174" s="176"/>
      <c r="DLE174" s="176"/>
      <c r="DLF174" s="176"/>
      <c r="DLG174" s="176"/>
      <c r="DLH174" s="176"/>
      <c r="DLI174" s="176"/>
      <c r="DLJ174" s="176"/>
      <c r="DLK174" s="176"/>
      <c r="DLL174" s="176"/>
      <c r="DLM174" s="176"/>
      <c r="DLN174" s="176"/>
      <c r="DLO174" s="176"/>
      <c r="DLP174" s="176"/>
      <c r="DLQ174" s="176"/>
      <c r="DLR174" s="176"/>
      <c r="DLS174" s="176"/>
      <c r="DLT174" s="176"/>
      <c r="DLU174" s="176"/>
      <c r="DLV174" s="176"/>
      <c r="DLW174" s="176"/>
      <c r="DLX174" s="176"/>
      <c r="DLY174" s="176"/>
      <c r="DLZ174" s="176"/>
      <c r="DMA174" s="176"/>
      <c r="DMB174" s="176"/>
      <c r="DMC174" s="176"/>
      <c r="DMD174" s="176"/>
      <c r="DME174" s="176"/>
      <c r="DMF174" s="176"/>
      <c r="DMG174" s="176"/>
      <c r="DMH174" s="176"/>
      <c r="DMI174" s="176"/>
      <c r="DMJ174" s="176"/>
      <c r="DMK174" s="176"/>
      <c r="DML174" s="176"/>
      <c r="DMM174" s="176"/>
      <c r="DMN174" s="176"/>
      <c r="DMO174" s="176"/>
      <c r="DMP174" s="176"/>
      <c r="DMQ174" s="176"/>
      <c r="DMR174" s="176"/>
      <c r="DMS174" s="176"/>
      <c r="DMT174" s="176"/>
      <c r="DMU174" s="176"/>
      <c r="DMV174" s="176"/>
      <c r="DMW174" s="176"/>
      <c r="DMX174" s="176"/>
      <c r="DMY174" s="176"/>
      <c r="DMZ174" s="176"/>
      <c r="DNA174" s="176"/>
      <c r="DNB174" s="176"/>
      <c r="DNC174" s="176"/>
      <c r="DND174" s="176"/>
      <c r="DNE174" s="176"/>
      <c r="DNF174" s="176"/>
      <c r="DNG174" s="176"/>
      <c r="DNH174" s="176"/>
      <c r="DNI174" s="176"/>
      <c r="DNJ174" s="176"/>
      <c r="DNK174" s="176"/>
      <c r="DNL174" s="176"/>
      <c r="DNM174" s="176"/>
      <c r="DNN174" s="176"/>
      <c r="DNO174" s="176"/>
      <c r="DNP174" s="176"/>
      <c r="DNQ174" s="176"/>
      <c r="DNR174" s="176"/>
      <c r="DNS174" s="176"/>
      <c r="DNT174" s="176"/>
      <c r="DNU174" s="176"/>
      <c r="DNV174" s="176"/>
      <c r="DNW174" s="176"/>
      <c r="DNX174" s="176"/>
      <c r="DNY174" s="176"/>
      <c r="DNZ174" s="176"/>
      <c r="DOA174" s="176"/>
      <c r="DOB174" s="176"/>
      <c r="DOC174" s="176"/>
      <c r="DOD174" s="176"/>
      <c r="DOE174" s="176"/>
      <c r="DOF174" s="176"/>
      <c r="DOG174" s="176"/>
      <c r="DOH174" s="176"/>
      <c r="DOI174" s="176"/>
      <c r="DOJ174" s="176"/>
      <c r="DOK174" s="176"/>
      <c r="DOL174" s="176"/>
      <c r="DOM174" s="176"/>
      <c r="DON174" s="176"/>
      <c r="DOO174" s="176"/>
      <c r="DOP174" s="176"/>
      <c r="DOQ174" s="176"/>
      <c r="DOR174" s="176"/>
      <c r="DOS174" s="176"/>
      <c r="DOT174" s="176"/>
      <c r="DOU174" s="176"/>
      <c r="DOV174" s="176"/>
      <c r="DOW174" s="176"/>
      <c r="DOX174" s="176"/>
      <c r="DOY174" s="176"/>
      <c r="DOZ174" s="176"/>
      <c r="DPA174" s="176"/>
      <c r="DPB174" s="176"/>
      <c r="DPC174" s="176"/>
      <c r="DPD174" s="176"/>
      <c r="DPE174" s="176"/>
      <c r="DPF174" s="176"/>
      <c r="DPG174" s="176"/>
      <c r="DPH174" s="176"/>
      <c r="DPI174" s="176"/>
      <c r="DPJ174" s="176"/>
      <c r="DPK174" s="176"/>
      <c r="DPL174" s="176"/>
      <c r="DPM174" s="176"/>
      <c r="DPN174" s="176"/>
      <c r="DPO174" s="176"/>
      <c r="DPP174" s="176"/>
      <c r="DPQ174" s="176"/>
      <c r="DPR174" s="176"/>
      <c r="DPS174" s="176"/>
      <c r="DPT174" s="176"/>
      <c r="DPU174" s="176"/>
      <c r="DPV174" s="176"/>
      <c r="DPW174" s="176"/>
      <c r="DPX174" s="176"/>
      <c r="DPY174" s="176"/>
      <c r="DPZ174" s="176"/>
      <c r="DQA174" s="176"/>
      <c r="DQB174" s="176"/>
      <c r="DQC174" s="176"/>
      <c r="DQD174" s="176"/>
      <c r="DQE174" s="176"/>
      <c r="DQF174" s="176"/>
      <c r="DQG174" s="176"/>
      <c r="DQH174" s="176"/>
      <c r="DQI174" s="176"/>
      <c r="DQJ174" s="176"/>
      <c r="DQK174" s="176"/>
      <c r="DQL174" s="176"/>
      <c r="DQM174" s="176"/>
      <c r="DQN174" s="176"/>
      <c r="DQO174" s="176"/>
      <c r="DQP174" s="176"/>
      <c r="DQQ174" s="176"/>
      <c r="DQR174" s="176"/>
      <c r="DQS174" s="176"/>
      <c r="DQT174" s="176"/>
      <c r="DQU174" s="176"/>
      <c r="DQV174" s="176"/>
      <c r="DQW174" s="176"/>
      <c r="DQX174" s="176"/>
      <c r="DQY174" s="176"/>
      <c r="DQZ174" s="176"/>
      <c r="DRA174" s="176"/>
      <c r="DRB174" s="176"/>
      <c r="DRC174" s="176"/>
      <c r="DRD174" s="176"/>
      <c r="DRE174" s="176"/>
      <c r="DRF174" s="176"/>
      <c r="DRG174" s="176"/>
      <c r="DRH174" s="176"/>
      <c r="DRI174" s="176"/>
      <c r="DRJ174" s="176"/>
      <c r="DRK174" s="176"/>
      <c r="DRL174" s="176"/>
      <c r="DRM174" s="176"/>
      <c r="DRN174" s="176"/>
      <c r="DRO174" s="176"/>
      <c r="DRP174" s="176"/>
      <c r="DRQ174" s="176"/>
      <c r="DRR174" s="176"/>
      <c r="DRS174" s="176"/>
      <c r="DRT174" s="176"/>
      <c r="DRU174" s="176"/>
      <c r="DRV174" s="176"/>
      <c r="DRW174" s="176"/>
      <c r="DRX174" s="176"/>
      <c r="DRY174" s="176"/>
      <c r="DRZ174" s="176"/>
      <c r="DSA174" s="176"/>
      <c r="DSB174" s="176"/>
      <c r="DSC174" s="176"/>
      <c r="DSD174" s="176"/>
      <c r="DSE174" s="176"/>
      <c r="DSF174" s="176"/>
      <c r="DSG174" s="176"/>
      <c r="DSH174" s="176"/>
      <c r="DSI174" s="176"/>
      <c r="DSJ174" s="176"/>
      <c r="DSK174" s="176"/>
      <c r="DSL174" s="176"/>
      <c r="DSM174" s="176"/>
      <c r="DSN174" s="176"/>
      <c r="DSO174" s="176"/>
      <c r="DSP174" s="176"/>
      <c r="DSQ174" s="176"/>
      <c r="DSR174" s="176"/>
      <c r="DSS174" s="176"/>
      <c r="DST174" s="176"/>
      <c r="DSU174" s="176"/>
      <c r="DSV174" s="176"/>
      <c r="DSW174" s="176"/>
      <c r="DSX174" s="176"/>
      <c r="DSY174" s="176"/>
      <c r="DSZ174" s="176"/>
      <c r="DTA174" s="176"/>
      <c r="DTB174" s="176"/>
      <c r="DTC174" s="176"/>
      <c r="DTD174" s="176"/>
      <c r="DTE174" s="176"/>
      <c r="DTF174" s="176"/>
      <c r="DTG174" s="176"/>
      <c r="DTH174" s="176"/>
      <c r="DTI174" s="176"/>
      <c r="DTJ174" s="176"/>
      <c r="DTK174" s="176"/>
      <c r="DTL174" s="176"/>
      <c r="DTM174" s="176"/>
      <c r="DTN174" s="176"/>
      <c r="DTO174" s="176"/>
      <c r="DTP174" s="176"/>
      <c r="DTQ174" s="176"/>
      <c r="DTR174" s="176"/>
      <c r="DTS174" s="176"/>
      <c r="DTT174" s="176"/>
      <c r="DTU174" s="176"/>
      <c r="DTV174" s="176"/>
      <c r="DTW174" s="176"/>
      <c r="DTX174" s="176"/>
      <c r="DTY174" s="176"/>
      <c r="DTZ174" s="176"/>
      <c r="DUA174" s="176"/>
      <c r="DUB174" s="176"/>
      <c r="DUC174" s="176"/>
      <c r="DUD174" s="176"/>
      <c r="DUE174" s="176"/>
      <c r="DUF174" s="176"/>
      <c r="DUG174" s="176"/>
      <c r="DUH174" s="176"/>
      <c r="DUI174" s="176"/>
      <c r="DUJ174" s="176"/>
      <c r="DUK174" s="176"/>
      <c r="DUL174" s="176"/>
      <c r="DUM174" s="176"/>
      <c r="DUN174" s="176"/>
      <c r="DUO174" s="176"/>
      <c r="DUP174" s="176"/>
      <c r="DUQ174" s="176"/>
      <c r="DUR174" s="176"/>
      <c r="DUS174" s="176"/>
      <c r="DUT174" s="176"/>
      <c r="DUU174" s="176"/>
      <c r="DUV174" s="176"/>
      <c r="DUW174" s="176"/>
      <c r="DUX174" s="176"/>
      <c r="DUY174" s="176"/>
      <c r="DUZ174" s="176"/>
      <c r="DVA174" s="176"/>
      <c r="DVB174" s="176"/>
      <c r="DVC174" s="176"/>
      <c r="DVD174" s="176"/>
      <c r="DVE174" s="176"/>
      <c r="DVF174" s="176"/>
      <c r="DVG174" s="176"/>
      <c r="DVH174" s="176"/>
      <c r="DVI174" s="176"/>
      <c r="DVJ174" s="176"/>
      <c r="DVK174" s="176"/>
      <c r="DVL174" s="176"/>
      <c r="DVM174" s="176"/>
      <c r="DVN174" s="176"/>
      <c r="DVO174" s="176"/>
      <c r="DVP174" s="176"/>
      <c r="DVQ174" s="176"/>
      <c r="DVR174" s="176"/>
      <c r="DVS174" s="176"/>
      <c r="DVT174" s="176"/>
      <c r="DVU174" s="176"/>
      <c r="DVV174" s="176"/>
      <c r="DVW174" s="176"/>
      <c r="DVX174" s="176"/>
      <c r="DVY174" s="176"/>
      <c r="DVZ174" s="176"/>
      <c r="DWA174" s="176"/>
      <c r="DWB174" s="176"/>
      <c r="DWC174" s="176"/>
      <c r="DWD174" s="176"/>
      <c r="DWE174" s="176"/>
      <c r="DWF174" s="176"/>
      <c r="DWG174" s="176"/>
      <c r="DWH174" s="176"/>
      <c r="DWI174" s="176"/>
      <c r="DWJ174" s="176"/>
      <c r="DWK174" s="176"/>
      <c r="DWL174" s="176"/>
      <c r="DWM174" s="176"/>
      <c r="DWN174" s="176"/>
      <c r="DWO174" s="176"/>
      <c r="DWP174" s="176"/>
      <c r="DWQ174" s="176"/>
      <c r="DWR174" s="176"/>
      <c r="DWS174" s="176"/>
      <c r="DWT174" s="176"/>
      <c r="DWU174" s="176"/>
      <c r="DWV174" s="176"/>
      <c r="DWW174" s="176"/>
      <c r="DWX174" s="176"/>
      <c r="DWY174" s="176"/>
      <c r="DWZ174" s="176"/>
      <c r="DXA174" s="176"/>
      <c r="DXB174" s="176"/>
      <c r="DXC174" s="176"/>
      <c r="DXD174" s="176"/>
      <c r="DXE174" s="176"/>
      <c r="DXF174" s="176"/>
      <c r="DXG174" s="176"/>
      <c r="DXH174" s="176"/>
      <c r="DXI174" s="176"/>
      <c r="DXJ174" s="176"/>
      <c r="DXK174" s="176"/>
      <c r="DXL174" s="176"/>
      <c r="DXM174" s="176"/>
      <c r="DXN174" s="176"/>
      <c r="DXO174" s="176"/>
      <c r="DXP174" s="176"/>
      <c r="DXQ174" s="176"/>
      <c r="DXR174" s="176"/>
      <c r="DXS174" s="176"/>
      <c r="DXT174" s="176"/>
      <c r="DXU174" s="176"/>
      <c r="DXV174" s="176"/>
      <c r="DXW174" s="176"/>
      <c r="DXX174" s="176"/>
      <c r="DXY174" s="176"/>
      <c r="DXZ174" s="176"/>
      <c r="DYA174" s="176"/>
      <c r="DYB174" s="176"/>
      <c r="DYC174" s="176"/>
      <c r="DYD174" s="176"/>
      <c r="DYE174" s="176"/>
      <c r="DYF174" s="176"/>
      <c r="DYG174" s="176"/>
      <c r="DYH174" s="176"/>
      <c r="DYI174" s="176"/>
      <c r="DYJ174" s="176"/>
      <c r="DYK174" s="176"/>
      <c r="DYL174" s="176"/>
      <c r="DYM174" s="176"/>
      <c r="DYN174" s="176"/>
      <c r="DYO174" s="176"/>
      <c r="DYP174" s="176"/>
      <c r="DYQ174" s="176"/>
      <c r="DYR174" s="176"/>
      <c r="DYS174" s="176"/>
      <c r="DYT174" s="176"/>
      <c r="DYU174" s="176"/>
      <c r="DYV174" s="176"/>
      <c r="DYW174" s="176"/>
      <c r="DYX174" s="176"/>
      <c r="DYY174" s="176"/>
      <c r="DYZ174" s="176"/>
      <c r="DZA174" s="176"/>
      <c r="DZB174" s="176"/>
      <c r="DZC174" s="176"/>
      <c r="DZD174" s="176"/>
      <c r="DZE174" s="176"/>
      <c r="DZF174" s="176"/>
      <c r="DZG174" s="176"/>
      <c r="DZH174" s="176"/>
      <c r="DZI174" s="176"/>
      <c r="DZJ174" s="176"/>
      <c r="DZK174" s="176"/>
      <c r="DZL174" s="176"/>
      <c r="DZM174" s="176"/>
      <c r="DZN174" s="176"/>
      <c r="DZO174" s="176"/>
      <c r="DZP174" s="176"/>
      <c r="DZQ174" s="176"/>
      <c r="DZR174" s="176"/>
      <c r="DZS174" s="176"/>
      <c r="DZT174" s="176"/>
      <c r="DZU174" s="176"/>
      <c r="DZV174" s="176"/>
      <c r="DZW174" s="176"/>
      <c r="DZX174" s="176"/>
      <c r="DZY174" s="176"/>
      <c r="DZZ174" s="176"/>
      <c r="EAA174" s="176"/>
      <c r="EAB174" s="176"/>
      <c r="EAC174" s="176"/>
      <c r="EAD174" s="176"/>
      <c r="EAE174" s="176"/>
      <c r="EAF174" s="176"/>
      <c r="EAG174" s="176"/>
      <c r="EAH174" s="176"/>
      <c r="EAI174" s="176"/>
      <c r="EAJ174" s="176"/>
      <c r="EAK174" s="176"/>
      <c r="EAL174" s="176"/>
      <c r="EAM174" s="176"/>
      <c r="EAN174" s="176"/>
      <c r="EAO174" s="176"/>
      <c r="EAP174" s="176"/>
      <c r="EAQ174" s="176"/>
      <c r="EAR174" s="176"/>
      <c r="EAS174" s="176"/>
      <c r="EAT174" s="176"/>
      <c r="EAU174" s="176"/>
      <c r="EAV174" s="176"/>
      <c r="EAW174" s="176"/>
      <c r="EAX174" s="176"/>
      <c r="EAY174" s="176"/>
      <c r="EAZ174" s="176"/>
      <c r="EBA174" s="176"/>
      <c r="EBB174" s="176"/>
      <c r="EBC174" s="176"/>
      <c r="EBD174" s="176"/>
      <c r="EBE174" s="176"/>
      <c r="EBF174" s="176"/>
      <c r="EBG174" s="176"/>
      <c r="EBH174" s="176"/>
      <c r="EBI174" s="176"/>
      <c r="EBJ174" s="176"/>
      <c r="EBK174" s="176"/>
      <c r="EBL174" s="176"/>
      <c r="EBM174" s="176"/>
      <c r="EBN174" s="176"/>
      <c r="EBO174" s="176"/>
      <c r="EBP174" s="176"/>
      <c r="EBQ174" s="176"/>
      <c r="EBR174" s="176"/>
      <c r="EBS174" s="176"/>
      <c r="EBT174" s="176"/>
      <c r="EBU174" s="176"/>
      <c r="EBV174" s="176"/>
      <c r="EBW174" s="176"/>
      <c r="EBX174" s="176"/>
      <c r="EBY174" s="176"/>
      <c r="EBZ174" s="176"/>
      <c r="ECA174" s="176"/>
      <c r="ECB174" s="176"/>
      <c r="ECC174" s="176"/>
      <c r="ECD174" s="176"/>
      <c r="ECE174" s="176"/>
      <c r="ECF174" s="176"/>
      <c r="ECG174" s="176"/>
      <c r="ECH174" s="176"/>
      <c r="ECI174" s="176"/>
      <c r="ECJ174" s="176"/>
      <c r="ECK174" s="176"/>
      <c r="ECL174" s="176"/>
      <c r="ECM174" s="176"/>
      <c r="ECN174" s="176"/>
      <c r="ECO174" s="176"/>
      <c r="ECP174" s="176"/>
      <c r="ECQ174" s="176"/>
      <c r="ECR174" s="176"/>
      <c r="ECS174" s="176"/>
      <c r="ECT174" s="176"/>
      <c r="ECU174" s="176"/>
      <c r="ECV174" s="176"/>
      <c r="ECW174" s="176"/>
      <c r="ECX174" s="176"/>
      <c r="ECY174" s="176"/>
      <c r="ECZ174" s="176"/>
      <c r="EDA174" s="176"/>
      <c r="EDB174" s="176"/>
      <c r="EDC174" s="176"/>
      <c r="EDD174" s="176"/>
      <c r="EDE174" s="176"/>
      <c r="EDF174" s="176"/>
      <c r="EDG174" s="176"/>
      <c r="EDH174" s="176"/>
      <c r="EDI174" s="176"/>
      <c r="EDJ174" s="176"/>
      <c r="EDK174" s="176"/>
      <c r="EDL174" s="176"/>
      <c r="EDM174" s="176"/>
      <c r="EDN174" s="176"/>
      <c r="EDO174" s="176"/>
      <c r="EDP174" s="176"/>
      <c r="EDQ174" s="176"/>
      <c r="EDR174" s="176"/>
      <c r="EDS174" s="176"/>
      <c r="EDT174" s="176"/>
      <c r="EDU174" s="176"/>
      <c r="EDV174" s="176"/>
      <c r="EDW174" s="176"/>
      <c r="EDX174" s="176"/>
      <c r="EDY174" s="176"/>
      <c r="EDZ174" s="176"/>
      <c r="EEA174" s="176"/>
      <c r="EEB174" s="176"/>
      <c r="EEC174" s="176"/>
      <c r="EED174" s="176"/>
      <c r="EEE174" s="176"/>
      <c r="EEF174" s="176"/>
      <c r="EEG174" s="176"/>
      <c r="EEH174" s="176"/>
      <c r="EEI174" s="176"/>
      <c r="EEJ174" s="176"/>
      <c r="EEK174" s="176"/>
      <c r="EEL174" s="176"/>
      <c r="EEM174" s="176"/>
      <c r="EEN174" s="176"/>
      <c r="EEO174" s="176"/>
      <c r="EEP174" s="176"/>
      <c r="EEQ174" s="176"/>
      <c r="EER174" s="176"/>
      <c r="EES174" s="176"/>
      <c r="EET174" s="176"/>
      <c r="EEU174" s="176"/>
      <c r="EEV174" s="176"/>
      <c r="EEW174" s="176"/>
      <c r="EEX174" s="176"/>
      <c r="EEY174" s="176"/>
      <c r="EEZ174" s="176"/>
      <c r="EFA174" s="176"/>
      <c r="EFB174" s="176"/>
      <c r="EFC174" s="176"/>
      <c r="EFD174" s="176"/>
      <c r="EFE174" s="176"/>
      <c r="EFF174" s="176"/>
      <c r="EFG174" s="176"/>
      <c r="EFH174" s="176"/>
      <c r="EFI174" s="176"/>
      <c r="EFJ174" s="176"/>
      <c r="EFK174" s="176"/>
      <c r="EFL174" s="176"/>
      <c r="EFM174" s="176"/>
      <c r="EFN174" s="176"/>
      <c r="EFO174" s="176"/>
      <c r="EFP174" s="176"/>
      <c r="EFQ174" s="176"/>
      <c r="EFR174" s="176"/>
      <c r="EFS174" s="176"/>
      <c r="EFT174" s="176"/>
      <c r="EFU174" s="176"/>
      <c r="EFV174" s="176"/>
      <c r="EFW174" s="176"/>
      <c r="EFX174" s="176"/>
      <c r="EFY174" s="176"/>
      <c r="EFZ174" s="176"/>
      <c r="EGA174" s="176"/>
      <c r="EGB174" s="176"/>
      <c r="EGC174" s="176"/>
      <c r="EGD174" s="176"/>
      <c r="EGE174" s="176"/>
      <c r="EGF174" s="176"/>
      <c r="EGG174" s="176"/>
      <c r="EGH174" s="176"/>
      <c r="EGI174" s="176"/>
      <c r="EGJ174" s="176"/>
      <c r="EGK174" s="176"/>
      <c r="EGL174" s="176"/>
      <c r="EGM174" s="176"/>
      <c r="EGN174" s="176"/>
      <c r="EGO174" s="176"/>
      <c r="EGP174" s="176"/>
      <c r="EGQ174" s="176"/>
      <c r="EGR174" s="176"/>
      <c r="EGS174" s="176"/>
      <c r="EGT174" s="176"/>
      <c r="EGU174" s="176"/>
      <c r="EGV174" s="176"/>
      <c r="EGW174" s="176"/>
      <c r="EGX174" s="176"/>
      <c r="EGY174" s="176"/>
      <c r="EGZ174" s="176"/>
      <c r="EHA174" s="176"/>
      <c r="EHB174" s="176"/>
      <c r="EHC174" s="176"/>
      <c r="EHD174" s="176"/>
      <c r="EHE174" s="176"/>
      <c r="EHF174" s="176"/>
      <c r="EHG174" s="176"/>
      <c r="EHH174" s="176"/>
      <c r="EHI174" s="176"/>
      <c r="EHJ174" s="176"/>
      <c r="EHK174" s="176"/>
      <c r="EHL174" s="176"/>
      <c r="EHM174" s="176"/>
      <c r="EHN174" s="176"/>
      <c r="EHO174" s="176"/>
      <c r="EHP174" s="176"/>
      <c r="EHQ174" s="176"/>
      <c r="EHR174" s="176"/>
      <c r="EHS174" s="176"/>
      <c r="EHT174" s="176"/>
      <c r="EHU174" s="176"/>
      <c r="EHV174" s="176"/>
      <c r="EHW174" s="176"/>
      <c r="EHX174" s="176"/>
      <c r="EHY174" s="176"/>
      <c r="EHZ174" s="176"/>
      <c r="EIA174" s="176"/>
      <c r="EIB174" s="176"/>
      <c r="EIC174" s="176"/>
      <c r="EID174" s="176"/>
      <c r="EIE174" s="176"/>
      <c r="EIF174" s="176"/>
      <c r="EIG174" s="176"/>
      <c r="EIH174" s="176"/>
      <c r="EII174" s="176"/>
      <c r="EIJ174" s="176"/>
      <c r="EIK174" s="176"/>
      <c r="EIL174" s="176"/>
      <c r="EIM174" s="176"/>
      <c r="EIN174" s="176"/>
      <c r="EIO174" s="176"/>
      <c r="EIP174" s="176"/>
      <c r="EIQ174" s="176"/>
      <c r="EIR174" s="176"/>
      <c r="EIS174" s="176"/>
      <c r="EIT174" s="176"/>
      <c r="EIU174" s="176"/>
      <c r="EIV174" s="176"/>
      <c r="EIW174" s="176"/>
      <c r="EIX174" s="176"/>
      <c r="EIY174" s="176"/>
      <c r="EIZ174" s="176"/>
      <c r="EJA174" s="176"/>
      <c r="EJB174" s="176"/>
      <c r="EJC174" s="176"/>
      <c r="EJD174" s="176"/>
      <c r="EJE174" s="176"/>
      <c r="EJF174" s="176"/>
      <c r="EJG174" s="176"/>
      <c r="EJH174" s="176"/>
      <c r="EJI174" s="176"/>
      <c r="EJJ174" s="176"/>
      <c r="EJK174" s="176"/>
      <c r="EJL174" s="176"/>
      <c r="EJM174" s="176"/>
      <c r="EJN174" s="176"/>
      <c r="EJO174" s="176"/>
      <c r="EJP174" s="176"/>
      <c r="EJQ174" s="176"/>
      <c r="EJR174" s="176"/>
      <c r="EJS174" s="176"/>
      <c r="EJT174" s="176"/>
      <c r="EJU174" s="176"/>
      <c r="EJV174" s="176"/>
      <c r="EJW174" s="176"/>
      <c r="EJX174" s="176"/>
      <c r="EJY174" s="176"/>
      <c r="EJZ174" s="176"/>
      <c r="EKA174" s="176"/>
      <c r="EKB174" s="176"/>
      <c r="EKC174" s="176"/>
      <c r="EKD174" s="176"/>
      <c r="EKE174" s="176"/>
      <c r="EKF174" s="176"/>
      <c r="EKG174" s="176"/>
      <c r="EKH174" s="176"/>
      <c r="EKI174" s="176"/>
      <c r="EKJ174" s="176"/>
      <c r="EKK174" s="176"/>
      <c r="EKL174" s="176"/>
      <c r="EKM174" s="176"/>
      <c r="EKN174" s="176"/>
      <c r="EKO174" s="176"/>
      <c r="EKP174" s="176"/>
      <c r="EKQ174" s="176"/>
      <c r="EKR174" s="176"/>
      <c r="EKS174" s="176"/>
      <c r="EKT174" s="176"/>
      <c r="EKU174" s="176"/>
      <c r="EKV174" s="176"/>
      <c r="EKW174" s="176"/>
      <c r="EKX174" s="176"/>
      <c r="EKY174" s="176"/>
      <c r="EKZ174" s="176"/>
      <c r="ELA174" s="176"/>
      <c r="ELB174" s="176"/>
      <c r="ELC174" s="176"/>
      <c r="ELD174" s="176"/>
      <c r="ELE174" s="176"/>
      <c r="ELF174" s="176"/>
      <c r="ELG174" s="176"/>
      <c r="ELH174" s="176"/>
      <c r="ELI174" s="176"/>
      <c r="ELJ174" s="176"/>
      <c r="ELK174" s="176"/>
      <c r="ELL174" s="176"/>
      <c r="ELM174" s="176"/>
      <c r="ELN174" s="176"/>
      <c r="ELO174" s="176"/>
      <c r="ELP174" s="176"/>
      <c r="ELQ174" s="176"/>
      <c r="ELR174" s="176"/>
      <c r="ELS174" s="176"/>
      <c r="ELT174" s="176"/>
      <c r="ELU174" s="176"/>
      <c r="ELV174" s="176"/>
      <c r="ELW174" s="176"/>
      <c r="ELX174" s="176"/>
      <c r="ELY174" s="176"/>
      <c r="ELZ174" s="176"/>
      <c r="EMA174" s="176"/>
      <c r="EMB174" s="176"/>
      <c r="EMC174" s="176"/>
      <c r="EMD174" s="176"/>
      <c r="EME174" s="176"/>
      <c r="EMF174" s="176"/>
      <c r="EMG174" s="176"/>
      <c r="EMH174" s="176"/>
      <c r="EMI174" s="176"/>
      <c r="EMJ174" s="176"/>
      <c r="EMK174" s="176"/>
      <c r="EML174" s="176"/>
      <c r="EMM174" s="176"/>
      <c r="EMN174" s="176"/>
      <c r="EMO174" s="176"/>
      <c r="EMP174" s="176"/>
      <c r="EMQ174" s="176"/>
      <c r="EMR174" s="176"/>
      <c r="EMS174" s="176"/>
      <c r="EMT174" s="176"/>
      <c r="EMU174" s="176"/>
      <c r="EMV174" s="176"/>
      <c r="EMW174" s="176"/>
      <c r="EMX174" s="176"/>
      <c r="EMY174" s="176"/>
      <c r="EMZ174" s="176"/>
      <c r="ENA174" s="176"/>
      <c r="ENB174" s="176"/>
      <c r="ENC174" s="176"/>
      <c r="END174" s="176"/>
      <c r="ENE174" s="176"/>
      <c r="ENF174" s="176"/>
      <c r="ENG174" s="176"/>
      <c r="ENH174" s="176"/>
      <c r="ENI174" s="176"/>
      <c r="ENJ174" s="176"/>
      <c r="ENK174" s="176"/>
      <c r="ENL174" s="176"/>
      <c r="ENM174" s="176"/>
      <c r="ENN174" s="176"/>
      <c r="ENO174" s="176"/>
      <c r="ENP174" s="176"/>
      <c r="ENQ174" s="176"/>
      <c r="ENR174" s="176"/>
      <c r="ENS174" s="176"/>
      <c r="ENT174" s="176"/>
      <c r="ENU174" s="176"/>
      <c r="ENV174" s="176"/>
      <c r="ENW174" s="176"/>
      <c r="ENX174" s="176"/>
      <c r="ENY174" s="176"/>
      <c r="ENZ174" s="176"/>
      <c r="EOA174" s="176"/>
      <c r="EOB174" s="176"/>
      <c r="EOC174" s="176"/>
      <c r="EOD174" s="176"/>
      <c r="EOE174" s="176"/>
      <c r="EOF174" s="176"/>
      <c r="EOG174" s="176"/>
      <c r="EOH174" s="176"/>
      <c r="EOI174" s="176"/>
      <c r="EOJ174" s="176"/>
      <c r="EOK174" s="176"/>
      <c r="EOL174" s="176"/>
      <c r="EOM174" s="176"/>
      <c r="EON174" s="176"/>
      <c r="EOO174" s="176"/>
      <c r="EOP174" s="176"/>
      <c r="EOQ174" s="176"/>
      <c r="EOR174" s="176"/>
      <c r="EOS174" s="176"/>
      <c r="EOT174" s="176"/>
      <c r="EOU174" s="176"/>
      <c r="EOV174" s="176"/>
      <c r="EOW174" s="176"/>
      <c r="EOX174" s="176"/>
      <c r="EOY174" s="176"/>
      <c r="EOZ174" s="176"/>
      <c r="EPA174" s="176"/>
      <c r="EPB174" s="176"/>
      <c r="EPC174" s="176"/>
      <c r="EPD174" s="176"/>
      <c r="EPE174" s="176"/>
      <c r="EPF174" s="176"/>
      <c r="EPG174" s="176"/>
      <c r="EPH174" s="176"/>
      <c r="EPI174" s="176"/>
      <c r="EPJ174" s="176"/>
      <c r="EPK174" s="176"/>
      <c r="EPL174" s="176"/>
      <c r="EPM174" s="176"/>
      <c r="EPN174" s="176"/>
      <c r="EPO174" s="176"/>
      <c r="EPP174" s="176"/>
      <c r="EPQ174" s="176"/>
      <c r="EPR174" s="176"/>
      <c r="EPS174" s="176"/>
      <c r="EPT174" s="176"/>
      <c r="EPU174" s="176"/>
      <c r="EPV174" s="176"/>
      <c r="EPW174" s="176"/>
      <c r="EPX174" s="176"/>
      <c r="EPY174" s="176"/>
      <c r="EPZ174" s="176"/>
      <c r="EQA174" s="176"/>
      <c r="EQB174" s="176"/>
      <c r="EQC174" s="176"/>
      <c r="EQD174" s="176"/>
      <c r="EQE174" s="176"/>
      <c r="EQF174" s="176"/>
      <c r="EQG174" s="176"/>
      <c r="EQH174" s="176"/>
      <c r="EQI174" s="176"/>
      <c r="EQJ174" s="176"/>
      <c r="EQK174" s="176"/>
      <c r="EQL174" s="176"/>
      <c r="EQM174" s="176"/>
      <c r="EQN174" s="176"/>
      <c r="EQO174" s="176"/>
      <c r="EQP174" s="176"/>
      <c r="EQQ174" s="176"/>
      <c r="EQR174" s="176"/>
      <c r="EQS174" s="176"/>
      <c r="EQT174" s="176"/>
      <c r="EQU174" s="176"/>
      <c r="EQV174" s="176"/>
      <c r="EQW174" s="176"/>
      <c r="EQX174" s="176"/>
      <c r="EQY174" s="176"/>
      <c r="EQZ174" s="176"/>
      <c r="ERA174" s="176"/>
      <c r="ERB174" s="176"/>
      <c r="ERC174" s="176"/>
      <c r="ERD174" s="176"/>
      <c r="ERE174" s="176"/>
      <c r="ERF174" s="176"/>
      <c r="ERG174" s="176"/>
      <c r="ERH174" s="176"/>
      <c r="ERI174" s="176"/>
      <c r="ERJ174" s="176"/>
      <c r="ERK174" s="176"/>
      <c r="ERL174" s="176"/>
      <c r="ERM174" s="176"/>
      <c r="ERN174" s="176"/>
      <c r="ERO174" s="176"/>
      <c r="ERP174" s="176"/>
      <c r="ERQ174" s="176"/>
      <c r="ERR174" s="176"/>
      <c r="ERS174" s="176"/>
      <c r="ERT174" s="176"/>
      <c r="ERU174" s="176"/>
      <c r="ERV174" s="176"/>
      <c r="ERW174" s="176"/>
      <c r="ERX174" s="176"/>
      <c r="ERY174" s="176"/>
      <c r="ERZ174" s="176"/>
      <c r="ESA174" s="176"/>
      <c r="ESB174" s="176"/>
      <c r="ESC174" s="176"/>
      <c r="ESD174" s="176"/>
      <c r="ESE174" s="176"/>
      <c r="ESF174" s="176"/>
      <c r="ESG174" s="176"/>
      <c r="ESH174" s="176"/>
      <c r="ESI174" s="176"/>
      <c r="ESJ174" s="176"/>
      <c r="ESK174" s="176"/>
      <c r="ESL174" s="176"/>
      <c r="ESM174" s="176"/>
      <c r="ESN174" s="176"/>
      <c r="ESO174" s="176"/>
      <c r="ESP174" s="176"/>
      <c r="ESQ174" s="176"/>
      <c r="ESR174" s="176"/>
      <c r="ESS174" s="176"/>
      <c r="EST174" s="176"/>
      <c r="ESU174" s="176"/>
      <c r="ESV174" s="176"/>
      <c r="ESW174" s="176"/>
      <c r="ESX174" s="176"/>
      <c r="ESY174" s="176"/>
      <c r="ESZ174" s="176"/>
      <c r="ETA174" s="176"/>
      <c r="ETB174" s="176"/>
      <c r="ETC174" s="176"/>
      <c r="ETD174" s="176"/>
      <c r="ETE174" s="176"/>
      <c r="ETF174" s="176"/>
      <c r="ETG174" s="176"/>
      <c r="ETH174" s="176"/>
      <c r="ETI174" s="176"/>
      <c r="ETJ174" s="176"/>
      <c r="ETK174" s="176"/>
      <c r="ETL174" s="176"/>
      <c r="ETM174" s="176"/>
      <c r="ETN174" s="176"/>
      <c r="ETO174" s="176"/>
      <c r="ETP174" s="176"/>
      <c r="ETQ174" s="176"/>
      <c r="ETR174" s="176"/>
      <c r="ETS174" s="176"/>
      <c r="ETT174" s="176"/>
      <c r="ETU174" s="176"/>
      <c r="ETV174" s="176"/>
      <c r="ETW174" s="176"/>
      <c r="ETX174" s="176"/>
      <c r="ETY174" s="176"/>
      <c r="ETZ174" s="176"/>
      <c r="EUA174" s="176"/>
      <c r="EUB174" s="176"/>
      <c r="EUC174" s="176"/>
      <c r="EUD174" s="176"/>
      <c r="EUE174" s="176"/>
      <c r="EUF174" s="176"/>
      <c r="EUG174" s="176"/>
      <c r="EUH174" s="176"/>
      <c r="EUI174" s="176"/>
      <c r="EUJ174" s="176"/>
      <c r="EUK174" s="176"/>
      <c r="EUL174" s="176"/>
      <c r="EUM174" s="176"/>
      <c r="EUN174" s="176"/>
      <c r="EUO174" s="176"/>
      <c r="EUP174" s="176"/>
      <c r="EUQ174" s="176"/>
      <c r="EUR174" s="176"/>
      <c r="EUS174" s="176"/>
      <c r="EUT174" s="176"/>
      <c r="EUU174" s="176"/>
      <c r="EUV174" s="176"/>
      <c r="EUW174" s="176"/>
      <c r="EUX174" s="176"/>
      <c r="EUY174" s="176"/>
      <c r="EUZ174" s="176"/>
      <c r="EVA174" s="176"/>
      <c r="EVB174" s="176"/>
      <c r="EVC174" s="176"/>
      <c r="EVD174" s="176"/>
      <c r="EVE174" s="176"/>
      <c r="EVF174" s="176"/>
      <c r="EVG174" s="176"/>
      <c r="EVH174" s="176"/>
      <c r="EVI174" s="176"/>
      <c r="EVJ174" s="176"/>
      <c r="EVK174" s="176"/>
      <c r="EVL174" s="176"/>
      <c r="EVM174" s="176"/>
      <c r="EVN174" s="176"/>
      <c r="EVO174" s="176"/>
      <c r="EVP174" s="176"/>
      <c r="EVQ174" s="176"/>
      <c r="EVR174" s="176"/>
      <c r="EVS174" s="176"/>
      <c r="EVT174" s="176"/>
      <c r="EVU174" s="176"/>
      <c r="EVV174" s="176"/>
      <c r="EVW174" s="176"/>
      <c r="EVX174" s="176"/>
      <c r="EVY174" s="176"/>
      <c r="EVZ174" s="176"/>
      <c r="EWA174" s="176"/>
      <c r="EWB174" s="176"/>
      <c r="EWC174" s="176"/>
      <c r="EWD174" s="176"/>
      <c r="EWE174" s="176"/>
      <c r="EWF174" s="176"/>
      <c r="EWG174" s="176"/>
      <c r="EWH174" s="176"/>
      <c r="EWI174" s="176"/>
      <c r="EWJ174" s="176"/>
      <c r="EWK174" s="176"/>
      <c r="EWL174" s="176"/>
      <c r="EWM174" s="176"/>
      <c r="EWN174" s="176"/>
      <c r="EWO174" s="176"/>
      <c r="EWP174" s="176"/>
      <c r="EWQ174" s="176"/>
      <c r="EWR174" s="176"/>
      <c r="EWS174" s="176"/>
      <c r="EWT174" s="176"/>
      <c r="EWU174" s="176"/>
      <c r="EWV174" s="176"/>
      <c r="EWW174" s="176"/>
      <c r="EWX174" s="176"/>
      <c r="EWY174" s="176"/>
      <c r="EWZ174" s="176"/>
      <c r="EXA174" s="176"/>
      <c r="EXB174" s="176"/>
      <c r="EXC174" s="176"/>
      <c r="EXD174" s="176"/>
      <c r="EXE174" s="176"/>
      <c r="EXF174" s="176"/>
      <c r="EXG174" s="176"/>
      <c r="EXH174" s="176"/>
      <c r="EXI174" s="176"/>
      <c r="EXJ174" s="176"/>
      <c r="EXK174" s="176"/>
      <c r="EXL174" s="176"/>
      <c r="EXM174" s="176"/>
      <c r="EXN174" s="176"/>
      <c r="EXO174" s="176"/>
      <c r="EXP174" s="176"/>
      <c r="EXQ174" s="176"/>
      <c r="EXR174" s="176"/>
      <c r="EXS174" s="176"/>
      <c r="EXT174" s="176"/>
      <c r="EXU174" s="176"/>
      <c r="EXV174" s="176"/>
      <c r="EXW174" s="176"/>
      <c r="EXX174" s="176"/>
      <c r="EXY174" s="176"/>
      <c r="EXZ174" s="176"/>
      <c r="EYA174" s="176"/>
      <c r="EYB174" s="176"/>
      <c r="EYC174" s="176"/>
      <c r="EYD174" s="176"/>
      <c r="EYE174" s="176"/>
      <c r="EYF174" s="176"/>
      <c r="EYG174" s="176"/>
      <c r="EYH174" s="176"/>
      <c r="EYI174" s="176"/>
      <c r="EYJ174" s="176"/>
      <c r="EYK174" s="176"/>
      <c r="EYL174" s="176"/>
      <c r="EYM174" s="176"/>
      <c r="EYN174" s="176"/>
      <c r="EYO174" s="176"/>
      <c r="EYP174" s="176"/>
      <c r="EYQ174" s="176"/>
      <c r="EYR174" s="176"/>
      <c r="EYS174" s="176"/>
      <c r="EYT174" s="176"/>
      <c r="EYU174" s="176"/>
      <c r="EYV174" s="176"/>
      <c r="EYW174" s="176"/>
      <c r="EYX174" s="176"/>
      <c r="EYY174" s="176"/>
      <c r="EYZ174" s="176"/>
      <c r="EZA174" s="176"/>
      <c r="EZB174" s="176"/>
      <c r="EZC174" s="176"/>
      <c r="EZD174" s="176"/>
      <c r="EZE174" s="176"/>
      <c r="EZF174" s="176"/>
      <c r="EZG174" s="176"/>
      <c r="EZH174" s="176"/>
      <c r="EZI174" s="176"/>
      <c r="EZJ174" s="176"/>
      <c r="EZK174" s="176"/>
      <c r="EZL174" s="176"/>
      <c r="EZM174" s="176"/>
      <c r="EZN174" s="176"/>
      <c r="EZO174" s="176"/>
      <c r="EZP174" s="176"/>
      <c r="EZQ174" s="176"/>
      <c r="EZR174" s="176"/>
      <c r="EZS174" s="176"/>
      <c r="EZT174" s="176"/>
      <c r="EZU174" s="176"/>
      <c r="EZV174" s="176"/>
      <c r="EZW174" s="176"/>
      <c r="EZX174" s="176"/>
      <c r="EZY174" s="176"/>
      <c r="EZZ174" s="176"/>
      <c r="FAA174" s="176"/>
      <c r="FAB174" s="176"/>
      <c r="FAC174" s="176"/>
      <c r="FAD174" s="176"/>
      <c r="FAE174" s="176"/>
      <c r="FAF174" s="176"/>
      <c r="FAG174" s="176"/>
      <c r="FAH174" s="176"/>
      <c r="FAI174" s="176"/>
      <c r="FAJ174" s="176"/>
      <c r="FAK174" s="176"/>
      <c r="FAL174" s="176"/>
      <c r="FAM174" s="176"/>
      <c r="FAN174" s="176"/>
      <c r="FAO174" s="176"/>
      <c r="FAP174" s="176"/>
      <c r="FAQ174" s="176"/>
      <c r="FAR174" s="176"/>
      <c r="FAS174" s="176"/>
      <c r="FAT174" s="176"/>
      <c r="FAU174" s="176"/>
      <c r="FAV174" s="176"/>
      <c r="FAW174" s="176"/>
      <c r="FAX174" s="176"/>
      <c r="FAY174" s="176"/>
      <c r="FAZ174" s="176"/>
      <c r="FBA174" s="176"/>
      <c r="FBB174" s="176"/>
      <c r="FBC174" s="176"/>
      <c r="FBD174" s="176"/>
      <c r="FBE174" s="176"/>
      <c r="FBF174" s="176"/>
      <c r="FBG174" s="176"/>
      <c r="FBH174" s="176"/>
      <c r="FBI174" s="176"/>
      <c r="FBJ174" s="176"/>
      <c r="FBK174" s="176"/>
      <c r="FBL174" s="176"/>
      <c r="FBM174" s="176"/>
      <c r="FBN174" s="176"/>
      <c r="FBO174" s="176"/>
      <c r="FBP174" s="176"/>
      <c r="FBQ174" s="176"/>
      <c r="FBR174" s="176"/>
      <c r="FBS174" s="176"/>
      <c r="FBT174" s="176"/>
      <c r="FBU174" s="176"/>
      <c r="FBV174" s="176"/>
      <c r="FBW174" s="176"/>
      <c r="FBX174" s="176"/>
      <c r="FBY174" s="176"/>
      <c r="FBZ174" s="176"/>
      <c r="FCA174" s="176"/>
      <c r="FCB174" s="176"/>
      <c r="FCC174" s="176"/>
      <c r="FCD174" s="176"/>
      <c r="FCE174" s="176"/>
      <c r="FCF174" s="176"/>
      <c r="FCG174" s="176"/>
      <c r="FCH174" s="176"/>
      <c r="FCI174" s="176"/>
      <c r="FCJ174" s="176"/>
      <c r="FCK174" s="176"/>
      <c r="FCL174" s="176"/>
      <c r="FCM174" s="176"/>
      <c r="FCN174" s="176"/>
      <c r="FCO174" s="176"/>
      <c r="FCP174" s="176"/>
      <c r="FCQ174" s="176"/>
      <c r="FCR174" s="176"/>
      <c r="FCS174" s="176"/>
      <c r="FCT174" s="176"/>
      <c r="FCU174" s="176"/>
      <c r="FCV174" s="176"/>
      <c r="FCW174" s="176"/>
      <c r="FCX174" s="176"/>
      <c r="FCY174" s="176"/>
      <c r="FCZ174" s="176"/>
      <c r="FDA174" s="176"/>
      <c r="FDB174" s="176"/>
      <c r="FDC174" s="176"/>
      <c r="FDD174" s="176"/>
      <c r="FDE174" s="176"/>
      <c r="FDF174" s="176"/>
      <c r="FDG174" s="176"/>
      <c r="FDH174" s="176"/>
      <c r="FDI174" s="176"/>
      <c r="FDJ174" s="176"/>
      <c r="FDK174" s="176"/>
      <c r="FDL174" s="176"/>
      <c r="FDM174" s="176"/>
      <c r="FDN174" s="176"/>
      <c r="FDO174" s="176"/>
      <c r="FDP174" s="176"/>
      <c r="FDQ174" s="176"/>
      <c r="FDR174" s="176"/>
      <c r="FDS174" s="176"/>
      <c r="FDT174" s="176"/>
      <c r="FDU174" s="176"/>
      <c r="FDV174" s="176"/>
      <c r="FDW174" s="176"/>
      <c r="FDX174" s="176"/>
      <c r="FDY174" s="176"/>
      <c r="FDZ174" s="176"/>
      <c r="FEA174" s="176"/>
      <c r="FEB174" s="176"/>
      <c r="FEC174" s="176"/>
      <c r="FED174" s="176"/>
      <c r="FEE174" s="176"/>
      <c r="FEF174" s="176"/>
      <c r="FEG174" s="176"/>
      <c r="FEH174" s="176"/>
      <c r="FEI174" s="176"/>
      <c r="FEJ174" s="176"/>
      <c r="FEK174" s="176"/>
      <c r="FEL174" s="176"/>
      <c r="FEM174" s="176"/>
      <c r="FEN174" s="176"/>
      <c r="FEO174" s="176"/>
      <c r="FEP174" s="176"/>
      <c r="FEQ174" s="176"/>
      <c r="FER174" s="176"/>
      <c r="FES174" s="176"/>
      <c r="FET174" s="176"/>
      <c r="FEU174" s="176"/>
      <c r="FEV174" s="176"/>
      <c r="FEW174" s="176"/>
      <c r="FEX174" s="176"/>
      <c r="FEY174" s="176"/>
      <c r="FEZ174" s="176"/>
      <c r="FFA174" s="176"/>
      <c r="FFB174" s="176"/>
      <c r="FFC174" s="176"/>
      <c r="FFD174" s="176"/>
      <c r="FFE174" s="176"/>
      <c r="FFF174" s="176"/>
      <c r="FFG174" s="176"/>
      <c r="FFH174" s="176"/>
      <c r="FFI174" s="176"/>
      <c r="FFJ174" s="176"/>
      <c r="FFK174" s="176"/>
      <c r="FFL174" s="176"/>
      <c r="FFM174" s="176"/>
      <c r="FFN174" s="176"/>
      <c r="FFO174" s="176"/>
      <c r="FFP174" s="176"/>
      <c r="FFQ174" s="176"/>
      <c r="FFR174" s="176"/>
      <c r="FFS174" s="176"/>
      <c r="FFT174" s="176"/>
      <c r="FFU174" s="176"/>
      <c r="FFV174" s="176"/>
      <c r="FFW174" s="176"/>
      <c r="FFX174" s="176"/>
      <c r="FFY174" s="176"/>
      <c r="FFZ174" s="176"/>
      <c r="FGA174" s="176"/>
      <c r="FGB174" s="176"/>
      <c r="FGC174" s="176"/>
      <c r="FGD174" s="176"/>
      <c r="FGE174" s="176"/>
      <c r="FGF174" s="176"/>
      <c r="FGG174" s="176"/>
      <c r="FGH174" s="176"/>
      <c r="FGI174" s="176"/>
      <c r="FGJ174" s="176"/>
      <c r="FGK174" s="176"/>
      <c r="FGL174" s="176"/>
      <c r="FGM174" s="176"/>
      <c r="FGN174" s="176"/>
      <c r="FGO174" s="176"/>
      <c r="FGP174" s="176"/>
      <c r="FGQ174" s="176"/>
      <c r="FGR174" s="176"/>
      <c r="FGS174" s="176"/>
      <c r="FGT174" s="176"/>
      <c r="FGU174" s="176"/>
      <c r="FGV174" s="176"/>
      <c r="FGW174" s="176"/>
      <c r="FGX174" s="176"/>
      <c r="FGY174" s="176"/>
      <c r="FGZ174" s="176"/>
      <c r="FHA174" s="176"/>
      <c r="FHB174" s="176"/>
      <c r="FHC174" s="176"/>
      <c r="FHD174" s="176"/>
      <c r="FHE174" s="176"/>
      <c r="FHF174" s="176"/>
      <c r="FHG174" s="176"/>
      <c r="FHH174" s="176"/>
      <c r="FHI174" s="176"/>
      <c r="FHJ174" s="176"/>
      <c r="FHK174" s="176"/>
      <c r="FHL174" s="176"/>
      <c r="FHM174" s="176"/>
      <c r="FHN174" s="176"/>
      <c r="FHO174" s="176"/>
      <c r="FHP174" s="176"/>
      <c r="FHQ174" s="176"/>
      <c r="FHR174" s="176"/>
      <c r="FHS174" s="176"/>
      <c r="FHT174" s="176"/>
      <c r="FHU174" s="176"/>
      <c r="FHV174" s="176"/>
      <c r="FHW174" s="176"/>
      <c r="FHX174" s="176"/>
      <c r="FHY174" s="176"/>
      <c r="FHZ174" s="176"/>
      <c r="FIA174" s="176"/>
      <c r="FIB174" s="176"/>
      <c r="FIC174" s="176"/>
      <c r="FID174" s="176"/>
      <c r="FIE174" s="176"/>
      <c r="FIF174" s="176"/>
      <c r="FIG174" s="176"/>
      <c r="FIH174" s="176"/>
      <c r="FII174" s="176"/>
      <c r="FIJ174" s="176"/>
      <c r="FIK174" s="176"/>
      <c r="FIL174" s="176"/>
      <c r="FIM174" s="176"/>
      <c r="FIN174" s="176"/>
      <c r="FIO174" s="176"/>
      <c r="FIP174" s="176"/>
      <c r="FIQ174" s="176"/>
      <c r="FIR174" s="176"/>
      <c r="FIS174" s="176"/>
      <c r="FIT174" s="176"/>
      <c r="FIU174" s="176"/>
      <c r="FIV174" s="176"/>
      <c r="FIW174" s="176"/>
      <c r="FIX174" s="176"/>
      <c r="FIY174" s="176"/>
      <c r="FIZ174" s="176"/>
      <c r="FJA174" s="176"/>
      <c r="FJB174" s="176"/>
      <c r="FJC174" s="176"/>
      <c r="FJD174" s="176"/>
      <c r="FJE174" s="176"/>
      <c r="FJF174" s="176"/>
      <c r="FJG174" s="176"/>
      <c r="FJH174" s="176"/>
      <c r="FJI174" s="176"/>
      <c r="FJJ174" s="176"/>
      <c r="FJK174" s="176"/>
      <c r="FJL174" s="176"/>
      <c r="FJM174" s="176"/>
      <c r="FJN174" s="176"/>
      <c r="FJO174" s="176"/>
      <c r="FJP174" s="176"/>
      <c r="FJQ174" s="176"/>
      <c r="FJR174" s="176"/>
      <c r="FJS174" s="176"/>
      <c r="FJT174" s="176"/>
      <c r="FJU174" s="176"/>
      <c r="FJV174" s="176"/>
      <c r="FJW174" s="176"/>
      <c r="FJX174" s="176"/>
      <c r="FJY174" s="176"/>
      <c r="FJZ174" s="176"/>
      <c r="FKA174" s="176"/>
      <c r="FKB174" s="176"/>
      <c r="FKC174" s="176"/>
      <c r="FKD174" s="176"/>
      <c r="FKE174" s="176"/>
      <c r="FKF174" s="176"/>
      <c r="FKG174" s="176"/>
      <c r="FKH174" s="176"/>
      <c r="FKI174" s="176"/>
      <c r="FKJ174" s="176"/>
      <c r="FKK174" s="176"/>
      <c r="FKL174" s="176"/>
      <c r="FKM174" s="176"/>
      <c r="FKN174" s="176"/>
      <c r="FKO174" s="176"/>
      <c r="FKP174" s="176"/>
      <c r="FKQ174" s="176"/>
      <c r="FKR174" s="176"/>
      <c r="FKS174" s="176"/>
      <c r="FKT174" s="176"/>
      <c r="FKU174" s="176"/>
      <c r="FKV174" s="176"/>
      <c r="FKW174" s="176"/>
      <c r="FKX174" s="176"/>
      <c r="FKY174" s="176"/>
      <c r="FKZ174" s="176"/>
      <c r="FLA174" s="176"/>
      <c r="FLB174" s="176"/>
      <c r="FLC174" s="176"/>
      <c r="FLD174" s="176"/>
      <c r="FLE174" s="176"/>
      <c r="FLF174" s="176"/>
      <c r="FLG174" s="176"/>
      <c r="FLH174" s="176"/>
      <c r="FLI174" s="176"/>
      <c r="FLJ174" s="176"/>
      <c r="FLK174" s="176"/>
      <c r="FLL174" s="176"/>
      <c r="FLM174" s="176"/>
      <c r="FLN174" s="176"/>
      <c r="FLO174" s="176"/>
      <c r="FLP174" s="176"/>
      <c r="FLQ174" s="176"/>
      <c r="FLR174" s="176"/>
      <c r="FLS174" s="176"/>
      <c r="FLT174" s="176"/>
      <c r="FLU174" s="176"/>
      <c r="FLV174" s="176"/>
      <c r="FLW174" s="176"/>
      <c r="FLX174" s="176"/>
      <c r="FLY174" s="176"/>
      <c r="FLZ174" s="176"/>
      <c r="FMA174" s="176"/>
      <c r="FMB174" s="176"/>
      <c r="FMC174" s="176"/>
      <c r="FMD174" s="176"/>
      <c r="FME174" s="176"/>
      <c r="FMF174" s="176"/>
      <c r="FMG174" s="176"/>
      <c r="FMH174" s="176"/>
      <c r="FMI174" s="176"/>
      <c r="FMJ174" s="176"/>
      <c r="FMK174" s="176"/>
      <c r="FML174" s="176"/>
      <c r="FMM174" s="176"/>
      <c r="FMN174" s="176"/>
      <c r="FMO174" s="176"/>
      <c r="FMP174" s="176"/>
      <c r="FMQ174" s="176"/>
      <c r="FMR174" s="176"/>
      <c r="FMS174" s="176"/>
      <c r="FMT174" s="176"/>
      <c r="FMU174" s="176"/>
      <c r="FMV174" s="176"/>
      <c r="FMW174" s="176"/>
      <c r="FMX174" s="176"/>
      <c r="FMY174" s="176"/>
      <c r="FMZ174" s="176"/>
      <c r="FNA174" s="176"/>
      <c r="FNB174" s="176"/>
      <c r="FNC174" s="176"/>
      <c r="FND174" s="176"/>
      <c r="FNE174" s="176"/>
      <c r="FNF174" s="176"/>
      <c r="FNG174" s="176"/>
      <c r="FNH174" s="176"/>
      <c r="FNI174" s="176"/>
      <c r="FNJ174" s="176"/>
      <c r="FNK174" s="176"/>
      <c r="FNL174" s="176"/>
      <c r="FNM174" s="176"/>
      <c r="FNN174" s="176"/>
      <c r="FNO174" s="176"/>
      <c r="FNP174" s="176"/>
      <c r="FNQ174" s="176"/>
      <c r="FNR174" s="176"/>
      <c r="FNS174" s="176"/>
      <c r="FNT174" s="176"/>
      <c r="FNU174" s="176"/>
      <c r="FNV174" s="176"/>
      <c r="FNW174" s="176"/>
      <c r="FNX174" s="176"/>
      <c r="FNY174" s="176"/>
      <c r="FNZ174" s="176"/>
      <c r="FOA174" s="176"/>
      <c r="FOB174" s="176"/>
      <c r="FOC174" s="176"/>
      <c r="FOD174" s="176"/>
      <c r="FOE174" s="176"/>
      <c r="FOF174" s="176"/>
      <c r="FOG174" s="176"/>
      <c r="FOH174" s="176"/>
      <c r="FOI174" s="176"/>
      <c r="FOJ174" s="176"/>
      <c r="FOK174" s="176"/>
      <c r="FOL174" s="176"/>
      <c r="FOM174" s="176"/>
      <c r="FON174" s="176"/>
      <c r="FOO174" s="176"/>
      <c r="FOP174" s="176"/>
      <c r="FOQ174" s="176"/>
      <c r="FOR174" s="176"/>
      <c r="FOS174" s="176"/>
      <c r="FOT174" s="176"/>
      <c r="FOU174" s="176"/>
      <c r="FOV174" s="176"/>
      <c r="FOW174" s="176"/>
      <c r="FOX174" s="176"/>
      <c r="FOY174" s="176"/>
      <c r="FOZ174" s="176"/>
      <c r="FPA174" s="176"/>
      <c r="FPB174" s="176"/>
      <c r="FPC174" s="176"/>
      <c r="FPD174" s="176"/>
      <c r="FPE174" s="176"/>
      <c r="FPF174" s="176"/>
      <c r="FPG174" s="176"/>
      <c r="FPH174" s="176"/>
      <c r="FPI174" s="176"/>
      <c r="FPJ174" s="176"/>
      <c r="FPK174" s="176"/>
      <c r="FPL174" s="176"/>
      <c r="FPM174" s="176"/>
      <c r="FPN174" s="176"/>
      <c r="FPO174" s="176"/>
      <c r="FPP174" s="176"/>
      <c r="FPQ174" s="176"/>
      <c r="FPR174" s="176"/>
      <c r="FPS174" s="176"/>
      <c r="FPT174" s="176"/>
      <c r="FPU174" s="176"/>
      <c r="FPV174" s="176"/>
      <c r="FPW174" s="176"/>
      <c r="FPX174" s="176"/>
      <c r="FPY174" s="176"/>
      <c r="FPZ174" s="176"/>
      <c r="FQA174" s="176"/>
      <c r="FQB174" s="176"/>
      <c r="FQC174" s="176"/>
      <c r="FQD174" s="176"/>
      <c r="FQE174" s="176"/>
      <c r="FQF174" s="176"/>
      <c r="FQG174" s="176"/>
      <c r="FQH174" s="176"/>
      <c r="FQI174" s="176"/>
      <c r="FQJ174" s="176"/>
      <c r="FQK174" s="176"/>
      <c r="FQL174" s="176"/>
      <c r="FQM174" s="176"/>
      <c r="FQN174" s="176"/>
      <c r="FQO174" s="176"/>
      <c r="FQP174" s="176"/>
      <c r="FQQ174" s="176"/>
      <c r="FQR174" s="176"/>
      <c r="FQS174" s="176"/>
      <c r="FQT174" s="176"/>
      <c r="FQU174" s="176"/>
      <c r="FQV174" s="176"/>
      <c r="FQW174" s="176"/>
      <c r="FQX174" s="176"/>
      <c r="FQY174" s="176"/>
      <c r="FQZ174" s="176"/>
      <c r="FRA174" s="176"/>
      <c r="FRB174" s="176"/>
      <c r="FRC174" s="176"/>
      <c r="FRD174" s="176"/>
      <c r="FRE174" s="176"/>
      <c r="FRF174" s="176"/>
      <c r="FRG174" s="176"/>
      <c r="FRH174" s="176"/>
      <c r="FRI174" s="176"/>
      <c r="FRJ174" s="176"/>
      <c r="FRK174" s="176"/>
      <c r="FRL174" s="176"/>
      <c r="FRM174" s="176"/>
      <c r="FRN174" s="176"/>
      <c r="FRO174" s="176"/>
      <c r="FRP174" s="176"/>
      <c r="FRQ174" s="176"/>
      <c r="FRR174" s="176"/>
      <c r="FRS174" s="176"/>
      <c r="FRT174" s="176"/>
      <c r="FRU174" s="176"/>
      <c r="FRV174" s="176"/>
      <c r="FRW174" s="176"/>
      <c r="FRX174" s="176"/>
      <c r="FRY174" s="176"/>
      <c r="FRZ174" s="176"/>
      <c r="FSA174" s="176"/>
      <c r="FSB174" s="176"/>
      <c r="FSC174" s="176"/>
      <c r="FSD174" s="176"/>
      <c r="FSE174" s="176"/>
      <c r="FSF174" s="176"/>
      <c r="FSG174" s="176"/>
      <c r="FSH174" s="176"/>
      <c r="FSI174" s="176"/>
      <c r="FSJ174" s="176"/>
      <c r="FSK174" s="176"/>
      <c r="FSL174" s="176"/>
      <c r="FSM174" s="176"/>
      <c r="FSN174" s="176"/>
      <c r="FSO174" s="176"/>
      <c r="FSP174" s="176"/>
      <c r="FSQ174" s="176"/>
      <c r="FSR174" s="176"/>
      <c r="FSS174" s="176"/>
      <c r="FST174" s="176"/>
      <c r="FSU174" s="176"/>
      <c r="FSV174" s="176"/>
      <c r="FSW174" s="176"/>
      <c r="FSX174" s="176"/>
      <c r="FSY174" s="176"/>
      <c r="FSZ174" s="176"/>
      <c r="FTA174" s="176"/>
      <c r="FTB174" s="176"/>
      <c r="FTC174" s="176"/>
      <c r="FTD174" s="176"/>
      <c r="FTE174" s="176"/>
      <c r="FTF174" s="176"/>
      <c r="FTG174" s="176"/>
      <c r="FTH174" s="176"/>
      <c r="FTI174" s="176"/>
      <c r="FTJ174" s="176"/>
      <c r="FTK174" s="176"/>
      <c r="FTL174" s="176"/>
      <c r="FTM174" s="176"/>
      <c r="FTN174" s="176"/>
      <c r="FTO174" s="176"/>
      <c r="FTP174" s="176"/>
      <c r="FTQ174" s="176"/>
      <c r="FTR174" s="176"/>
      <c r="FTS174" s="176"/>
      <c r="FTT174" s="176"/>
      <c r="FTU174" s="176"/>
      <c r="FTV174" s="176"/>
      <c r="FTW174" s="176"/>
      <c r="FTX174" s="176"/>
      <c r="FTY174" s="176"/>
      <c r="FTZ174" s="176"/>
      <c r="FUA174" s="176"/>
      <c r="FUB174" s="176"/>
      <c r="FUC174" s="176"/>
      <c r="FUD174" s="176"/>
      <c r="FUE174" s="176"/>
      <c r="FUF174" s="176"/>
      <c r="FUG174" s="176"/>
      <c r="FUH174" s="176"/>
      <c r="FUI174" s="176"/>
      <c r="FUJ174" s="176"/>
      <c r="FUK174" s="176"/>
      <c r="FUL174" s="176"/>
      <c r="FUM174" s="176"/>
      <c r="FUN174" s="176"/>
      <c r="FUO174" s="176"/>
      <c r="FUP174" s="176"/>
      <c r="FUQ174" s="176"/>
      <c r="FUR174" s="176"/>
      <c r="FUS174" s="176"/>
      <c r="FUT174" s="176"/>
      <c r="FUU174" s="176"/>
      <c r="FUV174" s="176"/>
      <c r="FUW174" s="176"/>
      <c r="FUX174" s="176"/>
      <c r="FUY174" s="176"/>
      <c r="FUZ174" s="176"/>
      <c r="FVA174" s="176"/>
      <c r="FVB174" s="176"/>
      <c r="FVC174" s="176"/>
      <c r="FVD174" s="176"/>
      <c r="FVE174" s="176"/>
      <c r="FVF174" s="176"/>
      <c r="FVG174" s="176"/>
      <c r="FVH174" s="176"/>
      <c r="FVI174" s="176"/>
      <c r="FVJ174" s="176"/>
      <c r="FVK174" s="176"/>
      <c r="FVL174" s="176"/>
      <c r="FVM174" s="176"/>
      <c r="FVN174" s="176"/>
      <c r="FVO174" s="176"/>
      <c r="FVP174" s="176"/>
      <c r="FVQ174" s="176"/>
      <c r="FVR174" s="176"/>
      <c r="FVS174" s="176"/>
      <c r="FVT174" s="176"/>
      <c r="FVU174" s="176"/>
      <c r="FVV174" s="176"/>
      <c r="FVW174" s="176"/>
      <c r="FVX174" s="176"/>
      <c r="FVY174" s="176"/>
      <c r="FVZ174" s="176"/>
      <c r="FWA174" s="176"/>
      <c r="FWB174" s="176"/>
      <c r="FWC174" s="176"/>
      <c r="FWD174" s="176"/>
      <c r="FWE174" s="176"/>
      <c r="FWF174" s="176"/>
      <c r="FWG174" s="176"/>
      <c r="FWH174" s="176"/>
      <c r="FWI174" s="176"/>
      <c r="FWJ174" s="176"/>
      <c r="FWK174" s="176"/>
      <c r="FWL174" s="176"/>
      <c r="FWM174" s="176"/>
      <c r="FWN174" s="176"/>
      <c r="FWO174" s="176"/>
      <c r="FWP174" s="176"/>
      <c r="FWQ174" s="176"/>
      <c r="FWR174" s="176"/>
      <c r="FWS174" s="176"/>
      <c r="FWT174" s="176"/>
      <c r="FWU174" s="176"/>
      <c r="FWV174" s="176"/>
      <c r="FWW174" s="176"/>
      <c r="FWX174" s="176"/>
      <c r="FWY174" s="176"/>
      <c r="FWZ174" s="176"/>
      <c r="FXA174" s="176"/>
      <c r="FXB174" s="176"/>
      <c r="FXC174" s="176"/>
      <c r="FXD174" s="176"/>
      <c r="FXE174" s="176"/>
      <c r="FXF174" s="176"/>
      <c r="FXG174" s="176"/>
      <c r="FXH174" s="176"/>
      <c r="FXI174" s="176"/>
      <c r="FXJ174" s="176"/>
      <c r="FXK174" s="176"/>
      <c r="FXL174" s="176"/>
      <c r="FXM174" s="176"/>
      <c r="FXN174" s="176"/>
      <c r="FXO174" s="176"/>
      <c r="FXP174" s="176"/>
      <c r="FXQ174" s="176"/>
      <c r="FXR174" s="176"/>
      <c r="FXS174" s="176"/>
      <c r="FXT174" s="176"/>
      <c r="FXU174" s="176"/>
      <c r="FXV174" s="176"/>
      <c r="FXW174" s="176"/>
      <c r="FXX174" s="176"/>
      <c r="FXY174" s="176"/>
      <c r="FXZ174" s="176"/>
      <c r="FYA174" s="176"/>
      <c r="FYB174" s="176"/>
      <c r="FYC174" s="176"/>
      <c r="FYD174" s="176"/>
      <c r="FYE174" s="176"/>
      <c r="FYF174" s="176"/>
      <c r="FYG174" s="176"/>
      <c r="FYH174" s="176"/>
      <c r="FYI174" s="176"/>
      <c r="FYJ174" s="176"/>
      <c r="FYK174" s="176"/>
      <c r="FYL174" s="176"/>
      <c r="FYM174" s="176"/>
      <c r="FYN174" s="176"/>
      <c r="FYO174" s="176"/>
      <c r="FYP174" s="176"/>
      <c r="FYQ174" s="176"/>
      <c r="FYR174" s="176"/>
      <c r="FYS174" s="176"/>
      <c r="FYT174" s="176"/>
      <c r="FYU174" s="176"/>
      <c r="FYV174" s="176"/>
      <c r="FYW174" s="176"/>
      <c r="FYX174" s="176"/>
      <c r="FYY174" s="176"/>
      <c r="FYZ174" s="176"/>
      <c r="FZA174" s="176"/>
      <c r="FZB174" s="176"/>
      <c r="FZC174" s="176"/>
      <c r="FZD174" s="176"/>
      <c r="FZE174" s="176"/>
      <c r="FZF174" s="176"/>
      <c r="FZG174" s="176"/>
      <c r="FZH174" s="176"/>
      <c r="FZI174" s="176"/>
      <c r="FZJ174" s="176"/>
      <c r="FZK174" s="176"/>
      <c r="FZL174" s="176"/>
      <c r="FZM174" s="176"/>
      <c r="FZN174" s="176"/>
      <c r="FZO174" s="176"/>
      <c r="FZP174" s="176"/>
      <c r="FZQ174" s="176"/>
      <c r="FZR174" s="176"/>
      <c r="FZS174" s="176"/>
      <c r="FZT174" s="176"/>
      <c r="FZU174" s="176"/>
      <c r="FZV174" s="176"/>
      <c r="FZW174" s="176"/>
      <c r="FZX174" s="176"/>
      <c r="FZY174" s="176"/>
      <c r="FZZ174" s="176"/>
      <c r="GAA174" s="176"/>
      <c r="GAB174" s="176"/>
      <c r="GAC174" s="176"/>
      <c r="GAD174" s="176"/>
      <c r="GAE174" s="176"/>
      <c r="GAF174" s="176"/>
      <c r="GAG174" s="176"/>
      <c r="GAH174" s="176"/>
      <c r="GAI174" s="176"/>
      <c r="GAJ174" s="176"/>
      <c r="GAK174" s="176"/>
      <c r="GAL174" s="176"/>
      <c r="GAM174" s="176"/>
      <c r="GAN174" s="176"/>
      <c r="GAO174" s="176"/>
      <c r="GAP174" s="176"/>
      <c r="GAQ174" s="176"/>
      <c r="GAR174" s="176"/>
      <c r="GAS174" s="176"/>
      <c r="GAT174" s="176"/>
      <c r="GAU174" s="176"/>
      <c r="GAV174" s="176"/>
      <c r="GAW174" s="176"/>
      <c r="GAX174" s="176"/>
      <c r="GAY174" s="176"/>
      <c r="GAZ174" s="176"/>
      <c r="GBA174" s="176"/>
      <c r="GBB174" s="176"/>
      <c r="GBC174" s="176"/>
      <c r="GBD174" s="176"/>
      <c r="GBE174" s="176"/>
      <c r="GBF174" s="176"/>
      <c r="GBG174" s="176"/>
      <c r="GBH174" s="176"/>
      <c r="GBI174" s="176"/>
      <c r="GBJ174" s="176"/>
      <c r="GBK174" s="176"/>
      <c r="GBL174" s="176"/>
      <c r="GBM174" s="176"/>
      <c r="GBN174" s="176"/>
      <c r="GBO174" s="176"/>
      <c r="GBP174" s="176"/>
      <c r="GBQ174" s="176"/>
      <c r="GBR174" s="176"/>
      <c r="GBS174" s="176"/>
      <c r="GBT174" s="176"/>
      <c r="GBU174" s="176"/>
      <c r="GBV174" s="176"/>
      <c r="GBW174" s="176"/>
      <c r="GBX174" s="176"/>
      <c r="GBY174" s="176"/>
      <c r="GBZ174" s="176"/>
      <c r="GCA174" s="176"/>
      <c r="GCB174" s="176"/>
      <c r="GCC174" s="176"/>
      <c r="GCD174" s="176"/>
      <c r="GCE174" s="176"/>
      <c r="GCF174" s="176"/>
      <c r="GCG174" s="176"/>
      <c r="GCH174" s="176"/>
      <c r="GCI174" s="176"/>
      <c r="GCJ174" s="176"/>
      <c r="GCK174" s="176"/>
      <c r="GCL174" s="176"/>
      <c r="GCM174" s="176"/>
      <c r="GCN174" s="176"/>
      <c r="GCO174" s="176"/>
      <c r="GCP174" s="176"/>
      <c r="GCQ174" s="176"/>
      <c r="GCR174" s="176"/>
      <c r="GCS174" s="176"/>
      <c r="GCT174" s="176"/>
      <c r="GCU174" s="176"/>
      <c r="GCV174" s="176"/>
      <c r="GCW174" s="176"/>
      <c r="GCX174" s="176"/>
      <c r="GCY174" s="176"/>
      <c r="GCZ174" s="176"/>
      <c r="GDA174" s="176"/>
      <c r="GDB174" s="176"/>
      <c r="GDC174" s="176"/>
      <c r="GDD174" s="176"/>
      <c r="GDE174" s="176"/>
      <c r="GDF174" s="176"/>
      <c r="GDG174" s="176"/>
      <c r="GDH174" s="176"/>
      <c r="GDI174" s="176"/>
      <c r="GDJ174" s="176"/>
      <c r="GDK174" s="176"/>
      <c r="GDL174" s="176"/>
      <c r="GDM174" s="176"/>
      <c r="GDN174" s="176"/>
      <c r="GDO174" s="176"/>
      <c r="GDP174" s="176"/>
      <c r="GDQ174" s="176"/>
      <c r="GDR174" s="176"/>
      <c r="GDS174" s="176"/>
      <c r="GDT174" s="176"/>
      <c r="GDU174" s="176"/>
      <c r="GDV174" s="176"/>
      <c r="GDW174" s="176"/>
      <c r="GDX174" s="176"/>
      <c r="GDY174" s="176"/>
      <c r="GDZ174" s="176"/>
      <c r="GEA174" s="176"/>
      <c r="GEB174" s="176"/>
      <c r="GEC174" s="176"/>
      <c r="GED174" s="176"/>
      <c r="GEE174" s="176"/>
      <c r="GEF174" s="176"/>
      <c r="GEG174" s="176"/>
      <c r="GEH174" s="176"/>
      <c r="GEI174" s="176"/>
      <c r="GEJ174" s="176"/>
      <c r="GEK174" s="176"/>
      <c r="GEL174" s="176"/>
      <c r="GEM174" s="176"/>
      <c r="GEN174" s="176"/>
      <c r="GEO174" s="176"/>
      <c r="GEP174" s="176"/>
      <c r="GEQ174" s="176"/>
      <c r="GER174" s="176"/>
      <c r="GES174" s="176"/>
      <c r="GET174" s="176"/>
      <c r="GEU174" s="176"/>
      <c r="GEV174" s="176"/>
      <c r="GEW174" s="176"/>
      <c r="GEX174" s="176"/>
      <c r="GEY174" s="176"/>
      <c r="GEZ174" s="176"/>
      <c r="GFA174" s="176"/>
      <c r="GFB174" s="176"/>
      <c r="GFC174" s="176"/>
      <c r="GFD174" s="176"/>
      <c r="GFE174" s="176"/>
      <c r="GFF174" s="176"/>
      <c r="GFG174" s="176"/>
      <c r="GFH174" s="176"/>
      <c r="GFI174" s="176"/>
      <c r="GFJ174" s="176"/>
      <c r="GFK174" s="176"/>
      <c r="GFL174" s="176"/>
      <c r="GFM174" s="176"/>
      <c r="GFN174" s="176"/>
      <c r="GFO174" s="176"/>
      <c r="GFP174" s="176"/>
      <c r="GFQ174" s="176"/>
      <c r="GFR174" s="176"/>
      <c r="GFS174" s="176"/>
      <c r="GFT174" s="176"/>
      <c r="GFU174" s="176"/>
      <c r="GFV174" s="176"/>
      <c r="GFW174" s="176"/>
      <c r="GFX174" s="176"/>
      <c r="GFY174" s="176"/>
      <c r="GFZ174" s="176"/>
      <c r="GGA174" s="176"/>
      <c r="GGB174" s="176"/>
      <c r="GGC174" s="176"/>
      <c r="GGD174" s="176"/>
      <c r="GGE174" s="176"/>
      <c r="GGF174" s="176"/>
      <c r="GGG174" s="176"/>
      <c r="GGH174" s="176"/>
      <c r="GGI174" s="176"/>
      <c r="GGJ174" s="176"/>
      <c r="GGK174" s="176"/>
      <c r="GGL174" s="176"/>
      <c r="GGM174" s="176"/>
      <c r="GGN174" s="176"/>
      <c r="GGO174" s="176"/>
      <c r="GGP174" s="176"/>
      <c r="GGQ174" s="176"/>
      <c r="GGR174" s="176"/>
      <c r="GGS174" s="176"/>
      <c r="GGT174" s="176"/>
      <c r="GGU174" s="176"/>
      <c r="GGV174" s="176"/>
      <c r="GGW174" s="176"/>
      <c r="GGX174" s="176"/>
      <c r="GGY174" s="176"/>
      <c r="GGZ174" s="176"/>
      <c r="GHA174" s="176"/>
      <c r="GHB174" s="176"/>
      <c r="GHC174" s="176"/>
      <c r="GHD174" s="176"/>
      <c r="GHE174" s="176"/>
      <c r="GHF174" s="176"/>
      <c r="GHG174" s="176"/>
      <c r="GHH174" s="176"/>
      <c r="GHI174" s="176"/>
      <c r="GHJ174" s="176"/>
      <c r="GHK174" s="176"/>
      <c r="GHL174" s="176"/>
      <c r="GHM174" s="176"/>
      <c r="GHN174" s="176"/>
      <c r="GHO174" s="176"/>
      <c r="GHP174" s="176"/>
      <c r="GHQ174" s="176"/>
      <c r="GHR174" s="176"/>
      <c r="GHS174" s="176"/>
      <c r="GHT174" s="176"/>
      <c r="GHU174" s="176"/>
      <c r="GHV174" s="176"/>
      <c r="GHW174" s="176"/>
      <c r="GHX174" s="176"/>
      <c r="GHY174" s="176"/>
      <c r="GHZ174" s="176"/>
      <c r="GIA174" s="176"/>
      <c r="GIB174" s="176"/>
      <c r="GIC174" s="176"/>
      <c r="GID174" s="176"/>
      <c r="GIE174" s="176"/>
      <c r="GIF174" s="176"/>
      <c r="GIG174" s="176"/>
      <c r="GIH174" s="176"/>
      <c r="GII174" s="176"/>
      <c r="GIJ174" s="176"/>
      <c r="GIK174" s="176"/>
      <c r="GIL174" s="176"/>
      <c r="GIM174" s="176"/>
      <c r="GIN174" s="176"/>
      <c r="GIO174" s="176"/>
      <c r="GIP174" s="176"/>
      <c r="GIQ174" s="176"/>
      <c r="GIR174" s="176"/>
      <c r="GIS174" s="176"/>
      <c r="GIT174" s="176"/>
      <c r="GIU174" s="176"/>
      <c r="GIV174" s="176"/>
      <c r="GIW174" s="176"/>
      <c r="GIX174" s="176"/>
      <c r="GIY174" s="176"/>
      <c r="GIZ174" s="176"/>
      <c r="GJA174" s="176"/>
      <c r="GJB174" s="176"/>
      <c r="GJC174" s="176"/>
      <c r="GJD174" s="176"/>
      <c r="GJE174" s="176"/>
      <c r="GJF174" s="176"/>
      <c r="GJG174" s="176"/>
      <c r="GJH174" s="176"/>
      <c r="GJI174" s="176"/>
      <c r="GJJ174" s="176"/>
      <c r="GJK174" s="176"/>
      <c r="GJL174" s="176"/>
      <c r="GJM174" s="176"/>
      <c r="GJN174" s="176"/>
      <c r="GJO174" s="176"/>
      <c r="GJP174" s="176"/>
      <c r="GJQ174" s="176"/>
      <c r="GJR174" s="176"/>
      <c r="GJS174" s="176"/>
      <c r="GJT174" s="176"/>
      <c r="GJU174" s="176"/>
      <c r="GJV174" s="176"/>
      <c r="GJW174" s="176"/>
      <c r="GJX174" s="176"/>
      <c r="GJY174" s="176"/>
      <c r="GJZ174" s="176"/>
      <c r="GKA174" s="176"/>
      <c r="GKB174" s="176"/>
      <c r="GKC174" s="176"/>
      <c r="GKD174" s="176"/>
      <c r="GKE174" s="176"/>
      <c r="GKF174" s="176"/>
      <c r="GKG174" s="176"/>
      <c r="GKH174" s="176"/>
      <c r="GKI174" s="176"/>
      <c r="GKJ174" s="176"/>
      <c r="GKK174" s="176"/>
      <c r="GKL174" s="176"/>
      <c r="GKM174" s="176"/>
      <c r="GKN174" s="176"/>
      <c r="GKO174" s="176"/>
      <c r="GKP174" s="176"/>
      <c r="GKQ174" s="176"/>
      <c r="GKR174" s="176"/>
      <c r="GKS174" s="176"/>
      <c r="GKT174" s="176"/>
      <c r="GKU174" s="176"/>
      <c r="GKV174" s="176"/>
      <c r="GKW174" s="176"/>
      <c r="GKX174" s="176"/>
      <c r="GKY174" s="176"/>
      <c r="GKZ174" s="176"/>
      <c r="GLA174" s="176"/>
      <c r="GLB174" s="176"/>
      <c r="GLC174" s="176"/>
      <c r="GLD174" s="176"/>
      <c r="GLE174" s="176"/>
      <c r="GLF174" s="176"/>
      <c r="GLG174" s="176"/>
      <c r="GLH174" s="176"/>
      <c r="GLI174" s="176"/>
      <c r="GLJ174" s="176"/>
      <c r="GLK174" s="176"/>
      <c r="GLL174" s="176"/>
      <c r="GLM174" s="176"/>
      <c r="GLN174" s="176"/>
      <c r="GLO174" s="176"/>
      <c r="GLP174" s="176"/>
      <c r="GLQ174" s="176"/>
      <c r="GLR174" s="176"/>
      <c r="GLS174" s="176"/>
      <c r="GLT174" s="176"/>
      <c r="GLU174" s="176"/>
      <c r="GLV174" s="176"/>
      <c r="GLW174" s="176"/>
      <c r="GLX174" s="176"/>
      <c r="GLY174" s="176"/>
      <c r="GLZ174" s="176"/>
      <c r="GMA174" s="176"/>
      <c r="GMB174" s="176"/>
      <c r="GMC174" s="176"/>
      <c r="GMD174" s="176"/>
      <c r="GME174" s="176"/>
      <c r="GMF174" s="176"/>
      <c r="GMG174" s="176"/>
      <c r="GMH174" s="176"/>
      <c r="GMI174" s="176"/>
      <c r="GMJ174" s="176"/>
      <c r="GMK174" s="176"/>
      <c r="GML174" s="176"/>
      <c r="GMM174" s="176"/>
      <c r="GMN174" s="176"/>
      <c r="GMO174" s="176"/>
      <c r="GMP174" s="176"/>
      <c r="GMQ174" s="176"/>
      <c r="GMR174" s="176"/>
      <c r="GMS174" s="176"/>
      <c r="GMT174" s="176"/>
      <c r="GMU174" s="176"/>
      <c r="GMV174" s="176"/>
      <c r="GMW174" s="176"/>
      <c r="GMX174" s="176"/>
      <c r="GMY174" s="176"/>
      <c r="GMZ174" s="176"/>
      <c r="GNA174" s="176"/>
      <c r="GNB174" s="176"/>
      <c r="GNC174" s="176"/>
      <c r="GND174" s="176"/>
      <c r="GNE174" s="176"/>
      <c r="GNF174" s="176"/>
      <c r="GNG174" s="176"/>
      <c r="GNH174" s="176"/>
      <c r="GNI174" s="176"/>
      <c r="GNJ174" s="176"/>
      <c r="GNK174" s="176"/>
      <c r="GNL174" s="176"/>
      <c r="GNM174" s="176"/>
      <c r="GNN174" s="176"/>
      <c r="GNO174" s="176"/>
      <c r="GNP174" s="176"/>
      <c r="GNQ174" s="176"/>
      <c r="GNR174" s="176"/>
      <c r="GNS174" s="176"/>
      <c r="GNT174" s="176"/>
      <c r="GNU174" s="176"/>
      <c r="GNV174" s="176"/>
      <c r="GNW174" s="176"/>
      <c r="GNX174" s="176"/>
      <c r="GNY174" s="176"/>
      <c r="GNZ174" s="176"/>
      <c r="GOA174" s="176"/>
      <c r="GOB174" s="176"/>
      <c r="GOC174" s="176"/>
      <c r="GOD174" s="176"/>
      <c r="GOE174" s="176"/>
      <c r="GOF174" s="176"/>
      <c r="GOG174" s="176"/>
      <c r="GOH174" s="176"/>
      <c r="GOI174" s="176"/>
      <c r="GOJ174" s="176"/>
      <c r="GOK174" s="176"/>
      <c r="GOL174" s="176"/>
      <c r="GOM174" s="176"/>
      <c r="GON174" s="176"/>
      <c r="GOO174" s="176"/>
      <c r="GOP174" s="176"/>
      <c r="GOQ174" s="176"/>
      <c r="GOR174" s="176"/>
      <c r="GOS174" s="176"/>
      <c r="GOT174" s="176"/>
      <c r="GOU174" s="176"/>
      <c r="GOV174" s="176"/>
      <c r="GOW174" s="176"/>
      <c r="GOX174" s="176"/>
      <c r="GOY174" s="176"/>
      <c r="GOZ174" s="176"/>
      <c r="GPA174" s="176"/>
      <c r="GPB174" s="176"/>
      <c r="GPC174" s="176"/>
      <c r="GPD174" s="176"/>
      <c r="GPE174" s="176"/>
      <c r="GPF174" s="176"/>
      <c r="GPG174" s="176"/>
      <c r="GPH174" s="176"/>
      <c r="GPI174" s="176"/>
      <c r="GPJ174" s="176"/>
      <c r="GPK174" s="176"/>
      <c r="GPL174" s="176"/>
      <c r="GPM174" s="176"/>
      <c r="GPN174" s="176"/>
      <c r="GPO174" s="176"/>
      <c r="GPP174" s="176"/>
      <c r="GPQ174" s="176"/>
      <c r="GPR174" s="176"/>
      <c r="GPS174" s="176"/>
      <c r="GPT174" s="176"/>
      <c r="GPU174" s="176"/>
      <c r="GPV174" s="176"/>
      <c r="GPW174" s="176"/>
      <c r="GPX174" s="176"/>
      <c r="GPY174" s="176"/>
      <c r="GPZ174" s="176"/>
      <c r="GQA174" s="176"/>
      <c r="GQB174" s="176"/>
      <c r="GQC174" s="176"/>
      <c r="GQD174" s="176"/>
      <c r="GQE174" s="176"/>
      <c r="GQF174" s="176"/>
      <c r="GQG174" s="176"/>
      <c r="GQH174" s="176"/>
      <c r="GQI174" s="176"/>
      <c r="GQJ174" s="176"/>
      <c r="GQK174" s="176"/>
      <c r="GQL174" s="176"/>
      <c r="GQM174" s="176"/>
      <c r="GQN174" s="176"/>
      <c r="GQO174" s="176"/>
      <c r="GQP174" s="176"/>
      <c r="GQQ174" s="176"/>
      <c r="GQR174" s="176"/>
      <c r="GQS174" s="176"/>
      <c r="GQT174" s="176"/>
      <c r="GQU174" s="176"/>
      <c r="GQV174" s="176"/>
      <c r="GQW174" s="176"/>
      <c r="GQX174" s="176"/>
      <c r="GQY174" s="176"/>
      <c r="GQZ174" s="176"/>
      <c r="GRA174" s="176"/>
      <c r="GRB174" s="176"/>
      <c r="GRC174" s="176"/>
      <c r="GRD174" s="176"/>
      <c r="GRE174" s="176"/>
      <c r="GRF174" s="176"/>
      <c r="GRG174" s="176"/>
      <c r="GRH174" s="176"/>
      <c r="GRI174" s="176"/>
      <c r="GRJ174" s="176"/>
      <c r="GRK174" s="176"/>
      <c r="GRL174" s="176"/>
      <c r="GRM174" s="176"/>
      <c r="GRN174" s="176"/>
      <c r="GRO174" s="176"/>
      <c r="GRP174" s="176"/>
      <c r="GRQ174" s="176"/>
      <c r="GRR174" s="176"/>
      <c r="GRS174" s="176"/>
      <c r="GRT174" s="176"/>
      <c r="GRU174" s="176"/>
      <c r="GRV174" s="176"/>
      <c r="GRW174" s="176"/>
      <c r="GRX174" s="176"/>
      <c r="GRY174" s="176"/>
      <c r="GRZ174" s="176"/>
      <c r="GSA174" s="176"/>
      <c r="GSB174" s="176"/>
      <c r="GSC174" s="176"/>
      <c r="GSD174" s="176"/>
      <c r="GSE174" s="176"/>
      <c r="GSF174" s="176"/>
      <c r="GSG174" s="176"/>
      <c r="GSH174" s="176"/>
      <c r="GSI174" s="176"/>
      <c r="GSJ174" s="176"/>
      <c r="GSK174" s="176"/>
      <c r="GSL174" s="176"/>
      <c r="GSM174" s="176"/>
      <c r="GSN174" s="176"/>
      <c r="GSO174" s="176"/>
      <c r="GSP174" s="176"/>
      <c r="GSQ174" s="176"/>
      <c r="GSR174" s="176"/>
      <c r="GSS174" s="176"/>
      <c r="GST174" s="176"/>
      <c r="GSU174" s="176"/>
      <c r="GSV174" s="176"/>
      <c r="GSW174" s="176"/>
      <c r="GSX174" s="176"/>
      <c r="GSY174" s="176"/>
      <c r="GSZ174" s="176"/>
      <c r="GTA174" s="176"/>
      <c r="GTB174" s="176"/>
      <c r="GTC174" s="176"/>
      <c r="GTD174" s="176"/>
      <c r="GTE174" s="176"/>
      <c r="GTF174" s="176"/>
      <c r="GTG174" s="176"/>
      <c r="GTH174" s="176"/>
      <c r="GTI174" s="176"/>
      <c r="GTJ174" s="176"/>
      <c r="GTK174" s="176"/>
      <c r="GTL174" s="176"/>
      <c r="GTM174" s="176"/>
      <c r="GTN174" s="176"/>
      <c r="GTO174" s="176"/>
      <c r="GTP174" s="176"/>
      <c r="GTQ174" s="176"/>
      <c r="GTR174" s="176"/>
      <c r="GTS174" s="176"/>
      <c r="GTT174" s="176"/>
      <c r="GTU174" s="176"/>
      <c r="GTV174" s="176"/>
      <c r="GTW174" s="176"/>
      <c r="GTX174" s="176"/>
      <c r="GTY174" s="176"/>
      <c r="GTZ174" s="176"/>
      <c r="GUA174" s="176"/>
      <c r="GUB174" s="176"/>
      <c r="GUC174" s="176"/>
      <c r="GUD174" s="176"/>
      <c r="GUE174" s="176"/>
      <c r="GUF174" s="176"/>
      <c r="GUG174" s="176"/>
      <c r="GUH174" s="176"/>
      <c r="GUI174" s="176"/>
      <c r="GUJ174" s="176"/>
      <c r="GUK174" s="176"/>
      <c r="GUL174" s="176"/>
      <c r="GUM174" s="176"/>
      <c r="GUN174" s="176"/>
      <c r="GUO174" s="176"/>
      <c r="GUP174" s="176"/>
      <c r="GUQ174" s="176"/>
      <c r="GUR174" s="176"/>
      <c r="GUS174" s="176"/>
      <c r="GUT174" s="176"/>
      <c r="GUU174" s="176"/>
      <c r="GUV174" s="176"/>
      <c r="GUW174" s="176"/>
      <c r="GUX174" s="176"/>
      <c r="GUY174" s="176"/>
      <c r="GUZ174" s="176"/>
      <c r="GVA174" s="176"/>
      <c r="GVB174" s="176"/>
      <c r="GVC174" s="176"/>
      <c r="GVD174" s="176"/>
      <c r="GVE174" s="176"/>
      <c r="GVF174" s="176"/>
      <c r="GVG174" s="176"/>
      <c r="GVH174" s="176"/>
      <c r="GVI174" s="176"/>
      <c r="GVJ174" s="176"/>
      <c r="GVK174" s="176"/>
      <c r="GVL174" s="176"/>
      <c r="GVM174" s="176"/>
      <c r="GVN174" s="176"/>
      <c r="GVO174" s="176"/>
      <c r="GVP174" s="176"/>
      <c r="GVQ174" s="176"/>
      <c r="GVR174" s="176"/>
      <c r="GVS174" s="176"/>
      <c r="GVT174" s="176"/>
      <c r="GVU174" s="176"/>
      <c r="GVV174" s="176"/>
      <c r="GVW174" s="176"/>
      <c r="GVX174" s="176"/>
      <c r="GVY174" s="176"/>
      <c r="GVZ174" s="176"/>
      <c r="GWA174" s="176"/>
      <c r="GWB174" s="176"/>
      <c r="GWC174" s="176"/>
      <c r="GWD174" s="176"/>
      <c r="GWE174" s="176"/>
      <c r="GWF174" s="176"/>
      <c r="GWG174" s="176"/>
      <c r="GWH174" s="176"/>
      <c r="GWI174" s="176"/>
      <c r="GWJ174" s="176"/>
      <c r="GWK174" s="176"/>
      <c r="GWL174" s="176"/>
      <c r="GWM174" s="176"/>
      <c r="GWN174" s="176"/>
      <c r="GWO174" s="176"/>
      <c r="GWP174" s="176"/>
      <c r="GWQ174" s="176"/>
      <c r="GWR174" s="176"/>
      <c r="GWS174" s="176"/>
      <c r="GWT174" s="176"/>
      <c r="GWU174" s="176"/>
      <c r="GWV174" s="176"/>
      <c r="GWW174" s="176"/>
      <c r="GWX174" s="176"/>
      <c r="GWY174" s="176"/>
      <c r="GWZ174" s="176"/>
      <c r="GXA174" s="176"/>
      <c r="GXB174" s="176"/>
      <c r="GXC174" s="176"/>
      <c r="GXD174" s="176"/>
      <c r="GXE174" s="176"/>
      <c r="GXF174" s="176"/>
      <c r="GXG174" s="176"/>
      <c r="GXH174" s="176"/>
      <c r="GXI174" s="176"/>
      <c r="GXJ174" s="176"/>
      <c r="GXK174" s="176"/>
      <c r="GXL174" s="176"/>
      <c r="GXM174" s="176"/>
      <c r="GXN174" s="176"/>
      <c r="GXO174" s="176"/>
      <c r="GXP174" s="176"/>
      <c r="GXQ174" s="176"/>
      <c r="GXR174" s="176"/>
      <c r="GXS174" s="176"/>
      <c r="GXT174" s="176"/>
      <c r="GXU174" s="176"/>
      <c r="GXV174" s="176"/>
      <c r="GXW174" s="176"/>
      <c r="GXX174" s="176"/>
      <c r="GXY174" s="176"/>
      <c r="GXZ174" s="176"/>
      <c r="GYA174" s="176"/>
      <c r="GYB174" s="176"/>
      <c r="GYC174" s="176"/>
      <c r="GYD174" s="176"/>
      <c r="GYE174" s="176"/>
      <c r="GYF174" s="176"/>
      <c r="GYG174" s="176"/>
      <c r="GYH174" s="176"/>
      <c r="GYI174" s="176"/>
      <c r="GYJ174" s="176"/>
      <c r="GYK174" s="176"/>
      <c r="GYL174" s="176"/>
      <c r="GYM174" s="176"/>
      <c r="GYN174" s="176"/>
      <c r="GYO174" s="176"/>
      <c r="GYP174" s="176"/>
      <c r="GYQ174" s="176"/>
      <c r="GYR174" s="176"/>
      <c r="GYS174" s="176"/>
      <c r="GYT174" s="176"/>
      <c r="GYU174" s="176"/>
      <c r="GYV174" s="176"/>
      <c r="GYW174" s="176"/>
      <c r="GYX174" s="176"/>
      <c r="GYY174" s="176"/>
      <c r="GYZ174" s="176"/>
      <c r="GZA174" s="176"/>
      <c r="GZB174" s="176"/>
      <c r="GZC174" s="176"/>
      <c r="GZD174" s="176"/>
      <c r="GZE174" s="176"/>
      <c r="GZF174" s="176"/>
      <c r="GZG174" s="176"/>
      <c r="GZH174" s="176"/>
      <c r="GZI174" s="176"/>
      <c r="GZJ174" s="176"/>
      <c r="GZK174" s="176"/>
      <c r="GZL174" s="176"/>
      <c r="GZM174" s="176"/>
      <c r="GZN174" s="176"/>
      <c r="GZO174" s="176"/>
      <c r="GZP174" s="176"/>
      <c r="GZQ174" s="176"/>
      <c r="GZR174" s="176"/>
      <c r="GZS174" s="176"/>
      <c r="GZT174" s="176"/>
      <c r="GZU174" s="176"/>
      <c r="GZV174" s="176"/>
      <c r="GZW174" s="176"/>
      <c r="GZX174" s="176"/>
      <c r="GZY174" s="176"/>
      <c r="GZZ174" s="176"/>
      <c r="HAA174" s="176"/>
      <c r="HAB174" s="176"/>
      <c r="HAC174" s="176"/>
      <c r="HAD174" s="176"/>
      <c r="HAE174" s="176"/>
      <c r="HAF174" s="176"/>
      <c r="HAG174" s="176"/>
      <c r="HAH174" s="176"/>
      <c r="HAI174" s="176"/>
      <c r="HAJ174" s="176"/>
      <c r="HAK174" s="176"/>
      <c r="HAL174" s="176"/>
      <c r="HAM174" s="176"/>
      <c r="HAN174" s="176"/>
      <c r="HAO174" s="176"/>
      <c r="HAP174" s="176"/>
      <c r="HAQ174" s="176"/>
      <c r="HAR174" s="176"/>
      <c r="HAS174" s="176"/>
      <c r="HAT174" s="176"/>
      <c r="HAU174" s="176"/>
      <c r="HAV174" s="176"/>
      <c r="HAW174" s="176"/>
      <c r="HAX174" s="176"/>
      <c r="HAY174" s="176"/>
      <c r="HAZ174" s="176"/>
      <c r="HBA174" s="176"/>
      <c r="HBB174" s="176"/>
      <c r="HBC174" s="176"/>
      <c r="HBD174" s="176"/>
      <c r="HBE174" s="176"/>
      <c r="HBF174" s="176"/>
      <c r="HBG174" s="176"/>
      <c r="HBH174" s="176"/>
      <c r="HBI174" s="176"/>
      <c r="HBJ174" s="176"/>
      <c r="HBK174" s="176"/>
      <c r="HBL174" s="176"/>
      <c r="HBM174" s="176"/>
      <c r="HBN174" s="176"/>
      <c r="HBO174" s="176"/>
      <c r="HBP174" s="176"/>
      <c r="HBQ174" s="176"/>
      <c r="HBR174" s="176"/>
      <c r="HBS174" s="176"/>
      <c r="HBT174" s="176"/>
      <c r="HBU174" s="176"/>
      <c r="HBV174" s="176"/>
      <c r="HBW174" s="176"/>
      <c r="HBX174" s="176"/>
      <c r="HBY174" s="176"/>
      <c r="HBZ174" s="176"/>
      <c r="HCA174" s="176"/>
      <c r="HCB174" s="176"/>
      <c r="HCC174" s="176"/>
      <c r="HCD174" s="176"/>
      <c r="HCE174" s="176"/>
      <c r="HCF174" s="176"/>
      <c r="HCG174" s="176"/>
      <c r="HCH174" s="176"/>
      <c r="HCI174" s="176"/>
      <c r="HCJ174" s="176"/>
      <c r="HCK174" s="176"/>
      <c r="HCL174" s="176"/>
      <c r="HCM174" s="176"/>
      <c r="HCN174" s="176"/>
      <c r="HCO174" s="176"/>
      <c r="HCP174" s="176"/>
      <c r="HCQ174" s="176"/>
      <c r="HCR174" s="176"/>
      <c r="HCS174" s="176"/>
      <c r="HCT174" s="176"/>
      <c r="HCU174" s="176"/>
      <c r="HCV174" s="176"/>
      <c r="HCW174" s="176"/>
      <c r="HCX174" s="176"/>
      <c r="HCY174" s="176"/>
      <c r="HCZ174" s="176"/>
      <c r="HDA174" s="176"/>
      <c r="HDB174" s="176"/>
      <c r="HDC174" s="176"/>
      <c r="HDD174" s="176"/>
      <c r="HDE174" s="176"/>
      <c r="HDF174" s="176"/>
      <c r="HDG174" s="176"/>
      <c r="HDH174" s="176"/>
      <c r="HDI174" s="176"/>
      <c r="HDJ174" s="176"/>
      <c r="HDK174" s="176"/>
      <c r="HDL174" s="176"/>
      <c r="HDM174" s="176"/>
      <c r="HDN174" s="176"/>
      <c r="HDO174" s="176"/>
      <c r="HDP174" s="176"/>
      <c r="HDQ174" s="176"/>
      <c r="HDR174" s="176"/>
      <c r="HDS174" s="176"/>
      <c r="HDT174" s="176"/>
      <c r="HDU174" s="176"/>
      <c r="HDV174" s="176"/>
      <c r="HDW174" s="176"/>
      <c r="HDX174" s="176"/>
      <c r="HDY174" s="176"/>
      <c r="HDZ174" s="176"/>
      <c r="HEA174" s="176"/>
      <c r="HEB174" s="176"/>
      <c r="HEC174" s="176"/>
      <c r="HED174" s="176"/>
      <c r="HEE174" s="176"/>
      <c r="HEF174" s="176"/>
      <c r="HEG174" s="176"/>
      <c r="HEH174" s="176"/>
      <c r="HEI174" s="176"/>
      <c r="HEJ174" s="176"/>
      <c r="HEK174" s="176"/>
      <c r="HEL174" s="176"/>
      <c r="HEM174" s="176"/>
      <c r="HEN174" s="176"/>
      <c r="HEO174" s="176"/>
      <c r="HEP174" s="176"/>
      <c r="HEQ174" s="176"/>
      <c r="HER174" s="176"/>
      <c r="HES174" s="176"/>
      <c r="HET174" s="176"/>
      <c r="HEU174" s="176"/>
      <c r="HEV174" s="176"/>
      <c r="HEW174" s="176"/>
      <c r="HEX174" s="176"/>
      <c r="HEY174" s="176"/>
      <c r="HEZ174" s="176"/>
      <c r="HFA174" s="176"/>
      <c r="HFB174" s="176"/>
      <c r="HFC174" s="176"/>
      <c r="HFD174" s="176"/>
      <c r="HFE174" s="176"/>
      <c r="HFF174" s="176"/>
      <c r="HFG174" s="176"/>
      <c r="HFH174" s="176"/>
      <c r="HFI174" s="176"/>
      <c r="HFJ174" s="176"/>
      <c r="HFK174" s="176"/>
      <c r="HFL174" s="176"/>
      <c r="HFM174" s="176"/>
      <c r="HFN174" s="176"/>
      <c r="HFO174" s="176"/>
      <c r="HFP174" s="176"/>
      <c r="HFQ174" s="176"/>
      <c r="HFR174" s="176"/>
      <c r="HFS174" s="176"/>
      <c r="HFT174" s="176"/>
      <c r="HFU174" s="176"/>
      <c r="HFV174" s="176"/>
      <c r="HFW174" s="176"/>
      <c r="HFX174" s="176"/>
      <c r="HFY174" s="176"/>
      <c r="HFZ174" s="176"/>
      <c r="HGA174" s="176"/>
      <c r="HGB174" s="176"/>
      <c r="HGC174" s="176"/>
      <c r="HGD174" s="176"/>
      <c r="HGE174" s="176"/>
      <c r="HGF174" s="176"/>
      <c r="HGG174" s="176"/>
      <c r="HGH174" s="176"/>
      <c r="HGI174" s="176"/>
      <c r="HGJ174" s="176"/>
      <c r="HGK174" s="176"/>
      <c r="HGL174" s="176"/>
      <c r="HGM174" s="176"/>
      <c r="HGN174" s="176"/>
      <c r="HGO174" s="176"/>
      <c r="HGP174" s="176"/>
      <c r="HGQ174" s="176"/>
      <c r="HGR174" s="176"/>
      <c r="HGS174" s="176"/>
      <c r="HGT174" s="176"/>
      <c r="HGU174" s="176"/>
      <c r="HGV174" s="176"/>
      <c r="HGW174" s="176"/>
      <c r="HGX174" s="176"/>
      <c r="HGY174" s="176"/>
      <c r="HGZ174" s="176"/>
      <c r="HHA174" s="176"/>
      <c r="HHB174" s="176"/>
      <c r="HHC174" s="176"/>
      <c r="HHD174" s="176"/>
      <c r="HHE174" s="176"/>
      <c r="HHF174" s="176"/>
      <c r="HHG174" s="176"/>
      <c r="HHH174" s="176"/>
      <c r="HHI174" s="176"/>
      <c r="HHJ174" s="176"/>
      <c r="HHK174" s="176"/>
      <c r="HHL174" s="176"/>
      <c r="HHM174" s="176"/>
      <c r="HHN174" s="176"/>
      <c r="HHO174" s="176"/>
      <c r="HHP174" s="176"/>
      <c r="HHQ174" s="176"/>
      <c r="HHR174" s="176"/>
      <c r="HHS174" s="176"/>
      <c r="HHT174" s="176"/>
      <c r="HHU174" s="176"/>
      <c r="HHV174" s="176"/>
      <c r="HHW174" s="176"/>
      <c r="HHX174" s="176"/>
      <c r="HHY174" s="176"/>
      <c r="HHZ174" s="176"/>
      <c r="HIA174" s="176"/>
      <c r="HIB174" s="176"/>
      <c r="HIC174" s="176"/>
      <c r="HID174" s="176"/>
      <c r="HIE174" s="176"/>
      <c r="HIF174" s="176"/>
      <c r="HIG174" s="176"/>
      <c r="HIH174" s="176"/>
      <c r="HII174" s="176"/>
      <c r="HIJ174" s="176"/>
      <c r="HIK174" s="176"/>
      <c r="HIL174" s="176"/>
      <c r="HIM174" s="176"/>
      <c r="HIN174" s="176"/>
      <c r="HIO174" s="176"/>
      <c r="HIP174" s="176"/>
      <c r="HIQ174" s="176"/>
      <c r="HIR174" s="176"/>
      <c r="HIS174" s="176"/>
      <c r="HIT174" s="176"/>
      <c r="HIU174" s="176"/>
      <c r="HIV174" s="176"/>
      <c r="HIW174" s="176"/>
      <c r="HIX174" s="176"/>
      <c r="HIY174" s="176"/>
      <c r="HIZ174" s="176"/>
      <c r="HJA174" s="176"/>
      <c r="HJB174" s="176"/>
      <c r="HJC174" s="176"/>
      <c r="HJD174" s="176"/>
      <c r="HJE174" s="176"/>
      <c r="HJF174" s="176"/>
      <c r="HJG174" s="176"/>
      <c r="HJH174" s="176"/>
      <c r="HJI174" s="176"/>
      <c r="HJJ174" s="176"/>
      <c r="HJK174" s="176"/>
      <c r="HJL174" s="176"/>
      <c r="HJM174" s="176"/>
      <c r="HJN174" s="176"/>
      <c r="HJO174" s="176"/>
      <c r="HJP174" s="176"/>
      <c r="HJQ174" s="176"/>
      <c r="HJR174" s="176"/>
      <c r="HJS174" s="176"/>
      <c r="HJT174" s="176"/>
      <c r="HJU174" s="176"/>
      <c r="HJV174" s="176"/>
      <c r="HJW174" s="176"/>
      <c r="HJX174" s="176"/>
      <c r="HJY174" s="176"/>
      <c r="HJZ174" s="176"/>
      <c r="HKA174" s="176"/>
      <c r="HKB174" s="176"/>
      <c r="HKC174" s="176"/>
      <c r="HKD174" s="176"/>
      <c r="HKE174" s="176"/>
      <c r="HKF174" s="176"/>
      <c r="HKG174" s="176"/>
      <c r="HKH174" s="176"/>
      <c r="HKI174" s="176"/>
      <c r="HKJ174" s="176"/>
      <c r="HKK174" s="176"/>
      <c r="HKL174" s="176"/>
      <c r="HKM174" s="176"/>
      <c r="HKN174" s="176"/>
      <c r="HKO174" s="176"/>
      <c r="HKP174" s="176"/>
      <c r="HKQ174" s="176"/>
      <c r="HKR174" s="176"/>
      <c r="HKS174" s="176"/>
      <c r="HKT174" s="176"/>
      <c r="HKU174" s="176"/>
      <c r="HKV174" s="176"/>
      <c r="HKW174" s="176"/>
      <c r="HKX174" s="176"/>
      <c r="HKY174" s="176"/>
      <c r="HKZ174" s="176"/>
      <c r="HLA174" s="176"/>
      <c r="HLB174" s="176"/>
      <c r="HLC174" s="176"/>
      <c r="HLD174" s="176"/>
      <c r="HLE174" s="176"/>
      <c r="HLF174" s="176"/>
      <c r="HLG174" s="176"/>
      <c r="HLH174" s="176"/>
      <c r="HLI174" s="176"/>
      <c r="HLJ174" s="176"/>
      <c r="HLK174" s="176"/>
      <c r="HLL174" s="176"/>
      <c r="HLM174" s="176"/>
      <c r="HLN174" s="176"/>
      <c r="HLO174" s="176"/>
      <c r="HLP174" s="176"/>
      <c r="HLQ174" s="176"/>
      <c r="HLR174" s="176"/>
      <c r="HLS174" s="176"/>
      <c r="HLT174" s="176"/>
      <c r="HLU174" s="176"/>
      <c r="HLV174" s="176"/>
      <c r="HLW174" s="176"/>
      <c r="HLX174" s="176"/>
      <c r="HLY174" s="176"/>
      <c r="HLZ174" s="176"/>
      <c r="HMA174" s="176"/>
      <c r="HMB174" s="176"/>
      <c r="HMC174" s="176"/>
      <c r="HMD174" s="176"/>
      <c r="HME174" s="176"/>
      <c r="HMF174" s="176"/>
      <c r="HMG174" s="176"/>
      <c r="HMH174" s="176"/>
      <c r="HMI174" s="176"/>
      <c r="HMJ174" s="176"/>
      <c r="HMK174" s="176"/>
      <c r="HML174" s="176"/>
      <c r="HMM174" s="176"/>
      <c r="HMN174" s="176"/>
      <c r="HMO174" s="176"/>
      <c r="HMP174" s="176"/>
      <c r="HMQ174" s="176"/>
      <c r="HMR174" s="176"/>
      <c r="HMS174" s="176"/>
      <c r="HMT174" s="176"/>
      <c r="HMU174" s="176"/>
      <c r="HMV174" s="176"/>
      <c r="HMW174" s="176"/>
      <c r="HMX174" s="176"/>
      <c r="HMY174" s="176"/>
      <c r="HMZ174" s="176"/>
      <c r="HNA174" s="176"/>
      <c r="HNB174" s="176"/>
      <c r="HNC174" s="176"/>
      <c r="HND174" s="176"/>
      <c r="HNE174" s="176"/>
      <c r="HNF174" s="176"/>
      <c r="HNG174" s="176"/>
      <c r="HNH174" s="176"/>
      <c r="HNI174" s="176"/>
      <c r="HNJ174" s="176"/>
      <c r="HNK174" s="176"/>
      <c r="HNL174" s="176"/>
      <c r="HNM174" s="176"/>
      <c r="HNN174" s="176"/>
      <c r="HNO174" s="176"/>
      <c r="HNP174" s="176"/>
      <c r="HNQ174" s="176"/>
      <c r="HNR174" s="176"/>
      <c r="HNS174" s="176"/>
      <c r="HNT174" s="176"/>
      <c r="HNU174" s="176"/>
      <c r="HNV174" s="176"/>
      <c r="HNW174" s="176"/>
      <c r="HNX174" s="176"/>
      <c r="HNY174" s="176"/>
      <c r="HNZ174" s="176"/>
      <c r="HOA174" s="176"/>
      <c r="HOB174" s="176"/>
      <c r="HOC174" s="176"/>
      <c r="HOD174" s="176"/>
      <c r="HOE174" s="176"/>
      <c r="HOF174" s="176"/>
      <c r="HOG174" s="176"/>
      <c r="HOH174" s="176"/>
      <c r="HOI174" s="176"/>
      <c r="HOJ174" s="176"/>
      <c r="HOK174" s="176"/>
      <c r="HOL174" s="176"/>
      <c r="HOM174" s="176"/>
      <c r="HON174" s="176"/>
      <c r="HOO174" s="176"/>
      <c r="HOP174" s="176"/>
      <c r="HOQ174" s="176"/>
      <c r="HOR174" s="176"/>
      <c r="HOS174" s="176"/>
      <c r="HOT174" s="176"/>
      <c r="HOU174" s="176"/>
      <c r="HOV174" s="176"/>
      <c r="HOW174" s="176"/>
      <c r="HOX174" s="176"/>
      <c r="HOY174" s="176"/>
      <c r="HOZ174" s="176"/>
      <c r="HPA174" s="176"/>
      <c r="HPB174" s="176"/>
      <c r="HPC174" s="176"/>
      <c r="HPD174" s="176"/>
      <c r="HPE174" s="176"/>
      <c r="HPF174" s="176"/>
      <c r="HPG174" s="176"/>
      <c r="HPH174" s="176"/>
      <c r="HPI174" s="176"/>
      <c r="HPJ174" s="176"/>
      <c r="HPK174" s="176"/>
      <c r="HPL174" s="176"/>
      <c r="HPM174" s="176"/>
      <c r="HPN174" s="176"/>
      <c r="HPO174" s="176"/>
      <c r="HPP174" s="176"/>
      <c r="HPQ174" s="176"/>
      <c r="HPR174" s="176"/>
      <c r="HPS174" s="176"/>
      <c r="HPT174" s="176"/>
      <c r="HPU174" s="176"/>
      <c r="HPV174" s="176"/>
      <c r="HPW174" s="176"/>
      <c r="HPX174" s="176"/>
      <c r="HPY174" s="176"/>
      <c r="HPZ174" s="176"/>
      <c r="HQA174" s="176"/>
      <c r="HQB174" s="176"/>
      <c r="HQC174" s="176"/>
      <c r="HQD174" s="176"/>
      <c r="HQE174" s="176"/>
      <c r="HQF174" s="176"/>
      <c r="HQG174" s="176"/>
      <c r="HQH174" s="176"/>
      <c r="HQI174" s="176"/>
      <c r="HQJ174" s="176"/>
      <c r="HQK174" s="176"/>
      <c r="HQL174" s="176"/>
      <c r="HQM174" s="176"/>
      <c r="HQN174" s="176"/>
      <c r="HQO174" s="176"/>
      <c r="HQP174" s="176"/>
      <c r="HQQ174" s="176"/>
      <c r="HQR174" s="176"/>
      <c r="HQS174" s="176"/>
      <c r="HQT174" s="176"/>
      <c r="HQU174" s="176"/>
      <c r="HQV174" s="176"/>
      <c r="HQW174" s="176"/>
      <c r="HQX174" s="176"/>
      <c r="HQY174" s="176"/>
      <c r="HQZ174" s="176"/>
      <c r="HRA174" s="176"/>
      <c r="HRB174" s="176"/>
      <c r="HRC174" s="176"/>
      <c r="HRD174" s="176"/>
      <c r="HRE174" s="176"/>
      <c r="HRF174" s="176"/>
      <c r="HRG174" s="176"/>
      <c r="HRH174" s="176"/>
      <c r="HRI174" s="176"/>
      <c r="HRJ174" s="176"/>
      <c r="HRK174" s="176"/>
      <c r="HRL174" s="176"/>
      <c r="HRM174" s="176"/>
      <c r="HRN174" s="176"/>
      <c r="HRO174" s="176"/>
      <c r="HRP174" s="176"/>
      <c r="HRQ174" s="176"/>
      <c r="HRR174" s="176"/>
      <c r="HRS174" s="176"/>
      <c r="HRT174" s="176"/>
      <c r="HRU174" s="176"/>
      <c r="HRV174" s="176"/>
      <c r="HRW174" s="176"/>
      <c r="HRX174" s="176"/>
      <c r="HRY174" s="176"/>
      <c r="HRZ174" s="176"/>
      <c r="HSA174" s="176"/>
      <c r="HSB174" s="176"/>
      <c r="HSC174" s="176"/>
      <c r="HSD174" s="176"/>
      <c r="HSE174" s="176"/>
      <c r="HSF174" s="176"/>
      <c r="HSG174" s="176"/>
      <c r="HSH174" s="176"/>
      <c r="HSI174" s="176"/>
      <c r="HSJ174" s="176"/>
      <c r="HSK174" s="176"/>
      <c r="HSL174" s="176"/>
      <c r="HSM174" s="176"/>
      <c r="HSN174" s="176"/>
      <c r="HSO174" s="176"/>
      <c r="HSP174" s="176"/>
      <c r="HSQ174" s="176"/>
      <c r="HSR174" s="176"/>
      <c r="HSS174" s="176"/>
      <c r="HST174" s="176"/>
      <c r="HSU174" s="176"/>
      <c r="HSV174" s="176"/>
      <c r="HSW174" s="176"/>
      <c r="HSX174" s="176"/>
      <c r="HSY174" s="176"/>
      <c r="HSZ174" s="176"/>
      <c r="HTA174" s="176"/>
      <c r="HTB174" s="176"/>
      <c r="HTC174" s="176"/>
      <c r="HTD174" s="176"/>
      <c r="HTE174" s="176"/>
      <c r="HTF174" s="176"/>
      <c r="HTG174" s="176"/>
      <c r="HTH174" s="176"/>
      <c r="HTI174" s="176"/>
      <c r="HTJ174" s="176"/>
      <c r="HTK174" s="176"/>
      <c r="HTL174" s="176"/>
      <c r="HTM174" s="176"/>
      <c r="HTN174" s="176"/>
      <c r="HTO174" s="176"/>
      <c r="HTP174" s="176"/>
      <c r="HTQ174" s="176"/>
      <c r="HTR174" s="176"/>
      <c r="HTS174" s="176"/>
      <c r="HTT174" s="176"/>
      <c r="HTU174" s="176"/>
      <c r="HTV174" s="176"/>
      <c r="HTW174" s="176"/>
      <c r="HTX174" s="176"/>
      <c r="HTY174" s="176"/>
      <c r="HTZ174" s="176"/>
      <c r="HUA174" s="176"/>
      <c r="HUB174" s="176"/>
      <c r="HUC174" s="176"/>
      <c r="HUD174" s="176"/>
      <c r="HUE174" s="176"/>
      <c r="HUF174" s="176"/>
      <c r="HUG174" s="176"/>
      <c r="HUH174" s="176"/>
      <c r="HUI174" s="176"/>
      <c r="HUJ174" s="176"/>
      <c r="HUK174" s="176"/>
      <c r="HUL174" s="176"/>
      <c r="HUM174" s="176"/>
      <c r="HUN174" s="176"/>
      <c r="HUO174" s="176"/>
      <c r="HUP174" s="176"/>
      <c r="HUQ174" s="176"/>
      <c r="HUR174" s="176"/>
      <c r="HUS174" s="176"/>
      <c r="HUT174" s="176"/>
      <c r="HUU174" s="176"/>
      <c r="HUV174" s="176"/>
      <c r="HUW174" s="176"/>
      <c r="HUX174" s="176"/>
      <c r="HUY174" s="176"/>
      <c r="HUZ174" s="176"/>
      <c r="HVA174" s="176"/>
      <c r="HVB174" s="176"/>
      <c r="HVC174" s="176"/>
      <c r="HVD174" s="176"/>
      <c r="HVE174" s="176"/>
      <c r="HVF174" s="176"/>
      <c r="HVG174" s="176"/>
      <c r="HVH174" s="176"/>
      <c r="HVI174" s="176"/>
      <c r="HVJ174" s="176"/>
      <c r="HVK174" s="176"/>
      <c r="HVL174" s="176"/>
      <c r="HVM174" s="176"/>
      <c r="HVN174" s="176"/>
      <c r="HVO174" s="176"/>
      <c r="HVP174" s="176"/>
      <c r="HVQ174" s="176"/>
      <c r="HVR174" s="176"/>
      <c r="HVS174" s="176"/>
      <c r="HVT174" s="176"/>
      <c r="HVU174" s="176"/>
      <c r="HVV174" s="176"/>
      <c r="HVW174" s="176"/>
      <c r="HVX174" s="176"/>
      <c r="HVY174" s="176"/>
      <c r="HVZ174" s="176"/>
      <c r="HWA174" s="176"/>
      <c r="HWB174" s="176"/>
      <c r="HWC174" s="176"/>
      <c r="HWD174" s="176"/>
      <c r="HWE174" s="176"/>
      <c r="HWF174" s="176"/>
      <c r="HWG174" s="176"/>
      <c r="HWH174" s="176"/>
      <c r="HWI174" s="176"/>
      <c r="HWJ174" s="176"/>
      <c r="HWK174" s="176"/>
      <c r="HWL174" s="176"/>
      <c r="HWM174" s="176"/>
      <c r="HWN174" s="176"/>
      <c r="HWO174" s="176"/>
      <c r="HWP174" s="176"/>
      <c r="HWQ174" s="176"/>
      <c r="HWR174" s="176"/>
      <c r="HWS174" s="176"/>
      <c r="HWT174" s="176"/>
      <c r="HWU174" s="176"/>
      <c r="HWV174" s="176"/>
      <c r="HWW174" s="176"/>
      <c r="HWX174" s="176"/>
      <c r="HWY174" s="176"/>
      <c r="HWZ174" s="176"/>
      <c r="HXA174" s="176"/>
      <c r="HXB174" s="176"/>
      <c r="HXC174" s="176"/>
      <c r="HXD174" s="176"/>
      <c r="HXE174" s="176"/>
      <c r="HXF174" s="176"/>
      <c r="HXG174" s="176"/>
      <c r="HXH174" s="176"/>
      <c r="HXI174" s="176"/>
      <c r="HXJ174" s="176"/>
      <c r="HXK174" s="176"/>
      <c r="HXL174" s="176"/>
      <c r="HXM174" s="176"/>
      <c r="HXN174" s="176"/>
      <c r="HXO174" s="176"/>
      <c r="HXP174" s="176"/>
      <c r="HXQ174" s="176"/>
      <c r="HXR174" s="176"/>
      <c r="HXS174" s="176"/>
      <c r="HXT174" s="176"/>
      <c r="HXU174" s="176"/>
      <c r="HXV174" s="176"/>
      <c r="HXW174" s="176"/>
      <c r="HXX174" s="176"/>
      <c r="HXY174" s="176"/>
      <c r="HXZ174" s="176"/>
      <c r="HYA174" s="176"/>
      <c r="HYB174" s="176"/>
      <c r="HYC174" s="176"/>
      <c r="HYD174" s="176"/>
      <c r="HYE174" s="176"/>
      <c r="HYF174" s="176"/>
      <c r="HYG174" s="176"/>
      <c r="HYH174" s="176"/>
      <c r="HYI174" s="176"/>
      <c r="HYJ174" s="176"/>
      <c r="HYK174" s="176"/>
      <c r="HYL174" s="176"/>
      <c r="HYM174" s="176"/>
      <c r="HYN174" s="176"/>
      <c r="HYO174" s="176"/>
      <c r="HYP174" s="176"/>
      <c r="HYQ174" s="176"/>
      <c r="HYR174" s="176"/>
      <c r="HYS174" s="176"/>
      <c r="HYT174" s="176"/>
      <c r="HYU174" s="176"/>
      <c r="HYV174" s="176"/>
      <c r="HYW174" s="176"/>
      <c r="HYX174" s="176"/>
      <c r="HYY174" s="176"/>
      <c r="HYZ174" s="176"/>
      <c r="HZA174" s="176"/>
      <c r="HZB174" s="176"/>
      <c r="HZC174" s="176"/>
      <c r="HZD174" s="176"/>
      <c r="HZE174" s="176"/>
      <c r="HZF174" s="176"/>
      <c r="HZG174" s="176"/>
      <c r="HZH174" s="176"/>
      <c r="HZI174" s="176"/>
      <c r="HZJ174" s="176"/>
      <c r="HZK174" s="176"/>
      <c r="HZL174" s="176"/>
      <c r="HZM174" s="176"/>
      <c r="HZN174" s="176"/>
      <c r="HZO174" s="176"/>
      <c r="HZP174" s="176"/>
      <c r="HZQ174" s="176"/>
      <c r="HZR174" s="176"/>
      <c r="HZS174" s="176"/>
      <c r="HZT174" s="176"/>
      <c r="HZU174" s="176"/>
      <c r="HZV174" s="176"/>
      <c r="HZW174" s="176"/>
      <c r="HZX174" s="176"/>
      <c r="HZY174" s="176"/>
      <c r="HZZ174" s="176"/>
      <c r="IAA174" s="176"/>
      <c r="IAB174" s="176"/>
      <c r="IAC174" s="176"/>
      <c r="IAD174" s="176"/>
      <c r="IAE174" s="176"/>
      <c r="IAF174" s="176"/>
      <c r="IAG174" s="176"/>
      <c r="IAH174" s="176"/>
      <c r="IAI174" s="176"/>
      <c r="IAJ174" s="176"/>
      <c r="IAK174" s="176"/>
      <c r="IAL174" s="176"/>
      <c r="IAM174" s="176"/>
      <c r="IAN174" s="176"/>
      <c r="IAO174" s="176"/>
      <c r="IAP174" s="176"/>
      <c r="IAQ174" s="176"/>
      <c r="IAR174" s="176"/>
      <c r="IAS174" s="176"/>
      <c r="IAT174" s="176"/>
      <c r="IAU174" s="176"/>
      <c r="IAV174" s="176"/>
      <c r="IAW174" s="176"/>
      <c r="IAX174" s="176"/>
      <c r="IAY174" s="176"/>
      <c r="IAZ174" s="176"/>
      <c r="IBA174" s="176"/>
      <c r="IBB174" s="176"/>
      <c r="IBC174" s="176"/>
      <c r="IBD174" s="176"/>
      <c r="IBE174" s="176"/>
      <c r="IBF174" s="176"/>
      <c r="IBG174" s="176"/>
      <c r="IBH174" s="176"/>
      <c r="IBI174" s="176"/>
      <c r="IBJ174" s="176"/>
      <c r="IBK174" s="176"/>
      <c r="IBL174" s="176"/>
      <c r="IBM174" s="176"/>
      <c r="IBN174" s="176"/>
      <c r="IBO174" s="176"/>
      <c r="IBP174" s="176"/>
      <c r="IBQ174" s="176"/>
      <c r="IBR174" s="176"/>
      <c r="IBS174" s="176"/>
      <c r="IBT174" s="176"/>
      <c r="IBU174" s="176"/>
      <c r="IBV174" s="176"/>
      <c r="IBW174" s="176"/>
      <c r="IBX174" s="176"/>
      <c r="IBY174" s="176"/>
      <c r="IBZ174" s="176"/>
      <c r="ICA174" s="176"/>
      <c r="ICB174" s="176"/>
      <c r="ICC174" s="176"/>
      <c r="ICD174" s="176"/>
      <c r="ICE174" s="176"/>
      <c r="ICF174" s="176"/>
      <c r="ICG174" s="176"/>
      <c r="ICH174" s="176"/>
      <c r="ICI174" s="176"/>
      <c r="ICJ174" s="176"/>
      <c r="ICK174" s="176"/>
      <c r="ICL174" s="176"/>
      <c r="ICM174" s="176"/>
      <c r="ICN174" s="176"/>
      <c r="ICO174" s="176"/>
      <c r="ICP174" s="176"/>
      <c r="ICQ174" s="176"/>
      <c r="ICR174" s="176"/>
      <c r="ICS174" s="176"/>
      <c r="ICT174" s="176"/>
      <c r="ICU174" s="176"/>
      <c r="ICV174" s="176"/>
      <c r="ICW174" s="176"/>
      <c r="ICX174" s="176"/>
      <c r="ICY174" s="176"/>
      <c r="ICZ174" s="176"/>
      <c r="IDA174" s="176"/>
      <c r="IDB174" s="176"/>
      <c r="IDC174" s="176"/>
      <c r="IDD174" s="176"/>
      <c r="IDE174" s="176"/>
      <c r="IDF174" s="176"/>
      <c r="IDG174" s="176"/>
      <c r="IDH174" s="176"/>
      <c r="IDI174" s="176"/>
      <c r="IDJ174" s="176"/>
      <c r="IDK174" s="176"/>
      <c r="IDL174" s="176"/>
      <c r="IDM174" s="176"/>
      <c r="IDN174" s="176"/>
      <c r="IDO174" s="176"/>
      <c r="IDP174" s="176"/>
      <c r="IDQ174" s="176"/>
      <c r="IDR174" s="176"/>
      <c r="IDS174" s="176"/>
      <c r="IDT174" s="176"/>
      <c r="IDU174" s="176"/>
      <c r="IDV174" s="176"/>
      <c r="IDW174" s="176"/>
      <c r="IDX174" s="176"/>
      <c r="IDY174" s="176"/>
      <c r="IDZ174" s="176"/>
      <c r="IEA174" s="176"/>
      <c r="IEB174" s="176"/>
      <c r="IEC174" s="176"/>
      <c r="IED174" s="176"/>
      <c r="IEE174" s="176"/>
      <c r="IEF174" s="176"/>
      <c r="IEG174" s="176"/>
      <c r="IEH174" s="176"/>
      <c r="IEI174" s="176"/>
      <c r="IEJ174" s="176"/>
      <c r="IEK174" s="176"/>
      <c r="IEL174" s="176"/>
      <c r="IEM174" s="176"/>
      <c r="IEN174" s="176"/>
      <c r="IEO174" s="176"/>
      <c r="IEP174" s="176"/>
      <c r="IEQ174" s="176"/>
      <c r="IER174" s="176"/>
      <c r="IES174" s="176"/>
      <c r="IET174" s="176"/>
      <c r="IEU174" s="176"/>
      <c r="IEV174" s="176"/>
      <c r="IEW174" s="176"/>
      <c r="IEX174" s="176"/>
      <c r="IEY174" s="176"/>
      <c r="IEZ174" s="176"/>
      <c r="IFA174" s="176"/>
      <c r="IFB174" s="176"/>
      <c r="IFC174" s="176"/>
      <c r="IFD174" s="176"/>
      <c r="IFE174" s="176"/>
      <c r="IFF174" s="176"/>
      <c r="IFG174" s="176"/>
      <c r="IFH174" s="176"/>
      <c r="IFI174" s="176"/>
      <c r="IFJ174" s="176"/>
      <c r="IFK174" s="176"/>
      <c r="IFL174" s="176"/>
      <c r="IFM174" s="176"/>
      <c r="IFN174" s="176"/>
      <c r="IFO174" s="176"/>
      <c r="IFP174" s="176"/>
      <c r="IFQ174" s="176"/>
      <c r="IFR174" s="176"/>
      <c r="IFS174" s="176"/>
      <c r="IFT174" s="176"/>
      <c r="IFU174" s="176"/>
      <c r="IFV174" s="176"/>
      <c r="IFW174" s="176"/>
      <c r="IFX174" s="176"/>
      <c r="IFY174" s="176"/>
      <c r="IFZ174" s="176"/>
      <c r="IGA174" s="176"/>
      <c r="IGB174" s="176"/>
      <c r="IGC174" s="176"/>
      <c r="IGD174" s="176"/>
      <c r="IGE174" s="176"/>
      <c r="IGF174" s="176"/>
      <c r="IGG174" s="176"/>
      <c r="IGH174" s="176"/>
      <c r="IGI174" s="176"/>
      <c r="IGJ174" s="176"/>
      <c r="IGK174" s="176"/>
      <c r="IGL174" s="176"/>
      <c r="IGM174" s="176"/>
      <c r="IGN174" s="176"/>
      <c r="IGO174" s="176"/>
      <c r="IGP174" s="176"/>
      <c r="IGQ174" s="176"/>
      <c r="IGR174" s="176"/>
      <c r="IGS174" s="176"/>
      <c r="IGT174" s="176"/>
      <c r="IGU174" s="176"/>
      <c r="IGV174" s="176"/>
      <c r="IGW174" s="176"/>
      <c r="IGX174" s="176"/>
      <c r="IGY174" s="176"/>
      <c r="IGZ174" s="176"/>
      <c r="IHA174" s="176"/>
      <c r="IHB174" s="176"/>
      <c r="IHC174" s="176"/>
      <c r="IHD174" s="176"/>
      <c r="IHE174" s="176"/>
      <c r="IHF174" s="176"/>
      <c r="IHG174" s="176"/>
      <c r="IHH174" s="176"/>
      <c r="IHI174" s="176"/>
      <c r="IHJ174" s="176"/>
      <c r="IHK174" s="176"/>
      <c r="IHL174" s="176"/>
      <c r="IHM174" s="176"/>
      <c r="IHN174" s="176"/>
      <c r="IHO174" s="176"/>
      <c r="IHP174" s="176"/>
      <c r="IHQ174" s="176"/>
      <c r="IHR174" s="176"/>
      <c r="IHS174" s="176"/>
      <c r="IHT174" s="176"/>
      <c r="IHU174" s="176"/>
      <c r="IHV174" s="176"/>
      <c r="IHW174" s="176"/>
      <c r="IHX174" s="176"/>
      <c r="IHY174" s="176"/>
      <c r="IHZ174" s="176"/>
      <c r="IIA174" s="176"/>
      <c r="IIB174" s="176"/>
      <c r="IIC174" s="176"/>
      <c r="IID174" s="176"/>
      <c r="IIE174" s="176"/>
      <c r="IIF174" s="176"/>
      <c r="IIG174" s="176"/>
      <c r="IIH174" s="176"/>
      <c r="III174" s="176"/>
      <c r="IIJ174" s="176"/>
      <c r="IIK174" s="176"/>
      <c r="IIL174" s="176"/>
      <c r="IIM174" s="176"/>
      <c r="IIN174" s="176"/>
      <c r="IIO174" s="176"/>
      <c r="IIP174" s="176"/>
      <c r="IIQ174" s="176"/>
      <c r="IIR174" s="176"/>
      <c r="IIS174" s="176"/>
      <c r="IIT174" s="176"/>
      <c r="IIU174" s="176"/>
      <c r="IIV174" s="176"/>
      <c r="IIW174" s="176"/>
      <c r="IIX174" s="176"/>
      <c r="IIY174" s="176"/>
      <c r="IIZ174" s="176"/>
      <c r="IJA174" s="176"/>
      <c r="IJB174" s="176"/>
      <c r="IJC174" s="176"/>
      <c r="IJD174" s="176"/>
      <c r="IJE174" s="176"/>
      <c r="IJF174" s="176"/>
      <c r="IJG174" s="176"/>
      <c r="IJH174" s="176"/>
      <c r="IJI174" s="176"/>
      <c r="IJJ174" s="176"/>
      <c r="IJK174" s="176"/>
      <c r="IJL174" s="176"/>
      <c r="IJM174" s="176"/>
      <c r="IJN174" s="176"/>
      <c r="IJO174" s="176"/>
      <c r="IJP174" s="176"/>
      <c r="IJQ174" s="176"/>
      <c r="IJR174" s="176"/>
      <c r="IJS174" s="176"/>
      <c r="IJT174" s="176"/>
      <c r="IJU174" s="176"/>
      <c r="IJV174" s="176"/>
      <c r="IJW174" s="176"/>
      <c r="IJX174" s="176"/>
      <c r="IJY174" s="176"/>
      <c r="IJZ174" s="176"/>
      <c r="IKA174" s="176"/>
      <c r="IKB174" s="176"/>
      <c r="IKC174" s="176"/>
      <c r="IKD174" s="176"/>
      <c r="IKE174" s="176"/>
      <c r="IKF174" s="176"/>
      <c r="IKG174" s="176"/>
      <c r="IKH174" s="176"/>
      <c r="IKI174" s="176"/>
      <c r="IKJ174" s="176"/>
      <c r="IKK174" s="176"/>
      <c r="IKL174" s="176"/>
      <c r="IKM174" s="176"/>
      <c r="IKN174" s="176"/>
      <c r="IKO174" s="176"/>
      <c r="IKP174" s="176"/>
      <c r="IKQ174" s="176"/>
      <c r="IKR174" s="176"/>
      <c r="IKS174" s="176"/>
      <c r="IKT174" s="176"/>
      <c r="IKU174" s="176"/>
      <c r="IKV174" s="176"/>
      <c r="IKW174" s="176"/>
      <c r="IKX174" s="176"/>
      <c r="IKY174" s="176"/>
      <c r="IKZ174" s="176"/>
      <c r="ILA174" s="176"/>
      <c r="ILB174" s="176"/>
      <c r="ILC174" s="176"/>
      <c r="ILD174" s="176"/>
      <c r="ILE174" s="176"/>
      <c r="ILF174" s="176"/>
      <c r="ILG174" s="176"/>
      <c r="ILH174" s="176"/>
      <c r="ILI174" s="176"/>
      <c r="ILJ174" s="176"/>
      <c r="ILK174" s="176"/>
      <c r="ILL174" s="176"/>
      <c r="ILM174" s="176"/>
      <c r="ILN174" s="176"/>
      <c r="ILO174" s="176"/>
      <c r="ILP174" s="176"/>
      <c r="ILQ174" s="176"/>
      <c r="ILR174" s="176"/>
      <c r="ILS174" s="176"/>
      <c r="ILT174" s="176"/>
      <c r="ILU174" s="176"/>
      <c r="ILV174" s="176"/>
      <c r="ILW174" s="176"/>
      <c r="ILX174" s="176"/>
      <c r="ILY174" s="176"/>
      <c r="ILZ174" s="176"/>
      <c r="IMA174" s="176"/>
      <c r="IMB174" s="176"/>
      <c r="IMC174" s="176"/>
      <c r="IMD174" s="176"/>
      <c r="IME174" s="176"/>
      <c r="IMF174" s="176"/>
      <c r="IMG174" s="176"/>
      <c r="IMH174" s="176"/>
      <c r="IMI174" s="176"/>
      <c r="IMJ174" s="176"/>
      <c r="IMK174" s="176"/>
      <c r="IML174" s="176"/>
      <c r="IMM174" s="176"/>
      <c r="IMN174" s="176"/>
      <c r="IMO174" s="176"/>
      <c r="IMP174" s="176"/>
      <c r="IMQ174" s="176"/>
      <c r="IMR174" s="176"/>
      <c r="IMS174" s="176"/>
      <c r="IMT174" s="176"/>
      <c r="IMU174" s="176"/>
      <c r="IMV174" s="176"/>
      <c r="IMW174" s="176"/>
      <c r="IMX174" s="176"/>
      <c r="IMY174" s="176"/>
      <c r="IMZ174" s="176"/>
      <c r="INA174" s="176"/>
      <c r="INB174" s="176"/>
      <c r="INC174" s="176"/>
      <c r="IND174" s="176"/>
      <c r="INE174" s="176"/>
      <c r="INF174" s="176"/>
      <c r="ING174" s="176"/>
      <c r="INH174" s="176"/>
      <c r="INI174" s="176"/>
      <c r="INJ174" s="176"/>
      <c r="INK174" s="176"/>
      <c r="INL174" s="176"/>
      <c r="INM174" s="176"/>
      <c r="INN174" s="176"/>
      <c r="INO174" s="176"/>
      <c r="INP174" s="176"/>
      <c r="INQ174" s="176"/>
      <c r="INR174" s="176"/>
      <c r="INS174" s="176"/>
      <c r="INT174" s="176"/>
      <c r="INU174" s="176"/>
      <c r="INV174" s="176"/>
      <c r="INW174" s="176"/>
      <c r="INX174" s="176"/>
      <c r="INY174" s="176"/>
      <c r="INZ174" s="176"/>
      <c r="IOA174" s="176"/>
      <c r="IOB174" s="176"/>
      <c r="IOC174" s="176"/>
      <c r="IOD174" s="176"/>
      <c r="IOE174" s="176"/>
      <c r="IOF174" s="176"/>
      <c r="IOG174" s="176"/>
      <c r="IOH174" s="176"/>
      <c r="IOI174" s="176"/>
      <c r="IOJ174" s="176"/>
      <c r="IOK174" s="176"/>
      <c r="IOL174" s="176"/>
      <c r="IOM174" s="176"/>
      <c r="ION174" s="176"/>
      <c r="IOO174" s="176"/>
      <c r="IOP174" s="176"/>
      <c r="IOQ174" s="176"/>
      <c r="IOR174" s="176"/>
      <c r="IOS174" s="176"/>
      <c r="IOT174" s="176"/>
      <c r="IOU174" s="176"/>
      <c r="IOV174" s="176"/>
      <c r="IOW174" s="176"/>
      <c r="IOX174" s="176"/>
      <c r="IOY174" s="176"/>
      <c r="IOZ174" s="176"/>
      <c r="IPA174" s="176"/>
      <c r="IPB174" s="176"/>
      <c r="IPC174" s="176"/>
      <c r="IPD174" s="176"/>
      <c r="IPE174" s="176"/>
      <c r="IPF174" s="176"/>
      <c r="IPG174" s="176"/>
      <c r="IPH174" s="176"/>
      <c r="IPI174" s="176"/>
      <c r="IPJ174" s="176"/>
      <c r="IPK174" s="176"/>
      <c r="IPL174" s="176"/>
      <c r="IPM174" s="176"/>
      <c r="IPN174" s="176"/>
      <c r="IPO174" s="176"/>
      <c r="IPP174" s="176"/>
      <c r="IPQ174" s="176"/>
      <c r="IPR174" s="176"/>
      <c r="IPS174" s="176"/>
      <c r="IPT174" s="176"/>
      <c r="IPU174" s="176"/>
      <c r="IPV174" s="176"/>
      <c r="IPW174" s="176"/>
      <c r="IPX174" s="176"/>
      <c r="IPY174" s="176"/>
      <c r="IPZ174" s="176"/>
      <c r="IQA174" s="176"/>
      <c r="IQB174" s="176"/>
      <c r="IQC174" s="176"/>
      <c r="IQD174" s="176"/>
      <c r="IQE174" s="176"/>
      <c r="IQF174" s="176"/>
      <c r="IQG174" s="176"/>
      <c r="IQH174" s="176"/>
      <c r="IQI174" s="176"/>
      <c r="IQJ174" s="176"/>
      <c r="IQK174" s="176"/>
      <c r="IQL174" s="176"/>
      <c r="IQM174" s="176"/>
      <c r="IQN174" s="176"/>
      <c r="IQO174" s="176"/>
      <c r="IQP174" s="176"/>
      <c r="IQQ174" s="176"/>
      <c r="IQR174" s="176"/>
      <c r="IQS174" s="176"/>
      <c r="IQT174" s="176"/>
      <c r="IQU174" s="176"/>
      <c r="IQV174" s="176"/>
      <c r="IQW174" s="176"/>
      <c r="IQX174" s="176"/>
      <c r="IQY174" s="176"/>
      <c r="IQZ174" s="176"/>
      <c r="IRA174" s="176"/>
      <c r="IRB174" s="176"/>
      <c r="IRC174" s="176"/>
      <c r="IRD174" s="176"/>
      <c r="IRE174" s="176"/>
      <c r="IRF174" s="176"/>
      <c r="IRG174" s="176"/>
      <c r="IRH174" s="176"/>
      <c r="IRI174" s="176"/>
      <c r="IRJ174" s="176"/>
      <c r="IRK174" s="176"/>
      <c r="IRL174" s="176"/>
      <c r="IRM174" s="176"/>
      <c r="IRN174" s="176"/>
      <c r="IRO174" s="176"/>
      <c r="IRP174" s="176"/>
      <c r="IRQ174" s="176"/>
      <c r="IRR174" s="176"/>
      <c r="IRS174" s="176"/>
      <c r="IRT174" s="176"/>
      <c r="IRU174" s="176"/>
      <c r="IRV174" s="176"/>
      <c r="IRW174" s="176"/>
      <c r="IRX174" s="176"/>
      <c r="IRY174" s="176"/>
      <c r="IRZ174" s="176"/>
      <c r="ISA174" s="176"/>
      <c r="ISB174" s="176"/>
      <c r="ISC174" s="176"/>
      <c r="ISD174" s="176"/>
      <c r="ISE174" s="176"/>
      <c r="ISF174" s="176"/>
      <c r="ISG174" s="176"/>
      <c r="ISH174" s="176"/>
      <c r="ISI174" s="176"/>
      <c r="ISJ174" s="176"/>
      <c r="ISK174" s="176"/>
      <c r="ISL174" s="176"/>
      <c r="ISM174" s="176"/>
      <c r="ISN174" s="176"/>
      <c r="ISO174" s="176"/>
      <c r="ISP174" s="176"/>
      <c r="ISQ174" s="176"/>
      <c r="ISR174" s="176"/>
      <c r="ISS174" s="176"/>
      <c r="IST174" s="176"/>
      <c r="ISU174" s="176"/>
      <c r="ISV174" s="176"/>
      <c r="ISW174" s="176"/>
      <c r="ISX174" s="176"/>
      <c r="ISY174" s="176"/>
      <c r="ISZ174" s="176"/>
      <c r="ITA174" s="176"/>
      <c r="ITB174" s="176"/>
      <c r="ITC174" s="176"/>
      <c r="ITD174" s="176"/>
      <c r="ITE174" s="176"/>
      <c r="ITF174" s="176"/>
      <c r="ITG174" s="176"/>
      <c r="ITH174" s="176"/>
      <c r="ITI174" s="176"/>
      <c r="ITJ174" s="176"/>
      <c r="ITK174" s="176"/>
      <c r="ITL174" s="176"/>
      <c r="ITM174" s="176"/>
      <c r="ITN174" s="176"/>
      <c r="ITO174" s="176"/>
      <c r="ITP174" s="176"/>
      <c r="ITQ174" s="176"/>
      <c r="ITR174" s="176"/>
      <c r="ITS174" s="176"/>
      <c r="ITT174" s="176"/>
      <c r="ITU174" s="176"/>
      <c r="ITV174" s="176"/>
      <c r="ITW174" s="176"/>
      <c r="ITX174" s="176"/>
      <c r="ITY174" s="176"/>
      <c r="ITZ174" s="176"/>
      <c r="IUA174" s="176"/>
      <c r="IUB174" s="176"/>
      <c r="IUC174" s="176"/>
      <c r="IUD174" s="176"/>
      <c r="IUE174" s="176"/>
      <c r="IUF174" s="176"/>
      <c r="IUG174" s="176"/>
      <c r="IUH174" s="176"/>
      <c r="IUI174" s="176"/>
      <c r="IUJ174" s="176"/>
      <c r="IUK174" s="176"/>
      <c r="IUL174" s="176"/>
      <c r="IUM174" s="176"/>
      <c r="IUN174" s="176"/>
      <c r="IUO174" s="176"/>
      <c r="IUP174" s="176"/>
      <c r="IUQ174" s="176"/>
      <c r="IUR174" s="176"/>
      <c r="IUS174" s="176"/>
      <c r="IUT174" s="176"/>
      <c r="IUU174" s="176"/>
      <c r="IUV174" s="176"/>
      <c r="IUW174" s="176"/>
      <c r="IUX174" s="176"/>
      <c r="IUY174" s="176"/>
      <c r="IUZ174" s="176"/>
      <c r="IVA174" s="176"/>
      <c r="IVB174" s="176"/>
      <c r="IVC174" s="176"/>
      <c r="IVD174" s="176"/>
      <c r="IVE174" s="176"/>
      <c r="IVF174" s="176"/>
      <c r="IVG174" s="176"/>
      <c r="IVH174" s="176"/>
      <c r="IVI174" s="176"/>
      <c r="IVJ174" s="176"/>
      <c r="IVK174" s="176"/>
      <c r="IVL174" s="176"/>
      <c r="IVM174" s="176"/>
      <c r="IVN174" s="176"/>
      <c r="IVO174" s="176"/>
      <c r="IVP174" s="176"/>
      <c r="IVQ174" s="176"/>
      <c r="IVR174" s="176"/>
      <c r="IVS174" s="176"/>
      <c r="IVT174" s="176"/>
      <c r="IVU174" s="176"/>
      <c r="IVV174" s="176"/>
      <c r="IVW174" s="176"/>
      <c r="IVX174" s="176"/>
      <c r="IVY174" s="176"/>
      <c r="IVZ174" s="176"/>
      <c r="IWA174" s="176"/>
      <c r="IWB174" s="176"/>
      <c r="IWC174" s="176"/>
      <c r="IWD174" s="176"/>
      <c r="IWE174" s="176"/>
      <c r="IWF174" s="176"/>
      <c r="IWG174" s="176"/>
      <c r="IWH174" s="176"/>
      <c r="IWI174" s="176"/>
      <c r="IWJ174" s="176"/>
      <c r="IWK174" s="176"/>
      <c r="IWL174" s="176"/>
      <c r="IWM174" s="176"/>
      <c r="IWN174" s="176"/>
      <c r="IWO174" s="176"/>
      <c r="IWP174" s="176"/>
      <c r="IWQ174" s="176"/>
      <c r="IWR174" s="176"/>
      <c r="IWS174" s="176"/>
      <c r="IWT174" s="176"/>
      <c r="IWU174" s="176"/>
      <c r="IWV174" s="176"/>
      <c r="IWW174" s="176"/>
      <c r="IWX174" s="176"/>
      <c r="IWY174" s="176"/>
      <c r="IWZ174" s="176"/>
      <c r="IXA174" s="176"/>
      <c r="IXB174" s="176"/>
      <c r="IXC174" s="176"/>
      <c r="IXD174" s="176"/>
      <c r="IXE174" s="176"/>
      <c r="IXF174" s="176"/>
      <c r="IXG174" s="176"/>
      <c r="IXH174" s="176"/>
      <c r="IXI174" s="176"/>
      <c r="IXJ174" s="176"/>
      <c r="IXK174" s="176"/>
      <c r="IXL174" s="176"/>
      <c r="IXM174" s="176"/>
      <c r="IXN174" s="176"/>
      <c r="IXO174" s="176"/>
      <c r="IXP174" s="176"/>
      <c r="IXQ174" s="176"/>
      <c r="IXR174" s="176"/>
      <c r="IXS174" s="176"/>
      <c r="IXT174" s="176"/>
      <c r="IXU174" s="176"/>
      <c r="IXV174" s="176"/>
      <c r="IXW174" s="176"/>
      <c r="IXX174" s="176"/>
      <c r="IXY174" s="176"/>
      <c r="IXZ174" s="176"/>
      <c r="IYA174" s="176"/>
      <c r="IYB174" s="176"/>
      <c r="IYC174" s="176"/>
      <c r="IYD174" s="176"/>
      <c r="IYE174" s="176"/>
      <c r="IYF174" s="176"/>
      <c r="IYG174" s="176"/>
      <c r="IYH174" s="176"/>
      <c r="IYI174" s="176"/>
      <c r="IYJ174" s="176"/>
      <c r="IYK174" s="176"/>
      <c r="IYL174" s="176"/>
      <c r="IYM174" s="176"/>
      <c r="IYN174" s="176"/>
      <c r="IYO174" s="176"/>
      <c r="IYP174" s="176"/>
      <c r="IYQ174" s="176"/>
      <c r="IYR174" s="176"/>
      <c r="IYS174" s="176"/>
      <c r="IYT174" s="176"/>
      <c r="IYU174" s="176"/>
      <c r="IYV174" s="176"/>
      <c r="IYW174" s="176"/>
      <c r="IYX174" s="176"/>
      <c r="IYY174" s="176"/>
      <c r="IYZ174" s="176"/>
      <c r="IZA174" s="176"/>
      <c r="IZB174" s="176"/>
      <c r="IZC174" s="176"/>
      <c r="IZD174" s="176"/>
      <c r="IZE174" s="176"/>
      <c r="IZF174" s="176"/>
      <c r="IZG174" s="176"/>
      <c r="IZH174" s="176"/>
      <c r="IZI174" s="176"/>
      <c r="IZJ174" s="176"/>
      <c r="IZK174" s="176"/>
      <c r="IZL174" s="176"/>
      <c r="IZM174" s="176"/>
      <c r="IZN174" s="176"/>
      <c r="IZO174" s="176"/>
      <c r="IZP174" s="176"/>
      <c r="IZQ174" s="176"/>
      <c r="IZR174" s="176"/>
      <c r="IZS174" s="176"/>
      <c r="IZT174" s="176"/>
      <c r="IZU174" s="176"/>
      <c r="IZV174" s="176"/>
      <c r="IZW174" s="176"/>
      <c r="IZX174" s="176"/>
      <c r="IZY174" s="176"/>
      <c r="IZZ174" s="176"/>
      <c r="JAA174" s="176"/>
      <c r="JAB174" s="176"/>
      <c r="JAC174" s="176"/>
      <c r="JAD174" s="176"/>
      <c r="JAE174" s="176"/>
      <c r="JAF174" s="176"/>
      <c r="JAG174" s="176"/>
      <c r="JAH174" s="176"/>
      <c r="JAI174" s="176"/>
      <c r="JAJ174" s="176"/>
      <c r="JAK174" s="176"/>
      <c r="JAL174" s="176"/>
      <c r="JAM174" s="176"/>
      <c r="JAN174" s="176"/>
      <c r="JAO174" s="176"/>
      <c r="JAP174" s="176"/>
      <c r="JAQ174" s="176"/>
      <c r="JAR174" s="176"/>
      <c r="JAS174" s="176"/>
      <c r="JAT174" s="176"/>
      <c r="JAU174" s="176"/>
      <c r="JAV174" s="176"/>
      <c r="JAW174" s="176"/>
      <c r="JAX174" s="176"/>
      <c r="JAY174" s="176"/>
      <c r="JAZ174" s="176"/>
      <c r="JBA174" s="176"/>
      <c r="JBB174" s="176"/>
      <c r="JBC174" s="176"/>
      <c r="JBD174" s="176"/>
      <c r="JBE174" s="176"/>
      <c r="JBF174" s="176"/>
      <c r="JBG174" s="176"/>
      <c r="JBH174" s="176"/>
      <c r="JBI174" s="176"/>
      <c r="JBJ174" s="176"/>
      <c r="JBK174" s="176"/>
      <c r="JBL174" s="176"/>
      <c r="JBM174" s="176"/>
      <c r="JBN174" s="176"/>
      <c r="JBO174" s="176"/>
      <c r="JBP174" s="176"/>
      <c r="JBQ174" s="176"/>
      <c r="JBR174" s="176"/>
      <c r="JBS174" s="176"/>
      <c r="JBT174" s="176"/>
      <c r="JBU174" s="176"/>
      <c r="JBV174" s="176"/>
      <c r="JBW174" s="176"/>
      <c r="JBX174" s="176"/>
      <c r="JBY174" s="176"/>
      <c r="JBZ174" s="176"/>
      <c r="JCA174" s="176"/>
      <c r="JCB174" s="176"/>
      <c r="JCC174" s="176"/>
      <c r="JCD174" s="176"/>
      <c r="JCE174" s="176"/>
      <c r="JCF174" s="176"/>
      <c r="JCG174" s="176"/>
      <c r="JCH174" s="176"/>
      <c r="JCI174" s="176"/>
      <c r="JCJ174" s="176"/>
      <c r="JCK174" s="176"/>
      <c r="JCL174" s="176"/>
      <c r="JCM174" s="176"/>
      <c r="JCN174" s="176"/>
      <c r="JCO174" s="176"/>
      <c r="JCP174" s="176"/>
      <c r="JCQ174" s="176"/>
      <c r="JCR174" s="176"/>
      <c r="JCS174" s="176"/>
      <c r="JCT174" s="176"/>
      <c r="JCU174" s="176"/>
      <c r="JCV174" s="176"/>
      <c r="JCW174" s="176"/>
      <c r="JCX174" s="176"/>
      <c r="JCY174" s="176"/>
      <c r="JCZ174" s="176"/>
      <c r="JDA174" s="176"/>
      <c r="JDB174" s="176"/>
      <c r="JDC174" s="176"/>
      <c r="JDD174" s="176"/>
      <c r="JDE174" s="176"/>
      <c r="JDF174" s="176"/>
      <c r="JDG174" s="176"/>
      <c r="JDH174" s="176"/>
      <c r="JDI174" s="176"/>
      <c r="JDJ174" s="176"/>
      <c r="JDK174" s="176"/>
      <c r="JDL174" s="176"/>
      <c r="JDM174" s="176"/>
      <c r="JDN174" s="176"/>
      <c r="JDO174" s="176"/>
      <c r="JDP174" s="176"/>
      <c r="JDQ174" s="176"/>
      <c r="JDR174" s="176"/>
      <c r="JDS174" s="176"/>
      <c r="JDT174" s="176"/>
      <c r="JDU174" s="176"/>
      <c r="JDV174" s="176"/>
      <c r="JDW174" s="176"/>
      <c r="JDX174" s="176"/>
      <c r="JDY174" s="176"/>
      <c r="JDZ174" s="176"/>
      <c r="JEA174" s="176"/>
      <c r="JEB174" s="176"/>
      <c r="JEC174" s="176"/>
      <c r="JED174" s="176"/>
      <c r="JEE174" s="176"/>
      <c r="JEF174" s="176"/>
      <c r="JEG174" s="176"/>
      <c r="JEH174" s="176"/>
      <c r="JEI174" s="176"/>
      <c r="JEJ174" s="176"/>
      <c r="JEK174" s="176"/>
      <c r="JEL174" s="176"/>
      <c r="JEM174" s="176"/>
      <c r="JEN174" s="176"/>
      <c r="JEO174" s="176"/>
      <c r="JEP174" s="176"/>
      <c r="JEQ174" s="176"/>
      <c r="JER174" s="176"/>
      <c r="JES174" s="176"/>
      <c r="JET174" s="176"/>
      <c r="JEU174" s="176"/>
      <c r="JEV174" s="176"/>
      <c r="JEW174" s="176"/>
      <c r="JEX174" s="176"/>
      <c r="JEY174" s="176"/>
      <c r="JEZ174" s="176"/>
      <c r="JFA174" s="176"/>
      <c r="JFB174" s="176"/>
      <c r="JFC174" s="176"/>
      <c r="JFD174" s="176"/>
      <c r="JFE174" s="176"/>
      <c r="JFF174" s="176"/>
      <c r="JFG174" s="176"/>
      <c r="JFH174" s="176"/>
      <c r="JFI174" s="176"/>
      <c r="JFJ174" s="176"/>
      <c r="JFK174" s="176"/>
      <c r="JFL174" s="176"/>
      <c r="JFM174" s="176"/>
      <c r="JFN174" s="176"/>
      <c r="JFO174" s="176"/>
      <c r="JFP174" s="176"/>
      <c r="JFQ174" s="176"/>
      <c r="JFR174" s="176"/>
      <c r="JFS174" s="176"/>
      <c r="JFT174" s="176"/>
      <c r="JFU174" s="176"/>
      <c r="JFV174" s="176"/>
      <c r="JFW174" s="176"/>
      <c r="JFX174" s="176"/>
      <c r="JFY174" s="176"/>
      <c r="JFZ174" s="176"/>
      <c r="JGA174" s="176"/>
      <c r="JGB174" s="176"/>
      <c r="JGC174" s="176"/>
      <c r="JGD174" s="176"/>
      <c r="JGE174" s="176"/>
      <c r="JGF174" s="176"/>
      <c r="JGG174" s="176"/>
      <c r="JGH174" s="176"/>
      <c r="JGI174" s="176"/>
      <c r="JGJ174" s="176"/>
      <c r="JGK174" s="176"/>
      <c r="JGL174" s="176"/>
      <c r="JGM174" s="176"/>
      <c r="JGN174" s="176"/>
      <c r="JGO174" s="176"/>
      <c r="JGP174" s="176"/>
      <c r="JGQ174" s="176"/>
      <c r="JGR174" s="176"/>
      <c r="JGS174" s="176"/>
      <c r="JGT174" s="176"/>
      <c r="JGU174" s="176"/>
      <c r="JGV174" s="176"/>
      <c r="JGW174" s="176"/>
      <c r="JGX174" s="176"/>
      <c r="JGY174" s="176"/>
      <c r="JGZ174" s="176"/>
      <c r="JHA174" s="176"/>
      <c r="JHB174" s="176"/>
      <c r="JHC174" s="176"/>
      <c r="JHD174" s="176"/>
      <c r="JHE174" s="176"/>
      <c r="JHF174" s="176"/>
      <c r="JHG174" s="176"/>
      <c r="JHH174" s="176"/>
      <c r="JHI174" s="176"/>
      <c r="JHJ174" s="176"/>
      <c r="JHK174" s="176"/>
      <c r="JHL174" s="176"/>
      <c r="JHM174" s="176"/>
      <c r="JHN174" s="176"/>
      <c r="JHO174" s="176"/>
      <c r="JHP174" s="176"/>
      <c r="JHQ174" s="176"/>
      <c r="JHR174" s="176"/>
      <c r="JHS174" s="176"/>
      <c r="JHT174" s="176"/>
      <c r="JHU174" s="176"/>
      <c r="JHV174" s="176"/>
      <c r="JHW174" s="176"/>
      <c r="JHX174" s="176"/>
      <c r="JHY174" s="176"/>
      <c r="JHZ174" s="176"/>
      <c r="JIA174" s="176"/>
      <c r="JIB174" s="176"/>
      <c r="JIC174" s="176"/>
      <c r="JID174" s="176"/>
      <c r="JIE174" s="176"/>
      <c r="JIF174" s="176"/>
      <c r="JIG174" s="176"/>
      <c r="JIH174" s="176"/>
      <c r="JII174" s="176"/>
      <c r="JIJ174" s="176"/>
      <c r="JIK174" s="176"/>
      <c r="JIL174" s="176"/>
      <c r="JIM174" s="176"/>
      <c r="JIN174" s="176"/>
      <c r="JIO174" s="176"/>
      <c r="JIP174" s="176"/>
      <c r="JIQ174" s="176"/>
      <c r="JIR174" s="176"/>
      <c r="JIS174" s="176"/>
      <c r="JIT174" s="176"/>
      <c r="JIU174" s="176"/>
      <c r="JIV174" s="176"/>
      <c r="JIW174" s="176"/>
      <c r="JIX174" s="176"/>
      <c r="JIY174" s="176"/>
      <c r="JIZ174" s="176"/>
      <c r="JJA174" s="176"/>
      <c r="JJB174" s="176"/>
      <c r="JJC174" s="176"/>
      <c r="JJD174" s="176"/>
      <c r="JJE174" s="176"/>
      <c r="JJF174" s="176"/>
      <c r="JJG174" s="176"/>
      <c r="JJH174" s="176"/>
      <c r="JJI174" s="176"/>
      <c r="JJJ174" s="176"/>
      <c r="JJK174" s="176"/>
      <c r="JJL174" s="176"/>
      <c r="JJM174" s="176"/>
      <c r="JJN174" s="176"/>
      <c r="JJO174" s="176"/>
      <c r="JJP174" s="176"/>
      <c r="JJQ174" s="176"/>
      <c r="JJR174" s="176"/>
      <c r="JJS174" s="176"/>
      <c r="JJT174" s="176"/>
      <c r="JJU174" s="176"/>
      <c r="JJV174" s="176"/>
      <c r="JJW174" s="176"/>
      <c r="JJX174" s="176"/>
      <c r="JJY174" s="176"/>
      <c r="JJZ174" s="176"/>
      <c r="JKA174" s="176"/>
      <c r="JKB174" s="176"/>
      <c r="JKC174" s="176"/>
      <c r="JKD174" s="176"/>
      <c r="JKE174" s="176"/>
      <c r="JKF174" s="176"/>
      <c r="JKG174" s="176"/>
      <c r="JKH174" s="176"/>
      <c r="JKI174" s="176"/>
      <c r="JKJ174" s="176"/>
      <c r="JKK174" s="176"/>
      <c r="JKL174" s="176"/>
      <c r="JKM174" s="176"/>
      <c r="JKN174" s="176"/>
      <c r="JKO174" s="176"/>
      <c r="JKP174" s="176"/>
      <c r="JKQ174" s="176"/>
      <c r="JKR174" s="176"/>
      <c r="JKS174" s="176"/>
      <c r="JKT174" s="176"/>
      <c r="JKU174" s="176"/>
      <c r="JKV174" s="176"/>
      <c r="JKW174" s="176"/>
      <c r="JKX174" s="176"/>
      <c r="JKY174" s="176"/>
      <c r="JKZ174" s="176"/>
      <c r="JLA174" s="176"/>
      <c r="JLB174" s="176"/>
      <c r="JLC174" s="176"/>
      <c r="JLD174" s="176"/>
      <c r="JLE174" s="176"/>
      <c r="JLF174" s="176"/>
      <c r="JLG174" s="176"/>
      <c r="JLH174" s="176"/>
      <c r="JLI174" s="176"/>
      <c r="JLJ174" s="176"/>
      <c r="JLK174" s="176"/>
      <c r="JLL174" s="176"/>
      <c r="JLM174" s="176"/>
      <c r="JLN174" s="176"/>
      <c r="JLO174" s="176"/>
      <c r="JLP174" s="176"/>
      <c r="JLQ174" s="176"/>
      <c r="JLR174" s="176"/>
      <c r="JLS174" s="176"/>
      <c r="JLT174" s="176"/>
      <c r="JLU174" s="176"/>
      <c r="JLV174" s="176"/>
      <c r="JLW174" s="176"/>
      <c r="JLX174" s="176"/>
      <c r="JLY174" s="176"/>
      <c r="JLZ174" s="176"/>
      <c r="JMA174" s="176"/>
      <c r="JMB174" s="176"/>
      <c r="JMC174" s="176"/>
      <c r="JMD174" s="176"/>
      <c r="JME174" s="176"/>
      <c r="JMF174" s="176"/>
      <c r="JMG174" s="176"/>
      <c r="JMH174" s="176"/>
      <c r="JMI174" s="176"/>
      <c r="JMJ174" s="176"/>
      <c r="JMK174" s="176"/>
      <c r="JML174" s="176"/>
      <c r="JMM174" s="176"/>
      <c r="JMN174" s="176"/>
      <c r="JMO174" s="176"/>
      <c r="JMP174" s="176"/>
      <c r="JMQ174" s="176"/>
      <c r="JMR174" s="176"/>
      <c r="JMS174" s="176"/>
      <c r="JMT174" s="176"/>
      <c r="JMU174" s="176"/>
      <c r="JMV174" s="176"/>
      <c r="JMW174" s="176"/>
      <c r="JMX174" s="176"/>
      <c r="JMY174" s="176"/>
      <c r="JMZ174" s="176"/>
      <c r="JNA174" s="176"/>
      <c r="JNB174" s="176"/>
      <c r="JNC174" s="176"/>
      <c r="JND174" s="176"/>
      <c r="JNE174" s="176"/>
      <c r="JNF174" s="176"/>
      <c r="JNG174" s="176"/>
      <c r="JNH174" s="176"/>
      <c r="JNI174" s="176"/>
      <c r="JNJ174" s="176"/>
      <c r="JNK174" s="176"/>
      <c r="JNL174" s="176"/>
      <c r="JNM174" s="176"/>
      <c r="JNN174" s="176"/>
      <c r="JNO174" s="176"/>
      <c r="JNP174" s="176"/>
      <c r="JNQ174" s="176"/>
      <c r="JNR174" s="176"/>
      <c r="JNS174" s="176"/>
      <c r="JNT174" s="176"/>
      <c r="JNU174" s="176"/>
      <c r="JNV174" s="176"/>
      <c r="JNW174" s="176"/>
      <c r="JNX174" s="176"/>
      <c r="JNY174" s="176"/>
      <c r="JNZ174" s="176"/>
      <c r="JOA174" s="176"/>
      <c r="JOB174" s="176"/>
      <c r="JOC174" s="176"/>
      <c r="JOD174" s="176"/>
      <c r="JOE174" s="176"/>
      <c r="JOF174" s="176"/>
      <c r="JOG174" s="176"/>
      <c r="JOH174" s="176"/>
      <c r="JOI174" s="176"/>
      <c r="JOJ174" s="176"/>
      <c r="JOK174" s="176"/>
      <c r="JOL174" s="176"/>
      <c r="JOM174" s="176"/>
      <c r="JON174" s="176"/>
      <c r="JOO174" s="176"/>
      <c r="JOP174" s="176"/>
      <c r="JOQ174" s="176"/>
      <c r="JOR174" s="176"/>
      <c r="JOS174" s="176"/>
      <c r="JOT174" s="176"/>
      <c r="JOU174" s="176"/>
      <c r="JOV174" s="176"/>
      <c r="JOW174" s="176"/>
      <c r="JOX174" s="176"/>
      <c r="JOY174" s="176"/>
      <c r="JOZ174" s="176"/>
      <c r="JPA174" s="176"/>
      <c r="JPB174" s="176"/>
      <c r="JPC174" s="176"/>
      <c r="JPD174" s="176"/>
      <c r="JPE174" s="176"/>
      <c r="JPF174" s="176"/>
      <c r="JPG174" s="176"/>
      <c r="JPH174" s="176"/>
      <c r="JPI174" s="176"/>
      <c r="JPJ174" s="176"/>
      <c r="JPK174" s="176"/>
      <c r="JPL174" s="176"/>
      <c r="JPM174" s="176"/>
      <c r="JPN174" s="176"/>
      <c r="JPO174" s="176"/>
      <c r="JPP174" s="176"/>
      <c r="JPQ174" s="176"/>
      <c r="JPR174" s="176"/>
      <c r="JPS174" s="176"/>
      <c r="JPT174" s="176"/>
      <c r="JPU174" s="176"/>
      <c r="JPV174" s="176"/>
      <c r="JPW174" s="176"/>
      <c r="JPX174" s="176"/>
      <c r="JPY174" s="176"/>
      <c r="JPZ174" s="176"/>
      <c r="JQA174" s="176"/>
      <c r="JQB174" s="176"/>
      <c r="JQC174" s="176"/>
      <c r="JQD174" s="176"/>
      <c r="JQE174" s="176"/>
      <c r="JQF174" s="176"/>
      <c r="JQG174" s="176"/>
      <c r="JQH174" s="176"/>
      <c r="JQI174" s="176"/>
      <c r="JQJ174" s="176"/>
      <c r="JQK174" s="176"/>
      <c r="JQL174" s="176"/>
      <c r="JQM174" s="176"/>
      <c r="JQN174" s="176"/>
      <c r="JQO174" s="176"/>
      <c r="JQP174" s="176"/>
      <c r="JQQ174" s="176"/>
      <c r="JQR174" s="176"/>
      <c r="JQS174" s="176"/>
      <c r="JQT174" s="176"/>
      <c r="JQU174" s="176"/>
      <c r="JQV174" s="176"/>
      <c r="JQW174" s="176"/>
      <c r="JQX174" s="176"/>
      <c r="JQY174" s="176"/>
      <c r="JQZ174" s="176"/>
      <c r="JRA174" s="176"/>
      <c r="JRB174" s="176"/>
      <c r="JRC174" s="176"/>
      <c r="JRD174" s="176"/>
      <c r="JRE174" s="176"/>
      <c r="JRF174" s="176"/>
      <c r="JRG174" s="176"/>
      <c r="JRH174" s="176"/>
      <c r="JRI174" s="176"/>
      <c r="JRJ174" s="176"/>
      <c r="JRK174" s="176"/>
      <c r="JRL174" s="176"/>
      <c r="JRM174" s="176"/>
      <c r="JRN174" s="176"/>
      <c r="JRO174" s="176"/>
      <c r="JRP174" s="176"/>
      <c r="JRQ174" s="176"/>
      <c r="JRR174" s="176"/>
      <c r="JRS174" s="176"/>
      <c r="JRT174" s="176"/>
      <c r="JRU174" s="176"/>
      <c r="JRV174" s="176"/>
      <c r="JRW174" s="176"/>
      <c r="JRX174" s="176"/>
      <c r="JRY174" s="176"/>
      <c r="JRZ174" s="176"/>
      <c r="JSA174" s="176"/>
      <c r="JSB174" s="176"/>
      <c r="JSC174" s="176"/>
      <c r="JSD174" s="176"/>
      <c r="JSE174" s="176"/>
      <c r="JSF174" s="176"/>
      <c r="JSG174" s="176"/>
      <c r="JSH174" s="176"/>
      <c r="JSI174" s="176"/>
      <c r="JSJ174" s="176"/>
      <c r="JSK174" s="176"/>
      <c r="JSL174" s="176"/>
      <c r="JSM174" s="176"/>
      <c r="JSN174" s="176"/>
      <c r="JSO174" s="176"/>
      <c r="JSP174" s="176"/>
      <c r="JSQ174" s="176"/>
      <c r="JSR174" s="176"/>
      <c r="JSS174" s="176"/>
      <c r="JST174" s="176"/>
      <c r="JSU174" s="176"/>
      <c r="JSV174" s="176"/>
      <c r="JSW174" s="176"/>
      <c r="JSX174" s="176"/>
      <c r="JSY174" s="176"/>
      <c r="JSZ174" s="176"/>
      <c r="JTA174" s="176"/>
      <c r="JTB174" s="176"/>
      <c r="JTC174" s="176"/>
      <c r="JTD174" s="176"/>
      <c r="JTE174" s="176"/>
      <c r="JTF174" s="176"/>
      <c r="JTG174" s="176"/>
      <c r="JTH174" s="176"/>
      <c r="JTI174" s="176"/>
      <c r="JTJ174" s="176"/>
      <c r="JTK174" s="176"/>
      <c r="JTL174" s="176"/>
      <c r="JTM174" s="176"/>
      <c r="JTN174" s="176"/>
      <c r="JTO174" s="176"/>
      <c r="JTP174" s="176"/>
      <c r="JTQ174" s="176"/>
      <c r="JTR174" s="176"/>
      <c r="JTS174" s="176"/>
      <c r="JTT174" s="176"/>
      <c r="JTU174" s="176"/>
      <c r="JTV174" s="176"/>
      <c r="JTW174" s="176"/>
      <c r="JTX174" s="176"/>
      <c r="JTY174" s="176"/>
      <c r="JTZ174" s="176"/>
      <c r="JUA174" s="176"/>
      <c r="JUB174" s="176"/>
      <c r="JUC174" s="176"/>
      <c r="JUD174" s="176"/>
      <c r="JUE174" s="176"/>
      <c r="JUF174" s="176"/>
      <c r="JUG174" s="176"/>
      <c r="JUH174" s="176"/>
      <c r="JUI174" s="176"/>
      <c r="JUJ174" s="176"/>
      <c r="JUK174" s="176"/>
      <c r="JUL174" s="176"/>
      <c r="JUM174" s="176"/>
      <c r="JUN174" s="176"/>
      <c r="JUO174" s="176"/>
      <c r="JUP174" s="176"/>
      <c r="JUQ174" s="176"/>
      <c r="JUR174" s="176"/>
      <c r="JUS174" s="176"/>
      <c r="JUT174" s="176"/>
      <c r="JUU174" s="176"/>
      <c r="JUV174" s="176"/>
      <c r="JUW174" s="176"/>
      <c r="JUX174" s="176"/>
      <c r="JUY174" s="176"/>
      <c r="JUZ174" s="176"/>
      <c r="JVA174" s="176"/>
      <c r="JVB174" s="176"/>
      <c r="JVC174" s="176"/>
      <c r="JVD174" s="176"/>
      <c r="JVE174" s="176"/>
      <c r="JVF174" s="176"/>
      <c r="JVG174" s="176"/>
      <c r="JVH174" s="176"/>
      <c r="JVI174" s="176"/>
      <c r="JVJ174" s="176"/>
      <c r="JVK174" s="176"/>
      <c r="JVL174" s="176"/>
      <c r="JVM174" s="176"/>
      <c r="JVN174" s="176"/>
      <c r="JVO174" s="176"/>
      <c r="JVP174" s="176"/>
      <c r="JVQ174" s="176"/>
      <c r="JVR174" s="176"/>
      <c r="JVS174" s="176"/>
      <c r="JVT174" s="176"/>
      <c r="JVU174" s="176"/>
      <c r="JVV174" s="176"/>
      <c r="JVW174" s="176"/>
      <c r="JVX174" s="176"/>
      <c r="JVY174" s="176"/>
      <c r="JVZ174" s="176"/>
      <c r="JWA174" s="176"/>
      <c r="JWB174" s="176"/>
      <c r="JWC174" s="176"/>
      <c r="JWD174" s="176"/>
      <c r="JWE174" s="176"/>
      <c r="JWF174" s="176"/>
      <c r="JWG174" s="176"/>
      <c r="JWH174" s="176"/>
      <c r="JWI174" s="176"/>
      <c r="JWJ174" s="176"/>
      <c r="JWK174" s="176"/>
      <c r="JWL174" s="176"/>
      <c r="JWM174" s="176"/>
      <c r="JWN174" s="176"/>
      <c r="JWO174" s="176"/>
      <c r="JWP174" s="176"/>
      <c r="JWQ174" s="176"/>
      <c r="JWR174" s="176"/>
      <c r="JWS174" s="176"/>
      <c r="JWT174" s="176"/>
      <c r="JWU174" s="176"/>
      <c r="JWV174" s="176"/>
      <c r="JWW174" s="176"/>
      <c r="JWX174" s="176"/>
      <c r="JWY174" s="176"/>
      <c r="JWZ174" s="176"/>
      <c r="JXA174" s="176"/>
      <c r="JXB174" s="176"/>
      <c r="JXC174" s="176"/>
      <c r="JXD174" s="176"/>
      <c r="JXE174" s="176"/>
      <c r="JXF174" s="176"/>
      <c r="JXG174" s="176"/>
      <c r="JXH174" s="176"/>
      <c r="JXI174" s="176"/>
      <c r="JXJ174" s="176"/>
      <c r="JXK174" s="176"/>
      <c r="JXL174" s="176"/>
      <c r="JXM174" s="176"/>
      <c r="JXN174" s="176"/>
      <c r="JXO174" s="176"/>
      <c r="JXP174" s="176"/>
      <c r="JXQ174" s="176"/>
      <c r="JXR174" s="176"/>
      <c r="JXS174" s="176"/>
      <c r="JXT174" s="176"/>
      <c r="JXU174" s="176"/>
      <c r="JXV174" s="176"/>
      <c r="JXW174" s="176"/>
      <c r="JXX174" s="176"/>
      <c r="JXY174" s="176"/>
      <c r="JXZ174" s="176"/>
      <c r="JYA174" s="176"/>
      <c r="JYB174" s="176"/>
      <c r="JYC174" s="176"/>
      <c r="JYD174" s="176"/>
      <c r="JYE174" s="176"/>
      <c r="JYF174" s="176"/>
      <c r="JYG174" s="176"/>
      <c r="JYH174" s="176"/>
      <c r="JYI174" s="176"/>
      <c r="JYJ174" s="176"/>
      <c r="JYK174" s="176"/>
      <c r="JYL174" s="176"/>
      <c r="JYM174" s="176"/>
      <c r="JYN174" s="176"/>
      <c r="JYO174" s="176"/>
      <c r="JYP174" s="176"/>
      <c r="JYQ174" s="176"/>
      <c r="JYR174" s="176"/>
      <c r="JYS174" s="176"/>
      <c r="JYT174" s="176"/>
      <c r="JYU174" s="176"/>
      <c r="JYV174" s="176"/>
      <c r="JYW174" s="176"/>
      <c r="JYX174" s="176"/>
      <c r="JYY174" s="176"/>
      <c r="JYZ174" s="176"/>
      <c r="JZA174" s="176"/>
      <c r="JZB174" s="176"/>
      <c r="JZC174" s="176"/>
      <c r="JZD174" s="176"/>
      <c r="JZE174" s="176"/>
      <c r="JZF174" s="176"/>
      <c r="JZG174" s="176"/>
      <c r="JZH174" s="176"/>
      <c r="JZI174" s="176"/>
      <c r="JZJ174" s="176"/>
      <c r="JZK174" s="176"/>
      <c r="JZL174" s="176"/>
      <c r="JZM174" s="176"/>
      <c r="JZN174" s="176"/>
      <c r="JZO174" s="176"/>
      <c r="JZP174" s="176"/>
      <c r="JZQ174" s="176"/>
      <c r="JZR174" s="176"/>
      <c r="JZS174" s="176"/>
      <c r="JZT174" s="176"/>
      <c r="JZU174" s="176"/>
      <c r="JZV174" s="176"/>
      <c r="JZW174" s="176"/>
      <c r="JZX174" s="176"/>
      <c r="JZY174" s="176"/>
      <c r="JZZ174" s="176"/>
      <c r="KAA174" s="176"/>
      <c r="KAB174" s="176"/>
      <c r="KAC174" s="176"/>
      <c r="KAD174" s="176"/>
      <c r="KAE174" s="176"/>
      <c r="KAF174" s="176"/>
      <c r="KAG174" s="176"/>
      <c r="KAH174" s="176"/>
      <c r="KAI174" s="176"/>
      <c r="KAJ174" s="176"/>
      <c r="KAK174" s="176"/>
      <c r="KAL174" s="176"/>
      <c r="KAM174" s="176"/>
      <c r="KAN174" s="176"/>
      <c r="KAO174" s="176"/>
      <c r="KAP174" s="176"/>
      <c r="KAQ174" s="176"/>
      <c r="KAR174" s="176"/>
      <c r="KAS174" s="176"/>
      <c r="KAT174" s="176"/>
      <c r="KAU174" s="176"/>
      <c r="KAV174" s="176"/>
      <c r="KAW174" s="176"/>
      <c r="KAX174" s="176"/>
      <c r="KAY174" s="176"/>
      <c r="KAZ174" s="176"/>
      <c r="KBA174" s="176"/>
      <c r="KBB174" s="176"/>
      <c r="KBC174" s="176"/>
      <c r="KBD174" s="176"/>
      <c r="KBE174" s="176"/>
      <c r="KBF174" s="176"/>
      <c r="KBG174" s="176"/>
      <c r="KBH174" s="176"/>
      <c r="KBI174" s="176"/>
      <c r="KBJ174" s="176"/>
      <c r="KBK174" s="176"/>
      <c r="KBL174" s="176"/>
      <c r="KBM174" s="176"/>
      <c r="KBN174" s="176"/>
      <c r="KBO174" s="176"/>
      <c r="KBP174" s="176"/>
      <c r="KBQ174" s="176"/>
      <c r="KBR174" s="176"/>
      <c r="KBS174" s="176"/>
      <c r="KBT174" s="176"/>
      <c r="KBU174" s="176"/>
      <c r="KBV174" s="176"/>
      <c r="KBW174" s="176"/>
      <c r="KBX174" s="176"/>
      <c r="KBY174" s="176"/>
      <c r="KBZ174" s="176"/>
      <c r="KCA174" s="176"/>
      <c r="KCB174" s="176"/>
      <c r="KCC174" s="176"/>
      <c r="KCD174" s="176"/>
      <c r="KCE174" s="176"/>
      <c r="KCF174" s="176"/>
      <c r="KCG174" s="176"/>
      <c r="KCH174" s="176"/>
      <c r="KCI174" s="176"/>
      <c r="KCJ174" s="176"/>
      <c r="KCK174" s="176"/>
      <c r="KCL174" s="176"/>
      <c r="KCM174" s="176"/>
      <c r="KCN174" s="176"/>
      <c r="KCO174" s="176"/>
      <c r="KCP174" s="176"/>
      <c r="KCQ174" s="176"/>
      <c r="KCR174" s="176"/>
      <c r="KCS174" s="176"/>
      <c r="KCT174" s="176"/>
      <c r="KCU174" s="176"/>
      <c r="KCV174" s="176"/>
      <c r="KCW174" s="176"/>
      <c r="KCX174" s="176"/>
      <c r="KCY174" s="176"/>
      <c r="KCZ174" s="176"/>
      <c r="KDA174" s="176"/>
      <c r="KDB174" s="176"/>
      <c r="KDC174" s="176"/>
      <c r="KDD174" s="176"/>
      <c r="KDE174" s="176"/>
      <c r="KDF174" s="176"/>
      <c r="KDG174" s="176"/>
      <c r="KDH174" s="176"/>
      <c r="KDI174" s="176"/>
      <c r="KDJ174" s="176"/>
      <c r="KDK174" s="176"/>
      <c r="KDL174" s="176"/>
      <c r="KDM174" s="176"/>
      <c r="KDN174" s="176"/>
      <c r="KDO174" s="176"/>
      <c r="KDP174" s="176"/>
      <c r="KDQ174" s="176"/>
      <c r="KDR174" s="176"/>
      <c r="KDS174" s="176"/>
      <c r="KDT174" s="176"/>
      <c r="KDU174" s="176"/>
      <c r="KDV174" s="176"/>
      <c r="KDW174" s="176"/>
      <c r="KDX174" s="176"/>
      <c r="KDY174" s="176"/>
      <c r="KDZ174" s="176"/>
      <c r="KEA174" s="176"/>
      <c r="KEB174" s="176"/>
      <c r="KEC174" s="176"/>
      <c r="KED174" s="176"/>
      <c r="KEE174" s="176"/>
      <c r="KEF174" s="176"/>
      <c r="KEG174" s="176"/>
      <c r="KEH174" s="176"/>
      <c r="KEI174" s="176"/>
      <c r="KEJ174" s="176"/>
      <c r="KEK174" s="176"/>
      <c r="KEL174" s="176"/>
      <c r="KEM174" s="176"/>
      <c r="KEN174" s="176"/>
      <c r="KEO174" s="176"/>
      <c r="KEP174" s="176"/>
      <c r="KEQ174" s="176"/>
      <c r="KER174" s="176"/>
      <c r="KES174" s="176"/>
      <c r="KET174" s="176"/>
      <c r="KEU174" s="176"/>
      <c r="KEV174" s="176"/>
      <c r="KEW174" s="176"/>
      <c r="KEX174" s="176"/>
      <c r="KEY174" s="176"/>
      <c r="KEZ174" s="176"/>
      <c r="KFA174" s="176"/>
      <c r="KFB174" s="176"/>
      <c r="KFC174" s="176"/>
      <c r="KFD174" s="176"/>
      <c r="KFE174" s="176"/>
      <c r="KFF174" s="176"/>
      <c r="KFG174" s="176"/>
      <c r="KFH174" s="176"/>
      <c r="KFI174" s="176"/>
      <c r="KFJ174" s="176"/>
      <c r="KFK174" s="176"/>
      <c r="KFL174" s="176"/>
      <c r="KFM174" s="176"/>
      <c r="KFN174" s="176"/>
      <c r="KFO174" s="176"/>
      <c r="KFP174" s="176"/>
      <c r="KFQ174" s="176"/>
      <c r="KFR174" s="176"/>
      <c r="KFS174" s="176"/>
      <c r="KFT174" s="176"/>
      <c r="KFU174" s="176"/>
      <c r="KFV174" s="176"/>
      <c r="KFW174" s="176"/>
      <c r="KFX174" s="176"/>
      <c r="KFY174" s="176"/>
      <c r="KFZ174" s="176"/>
      <c r="KGA174" s="176"/>
      <c r="KGB174" s="176"/>
      <c r="KGC174" s="176"/>
      <c r="KGD174" s="176"/>
      <c r="KGE174" s="176"/>
      <c r="KGF174" s="176"/>
      <c r="KGG174" s="176"/>
      <c r="KGH174" s="176"/>
      <c r="KGI174" s="176"/>
      <c r="KGJ174" s="176"/>
      <c r="KGK174" s="176"/>
      <c r="KGL174" s="176"/>
      <c r="KGM174" s="176"/>
      <c r="KGN174" s="176"/>
      <c r="KGO174" s="176"/>
      <c r="KGP174" s="176"/>
      <c r="KGQ174" s="176"/>
      <c r="KGR174" s="176"/>
      <c r="KGS174" s="176"/>
      <c r="KGT174" s="176"/>
      <c r="KGU174" s="176"/>
      <c r="KGV174" s="176"/>
      <c r="KGW174" s="176"/>
      <c r="KGX174" s="176"/>
      <c r="KGY174" s="176"/>
      <c r="KGZ174" s="176"/>
      <c r="KHA174" s="176"/>
      <c r="KHB174" s="176"/>
      <c r="KHC174" s="176"/>
      <c r="KHD174" s="176"/>
      <c r="KHE174" s="176"/>
      <c r="KHF174" s="176"/>
      <c r="KHG174" s="176"/>
      <c r="KHH174" s="176"/>
      <c r="KHI174" s="176"/>
      <c r="KHJ174" s="176"/>
      <c r="KHK174" s="176"/>
      <c r="KHL174" s="176"/>
      <c r="KHM174" s="176"/>
      <c r="KHN174" s="176"/>
      <c r="KHO174" s="176"/>
      <c r="KHP174" s="176"/>
      <c r="KHQ174" s="176"/>
      <c r="KHR174" s="176"/>
      <c r="KHS174" s="176"/>
      <c r="KHT174" s="176"/>
      <c r="KHU174" s="176"/>
      <c r="KHV174" s="176"/>
      <c r="KHW174" s="176"/>
      <c r="KHX174" s="176"/>
      <c r="KHY174" s="176"/>
      <c r="KHZ174" s="176"/>
      <c r="KIA174" s="176"/>
      <c r="KIB174" s="176"/>
      <c r="KIC174" s="176"/>
      <c r="KID174" s="176"/>
      <c r="KIE174" s="176"/>
      <c r="KIF174" s="176"/>
      <c r="KIG174" s="176"/>
      <c r="KIH174" s="176"/>
      <c r="KII174" s="176"/>
      <c r="KIJ174" s="176"/>
      <c r="KIK174" s="176"/>
      <c r="KIL174" s="176"/>
      <c r="KIM174" s="176"/>
      <c r="KIN174" s="176"/>
      <c r="KIO174" s="176"/>
      <c r="KIP174" s="176"/>
      <c r="KIQ174" s="176"/>
      <c r="KIR174" s="176"/>
      <c r="KIS174" s="176"/>
      <c r="KIT174" s="176"/>
      <c r="KIU174" s="176"/>
      <c r="KIV174" s="176"/>
      <c r="KIW174" s="176"/>
      <c r="KIX174" s="176"/>
      <c r="KIY174" s="176"/>
      <c r="KIZ174" s="176"/>
      <c r="KJA174" s="176"/>
      <c r="KJB174" s="176"/>
      <c r="KJC174" s="176"/>
      <c r="KJD174" s="176"/>
      <c r="KJE174" s="176"/>
      <c r="KJF174" s="176"/>
      <c r="KJG174" s="176"/>
      <c r="KJH174" s="176"/>
      <c r="KJI174" s="176"/>
      <c r="KJJ174" s="176"/>
      <c r="KJK174" s="176"/>
      <c r="KJL174" s="176"/>
      <c r="KJM174" s="176"/>
      <c r="KJN174" s="176"/>
      <c r="KJO174" s="176"/>
      <c r="KJP174" s="176"/>
      <c r="KJQ174" s="176"/>
      <c r="KJR174" s="176"/>
      <c r="KJS174" s="176"/>
      <c r="KJT174" s="176"/>
      <c r="KJU174" s="176"/>
      <c r="KJV174" s="176"/>
      <c r="KJW174" s="176"/>
      <c r="KJX174" s="176"/>
      <c r="KJY174" s="176"/>
      <c r="KJZ174" s="176"/>
      <c r="KKA174" s="176"/>
      <c r="KKB174" s="176"/>
      <c r="KKC174" s="176"/>
      <c r="KKD174" s="176"/>
      <c r="KKE174" s="176"/>
      <c r="KKF174" s="176"/>
      <c r="KKG174" s="176"/>
      <c r="KKH174" s="176"/>
      <c r="KKI174" s="176"/>
      <c r="KKJ174" s="176"/>
      <c r="KKK174" s="176"/>
      <c r="KKL174" s="176"/>
      <c r="KKM174" s="176"/>
      <c r="KKN174" s="176"/>
      <c r="KKO174" s="176"/>
      <c r="KKP174" s="176"/>
      <c r="KKQ174" s="176"/>
      <c r="KKR174" s="176"/>
      <c r="KKS174" s="176"/>
      <c r="KKT174" s="176"/>
      <c r="KKU174" s="176"/>
      <c r="KKV174" s="176"/>
      <c r="KKW174" s="176"/>
      <c r="KKX174" s="176"/>
      <c r="KKY174" s="176"/>
      <c r="KKZ174" s="176"/>
      <c r="KLA174" s="176"/>
      <c r="KLB174" s="176"/>
      <c r="KLC174" s="176"/>
      <c r="KLD174" s="176"/>
      <c r="KLE174" s="176"/>
      <c r="KLF174" s="176"/>
      <c r="KLG174" s="176"/>
      <c r="KLH174" s="176"/>
      <c r="KLI174" s="176"/>
      <c r="KLJ174" s="176"/>
      <c r="KLK174" s="176"/>
      <c r="KLL174" s="176"/>
      <c r="KLM174" s="176"/>
      <c r="KLN174" s="176"/>
      <c r="KLO174" s="176"/>
      <c r="KLP174" s="176"/>
      <c r="KLQ174" s="176"/>
      <c r="KLR174" s="176"/>
      <c r="KLS174" s="176"/>
      <c r="KLT174" s="176"/>
      <c r="KLU174" s="176"/>
      <c r="KLV174" s="176"/>
      <c r="KLW174" s="176"/>
      <c r="KLX174" s="176"/>
      <c r="KLY174" s="176"/>
      <c r="KLZ174" s="176"/>
      <c r="KMA174" s="176"/>
      <c r="KMB174" s="176"/>
      <c r="KMC174" s="176"/>
      <c r="KMD174" s="176"/>
      <c r="KME174" s="176"/>
      <c r="KMF174" s="176"/>
      <c r="KMG174" s="176"/>
      <c r="KMH174" s="176"/>
      <c r="KMI174" s="176"/>
      <c r="KMJ174" s="176"/>
      <c r="KMK174" s="176"/>
      <c r="KML174" s="176"/>
      <c r="KMM174" s="176"/>
      <c r="KMN174" s="176"/>
      <c r="KMO174" s="176"/>
      <c r="KMP174" s="176"/>
      <c r="KMQ174" s="176"/>
      <c r="KMR174" s="176"/>
      <c r="KMS174" s="176"/>
      <c r="KMT174" s="176"/>
      <c r="KMU174" s="176"/>
      <c r="KMV174" s="176"/>
      <c r="KMW174" s="176"/>
      <c r="KMX174" s="176"/>
      <c r="KMY174" s="176"/>
      <c r="KMZ174" s="176"/>
      <c r="KNA174" s="176"/>
      <c r="KNB174" s="176"/>
      <c r="KNC174" s="176"/>
      <c r="KND174" s="176"/>
      <c r="KNE174" s="176"/>
      <c r="KNF174" s="176"/>
      <c r="KNG174" s="176"/>
      <c r="KNH174" s="176"/>
      <c r="KNI174" s="176"/>
      <c r="KNJ174" s="176"/>
      <c r="KNK174" s="176"/>
      <c r="KNL174" s="176"/>
      <c r="KNM174" s="176"/>
      <c r="KNN174" s="176"/>
      <c r="KNO174" s="176"/>
      <c r="KNP174" s="176"/>
      <c r="KNQ174" s="176"/>
      <c r="KNR174" s="176"/>
      <c r="KNS174" s="176"/>
      <c r="KNT174" s="176"/>
      <c r="KNU174" s="176"/>
      <c r="KNV174" s="176"/>
      <c r="KNW174" s="176"/>
      <c r="KNX174" s="176"/>
      <c r="KNY174" s="176"/>
      <c r="KNZ174" s="176"/>
      <c r="KOA174" s="176"/>
      <c r="KOB174" s="176"/>
      <c r="KOC174" s="176"/>
      <c r="KOD174" s="176"/>
      <c r="KOE174" s="176"/>
      <c r="KOF174" s="176"/>
      <c r="KOG174" s="176"/>
      <c r="KOH174" s="176"/>
      <c r="KOI174" s="176"/>
      <c r="KOJ174" s="176"/>
      <c r="KOK174" s="176"/>
      <c r="KOL174" s="176"/>
      <c r="KOM174" s="176"/>
      <c r="KON174" s="176"/>
      <c r="KOO174" s="176"/>
      <c r="KOP174" s="176"/>
      <c r="KOQ174" s="176"/>
      <c r="KOR174" s="176"/>
      <c r="KOS174" s="176"/>
      <c r="KOT174" s="176"/>
      <c r="KOU174" s="176"/>
      <c r="KOV174" s="176"/>
      <c r="KOW174" s="176"/>
      <c r="KOX174" s="176"/>
      <c r="KOY174" s="176"/>
      <c r="KOZ174" s="176"/>
      <c r="KPA174" s="176"/>
      <c r="KPB174" s="176"/>
      <c r="KPC174" s="176"/>
      <c r="KPD174" s="176"/>
      <c r="KPE174" s="176"/>
      <c r="KPF174" s="176"/>
      <c r="KPG174" s="176"/>
      <c r="KPH174" s="176"/>
      <c r="KPI174" s="176"/>
      <c r="KPJ174" s="176"/>
      <c r="KPK174" s="176"/>
      <c r="KPL174" s="176"/>
      <c r="KPM174" s="176"/>
      <c r="KPN174" s="176"/>
      <c r="KPO174" s="176"/>
      <c r="KPP174" s="176"/>
      <c r="KPQ174" s="176"/>
      <c r="KPR174" s="176"/>
      <c r="KPS174" s="176"/>
      <c r="KPT174" s="176"/>
      <c r="KPU174" s="176"/>
      <c r="KPV174" s="176"/>
      <c r="KPW174" s="176"/>
      <c r="KPX174" s="176"/>
      <c r="KPY174" s="176"/>
      <c r="KPZ174" s="176"/>
      <c r="KQA174" s="176"/>
      <c r="KQB174" s="176"/>
      <c r="KQC174" s="176"/>
      <c r="KQD174" s="176"/>
      <c r="KQE174" s="176"/>
      <c r="KQF174" s="176"/>
      <c r="KQG174" s="176"/>
      <c r="KQH174" s="176"/>
      <c r="KQI174" s="176"/>
      <c r="KQJ174" s="176"/>
      <c r="KQK174" s="176"/>
      <c r="KQL174" s="176"/>
      <c r="KQM174" s="176"/>
      <c r="KQN174" s="176"/>
      <c r="KQO174" s="176"/>
      <c r="KQP174" s="176"/>
      <c r="KQQ174" s="176"/>
      <c r="KQR174" s="176"/>
      <c r="KQS174" s="176"/>
      <c r="KQT174" s="176"/>
      <c r="KQU174" s="176"/>
      <c r="KQV174" s="176"/>
      <c r="KQW174" s="176"/>
      <c r="KQX174" s="176"/>
      <c r="KQY174" s="176"/>
      <c r="KQZ174" s="176"/>
      <c r="KRA174" s="176"/>
      <c r="KRB174" s="176"/>
      <c r="KRC174" s="176"/>
      <c r="KRD174" s="176"/>
      <c r="KRE174" s="176"/>
      <c r="KRF174" s="176"/>
      <c r="KRG174" s="176"/>
      <c r="KRH174" s="176"/>
      <c r="KRI174" s="176"/>
      <c r="KRJ174" s="176"/>
      <c r="KRK174" s="176"/>
      <c r="KRL174" s="176"/>
      <c r="KRM174" s="176"/>
      <c r="KRN174" s="176"/>
      <c r="KRO174" s="176"/>
      <c r="KRP174" s="176"/>
      <c r="KRQ174" s="176"/>
      <c r="KRR174" s="176"/>
      <c r="KRS174" s="176"/>
      <c r="KRT174" s="176"/>
      <c r="KRU174" s="176"/>
      <c r="KRV174" s="176"/>
      <c r="KRW174" s="176"/>
      <c r="KRX174" s="176"/>
      <c r="KRY174" s="176"/>
      <c r="KRZ174" s="176"/>
      <c r="KSA174" s="176"/>
      <c r="KSB174" s="176"/>
      <c r="KSC174" s="176"/>
      <c r="KSD174" s="176"/>
      <c r="KSE174" s="176"/>
      <c r="KSF174" s="176"/>
      <c r="KSG174" s="176"/>
      <c r="KSH174" s="176"/>
      <c r="KSI174" s="176"/>
      <c r="KSJ174" s="176"/>
      <c r="KSK174" s="176"/>
      <c r="KSL174" s="176"/>
      <c r="KSM174" s="176"/>
      <c r="KSN174" s="176"/>
      <c r="KSO174" s="176"/>
      <c r="KSP174" s="176"/>
      <c r="KSQ174" s="176"/>
      <c r="KSR174" s="176"/>
      <c r="KSS174" s="176"/>
      <c r="KST174" s="176"/>
      <c r="KSU174" s="176"/>
      <c r="KSV174" s="176"/>
      <c r="KSW174" s="176"/>
      <c r="KSX174" s="176"/>
      <c r="KSY174" s="176"/>
      <c r="KSZ174" s="176"/>
      <c r="KTA174" s="176"/>
      <c r="KTB174" s="176"/>
      <c r="KTC174" s="176"/>
      <c r="KTD174" s="176"/>
      <c r="KTE174" s="176"/>
      <c r="KTF174" s="176"/>
      <c r="KTG174" s="176"/>
      <c r="KTH174" s="176"/>
      <c r="KTI174" s="176"/>
      <c r="KTJ174" s="176"/>
      <c r="KTK174" s="176"/>
      <c r="KTL174" s="176"/>
      <c r="KTM174" s="176"/>
      <c r="KTN174" s="176"/>
      <c r="KTO174" s="176"/>
      <c r="KTP174" s="176"/>
      <c r="KTQ174" s="176"/>
      <c r="KTR174" s="176"/>
      <c r="KTS174" s="176"/>
      <c r="KTT174" s="176"/>
      <c r="KTU174" s="176"/>
      <c r="KTV174" s="176"/>
      <c r="KTW174" s="176"/>
      <c r="KTX174" s="176"/>
      <c r="KTY174" s="176"/>
      <c r="KTZ174" s="176"/>
      <c r="KUA174" s="176"/>
      <c r="KUB174" s="176"/>
      <c r="KUC174" s="176"/>
      <c r="KUD174" s="176"/>
      <c r="KUE174" s="176"/>
      <c r="KUF174" s="176"/>
      <c r="KUG174" s="176"/>
      <c r="KUH174" s="176"/>
      <c r="KUI174" s="176"/>
      <c r="KUJ174" s="176"/>
      <c r="KUK174" s="176"/>
      <c r="KUL174" s="176"/>
      <c r="KUM174" s="176"/>
      <c r="KUN174" s="176"/>
      <c r="KUO174" s="176"/>
      <c r="KUP174" s="176"/>
      <c r="KUQ174" s="176"/>
      <c r="KUR174" s="176"/>
      <c r="KUS174" s="176"/>
      <c r="KUT174" s="176"/>
      <c r="KUU174" s="176"/>
      <c r="KUV174" s="176"/>
      <c r="KUW174" s="176"/>
      <c r="KUX174" s="176"/>
      <c r="KUY174" s="176"/>
      <c r="KUZ174" s="176"/>
      <c r="KVA174" s="176"/>
      <c r="KVB174" s="176"/>
      <c r="KVC174" s="176"/>
      <c r="KVD174" s="176"/>
      <c r="KVE174" s="176"/>
      <c r="KVF174" s="176"/>
      <c r="KVG174" s="176"/>
      <c r="KVH174" s="176"/>
      <c r="KVI174" s="176"/>
      <c r="KVJ174" s="176"/>
      <c r="KVK174" s="176"/>
      <c r="KVL174" s="176"/>
      <c r="KVM174" s="176"/>
      <c r="KVN174" s="176"/>
      <c r="KVO174" s="176"/>
      <c r="KVP174" s="176"/>
      <c r="KVQ174" s="176"/>
      <c r="KVR174" s="176"/>
      <c r="KVS174" s="176"/>
      <c r="KVT174" s="176"/>
      <c r="KVU174" s="176"/>
      <c r="KVV174" s="176"/>
      <c r="KVW174" s="176"/>
      <c r="KVX174" s="176"/>
      <c r="KVY174" s="176"/>
      <c r="KVZ174" s="176"/>
      <c r="KWA174" s="176"/>
      <c r="KWB174" s="176"/>
      <c r="KWC174" s="176"/>
      <c r="KWD174" s="176"/>
      <c r="KWE174" s="176"/>
      <c r="KWF174" s="176"/>
      <c r="KWG174" s="176"/>
      <c r="KWH174" s="176"/>
      <c r="KWI174" s="176"/>
      <c r="KWJ174" s="176"/>
      <c r="KWK174" s="176"/>
      <c r="KWL174" s="176"/>
      <c r="KWM174" s="176"/>
      <c r="KWN174" s="176"/>
      <c r="KWO174" s="176"/>
      <c r="KWP174" s="176"/>
      <c r="KWQ174" s="176"/>
      <c r="KWR174" s="176"/>
      <c r="KWS174" s="176"/>
      <c r="KWT174" s="176"/>
      <c r="KWU174" s="176"/>
      <c r="KWV174" s="176"/>
      <c r="KWW174" s="176"/>
      <c r="KWX174" s="176"/>
      <c r="KWY174" s="176"/>
      <c r="KWZ174" s="176"/>
      <c r="KXA174" s="176"/>
      <c r="KXB174" s="176"/>
      <c r="KXC174" s="176"/>
      <c r="KXD174" s="176"/>
      <c r="KXE174" s="176"/>
      <c r="KXF174" s="176"/>
      <c r="KXG174" s="176"/>
      <c r="KXH174" s="176"/>
      <c r="KXI174" s="176"/>
      <c r="KXJ174" s="176"/>
      <c r="KXK174" s="176"/>
      <c r="KXL174" s="176"/>
      <c r="KXM174" s="176"/>
      <c r="KXN174" s="176"/>
      <c r="KXO174" s="176"/>
      <c r="KXP174" s="176"/>
      <c r="KXQ174" s="176"/>
      <c r="KXR174" s="176"/>
      <c r="KXS174" s="176"/>
      <c r="KXT174" s="176"/>
      <c r="KXU174" s="176"/>
      <c r="KXV174" s="176"/>
      <c r="KXW174" s="176"/>
      <c r="KXX174" s="176"/>
      <c r="KXY174" s="176"/>
      <c r="KXZ174" s="176"/>
      <c r="KYA174" s="176"/>
      <c r="KYB174" s="176"/>
      <c r="KYC174" s="176"/>
      <c r="KYD174" s="176"/>
      <c r="KYE174" s="176"/>
      <c r="KYF174" s="176"/>
      <c r="KYG174" s="176"/>
      <c r="KYH174" s="176"/>
      <c r="KYI174" s="176"/>
      <c r="KYJ174" s="176"/>
      <c r="KYK174" s="176"/>
      <c r="KYL174" s="176"/>
      <c r="KYM174" s="176"/>
      <c r="KYN174" s="176"/>
      <c r="KYO174" s="176"/>
      <c r="KYP174" s="176"/>
      <c r="KYQ174" s="176"/>
      <c r="KYR174" s="176"/>
      <c r="KYS174" s="176"/>
      <c r="KYT174" s="176"/>
      <c r="KYU174" s="176"/>
      <c r="KYV174" s="176"/>
      <c r="KYW174" s="176"/>
      <c r="KYX174" s="176"/>
      <c r="KYY174" s="176"/>
      <c r="KYZ174" s="176"/>
      <c r="KZA174" s="176"/>
      <c r="KZB174" s="176"/>
      <c r="KZC174" s="176"/>
      <c r="KZD174" s="176"/>
      <c r="KZE174" s="176"/>
      <c r="KZF174" s="176"/>
      <c r="KZG174" s="176"/>
      <c r="KZH174" s="176"/>
      <c r="KZI174" s="176"/>
      <c r="KZJ174" s="176"/>
      <c r="KZK174" s="176"/>
      <c r="KZL174" s="176"/>
      <c r="KZM174" s="176"/>
      <c r="KZN174" s="176"/>
      <c r="KZO174" s="176"/>
      <c r="KZP174" s="176"/>
      <c r="KZQ174" s="176"/>
      <c r="KZR174" s="176"/>
      <c r="KZS174" s="176"/>
      <c r="KZT174" s="176"/>
      <c r="KZU174" s="176"/>
      <c r="KZV174" s="176"/>
      <c r="KZW174" s="176"/>
      <c r="KZX174" s="176"/>
      <c r="KZY174" s="176"/>
      <c r="KZZ174" s="176"/>
      <c r="LAA174" s="176"/>
      <c r="LAB174" s="176"/>
      <c r="LAC174" s="176"/>
      <c r="LAD174" s="176"/>
      <c r="LAE174" s="176"/>
      <c r="LAF174" s="176"/>
      <c r="LAG174" s="176"/>
      <c r="LAH174" s="176"/>
      <c r="LAI174" s="176"/>
      <c r="LAJ174" s="176"/>
      <c r="LAK174" s="176"/>
      <c r="LAL174" s="176"/>
      <c r="LAM174" s="176"/>
      <c r="LAN174" s="176"/>
      <c r="LAO174" s="176"/>
      <c r="LAP174" s="176"/>
      <c r="LAQ174" s="176"/>
      <c r="LAR174" s="176"/>
      <c r="LAS174" s="176"/>
      <c r="LAT174" s="176"/>
      <c r="LAU174" s="176"/>
      <c r="LAV174" s="176"/>
      <c r="LAW174" s="176"/>
      <c r="LAX174" s="176"/>
      <c r="LAY174" s="176"/>
      <c r="LAZ174" s="176"/>
      <c r="LBA174" s="176"/>
      <c r="LBB174" s="176"/>
      <c r="LBC174" s="176"/>
      <c r="LBD174" s="176"/>
      <c r="LBE174" s="176"/>
      <c r="LBF174" s="176"/>
      <c r="LBG174" s="176"/>
      <c r="LBH174" s="176"/>
      <c r="LBI174" s="176"/>
      <c r="LBJ174" s="176"/>
      <c r="LBK174" s="176"/>
      <c r="LBL174" s="176"/>
      <c r="LBM174" s="176"/>
      <c r="LBN174" s="176"/>
      <c r="LBO174" s="176"/>
      <c r="LBP174" s="176"/>
      <c r="LBQ174" s="176"/>
      <c r="LBR174" s="176"/>
      <c r="LBS174" s="176"/>
      <c r="LBT174" s="176"/>
      <c r="LBU174" s="176"/>
      <c r="LBV174" s="176"/>
      <c r="LBW174" s="176"/>
      <c r="LBX174" s="176"/>
      <c r="LBY174" s="176"/>
      <c r="LBZ174" s="176"/>
      <c r="LCA174" s="176"/>
      <c r="LCB174" s="176"/>
      <c r="LCC174" s="176"/>
      <c r="LCD174" s="176"/>
      <c r="LCE174" s="176"/>
      <c r="LCF174" s="176"/>
      <c r="LCG174" s="176"/>
      <c r="LCH174" s="176"/>
      <c r="LCI174" s="176"/>
      <c r="LCJ174" s="176"/>
      <c r="LCK174" s="176"/>
      <c r="LCL174" s="176"/>
      <c r="LCM174" s="176"/>
      <c r="LCN174" s="176"/>
      <c r="LCO174" s="176"/>
      <c r="LCP174" s="176"/>
      <c r="LCQ174" s="176"/>
      <c r="LCR174" s="176"/>
      <c r="LCS174" s="176"/>
      <c r="LCT174" s="176"/>
      <c r="LCU174" s="176"/>
      <c r="LCV174" s="176"/>
      <c r="LCW174" s="176"/>
      <c r="LCX174" s="176"/>
      <c r="LCY174" s="176"/>
      <c r="LCZ174" s="176"/>
      <c r="LDA174" s="176"/>
      <c r="LDB174" s="176"/>
      <c r="LDC174" s="176"/>
      <c r="LDD174" s="176"/>
      <c r="LDE174" s="176"/>
      <c r="LDF174" s="176"/>
      <c r="LDG174" s="176"/>
      <c r="LDH174" s="176"/>
      <c r="LDI174" s="176"/>
      <c r="LDJ174" s="176"/>
      <c r="LDK174" s="176"/>
      <c r="LDL174" s="176"/>
      <c r="LDM174" s="176"/>
      <c r="LDN174" s="176"/>
      <c r="LDO174" s="176"/>
      <c r="LDP174" s="176"/>
      <c r="LDQ174" s="176"/>
      <c r="LDR174" s="176"/>
      <c r="LDS174" s="176"/>
      <c r="LDT174" s="176"/>
      <c r="LDU174" s="176"/>
      <c r="LDV174" s="176"/>
      <c r="LDW174" s="176"/>
      <c r="LDX174" s="176"/>
      <c r="LDY174" s="176"/>
      <c r="LDZ174" s="176"/>
      <c r="LEA174" s="176"/>
      <c r="LEB174" s="176"/>
      <c r="LEC174" s="176"/>
      <c r="LED174" s="176"/>
      <c r="LEE174" s="176"/>
      <c r="LEF174" s="176"/>
      <c r="LEG174" s="176"/>
      <c r="LEH174" s="176"/>
      <c r="LEI174" s="176"/>
      <c r="LEJ174" s="176"/>
      <c r="LEK174" s="176"/>
      <c r="LEL174" s="176"/>
      <c r="LEM174" s="176"/>
      <c r="LEN174" s="176"/>
      <c r="LEO174" s="176"/>
      <c r="LEP174" s="176"/>
      <c r="LEQ174" s="176"/>
      <c r="LER174" s="176"/>
      <c r="LES174" s="176"/>
      <c r="LET174" s="176"/>
      <c r="LEU174" s="176"/>
      <c r="LEV174" s="176"/>
      <c r="LEW174" s="176"/>
      <c r="LEX174" s="176"/>
      <c r="LEY174" s="176"/>
      <c r="LEZ174" s="176"/>
      <c r="LFA174" s="176"/>
      <c r="LFB174" s="176"/>
      <c r="LFC174" s="176"/>
      <c r="LFD174" s="176"/>
      <c r="LFE174" s="176"/>
      <c r="LFF174" s="176"/>
      <c r="LFG174" s="176"/>
      <c r="LFH174" s="176"/>
      <c r="LFI174" s="176"/>
      <c r="LFJ174" s="176"/>
      <c r="LFK174" s="176"/>
      <c r="LFL174" s="176"/>
      <c r="LFM174" s="176"/>
      <c r="LFN174" s="176"/>
      <c r="LFO174" s="176"/>
      <c r="LFP174" s="176"/>
      <c r="LFQ174" s="176"/>
      <c r="LFR174" s="176"/>
      <c r="LFS174" s="176"/>
      <c r="LFT174" s="176"/>
      <c r="LFU174" s="176"/>
      <c r="LFV174" s="176"/>
      <c r="LFW174" s="176"/>
      <c r="LFX174" s="176"/>
      <c r="LFY174" s="176"/>
      <c r="LFZ174" s="176"/>
      <c r="LGA174" s="176"/>
      <c r="LGB174" s="176"/>
      <c r="LGC174" s="176"/>
      <c r="LGD174" s="176"/>
      <c r="LGE174" s="176"/>
      <c r="LGF174" s="176"/>
      <c r="LGG174" s="176"/>
      <c r="LGH174" s="176"/>
      <c r="LGI174" s="176"/>
      <c r="LGJ174" s="176"/>
      <c r="LGK174" s="176"/>
      <c r="LGL174" s="176"/>
      <c r="LGM174" s="176"/>
      <c r="LGN174" s="176"/>
      <c r="LGO174" s="176"/>
      <c r="LGP174" s="176"/>
      <c r="LGQ174" s="176"/>
      <c r="LGR174" s="176"/>
      <c r="LGS174" s="176"/>
      <c r="LGT174" s="176"/>
      <c r="LGU174" s="176"/>
      <c r="LGV174" s="176"/>
      <c r="LGW174" s="176"/>
      <c r="LGX174" s="176"/>
      <c r="LGY174" s="176"/>
      <c r="LGZ174" s="176"/>
      <c r="LHA174" s="176"/>
      <c r="LHB174" s="176"/>
      <c r="LHC174" s="176"/>
      <c r="LHD174" s="176"/>
      <c r="LHE174" s="176"/>
      <c r="LHF174" s="176"/>
      <c r="LHG174" s="176"/>
      <c r="LHH174" s="176"/>
      <c r="LHI174" s="176"/>
      <c r="LHJ174" s="176"/>
      <c r="LHK174" s="176"/>
      <c r="LHL174" s="176"/>
      <c r="LHM174" s="176"/>
      <c r="LHN174" s="176"/>
      <c r="LHO174" s="176"/>
      <c r="LHP174" s="176"/>
      <c r="LHQ174" s="176"/>
      <c r="LHR174" s="176"/>
      <c r="LHS174" s="176"/>
      <c r="LHT174" s="176"/>
      <c r="LHU174" s="176"/>
      <c r="LHV174" s="176"/>
      <c r="LHW174" s="176"/>
      <c r="LHX174" s="176"/>
      <c r="LHY174" s="176"/>
      <c r="LHZ174" s="176"/>
      <c r="LIA174" s="176"/>
      <c r="LIB174" s="176"/>
      <c r="LIC174" s="176"/>
      <c r="LID174" s="176"/>
      <c r="LIE174" s="176"/>
      <c r="LIF174" s="176"/>
      <c r="LIG174" s="176"/>
      <c r="LIH174" s="176"/>
      <c r="LII174" s="176"/>
      <c r="LIJ174" s="176"/>
      <c r="LIK174" s="176"/>
      <c r="LIL174" s="176"/>
      <c r="LIM174" s="176"/>
      <c r="LIN174" s="176"/>
      <c r="LIO174" s="176"/>
      <c r="LIP174" s="176"/>
      <c r="LIQ174" s="176"/>
      <c r="LIR174" s="176"/>
      <c r="LIS174" s="176"/>
      <c r="LIT174" s="176"/>
      <c r="LIU174" s="176"/>
      <c r="LIV174" s="176"/>
      <c r="LIW174" s="176"/>
      <c r="LIX174" s="176"/>
      <c r="LIY174" s="176"/>
      <c r="LIZ174" s="176"/>
      <c r="LJA174" s="176"/>
      <c r="LJB174" s="176"/>
      <c r="LJC174" s="176"/>
      <c r="LJD174" s="176"/>
      <c r="LJE174" s="176"/>
      <c r="LJF174" s="176"/>
      <c r="LJG174" s="176"/>
      <c r="LJH174" s="176"/>
      <c r="LJI174" s="176"/>
      <c r="LJJ174" s="176"/>
      <c r="LJK174" s="176"/>
      <c r="LJL174" s="176"/>
      <c r="LJM174" s="176"/>
      <c r="LJN174" s="176"/>
      <c r="LJO174" s="176"/>
      <c r="LJP174" s="176"/>
      <c r="LJQ174" s="176"/>
      <c r="LJR174" s="176"/>
      <c r="LJS174" s="176"/>
      <c r="LJT174" s="176"/>
      <c r="LJU174" s="176"/>
      <c r="LJV174" s="176"/>
      <c r="LJW174" s="176"/>
      <c r="LJX174" s="176"/>
      <c r="LJY174" s="176"/>
      <c r="LJZ174" s="176"/>
      <c r="LKA174" s="176"/>
      <c r="LKB174" s="176"/>
      <c r="LKC174" s="176"/>
      <c r="LKD174" s="176"/>
      <c r="LKE174" s="176"/>
      <c r="LKF174" s="176"/>
      <c r="LKG174" s="176"/>
      <c r="LKH174" s="176"/>
      <c r="LKI174" s="176"/>
      <c r="LKJ174" s="176"/>
      <c r="LKK174" s="176"/>
      <c r="LKL174" s="176"/>
      <c r="LKM174" s="176"/>
      <c r="LKN174" s="176"/>
      <c r="LKO174" s="176"/>
      <c r="LKP174" s="176"/>
      <c r="LKQ174" s="176"/>
      <c r="LKR174" s="176"/>
      <c r="LKS174" s="176"/>
      <c r="LKT174" s="176"/>
      <c r="LKU174" s="176"/>
      <c r="LKV174" s="176"/>
      <c r="LKW174" s="176"/>
      <c r="LKX174" s="176"/>
      <c r="LKY174" s="176"/>
      <c r="LKZ174" s="176"/>
      <c r="LLA174" s="176"/>
      <c r="LLB174" s="176"/>
      <c r="LLC174" s="176"/>
      <c r="LLD174" s="176"/>
      <c r="LLE174" s="176"/>
      <c r="LLF174" s="176"/>
      <c r="LLG174" s="176"/>
      <c r="LLH174" s="176"/>
      <c r="LLI174" s="176"/>
      <c r="LLJ174" s="176"/>
      <c r="LLK174" s="176"/>
      <c r="LLL174" s="176"/>
      <c r="LLM174" s="176"/>
      <c r="LLN174" s="176"/>
      <c r="LLO174" s="176"/>
      <c r="LLP174" s="176"/>
      <c r="LLQ174" s="176"/>
      <c r="LLR174" s="176"/>
      <c r="LLS174" s="176"/>
      <c r="LLT174" s="176"/>
      <c r="LLU174" s="176"/>
      <c r="LLV174" s="176"/>
      <c r="LLW174" s="176"/>
      <c r="LLX174" s="176"/>
      <c r="LLY174" s="176"/>
      <c r="LLZ174" s="176"/>
      <c r="LMA174" s="176"/>
      <c r="LMB174" s="176"/>
      <c r="LMC174" s="176"/>
      <c r="LMD174" s="176"/>
      <c r="LME174" s="176"/>
      <c r="LMF174" s="176"/>
      <c r="LMG174" s="176"/>
      <c r="LMH174" s="176"/>
      <c r="LMI174" s="176"/>
      <c r="LMJ174" s="176"/>
      <c r="LMK174" s="176"/>
      <c r="LML174" s="176"/>
      <c r="LMM174" s="176"/>
      <c r="LMN174" s="176"/>
      <c r="LMO174" s="176"/>
      <c r="LMP174" s="176"/>
      <c r="LMQ174" s="176"/>
      <c r="LMR174" s="176"/>
      <c r="LMS174" s="176"/>
      <c r="LMT174" s="176"/>
      <c r="LMU174" s="176"/>
      <c r="LMV174" s="176"/>
      <c r="LMW174" s="176"/>
      <c r="LMX174" s="176"/>
      <c r="LMY174" s="176"/>
      <c r="LMZ174" s="176"/>
      <c r="LNA174" s="176"/>
      <c r="LNB174" s="176"/>
      <c r="LNC174" s="176"/>
      <c r="LND174" s="176"/>
      <c r="LNE174" s="176"/>
      <c r="LNF174" s="176"/>
      <c r="LNG174" s="176"/>
      <c r="LNH174" s="176"/>
      <c r="LNI174" s="176"/>
      <c r="LNJ174" s="176"/>
      <c r="LNK174" s="176"/>
      <c r="LNL174" s="176"/>
      <c r="LNM174" s="176"/>
      <c r="LNN174" s="176"/>
      <c r="LNO174" s="176"/>
      <c r="LNP174" s="176"/>
      <c r="LNQ174" s="176"/>
      <c r="LNR174" s="176"/>
      <c r="LNS174" s="176"/>
      <c r="LNT174" s="176"/>
      <c r="LNU174" s="176"/>
      <c r="LNV174" s="176"/>
      <c r="LNW174" s="176"/>
      <c r="LNX174" s="176"/>
      <c r="LNY174" s="176"/>
      <c r="LNZ174" s="176"/>
      <c r="LOA174" s="176"/>
      <c r="LOB174" s="176"/>
      <c r="LOC174" s="176"/>
      <c r="LOD174" s="176"/>
      <c r="LOE174" s="176"/>
      <c r="LOF174" s="176"/>
      <c r="LOG174" s="176"/>
      <c r="LOH174" s="176"/>
      <c r="LOI174" s="176"/>
      <c r="LOJ174" s="176"/>
      <c r="LOK174" s="176"/>
      <c r="LOL174" s="176"/>
      <c r="LOM174" s="176"/>
      <c r="LON174" s="176"/>
      <c r="LOO174" s="176"/>
      <c r="LOP174" s="176"/>
      <c r="LOQ174" s="176"/>
      <c r="LOR174" s="176"/>
      <c r="LOS174" s="176"/>
      <c r="LOT174" s="176"/>
      <c r="LOU174" s="176"/>
      <c r="LOV174" s="176"/>
      <c r="LOW174" s="176"/>
      <c r="LOX174" s="176"/>
      <c r="LOY174" s="176"/>
      <c r="LOZ174" s="176"/>
      <c r="LPA174" s="176"/>
      <c r="LPB174" s="176"/>
      <c r="LPC174" s="176"/>
      <c r="LPD174" s="176"/>
      <c r="LPE174" s="176"/>
      <c r="LPF174" s="176"/>
      <c r="LPG174" s="176"/>
      <c r="LPH174" s="176"/>
      <c r="LPI174" s="176"/>
      <c r="LPJ174" s="176"/>
      <c r="LPK174" s="176"/>
      <c r="LPL174" s="176"/>
      <c r="LPM174" s="176"/>
      <c r="LPN174" s="176"/>
      <c r="LPO174" s="176"/>
      <c r="LPP174" s="176"/>
      <c r="LPQ174" s="176"/>
      <c r="LPR174" s="176"/>
      <c r="LPS174" s="176"/>
      <c r="LPT174" s="176"/>
      <c r="LPU174" s="176"/>
      <c r="LPV174" s="176"/>
      <c r="LPW174" s="176"/>
      <c r="LPX174" s="176"/>
      <c r="LPY174" s="176"/>
      <c r="LPZ174" s="176"/>
      <c r="LQA174" s="176"/>
      <c r="LQB174" s="176"/>
      <c r="LQC174" s="176"/>
      <c r="LQD174" s="176"/>
      <c r="LQE174" s="176"/>
      <c r="LQF174" s="176"/>
      <c r="LQG174" s="176"/>
      <c r="LQH174" s="176"/>
      <c r="LQI174" s="176"/>
      <c r="LQJ174" s="176"/>
      <c r="LQK174" s="176"/>
      <c r="LQL174" s="176"/>
      <c r="LQM174" s="176"/>
      <c r="LQN174" s="176"/>
      <c r="LQO174" s="176"/>
      <c r="LQP174" s="176"/>
      <c r="LQQ174" s="176"/>
      <c r="LQR174" s="176"/>
      <c r="LQS174" s="176"/>
      <c r="LQT174" s="176"/>
      <c r="LQU174" s="176"/>
      <c r="LQV174" s="176"/>
      <c r="LQW174" s="176"/>
      <c r="LQX174" s="176"/>
      <c r="LQY174" s="176"/>
      <c r="LQZ174" s="176"/>
      <c r="LRA174" s="176"/>
      <c r="LRB174" s="176"/>
      <c r="LRC174" s="176"/>
      <c r="LRD174" s="176"/>
      <c r="LRE174" s="176"/>
      <c r="LRF174" s="176"/>
      <c r="LRG174" s="176"/>
      <c r="LRH174" s="176"/>
      <c r="LRI174" s="176"/>
      <c r="LRJ174" s="176"/>
      <c r="LRK174" s="176"/>
      <c r="LRL174" s="176"/>
      <c r="LRM174" s="176"/>
      <c r="LRN174" s="176"/>
      <c r="LRO174" s="176"/>
      <c r="LRP174" s="176"/>
      <c r="LRQ174" s="176"/>
      <c r="LRR174" s="176"/>
      <c r="LRS174" s="176"/>
      <c r="LRT174" s="176"/>
      <c r="LRU174" s="176"/>
      <c r="LRV174" s="176"/>
      <c r="LRW174" s="176"/>
      <c r="LRX174" s="176"/>
      <c r="LRY174" s="176"/>
      <c r="LRZ174" s="176"/>
      <c r="LSA174" s="176"/>
      <c r="LSB174" s="176"/>
      <c r="LSC174" s="176"/>
      <c r="LSD174" s="176"/>
      <c r="LSE174" s="176"/>
      <c r="LSF174" s="176"/>
      <c r="LSG174" s="176"/>
      <c r="LSH174" s="176"/>
      <c r="LSI174" s="176"/>
      <c r="LSJ174" s="176"/>
      <c r="LSK174" s="176"/>
      <c r="LSL174" s="176"/>
      <c r="LSM174" s="176"/>
      <c r="LSN174" s="176"/>
      <c r="LSO174" s="176"/>
      <c r="LSP174" s="176"/>
      <c r="LSQ174" s="176"/>
      <c r="LSR174" s="176"/>
      <c r="LSS174" s="176"/>
      <c r="LST174" s="176"/>
      <c r="LSU174" s="176"/>
      <c r="LSV174" s="176"/>
      <c r="LSW174" s="176"/>
      <c r="LSX174" s="176"/>
      <c r="LSY174" s="176"/>
      <c r="LSZ174" s="176"/>
      <c r="LTA174" s="176"/>
      <c r="LTB174" s="176"/>
      <c r="LTC174" s="176"/>
      <c r="LTD174" s="176"/>
      <c r="LTE174" s="176"/>
      <c r="LTF174" s="176"/>
      <c r="LTG174" s="176"/>
      <c r="LTH174" s="176"/>
      <c r="LTI174" s="176"/>
      <c r="LTJ174" s="176"/>
      <c r="LTK174" s="176"/>
      <c r="LTL174" s="176"/>
      <c r="LTM174" s="176"/>
      <c r="LTN174" s="176"/>
      <c r="LTO174" s="176"/>
      <c r="LTP174" s="176"/>
      <c r="LTQ174" s="176"/>
      <c r="LTR174" s="176"/>
      <c r="LTS174" s="176"/>
      <c r="LTT174" s="176"/>
      <c r="LTU174" s="176"/>
      <c r="LTV174" s="176"/>
      <c r="LTW174" s="176"/>
      <c r="LTX174" s="176"/>
      <c r="LTY174" s="176"/>
      <c r="LTZ174" s="176"/>
      <c r="LUA174" s="176"/>
      <c r="LUB174" s="176"/>
      <c r="LUC174" s="176"/>
      <c r="LUD174" s="176"/>
      <c r="LUE174" s="176"/>
      <c r="LUF174" s="176"/>
      <c r="LUG174" s="176"/>
      <c r="LUH174" s="176"/>
      <c r="LUI174" s="176"/>
      <c r="LUJ174" s="176"/>
      <c r="LUK174" s="176"/>
      <c r="LUL174" s="176"/>
      <c r="LUM174" s="176"/>
      <c r="LUN174" s="176"/>
      <c r="LUO174" s="176"/>
      <c r="LUP174" s="176"/>
      <c r="LUQ174" s="176"/>
      <c r="LUR174" s="176"/>
      <c r="LUS174" s="176"/>
      <c r="LUT174" s="176"/>
      <c r="LUU174" s="176"/>
      <c r="LUV174" s="176"/>
      <c r="LUW174" s="176"/>
      <c r="LUX174" s="176"/>
      <c r="LUY174" s="176"/>
      <c r="LUZ174" s="176"/>
      <c r="LVA174" s="176"/>
      <c r="LVB174" s="176"/>
      <c r="LVC174" s="176"/>
      <c r="LVD174" s="176"/>
      <c r="LVE174" s="176"/>
      <c r="LVF174" s="176"/>
      <c r="LVG174" s="176"/>
      <c r="LVH174" s="176"/>
      <c r="LVI174" s="176"/>
      <c r="LVJ174" s="176"/>
      <c r="LVK174" s="176"/>
      <c r="LVL174" s="176"/>
      <c r="LVM174" s="176"/>
      <c r="LVN174" s="176"/>
      <c r="LVO174" s="176"/>
      <c r="LVP174" s="176"/>
      <c r="LVQ174" s="176"/>
      <c r="LVR174" s="176"/>
      <c r="LVS174" s="176"/>
      <c r="LVT174" s="176"/>
      <c r="LVU174" s="176"/>
      <c r="LVV174" s="176"/>
      <c r="LVW174" s="176"/>
      <c r="LVX174" s="176"/>
      <c r="LVY174" s="176"/>
      <c r="LVZ174" s="176"/>
      <c r="LWA174" s="176"/>
      <c r="LWB174" s="176"/>
      <c r="LWC174" s="176"/>
      <c r="LWD174" s="176"/>
      <c r="LWE174" s="176"/>
      <c r="LWF174" s="176"/>
      <c r="LWG174" s="176"/>
      <c r="LWH174" s="176"/>
      <c r="LWI174" s="176"/>
      <c r="LWJ174" s="176"/>
      <c r="LWK174" s="176"/>
      <c r="LWL174" s="176"/>
      <c r="LWM174" s="176"/>
      <c r="LWN174" s="176"/>
      <c r="LWO174" s="176"/>
      <c r="LWP174" s="176"/>
      <c r="LWQ174" s="176"/>
      <c r="LWR174" s="176"/>
      <c r="LWS174" s="176"/>
      <c r="LWT174" s="176"/>
      <c r="LWU174" s="176"/>
      <c r="LWV174" s="176"/>
      <c r="LWW174" s="176"/>
      <c r="LWX174" s="176"/>
      <c r="LWY174" s="176"/>
      <c r="LWZ174" s="176"/>
      <c r="LXA174" s="176"/>
      <c r="LXB174" s="176"/>
      <c r="LXC174" s="176"/>
      <c r="LXD174" s="176"/>
      <c r="LXE174" s="176"/>
      <c r="LXF174" s="176"/>
      <c r="LXG174" s="176"/>
      <c r="LXH174" s="176"/>
      <c r="LXI174" s="176"/>
      <c r="LXJ174" s="176"/>
      <c r="LXK174" s="176"/>
      <c r="LXL174" s="176"/>
      <c r="LXM174" s="176"/>
      <c r="LXN174" s="176"/>
      <c r="LXO174" s="176"/>
      <c r="LXP174" s="176"/>
      <c r="LXQ174" s="176"/>
      <c r="LXR174" s="176"/>
      <c r="LXS174" s="176"/>
      <c r="LXT174" s="176"/>
      <c r="LXU174" s="176"/>
      <c r="LXV174" s="176"/>
      <c r="LXW174" s="176"/>
      <c r="LXX174" s="176"/>
      <c r="LXY174" s="176"/>
      <c r="LXZ174" s="176"/>
      <c r="LYA174" s="176"/>
      <c r="LYB174" s="176"/>
      <c r="LYC174" s="176"/>
      <c r="LYD174" s="176"/>
      <c r="LYE174" s="176"/>
      <c r="LYF174" s="176"/>
      <c r="LYG174" s="176"/>
      <c r="LYH174" s="176"/>
      <c r="LYI174" s="176"/>
      <c r="LYJ174" s="176"/>
      <c r="LYK174" s="176"/>
      <c r="LYL174" s="176"/>
      <c r="LYM174" s="176"/>
      <c r="LYN174" s="176"/>
      <c r="LYO174" s="176"/>
      <c r="LYP174" s="176"/>
      <c r="LYQ174" s="176"/>
      <c r="LYR174" s="176"/>
      <c r="LYS174" s="176"/>
      <c r="LYT174" s="176"/>
      <c r="LYU174" s="176"/>
      <c r="LYV174" s="176"/>
      <c r="LYW174" s="176"/>
      <c r="LYX174" s="176"/>
      <c r="LYY174" s="176"/>
      <c r="LYZ174" s="176"/>
      <c r="LZA174" s="176"/>
      <c r="LZB174" s="176"/>
      <c r="LZC174" s="176"/>
      <c r="LZD174" s="176"/>
      <c r="LZE174" s="176"/>
      <c r="LZF174" s="176"/>
      <c r="LZG174" s="176"/>
      <c r="LZH174" s="176"/>
      <c r="LZI174" s="176"/>
      <c r="LZJ174" s="176"/>
      <c r="LZK174" s="176"/>
      <c r="LZL174" s="176"/>
      <c r="LZM174" s="176"/>
      <c r="LZN174" s="176"/>
      <c r="LZO174" s="176"/>
      <c r="LZP174" s="176"/>
      <c r="LZQ174" s="176"/>
      <c r="LZR174" s="176"/>
      <c r="LZS174" s="176"/>
      <c r="LZT174" s="176"/>
      <c r="LZU174" s="176"/>
      <c r="LZV174" s="176"/>
      <c r="LZW174" s="176"/>
      <c r="LZX174" s="176"/>
      <c r="LZY174" s="176"/>
      <c r="LZZ174" s="176"/>
      <c r="MAA174" s="176"/>
      <c r="MAB174" s="176"/>
      <c r="MAC174" s="176"/>
      <c r="MAD174" s="176"/>
      <c r="MAE174" s="176"/>
      <c r="MAF174" s="176"/>
      <c r="MAG174" s="176"/>
      <c r="MAH174" s="176"/>
      <c r="MAI174" s="176"/>
      <c r="MAJ174" s="176"/>
      <c r="MAK174" s="176"/>
      <c r="MAL174" s="176"/>
      <c r="MAM174" s="176"/>
      <c r="MAN174" s="176"/>
      <c r="MAO174" s="176"/>
      <c r="MAP174" s="176"/>
      <c r="MAQ174" s="176"/>
      <c r="MAR174" s="176"/>
      <c r="MAS174" s="176"/>
      <c r="MAT174" s="176"/>
      <c r="MAU174" s="176"/>
      <c r="MAV174" s="176"/>
      <c r="MAW174" s="176"/>
      <c r="MAX174" s="176"/>
      <c r="MAY174" s="176"/>
      <c r="MAZ174" s="176"/>
      <c r="MBA174" s="176"/>
      <c r="MBB174" s="176"/>
      <c r="MBC174" s="176"/>
      <c r="MBD174" s="176"/>
      <c r="MBE174" s="176"/>
      <c r="MBF174" s="176"/>
      <c r="MBG174" s="176"/>
      <c r="MBH174" s="176"/>
      <c r="MBI174" s="176"/>
      <c r="MBJ174" s="176"/>
      <c r="MBK174" s="176"/>
      <c r="MBL174" s="176"/>
      <c r="MBM174" s="176"/>
      <c r="MBN174" s="176"/>
      <c r="MBO174" s="176"/>
      <c r="MBP174" s="176"/>
      <c r="MBQ174" s="176"/>
      <c r="MBR174" s="176"/>
      <c r="MBS174" s="176"/>
      <c r="MBT174" s="176"/>
      <c r="MBU174" s="176"/>
      <c r="MBV174" s="176"/>
      <c r="MBW174" s="176"/>
      <c r="MBX174" s="176"/>
      <c r="MBY174" s="176"/>
      <c r="MBZ174" s="176"/>
      <c r="MCA174" s="176"/>
      <c r="MCB174" s="176"/>
      <c r="MCC174" s="176"/>
      <c r="MCD174" s="176"/>
      <c r="MCE174" s="176"/>
      <c r="MCF174" s="176"/>
      <c r="MCG174" s="176"/>
      <c r="MCH174" s="176"/>
      <c r="MCI174" s="176"/>
      <c r="MCJ174" s="176"/>
      <c r="MCK174" s="176"/>
      <c r="MCL174" s="176"/>
      <c r="MCM174" s="176"/>
      <c r="MCN174" s="176"/>
      <c r="MCO174" s="176"/>
      <c r="MCP174" s="176"/>
      <c r="MCQ174" s="176"/>
      <c r="MCR174" s="176"/>
      <c r="MCS174" s="176"/>
      <c r="MCT174" s="176"/>
      <c r="MCU174" s="176"/>
      <c r="MCV174" s="176"/>
      <c r="MCW174" s="176"/>
      <c r="MCX174" s="176"/>
      <c r="MCY174" s="176"/>
      <c r="MCZ174" s="176"/>
      <c r="MDA174" s="176"/>
      <c r="MDB174" s="176"/>
      <c r="MDC174" s="176"/>
      <c r="MDD174" s="176"/>
      <c r="MDE174" s="176"/>
      <c r="MDF174" s="176"/>
      <c r="MDG174" s="176"/>
      <c r="MDH174" s="176"/>
      <c r="MDI174" s="176"/>
      <c r="MDJ174" s="176"/>
      <c r="MDK174" s="176"/>
      <c r="MDL174" s="176"/>
      <c r="MDM174" s="176"/>
      <c r="MDN174" s="176"/>
      <c r="MDO174" s="176"/>
      <c r="MDP174" s="176"/>
      <c r="MDQ174" s="176"/>
      <c r="MDR174" s="176"/>
      <c r="MDS174" s="176"/>
      <c r="MDT174" s="176"/>
      <c r="MDU174" s="176"/>
      <c r="MDV174" s="176"/>
      <c r="MDW174" s="176"/>
      <c r="MDX174" s="176"/>
      <c r="MDY174" s="176"/>
      <c r="MDZ174" s="176"/>
      <c r="MEA174" s="176"/>
      <c r="MEB174" s="176"/>
      <c r="MEC174" s="176"/>
      <c r="MED174" s="176"/>
      <c r="MEE174" s="176"/>
      <c r="MEF174" s="176"/>
      <c r="MEG174" s="176"/>
      <c r="MEH174" s="176"/>
      <c r="MEI174" s="176"/>
      <c r="MEJ174" s="176"/>
      <c r="MEK174" s="176"/>
      <c r="MEL174" s="176"/>
      <c r="MEM174" s="176"/>
      <c r="MEN174" s="176"/>
      <c r="MEO174" s="176"/>
      <c r="MEP174" s="176"/>
      <c r="MEQ174" s="176"/>
      <c r="MER174" s="176"/>
      <c r="MES174" s="176"/>
      <c r="MET174" s="176"/>
      <c r="MEU174" s="176"/>
      <c r="MEV174" s="176"/>
      <c r="MEW174" s="176"/>
      <c r="MEX174" s="176"/>
      <c r="MEY174" s="176"/>
      <c r="MEZ174" s="176"/>
      <c r="MFA174" s="176"/>
      <c r="MFB174" s="176"/>
      <c r="MFC174" s="176"/>
      <c r="MFD174" s="176"/>
      <c r="MFE174" s="176"/>
      <c r="MFF174" s="176"/>
      <c r="MFG174" s="176"/>
      <c r="MFH174" s="176"/>
      <c r="MFI174" s="176"/>
      <c r="MFJ174" s="176"/>
      <c r="MFK174" s="176"/>
      <c r="MFL174" s="176"/>
      <c r="MFM174" s="176"/>
      <c r="MFN174" s="176"/>
      <c r="MFO174" s="176"/>
      <c r="MFP174" s="176"/>
      <c r="MFQ174" s="176"/>
      <c r="MFR174" s="176"/>
      <c r="MFS174" s="176"/>
      <c r="MFT174" s="176"/>
      <c r="MFU174" s="176"/>
      <c r="MFV174" s="176"/>
      <c r="MFW174" s="176"/>
      <c r="MFX174" s="176"/>
      <c r="MFY174" s="176"/>
      <c r="MFZ174" s="176"/>
      <c r="MGA174" s="176"/>
      <c r="MGB174" s="176"/>
      <c r="MGC174" s="176"/>
      <c r="MGD174" s="176"/>
      <c r="MGE174" s="176"/>
      <c r="MGF174" s="176"/>
      <c r="MGG174" s="176"/>
      <c r="MGH174" s="176"/>
      <c r="MGI174" s="176"/>
      <c r="MGJ174" s="176"/>
      <c r="MGK174" s="176"/>
      <c r="MGL174" s="176"/>
      <c r="MGM174" s="176"/>
      <c r="MGN174" s="176"/>
      <c r="MGO174" s="176"/>
      <c r="MGP174" s="176"/>
      <c r="MGQ174" s="176"/>
      <c r="MGR174" s="176"/>
      <c r="MGS174" s="176"/>
      <c r="MGT174" s="176"/>
      <c r="MGU174" s="176"/>
      <c r="MGV174" s="176"/>
      <c r="MGW174" s="176"/>
      <c r="MGX174" s="176"/>
      <c r="MGY174" s="176"/>
      <c r="MGZ174" s="176"/>
      <c r="MHA174" s="176"/>
      <c r="MHB174" s="176"/>
      <c r="MHC174" s="176"/>
      <c r="MHD174" s="176"/>
      <c r="MHE174" s="176"/>
      <c r="MHF174" s="176"/>
      <c r="MHG174" s="176"/>
      <c r="MHH174" s="176"/>
      <c r="MHI174" s="176"/>
      <c r="MHJ174" s="176"/>
      <c r="MHK174" s="176"/>
      <c r="MHL174" s="176"/>
      <c r="MHM174" s="176"/>
      <c r="MHN174" s="176"/>
      <c r="MHO174" s="176"/>
      <c r="MHP174" s="176"/>
      <c r="MHQ174" s="176"/>
      <c r="MHR174" s="176"/>
      <c r="MHS174" s="176"/>
      <c r="MHT174" s="176"/>
      <c r="MHU174" s="176"/>
      <c r="MHV174" s="176"/>
      <c r="MHW174" s="176"/>
      <c r="MHX174" s="176"/>
      <c r="MHY174" s="176"/>
      <c r="MHZ174" s="176"/>
      <c r="MIA174" s="176"/>
      <c r="MIB174" s="176"/>
      <c r="MIC174" s="176"/>
      <c r="MID174" s="176"/>
      <c r="MIE174" s="176"/>
      <c r="MIF174" s="176"/>
      <c r="MIG174" s="176"/>
      <c r="MIH174" s="176"/>
      <c r="MII174" s="176"/>
      <c r="MIJ174" s="176"/>
      <c r="MIK174" s="176"/>
      <c r="MIL174" s="176"/>
      <c r="MIM174" s="176"/>
      <c r="MIN174" s="176"/>
      <c r="MIO174" s="176"/>
      <c r="MIP174" s="176"/>
      <c r="MIQ174" s="176"/>
      <c r="MIR174" s="176"/>
      <c r="MIS174" s="176"/>
      <c r="MIT174" s="176"/>
      <c r="MIU174" s="176"/>
      <c r="MIV174" s="176"/>
      <c r="MIW174" s="176"/>
      <c r="MIX174" s="176"/>
      <c r="MIY174" s="176"/>
      <c r="MIZ174" s="176"/>
      <c r="MJA174" s="176"/>
      <c r="MJB174" s="176"/>
      <c r="MJC174" s="176"/>
      <c r="MJD174" s="176"/>
      <c r="MJE174" s="176"/>
      <c r="MJF174" s="176"/>
      <c r="MJG174" s="176"/>
      <c r="MJH174" s="176"/>
      <c r="MJI174" s="176"/>
      <c r="MJJ174" s="176"/>
      <c r="MJK174" s="176"/>
      <c r="MJL174" s="176"/>
      <c r="MJM174" s="176"/>
      <c r="MJN174" s="176"/>
      <c r="MJO174" s="176"/>
      <c r="MJP174" s="176"/>
      <c r="MJQ174" s="176"/>
      <c r="MJR174" s="176"/>
      <c r="MJS174" s="176"/>
      <c r="MJT174" s="176"/>
      <c r="MJU174" s="176"/>
      <c r="MJV174" s="176"/>
      <c r="MJW174" s="176"/>
      <c r="MJX174" s="176"/>
      <c r="MJY174" s="176"/>
      <c r="MJZ174" s="176"/>
      <c r="MKA174" s="176"/>
      <c r="MKB174" s="176"/>
      <c r="MKC174" s="176"/>
      <c r="MKD174" s="176"/>
      <c r="MKE174" s="176"/>
      <c r="MKF174" s="176"/>
      <c r="MKG174" s="176"/>
      <c r="MKH174" s="176"/>
      <c r="MKI174" s="176"/>
      <c r="MKJ174" s="176"/>
      <c r="MKK174" s="176"/>
      <c r="MKL174" s="176"/>
      <c r="MKM174" s="176"/>
      <c r="MKN174" s="176"/>
      <c r="MKO174" s="176"/>
      <c r="MKP174" s="176"/>
      <c r="MKQ174" s="176"/>
      <c r="MKR174" s="176"/>
      <c r="MKS174" s="176"/>
      <c r="MKT174" s="176"/>
      <c r="MKU174" s="176"/>
      <c r="MKV174" s="176"/>
      <c r="MKW174" s="176"/>
      <c r="MKX174" s="176"/>
      <c r="MKY174" s="176"/>
      <c r="MKZ174" s="176"/>
      <c r="MLA174" s="176"/>
      <c r="MLB174" s="176"/>
      <c r="MLC174" s="176"/>
      <c r="MLD174" s="176"/>
      <c r="MLE174" s="176"/>
      <c r="MLF174" s="176"/>
      <c r="MLG174" s="176"/>
      <c r="MLH174" s="176"/>
      <c r="MLI174" s="176"/>
      <c r="MLJ174" s="176"/>
      <c r="MLK174" s="176"/>
      <c r="MLL174" s="176"/>
      <c r="MLM174" s="176"/>
      <c r="MLN174" s="176"/>
      <c r="MLO174" s="176"/>
      <c r="MLP174" s="176"/>
      <c r="MLQ174" s="176"/>
      <c r="MLR174" s="176"/>
      <c r="MLS174" s="176"/>
      <c r="MLT174" s="176"/>
      <c r="MLU174" s="176"/>
      <c r="MLV174" s="176"/>
      <c r="MLW174" s="176"/>
      <c r="MLX174" s="176"/>
      <c r="MLY174" s="176"/>
      <c r="MLZ174" s="176"/>
      <c r="MMA174" s="176"/>
      <c r="MMB174" s="176"/>
      <c r="MMC174" s="176"/>
      <c r="MMD174" s="176"/>
      <c r="MME174" s="176"/>
      <c r="MMF174" s="176"/>
      <c r="MMG174" s="176"/>
      <c r="MMH174" s="176"/>
      <c r="MMI174" s="176"/>
      <c r="MMJ174" s="176"/>
      <c r="MMK174" s="176"/>
      <c r="MML174" s="176"/>
      <c r="MMM174" s="176"/>
      <c r="MMN174" s="176"/>
      <c r="MMO174" s="176"/>
      <c r="MMP174" s="176"/>
      <c r="MMQ174" s="176"/>
      <c r="MMR174" s="176"/>
      <c r="MMS174" s="176"/>
      <c r="MMT174" s="176"/>
      <c r="MMU174" s="176"/>
      <c r="MMV174" s="176"/>
      <c r="MMW174" s="176"/>
      <c r="MMX174" s="176"/>
      <c r="MMY174" s="176"/>
      <c r="MMZ174" s="176"/>
      <c r="MNA174" s="176"/>
      <c r="MNB174" s="176"/>
      <c r="MNC174" s="176"/>
      <c r="MND174" s="176"/>
      <c r="MNE174" s="176"/>
      <c r="MNF174" s="176"/>
      <c r="MNG174" s="176"/>
      <c r="MNH174" s="176"/>
      <c r="MNI174" s="176"/>
      <c r="MNJ174" s="176"/>
      <c r="MNK174" s="176"/>
      <c r="MNL174" s="176"/>
      <c r="MNM174" s="176"/>
      <c r="MNN174" s="176"/>
      <c r="MNO174" s="176"/>
      <c r="MNP174" s="176"/>
      <c r="MNQ174" s="176"/>
      <c r="MNR174" s="176"/>
      <c r="MNS174" s="176"/>
      <c r="MNT174" s="176"/>
      <c r="MNU174" s="176"/>
      <c r="MNV174" s="176"/>
      <c r="MNW174" s="176"/>
      <c r="MNX174" s="176"/>
      <c r="MNY174" s="176"/>
      <c r="MNZ174" s="176"/>
      <c r="MOA174" s="176"/>
      <c r="MOB174" s="176"/>
      <c r="MOC174" s="176"/>
      <c r="MOD174" s="176"/>
      <c r="MOE174" s="176"/>
      <c r="MOF174" s="176"/>
      <c r="MOG174" s="176"/>
      <c r="MOH174" s="176"/>
      <c r="MOI174" s="176"/>
      <c r="MOJ174" s="176"/>
      <c r="MOK174" s="176"/>
      <c r="MOL174" s="176"/>
      <c r="MOM174" s="176"/>
      <c r="MON174" s="176"/>
      <c r="MOO174" s="176"/>
      <c r="MOP174" s="176"/>
      <c r="MOQ174" s="176"/>
      <c r="MOR174" s="176"/>
      <c r="MOS174" s="176"/>
      <c r="MOT174" s="176"/>
      <c r="MOU174" s="176"/>
      <c r="MOV174" s="176"/>
      <c r="MOW174" s="176"/>
      <c r="MOX174" s="176"/>
      <c r="MOY174" s="176"/>
      <c r="MOZ174" s="176"/>
      <c r="MPA174" s="176"/>
      <c r="MPB174" s="176"/>
      <c r="MPC174" s="176"/>
      <c r="MPD174" s="176"/>
      <c r="MPE174" s="176"/>
      <c r="MPF174" s="176"/>
      <c r="MPG174" s="176"/>
      <c r="MPH174" s="176"/>
      <c r="MPI174" s="176"/>
      <c r="MPJ174" s="176"/>
      <c r="MPK174" s="176"/>
      <c r="MPL174" s="176"/>
      <c r="MPM174" s="176"/>
      <c r="MPN174" s="176"/>
      <c r="MPO174" s="176"/>
      <c r="MPP174" s="176"/>
      <c r="MPQ174" s="176"/>
      <c r="MPR174" s="176"/>
      <c r="MPS174" s="176"/>
      <c r="MPT174" s="176"/>
      <c r="MPU174" s="176"/>
      <c r="MPV174" s="176"/>
      <c r="MPW174" s="176"/>
      <c r="MPX174" s="176"/>
      <c r="MPY174" s="176"/>
      <c r="MPZ174" s="176"/>
      <c r="MQA174" s="176"/>
      <c r="MQB174" s="176"/>
      <c r="MQC174" s="176"/>
      <c r="MQD174" s="176"/>
      <c r="MQE174" s="176"/>
      <c r="MQF174" s="176"/>
      <c r="MQG174" s="176"/>
      <c r="MQH174" s="176"/>
      <c r="MQI174" s="176"/>
      <c r="MQJ174" s="176"/>
      <c r="MQK174" s="176"/>
      <c r="MQL174" s="176"/>
      <c r="MQM174" s="176"/>
      <c r="MQN174" s="176"/>
      <c r="MQO174" s="176"/>
      <c r="MQP174" s="176"/>
      <c r="MQQ174" s="176"/>
      <c r="MQR174" s="176"/>
      <c r="MQS174" s="176"/>
      <c r="MQT174" s="176"/>
      <c r="MQU174" s="176"/>
      <c r="MQV174" s="176"/>
      <c r="MQW174" s="176"/>
      <c r="MQX174" s="176"/>
      <c r="MQY174" s="176"/>
      <c r="MQZ174" s="176"/>
      <c r="MRA174" s="176"/>
      <c r="MRB174" s="176"/>
      <c r="MRC174" s="176"/>
      <c r="MRD174" s="176"/>
      <c r="MRE174" s="176"/>
      <c r="MRF174" s="176"/>
      <c r="MRG174" s="176"/>
      <c r="MRH174" s="176"/>
      <c r="MRI174" s="176"/>
      <c r="MRJ174" s="176"/>
      <c r="MRK174" s="176"/>
      <c r="MRL174" s="176"/>
      <c r="MRM174" s="176"/>
      <c r="MRN174" s="176"/>
      <c r="MRO174" s="176"/>
      <c r="MRP174" s="176"/>
      <c r="MRQ174" s="176"/>
      <c r="MRR174" s="176"/>
      <c r="MRS174" s="176"/>
      <c r="MRT174" s="176"/>
      <c r="MRU174" s="176"/>
      <c r="MRV174" s="176"/>
      <c r="MRW174" s="176"/>
      <c r="MRX174" s="176"/>
      <c r="MRY174" s="176"/>
      <c r="MRZ174" s="176"/>
      <c r="MSA174" s="176"/>
      <c r="MSB174" s="176"/>
      <c r="MSC174" s="176"/>
      <c r="MSD174" s="176"/>
      <c r="MSE174" s="176"/>
      <c r="MSF174" s="176"/>
      <c r="MSG174" s="176"/>
      <c r="MSH174" s="176"/>
      <c r="MSI174" s="176"/>
      <c r="MSJ174" s="176"/>
      <c r="MSK174" s="176"/>
      <c r="MSL174" s="176"/>
      <c r="MSM174" s="176"/>
      <c r="MSN174" s="176"/>
      <c r="MSO174" s="176"/>
      <c r="MSP174" s="176"/>
      <c r="MSQ174" s="176"/>
      <c r="MSR174" s="176"/>
      <c r="MSS174" s="176"/>
      <c r="MST174" s="176"/>
      <c r="MSU174" s="176"/>
      <c r="MSV174" s="176"/>
      <c r="MSW174" s="176"/>
      <c r="MSX174" s="176"/>
      <c r="MSY174" s="176"/>
      <c r="MSZ174" s="176"/>
      <c r="MTA174" s="176"/>
      <c r="MTB174" s="176"/>
      <c r="MTC174" s="176"/>
      <c r="MTD174" s="176"/>
      <c r="MTE174" s="176"/>
      <c r="MTF174" s="176"/>
      <c r="MTG174" s="176"/>
      <c r="MTH174" s="176"/>
      <c r="MTI174" s="176"/>
      <c r="MTJ174" s="176"/>
      <c r="MTK174" s="176"/>
      <c r="MTL174" s="176"/>
      <c r="MTM174" s="176"/>
      <c r="MTN174" s="176"/>
      <c r="MTO174" s="176"/>
      <c r="MTP174" s="176"/>
      <c r="MTQ174" s="176"/>
      <c r="MTR174" s="176"/>
      <c r="MTS174" s="176"/>
      <c r="MTT174" s="176"/>
      <c r="MTU174" s="176"/>
      <c r="MTV174" s="176"/>
      <c r="MTW174" s="176"/>
      <c r="MTX174" s="176"/>
      <c r="MTY174" s="176"/>
      <c r="MTZ174" s="176"/>
      <c r="MUA174" s="176"/>
      <c r="MUB174" s="176"/>
      <c r="MUC174" s="176"/>
      <c r="MUD174" s="176"/>
      <c r="MUE174" s="176"/>
      <c r="MUF174" s="176"/>
      <c r="MUG174" s="176"/>
      <c r="MUH174" s="176"/>
      <c r="MUI174" s="176"/>
      <c r="MUJ174" s="176"/>
      <c r="MUK174" s="176"/>
      <c r="MUL174" s="176"/>
      <c r="MUM174" s="176"/>
      <c r="MUN174" s="176"/>
      <c r="MUO174" s="176"/>
      <c r="MUP174" s="176"/>
      <c r="MUQ174" s="176"/>
      <c r="MUR174" s="176"/>
      <c r="MUS174" s="176"/>
      <c r="MUT174" s="176"/>
      <c r="MUU174" s="176"/>
      <c r="MUV174" s="176"/>
      <c r="MUW174" s="176"/>
      <c r="MUX174" s="176"/>
      <c r="MUY174" s="176"/>
      <c r="MUZ174" s="176"/>
      <c r="MVA174" s="176"/>
      <c r="MVB174" s="176"/>
      <c r="MVC174" s="176"/>
      <c r="MVD174" s="176"/>
      <c r="MVE174" s="176"/>
      <c r="MVF174" s="176"/>
      <c r="MVG174" s="176"/>
      <c r="MVH174" s="176"/>
      <c r="MVI174" s="176"/>
      <c r="MVJ174" s="176"/>
      <c r="MVK174" s="176"/>
      <c r="MVL174" s="176"/>
      <c r="MVM174" s="176"/>
      <c r="MVN174" s="176"/>
      <c r="MVO174" s="176"/>
      <c r="MVP174" s="176"/>
      <c r="MVQ174" s="176"/>
      <c r="MVR174" s="176"/>
      <c r="MVS174" s="176"/>
      <c r="MVT174" s="176"/>
      <c r="MVU174" s="176"/>
      <c r="MVV174" s="176"/>
      <c r="MVW174" s="176"/>
      <c r="MVX174" s="176"/>
      <c r="MVY174" s="176"/>
      <c r="MVZ174" s="176"/>
      <c r="MWA174" s="176"/>
      <c r="MWB174" s="176"/>
      <c r="MWC174" s="176"/>
      <c r="MWD174" s="176"/>
      <c r="MWE174" s="176"/>
      <c r="MWF174" s="176"/>
      <c r="MWG174" s="176"/>
      <c r="MWH174" s="176"/>
      <c r="MWI174" s="176"/>
      <c r="MWJ174" s="176"/>
      <c r="MWK174" s="176"/>
      <c r="MWL174" s="176"/>
      <c r="MWM174" s="176"/>
      <c r="MWN174" s="176"/>
      <c r="MWO174" s="176"/>
      <c r="MWP174" s="176"/>
      <c r="MWQ174" s="176"/>
      <c r="MWR174" s="176"/>
      <c r="MWS174" s="176"/>
      <c r="MWT174" s="176"/>
      <c r="MWU174" s="176"/>
      <c r="MWV174" s="176"/>
      <c r="MWW174" s="176"/>
      <c r="MWX174" s="176"/>
      <c r="MWY174" s="176"/>
      <c r="MWZ174" s="176"/>
      <c r="MXA174" s="176"/>
      <c r="MXB174" s="176"/>
      <c r="MXC174" s="176"/>
      <c r="MXD174" s="176"/>
      <c r="MXE174" s="176"/>
      <c r="MXF174" s="176"/>
      <c r="MXG174" s="176"/>
      <c r="MXH174" s="176"/>
      <c r="MXI174" s="176"/>
      <c r="MXJ174" s="176"/>
      <c r="MXK174" s="176"/>
      <c r="MXL174" s="176"/>
      <c r="MXM174" s="176"/>
      <c r="MXN174" s="176"/>
      <c r="MXO174" s="176"/>
      <c r="MXP174" s="176"/>
      <c r="MXQ174" s="176"/>
      <c r="MXR174" s="176"/>
      <c r="MXS174" s="176"/>
      <c r="MXT174" s="176"/>
      <c r="MXU174" s="176"/>
      <c r="MXV174" s="176"/>
      <c r="MXW174" s="176"/>
      <c r="MXX174" s="176"/>
      <c r="MXY174" s="176"/>
      <c r="MXZ174" s="176"/>
      <c r="MYA174" s="176"/>
      <c r="MYB174" s="176"/>
      <c r="MYC174" s="176"/>
      <c r="MYD174" s="176"/>
      <c r="MYE174" s="176"/>
      <c r="MYF174" s="176"/>
      <c r="MYG174" s="176"/>
      <c r="MYH174" s="176"/>
      <c r="MYI174" s="176"/>
      <c r="MYJ174" s="176"/>
      <c r="MYK174" s="176"/>
      <c r="MYL174" s="176"/>
      <c r="MYM174" s="176"/>
      <c r="MYN174" s="176"/>
      <c r="MYO174" s="176"/>
      <c r="MYP174" s="176"/>
      <c r="MYQ174" s="176"/>
      <c r="MYR174" s="176"/>
      <c r="MYS174" s="176"/>
      <c r="MYT174" s="176"/>
      <c r="MYU174" s="176"/>
      <c r="MYV174" s="176"/>
      <c r="MYW174" s="176"/>
      <c r="MYX174" s="176"/>
      <c r="MYY174" s="176"/>
      <c r="MYZ174" s="176"/>
      <c r="MZA174" s="176"/>
      <c r="MZB174" s="176"/>
      <c r="MZC174" s="176"/>
      <c r="MZD174" s="176"/>
      <c r="MZE174" s="176"/>
      <c r="MZF174" s="176"/>
      <c r="MZG174" s="176"/>
      <c r="MZH174" s="176"/>
      <c r="MZI174" s="176"/>
      <c r="MZJ174" s="176"/>
      <c r="MZK174" s="176"/>
      <c r="MZL174" s="176"/>
      <c r="MZM174" s="176"/>
      <c r="MZN174" s="176"/>
      <c r="MZO174" s="176"/>
      <c r="MZP174" s="176"/>
      <c r="MZQ174" s="176"/>
      <c r="MZR174" s="176"/>
      <c r="MZS174" s="176"/>
      <c r="MZT174" s="176"/>
      <c r="MZU174" s="176"/>
      <c r="MZV174" s="176"/>
      <c r="MZW174" s="176"/>
      <c r="MZX174" s="176"/>
      <c r="MZY174" s="176"/>
      <c r="MZZ174" s="176"/>
      <c r="NAA174" s="176"/>
      <c r="NAB174" s="176"/>
      <c r="NAC174" s="176"/>
      <c r="NAD174" s="176"/>
      <c r="NAE174" s="176"/>
      <c r="NAF174" s="176"/>
      <c r="NAG174" s="176"/>
      <c r="NAH174" s="176"/>
      <c r="NAI174" s="176"/>
      <c r="NAJ174" s="176"/>
      <c r="NAK174" s="176"/>
      <c r="NAL174" s="176"/>
      <c r="NAM174" s="176"/>
      <c r="NAN174" s="176"/>
      <c r="NAO174" s="176"/>
      <c r="NAP174" s="176"/>
      <c r="NAQ174" s="176"/>
      <c r="NAR174" s="176"/>
      <c r="NAS174" s="176"/>
      <c r="NAT174" s="176"/>
      <c r="NAU174" s="176"/>
      <c r="NAV174" s="176"/>
      <c r="NAW174" s="176"/>
      <c r="NAX174" s="176"/>
      <c r="NAY174" s="176"/>
      <c r="NAZ174" s="176"/>
      <c r="NBA174" s="176"/>
      <c r="NBB174" s="176"/>
      <c r="NBC174" s="176"/>
      <c r="NBD174" s="176"/>
      <c r="NBE174" s="176"/>
      <c r="NBF174" s="176"/>
      <c r="NBG174" s="176"/>
      <c r="NBH174" s="176"/>
      <c r="NBI174" s="176"/>
      <c r="NBJ174" s="176"/>
      <c r="NBK174" s="176"/>
      <c r="NBL174" s="176"/>
      <c r="NBM174" s="176"/>
      <c r="NBN174" s="176"/>
      <c r="NBO174" s="176"/>
      <c r="NBP174" s="176"/>
      <c r="NBQ174" s="176"/>
      <c r="NBR174" s="176"/>
      <c r="NBS174" s="176"/>
      <c r="NBT174" s="176"/>
      <c r="NBU174" s="176"/>
      <c r="NBV174" s="176"/>
      <c r="NBW174" s="176"/>
      <c r="NBX174" s="176"/>
      <c r="NBY174" s="176"/>
      <c r="NBZ174" s="176"/>
      <c r="NCA174" s="176"/>
      <c r="NCB174" s="176"/>
      <c r="NCC174" s="176"/>
      <c r="NCD174" s="176"/>
      <c r="NCE174" s="176"/>
      <c r="NCF174" s="176"/>
      <c r="NCG174" s="176"/>
      <c r="NCH174" s="176"/>
      <c r="NCI174" s="176"/>
      <c r="NCJ174" s="176"/>
      <c r="NCK174" s="176"/>
      <c r="NCL174" s="176"/>
      <c r="NCM174" s="176"/>
      <c r="NCN174" s="176"/>
      <c r="NCO174" s="176"/>
      <c r="NCP174" s="176"/>
      <c r="NCQ174" s="176"/>
      <c r="NCR174" s="176"/>
      <c r="NCS174" s="176"/>
      <c r="NCT174" s="176"/>
      <c r="NCU174" s="176"/>
      <c r="NCV174" s="176"/>
      <c r="NCW174" s="176"/>
      <c r="NCX174" s="176"/>
      <c r="NCY174" s="176"/>
      <c r="NCZ174" s="176"/>
      <c r="NDA174" s="176"/>
      <c r="NDB174" s="176"/>
      <c r="NDC174" s="176"/>
      <c r="NDD174" s="176"/>
      <c r="NDE174" s="176"/>
      <c r="NDF174" s="176"/>
      <c r="NDG174" s="176"/>
      <c r="NDH174" s="176"/>
      <c r="NDI174" s="176"/>
      <c r="NDJ174" s="176"/>
      <c r="NDK174" s="176"/>
      <c r="NDL174" s="176"/>
      <c r="NDM174" s="176"/>
      <c r="NDN174" s="176"/>
      <c r="NDO174" s="176"/>
      <c r="NDP174" s="176"/>
      <c r="NDQ174" s="176"/>
      <c r="NDR174" s="176"/>
      <c r="NDS174" s="176"/>
      <c r="NDT174" s="176"/>
      <c r="NDU174" s="176"/>
      <c r="NDV174" s="176"/>
      <c r="NDW174" s="176"/>
      <c r="NDX174" s="176"/>
      <c r="NDY174" s="176"/>
      <c r="NDZ174" s="176"/>
      <c r="NEA174" s="176"/>
      <c r="NEB174" s="176"/>
      <c r="NEC174" s="176"/>
      <c r="NED174" s="176"/>
      <c r="NEE174" s="176"/>
      <c r="NEF174" s="176"/>
      <c r="NEG174" s="176"/>
      <c r="NEH174" s="176"/>
      <c r="NEI174" s="176"/>
      <c r="NEJ174" s="176"/>
      <c r="NEK174" s="176"/>
      <c r="NEL174" s="176"/>
      <c r="NEM174" s="176"/>
      <c r="NEN174" s="176"/>
      <c r="NEO174" s="176"/>
      <c r="NEP174" s="176"/>
      <c r="NEQ174" s="176"/>
      <c r="NER174" s="176"/>
      <c r="NES174" s="176"/>
      <c r="NET174" s="176"/>
      <c r="NEU174" s="176"/>
      <c r="NEV174" s="176"/>
      <c r="NEW174" s="176"/>
      <c r="NEX174" s="176"/>
      <c r="NEY174" s="176"/>
      <c r="NEZ174" s="176"/>
      <c r="NFA174" s="176"/>
      <c r="NFB174" s="176"/>
      <c r="NFC174" s="176"/>
      <c r="NFD174" s="176"/>
      <c r="NFE174" s="176"/>
      <c r="NFF174" s="176"/>
      <c r="NFG174" s="176"/>
      <c r="NFH174" s="176"/>
      <c r="NFI174" s="176"/>
      <c r="NFJ174" s="176"/>
      <c r="NFK174" s="176"/>
      <c r="NFL174" s="176"/>
      <c r="NFM174" s="176"/>
      <c r="NFN174" s="176"/>
      <c r="NFO174" s="176"/>
      <c r="NFP174" s="176"/>
      <c r="NFQ174" s="176"/>
      <c r="NFR174" s="176"/>
      <c r="NFS174" s="176"/>
      <c r="NFT174" s="176"/>
      <c r="NFU174" s="176"/>
      <c r="NFV174" s="176"/>
      <c r="NFW174" s="176"/>
      <c r="NFX174" s="176"/>
      <c r="NFY174" s="176"/>
      <c r="NFZ174" s="176"/>
      <c r="NGA174" s="176"/>
      <c r="NGB174" s="176"/>
      <c r="NGC174" s="176"/>
      <c r="NGD174" s="176"/>
      <c r="NGE174" s="176"/>
      <c r="NGF174" s="176"/>
      <c r="NGG174" s="176"/>
      <c r="NGH174" s="176"/>
      <c r="NGI174" s="176"/>
      <c r="NGJ174" s="176"/>
      <c r="NGK174" s="176"/>
      <c r="NGL174" s="176"/>
      <c r="NGM174" s="176"/>
      <c r="NGN174" s="176"/>
      <c r="NGO174" s="176"/>
      <c r="NGP174" s="176"/>
      <c r="NGQ174" s="176"/>
      <c r="NGR174" s="176"/>
      <c r="NGS174" s="176"/>
      <c r="NGT174" s="176"/>
      <c r="NGU174" s="176"/>
      <c r="NGV174" s="176"/>
      <c r="NGW174" s="176"/>
      <c r="NGX174" s="176"/>
      <c r="NGY174" s="176"/>
      <c r="NGZ174" s="176"/>
      <c r="NHA174" s="176"/>
      <c r="NHB174" s="176"/>
      <c r="NHC174" s="176"/>
      <c r="NHD174" s="176"/>
      <c r="NHE174" s="176"/>
      <c r="NHF174" s="176"/>
      <c r="NHG174" s="176"/>
      <c r="NHH174" s="176"/>
      <c r="NHI174" s="176"/>
      <c r="NHJ174" s="176"/>
      <c r="NHK174" s="176"/>
      <c r="NHL174" s="176"/>
      <c r="NHM174" s="176"/>
      <c r="NHN174" s="176"/>
      <c r="NHO174" s="176"/>
      <c r="NHP174" s="176"/>
      <c r="NHQ174" s="176"/>
      <c r="NHR174" s="176"/>
      <c r="NHS174" s="176"/>
      <c r="NHT174" s="176"/>
      <c r="NHU174" s="176"/>
      <c r="NHV174" s="176"/>
      <c r="NHW174" s="176"/>
      <c r="NHX174" s="176"/>
      <c r="NHY174" s="176"/>
      <c r="NHZ174" s="176"/>
      <c r="NIA174" s="176"/>
      <c r="NIB174" s="176"/>
      <c r="NIC174" s="176"/>
      <c r="NID174" s="176"/>
      <c r="NIE174" s="176"/>
      <c r="NIF174" s="176"/>
      <c r="NIG174" s="176"/>
      <c r="NIH174" s="176"/>
      <c r="NII174" s="176"/>
      <c r="NIJ174" s="176"/>
      <c r="NIK174" s="176"/>
      <c r="NIL174" s="176"/>
      <c r="NIM174" s="176"/>
      <c r="NIN174" s="176"/>
      <c r="NIO174" s="176"/>
      <c r="NIP174" s="176"/>
      <c r="NIQ174" s="176"/>
      <c r="NIR174" s="176"/>
      <c r="NIS174" s="176"/>
      <c r="NIT174" s="176"/>
      <c r="NIU174" s="176"/>
      <c r="NIV174" s="176"/>
      <c r="NIW174" s="176"/>
      <c r="NIX174" s="176"/>
      <c r="NIY174" s="176"/>
      <c r="NIZ174" s="176"/>
      <c r="NJA174" s="176"/>
      <c r="NJB174" s="176"/>
      <c r="NJC174" s="176"/>
      <c r="NJD174" s="176"/>
      <c r="NJE174" s="176"/>
      <c r="NJF174" s="176"/>
      <c r="NJG174" s="176"/>
      <c r="NJH174" s="176"/>
      <c r="NJI174" s="176"/>
      <c r="NJJ174" s="176"/>
      <c r="NJK174" s="176"/>
      <c r="NJL174" s="176"/>
      <c r="NJM174" s="176"/>
      <c r="NJN174" s="176"/>
      <c r="NJO174" s="176"/>
      <c r="NJP174" s="176"/>
      <c r="NJQ174" s="176"/>
      <c r="NJR174" s="176"/>
      <c r="NJS174" s="176"/>
      <c r="NJT174" s="176"/>
      <c r="NJU174" s="176"/>
      <c r="NJV174" s="176"/>
      <c r="NJW174" s="176"/>
      <c r="NJX174" s="176"/>
      <c r="NJY174" s="176"/>
      <c r="NJZ174" s="176"/>
      <c r="NKA174" s="176"/>
      <c r="NKB174" s="176"/>
      <c r="NKC174" s="176"/>
      <c r="NKD174" s="176"/>
      <c r="NKE174" s="176"/>
      <c r="NKF174" s="176"/>
      <c r="NKG174" s="176"/>
      <c r="NKH174" s="176"/>
      <c r="NKI174" s="176"/>
      <c r="NKJ174" s="176"/>
      <c r="NKK174" s="176"/>
      <c r="NKL174" s="176"/>
      <c r="NKM174" s="176"/>
      <c r="NKN174" s="176"/>
      <c r="NKO174" s="176"/>
      <c r="NKP174" s="176"/>
      <c r="NKQ174" s="176"/>
      <c r="NKR174" s="176"/>
      <c r="NKS174" s="176"/>
      <c r="NKT174" s="176"/>
      <c r="NKU174" s="176"/>
      <c r="NKV174" s="176"/>
      <c r="NKW174" s="176"/>
      <c r="NKX174" s="176"/>
      <c r="NKY174" s="176"/>
      <c r="NKZ174" s="176"/>
      <c r="NLA174" s="176"/>
      <c r="NLB174" s="176"/>
      <c r="NLC174" s="176"/>
      <c r="NLD174" s="176"/>
      <c r="NLE174" s="176"/>
      <c r="NLF174" s="176"/>
      <c r="NLG174" s="176"/>
      <c r="NLH174" s="176"/>
      <c r="NLI174" s="176"/>
      <c r="NLJ174" s="176"/>
      <c r="NLK174" s="176"/>
      <c r="NLL174" s="176"/>
      <c r="NLM174" s="176"/>
      <c r="NLN174" s="176"/>
      <c r="NLO174" s="176"/>
      <c r="NLP174" s="176"/>
      <c r="NLQ174" s="176"/>
      <c r="NLR174" s="176"/>
      <c r="NLS174" s="176"/>
      <c r="NLT174" s="176"/>
      <c r="NLU174" s="176"/>
      <c r="NLV174" s="176"/>
      <c r="NLW174" s="176"/>
      <c r="NLX174" s="176"/>
      <c r="NLY174" s="176"/>
      <c r="NLZ174" s="176"/>
      <c r="NMA174" s="176"/>
      <c r="NMB174" s="176"/>
      <c r="NMC174" s="176"/>
      <c r="NMD174" s="176"/>
      <c r="NME174" s="176"/>
      <c r="NMF174" s="176"/>
      <c r="NMG174" s="176"/>
      <c r="NMH174" s="176"/>
      <c r="NMI174" s="176"/>
      <c r="NMJ174" s="176"/>
      <c r="NMK174" s="176"/>
      <c r="NML174" s="176"/>
      <c r="NMM174" s="176"/>
      <c r="NMN174" s="176"/>
      <c r="NMO174" s="176"/>
      <c r="NMP174" s="176"/>
      <c r="NMQ174" s="176"/>
      <c r="NMR174" s="176"/>
      <c r="NMS174" s="176"/>
      <c r="NMT174" s="176"/>
      <c r="NMU174" s="176"/>
      <c r="NMV174" s="176"/>
      <c r="NMW174" s="176"/>
      <c r="NMX174" s="176"/>
      <c r="NMY174" s="176"/>
      <c r="NMZ174" s="176"/>
      <c r="NNA174" s="176"/>
      <c r="NNB174" s="176"/>
      <c r="NNC174" s="176"/>
      <c r="NND174" s="176"/>
      <c r="NNE174" s="176"/>
      <c r="NNF174" s="176"/>
      <c r="NNG174" s="176"/>
      <c r="NNH174" s="176"/>
      <c r="NNI174" s="176"/>
      <c r="NNJ174" s="176"/>
      <c r="NNK174" s="176"/>
      <c r="NNL174" s="176"/>
      <c r="NNM174" s="176"/>
      <c r="NNN174" s="176"/>
      <c r="NNO174" s="176"/>
      <c r="NNP174" s="176"/>
      <c r="NNQ174" s="176"/>
      <c r="NNR174" s="176"/>
      <c r="NNS174" s="176"/>
      <c r="NNT174" s="176"/>
      <c r="NNU174" s="176"/>
      <c r="NNV174" s="176"/>
      <c r="NNW174" s="176"/>
      <c r="NNX174" s="176"/>
      <c r="NNY174" s="176"/>
      <c r="NNZ174" s="176"/>
      <c r="NOA174" s="176"/>
      <c r="NOB174" s="176"/>
      <c r="NOC174" s="176"/>
      <c r="NOD174" s="176"/>
      <c r="NOE174" s="176"/>
      <c r="NOF174" s="176"/>
      <c r="NOG174" s="176"/>
      <c r="NOH174" s="176"/>
      <c r="NOI174" s="176"/>
      <c r="NOJ174" s="176"/>
      <c r="NOK174" s="176"/>
      <c r="NOL174" s="176"/>
      <c r="NOM174" s="176"/>
      <c r="NON174" s="176"/>
      <c r="NOO174" s="176"/>
      <c r="NOP174" s="176"/>
      <c r="NOQ174" s="176"/>
      <c r="NOR174" s="176"/>
      <c r="NOS174" s="176"/>
      <c r="NOT174" s="176"/>
      <c r="NOU174" s="176"/>
      <c r="NOV174" s="176"/>
      <c r="NOW174" s="176"/>
      <c r="NOX174" s="176"/>
      <c r="NOY174" s="176"/>
      <c r="NOZ174" s="176"/>
      <c r="NPA174" s="176"/>
      <c r="NPB174" s="176"/>
      <c r="NPC174" s="176"/>
      <c r="NPD174" s="176"/>
      <c r="NPE174" s="176"/>
      <c r="NPF174" s="176"/>
      <c r="NPG174" s="176"/>
      <c r="NPH174" s="176"/>
      <c r="NPI174" s="176"/>
      <c r="NPJ174" s="176"/>
      <c r="NPK174" s="176"/>
      <c r="NPL174" s="176"/>
      <c r="NPM174" s="176"/>
      <c r="NPN174" s="176"/>
      <c r="NPO174" s="176"/>
      <c r="NPP174" s="176"/>
      <c r="NPQ174" s="176"/>
      <c r="NPR174" s="176"/>
      <c r="NPS174" s="176"/>
      <c r="NPT174" s="176"/>
      <c r="NPU174" s="176"/>
      <c r="NPV174" s="176"/>
      <c r="NPW174" s="176"/>
      <c r="NPX174" s="176"/>
      <c r="NPY174" s="176"/>
      <c r="NPZ174" s="176"/>
      <c r="NQA174" s="176"/>
      <c r="NQB174" s="176"/>
      <c r="NQC174" s="176"/>
      <c r="NQD174" s="176"/>
      <c r="NQE174" s="176"/>
      <c r="NQF174" s="176"/>
      <c r="NQG174" s="176"/>
      <c r="NQH174" s="176"/>
      <c r="NQI174" s="176"/>
      <c r="NQJ174" s="176"/>
      <c r="NQK174" s="176"/>
      <c r="NQL174" s="176"/>
      <c r="NQM174" s="176"/>
      <c r="NQN174" s="176"/>
      <c r="NQO174" s="176"/>
      <c r="NQP174" s="176"/>
      <c r="NQQ174" s="176"/>
      <c r="NQR174" s="176"/>
      <c r="NQS174" s="176"/>
      <c r="NQT174" s="176"/>
      <c r="NQU174" s="176"/>
      <c r="NQV174" s="176"/>
      <c r="NQW174" s="176"/>
      <c r="NQX174" s="176"/>
      <c r="NQY174" s="176"/>
      <c r="NQZ174" s="176"/>
      <c r="NRA174" s="176"/>
      <c r="NRB174" s="176"/>
      <c r="NRC174" s="176"/>
      <c r="NRD174" s="176"/>
      <c r="NRE174" s="176"/>
      <c r="NRF174" s="176"/>
      <c r="NRG174" s="176"/>
      <c r="NRH174" s="176"/>
      <c r="NRI174" s="176"/>
      <c r="NRJ174" s="176"/>
      <c r="NRK174" s="176"/>
      <c r="NRL174" s="176"/>
      <c r="NRM174" s="176"/>
      <c r="NRN174" s="176"/>
      <c r="NRO174" s="176"/>
      <c r="NRP174" s="176"/>
      <c r="NRQ174" s="176"/>
      <c r="NRR174" s="176"/>
      <c r="NRS174" s="176"/>
      <c r="NRT174" s="176"/>
      <c r="NRU174" s="176"/>
      <c r="NRV174" s="176"/>
      <c r="NRW174" s="176"/>
      <c r="NRX174" s="176"/>
      <c r="NRY174" s="176"/>
      <c r="NRZ174" s="176"/>
      <c r="NSA174" s="176"/>
      <c r="NSB174" s="176"/>
      <c r="NSC174" s="176"/>
      <c r="NSD174" s="176"/>
      <c r="NSE174" s="176"/>
      <c r="NSF174" s="176"/>
      <c r="NSG174" s="176"/>
      <c r="NSH174" s="176"/>
      <c r="NSI174" s="176"/>
      <c r="NSJ174" s="176"/>
      <c r="NSK174" s="176"/>
      <c r="NSL174" s="176"/>
      <c r="NSM174" s="176"/>
      <c r="NSN174" s="176"/>
      <c r="NSO174" s="176"/>
      <c r="NSP174" s="176"/>
      <c r="NSQ174" s="176"/>
      <c r="NSR174" s="176"/>
      <c r="NSS174" s="176"/>
      <c r="NST174" s="176"/>
      <c r="NSU174" s="176"/>
      <c r="NSV174" s="176"/>
      <c r="NSW174" s="176"/>
      <c r="NSX174" s="176"/>
      <c r="NSY174" s="176"/>
      <c r="NSZ174" s="176"/>
      <c r="NTA174" s="176"/>
      <c r="NTB174" s="176"/>
      <c r="NTC174" s="176"/>
      <c r="NTD174" s="176"/>
      <c r="NTE174" s="176"/>
      <c r="NTF174" s="176"/>
      <c r="NTG174" s="176"/>
      <c r="NTH174" s="176"/>
      <c r="NTI174" s="176"/>
      <c r="NTJ174" s="176"/>
      <c r="NTK174" s="176"/>
      <c r="NTL174" s="176"/>
      <c r="NTM174" s="176"/>
      <c r="NTN174" s="176"/>
      <c r="NTO174" s="176"/>
      <c r="NTP174" s="176"/>
      <c r="NTQ174" s="176"/>
      <c r="NTR174" s="176"/>
      <c r="NTS174" s="176"/>
      <c r="NTT174" s="176"/>
      <c r="NTU174" s="176"/>
      <c r="NTV174" s="176"/>
      <c r="NTW174" s="176"/>
      <c r="NTX174" s="176"/>
      <c r="NTY174" s="176"/>
      <c r="NTZ174" s="176"/>
      <c r="NUA174" s="176"/>
      <c r="NUB174" s="176"/>
      <c r="NUC174" s="176"/>
      <c r="NUD174" s="176"/>
      <c r="NUE174" s="176"/>
      <c r="NUF174" s="176"/>
      <c r="NUG174" s="176"/>
      <c r="NUH174" s="176"/>
      <c r="NUI174" s="176"/>
      <c r="NUJ174" s="176"/>
      <c r="NUK174" s="176"/>
      <c r="NUL174" s="176"/>
      <c r="NUM174" s="176"/>
      <c r="NUN174" s="176"/>
      <c r="NUO174" s="176"/>
      <c r="NUP174" s="176"/>
      <c r="NUQ174" s="176"/>
      <c r="NUR174" s="176"/>
      <c r="NUS174" s="176"/>
      <c r="NUT174" s="176"/>
      <c r="NUU174" s="176"/>
      <c r="NUV174" s="176"/>
      <c r="NUW174" s="176"/>
      <c r="NUX174" s="176"/>
      <c r="NUY174" s="176"/>
      <c r="NUZ174" s="176"/>
      <c r="NVA174" s="176"/>
      <c r="NVB174" s="176"/>
      <c r="NVC174" s="176"/>
      <c r="NVD174" s="176"/>
      <c r="NVE174" s="176"/>
      <c r="NVF174" s="176"/>
      <c r="NVG174" s="176"/>
      <c r="NVH174" s="176"/>
      <c r="NVI174" s="176"/>
      <c r="NVJ174" s="176"/>
      <c r="NVK174" s="176"/>
      <c r="NVL174" s="176"/>
      <c r="NVM174" s="176"/>
      <c r="NVN174" s="176"/>
      <c r="NVO174" s="176"/>
      <c r="NVP174" s="176"/>
      <c r="NVQ174" s="176"/>
      <c r="NVR174" s="176"/>
      <c r="NVS174" s="176"/>
      <c r="NVT174" s="176"/>
      <c r="NVU174" s="176"/>
      <c r="NVV174" s="176"/>
      <c r="NVW174" s="176"/>
      <c r="NVX174" s="176"/>
      <c r="NVY174" s="176"/>
      <c r="NVZ174" s="176"/>
      <c r="NWA174" s="176"/>
      <c r="NWB174" s="176"/>
      <c r="NWC174" s="176"/>
      <c r="NWD174" s="176"/>
      <c r="NWE174" s="176"/>
      <c r="NWF174" s="176"/>
      <c r="NWG174" s="176"/>
      <c r="NWH174" s="176"/>
      <c r="NWI174" s="176"/>
      <c r="NWJ174" s="176"/>
      <c r="NWK174" s="176"/>
      <c r="NWL174" s="176"/>
      <c r="NWM174" s="176"/>
      <c r="NWN174" s="176"/>
      <c r="NWO174" s="176"/>
      <c r="NWP174" s="176"/>
      <c r="NWQ174" s="176"/>
      <c r="NWR174" s="176"/>
      <c r="NWS174" s="176"/>
      <c r="NWT174" s="176"/>
      <c r="NWU174" s="176"/>
      <c r="NWV174" s="176"/>
      <c r="NWW174" s="176"/>
      <c r="NWX174" s="176"/>
      <c r="NWY174" s="176"/>
      <c r="NWZ174" s="176"/>
      <c r="NXA174" s="176"/>
      <c r="NXB174" s="176"/>
      <c r="NXC174" s="176"/>
      <c r="NXD174" s="176"/>
      <c r="NXE174" s="176"/>
      <c r="NXF174" s="176"/>
      <c r="NXG174" s="176"/>
      <c r="NXH174" s="176"/>
      <c r="NXI174" s="176"/>
      <c r="NXJ174" s="176"/>
      <c r="NXK174" s="176"/>
      <c r="NXL174" s="176"/>
      <c r="NXM174" s="176"/>
      <c r="NXN174" s="176"/>
      <c r="NXO174" s="176"/>
      <c r="NXP174" s="176"/>
      <c r="NXQ174" s="176"/>
      <c r="NXR174" s="176"/>
      <c r="NXS174" s="176"/>
      <c r="NXT174" s="176"/>
      <c r="NXU174" s="176"/>
      <c r="NXV174" s="176"/>
      <c r="NXW174" s="176"/>
      <c r="NXX174" s="176"/>
      <c r="NXY174" s="176"/>
      <c r="NXZ174" s="176"/>
      <c r="NYA174" s="176"/>
      <c r="NYB174" s="176"/>
      <c r="NYC174" s="176"/>
      <c r="NYD174" s="176"/>
      <c r="NYE174" s="176"/>
      <c r="NYF174" s="176"/>
      <c r="NYG174" s="176"/>
      <c r="NYH174" s="176"/>
      <c r="NYI174" s="176"/>
      <c r="NYJ174" s="176"/>
      <c r="NYK174" s="176"/>
      <c r="NYL174" s="176"/>
      <c r="NYM174" s="176"/>
      <c r="NYN174" s="176"/>
      <c r="NYO174" s="176"/>
      <c r="NYP174" s="176"/>
      <c r="NYQ174" s="176"/>
      <c r="NYR174" s="176"/>
      <c r="NYS174" s="176"/>
      <c r="NYT174" s="176"/>
      <c r="NYU174" s="176"/>
      <c r="NYV174" s="176"/>
      <c r="NYW174" s="176"/>
      <c r="NYX174" s="176"/>
      <c r="NYY174" s="176"/>
      <c r="NYZ174" s="176"/>
      <c r="NZA174" s="176"/>
      <c r="NZB174" s="176"/>
      <c r="NZC174" s="176"/>
      <c r="NZD174" s="176"/>
      <c r="NZE174" s="176"/>
      <c r="NZF174" s="176"/>
      <c r="NZG174" s="176"/>
      <c r="NZH174" s="176"/>
      <c r="NZI174" s="176"/>
      <c r="NZJ174" s="176"/>
      <c r="NZK174" s="176"/>
      <c r="NZL174" s="176"/>
      <c r="NZM174" s="176"/>
      <c r="NZN174" s="176"/>
      <c r="NZO174" s="176"/>
      <c r="NZP174" s="176"/>
      <c r="NZQ174" s="176"/>
      <c r="NZR174" s="176"/>
      <c r="NZS174" s="176"/>
      <c r="NZT174" s="176"/>
      <c r="NZU174" s="176"/>
      <c r="NZV174" s="176"/>
      <c r="NZW174" s="176"/>
      <c r="NZX174" s="176"/>
      <c r="NZY174" s="176"/>
      <c r="NZZ174" s="176"/>
      <c r="OAA174" s="176"/>
      <c r="OAB174" s="176"/>
      <c r="OAC174" s="176"/>
      <c r="OAD174" s="176"/>
      <c r="OAE174" s="176"/>
      <c r="OAF174" s="176"/>
      <c r="OAG174" s="176"/>
      <c r="OAH174" s="176"/>
      <c r="OAI174" s="176"/>
      <c r="OAJ174" s="176"/>
      <c r="OAK174" s="176"/>
      <c r="OAL174" s="176"/>
      <c r="OAM174" s="176"/>
      <c r="OAN174" s="176"/>
      <c r="OAO174" s="176"/>
      <c r="OAP174" s="176"/>
      <c r="OAQ174" s="176"/>
      <c r="OAR174" s="176"/>
      <c r="OAS174" s="176"/>
      <c r="OAT174" s="176"/>
      <c r="OAU174" s="176"/>
      <c r="OAV174" s="176"/>
      <c r="OAW174" s="176"/>
      <c r="OAX174" s="176"/>
      <c r="OAY174" s="176"/>
      <c r="OAZ174" s="176"/>
      <c r="OBA174" s="176"/>
      <c r="OBB174" s="176"/>
      <c r="OBC174" s="176"/>
      <c r="OBD174" s="176"/>
      <c r="OBE174" s="176"/>
      <c r="OBF174" s="176"/>
      <c r="OBG174" s="176"/>
      <c r="OBH174" s="176"/>
      <c r="OBI174" s="176"/>
      <c r="OBJ174" s="176"/>
      <c r="OBK174" s="176"/>
      <c r="OBL174" s="176"/>
      <c r="OBM174" s="176"/>
      <c r="OBN174" s="176"/>
      <c r="OBO174" s="176"/>
      <c r="OBP174" s="176"/>
      <c r="OBQ174" s="176"/>
      <c r="OBR174" s="176"/>
      <c r="OBS174" s="176"/>
      <c r="OBT174" s="176"/>
      <c r="OBU174" s="176"/>
      <c r="OBV174" s="176"/>
      <c r="OBW174" s="176"/>
      <c r="OBX174" s="176"/>
      <c r="OBY174" s="176"/>
      <c r="OBZ174" s="176"/>
      <c r="OCA174" s="176"/>
      <c r="OCB174" s="176"/>
      <c r="OCC174" s="176"/>
      <c r="OCD174" s="176"/>
      <c r="OCE174" s="176"/>
      <c r="OCF174" s="176"/>
      <c r="OCG174" s="176"/>
      <c r="OCH174" s="176"/>
      <c r="OCI174" s="176"/>
      <c r="OCJ174" s="176"/>
      <c r="OCK174" s="176"/>
      <c r="OCL174" s="176"/>
      <c r="OCM174" s="176"/>
      <c r="OCN174" s="176"/>
      <c r="OCO174" s="176"/>
      <c r="OCP174" s="176"/>
      <c r="OCQ174" s="176"/>
      <c r="OCR174" s="176"/>
      <c r="OCS174" s="176"/>
      <c r="OCT174" s="176"/>
      <c r="OCU174" s="176"/>
      <c r="OCV174" s="176"/>
      <c r="OCW174" s="176"/>
      <c r="OCX174" s="176"/>
      <c r="OCY174" s="176"/>
      <c r="OCZ174" s="176"/>
      <c r="ODA174" s="176"/>
      <c r="ODB174" s="176"/>
      <c r="ODC174" s="176"/>
      <c r="ODD174" s="176"/>
      <c r="ODE174" s="176"/>
      <c r="ODF174" s="176"/>
      <c r="ODG174" s="176"/>
      <c r="ODH174" s="176"/>
      <c r="ODI174" s="176"/>
      <c r="ODJ174" s="176"/>
      <c r="ODK174" s="176"/>
      <c r="ODL174" s="176"/>
      <c r="ODM174" s="176"/>
      <c r="ODN174" s="176"/>
      <c r="ODO174" s="176"/>
      <c r="ODP174" s="176"/>
      <c r="ODQ174" s="176"/>
      <c r="ODR174" s="176"/>
      <c r="ODS174" s="176"/>
      <c r="ODT174" s="176"/>
      <c r="ODU174" s="176"/>
      <c r="ODV174" s="176"/>
      <c r="ODW174" s="176"/>
      <c r="ODX174" s="176"/>
      <c r="ODY174" s="176"/>
      <c r="ODZ174" s="176"/>
      <c r="OEA174" s="176"/>
      <c r="OEB174" s="176"/>
      <c r="OEC174" s="176"/>
      <c r="OED174" s="176"/>
      <c r="OEE174" s="176"/>
      <c r="OEF174" s="176"/>
      <c r="OEG174" s="176"/>
      <c r="OEH174" s="176"/>
      <c r="OEI174" s="176"/>
      <c r="OEJ174" s="176"/>
      <c r="OEK174" s="176"/>
      <c r="OEL174" s="176"/>
      <c r="OEM174" s="176"/>
      <c r="OEN174" s="176"/>
      <c r="OEO174" s="176"/>
      <c r="OEP174" s="176"/>
      <c r="OEQ174" s="176"/>
      <c r="OER174" s="176"/>
      <c r="OES174" s="176"/>
      <c r="OET174" s="176"/>
      <c r="OEU174" s="176"/>
      <c r="OEV174" s="176"/>
      <c r="OEW174" s="176"/>
      <c r="OEX174" s="176"/>
      <c r="OEY174" s="176"/>
      <c r="OEZ174" s="176"/>
      <c r="OFA174" s="176"/>
      <c r="OFB174" s="176"/>
      <c r="OFC174" s="176"/>
      <c r="OFD174" s="176"/>
      <c r="OFE174" s="176"/>
      <c r="OFF174" s="176"/>
      <c r="OFG174" s="176"/>
      <c r="OFH174" s="176"/>
      <c r="OFI174" s="176"/>
      <c r="OFJ174" s="176"/>
      <c r="OFK174" s="176"/>
      <c r="OFL174" s="176"/>
      <c r="OFM174" s="176"/>
      <c r="OFN174" s="176"/>
      <c r="OFO174" s="176"/>
      <c r="OFP174" s="176"/>
      <c r="OFQ174" s="176"/>
      <c r="OFR174" s="176"/>
      <c r="OFS174" s="176"/>
      <c r="OFT174" s="176"/>
      <c r="OFU174" s="176"/>
      <c r="OFV174" s="176"/>
      <c r="OFW174" s="176"/>
      <c r="OFX174" s="176"/>
      <c r="OFY174" s="176"/>
      <c r="OFZ174" s="176"/>
      <c r="OGA174" s="176"/>
      <c r="OGB174" s="176"/>
      <c r="OGC174" s="176"/>
      <c r="OGD174" s="176"/>
      <c r="OGE174" s="176"/>
      <c r="OGF174" s="176"/>
      <c r="OGG174" s="176"/>
      <c r="OGH174" s="176"/>
      <c r="OGI174" s="176"/>
      <c r="OGJ174" s="176"/>
      <c r="OGK174" s="176"/>
      <c r="OGL174" s="176"/>
      <c r="OGM174" s="176"/>
      <c r="OGN174" s="176"/>
      <c r="OGO174" s="176"/>
      <c r="OGP174" s="176"/>
      <c r="OGQ174" s="176"/>
      <c r="OGR174" s="176"/>
      <c r="OGS174" s="176"/>
      <c r="OGT174" s="176"/>
      <c r="OGU174" s="176"/>
      <c r="OGV174" s="176"/>
      <c r="OGW174" s="176"/>
      <c r="OGX174" s="176"/>
      <c r="OGY174" s="176"/>
      <c r="OGZ174" s="176"/>
      <c r="OHA174" s="176"/>
      <c r="OHB174" s="176"/>
      <c r="OHC174" s="176"/>
      <c r="OHD174" s="176"/>
      <c r="OHE174" s="176"/>
      <c r="OHF174" s="176"/>
      <c r="OHG174" s="176"/>
      <c r="OHH174" s="176"/>
      <c r="OHI174" s="176"/>
      <c r="OHJ174" s="176"/>
      <c r="OHK174" s="176"/>
      <c r="OHL174" s="176"/>
      <c r="OHM174" s="176"/>
      <c r="OHN174" s="176"/>
      <c r="OHO174" s="176"/>
      <c r="OHP174" s="176"/>
      <c r="OHQ174" s="176"/>
      <c r="OHR174" s="176"/>
      <c r="OHS174" s="176"/>
      <c r="OHT174" s="176"/>
      <c r="OHU174" s="176"/>
      <c r="OHV174" s="176"/>
      <c r="OHW174" s="176"/>
      <c r="OHX174" s="176"/>
      <c r="OHY174" s="176"/>
      <c r="OHZ174" s="176"/>
      <c r="OIA174" s="176"/>
      <c r="OIB174" s="176"/>
      <c r="OIC174" s="176"/>
      <c r="OID174" s="176"/>
      <c r="OIE174" s="176"/>
      <c r="OIF174" s="176"/>
      <c r="OIG174" s="176"/>
      <c r="OIH174" s="176"/>
      <c r="OII174" s="176"/>
      <c r="OIJ174" s="176"/>
      <c r="OIK174" s="176"/>
      <c r="OIL174" s="176"/>
      <c r="OIM174" s="176"/>
      <c r="OIN174" s="176"/>
      <c r="OIO174" s="176"/>
      <c r="OIP174" s="176"/>
      <c r="OIQ174" s="176"/>
      <c r="OIR174" s="176"/>
      <c r="OIS174" s="176"/>
      <c r="OIT174" s="176"/>
      <c r="OIU174" s="176"/>
      <c r="OIV174" s="176"/>
      <c r="OIW174" s="176"/>
      <c r="OIX174" s="176"/>
      <c r="OIY174" s="176"/>
      <c r="OIZ174" s="176"/>
      <c r="OJA174" s="176"/>
      <c r="OJB174" s="176"/>
      <c r="OJC174" s="176"/>
      <c r="OJD174" s="176"/>
      <c r="OJE174" s="176"/>
      <c r="OJF174" s="176"/>
      <c r="OJG174" s="176"/>
      <c r="OJH174" s="176"/>
      <c r="OJI174" s="176"/>
      <c r="OJJ174" s="176"/>
      <c r="OJK174" s="176"/>
      <c r="OJL174" s="176"/>
      <c r="OJM174" s="176"/>
      <c r="OJN174" s="176"/>
      <c r="OJO174" s="176"/>
      <c r="OJP174" s="176"/>
      <c r="OJQ174" s="176"/>
      <c r="OJR174" s="176"/>
      <c r="OJS174" s="176"/>
      <c r="OJT174" s="176"/>
      <c r="OJU174" s="176"/>
      <c r="OJV174" s="176"/>
      <c r="OJW174" s="176"/>
      <c r="OJX174" s="176"/>
      <c r="OJY174" s="176"/>
      <c r="OJZ174" s="176"/>
      <c r="OKA174" s="176"/>
      <c r="OKB174" s="176"/>
      <c r="OKC174" s="176"/>
      <c r="OKD174" s="176"/>
      <c r="OKE174" s="176"/>
      <c r="OKF174" s="176"/>
      <c r="OKG174" s="176"/>
      <c r="OKH174" s="176"/>
      <c r="OKI174" s="176"/>
      <c r="OKJ174" s="176"/>
      <c r="OKK174" s="176"/>
      <c r="OKL174" s="176"/>
      <c r="OKM174" s="176"/>
      <c r="OKN174" s="176"/>
      <c r="OKO174" s="176"/>
      <c r="OKP174" s="176"/>
      <c r="OKQ174" s="176"/>
      <c r="OKR174" s="176"/>
      <c r="OKS174" s="176"/>
      <c r="OKT174" s="176"/>
      <c r="OKU174" s="176"/>
      <c r="OKV174" s="176"/>
      <c r="OKW174" s="176"/>
      <c r="OKX174" s="176"/>
      <c r="OKY174" s="176"/>
      <c r="OKZ174" s="176"/>
      <c r="OLA174" s="176"/>
      <c r="OLB174" s="176"/>
      <c r="OLC174" s="176"/>
      <c r="OLD174" s="176"/>
      <c r="OLE174" s="176"/>
      <c r="OLF174" s="176"/>
      <c r="OLG174" s="176"/>
      <c r="OLH174" s="176"/>
      <c r="OLI174" s="176"/>
      <c r="OLJ174" s="176"/>
      <c r="OLK174" s="176"/>
      <c r="OLL174" s="176"/>
      <c r="OLM174" s="176"/>
      <c r="OLN174" s="176"/>
      <c r="OLO174" s="176"/>
      <c r="OLP174" s="176"/>
      <c r="OLQ174" s="176"/>
      <c r="OLR174" s="176"/>
      <c r="OLS174" s="176"/>
      <c r="OLT174" s="176"/>
      <c r="OLU174" s="176"/>
      <c r="OLV174" s="176"/>
      <c r="OLW174" s="176"/>
      <c r="OLX174" s="176"/>
      <c r="OLY174" s="176"/>
      <c r="OLZ174" s="176"/>
      <c r="OMA174" s="176"/>
      <c r="OMB174" s="176"/>
      <c r="OMC174" s="176"/>
      <c r="OMD174" s="176"/>
      <c r="OME174" s="176"/>
      <c r="OMF174" s="176"/>
      <c r="OMG174" s="176"/>
      <c r="OMH174" s="176"/>
      <c r="OMI174" s="176"/>
      <c r="OMJ174" s="176"/>
      <c r="OMK174" s="176"/>
      <c r="OML174" s="176"/>
      <c r="OMM174" s="176"/>
      <c r="OMN174" s="176"/>
      <c r="OMO174" s="176"/>
      <c r="OMP174" s="176"/>
      <c r="OMQ174" s="176"/>
      <c r="OMR174" s="176"/>
      <c r="OMS174" s="176"/>
      <c r="OMT174" s="176"/>
      <c r="OMU174" s="176"/>
      <c r="OMV174" s="176"/>
      <c r="OMW174" s="176"/>
      <c r="OMX174" s="176"/>
      <c r="OMY174" s="176"/>
      <c r="OMZ174" s="176"/>
      <c r="ONA174" s="176"/>
      <c r="ONB174" s="176"/>
      <c r="ONC174" s="176"/>
      <c r="OND174" s="176"/>
      <c r="ONE174" s="176"/>
      <c r="ONF174" s="176"/>
      <c r="ONG174" s="176"/>
      <c r="ONH174" s="176"/>
      <c r="ONI174" s="176"/>
      <c r="ONJ174" s="176"/>
      <c r="ONK174" s="176"/>
      <c r="ONL174" s="176"/>
      <c r="ONM174" s="176"/>
      <c r="ONN174" s="176"/>
      <c r="ONO174" s="176"/>
      <c r="ONP174" s="176"/>
      <c r="ONQ174" s="176"/>
      <c r="ONR174" s="176"/>
      <c r="ONS174" s="176"/>
      <c r="ONT174" s="176"/>
      <c r="ONU174" s="176"/>
      <c r="ONV174" s="176"/>
      <c r="ONW174" s="176"/>
      <c r="ONX174" s="176"/>
      <c r="ONY174" s="176"/>
      <c r="ONZ174" s="176"/>
      <c r="OOA174" s="176"/>
      <c r="OOB174" s="176"/>
      <c r="OOC174" s="176"/>
      <c r="OOD174" s="176"/>
      <c r="OOE174" s="176"/>
      <c r="OOF174" s="176"/>
      <c r="OOG174" s="176"/>
      <c r="OOH174" s="176"/>
      <c r="OOI174" s="176"/>
      <c r="OOJ174" s="176"/>
      <c r="OOK174" s="176"/>
      <c r="OOL174" s="176"/>
      <c r="OOM174" s="176"/>
      <c r="OON174" s="176"/>
      <c r="OOO174" s="176"/>
      <c r="OOP174" s="176"/>
      <c r="OOQ174" s="176"/>
      <c r="OOR174" s="176"/>
      <c r="OOS174" s="176"/>
      <c r="OOT174" s="176"/>
      <c r="OOU174" s="176"/>
      <c r="OOV174" s="176"/>
      <c r="OOW174" s="176"/>
      <c r="OOX174" s="176"/>
      <c r="OOY174" s="176"/>
      <c r="OOZ174" s="176"/>
      <c r="OPA174" s="176"/>
      <c r="OPB174" s="176"/>
      <c r="OPC174" s="176"/>
      <c r="OPD174" s="176"/>
      <c r="OPE174" s="176"/>
      <c r="OPF174" s="176"/>
      <c r="OPG174" s="176"/>
      <c r="OPH174" s="176"/>
      <c r="OPI174" s="176"/>
      <c r="OPJ174" s="176"/>
      <c r="OPK174" s="176"/>
      <c r="OPL174" s="176"/>
      <c r="OPM174" s="176"/>
      <c r="OPN174" s="176"/>
      <c r="OPO174" s="176"/>
      <c r="OPP174" s="176"/>
      <c r="OPQ174" s="176"/>
      <c r="OPR174" s="176"/>
      <c r="OPS174" s="176"/>
      <c r="OPT174" s="176"/>
      <c r="OPU174" s="176"/>
      <c r="OPV174" s="176"/>
      <c r="OPW174" s="176"/>
      <c r="OPX174" s="176"/>
      <c r="OPY174" s="176"/>
      <c r="OPZ174" s="176"/>
      <c r="OQA174" s="176"/>
      <c r="OQB174" s="176"/>
      <c r="OQC174" s="176"/>
      <c r="OQD174" s="176"/>
      <c r="OQE174" s="176"/>
      <c r="OQF174" s="176"/>
      <c r="OQG174" s="176"/>
      <c r="OQH174" s="176"/>
      <c r="OQI174" s="176"/>
      <c r="OQJ174" s="176"/>
      <c r="OQK174" s="176"/>
      <c r="OQL174" s="176"/>
      <c r="OQM174" s="176"/>
      <c r="OQN174" s="176"/>
      <c r="OQO174" s="176"/>
      <c r="OQP174" s="176"/>
      <c r="OQQ174" s="176"/>
      <c r="OQR174" s="176"/>
      <c r="OQS174" s="176"/>
      <c r="OQT174" s="176"/>
      <c r="OQU174" s="176"/>
      <c r="OQV174" s="176"/>
      <c r="OQW174" s="176"/>
      <c r="OQX174" s="176"/>
      <c r="OQY174" s="176"/>
      <c r="OQZ174" s="176"/>
      <c r="ORA174" s="176"/>
      <c r="ORB174" s="176"/>
      <c r="ORC174" s="176"/>
      <c r="ORD174" s="176"/>
      <c r="ORE174" s="176"/>
      <c r="ORF174" s="176"/>
      <c r="ORG174" s="176"/>
      <c r="ORH174" s="176"/>
      <c r="ORI174" s="176"/>
      <c r="ORJ174" s="176"/>
      <c r="ORK174" s="176"/>
      <c r="ORL174" s="176"/>
      <c r="ORM174" s="176"/>
      <c r="ORN174" s="176"/>
      <c r="ORO174" s="176"/>
      <c r="ORP174" s="176"/>
      <c r="ORQ174" s="176"/>
      <c r="ORR174" s="176"/>
      <c r="ORS174" s="176"/>
      <c r="ORT174" s="176"/>
      <c r="ORU174" s="176"/>
      <c r="ORV174" s="176"/>
      <c r="ORW174" s="176"/>
      <c r="ORX174" s="176"/>
      <c r="ORY174" s="176"/>
      <c r="ORZ174" s="176"/>
      <c r="OSA174" s="176"/>
      <c r="OSB174" s="176"/>
      <c r="OSC174" s="176"/>
      <c r="OSD174" s="176"/>
      <c r="OSE174" s="176"/>
      <c r="OSF174" s="176"/>
      <c r="OSG174" s="176"/>
      <c r="OSH174" s="176"/>
      <c r="OSI174" s="176"/>
      <c r="OSJ174" s="176"/>
      <c r="OSK174" s="176"/>
      <c r="OSL174" s="176"/>
      <c r="OSM174" s="176"/>
      <c r="OSN174" s="176"/>
      <c r="OSO174" s="176"/>
      <c r="OSP174" s="176"/>
      <c r="OSQ174" s="176"/>
      <c r="OSR174" s="176"/>
      <c r="OSS174" s="176"/>
      <c r="OST174" s="176"/>
      <c r="OSU174" s="176"/>
      <c r="OSV174" s="176"/>
      <c r="OSW174" s="176"/>
      <c r="OSX174" s="176"/>
      <c r="OSY174" s="176"/>
      <c r="OSZ174" s="176"/>
      <c r="OTA174" s="176"/>
      <c r="OTB174" s="176"/>
      <c r="OTC174" s="176"/>
      <c r="OTD174" s="176"/>
      <c r="OTE174" s="176"/>
      <c r="OTF174" s="176"/>
      <c r="OTG174" s="176"/>
      <c r="OTH174" s="176"/>
      <c r="OTI174" s="176"/>
      <c r="OTJ174" s="176"/>
      <c r="OTK174" s="176"/>
      <c r="OTL174" s="176"/>
      <c r="OTM174" s="176"/>
      <c r="OTN174" s="176"/>
      <c r="OTO174" s="176"/>
      <c r="OTP174" s="176"/>
      <c r="OTQ174" s="176"/>
      <c r="OTR174" s="176"/>
      <c r="OTS174" s="176"/>
      <c r="OTT174" s="176"/>
      <c r="OTU174" s="176"/>
      <c r="OTV174" s="176"/>
      <c r="OTW174" s="176"/>
      <c r="OTX174" s="176"/>
      <c r="OTY174" s="176"/>
      <c r="OTZ174" s="176"/>
      <c r="OUA174" s="176"/>
      <c r="OUB174" s="176"/>
      <c r="OUC174" s="176"/>
      <c r="OUD174" s="176"/>
      <c r="OUE174" s="176"/>
      <c r="OUF174" s="176"/>
      <c r="OUG174" s="176"/>
      <c r="OUH174" s="176"/>
      <c r="OUI174" s="176"/>
      <c r="OUJ174" s="176"/>
      <c r="OUK174" s="176"/>
      <c r="OUL174" s="176"/>
      <c r="OUM174" s="176"/>
      <c r="OUN174" s="176"/>
      <c r="OUO174" s="176"/>
      <c r="OUP174" s="176"/>
      <c r="OUQ174" s="176"/>
      <c r="OUR174" s="176"/>
      <c r="OUS174" s="176"/>
      <c r="OUT174" s="176"/>
      <c r="OUU174" s="176"/>
      <c r="OUV174" s="176"/>
      <c r="OUW174" s="176"/>
      <c r="OUX174" s="176"/>
      <c r="OUY174" s="176"/>
      <c r="OUZ174" s="176"/>
      <c r="OVA174" s="176"/>
      <c r="OVB174" s="176"/>
      <c r="OVC174" s="176"/>
      <c r="OVD174" s="176"/>
      <c r="OVE174" s="176"/>
      <c r="OVF174" s="176"/>
      <c r="OVG174" s="176"/>
      <c r="OVH174" s="176"/>
      <c r="OVI174" s="176"/>
      <c r="OVJ174" s="176"/>
      <c r="OVK174" s="176"/>
      <c r="OVL174" s="176"/>
      <c r="OVM174" s="176"/>
      <c r="OVN174" s="176"/>
      <c r="OVO174" s="176"/>
      <c r="OVP174" s="176"/>
      <c r="OVQ174" s="176"/>
      <c r="OVR174" s="176"/>
      <c r="OVS174" s="176"/>
      <c r="OVT174" s="176"/>
      <c r="OVU174" s="176"/>
      <c r="OVV174" s="176"/>
      <c r="OVW174" s="176"/>
      <c r="OVX174" s="176"/>
      <c r="OVY174" s="176"/>
      <c r="OVZ174" s="176"/>
      <c r="OWA174" s="176"/>
      <c r="OWB174" s="176"/>
      <c r="OWC174" s="176"/>
      <c r="OWD174" s="176"/>
      <c r="OWE174" s="176"/>
      <c r="OWF174" s="176"/>
      <c r="OWG174" s="176"/>
      <c r="OWH174" s="176"/>
      <c r="OWI174" s="176"/>
      <c r="OWJ174" s="176"/>
      <c r="OWK174" s="176"/>
      <c r="OWL174" s="176"/>
      <c r="OWM174" s="176"/>
      <c r="OWN174" s="176"/>
      <c r="OWO174" s="176"/>
      <c r="OWP174" s="176"/>
      <c r="OWQ174" s="176"/>
      <c r="OWR174" s="176"/>
      <c r="OWS174" s="176"/>
      <c r="OWT174" s="176"/>
      <c r="OWU174" s="176"/>
      <c r="OWV174" s="176"/>
      <c r="OWW174" s="176"/>
      <c r="OWX174" s="176"/>
      <c r="OWY174" s="176"/>
      <c r="OWZ174" s="176"/>
      <c r="OXA174" s="176"/>
      <c r="OXB174" s="176"/>
      <c r="OXC174" s="176"/>
      <c r="OXD174" s="176"/>
      <c r="OXE174" s="176"/>
      <c r="OXF174" s="176"/>
      <c r="OXG174" s="176"/>
      <c r="OXH174" s="176"/>
      <c r="OXI174" s="176"/>
      <c r="OXJ174" s="176"/>
      <c r="OXK174" s="176"/>
      <c r="OXL174" s="176"/>
      <c r="OXM174" s="176"/>
      <c r="OXN174" s="176"/>
      <c r="OXO174" s="176"/>
      <c r="OXP174" s="176"/>
      <c r="OXQ174" s="176"/>
      <c r="OXR174" s="176"/>
      <c r="OXS174" s="176"/>
      <c r="OXT174" s="176"/>
      <c r="OXU174" s="176"/>
      <c r="OXV174" s="176"/>
      <c r="OXW174" s="176"/>
      <c r="OXX174" s="176"/>
      <c r="OXY174" s="176"/>
      <c r="OXZ174" s="176"/>
      <c r="OYA174" s="176"/>
      <c r="OYB174" s="176"/>
      <c r="OYC174" s="176"/>
      <c r="OYD174" s="176"/>
      <c r="OYE174" s="176"/>
      <c r="OYF174" s="176"/>
      <c r="OYG174" s="176"/>
      <c r="OYH174" s="176"/>
      <c r="OYI174" s="176"/>
      <c r="OYJ174" s="176"/>
      <c r="OYK174" s="176"/>
      <c r="OYL174" s="176"/>
      <c r="OYM174" s="176"/>
      <c r="OYN174" s="176"/>
      <c r="OYO174" s="176"/>
      <c r="OYP174" s="176"/>
      <c r="OYQ174" s="176"/>
      <c r="OYR174" s="176"/>
      <c r="OYS174" s="176"/>
      <c r="OYT174" s="176"/>
      <c r="OYU174" s="176"/>
      <c r="OYV174" s="176"/>
      <c r="OYW174" s="176"/>
      <c r="OYX174" s="176"/>
      <c r="OYY174" s="176"/>
      <c r="OYZ174" s="176"/>
      <c r="OZA174" s="176"/>
      <c r="OZB174" s="176"/>
      <c r="OZC174" s="176"/>
      <c r="OZD174" s="176"/>
      <c r="OZE174" s="176"/>
      <c r="OZF174" s="176"/>
      <c r="OZG174" s="176"/>
      <c r="OZH174" s="176"/>
      <c r="OZI174" s="176"/>
      <c r="OZJ174" s="176"/>
      <c r="OZK174" s="176"/>
      <c r="OZL174" s="176"/>
      <c r="OZM174" s="176"/>
      <c r="OZN174" s="176"/>
      <c r="OZO174" s="176"/>
      <c r="OZP174" s="176"/>
      <c r="OZQ174" s="176"/>
      <c r="OZR174" s="176"/>
      <c r="OZS174" s="176"/>
      <c r="OZT174" s="176"/>
      <c r="OZU174" s="176"/>
      <c r="OZV174" s="176"/>
      <c r="OZW174" s="176"/>
      <c r="OZX174" s="176"/>
      <c r="OZY174" s="176"/>
      <c r="OZZ174" s="176"/>
      <c r="PAA174" s="176"/>
      <c r="PAB174" s="176"/>
      <c r="PAC174" s="176"/>
      <c r="PAD174" s="176"/>
      <c r="PAE174" s="176"/>
      <c r="PAF174" s="176"/>
      <c r="PAG174" s="176"/>
      <c r="PAH174" s="176"/>
      <c r="PAI174" s="176"/>
      <c r="PAJ174" s="176"/>
      <c r="PAK174" s="176"/>
      <c r="PAL174" s="176"/>
      <c r="PAM174" s="176"/>
      <c r="PAN174" s="176"/>
      <c r="PAO174" s="176"/>
      <c r="PAP174" s="176"/>
      <c r="PAQ174" s="176"/>
      <c r="PAR174" s="176"/>
      <c r="PAS174" s="176"/>
      <c r="PAT174" s="176"/>
      <c r="PAU174" s="176"/>
      <c r="PAV174" s="176"/>
      <c r="PAW174" s="176"/>
      <c r="PAX174" s="176"/>
      <c r="PAY174" s="176"/>
      <c r="PAZ174" s="176"/>
      <c r="PBA174" s="176"/>
      <c r="PBB174" s="176"/>
      <c r="PBC174" s="176"/>
      <c r="PBD174" s="176"/>
      <c r="PBE174" s="176"/>
      <c r="PBF174" s="176"/>
      <c r="PBG174" s="176"/>
      <c r="PBH174" s="176"/>
      <c r="PBI174" s="176"/>
      <c r="PBJ174" s="176"/>
      <c r="PBK174" s="176"/>
      <c r="PBL174" s="176"/>
      <c r="PBM174" s="176"/>
      <c r="PBN174" s="176"/>
      <c r="PBO174" s="176"/>
      <c r="PBP174" s="176"/>
      <c r="PBQ174" s="176"/>
      <c r="PBR174" s="176"/>
      <c r="PBS174" s="176"/>
      <c r="PBT174" s="176"/>
      <c r="PBU174" s="176"/>
      <c r="PBV174" s="176"/>
      <c r="PBW174" s="176"/>
      <c r="PBX174" s="176"/>
      <c r="PBY174" s="176"/>
      <c r="PBZ174" s="176"/>
      <c r="PCA174" s="176"/>
      <c r="PCB174" s="176"/>
      <c r="PCC174" s="176"/>
      <c r="PCD174" s="176"/>
      <c r="PCE174" s="176"/>
      <c r="PCF174" s="176"/>
      <c r="PCG174" s="176"/>
      <c r="PCH174" s="176"/>
      <c r="PCI174" s="176"/>
      <c r="PCJ174" s="176"/>
      <c r="PCK174" s="176"/>
      <c r="PCL174" s="176"/>
      <c r="PCM174" s="176"/>
      <c r="PCN174" s="176"/>
      <c r="PCO174" s="176"/>
      <c r="PCP174" s="176"/>
      <c r="PCQ174" s="176"/>
      <c r="PCR174" s="176"/>
      <c r="PCS174" s="176"/>
      <c r="PCT174" s="176"/>
      <c r="PCU174" s="176"/>
      <c r="PCV174" s="176"/>
      <c r="PCW174" s="176"/>
      <c r="PCX174" s="176"/>
      <c r="PCY174" s="176"/>
      <c r="PCZ174" s="176"/>
      <c r="PDA174" s="176"/>
      <c r="PDB174" s="176"/>
      <c r="PDC174" s="176"/>
      <c r="PDD174" s="176"/>
      <c r="PDE174" s="176"/>
      <c r="PDF174" s="176"/>
      <c r="PDG174" s="176"/>
      <c r="PDH174" s="176"/>
      <c r="PDI174" s="176"/>
      <c r="PDJ174" s="176"/>
      <c r="PDK174" s="176"/>
      <c r="PDL174" s="176"/>
      <c r="PDM174" s="176"/>
      <c r="PDN174" s="176"/>
      <c r="PDO174" s="176"/>
      <c r="PDP174" s="176"/>
      <c r="PDQ174" s="176"/>
      <c r="PDR174" s="176"/>
      <c r="PDS174" s="176"/>
      <c r="PDT174" s="176"/>
      <c r="PDU174" s="176"/>
      <c r="PDV174" s="176"/>
      <c r="PDW174" s="176"/>
      <c r="PDX174" s="176"/>
      <c r="PDY174" s="176"/>
      <c r="PDZ174" s="176"/>
      <c r="PEA174" s="176"/>
      <c r="PEB174" s="176"/>
      <c r="PEC174" s="176"/>
      <c r="PED174" s="176"/>
      <c r="PEE174" s="176"/>
      <c r="PEF174" s="176"/>
      <c r="PEG174" s="176"/>
      <c r="PEH174" s="176"/>
      <c r="PEI174" s="176"/>
      <c r="PEJ174" s="176"/>
      <c r="PEK174" s="176"/>
      <c r="PEL174" s="176"/>
      <c r="PEM174" s="176"/>
      <c r="PEN174" s="176"/>
      <c r="PEO174" s="176"/>
      <c r="PEP174" s="176"/>
      <c r="PEQ174" s="176"/>
      <c r="PER174" s="176"/>
      <c r="PES174" s="176"/>
      <c r="PET174" s="176"/>
      <c r="PEU174" s="176"/>
      <c r="PEV174" s="176"/>
      <c r="PEW174" s="176"/>
      <c r="PEX174" s="176"/>
      <c r="PEY174" s="176"/>
      <c r="PEZ174" s="176"/>
      <c r="PFA174" s="176"/>
      <c r="PFB174" s="176"/>
      <c r="PFC174" s="176"/>
      <c r="PFD174" s="176"/>
      <c r="PFE174" s="176"/>
      <c r="PFF174" s="176"/>
      <c r="PFG174" s="176"/>
      <c r="PFH174" s="176"/>
      <c r="PFI174" s="176"/>
      <c r="PFJ174" s="176"/>
      <c r="PFK174" s="176"/>
      <c r="PFL174" s="176"/>
      <c r="PFM174" s="176"/>
      <c r="PFN174" s="176"/>
      <c r="PFO174" s="176"/>
      <c r="PFP174" s="176"/>
      <c r="PFQ174" s="176"/>
      <c r="PFR174" s="176"/>
      <c r="PFS174" s="176"/>
      <c r="PFT174" s="176"/>
      <c r="PFU174" s="176"/>
      <c r="PFV174" s="176"/>
      <c r="PFW174" s="176"/>
      <c r="PFX174" s="176"/>
      <c r="PFY174" s="176"/>
      <c r="PFZ174" s="176"/>
      <c r="PGA174" s="176"/>
      <c r="PGB174" s="176"/>
      <c r="PGC174" s="176"/>
      <c r="PGD174" s="176"/>
      <c r="PGE174" s="176"/>
      <c r="PGF174" s="176"/>
      <c r="PGG174" s="176"/>
      <c r="PGH174" s="176"/>
      <c r="PGI174" s="176"/>
      <c r="PGJ174" s="176"/>
      <c r="PGK174" s="176"/>
      <c r="PGL174" s="176"/>
      <c r="PGM174" s="176"/>
      <c r="PGN174" s="176"/>
      <c r="PGO174" s="176"/>
      <c r="PGP174" s="176"/>
      <c r="PGQ174" s="176"/>
      <c r="PGR174" s="176"/>
      <c r="PGS174" s="176"/>
      <c r="PGT174" s="176"/>
      <c r="PGU174" s="176"/>
      <c r="PGV174" s="176"/>
      <c r="PGW174" s="176"/>
      <c r="PGX174" s="176"/>
      <c r="PGY174" s="176"/>
      <c r="PGZ174" s="176"/>
      <c r="PHA174" s="176"/>
      <c r="PHB174" s="176"/>
      <c r="PHC174" s="176"/>
      <c r="PHD174" s="176"/>
      <c r="PHE174" s="176"/>
      <c r="PHF174" s="176"/>
      <c r="PHG174" s="176"/>
      <c r="PHH174" s="176"/>
      <c r="PHI174" s="176"/>
      <c r="PHJ174" s="176"/>
      <c r="PHK174" s="176"/>
      <c r="PHL174" s="176"/>
      <c r="PHM174" s="176"/>
      <c r="PHN174" s="176"/>
      <c r="PHO174" s="176"/>
      <c r="PHP174" s="176"/>
      <c r="PHQ174" s="176"/>
      <c r="PHR174" s="176"/>
      <c r="PHS174" s="176"/>
      <c r="PHT174" s="176"/>
      <c r="PHU174" s="176"/>
      <c r="PHV174" s="176"/>
      <c r="PHW174" s="176"/>
      <c r="PHX174" s="176"/>
      <c r="PHY174" s="176"/>
      <c r="PHZ174" s="176"/>
      <c r="PIA174" s="176"/>
      <c r="PIB174" s="176"/>
      <c r="PIC174" s="176"/>
      <c r="PID174" s="176"/>
      <c r="PIE174" s="176"/>
      <c r="PIF174" s="176"/>
      <c r="PIG174" s="176"/>
      <c r="PIH174" s="176"/>
      <c r="PII174" s="176"/>
      <c r="PIJ174" s="176"/>
      <c r="PIK174" s="176"/>
      <c r="PIL174" s="176"/>
      <c r="PIM174" s="176"/>
      <c r="PIN174" s="176"/>
      <c r="PIO174" s="176"/>
      <c r="PIP174" s="176"/>
      <c r="PIQ174" s="176"/>
      <c r="PIR174" s="176"/>
      <c r="PIS174" s="176"/>
      <c r="PIT174" s="176"/>
      <c r="PIU174" s="176"/>
      <c r="PIV174" s="176"/>
      <c r="PIW174" s="176"/>
      <c r="PIX174" s="176"/>
      <c r="PIY174" s="176"/>
      <c r="PIZ174" s="176"/>
      <c r="PJA174" s="176"/>
      <c r="PJB174" s="176"/>
      <c r="PJC174" s="176"/>
      <c r="PJD174" s="176"/>
      <c r="PJE174" s="176"/>
      <c r="PJF174" s="176"/>
      <c r="PJG174" s="176"/>
      <c r="PJH174" s="176"/>
      <c r="PJI174" s="176"/>
      <c r="PJJ174" s="176"/>
      <c r="PJK174" s="176"/>
      <c r="PJL174" s="176"/>
      <c r="PJM174" s="176"/>
      <c r="PJN174" s="176"/>
      <c r="PJO174" s="176"/>
      <c r="PJP174" s="176"/>
      <c r="PJQ174" s="176"/>
      <c r="PJR174" s="176"/>
      <c r="PJS174" s="176"/>
      <c r="PJT174" s="176"/>
      <c r="PJU174" s="176"/>
      <c r="PJV174" s="176"/>
      <c r="PJW174" s="176"/>
      <c r="PJX174" s="176"/>
      <c r="PJY174" s="176"/>
      <c r="PJZ174" s="176"/>
      <c r="PKA174" s="176"/>
      <c r="PKB174" s="176"/>
      <c r="PKC174" s="176"/>
      <c r="PKD174" s="176"/>
      <c r="PKE174" s="176"/>
      <c r="PKF174" s="176"/>
      <c r="PKG174" s="176"/>
      <c r="PKH174" s="176"/>
      <c r="PKI174" s="176"/>
      <c r="PKJ174" s="176"/>
      <c r="PKK174" s="176"/>
      <c r="PKL174" s="176"/>
      <c r="PKM174" s="176"/>
      <c r="PKN174" s="176"/>
      <c r="PKO174" s="176"/>
      <c r="PKP174" s="176"/>
      <c r="PKQ174" s="176"/>
      <c r="PKR174" s="176"/>
      <c r="PKS174" s="176"/>
      <c r="PKT174" s="176"/>
      <c r="PKU174" s="176"/>
      <c r="PKV174" s="176"/>
      <c r="PKW174" s="176"/>
      <c r="PKX174" s="176"/>
      <c r="PKY174" s="176"/>
      <c r="PKZ174" s="176"/>
      <c r="PLA174" s="176"/>
      <c r="PLB174" s="176"/>
      <c r="PLC174" s="176"/>
      <c r="PLD174" s="176"/>
      <c r="PLE174" s="176"/>
      <c r="PLF174" s="176"/>
      <c r="PLG174" s="176"/>
      <c r="PLH174" s="176"/>
      <c r="PLI174" s="176"/>
      <c r="PLJ174" s="176"/>
      <c r="PLK174" s="176"/>
      <c r="PLL174" s="176"/>
      <c r="PLM174" s="176"/>
      <c r="PLN174" s="176"/>
      <c r="PLO174" s="176"/>
      <c r="PLP174" s="176"/>
      <c r="PLQ174" s="176"/>
      <c r="PLR174" s="176"/>
      <c r="PLS174" s="176"/>
      <c r="PLT174" s="176"/>
      <c r="PLU174" s="176"/>
      <c r="PLV174" s="176"/>
      <c r="PLW174" s="176"/>
      <c r="PLX174" s="176"/>
      <c r="PLY174" s="176"/>
      <c r="PLZ174" s="176"/>
      <c r="PMA174" s="176"/>
      <c r="PMB174" s="176"/>
      <c r="PMC174" s="176"/>
      <c r="PMD174" s="176"/>
      <c r="PME174" s="176"/>
      <c r="PMF174" s="176"/>
      <c r="PMG174" s="176"/>
      <c r="PMH174" s="176"/>
      <c r="PMI174" s="176"/>
      <c r="PMJ174" s="176"/>
      <c r="PMK174" s="176"/>
      <c r="PML174" s="176"/>
      <c r="PMM174" s="176"/>
      <c r="PMN174" s="176"/>
      <c r="PMO174" s="176"/>
      <c r="PMP174" s="176"/>
      <c r="PMQ174" s="176"/>
      <c r="PMR174" s="176"/>
      <c r="PMS174" s="176"/>
      <c r="PMT174" s="176"/>
      <c r="PMU174" s="176"/>
      <c r="PMV174" s="176"/>
      <c r="PMW174" s="176"/>
      <c r="PMX174" s="176"/>
      <c r="PMY174" s="176"/>
      <c r="PMZ174" s="176"/>
      <c r="PNA174" s="176"/>
      <c r="PNB174" s="176"/>
      <c r="PNC174" s="176"/>
      <c r="PND174" s="176"/>
      <c r="PNE174" s="176"/>
      <c r="PNF174" s="176"/>
      <c r="PNG174" s="176"/>
      <c r="PNH174" s="176"/>
      <c r="PNI174" s="176"/>
      <c r="PNJ174" s="176"/>
      <c r="PNK174" s="176"/>
      <c r="PNL174" s="176"/>
      <c r="PNM174" s="176"/>
      <c r="PNN174" s="176"/>
      <c r="PNO174" s="176"/>
      <c r="PNP174" s="176"/>
      <c r="PNQ174" s="176"/>
      <c r="PNR174" s="176"/>
      <c r="PNS174" s="176"/>
      <c r="PNT174" s="176"/>
      <c r="PNU174" s="176"/>
      <c r="PNV174" s="176"/>
      <c r="PNW174" s="176"/>
      <c r="PNX174" s="176"/>
      <c r="PNY174" s="176"/>
      <c r="PNZ174" s="176"/>
      <c r="POA174" s="176"/>
      <c r="POB174" s="176"/>
      <c r="POC174" s="176"/>
      <c r="POD174" s="176"/>
      <c r="POE174" s="176"/>
      <c r="POF174" s="176"/>
      <c r="POG174" s="176"/>
      <c r="POH174" s="176"/>
      <c r="POI174" s="176"/>
      <c r="POJ174" s="176"/>
      <c r="POK174" s="176"/>
      <c r="POL174" s="176"/>
      <c r="POM174" s="176"/>
      <c r="PON174" s="176"/>
      <c r="POO174" s="176"/>
      <c r="POP174" s="176"/>
      <c r="POQ174" s="176"/>
      <c r="POR174" s="176"/>
      <c r="POS174" s="176"/>
      <c r="POT174" s="176"/>
      <c r="POU174" s="176"/>
      <c r="POV174" s="176"/>
      <c r="POW174" s="176"/>
      <c r="POX174" s="176"/>
      <c r="POY174" s="176"/>
      <c r="POZ174" s="176"/>
      <c r="PPA174" s="176"/>
      <c r="PPB174" s="176"/>
      <c r="PPC174" s="176"/>
      <c r="PPD174" s="176"/>
      <c r="PPE174" s="176"/>
      <c r="PPF174" s="176"/>
      <c r="PPG174" s="176"/>
      <c r="PPH174" s="176"/>
      <c r="PPI174" s="176"/>
      <c r="PPJ174" s="176"/>
      <c r="PPK174" s="176"/>
      <c r="PPL174" s="176"/>
      <c r="PPM174" s="176"/>
      <c r="PPN174" s="176"/>
      <c r="PPO174" s="176"/>
      <c r="PPP174" s="176"/>
      <c r="PPQ174" s="176"/>
      <c r="PPR174" s="176"/>
      <c r="PPS174" s="176"/>
      <c r="PPT174" s="176"/>
      <c r="PPU174" s="176"/>
      <c r="PPV174" s="176"/>
      <c r="PPW174" s="176"/>
      <c r="PPX174" s="176"/>
      <c r="PPY174" s="176"/>
      <c r="PPZ174" s="176"/>
      <c r="PQA174" s="176"/>
      <c r="PQB174" s="176"/>
      <c r="PQC174" s="176"/>
      <c r="PQD174" s="176"/>
      <c r="PQE174" s="176"/>
      <c r="PQF174" s="176"/>
      <c r="PQG174" s="176"/>
      <c r="PQH174" s="176"/>
      <c r="PQI174" s="176"/>
      <c r="PQJ174" s="176"/>
      <c r="PQK174" s="176"/>
      <c r="PQL174" s="176"/>
      <c r="PQM174" s="176"/>
      <c r="PQN174" s="176"/>
      <c r="PQO174" s="176"/>
      <c r="PQP174" s="176"/>
      <c r="PQQ174" s="176"/>
      <c r="PQR174" s="176"/>
      <c r="PQS174" s="176"/>
      <c r="PQT174" s="176"/>
      <c r="PQU174" s="176"/>
      <c r="PQV174" s="176"/>
      <c r="PQW174" s="176"/>
      <c r="PQX174" s="176"/>
      <c r="PQY174" s="176"/>
      <c r="PQZ174" s="176"/>
      <c r="PRA174" s="176"/>
      <c r="PRB174" s="176"/>
      <c r="PRC174" s="176"/>
      <c r="PRD174" s="176"/>
      <c r="PRE174" s="176"/>
      <c r="PRF174" s="176"/>
      <c r="PRG174" s="176"/>
      <c r="PRH174" s="176"/>
      <c r="PRI174" s="176"/>
      <c r="PRJ174" s="176"/>
      <c r="PRK174" s="176"/>
      <c r="PRL174" s="176"/>
      <c r="PRM174" s="176"/>
      <c r="PRN174" s="176"/>
      <c r="PRO174" s="176"/>
      <c r="PRP174" s="176"/>
      <c r="PRQ174" s="176"/>
      <c r="PRR174" s="176"/>
      <c r="PRS174" s="176"/>
      <c r="PRT174" s="176"/>
      <c r="PRU174" s="176"/>
      <c r="PRV174" s="176"/>
      <c r="PRW174" s="176"/>
      <c r="PRX174" s="176"/>
      <c r="PRY174" s="176"/>
      <c r="PRZ174" s="176"/>
      <c r="PSA174" s="176"/>
      <c r="PSB174" s="176"/>
      <c r="PSC174" s="176"/>
      <c r="PSD174" s="176"/>
      <c r="PSE174" s="176"/>
      <c r="PSF174" s="176"/>
      <c r="PSG174" s="176"/>
      <c r="PSH174" s="176"/>
      <c r="PSI174" s="176"/>
      <c r="PSJ174" s="176"/>
      <c r="PSK174" s="176"/>
      <c r="PSL174" s="176"/>
      <c r="PSM174" s="176"/>
      <c r="PSN174" s="176"/>
      <c r="PSO174" s="176"/>
      <c r="PSP174" s="176"/>
      <c r="PSQ174" s="176"/>
      <c r="PSR174" s="176"/>
      <c r="PSS174" s="176"/>
      <c r="PST174" s="176"/>
      <c r="PSU174" s="176"/>
      <c r="PSV174" s="176"/>
      <c r="PSW174" s="176"/>
      <c r="PSX174" s="176"/>
      <c r="PSY174" s="176"/>
      <c r="PSZ174" s="176"/>
      <c r="PTA174" s="176"/>
      <c r="PTB174" s="176"/>
      <c r="PTC174" s="176"/>
      <c r="PTD174" s="176"/>
      <c r="PTE174" s="176"/>
      <c r="PTF174" s="176"/>
      <c r="PTG174" s="176"/>
      <c r="PTH174" s="176"/>
      <c r="PTI174" s="176"/>
      <c r="PTJ174" s="176"/>
      <c r="PTK174" s="176"/>
      <c r="PTL174" s="176"/>
      <c r="PTM174" s="176"/>
      <c r="PTN174" s="176"/>
      <c r="PTO174" s="176"/>
      <c r="PTP174" s="176"/>
      <c r="PTQ174" s="176"/>
      <c r="PTR174" s="176"/>
      <c r="PTS174" s="176"/>
      <c r="PTT174" s="176"/>
      <c r="PTU174" s="176"/>
      <c r="PTV174" s="176"/>
      <c r="PTW174" s="176"/>
      <c r="PTX174" s="176"/>
      <c r="PTY174" s="176"/>
      <c r="PTZ174" s="176"/>
      <c r="PUA174" s="176"/>
      <c r="PUB174" s="176"/>
      <c r="PUC174" s="176"/>
      <c r="PUD174" s="176"/>
      <c r="PUE174" s="176"/>
      <c r="PUF174" s="176"/>
      <c r="PUG174" s="176"/>
      <c r="PUH174" s="176"/>
      <c r="PUI174" s="176"/>
      <c r="PUJ174" s="176"/>
      <c r="PUK174" s="176"/>
      <c r="PUL174" s="176"/>
      <c r="PUM174" s="176"/>
      <c r="PUN174" s="176"/>
      <c r="PUO174" s="176"/>
      <c r="PUP174" s="176"/>
      <c r="PUQ174" s="176"/>
      <c r="PUR174" s="176"/>
      <c r="PUS174" s="176"/>
      <c r="PUT174" s="176"/>
      <c r="PUU174" s="176"/>
      <c r="PUV174" s="176"/>
      <c r="PUW174" s="176"/>
      <c r="PUX174" s="176"/>
      <c r="PUY174" s="176"/>
      <c r="PUZ174" s="176"/>
      <c r="PVA174" s="176"/>
      <c r="PVB174" s="176"/>
      <c r="PVC174" s="176"/>
      <c r="PVD174" s="176"/>
      <c r="PVE174" s="176"/>
      <c r="PVF174" s="176"/>
      <c r="PVG174" s="176"/>
      <c r="PVH174" s="176"/>
      <c r="PVI174" s="176"/>
      <c r="PVJ174" s="176"/>
      <c r="PVK174" s="176"/>
      <c r="PVL174" s="176"/>
      <c r="PVM174" s="176"/>
      <c r="PVN174" s="176"/>
      <c r="PVO174" s="176"/>
      <c r="PVP174" s="176"/>
      <c r="PVQ174" s="176"/>
      <c r="PVR174" s="176"/>
      <c r="PVS174" s="176"/>
      <c r="PVT174" s="176"/>
      <c r="PVU174" s="176"/>
      <c r="PVV174" s="176"/>
      <c r="PVW174" s="176"/>
      <c r="PVX174" s="176"/>
      <c r="PVY174" s="176"/>
      <c r="PVZ174" s="176"/>
      <c r="PWA174" s="176"/>
      <c r="PWB174" s="176"/>
      <c r="PWC174" s="176"/>
      <c r="PWD174" s="176"/>
      <c r="PWE174" s="176"/>
      <c r="PWF174" s="176"/>
      <c r="PWG174" s="176"/>
      <c r="PWH174" s="176"/>
      <c r="PWI174" s="176"/>
      <c r="PWJ174" s="176"/>
      <c r="PWK174" s="176"/>
      <c r="PWL174" s="176"/>
      <c r="PWM174" s="176"/>
      <c r="PWN174" s="176"/>
      <c r="PWO174" s="176"/>
      <c r="PWP174" s="176"/>
      <c r="PWQ174" s="176"/>
      <c r="PWR174" s="176"/>
      <c r="PWS174" s="176"/>
      <c r="PWT174" s="176"/>
      <c r="PWU174" s="176"/>
      <c r="PWV174" s="176"/>
      <c r="PWW174" s="176"/>
      <c r="PWX174" s="176"/>
      <c r="PWY174" s="176"/>
      <c r="PWZ174" s="176"/>
      <c r="PXA174" s="176"/>
      <c r="PXB174" s="176"/>
      <c r="PXC174" s="176"/>
      <c r="PXD174" s="176"/>
      <c r="PXE174" s="176"/>
      <c r="PXF174" s="176"/>
      <c r="PXG174" s="176"/>
      <c r="PXH174" s="176"/>
      <c r="PXI174" s="176"/>
      <c r="PXJ174" s="176"/>
      <c r="PXK174" s="176"/>
      <c r="PXL174" s="176"/>
      <c r="PXM174" s="176"/>
      <c r="PXN174" s="176"/>
      <c r="PXO174" s="176"/>
      <c r="PXP174" s="176"/>
      <c r="PXQ174" s="176"/>
      <c r="PXR174" s="176"/>
      <c r="PXS174" s="176"/>
      <c r="PXT174" s="176"/>
      <c r="PXU174" s="176"/>
      <c r="PXV174" s="176"/>
      <c r="PXW174" s="176"/>
      <c r="PXX174" s="176"/>
      <c r="PXY174" s="176"/>
      <c r="PXZ174" s="176"/>
      <c r="PYA174" s="176"/>
      <c r="PYB174" s="176"/>
      <c r="PYC174" s="176"/>
      <c r="PYD174" s="176"/>
      <c r="PYE174" s="176"/>
      <c r="PYF174" s="176"/>
      <c r="PYG174" s="176"/>
      <c r="PYH174" s="176"/>
      <c r="PYI174" s="176"/>
      <c r="PYJ174" s="176"/>
      <c r="PYK174" s="176"/>
      <c r="PYL174" s="176"/>
      <c r="PYM174" s="176"/>
      <c r="PYN174" s="176"/>
      <c r="PYO174" s="176"/>
      <c r="PYP174" s="176"/>
      <c r="PYQ174" s="176"/>
      <c r="PYR174" s="176"/>
      <c r="PYS174" s="176"/>
      <c r="PYT174" s="176"/>
      <c r="PYU174" s="176"/>
      <c r="PYV174" s="176"/>
      <c r="PYW174" s="176"/>
      <c r="PYX174" s="176"/>
      <c r="PYY174" s="176"/>
      <c r="PYZ174" s="176"/>
      <c r="PZA174" s="176"/>
      <c r="PZB174" s="176"/>
      <c r="PZC174" s="176"/>
      <c r="PZD174" s="176"/>
      <c r="PZE174" s="176"/>
      <c r="PZF174" s="176"/>
      <c r="PZG174" s="176"/>
      <c r="PZH174" s="176"/>
      <c r="PZI174" s="176"/>
      <c r="PZJ174" s="176"/>
      <c r="PZK174" s="176"/>
      <c r="PZL174" s="176"/>
      <c r="PZM174" s="176"/>
      <c r="PZN174" s="176"/>
      <c r="PZO174" s="176"/>
      <c r="PZP174" s="176"/>
      <c r="PZQ174" s="176"/>
      <c r="PZR174" s="176"/>
      <c r="PZS174" s="176"/>
      <c r="PZT174" s="176"/>
      <c r="PZU174" s="176"/>
      <c r="PZV174" s="176"/>
      <c r="PZW174" s="176"/>
      <c r="PZX174" s="176"/>
      <c r="PZY174" s="176"/>
      <c r="PZZ174" s="176"/>
      <c r="QAA174" s="176"/>
      <c r="QAB174" s="176"/>
      <c r="QAC174" s="176"/>
      <c r="QAD174" s="176"/>
      <c r="QAE174" s="176"/>
      <c r="QAF174" s="176"/>
      <c r="QAG174" s="176"/>
      <c r="QAH174" s="176"/>
      <c r="QAI174" s="176"/>
      <c r="QAJ174" s="176"/>
      <c r="QAK174" s="176"/>
      <c r="QAL174" s="176"/>
      <c r="QAM174" s="176"/>
      <c r="QAN174" s="176"/>
      <c r="QAO174" s="176"/>
      <c r="QAP174" s="176"/>
      <c r="QAQ174" s="176"/>
      <c r="QAR174" s="176"/>
      <c r="QAS174" s="176"/>
      <c r="QAT174" s="176"/>
      <c r="QAU174" s="176"/>
      <c r="QAV174" s="176"/>
      <c r="QAW174" s="176"/>
      <c r="QAX174" s="176"/>
      <c r="QAY174" s="176"/>
      <c r="QAZ174" s="176"/>
      <c r="QBA174" s="176"/>
      <c r="QBB174" s="176"/>
      <c r="QBC174" s="176"/>
      <c r="QBD174" s="176"/>
      <c r="QBE174" s="176"/>
      <c r="QBF174" s="176"/>
      <c r="QBG174" s="176"/>
      <c r="QBH174" s="176"/>
      <c r="QBI174" s="176"/>
      <c r="QBJ174" s="176"/>
      <c r="QBK174" s="176"/>
      <c r="QBL174" s="176"/>
      <c r="QBM174" s="176"/>
      <c r="QBN174" s="176"/>
      <c r="QBO174" s="176"/>
      <c r="QBP174" s="176"/>
      <c r="QBQ174" s="176"/>
      <c r="QBR174" s="176"/>
      <c r="QBS174" s="176"/>
      <c r="QBT174" s="176"/>
      <c r="QBU174" s="176"/>
      <c r="QBV174" s="176"/>
      <c r="QBW174" s="176"/>
      <c r="QBX174" s="176"/>
      <c r="QBY174" s="176"/>
      <c r="QBZ174" s="176"/>
      <c r="QCA174" s="176"/>
      <c r="QCB174" s="176"/>
      <c r="QCC174" s="176"/>
      <c r="QCD174" s="176"/>
      <c r="QCE174" s="176"/>
      <c r="QCF174" s="176"/>
      <c r="QCG174" s="176"/>
      <c r="QCH174" s="176"/>
      <c r="QCI174" s="176"/>
      <c r="QCJ174" s="176"/>
      <c r="QCK174" s="176"/>
      <c r="QCL174" s="176"/>
      <c r="QCM174" s="176"/>
      <c r="QCN174" s="176"/>
      <c r="QCO174" s="176"/>
      <c r="QCP174" s="176"/>
      <c r="QCQ174" s="176"/>
      <c r="QCR174" s="176"/>
      <c r="QCS174" s="176"/>
      <c r="QCT174" s="176"/>
      <c r="QCU174" s="176"/>
      <c r="QCV174" s="176"/>
      <c r="QCW174" s="176"/>
      <c r="QCX174" s="176"/>
      <c r="QCY174" s="176"/>
      <c r="QCZ174" s="176"/>
      <c r="QDA174" s="176"/>
      <c r="QDB174" s="176"/>
      <c r="QDC174" s="176"/>
      <c r="QDD174" s="176"/>
      <c r="QDE174" s="176"/>
      <c r="QDF174" s="176"/>
      <c r="QDG174" s="176"/>
      <c r="QDH174" s="176"/>
      <c r="QDI174" s="176"/>
      <c r="QDJ174" s="176"/>
      <c r="QDK174" s="176"/>
      <c r="QDL174" s="176"/>
      <c r="QDM174" s="176"/>
      <c r="QDN174" s="176"/>
      <c r="QDO174" s="176"/>
      <c r="QDP174" s="176"/>
      <c r="QDQ174" s="176"/>
      <c r="QDR174" s="176"/>
      <c r="QDS174" s="176"/>
      <c r="QDT174" s="176"/>
      <c r="QDU174" s="176"/>
      <c r="QDV174" s="176"/>
      <c r="QDW174" s="176"/>
      <c r="QDX174" s="176"/>
      <c r="QDY174" s="176"/>
      <c r="QDZ174" s="176"/>
      <c r="QEA174" s="176"/>
      <c r="QEB174" s="176"/>
      <c r="QEC174" s="176"/>
      <c r="QED174" s="176"/>
      <c r="QEE174" s="176"/>
      <c r="QEF174" s="176"/>
      <c r="QEG174" s="176"/>
      <c r="QEH174" s="176"/>
      <c r="QEI174" s="176"/>
      <c r="QEJ174" s="176"/>
      <c r="QEK174" s="176"/>
      <c r="QEL174" s="176"/>
      <c r="QEM174" s="176"/>
      <c r="QEN174" s="176"/>
      <c r="QEO174" s="176"/>
      <c r="QEP174" s="176"/>
      <c r="QEQ174" s="176"/>
      <c r="QER174" s="176"/>
      <c r="QES174" s="176"/>
      <c r="QET174" s="176"/>
      <c r="QEU174" s="176"/>
      <c r="QEV174" s="176"/>
      <c r="QEW174" s="176"/>
      <c r="QEX174" s="176"/>
      <c r="QEY174" s="176"/>
      <c r="QEZ174" s="176"/>
      <c r="QFA174" s="176"/>
      <c r="QFB174" s="176"/>
      <c r="QFC174" s="176"/>
      <c r="QFD174" s="176"/>
      <c r="QFE174" s="176"/>
      <c r="QFF174" s="176"/>
      <c r="QFG174" s="176"/>
      <c r="QFH174" s="176"/>
      <c r="QFI174" s="176"/>
      <c r="QFJ174" s="176"/>
      <c r="QFK174" s="176"/>
      <c r="QFL174" s="176"/>
      <c r="QFM174" s="176"/>
      <c r="QFN174" s="176"/>
      <c r="QFO174" s="176"/>
      <c r="QFP174" s="176"/>
      <c r="QFQ174" s="176"/>
      <c r="QFR174" s="176"/>
      <c r="QFS174" s="176"/>
      <c r="QFT174" s="176"/>
      <c r="QFU174" s="176"/>
      <c r="QFV174" s="176"/>
      <c r="QFW174" s="176"/>
      <c r="QFX174" s="176"/>
      <c r="QFY174" s="176"/>
      <c r="QFZ174" s="176"/>
      <c r="QGA174" s="176"/>
      <c r="QGB174" s="176"/>
      <c r="QGC174" s="176"/>
      <c r="QGD174" s="176"/>
      <c r="QGE174" s="176"/>
      <c r="QGF174" s="176"/>
      <c r="QGG174" s="176"/>
      <c r="QGH174" s="176"/>
      <c r="QGI174" s="176"/>
      <c r="QGJ174" s="176"/>
      <c r="QGK174" s="176"/>
      <c r="QGL174" s="176"/>
      <c r="QGM174" s="176"/>
      <c r="QGN174" s="176"/>
      <c r="QGO174" s="176"/>
      <c r="QGP174" s="176"/>
      <c r="QGQ174" s="176"/>
      <c r="QGR174" s="176"/>
      <c r="QGS174" s="176"/>
      <c r="QGT174" s="176"/>
      <c r="QGU174" s="176"/>
      <c r="QGV174" s="176"/>
      <c r="QGW174" s="176"/>
      <c r="QGX174" s="176"/>
      <c r="QGY174" s="176"/>
      <c r="QGZ174" s="176"/>
      <c r="QHA174" s="176"/>
      <c r="QHB174" s="176"/>
      <c r="QHC174" s="176"/>
      <c r="QHD174" s="176"/>
      <c r="QHE174" s="176"/>
      <c r="QHF174" s="176"/>
      <c r="QHG174" s="176"/>
      <c r="QHH174" s="176"/>
      <c r="QHI174" s="176"/>
      <c r="QHJ174" s="176"/>
      <c r="QHK174" s="176"/>
      <c r="QHL174" s="176"/>
      <c r="QHM174" s="176"/>
      <c r="QHN174" s="176"/>
      <c r="QHO174" s="176"/>
      <c r="QHP174" s="176"/>
      <c r="QHQ174" s="176"/>
      <c r="QHR174" s="176"/>
      <c r="QHS174" s="176"/>
      <c r="QHT174" s="176"/>
      <c r="QHU174" s="176"/>
      <c r="QHV174" s="176"/>
      <c r="QHW174" s="176"/>
      <c r="QHX174" s="176"/>
      <c r="QHY174" s="176"/>
      <c r="QHZ174" s="176"/>
      <c r="QIA174" s="176"/>
      <c r="QIB174" s="176"/>
      <c r="QIC174" s="176"/>
      <c r="QID174" s="176"/>
      <c r="QIE174" s="176"/>
      <c r="QIF174" s="176"/>
      <c r="QIG174" s="176"/>
      <c r="QIH174" s="176"/>
      <c r="QII174" s="176"/>
      <c r="QIJ174" s="176"/>
      <c r="QIK174" s="176"/>
      <c r="QIL174" s="176"/>
      <c r="QIM174" s="176"/>
      <c r="QIN174" s="176"/>
      <c r="QIO174" s="176"/>
      <c r="QIP174" s="176"/>
      <c r="QIQ174" s="176"/>
      <c r="QIR174" s="176"/>
      <c r="QIS174" s="176"/>
      <c r="QIT174" s="176"/>
      <c r="QIU174" s="176"/>
      <c r="QIV174" s="176"/>
      <c r="QIW174" s="176"/>
      <c r="QIX174" s="176"/>
      <c r="QIY174" s="176"/>
      <c r="QIZ174" s="176"/>
      <c r="QJA174" s="176"/>
      <c r="QJB174" s="176"/>
      <c r="QJC174" s="176"/>
      <c r="QJD174" s="176"/>
      <c r="QJE174" s="176"/>
      <c r="QJF174" s="176"/>
      <c r="QJG174" s="176"/>
      <c r="QJH174" s="176"/>
      <c r="QJI174" s="176"/>
      <c r="QJJ174" s="176"/>
      <c r="QJK174" s="176"/>
      <c r="QJL174" s="176"/>
      <c r="QJM174" s="176"/>
      <c r="QJN174" s="176"/>
      <c r="QJO174" s="176"/>
      <c r="QJP174" s="176"/>
      <c r="QJQ174" s="176"/>
      <c r="QJR174" s="176"/>
      <c r="QJS174" s="176"/>
      <c r="QJT174" s="176"/>
      <c r="QJU174" s="176"/>
      <c r="QJV174" s="176"/>
      <c r="QJW174" s="176"/>
      <c r="QJX174" s="176"/>
      <c r="QJY174" s="176"/>
      <c r="QJZ174" s="176"/>
      <c r="QKA174" s="176"/>
      <c r="QKB174" s="176"/>
      <c r="QKC174" s="176"/>
      <c r="QKD174" s="176"/>
      <c r="QKE174" s="176"/>
      <c r="QKF174" s="176"/>
      <c r="QKG174" s="176"/>
      <c r="QKH174" s="176"/>
      <c r="QKI174" s="176"/>
      <c r="QKJ174" s="176"/>
      <c r="QKK174" s="176"/>
      <c r="QKL174" s="176"/>
      <c r="QKM174" s="176"/>
      <c r="QKN174" s="176"/>
      <c r="QKO174" s="176"/>
      <c r="QKP174" s="176"/>
      <c r="QKQ174" s="176"/>
      <c r="QKR174" s="176"/>
      <c r="QKS174" s="176"/>
      <c r="QKT174" s="176"/>
      <c r="QKU174" s="176"/>
      <c r="QKV174" s="176"/>
      <c r="QKW174" s="176"/>
      <c r="QKX174" s="176"/>
      <c r="QKY174" s="176"/>
      <c r="QKZ174" s="176"/>
      <c r="QLA174" s="176"/>
      <c r="QLB174" s="176"/>
      <c r="QLC174" s="176"/>
      <c r="QLD174" s="176"/>
      <c r="QLE174" s="176"/>
      <c r="QLF174" s="176"/>
      <c r="QLG174" s="176"/>
      <c r="QLH174" s="176"/>
      <c r="QLI174" s="176"/>
      <c r="QLJ174" s="176"/>
      <c r="QLK174" s="176"/>
      <c r="QLL174" s="176"/>
      <c r="QLM174" s="176"/>
      <c r="QLN174" s="176"/>
      <c r="QLO174" s="176"/>
      <c r="QLP174" s="176"/>
      <c r="QLQ174" s="176"/>
      <c r="QLR174" s="176"/>
      <c r="QLS174" s="176"/>
      <c r="QLT174" s="176"/>
      <c r="QLU174" s="176"/>
      <c r="QLV174" s="176"/>
      <c r="QLW174" s="176"/>
      <c r="QLX174" s="176"/>
      <c r="QLY174" s="176"/>
      <c r="QLZ174" s="176"/>
      <c r="QMA174" s="176"/>
      <c r="QMB174" s="176"/>
      <c r="QMC174" s="176"/>
      <c r="QMD174" s="176"/>
      <c r="QME174" s="176"/>
      <c r="QMF174" s="176"/>
      <c r="QMG174" s="176"/>
      <c r="QMH174" s="176"/>
      <c r="QMI174" s="176"/>
      <c r="QMJ174" s="176"/>
      <c r="QMK174" s="176"/>
      <c r="QML174" s="176"/>
      <c r="QMM174" s="176"/>
      <c r="QMN174" s="176"/>
      <c r="QMO174" s="176"/>
      <c r="QMP174" s="176"/>
      <c r="QMQ174" s="176"/>
      <c r="QMR174" s="176"/>
      <c r="QMS174" s="176"/>
      <c r="QMT174" s="176"/>
      <c r="QMU174" s="176"/>
      <c r="QMV174" s="176"/>
      <c r="QMW174" s="176"/>
      <c r="QMX174" s="176"/>
      <c r="QMY174" s="176"/>
      <c r="QMZ174" s="176"/>
      <c r="QNA174" s="176"/>
      <c r="QNB174" s="176"/>
      <c r="QNC174" s="176"/>
      <c r="QND174" s="176"/>
      <c r="QNE174" s="176"/>
      <c r="QNF174" s="176"/>
      <c r="QNG174" s="176"/>
      <c r="QNH174" s="176"/>
      <c r="QNI174" s="176"/>
      <c r="QNJ174" s="176"/>
      <c r="QNK174" s="176"/>
      <c r="QNL174" s="176"/>
      <c r="QNM174" s="176"/>
      <c r="QNN174" s="176"/>
      <c r="QNO174" s="176"/>
      <c r="QNP174" s="176"/>
      <c r="QNQ174" s="176"/>
      <c r="QNR174" s="176"/>
      <c r="QNS174" s="176"/>
      <c r="QNT174" s="176"/>
      <c r="QNU174" s="176"/>
      <c r="QNV174" s="176"/>
      <c r="QNW174" s="176"/>
      <c r="QNX174" s="176"/>
      <c r="QNY174" s="176"/>
      <c r="QNZ174" s="176"/>
      <c r="QOA174" s="176"/>
      <c r="QOB174" s="176"/>
      <c r="QOC174" s="176"/>
      <c r="QOD174" s="176"/>
      <c r="QOE174" s="176"/>
      <c r="QOF174" s="176"/>
      <c r="QOG174" s="176"/>
      <c r="QOH174" s="176"/>
      <c r="QOI174" s="176"/>
      <c r="QOJ174" s="176"/>
      <c r="QOK174" s="176"/>
      <c r="QOL174" s="176"/>
      <c r="QOM174" s="176"/>
      <c r="QON174" s="176"/>
      <c r="QOO174" s="176"/>
      <c r="QOP174" s="176"/>
      <c r="QOQ174" s="176"/>
      <c r="QOR174" s="176"/>
      <c r="QOS174" s="176"/>
      <c r="QOT174" s="176"/>
      <c r="QOU174" s="176"/>
      <c r="QOV174" s="176"/>
      <c r="QOW174" s="176"/>
      <c r="QOX174" s="176"/>
      <c r="QOY174" s="176"/>
      <c r="QOZ174" s="176"/>
      <c r="QPA174" s="176"/>
      <c r="QPB174" s="176"/>
      <c r="QPC174" s="176"/>
      <c r="QPD174" s="176"/>
      <c r="QPE174" s="176"/>
      <c r="QPF174" s="176"/>
      <c r="QPG174" s="176"/>
      <c r="QPH174" s="176"/>
      <c r="QPI174" s="176"/>
      <c r="QPJ174" s="176"/>
      <c r="QPK174" s="176"/>
      <c r="QPL174" s="176"/>
      <c r="QPM174" s="176"/>
      <c r="QPN174" s="176"/>
      <c r="QPO174" s="176"/>
      <c r="QPP174" s="176"/>
      <c r="QPQ174" s="176"/>
      <c r="QPR174" s="176"/>
      <c r="QPS174" s="176"/>
      <c r="QPT174" s="176"/>
      <c r="QPU174" s="176"/>
      <c r="QPV174" s="176"/>
      <c r="QPW174" s="176"/>
      <c r="QPX174" s="176"/>
      <c r="QPY174" s="176"/>
      <c r="QPZ174" s="176"/>
      <c r="QQA174" s="176"/>
      <c r="QQB174" s="176"/>
      <c r="QQC174" s="176"/>
      <c r="QQD174" s="176"/>
      <c r="QQE174" s="176"/>
      <c r="QQF174" s="176"/>
      <c r="QQG174" s="176"/>
      <c r="QQH174" s="176"/>
      <c r="QQI174" s="176"/>
      <c r="QQJ174" s="176"/>
      <c r="QQK174" s="176"/>
      <c r="QQL174" s="176"/>
      <c r="QQM174" s="176"/>
      <c r="QQN174" s="176"/>
      <c r="QQO174" s="176"/>
      <c r="QQP174" s="176"/>
      <c r="QQQ174" s="176"/>
      <c r="QQR174" s="176"/>
      <c r="QQS174" s="176"/>
      <c r="QQT174" s="176"/>
      <c r="QQU174" s="176"/>
      <c r="QQV174" s="176"/>
      <c r="QQW174" s="176"/>
      <c r="QQX174" s="176"/>
      <c r="QQY174" s="176"/>
      <c r="QQZ174" s="176"/>
      <c r="QRA174" s="176"/>
      <c r="QRB174" s="176"/>
      <c r="QRC174" s="176"/>
      <c r="QRD174" s="176"/>
      <c r="QRE174" s="176"/>
      <c r="QRF174" s="176"/>
      <c r="QRG174" s="176"/>
      <c r="QRH174" s="176"/>
      <c r="QRI174" s="176"/>
      <c r="QRJ174" s="176"/>
      <c r="QRK174" s="176"/>
      <c r="QRL174" s="176"/>
      <c r="QRM174" s="176"/>
      <c r="QRN174" s="176"/>
      <c r="QRO174" s="176"/>
      <c r="QRP174" s="176"/>
      <c r="QRQ174" s="176"/>
      <c r="QRR174" s="176"/>
      <c r="QRS174" s="176"/>
      <c r="QRT174" s="176"/>
      <c r="QRU174" s="176"/>
      <c r="QRV174" s="176"/>
      <c r="QRW174" s="176"/>
      <c r="QRX174" s="176"/>
      <c r="QRY174" s="176"/>
      <c r="QRZ174" s="176"/>
      <c r="QSA174" s="176"/>
      <c r="QSB174" s="176"/>
      <c r="QSC174" s="176"/>
      <c r="QSD174" s="176"/>
      <c r="QSE174" s="176"/>
      <c r="QSF174" s="176"/>
      <c r="QSG174" s="176"/>
      <c r="QSH174" s="176"/>
      <c r="QSI174" s="176"/>
      <c r="QSJ174" s="176"/>
      <c r="QSK174" s="176"/>
      <c r="QSL174" s="176"/>
      <c r="QSM174" s="176"/>
      <c r="QSN174" s="176"/>
      <c r="QSO174" s="176"/>
      <c r="QSP174" s="176"/>
      <c r="QSQ174" s="176"/>
      <c r="QSR174" s="176"/>
      <c r="QSS174" s="176"/>
      <c r="QST174" s="176"/>
      <c r="QSU174" s="176"/>
      <c r="QSV174" s="176"/>
      <c r="QSW174" s="176"/>
      <c r="QSX174" s="176"/>
      <c r="QSY174" s="176"/>
      <c r="QSZ174" s="176"/>
      <c r="QTA174" s="176"/>
      <c r="QTB174" s="176"/>
      <c r="QTC174" s="176"/>
      <c r="QTD174" s="176"/>
      <c r="QTE174" s="176"/>
      <c r="QTF174" s="176"/>
      <c r="QTG174" s="176"/>
      <c r="QTH174" s="176"/>
      <c r="QTI174" s="176"/>
      <c r="QTJ174" s="176"/>
      <c r="QTK174" s="176"/>
      <c r="QTL174" s="176"/>
      <c r="QTM174" s="176"/>
      <c r="QTN174" s="176"/>
      <c r="QTO174" s="176"/>
      <c r="QTP174" s="176"/>
      <c r="QTQ174" s="176"/>
      <c r="QTR174" s="176"/>
      <c r="QTS174" s="176"/>
      <c r="QTT174" s="176"/>
      <c r="QTU174" s="176"/>
      <c r="QTV174" s="176"/>
      <c r="QTW174" s="176"/>
      <c r="QTX174" s="176"/>
      <c r="QTY174" s="176"/>
      <c r="QTZ174" s="176"/>
      <c r="QUA174" s="176"/>
      <c r="QUB174" s="176"/>
      <c r="QUC174" s="176"/>
      <c r="QUD174" s="176"/>
      <c r="QUE174" s="176"/>
      <c r="QUF174" s="176"/>
      <c r="QUG174" s="176"/>
      <c r="QUH174" s="176"/>
      <c r="QUI174" s="176"/>
      <c r="QUJ174" s="176"/>
      <c r="QUK174" s="176"/>
      <c r="QUL174" s="176"/>
      <c r="QUM174" s="176"/>
      <c r="QUN174" s="176"/>
      <c r="QUO174" s="176"/>
      <c r="QUP174" s="176"/>
      <c r="QUQ174" s="176"/>
      <c r="QUR174" s="176"/>
      <c r="QUS174" s="176"/>
      <c r="QUT174" s="176"/>
      <c r="QUU174" s="176"/>
      <c r="QUV174" s="176"/>
      <c r="QUW174" s="176"/>
      <c r="QUX174" s="176"/>
      <c r="QUY174" s="176"/>
      <c r="QUZ174" s="176"/>
      <c r="QVA174" s="176"/>
      <c r="QVB174" s="176"/>
      <c r="QVC174" s="176"/>
      <c r="QVD174" s="176"/>
      <c r="QVE174" s="176"/>
      <c r="QVF174" s="176"/>
      <c r="QVG174" s="176"/>
      <c r="QVH174" s="176"/>
      <c r="QVI174" s="176"/>
      <c r="QVJ174" s="176"/>
      <c r="QVK174" s="176"/>
      <c r="QVL174" s="176"/>
      <c r="QVM174" s="176"/>
      <c r="QVN174" s="176"/>
      <c r="QVO174" s="176"/>
      <c r="QVP174" s="176"/>
      <c r="QVQ174" s="176"/>
      <c r="QVR174" s="176"/>
      <c r="QVS174" s="176"/>
      <c r="QVT174" s="176"/>
      <c r="QVU174" s="176"/>
      <c r="QVV174" s="176"/>
      <c r="QVW174" s="176"/>
      <c r="QVX174" s="176"/>
      <c r="QVY174" s="176"/>
      <c r="QVZ174" s="176"/>
      <c r="QWA174" s="176"/>
      <c r="QWB174" s="176"/>
      <c r="QWC174" s="176"/>
      <c r="QWD174" s="176"/>
      <c r="QWE174" s="176"/>
      <c r="QWF174" s="176"/>
      <c r="QWG174" s="176"/>
      <c r="QWH174" s="176"/>
      <c r="QWI174" s="176"/>
      <c r="QWJ174" s="176"/>
      <c r="QWK174" s="176"/>
      <c r="QWL174" s="176"/>
      <c r="QWM174" s="176"/>
      <c r="QWN174" s="176"/>
      <c r="QWO174" s="176"/>
      <c r="QWP174" s="176"/>
      <c r="QWQ174" s="176"/>
      <c r="QWR174" s="176"/>
      <c r="QWS174" s="176"/>
      <c r="QWT174" s="176"/>
      <c r="QWU174" s="176"/>
      <c r="QWV174" s="176"/>
      <c r="QWW174" s="176"/>
      <c r="QWX174" s="176"/>
      <c r="QWY174" s="176"/>
      <c r="QWZ174" s="176"/>
      <c r="QXA174" s="176"/>
      <c r="QXB174" s="176"/>
      <c r="QXC174" s="176"/>
      <c r="QXD174" s="176"/>
      <c r="QXE174" s="176"/>
      <c r="QXF174" s="176"/>
      <c r="QXG174" s="176"/>
      <c r="QXH174" s="176"/>
      <c r="QXI174" s="176"/>
      <c r="QXJ174" s="176"/>
      <c r="QXK174" s="176"/>
      <c r="QXL174" s="176"/>
      <c r="QXM174" s="176"/>
      <c r="QXN174" s="176"/>
      <c r="QXO174" s="176"/>
      <c r="QXP174" s="176"/>
      <c r="QXQ174" s="176"/>
      <c r="QXR174" s="176"/>
      <c r="QXS174" s="176"/>
      <c r="QXT174" s="176"/>
      <c r="QXU174" s="176"/>
      <c r="QXV174" s="176"/>
      <c r="QXW174" s="176"/>
      <c r="QXX174" s="176"/>
      <c r="QXY174" s="176"/>
      <c r="QXZ174" s="176"/>
      <c r="QYA174" s="176"/>
      <c r="QYB174" s="176"/>
      <c r="QYC174" s="176"/>
      <c r="QYD174" s="176"/>
      <c r="QYE174" s="176"/>
      <c r="QYF174" s="176"/>
      <c r="QYG174" s="176"/>
      <c r="QYH174" s="176"/>
      <c r="QYI174" s="176"/>
      <c r="QYJ174" s="176"/>
      <c r="QYK174" s="176"/>
      <c r="QYL174" s="176"/>
      <c r="QYM174" s="176"/>
      <c r="QYN174" s="176"/>
      <c r="QYO174" s="176"/>
      <c r="QYP174" s="176"/>
      <c r="QYQ174" s="176"/>
      <c r="QYR174" s="176"/>
      <c r="QYS174" s="176"/>
      <c r="QYT174" s="176"/>
      <c r="QYU174" s="176"/>
      <c r="QYV174" s="176"/>
      <c r="QYW174" s="176"/>
      <c r="QYX174" s="176"/>
      <c r="QYY174" s="176"/>
      <c r="QYZ174" s="176"/>
      <c r="QZA174" s="176"/>
      <c r="QZB174" s="176"/>
      <c r="QZC174" s="176"/>
      <c r="QZD174" s="176"/>
      <c r="QZE174" s="176"/>
      <c r="QZF174" s="176"/>
      <c r="QZG174" s="176"/>
      <c r="QZH174" s="176"/>
      <c r="QZI174" s="176"/>
      <c r="QZJ174" s="176"/>
      <c r="QZK174" s="176"/>
      <c r="QZL174" s="176"/>
      <c r="QZM174" s="176"/>
      <c r="QZN174" s="176"/>
      <c r="QZO174" s="176"/>
      <c r="QZP174" s="176"/>
      <c r="QZQ174" s="176"/>
      <c r="QZR174" s="176"/>
      <c r="QZS174" s="176"/>
      <c r="QZT174" s="176"/>
      <c r="QZU174" s="176"/>
      <c r="QZV174" s="176"/>
      <c r="QZW174" s="176"/>
      <c r="QZX174" s="176"/>
      <c r="QZY174" s="176"/>
      <c r="QZZ174" s="176"/>
      <c r="RAA174" s="176"/>
      <c r="RAB174" s="176"/>
      <c r="RAC174" s="176"/>
      <c r="RAD174" s="176"/>
      <c r="RAE174" s="176"/>
      <c r="RAF174" s="176"/>
      <c r="RAG174" s="176"/>
      <c r="RAH174" s="176"/>
      <c r="RAI174" s="176"/>
      <c r="RAJ174" s="176"/>
      <c r="RAK174" s="176"/>
      <c r="RAL174" s="176"/>
      <c r="RAM174" s="176"/>
      <c r="RAN174" s="176"/>
      <c r="RAO174" s="176"/>
      <c r="RAP174" s="176"/>
      <c r="RAQ174" s="176"/>
      <c r="RAR174" s="176"/>
      <c r="RAS174" s="176"/>
      <c r="RAT174" s="176"/>
      <c r="RAU174" s="176"/>
      <c r="RAV174" s="176"/>
      <c r="RAW174" s="176"/>
      <c r="RAX174" s="176"/>
      <c r="RAY174" s="176"/>
      <c r="RAZ174" s="176"/>
      <c r="RBA174" s="176"/>
      <c r="RBB174" s="176"/>
      <c r="RBC174" s="176"/>
      <c r="RBD174" s="176"/>
      <c r="RBE174" s="176"/>
      <c r="RBF174" s="176"/>
      <c r="RBG174" s="176"/>
      <c r="RBH174" s="176"/>
      <c r="RBI174" s="176"/>
      <c r="RBJ174" s="176"/>
      <c r="RBK174" s="176"/>
      <c r="RBL174" s="176"/>
      <c r="RBM174" s="176"/>
      <c r="RBN174" s="176"/>
      <c r="RBO174" s="176"/>
      <c r="RBP174" s="176"/>
      <c r="RBQ174" s="176"/>
      <c r="RBR174" s="176"/>
      <c r="RBS174" s="176"/>
      <c r="RBT174" s="176"/>
      <c r="RBU174" s="176"/>
      <c r="RBV174" s="176"/>
      <c r="RBW174" s="176"/>
      <c r="RBX174" s="176"/>
      <c r="RBY174" s="176"/>
      <c r="RBZ174" s="176"/>
      <c r="RCA174" s="176"/>
      <c r="RCB174" s="176"/>
      <c r="RCC174" s="176"/>
      <c r="RCD174" s="176"/>
      <c r="RCE174" s="176"/>
      <c r="RCF174" s="176"/>
      <c r="RCG174" s="176"/>
      <c r="RCH174" s="176"/>
      <c r="RCI174" s="176"/>
      <c r="RCJ174" s="176"/>
      <c r="RCK174" s="176"/>
      <c r="RCL174" s="176"/>
      <c r="RCM174" s="176"/>
      <c r="RCN174" s="176"/>
      <c r="RCO174" s="176"/>
      <c r="RCP174" s="176"/>
      <c r="RCQ174" s="176"/>
      <c r="RCR174" s="176"/>
      <c r="RCS174" s="176"/>
      <c r="RCT174" s="176"/>
      <c r="RCU174" s="176"/>
      <c r="RCV174" s="176"/>
      <c r="RCW174" s="176"/>
      <c r="RCX174" s="176"/>
      <c r="RCY174" s="176"/>
      <c r="RCZ174" s="176"/>
      <c r="RDA174" s="176"/>
      <c r="RDB174" s="176"/>
      <c r="RDC174" s="176"/>
      <c r="RDD174" s="176"/>
      <c r="RDE174" s="176"/>
      <c r="RDF174" s="176"/>
      <c r="RDG174" s="176"/>
      <c r="RDH174" s="176"/>
      <c r="RDI174" s="176"/>
      <c r="RDJ174" s="176"/>
      <c r="RDK174" s="176"/>
      <c r="RDL174" s="176"/>
      <c r="RDM174" s="176"/>
      <c r="RDN174" s="176"/>
      <c r="RDO174" s="176"/>
      <c r="RDP174" s="176"/>
      <c r="RDQ174" s="176"/>
      <c r="RDR174" s="176"/>
      <c r="RDS174" s="176"/>
      <c r="RDT174" s="176"/>
      <c r="RDU174" s="176"/>
      <c r="RDV174" s="176"/>
      <c r="RDW174" s="176"/>
      <c r="RDX174" s="176"/>
      <c r="RDY174" s="176"/>
      <c r="RDZ174" s="176"/>
      <c r="REA174" s="176"/>
      <c r="REB174" s="176"/>
      <c r="REC174" s="176"/>
      <c r="RED174" s="176"/>
      <c r="REE174" s="176"/>
      <c r="REF174" s="176"/>
      <c r="REG174" s="176"/>
      <c r="REH174" s="176"/>
      <c r="REI174" s="176"/>
      <c r="REJ174" s="176"/>
      <c r="REK174" s="176"/>
      <c r="REL174" s="176"/>
      <c r="REM174" s="176"/>
      <c r="REN174" s="176"/>
      <c r="REO174" s="176"/>
      <c r="REP174" s="176"/>
      <c r="REQ174" s="176"/>
      <c r="RER174" s="176"/>
      <c r="RES174" s="176"/>
      <c r="RET174" s="176"/>
      <c r="REU174" s="176"/>
      <c r="REV174" s="176"/>
      <c r="REW174" s="176"/>
      <c r="REX174" s="176"/>
      <c r="REY174" s="176"/>
      <c r="REZ174" s="176"/>
      <c r="RFA174" s="176"/>
      <c r="RFB174" s="176"/>
      <c r="RFC174" s="176"/>
      <c r="RFD174" s="176"/>
      <c r="RFE174" s="176"/>
      <c r="RFF174" s="176"/>
      <c r="RFG174" s="176"/>
      <c r="RFH174" s="176"/>
      <c r="RFI174" s="176"/>
      <c r="RFJ174" s="176"/>
      <c r="RFK174" s="176"/>
      <c r="RFL174" s="176"/>
      <c r="RFM174" s="176"/>
      <c r="RFN174" s="176"/>
      <c r="RFO174" s="176"/>
      <c r="RFP174" s="176"/>
      <c r="RFQ174" s="176"/>
      <c r="RFR174" s="176"/>
      <c r="RFS174" s="176"/>
      <c r="RFT174" s="176"/>
      <c r="RFU174" s="176"/>
      <c r="RFV174" s="176"/>
      <c r="RFW174" s="176"/>
      <c r="RFX174" s="176"/>
      <c r="RFY174" s="176"/>
      <c r="RFZ174" s="176"/>
      <c r="RGA174" s="176"/>
      <c r="RGB174" s="176"/>
      <c r="RGC174" s="176"/>
      <c r="RGD174" s="176"/>
      <c r="RGE174" s="176"/>
      <c r="RGF174" s="176"/>
      <c r="RGG174" s="176"/>
      <c r="RGH174" s="176"/>
      <c r="RGI174" s="176"/>
      <c r="RGJ174" s="176"/>
      <c r="RGK174" s="176"/>
      <c r="RGL174" s="176"/>
      <c r="RGM174" s="176"/>
      <c r="RGN174" s="176"/>
      <c r="RGO174" s="176"/>
      <c r="RGP174" s="176"/>
      <c r="RGQ174" s="176"/>
      <c r="RGR174" s="176"/>
      <c r="RGS174" s="176"/>
      <c r="RGT174" s="176"/>
      <c r="RGU174" s="176"/>
      <c r="RGV174" s="176"/>
      <c r="RGW174" s="176"/>
      <c r="RGX174" s="176"/>
      <c r="RGY174" s="176"/>
      <c r="RGZ174" s="176"/>
      <c r="RHA174" s="176"/>
      <c r="RHB174" s="176"/>
      <c r="RHC174" s="176"/>
      <c r="RHD174" s="176"/>
      <c r="RHE174" s="176"/>
      <c r="RHF174" s="176"/>
      <c r="RHG174" s="176"/>
      <c r="RHH174" s="176"/>
      <c r="RHI174" s="176"/>
      <c r="RHJ174" s="176"/>
      <c r="RHK174" s="176"/>
      <c r="RHL174" s="176"/>
      <c r="RHM174" s="176"/>
      <c r="RHN174" s="176"/>
      <c r="RHO174" s="176"/>
      <c r="RHP174" s="176"/>
      <c r="RHQ174" s="176"/>
      <c r="RHR174" s="176"/>
      <c r="RHS174" s="176"/>
      <c r="RHT174" s="176"/>
      <c r="RHU174" s="176"/>
      <c r="RHV174" s="176"/>
      <c r="RHW174" s="176"/>
      <c r="RHX174" s="176"/>
      <c r="RHY174" s="176"/>
      <c r="RHZ174" s="176"/>
      <c r="RIA174" s="176"/>
      <c r="RIB174" s="176"/>
      <c r="RIC174" s="176"/>
      <c r="RID174" s="176"/>
      <c r="RIE174" s="176"/>
      <c r="RIF174" s="176"/>
      <c r="RIG174" s="176"/>
      <c r="RIH174" s="176"/>
      <c r="RII174" s="176"/>
      <c r="RIJ174" s="176"/>
      <c r="RIK174" s="176"/>
      <c r="RIL174" s="176"/>
      <c r="RIM174" s="176"/>
      <c r="RIN174" s="176"/>
      <c r="RIO174" s="176"/>
      <c r="RIP174" s="176"/>
      <c r="RIQ174" s="176"/>
      <c r="RIR174" s="176"/>
      <c r="RIS174" s="176"/>
      <c r="RIT174" s="176"/>
      <c r="RIU174" s="176"/>
      <c r="RIV174" s="176"/>
      <c r="RIW174" s="176"/>
      <c r="RIX174" s="176"/>
      <c r="RIY174" s="176"/>
      <c r="RIZ174" s="176"/>
      <c r="RJA174" s="176"/>
      <c r="RJB174" s="176"/>
      <c r="RJC174" s="176"/>
      <c r="RJD174" s="176"/>
      <c r="RJE174" s="176"/>
      <c r="RJF174" s="176"/>
      <c r="RJG174" s="176"/>
      <c r="RJH174" s="176"/>
      <c r="RJI174" s="176"/>
      <c r="RJJ174" s="176"/>
      <c r="RJK174" s="176"/>
      <c r="RJL174" s="176"/>
      <c r="RJM174" s="176"/>
      <c r="RJN174" s="176"/>
      <c r="RJO174" s="176"/>
      <c r="RJP174" s="176"/>
      <c r="RJQ174" s="176"/>
      <c r="RJR174" s="176"/>
      <c r="RJS174" s="176"/>
      <c r="RJT174" s="176"/>
      <c r="RJU174" s="176"/>
      <c r="RJV174" s="176"/>
      <c r="RJW174" s="176"/>
      <c r="RJX174" s="176"/>
      <c r="RJY174" s="176"/>
      <c r="RJZ174" s="176"/>
      <c r="RKA174" s="176"/>
      <c r="RKB174" s="176"/>
      <c r="RKC174" s="176"/>
      <c r="RKD174" s="176"/>
      <c r="RKE174" s="176"/>
      <c r="RKF174" s="176"/>
      <c r="RKG174" s="176"/>
      <c r="RKH174" s="176"/>
      <c r="RKI174" s="176"/>
      <c r="RKJ174" s="176"/>
      <c r="RKK174" s="176"/>
      <c r="RKL174" s="176"/>
      <c r="RKM174" s="176"/>
      <c r="RKN174" s="176"/>
      <c r="RKO174" s="176"/>
      <c r="RKP174" s="176"/>
      <c r="RKQ174" s="176"/>
      <c r="RKR174" s="176"/>
      <c r="RKS174" s="176"/>
      <c r="RKT174" s="176"/>
      <c r="RKU174" s="176"/>
      <c r="RKV174" s="176"/>
      <c r="RKW174" s="176"/>
      <c r="RKX174" s="176"/>
      <c r="RKY174" s="176"/>
      <c r="RKZ174" s="176"/>
      <c r="RLA174" s="176"/>
      <c r="RLB174" s="176"/>
      <c r="RLC174" s="176"/>
      <c r="RLD174" s="176"/>
      <c r="RLE174" s="176"/>
      <c r="RLF174" s="176"/>
      <c r="RLG174" s="176"/>
      <c r="RLH174" s="176"/>
      <c r="RLI174" s="176"/>
      <c r="RLJ174" s="176"/>
      <c r="RLK174" s="176"/>
      <c r="RLL174" s="176"/>
      <c r="RLM174" s="176"/>
      <c r="RLN174" s="176"/>
      <c r="RLO174" s="176"/>
      <c r="RLP174" s="176"/>
      <c r="RLQ174" s="176"/>
      <c r="RLR174" s="176"/>
      <c r="RLS174" s="176"/>
      <c r="RLT174" s="176"/>
      <c r="RLU174" s="176"/>
      <c r="RLV174" s="176"/>
      <c r="RLW174" s="176"/>
      <c r="RLX174" s="176"/>
      <c r="RLY174" s="176"/>
      <c r="RLZ174" s="176"/>
      <c r="RMA174" s="176"/>
      <c r="RMB174" s="176"/>
      <c r="RMC174" s="176"/>
      <c r="RMD174" s="176"/>
      <c r="RME174" s="176"/>
      <c r="RMF174" s="176"/>
      <c r="RMG174" s="176"/>
      <c r="RMH174" s="176"/>
      <c r="RMI174" s="176"/>
      <c r="RMJ174" s="176"/>
      <c r="RMK174" s="176"/>
      <c r="RML174" s="176"/>
      <c r="RMM174" s="176"/>
      <c r="RMN174" s="176"/>
      <c r="RMO174" s="176"/>
      <c r="RMP174" s="176"/>
      <c r="RMQ174" s="176"/>
      <c r="RMR174" s="176"/>
      <c r="RMS174" s="176"/>
      <c r="RMT174" s="176"/>
      <c r="RMU174" s="176"/>
      <c r="RMV174" s="176"/>
      <c r="RMW174" s="176"/>
      <c r="RMX174" s="176"/>
      <c r="RMY174" s="176"/>
      <c r="RMZ174" s="176"/>
      <c r="RNA174" s="176"/>
      <c r="RNB174" s="176"/>
      <c r="RNC174" s="176"/>
      <c r="RND174" s="176"/>
      <c r="RNE174" s="176"/>
      <c r="RNF174" s="176"/>
      <c r="RNG174" s="176"/>
      <c r="RNH174" s="176"/>
      <c r="RNI174" s="176"/>
      <c r="RNJ174" s="176"/>
      <c r="RNK174" s="176"/>
      <c r="RNL174" s="176"/>
      <c r="RNM174" s="176"/>
      <c r="RNN174" s="176"/>
      <c r="RNO174" s="176"/>
      <c r="RNP174" s="176"/>
      <c r="RNQ174" s="176"/>
      <c r="RNR174" s="176"/>
      <c r="RNS174" s="176"/>
      <c r="RNT174" s="176"/>
      <c r="RNU174" s="176"/>
      <c r="RNV174" s="176"/>
      <c r="RNW174" s="176"/>
      <c r="RNX174" s="176"/>
      <c r="RNY174" s="176"/>
      <c r="RNZ174" s="176"/>
      <c r="ROA174" s="176"/>
      <c r="ROB174" s="176"/>
      <c r="ROC174" s="176"/>
      <c r="ROD174" s="176"/>
      <c r="ROE174" s="176"/>
      <c r="ROF174" s="176"/>
      <c r="ROG174" s="176"/>
      <c r="ROH174" s="176"/>
      <c r="ROI174" s="176"/>
      <c r="ROJ174" s="176"/>
      <c r="ROK174" s="176"/>
      <c r="ROL174" s="176"/>
      <c r="ROM174" s="176"/>
      <c r="RON174" s="176"/>
      <c r="ROO174" s="176"/>
      <c r="ROP174" s="176"/>
      <c r="ROQ174" s="176"/>
      <c r="ROR174" s="176"/>
      <c r="ROS174" s="176"/>
      <c r="ROT174" s="176"/>
      <c r="ROU174" s="176"/>
      <c r="ROV174" s="176"/>
      <c r="ROW174" s="176"/>
      <c r="ROX174" s="176"/>
      <c r="ROY174" s="176"/>
      <c r="ROZ174" s="176"/>
      <c r="RPA174" s="176"/>
      <c r="RPB174" s="176"/>
      <c r="RPC174" s="176"/>
      <c r="RPD174" s="176"/>
      <c r="RPE174" s="176"/>
      <c r="RPF174" s="176"/>
      <c r="RPG174" s="176"/>
      <c r="RPH174" s="176"/>
      <c r="RPI174" s="176"/>
      <c r="RPJ174" s="176"/>
      <c r="RPK174" s="176"/>
      <c r="RPL174" s="176"/>
      <c r="RPM174" s="176"/>
      <c r="RPN174" s="176"/>
      <c r="RPO174" s="176"/>
      <c r="RPP174" s="176"/>
      <c r="RPQ174" s="176"/>
      <c r="RPR174" s="176"/>
      <c r="RPS174" s="176"/>
      <c r="RPT174" s="176"/>
      <c r="RPU174" s="176"/>
      <c r="RPV174" s="176"/>
      <c r="RPW174" s="176"/>
      <c r="RPX174" s="176"/>
      <c r="RPY174" s="176"/>
      <c r="RPZ174" s="176"/>
      <c r="RQA174" s="176"/>
      <c r="RQB174" s="176"/>
      <c r="RQC174" s="176"/>
      <c r="RQD174" s="176"/>
      <c r="RQE174" s="176"/>
      <c r="RQF174" s="176"/>
      <c r="RQG174" s="176"/>
      <c r="RQH174" s="176"/>
      <c r="RQI174" s="176"/>
      <c r="RQJ174" s="176"/>
      <c r="RQK174" s="176"/>
      <c r="RQL174" s="176"/>
      <c r="RQM174" s="176"/>
      <c r="RQN174" s="176"/>
      <c r="RQO174" s="176"/>
      <c r="RQP174" s="176"/>
      <c r="RQQ174" s="176"/>
      <c r="RQR174" s="176"/>
      <c r="RQS174" s="176"/>
      <c r="RQT174" s="176"/>
      <c r="RQU174" s="176"/>
      <c r="RQV174" s="176"/>
      <c r="RQW174" s="176"/>
      <c r="RQX174" s="176"/>
      <c r="RQY174" s="176"/>
      <c r="RQZ174" s="176"/>
      <c r="RRA174" s="176"/>
      <c r="RRB174" s="176"/>
      <c r="RRC174" s="176"/>
      <c r="RRD174" s="176"/>
      <c r="RRE174" s="176"/>
      <c r="RRF174" s="176"/>
      <c r="RRG174" s="176"/>
      <c r="RRH174" s="176"/>
      <c r="RRI174" s="176"/>
      <c r="RRJ174" s="176"/>
      <c r="RRK174" s="176"/>
      <c r="RRL174" s="176"/>
      <c r="RRM174" s="176"/>
      <c r="RRN174" s="176"/>
      <c r="RRO174" s="176"/>
      <c r="RRP174" s="176"/>
      <c r="RRQ174" s="176"/>
      <c r="RRR174" s="176"/>
      <c r="RRS174" s="176"/>
      <c r="RRT174" s="176"/>
      <c r="RRU174" s="176"/>
      <c r="RRV174" s="176"/>
      <c r="RRW174" s="176"/>
      <c r="RRX174" s="176"/>
      <c r="RRY174" s="176"/>
      <c r="RRZ174" s="176"/>
      <c r="RSA174" s="176"/>
      <c r="RSB174" s="176"/>
      <c r="RSC174" s="176"/>
      <c r="RSD174" s="176"/>
      <c r="RSE174" s="176"/>
      <c r="RSF174" s="176"/>
      <c r="RSG174" s="176"/>
      <c r="RSH174" s="176"/>
      <c r="RSI174" s="176"/>
      <c r="RSJ174" s="176"/>
      <c r="RSK174" s="176"/>
      <c r="RSL174" s="176"/>
      <c r="RSM174" s="176"/>
      <c r="RSN174" s="176"/>
      <c r="RSO174" s="176"/>
      <c r="RSP174" s="176"/>
      <c r="RSQ174" s="176"/>
      <c r="RSR174" s="176"/>
      <c r="RSS174" s="176"/>
      <c r="RST174" s="176"/>
      <c r="RSU174" s="176"/>
      <c r="RSV174" s="176"/>
      <c r="RSW174" s="176"/>
      <c r="RSX174" s="176"/>
      <c r="RSY174" s="176"/>
      <c r="RSZ174" s="176"/>
      <c r="RTA174" s="176"/>
      <c r="RTB174" s="176"/>
      <c r="RTC174" s="176"/>
      <c r="RTD174" s="176"/>
      <c r="RTE174" s="176"/>
      <c r="RTF174" s="176"/>
      <c r="RTG174" s="176"/>
      <c r="RTH174" s="176"/>
      <c r="RTI174" s="176"/>
      <c r="RTJ174" s="176"/>
      <c r="RTK174" s="176"/>
      <c r="RTL174" s="176"/>
      <c r="RTM174" s="176"/>
      <c r="RTN174" s="176"/>
      <c r="RTO174" s="176"/>
      <c r="RTP174" s="176"/>
      <c r="RTQ174" s="176"/>
      <c r="RTR174" s="176"/>
      <c r="RTS174" s="176"/>
      <c r="RTT174" s="176"/>
      <c r="RTU174" s="176"/>
      <c r="RTV174" s="176"/>
      <c r="RTW174" s="176"/>
      <c r="RTX174" s="176"/>
      <c r="RTY174" s="176"/>
      <c r="RTZ174" s="176"/>
      <c r="RUA174" s="176"/>
      <c r="RUB174" s="176"/>
      <c r="RUC174" s="176"/>
      <c r="RUD174" s="176"/>
      <c r="RUE174" s="176"/>
      <c r="RUF174" s="176"/>
      <c r="RUG174" s="176"/>
      <c r="RUH174" s="176"/>
      <c r="RUI174" s="176"/>
      <c r="RUJ174" s="176"/>
      <c r="RUK174" s="176"/>
      <c r="RUL174" s="176"/>
      <c r="RUM174" s="176"/>
      <c r="RUN174" s="176"/>
      <c r="RUO174" s="176"/>
      <c r="RUP174" s="176"/>
      <c r="RUQ174" s="176"/>
      <c r="RUR174" s="176"/>
      <c r="RUS174" s="176"/>
      <c r="RUT174" s="176"/>
      <c r="RUU174" s="176"/>
      <c r="RUV174" s="176"/>
      <c r="RUW174" s="176"/>
      <c r="RUX174" s="176"/>
      <c r="RUY174" s="176"/>
      <c r="RUZ174" s="176"/>
      <c r="RVA174" s="176"/>
      <c r="RVB174" s="176"/>
      <c r="RVC174" s="176"/>
      <c r="RVD174" s="176"/>
      <c r="RVE174" s="176"/>
      <c r="RVF174" s="176"/>
      <c r="RVG174" s="176"/>
      <c r="RVH174" s="176"/>
      <c r="RVI174" s="176"/>
      <c r="RVJ174" s="176"/>
      <c r="RVK174" s="176"/>
      <c r="RVL174" s="176"/>
      <c r="RVM174" s="176"/>
      <c r="RVN174" s="176"/>
      <c r="RVO174" s="176"/>
      <c r="RVP174" s="176"/>
      <c r="RVQ174" s="176"/>
      <c r="RVR174" s="176"/>
      <c r="RVS174" s="176"/>
      <c r="RVT174" s="176"/>
      <c r="RVU174" s="176"/>
      <c r="RVV174" s="176"/>
      <c r="RVW174" s="176"/>
      <c r="RVX174" s="176"/>
      <c r="RVY174" s="176"/>
      <c r="RVZ174" s="176"/>
      <c r="RWA174" s="176"/>
      <c r="RWB174" s="176"/>
      <c r="RWC174" s="176"/>
      <c r="RWD174" s="176"/>
      <c r="RWE174" s="176"/>
      <c r="RWF174" s="176"/>
      <c r="RWG174" s="176"/>
      <c r="RWH174" s="176"/>
      <c r="RWI174" s="176"/>
      <c r="RWJ174" s="176"/>
      <c r="RWK174" s="176"/>
      <c r="RWL174" s="176"/>
      <c r="RWM174" s="176"/>
      <c r="RWN174" s="176"/>
      <c r="RWO174" s="176"/>
      <c r="RWP174" s="176"/>
      <c r="RWQ174" s="176"/>
      <c r="RWR174" s="176"/>
      <c r="RWS174" s="176"/>
      <c r="RWT174" s="176"/>
      <c r="RWU174" s="176"/>
      <c r="RWV174" s="176"/>
      <c r="RWW174" s="176"/>
      <c r="RWX174" s="176"/>
      <c r="RWY174" s="176"/>
      <c r="RWZ174" s="176"/>
      <c r="RXA174" s="176"/>
      <c r="RXB174" s="176"/>
      <c r="RXC174" s="176"/>
      <c r="RXD174" s="176"/>
      <c r="RXE174" s="176"/>
      <c r="RXF174" s="176"/>
      <c r="RXG174" s="176"/>
      <c r="RXH174" s="176"/>
      <c r="RXI174" s="176"/>
      <c r="RXJ174" s="176"/>
      <c r="RXK174" s="176"/>
      <c r="RXL174" s="176"/>
      <c r="RXM174" s="176"/>
      <c r="RXN174" s="176"/>
      <c r="RXO174" s="176"/>
      <c r="RXP174" s="176"/>
      <c r="RXQ174" s="176"/>
      <c r="RXR174" s="176"/>
      <c r="RXS174" s="176"/>
      <c r="RXT174" s="176"/>
      <c r="RXU174" s="176"/>
      <c r="RXV174" s="176"/>
      <c r="RXW174" s="176"/>
      <c r="RXX174" s="176"/>
      <c r="RXY174" s="176"/>
      <c r="RXZ174" s="176"/>
      <c r="RYA174" s="176"/>
      <c r="RYB174" s="176"/>
      <c r="RYC174" s="176"/>
      <c r="RYD174" s="176"/>
      <c r="RYE174" s="176"/>
      <c r="RYF174" s="176"/>
      <c r="RYG174" s="176"/>
      <c r="RYH174" s="176"/>
      <c r="RYI174" s="176"/>
      <c r="RYJ174" s="176"/>
      <c r="RYK174" s="176"/>
      <c r="RYL174" s="176"/>
      <c r="RYM174" s="176"/>
      <c r="RYN174" s="176"/>
      <c r="RYO174" s="176"/>
      <c r="RYP174" s="176"/>
      <c r="RYQ174" s="176"/>
      <c r="RYR174" s="176"/>
      <c r="RYS174" s="176"/>
      <c r="RYT174" s="176"/>
      <c r="RYU174" s="176"/>
      <c r="RYV174" s="176"/>
      <c r="RYW174" s="176"/>
      <c r="RYX174" s="176"/>
      <c r="RYY174" s="176"/>
      <c r="RYZ174" s="176"/>
      <c r="RZA174" s="176"/>
      <c r="RZB174" s="176"/>
      <c r="RZC174" s="176"/>
      <c r="RZD174" s="176"/>
      <c r="RZE174" s="176"/>
      <c r="RZF174" s="176"/>
      <c r="RZG174" s="176"/>
      <c r="RZH174" s="176"/>
      <c r="RZI174" s="176"/>
      <c r="RZJ174" s="176"/>
      <c r="RZK174" s="176"/>
      <c r="RZL174" s="176"/>
      <c r="RZM174" s="176"/>
      <c r="RZN174" s="176"/>
      <c r="RZO174" s="176"/>
      <c r="RZP174" s="176"/>
      <c r="RZQ174" s="176"/>
      <c r="RZR174" s="176"/>
      <c r="RZS174" s="176"/>
      <c r="RZT174" s="176"/>
      <c r="RZU174" s="176"/>
      <c r="RZV174" s="176"/>
      <c r="RZW174" s="176"/>
      <c r="RZX174" s="176"/>
      <c r="RZY174" s="176"/>
      <c r="RZZ174" s="176"/>
      <c r="SAA174" s="176"/>
      <c r="SAB174" s="176"/>
      <c r="SAC174" s="176"/>
      <c r="SAD174" s="176"/>
      <c r="SAE174" s="176"/>
      <c r="SAF174" s="176"/>
      <c r="SAG174" s="176"/>
      <c r="SAH174" s="176"/>
      <c r="SAI174" s="176"/>
      <c r="SAJ174" s="176"/>
      <c r="SAK174" s="176"/>
      <c r="SAL174" s="176"/>
      <c r="SAM174" s="176"/>
      <c r="SAN174" s="176"/>
      <c r="SAO174" s="176"/>
      <c r="SAP174" s="176"/>
      <c r="SAQ174" s="176"/>
      <c r="SAR174" s="176"/>
      <c r="SAS174" s="176"/>
      <c r="SAT174" s="176"/>
      <c r="SAU174" s="176"/>
      <c r="SAV174" s="176"/>
      <c r="SAW174" s="176"/>
      <c r="SAX174" s="176"/>
      <c r="SAY174" s="176"/>
      <c r="SAZ174" s="176"/>
      <c r="SBA174" s="176"/>
      <c r="SBB174" s="176"/>
      <c r="SBC174" s="176"/>
      <c r="SBD174" s="176"/>
      <c r="SBE174" s="176"/>
      <c r="SBF174" s="176"/>
      <c r="SBG174" s="176"/>
      <c r="SBH174" s="176"/>
      <c r="SBI174" s="176"/>
      <c r="SBJ174" s="176"/>
      <c r="SBK174" s="176"/>
      <c r="SBL174" s="176"/>
      <c r="SBM174" s="176"/>
      <c r="SBN174" s="176"/>
      <c r="SBO174" s="176"/>
      <c r="SBP174" s="176"/>
      <c r="SBQ174" s="176"/>
      <c r="SBR174" s="176"/>
      <c r="SBS174" s="176"/>
      <c r="SBT174" s="176"/>
      <c r="SBU174" s="176"/>
      <c r="SBV174" s="176"/>
      <c r="SBW174" s="176"/>
      <c r="SBX174" s="176"/>
      <c r="SBY174" s="176"/>
      <c r="SBZ174" s="176"/>
      <c r="SCA174" s="176"/>
      <c r="SCB174" s="176"/>
      <c r="SCC174" s="176"/>
      <c r="SCD174" s="176"/>
      <c r="SCE174" s="176"/>
      <c r="SCF174" s="176"/>
      <c r="SCG174" s="176"/>
      <c r="SCH174" s="176"/>
      <c r="SCI174" s="176"/>
      <c r="SCJ174" s="176"/>
      <c r="SCK174" s="176"/>
      <c r="SCL174" s="176"/>
      <c r="SCM174" s="176"/>
      <c r="SCN174" s="176"/>
      <c r="SCO174" s="176"/>
      <c r="SCP174" s="176"/>
      <c r="SCQ174" s="176"/>
      <c r="SCR174" s="176"/>
      <c r="SCS174" s="176"/>
      <c r="SCT174" s="176"/>
      <c r="SCU174" s="176"/>
      <c r="SCV174" s="176"/>
      <c r="SCW174" s="176"/>
      <c r="SCX174" s="176"/>
      <c r="SCY174" s="176"/>
      <c r="SCZ174" s="176"/>
      <c r="SDA174" s="176"/>
      <c r="SDB174" s="176"/>
      <c r="SDC174" s="176"/>
      <c r="SDD174" s="176"/>
      <c r="SDE174" s="176"/>
      <c r="SDF174" s="176"/>
      <c r="SDG174" s="176"/>
      <c r="SDH174" s="176"/>
      <c r="SDI174" s="176"/>
      <c r="SDJ174" s="176"/>
      <c r="SDK174" s="176"/>
      <c r="SDL174" s="176"/>
      <c r="SDM174" s="176"/>
      <c r="SDN174" s="176"/>
      <c r="SDO174" s="176"/>
      <c r="SDP174" s="176"/>
      <c r="SDQ174" s="176"/>
      <c r="SDR174" s="176"/>
      <c r="SDS174" s="176"/>
      <c r="SDT174" s="176"/>
      <c r="SDU174" s="176"/>
      <c r="SDV174" s="176"/>
      <c r="SDW174" s="176"/>
      <c r="SDX174" s="176"/>
      <c r="SDY174" s="176"/>
      <c r="SDZ174" s="176"/>
      <c r="SEA174" s="176"/>
      <c r="SEB174" s="176"/>
      <c r="SEC174" s="176"/>
      <c r="SED174" s="176"/>
      <c r="SEE174" s="176"/>
      <c r="SEF174" s="176"/>
      <c r="SEG174" s="176"/>
      <c r="SEH174" s="176"/>
      <c r="SEI174" s="176"/>
      <c r="SEJ174" s="176"/>
      <c r="SEK174" s="176"/>
      <c r="SEL174" s="176"/>
      <c r="SEM174" s="176"/>
      <c r="SEN174" s="176"/>
      <c r="SEO174" s="176"/>
      <c r="SEP174" s="176"/>
      <c r="SEQ174" s="176"/>
      <c r="SER174" s="176"/>
      <c r="SES174" s="176"/>
      <c r="SET174" s="176"/>
      <c r="SEU174" s="176"/>
      <c r="SEV174" s="176"/>
      <c r="SEW174" s="176"/>
      <c r="SEX174" s="176"/>
      <c r="SEY174" s="176"/>
      <c r="SEZ174" s="176"/>
      <c r="SFA174" s="176"/>
      <c r="SFB174" s="176"/>
      <c r="SFC174" s="176"/>
      <c r="SFD174" s="176"/>
      <c r="SFE174" s="176"/>
      <c r="SFF174" s="176"/>
      <c r="SFG174" s="176"/>
      <c r="SFH174" s="176"/>
      <c r="SFI174" s="176"/>
      <c r="SFJ174" s="176"/>
      <c r="SFK174" s="176"/>
      <c r="SFL174" s="176"/>
      <c r="SFM174" s="176"/>
      <c r="SFN174" s="176"/>
      <c r="SFO174" s="176"/>
      <c r="SFP174" s="176"/>
      <c r="SFQ174" s="176"/>
      <c r="SFR174" s="176"/>
      <c r="SFS174" s="176"/>
      <c r="SFT174" s="176"/>
      <c r="SFU174" s="176"/>
      <c r="SFV174" s="176"/>
      <c r="SFW174" s="176"/>
      <c r="SFX174" s="176"/>
      <c r="SFY174" s="176"/>
      <c r="SFZ174" s="176"/>
      <c r="SGA174" s="176"/>
      <c r="SGB174" s="176"/>
      <c r="SGC174" s="176"/>
      <c r="SGD174" s="176"/>
      <c r="SGE174" s="176"/>
      <c r="SGF174" s="176"/>
      <c r="SGG174" s="176"/>
      <c r="SGH174" s="176"/>
      <c r="SGI174" s="176"/>
      <c r="SGJ174" s="176"/>
      <c r="SGK174" s="176"/>
      <c r="SGL174" s="176"/>
      <c r="SGM174" s="176"/>
      <c r="SGN174" s="176"/>
      <c r="SGO174" s="176"/>
      <c r="SGP174" s="176"/>
      <c r="SGQ174" s="176"/>
      <c r="SGR174" s="176"/>
      <c r="SGS174" s="176"/>
      <c r="SGT174" s="176"/>
      <c r="SGU174" s="176"/>
      <c r="SGV174" s="176"/>
      <c r="SGW174" s="176"/>
      <c r="SGX174" s="176"/>
      <c r="SGY174" s="176"/>
      <c r="SGZ174" s="176"/>
      <c r="SHA174" s="176"/>
      <c r="SHB174" s="176"/>
      <c r="SHC174" s="176"/>
      <c r="SHD174" s="176"/>
      <c r="SHE174" s="176"/>
      <c r="SHF174" s="176"/>
      <c r="SHG174" s="176"/>
      <c r="SHH174" s="176"/>
      <c r="SHI174" s="176"/>
      <c r="SHJ174" s="176"/>
      <c r="SHK174" s="176"/>
      <c r="SHL174" s="176"/>
      <c r="SHM174" s="176"/>
      <c r="SHN174" s="176"/>
      <c r="SHO174" s="176"/>
      <c r="SHP174" s="176"/>
      <c r="SHQ174" s="176"/>
      <c r="SHR174" s="176"/>
      <c r="SHS174" s="176"/>
      <c r="SHT174" s="176"/>
      <c r="SHU174" s="176"/>
      <c r="SHV174" s="176"/>
      <c r="SHW174" s="176"/>
      <c r="SHX174" s="176"/>
      <c r="SHY174" s="176"/>
      <c r="SHZ174" s="176"/>
      <c r="SIA174" s="176"/>
      <c r="SIB174" s="176"/>
      <c r="SIC174" s="176"/>
      <c r="SID174" s="176"/>
      <c r="SIE174" s="176"/>
      <c r="SIF174" s="176"/>
      <c r="SIG174" s="176"/>
      <c r="SIH174" s="176"/>
      <c r="SII174" s="176"/>
      <c r="SIJ174" s="176"/>
      <c r="SIK174" s="176"/>
      <c r="SIL174" s="176"/>
      <c r="SIM174" s="176"/>
      <c r="SIN174" s="176"/>
      <c r="SIO174" s="176"/>
      <c r="SIP174" s="176"/>
      <c r="SIQ174" s="176"/>
      <c r="SIR174" s="176"/>
      <c r="SIS174" s="176"/>
      <c r="SIT174" s="176"/>
      <c r="SIU174" s="176"/>
      <c r="SIV174" s="176"/>
      <c r="SIW174" s="176"/>
      <c r="SIX174" s="176"/>
      <c r="SIY174" s="176"/>
      <c r="SIZ174" s="176"/>
      <c r="SJA174" s="176"/>
      <c r="SJB174" s="176"/>
      <c r="SJC174" s="176"/>
      <c r="SJD174" s="176"/>
      <c r="SJE174" s="176"/>
      <c r="SJF174" s="176"/>
      <c r="SJG174" s="176"/>
      <c r="SJH174" s="176"/>
      <c r="SJI174" s="176"/>
      <c r="SJJ174" s="176"/>
      <c r="SJK174" s="176"/>
      <c r="SJL174" s="176"/>
      <c r="SJM174" s="176"/>
      <c r="SJN174" s="176"/>
      <c r="SJO174" s="176"/>
      <c r="SJP174" s="176"/>
      <c r="SJQ174" s="176"/>
      <c r="SJR174" s="176"/>
      <c r="SJS174" s="176"/>
      <c r="SJT174" s="176"/>
      <c r="SJU174" s="176"/>
      <c r="SJV174" s="176"/>
      <c r="SJW174" s="176"/>
      <c r="SJX174" s="176"/>
      <c r="SJY174" s="176"/>
      <c r="SJZ174" s="176"/>
      <c r="SKA174" s="176"/>
      <c r="SKB174" s="176"/>
      <c r="SKC174" s="176"/>
      <c r="SKD174" s="176"/>
      <c r="SKE174" s="176"/>
      <c r="SKF174" s="176"/>
      <c r="SKG174" s="176"/>
      <c r="SKH174" s="176"/>
      <c r="SKI174" s="176"/>
      <c r="SKJ174" s="176"/>
      <c r="SKK174" s="176"/>
      <c r="SKL174" s="176"/>
      <c r="SKM174" s="176"/>
      <c r="SKN174" s="176"/>
      <c r="SKO174" s="176"/>
      <c r="SKP174" s="176"/>
      <c r="SKQ174" s="176"/>
      <c r="SKR174" s="176"/>
      <c r="SKS174" s="176"/>
      <c r="SKT174" s="176"/>
      <c r="SKU174" s="176"/>
      <c r="SKV174" s="176"/>
      <c r="SKW174" s="176"/>
      <c r="SKX174" s="176"/>
      <c r="SKY174" s="176"/>
      <c r="SKZ174" s="176"/>
      <c r="SLA174" s="176"/>
      <c r="SLB174" s="176"/>
      <c r="SLC174" s="176"/>
      <c r="SLD174" s="176"/>
      <c r="SLE174" s="176"/>
      <c r="SLF174" s="176"/>
      <c r="SLG174" s="176"/>
      <c r="SLH174" s="176"/>
      <c r="SLI174" s="176"/>
      <c r="SLJ174" s="176"/>
      <c r="SLK174" s="176"/>
      <c r="SLL174" s="176"/>
      <c r="SLM174" s="176"/>
      <c r="SLN174" s="176"/>
      <c r="SLO174" s="176"/>
      <c r="SLP174" s="176"/>
      <c r="SLQ174" s="176"/>
      <c r="SLR174" s="176"/>
      <c r="SLS174" s="176"/>
      <c r="SLT174" s="176"/>
      <c r="SLU174" s="176"/>
      <c r="SLV174" s="176"/>
      <c r="SLW174" s="176"/>
      <c r="SLX174" s="176"/>
      <c r="SLY174" s="176"/>
      <c r="SLZ174" s="176"/>
      <c r="SMA174" s="176"/>
      <c r="SMB174" s="176"/>
      <c r="SMC174" s="176"/>
      <c r="SMD174" s="176"/>
      <c r="SME174" s="176"/>
      <c r="SMF174" s="176"/>
      <c r="SMG174" s="176"/>
      <c r="SMH174" s="176"/>
      <c r="SMI174" s="176"/>
      <c r="SMJ174" s="176"/>
      <c r="SMK174" s="176"/>
      <c r="SML174" s="176"/>
      <c r="SMM174" s="176"/>
      <c r="SMN174" s="176"/>
      <c r="SMO174" s="176"/>
      <c r="SMP174" s="176"/>
      <c r="SMQ174" s="176"/>
      <c r="SMR174" s="176"/>
      <c r="SMS174" s="176"/>
      <c r="SMT174" s="176"/>
      <c r="SMU174" s="176"/>
      <c r="SMV174" s="176"/>
      <c r="SMW174" s="176"/>
      <c r="SMX174" s="176"/>
      <c r="SMY174" s="176"/>
      <c r="SMZ174" s="176"/>
      <c r="SNA174" s="176"/>
      <c r="SNB174" s="176"/>
      <c r="SNC174" s="176"/>
      <c r="SND174" s="176"/>
      <c r="SNE174" s="176"/>
      <c r="SNF174" s="176"/>
      <c r="SNG174" s="176"/>
      <c r="SNH174" s="176"/>
      <c r="SNI174" s="176"/>
      <c r="SNJ174" s="176"/>
      <c r="SNK174" s="176"/>
      <c r="SNL174" s="176"/>
      <c r="SNM174" s="176"/>
      <c r="SNN174" s="176"/>
      <c r="SNO174" s="176"/>
      <c r="SNP174" s="176"/>
      <c r="SNQ174" s="176"/>
      <c r="SNR174" s="176"/>
      <c r="SNS174" s="176"/>
      <c r="SNT174" s="176"/>
      <c r="SNU174" s="176"/>
      <c r="SNV174" s="176"/>
      <c r="SNW174" s="176"/>
      <c r="SNX174" s="176"/>
      <c r="SNY174" s="176"/>
      <c r="SNZ174" s="176"/>
      <c r="SOA174" s="176"/>
      <c r="SOB174" s="176"/>
      <c r="SOC174" s="176"/>
      <c r="SOD174" s="176"/>
      <c r="SOE174" s="176"/>
      <c r="SOF174" s="176"/>
      <c r="SOG174" s="176"/>
      <c r="SOH174" s="176"/>
      <c r="SOI174" s="176"/>
      <c r="SOJ174" s="176"/>
      <c r="SOK174" s="176"/>
      <c r="SOL174" s="176"/>
      <c r="SOM174" s="176"/>
      <c r="SON174" s="176"/>
      <c r="SOO174" s="176"/>
      <c r="SOP174" s="176"/>
      <c r="SOQ174" s="176"/>
      <c r="SOR174" s="176"/>
      <c r="SOS174" s="176"/>
      <c r="SOT174" s="176"/>
      <c r="SOU174" s="176"/>
      <c r="SOV174" s="176"/>
      <c r="SOW174" s="176"/>
      <c r="SOX174" s="176"/>
      <c r="SOY174" s="176"/>
      <c r="SOZ174" s="176"/>
      <c r="SPA174" s="176"/>
      <c r="SPB174" s="176"/>
      <c r="SPC174" s="176"/>
      <c r="SPD174" s="176"/>
      <c r="SPE174" s="176"/>
      <c r="SPF174" s="176"/>
      <c r="SPG174" s="176"/>
      <c r="SPH174" s="176"/>
      <c r="SPI174" s="176"/>
      <c r="SPJ174" s="176"/>
      <c r="SPK174" s="176"/>
      <c r="SPL174" s="176"/>
      <c r="SPM174" s="176"/>
      <c r="SPN174" s="176"/>
      <c r="SPO174" s="176"/>
      <c r="SPP174" s="176"/>
      <c r="SPQ174" s="176"/>
      <c r="SPR174" s="176"/>
      <c r="SPS174" s="176"/>
      <c r="SPT174" s="176"/>
      <c r="SPU174" s="176"/>
      <c r="SPV174" s="176"/>
      <c r="SPW174" s="176"/>
      <c r="SPX174" s="176"/>
      <c r="SPY174" s="176"/>
      <c r="SPZ174" s="176"/>
      <c r="SQA174" s="176"/>
      <c r="SQB174" s="176"/>
      <c r="SQC174" s="176"/>
      <c r="SQD174" s="176"/>
      <c r="SQE174" s="176"/>
      <c r="SQF174" s="176"/>
      <c r="SQG174" s="176"/>
      <c r="SQH174" s="176"/>
      <c r="SQI174" s="176"/>
      <c r="SQJ174" s="176"/>
      <c r="SQK174" s="176"/>
      <c r="SQL174" s="176"/>
      <c r="SQM174" s="176"/>
      <c r="SQN174" s="176"/>
      <c r="SQO174" s="176"/>
      <c r="SQP174" s="176"/>
      <c r="SQQ174" s="176"/>
      <c r="SQR174" s="176"/>
      <c r="SQS174" s="176"/>
      <c r="SQT174" s="176"/>
      <c r="SQU174" s="176"/>
      <c r="SQV174" s="176"/>
      <c r="SQW174" s="176"/>
      <c r="SQX174" s="176"/>
      <c r="SQY174" s="176"/>
      <c r="SQZ174" s="176"/>
      <c r="SRA174" s="176"/>
      <c r="SRB174" s="176"/>
      <c r="SRC174" s="176"/>
      <c r="SRD174" s="176"/>
      <c r="SRE174" s="176"/>
      <c r="SRF174" s="176"/>
      <c r="SRG174" s="176"/>
      <c r="SRH174" s="176"/>
      <c r="SRI174" s="176"/>
      <c r="SRJ174" s="176"/>
      <c r="SRK174" s="176"/>
      <c r="SRL174" s="176"/>
      <c r="SRM174" s="176"/>
      <c r="SRN174" s="176"/>
      <c r="SRO174" s="176"/>
      <c r="SRP174" s="176"/>
      <c r="SRQ174" s="176"/>
      <c r="SRR174" s="176"/>
      <c r="SRS174" s="176"/>
      <c r="SRT174" s="176"/>
      <c r="SRU174" s="176"/>
      <c r="SRV174" s="176"/>
      <c r="SRW174" s="176"/>
      <c r="SRX174" s="176"/>
      <c r="SRY174" s="176"/>
      <c r="SRZ174" s="176"/>
      <c r="SSA174" s="176"/>
      <c r="SSB174" s="176"/>
      <c r="SSC174" s="176"/>
      <c r="SSD174" s="176"/>
      <c r="SSE174" s="176"/>
      <c r="SSF174" s="176"/>
      <c r="SSG174" s="176"/>
      <c r="SSH174" s="176"/>
      <c r="SSI174" s="176"/>
      <c r="SSJ174" s="176"/>
      <c r="SSK174" s="176"/>
      <c r="SSL174" s="176"/>
      <c r="SSM174" s="176"/>
      <c r="SSN174" s="176"/>
      <c r="SSO174" s="176"/>
      <c r="SSP174" s="176"/>
      <c r="SSQ174" s="176"/>
      <c r="SSR174" s="176"/>
      <c r="SSS174" s="176"/>
      <c r="SST174" s="176"/>
      <c r="SSU174" s="176"/>
      <c r="SSV174" s="176"/>
      <c r="SSW174" s="176"/>
      <c r="SSX174" s="176"/>
      <c r="SSY174" s="176"/>
      <c r="SSZ174" s="176"/>
      <c r="STA174" s="176"/>
      <c r="STB174" s="176"/>
      <c r="STC174" s="176"/>
      <c r="STD174" s="176"/>
      <c r="STE174" s="176"/>
      <c r="STF174" s="176"/>
      <c r="STG174" s="176"/>
      <c r="STH174" s="176"/>
      <c r="STI174" s="176"/>
      <c r="STJ174" s="176"/>
      <c r="STK174" s="176"/>
      <c r="STL174" s="176"/>
      <c r="STM174" s="176"/>
      <c r="STN174" s="176"/>
      <c r="STO174" s="176"/>
      <c r="STP174" s="176"/>
      <c r="STQ174" s="176"/>
      <c r="STR174" s="176"/>
      <c r="STS174" s="176"/>
      <c r="STT174" s="176"/>
      <c r="STU174" s="176"/>
      <c r="STV174" s="176"/>
      <c r="STW174" s="176"/>
      <c r="STX174" s="176"/>
      <c r="STY174" s="176"/>
      <c r="STZ174" s="176"/>
      <c r="SUA174" s="176"/>
      <c r="SUB174" s="176"/>
      <c r="SUC174" s="176"/>
      <c r="SUD174" s="176"/>
      <c r="SUE174" s="176"/>
      <c r="SUF174" s="176"/>
      <c r="SUG174" s="176"/>
      <c r="SUH174" s="176"/>
      <c r="SUI174" s="176"/>
      <c r="SUJ174" s="176"/>
      <c r="SUK174" s="176"/>
      <c r="SUL174" s="176"/>
      <c r="SUM174" s="176"/>
      <c r="SUN174" s="176"/>
      <c r="SUO174" s="176"/>
      <c r="SUP174" s="176"/>
      <c r="SUQ174" s="176"/>
      <c r="SUR174" s="176"/>
      <c r="SUS174" s="176"/>
      <c r="SUT174" s="176"/>
      <c r="SUU174" s="176"/>
      <c r="SUV174" s="176"/>
      <c r="SUW174" s="176"/>
      <c r="SUX174" s="176"/>
      <c r="SUY174" s="176"/>
      <c r="SUZ174" s="176"/>
      <c r="SVA174" s="176"/>
      <c r="SVB174" s="176"/>
      <c r="SVC174" s="176"/>
      <c r="SVD174" s="176"/>
      <c r="SVE174" s="176"/>
      <c r="SVF174" s="176"/>
      <c r="SVG174" s="176"/>
      <c r="SVH174" s="176"/>
      <c r="SVI174" s="176"/>
      <c r="SVJ174" s="176"/>
      <c r="SVK174" s="176"/>
      <c r="SVL174" s="176"/>
      <c r="SVM174" s="176"/>
      <c r="SVN174" s="176"/>
      <c r="SVO174" s="176"/>
      <c r="SVP174" s="176"/>
      <c r="SVQ174" s="176"/>
      <c r="SVR174" s="176"/>
      <c r="SVS174" s="176"/>
      <c r="SVT174" s="176"/>
      <c r="SVU174" s="176"/>
      <c r="SVV174" s="176"/>
      <c r="SVW174" s="176"/>
      <c r="SVX174" s="176"/>
      <c r="SVY174" s="176"/>
      <c r="SVZ174" s="176"/>
      <c r="SWA174" s="176"/>
      <c r="SWB174" s="176"/>
      <c r="SWC174" s="176"/>
      <c r="SWD174" s="176"/>
      <c r="SWE174" s="176"/>
      <c r="SWF174" s="176"/>
      <c r="SWG174" s="176"/>
      <c r="SWH174" s="176"/>
      <c r="SWI174" s="176"/>
      <c r="SWJ174" s="176"/>
      <c r="SWK174" s="176"/>
      <c r="SWL174" s="176"/>
      <c r="SWM174" s="176"/>
      <c r="SWN174" s="176"/>
      <c r="SWO174" s="176"/>
      <c r="SWP174" s="176"/>
      <c r="SWQ174" s="176"/>
      <c r="SWR174" s="176"/>
      <c r="SWS174" s="176"/>
      <c r="SWT174" s="176"/>
      <c r="SWU174" s="176"/>
      <c r="SWV174" s="176"/>
      <c r="SWW174" s="176"/>
      <c r="SWX174" s="176"/>
      <c r="SWY174" s="176"/>
      <c r="SWZ174" s="176"/>
      <c r="SXA174" s="176"/>
      <c r="SXB174" s="176"/>
      <c r="SXC174" s="176"/>
      <c r="SXD174" s="176"/>
      <c r="SXE174" s="176"/>
      <c r="SXF174" s="176"/>
      <c r="SXG174" s="176"/>
      <c r="SXH174" s="176"/>
      <c r="SXI174" s="176"/>
      <c r="SXJ174" s="176"/>
      <c r="SXK174" s="176"/>
      <c r="SXL174" s="176"/>
      <c r="SXM174" s="176"/>
      <c r="SXN174" s="176"/>
      <c r="SXO174" s="176"/>
      <c r="SXP174" s="176"/>
      <c r="SXQ174" s="176"/>
      <c r="SXR174" s="176"/>
      <c r="SXS174" s="176"/>
      <c r="SXT174" s="176"/>
      <c r="SXU174" s="176"/>
      <c r="SXV174" s="176"/>
      <c r="SXW174" s="176"/>
      <c r="SXX174" s="176"/>
      <c r="SXY174" s="176"/>
      <c r="SXZ174" s="176"/>
      <c r="SYA174" s="176"/>
      <c r="SYB174" s="176"/>
      <c r="SYC174" s="176"/>
      <c r="SYD174" s="176"/>
      <c r="SYE174" s="176"/>
      <c r="SYF174" s="176"/>
      <c r="SYG174" s="176"/>
      <c r="SYH174" s="176"/>
      <c r="SYI174" s="176"/>
      <c r="SYJ174" s="176"/>
      <c r="SYK174" s="176"/>
      <c r="SYL174" s="176"/>
      <c r="SYM174" s="176"/>
      <c r="SYN174" s="176"/>
      <c r="SYO174" s="176"/>
      <c r="SYP174" s="176"/>
      <c r="SYQ174" s="176"/>
      <c r="SYR174" s="176"/>
      <c r="SYS174" s="176"/>
      <c r="SYT174" s="176"/>
      <c r="SYU174" s="176"/>
      <c r="SYV174" s="176"/>
      <c r="SYW174" s="176"/>
      <c r="SYX174" s="176"/>
      <c r="SYY174" s="176"/>
      <c r="SYZ174" s="176"/>
      <c r="SZA174" s="176"/>
      <c r="SZB174" s="176"/>
      <c r="SZC174" s="176"/>
      <c r="SZD174" s="176"/>
      <c r="SZE174" s="176"/>
      <c r="SZF174" s="176"/>
      <c r="SZG174" s="176"/>
      <c r="SZH174" s="176"/>
      <c r="SZI174" s="176"/>
      <c r="SZJ174" s="176"/>
      <c r="SZK174" s="176"/>
      <c r="SZL174" s="176"/>
      <c r="SZM174" s="176"/>
      <c r="SZN174" s="176"/>
      <c r="SZO174" s="176"/>
      <c r="SZP174" s="176"/>
      <c r="SZQ174" s="176"/>
      <c r="SZR174" s="176"/>
      <c r="SZS174" s="176"/>
      <c r="SZT174" s="176"/>
      <c r="SZU174" s="176"/>
      <c r="SZV174" s="176"/>
      <c r="SZW174" s="176"/>
      <c r="SZX174" s="176"/>
      <c r="SZY174" s="176"/>
      <c r="SZZ174" s="176"/>
      <c r="TAA174" s="176"/>
      <c r="TAB174" s="176"/>
      <c r="TAC174" s="176"/>
      <c r="TAD174" s="176"/>
      <c r="TAE174" s="176"/>
      <c r="TAF174" s="176"/>
      <c r="TAG174" s="176"/>
      <c r="TAH174" s="176"/>
      <c r="TAI174" s="176"/>
      <c r="TAJ174" s="176"/>
      <c r="TAK174" s="176"/>
      <c r="TAL174" s="176"/>
      <c r="TAM174" s="176"/>
      <c r="TAN174" s="176"/>
      <c r="TAO174" s="176"/>
      <c r="TAP174" s="176"/>
      <c r="TAQ174" s="176"/>
      <c r="TAR174" s="176"/>
      <c r="TAS174" s="176"/>
      <c r="TAT174" s="176"/>
      <c r="TAU174" s="176"/>
      <c r="TAV174" s="176"/>
      <c r="TAW174" s="176"/>
      <c r="TAX174" s="176"/>
      <c r="TAY174" s="176"/>
      <c r="TAZ174" s="176"/>
      <c r="TBA174" s="176"/>
      <c r="TBB174" s="176"/>
      <c r="TBC174" s="176"/>
      <c r="TBD174" s="176"/>
      <c r="TBE174" s="176"/>
      <c r="TBF174" s="176"/>
      <c r="TBG174" s="176"/>
      <c r="TBH174" s="176"/>
      <c r="TBI174" s="176"/>
      <c r="TBJ174" s="176"/>
      <c r="TBK174" s="176"/>
      <c r="TBL174" s="176"/>
      <c r="TBM174" s="176"/>
      <c r="TBN174" s="176"/>
      <c r="TBO174" s="176"/>
      <c r="TBP174" s="176"/>
      <c r="TBQ174" s="176"/>
      <c r="TBR174" s="176"/>
      <c r="TBS174" s="176"/>
      <c r="TBT174" s="176"/>
      <c r="TBU174" s="176"/>
      <c r="TBV174" s="176"/>
      <c r="TBW174" s="176"/>
      <c r="TBX174" s="176"/>
      <c r="TBY174" s="176"/>
      <c r="TBZ174" s="176"/>
      <c r="TCA174" s="176"/>
      <c r="TCB174" s="176"/>
      <c r="TCC174" s="176"/>
      <c r="TCD174" s="176"/>
      <c r="TCE174" s="176"/>
      <c r="TCF174" s="176"/>
      <c r="TCG174" s="176"/>
      <c r="TCH174" s="176"/>
      <c r="TCI174" s="176"/>
      <c r="TCJ174" s="176"/>
      <c r="TCK174" s="176"/>
      <c r="TCL174" s="176"/>
      <c r="TCM174" s="176"/>
      <c r="TCN174" s="176"/>
      <c r="TCO174" s="176"/>
      <c r="TCP174" s="176"/>
      <c r="TCQ174" s="176"/>
      <c r="TCR174" s="176"/>
      <c r="TCS174" s="176"/>
      <c r="TCT174" s="176"/>
      <c r="TCU174" s="176"/>
      <c r="TCV174" s="176"/>
      <c r="TCW174" s="176"/>
      <c r="TCX174" s="176"/>
      <c r="TCY174" s="176"/>
      <c r="TCZ174" s="176"/>
      <c r="TDA174" s="176"/>
      <c r="TDB174" s="176"/>
      <c r="TDC174" s="176"/>
      <c r="TDD174" s="176"/>
      <c r="TDE174" s="176"/>
      <c r="TDF174" s="176"/>
      <c r="TDG174" s="176"/>
      <c r="TDH174" s="176"/>
      <c r="TDI174" s="176"/>
      <c r="TDJ174" s="176"/>
      <c r="TDK174" s="176"/>
      <c r="TDL174" s="176"/>
      <c r="TDM174" s="176"/>
      <c r="TDN174" s="176"/>
      <c r="TDO174" s="176"/>
      <c r="TDP174" s="176"/>
      <c r="TDQ174" s="176"/>
      <c r="TDR174" s="176"/>
      <c r="TDS174" s="176"/>
      <c r="TDT174" s="176"/>
      <c r="TDU174" s="176"/>
      <c r="TDV174" s="176"/>
      <c r="TDW174" s="176"/>
      <c r="TDX174" s="176"/>
      <c r="TDY174" s="176"/>
      <c r="TDZ174" s="176"/>
      <c r="TEA174" s="176"/>
      <c r="TEB174" s="176"/>
      <c r="TEC174" s="176"/>
      <c r="TED174" s="176"/>
      <c r="TEE174" s="176"/>
      <c r="TEF174" s="176"/>
      <c r="TEG174" s="176"/>
      <c r="TEH174" s="176"/>
      <c r="TEI174" s="176"/>
      <c r="TEJ174" s="176"/>
      <c r="TEK174" s="176"/>
      <c r="TEL174" s="176"/>
      <c r="TEM174" s="176"/>
      <c r="TEN174" s="176"/>
      <c r="TEO174" s="176"/>
      <c r="TEP174" s="176"/>
      <c r="TEQ174" s="176"/>
      <c r="TER174" s="176"/>
      <c r="TES174" s="176"/>
      <c r="TET174" s="176"/>
      <c r="TEU174" s="176"/>
      <c r="TEV174" s="176"/>
      <c r="TEW174" s="176"/>
      <c r="TEX174" s="176"/>
      <c r="TEY174" s="176"/>
      <c r="TEZ174" s="176"/>
      <c r="TFA174" s="176"/>
      <c r="TFB174" s="176"/>
      <c r="TFC174" s="176"/>
      <c r="TFD174" s="176"/>
      <c r="TFE174" s="176"/>
      <c r="TFF174" s="176"/>
      <c r="TFG174" s="176"/>
      <c r="TFH174" s="176"/>
      <c r="TFI174" s="176"/>
      <c r="TFJ174" s="176"/>
      <c r="TFK174" s="176"/>
      <c r="TFL174" s="176"/>
      <c r="TFM174" s="176"/>
      <c r="TFN174" s="176"/>
      <c r="TFO174" s="176"/>
      <c r="TFP174" s="176"/>
      <c r="TFQ174" s="176"/>
      <c r="TFR174" s="176"/>
      <c r="TFS174" s="176"/>
      <c r="TFT174" s="176"/>
      <c r="TFU174" s="176"/>
      <c r="TFV174" s="176"/>
      <c r="TFW174" s="176"/>
      <c r="TFX174" s="176"/>
      <c r="TFY174" s="176"/>
      <c r="TFZ174" s="176"/>
      <c r="TGA174" s="176"/>
      <c r="TGB174" s="176"/>
      <c r="TGC174" s="176"/>
      <c r="TGD174" s="176"/>
      <c r="TGE174" s="176"/>
      <c r="TGF174" s="176"/>
      <c r="TGG174" s="176"/>
      <c r="TGH174" s="176"/>
      <c r="TGI174" s="176"/>
      <c r="TGJ174" s="176"/>
      <c r="TGK174" s="176"/>
      <c r="TGL174" s="176"/>
      <c r="TGM174" s="176"/>
      <c r="TGN174" s="176"/>
      <c r="TGO174" s="176"/>
      <c r="TGP174" s="176"/>
      <c r="TGQ174" s="176"/>
      <c r="TGR174" s="176"/>
      <c r="TGS174" s="176"/>
      <c r="TGT174" s="176"/>
      <c r="TGU174" s="176"/>
      <c r="TGV174" s="176"/>
      <c r="TGW174" s="176"/>
      <c r="TGX174" s="176"/>
      <c r="TGY174" s="176"/>
      <c r="TGZ174" s="176"/>
      <c r="THA174" s="176"/>
      <c r="THB174" s="176"/>
      <c r="THC174" s="176"/>
      <c r="THD174" s="176"/>
      <c r="THE174" s="176"/>
      <c r="THF174" s="176"/>
      <c r="THG174" s="176"/>
      <c r="THH174" s="176"/>
      <c r="THI174" s="176"/>
      <c r="THJ174" s="176"/>
      <c r="THK174" s="176"/>
      <c r="THL174" s="176"/>
      <c r="THM174" s="176"/>
      <c r="THN174" s="176"/>
      <c r="THO174" s="176"/>
      <c r="THP174" s="176"/>
      <c r="THQ174" s="176"/>
      <c r="THR174" s="176"/>
      <c r="THS174" s="176"/>
      <c r="THT174" s="176"/>
      <c r="THU174" s="176"/>
      <c r="THV174" s="176"/>
      <c r="THW174" s="176"/>
      <c r="THX174" s="176"/>
      <c r="THY174" s="176"/>
      <c r="THZ174" s="176"/>
      <c r="TIA174" s="176"/>
      <c r="TIB174" s="176"/>
      <c r="TIC174" s="176"/>
      <c r="TID174" s="176"/>
      <c r="TIE174" s="176"/>
      <c r="TIF174" s="176"/>
      <c r="TIG174" s="176"/>
      <c r="TIH174" s="176"/>
      <c r="TII174" s="176"/>
      <c r="TIJ174" s="176"/>
      <c r="TIK174" s="176"/>
      <c r="TIL174" s="176"/>
      <c r="TIM174" s="176"/>
      <c r="TIN174" s="176"/>
      <c r="TIO174" s="176"/>
      <c r="TIP174" s="176"/>
      <c r="TIQ174" s="176"/>
      <c r="TIR174" s="176"/>
      <c r="TIS174" s="176"/>
      <c r="TIT174" s="176"/>
      <c r="TIU174" s="176"/>
      <c r="TIV174" s="176"/>
      <c r="TIW174" s="176"/>
      <c r="TIX174" s="176"/>
      <c r="TIY174" s="176"/>
      <c r="TIZ174" s="176"/>
      <c r="TJA174" s="176"/>
      <c r="TJB174" s="176"/>
      <c r="TJC174" s="176"/>
      <c r="TJD174" s="176"/>
      <c r="TJE174" s="176"/>
      <c r="TJF174" s="176"/>
      <c r="TJG174" s="176"/>
      <c r="TJH174" s="176"/>
      <c r="TJI174" s="176"/>
      <c r="TJJ174" s="176"/>
      <c r="TJK174" s="176"/>
      <c r="TJL174" s="176"/>
      <c r="TJM174" s="176"/>
      <c r="TJN174" s="176"/>
      <c r="TJO174" s="176"/>
      <c r="TJP174" s="176"/>
      <c r="TJQ174" s="176"/>
      <c r="TJR174" s="176"/>
      <c r="TJS174" s="176"/>
      <c r="TJT174" s="176"/>
      <c r="TJU174" s="176"/>
      <c r="TJV174" s="176"/>
      <c r="TJW174" s="176"/>
      <c r="TJX174" s="176"/>
      <c r="TJY174" s="176"/>
      <c r="TJZ174" s="176"/>
      <c r="TKA174" s="176"/>
      <c r="TKB174" s="176"/>
      <c r="TKC174" s="176"/>
      <c r="TKD174" s="176"/>
      <c r="TKE174" s="176"/>
      <c r="TKF174" s="176"/>
      <c r="TKG174" s="176"/>
      <c r="TKH174" s="176"/>
      <c r="TKI174" s="176"/>
      <c r="TKJ174" s="176"/>
      <c r="TKK174" s="176"/>
      <c r="TKL174" s="176"/>
      <c r="TKM174" s="176"/>
      <c r="TKN174" s="176"/>
      <c r="TKO174" s="176"/>
      <c r="TKP174" s="176"/>
      <c r="TKQ174" s="176"/>
      <c r="TKR174" s="176"/>
      <c r="TKS174" s="176"/>
      <c r="TKT174" s="176"/>
      <c r="TKU174" s="176"/>
      <c r="TKV174" s="176"/>
      <c r="TKW174" s="176"/>
      <c r="TKX174" s="176"/>
      <c r="TKY174" s="176"/>
      <c r="TKZ174" s="176"/>
      <c r="TLA174" s="176"/>
      <c r="TLB174" s="176"/>
      <c r="TLC174" s="176"/>
      <c r="TLD174" s="176"/>
      <c r="TLE174" s="176"/>
      <c r="TLF174" s="176"/>
      <c r="TLG174" s="176"/>
      <c r="TLH174" s="176"/>
      <c r="TLI174" s="176"/>
      <c r="TLJ174" s="176"/>
      <c r="TLK174" s="176"/>
      <c r="TLL174" s="176"/>
      <c r="TLM174" s="176"/>
      <c r="TLN174" s="176"/>
      <c r="TLO174" s="176"/>
      <c r="TLP174" s="176"/>
      <c r="TLQ174" s="176"/>
      <c r="TLR174" s="176"/>
      <c r="TLS174" s="176"/>
      <c r="TLT174" s="176"/>
      <c r="TLU174" s="176"/>
      <c r="TLV174" s="176"/>
      <c r="TLW174" s="176"/>
      <c r="TLX174" s="176"/>
      <c r="TLY174" s="176"/>
      <c r="TLZ174" s="176"/>
      <c r="TMA174" s="176"/>
      <c r="TMB174" s="176"/>
      <c r="TMC174" s="176"/>
      <c r="TMD174" s="176"/>
      <c r="TME174" s="176"/>
      <c r="TMF174" s="176"/>
      <c r="TMG174" s="176"/>
      <c r="TMH174" s="176"/>
      <c r="TMI174" s="176"/>
      <c r="TMJ174" s="176"/>
      <c r="TMK174" s="176"/>
      <c r="TML174" s="176"/>
      <c r="TMM174" s="176"/>
      <c r="TMN174" s="176"/>
      <c r="TMO174" s="176"/>
      <c r="TMP174" s="176"/>
      <c r="TMQ174" s="176"/>
      <c r="TMR174" s="176"/>
      <c r="TMS174" s="176"/>
      <c r="TMT174" s="176"/>
      <c r="TMU174" s="176"/>
      <c r="TMV174" s="176"/>
      <c r="TMW174" s="176"/>
      <c r="TMX174" s="176"/>
      <c r="TMY174" s="176"/>
      <c r="TMZ174" s="176"/>
      <c r="TNA174" s="176"/>
      <c r="TNB174" s="176"/>
      <c r="TNC174" s="176"/>
      <c r="TND174" s="176"/>
      <c r="TNE174" s="176"/>
      <c r="TNF174" s="176"/>
      <c r="TNG174" s="176"/>
      <c r="TNH174" s="176"/>
      <c r="TNI174" s="176"/>
      <c r="TNJ174" s="176"/>
      <c r="TNK174" s="176"/>
      <c r="TNL174" s="176"/>
      <c r="TNM174" s="176"/>
      <c r="TNN174" s="176"/>
      <c r="TNO174" s="176"/>
      <c r="TNP174" s="176"/>
      <c r="TNQ174" s="176"/>
      <c r="TNR174" s="176"/>
      <c r="TNS174" s="176"/>
      <c r="TNT174" s="176"/>
      <c r="TNU174" s="176"/>
      <c r="TNV174" s="176"/>
      <c r="TNW174" s="176"/>
      <c r="TNX174" s="176"/>
      <c r="TNY174" s="176"/>
      <c r="TNZ174" s="176"/>
      <c r="TOA174" s="176"/>
      <c r="TOB174" s="176"/>
      <c r="TOC174" s="176"/>
      <c r="TOD174" s="176"/>
      <c r="TOE174" s="176"/>
      <c r="TOF174" s="176"/>
      <c r="TOG174" s="176"/>
      <c r="TOH174" s="176"/>
      <c r="TOI174" s="176"/>
      <c r="TOJ174" s="176"/>
      <c r="TOK174" s="176"/>
      <c r="TOL174" s="176"/>
      <c r="TOM174" s="176"/>
      <c r="TON174" s="176"/>
      <c r="TOO174" s="176"/>
      <c r="TOP174" s="176"/>
      <c r="TOQ174" s="176"/>
      <c r="TOR174" s="176"/>
      <c r="TOS174" s="176"/>
      <c r="TOT174" s="176"/>
      <c r="TOU174" s="176"/>
      <c r="TOV174" s="176"/>
      <c r="TOW174" s="176"/>
      <c r="TOX174" s="176"/>
      <c r="TOY174" s="176"/>
      <c r="TOZ174" s="176"/>
      <c r="TPA174" s="176"/>
      <c r="TPB174" s="176"/>
      <c r="TPC174" s="176"/>
      <c r="TPD174" s="176"/>
      <c r="TPE174" s="176"/>
      <c r="TPF174" s="176"/>
      <c r="TPG174" s="176"/>
      <c r="TPH174" s="176"/>
      <c r="TPI174" s="176"/>
      <c r="TPJ174" s="176"/>
      <c r="TPK174" s="176"/>
      <c r="TPL174" s="176"/>
      <c r="TPM174" s="176"/>
      <c r="TPN174" s="176"/>
      <c r="TPO174" s="176"/>
      <c r="TPP174" s="176"/>
      <c r="TPQ174" s="176"/>
      <c r="TPR174" s="176"/>
      <c r="TPS174" s="176"/>
      <c r="TPT174" s="176"/>
      <c r="TPU174" s="176"/>
      <c r="TPV174" s="176"/>
      <c r="TPW174" s="176"/>
      <c r="TPX174" s="176"/>
      <c r="TPY174" s="176"/>
      <c r="TPZ174" s="176"/>
      <c r="TQA174" s="176"/>
      <c r="TQB174" s="176"/>
      <c r="TQC174" s="176"/>
      <c r="TQD174" s="176"/>
      <c r="TQE174" s="176"/>
      <c r="TQF174" s="176"/>
      <c r="TQG174" s="176"/>
      <c r="TQH174" s="176"/>
      <c r="TQI174" s="176"/>
      <c r="TQJ174" s="176"/>
      <c r="TQK174" s="176"/>
      <c r="TQL174" s="176"/>
      <c r="TQM174" s="176"/>
      <c r="TQN174" s="176"/>
      <c r="TQO174" s="176"/>
      <c r="TQP174" s="176"/>
      <c r="TQQ174" s="176"/>
      <c r="TQR174" s="176"/>
      <c r="TQS174" s="176"/>
      <c r="TQT174" s="176"/>
      <c r="TQU174" s="176"/>
      <c r="TQV174" s="176"/>
      <c r="TQW174" s="176"/>
      <c r="TQX174" s="176"/>
      <c r="TQY174" s="176"/>
      <c r="TQZ174" s="176"/>
      <c r="TRA174" s="176"/>
      <c r="TRB174" s="176"/>
      <c r="TRC174" s="176"/>
      <c r="TRD174" s="176"/>
      <c r="TRE174" s="176"/>
      <c r="TRF174" s="176"/>
      <c r="TRG174" s="176"/>
      <c r="TRH174" s="176"/>
      <c r="TRI174" s="176"/>
      <c r="TRJ174" s="176"/>
      <c r="TRK174" s="176"/>
      <c r="TRL174" s="176"/>
      <c r="TRM174" s="176"/>
      <c r="TRN174" s="176"/>
      <c r="TRO174" s="176"/>
      <c r="TRP174" s="176"/>
      <c r="TRQ174" s="176"/>
      <c r="TRR174" s="176"/>
      <c r="TRS174" s="176"/>
      <c r="TRT174" s="176"/>
      <c r="TRU174" s="176"/>
      <c r="TRV174" s="176"/>
      <c r="TRW174" s="176"/>
      <c r="TRX174" s="176"/>
      <c r="TRY174" s="176"/>
      <c r="TRZ174" s="176"/>
      <c r="TSA174" s="176"/>
      <c r="TSB174" s="176"/>
      <c r="TSC174" s="176"/>
      <c r="TSD174" s="176"/>
      <c r="TSE174" s="176"/>
      <c r="TSF174" s="176"/>
      <c r="TSG174" s="176"/>
      <c r="TSH174" s="176"/>
      <c r="TSI174" s="176"/>
      <c r="TSJ174" s="176"/>
      <c r="TSK174" s="176"/>
      <c r="TSL174" s="176"/>
      <c r="TSM174" s="176"/>
      <c r="TSN174" s="176"/>
      <c r="TSO174" s="176"/>
      <c r="TSP174" s="176"/>
      <c r="TSQ174" s="176"/>
      <c r="TSR174" s="176"/>
      <c r="TSS174" s="176"/>
      <c r="TST174" s="176"/>
      <c r="TSU174" s="176"/>
      <c r="TSV174" s="176"/>
      <c r="TSW174" s="176"/>
      <c r="TSX174" s="176"/>
      <c r="TSY174" s="176"/>
      <c r="TSZ174" s="176"/>
      <c r="TTA174" s="176"/>
      <c r="TTB174" s="176"/>
      <c r="TTC174" s="176"/>
      <c r="TTD174" s="176"/>
      <c r="TTE174" s="176"/>
      <c r="TTF174" s="176"/>
      <c r="TTG174" s="176"/>
      <c r="TTH174" s="176"/>
      <c r="TTI174" s="176"/>
      <c r="TTJ174" s="176"/>
      <c r="TTK174" s="176"/>
      <c r="TTL174" s="176"/>
      <c r="TTM174" s="176"/>
      <c r="TTN174" s="176"/>
      <c r="TTO174" s="176"/>
      <c r="TTP174" s="176"/>
      <c r="TTQ174" s="176"/>
      <c r="TTR174" s="176"/>
      <c r="TTS174" s="176"/>
      <c r="TTT174" s="176"/>
      <c r="TTU174" s="176"/>
      <c r="TTV174" s="176"/>
      <c r="TTW174" s="176"/>
      <c r="TTX174" s="176"/>
      <c r="TTY174" s="176"/>
      <c r="TTZ174" s="176"/>
      <c r="TUA174" s="176"/>
      <c r="TUB174" s="176"/>
      <c r="TUC174" s="176"/>
      <c r="TUD174" s="176"/>
      <c r="TUE174" s="176"/>
      <c r="TUF174" s="176"/>
      <c r="TUG174" s="176"/>
      <c r="TUH174" s="176"/>
      <c r="TUI174" s="176"/>
      <c r="TUJ174" s="176"/>
      <c r="TUK174" s="176"/>
      <c r="TUL174" s="176"/>
      <c r="TUM174" s="176"/>
      <c r="TUN174" s="176"/>
      <c r="TUO174" s="176"/>
      <c r="TUP174" s="176"/>
      <c r="TUQ174" s="176"/>
      <c r="TUR174" s="176"/>
      <c r="TUS174" s="176"/>
      <c r="TUT174" s="176"/>
      <c r="TUU174" s="176"/>
      <c r="TUV174" s="176"/>
      <c r="TUW174" s="176"/>
      <c r="TUX174" s="176"/>
      <c r="TUY174" s="176"/>
      <c r="TUZ174" s="176"/>
      <c r="TVA174" s="176"/>
      <c r="TVB174" s="176"/>
      <c r="TVC174" s="176"/>
      <c r="TVD174" s="176"/>
      <c r="TVE174" s="176"/>
      <c r="TVF174" s="176"/>
      <c r="TVG174" s="176"/>
      <c r="TVH174" s="176"/>
      <c r="TVI174" s="176"/>
      <c r="TVJ174" s="176"/>
      <c r="TVK174" s="176"/>
      <c r="TVL174" s="176"/>
      <c r="TVM174" s="176"/>
      <c r="TVN174" s="176"/>
      <c r="TVO174" s="176"/>
      <c r="TVP174" s="176"/>
      <c r="TVQ174" s="176"/>
      <c r="TVR174" s="176"/>
      <c r="TVS174" s="176"/>
      <c r="TVT174" s="176"/>
      <c r="TVU174" s="176"/>
      <c r="TVV174" s="176"/>
      <c r="TVW174" s="176"/>
      <c r="TVX174" s="176"/>
      <c r="TVY174" s="176"/>
      <c r="TVZ174" s="176"/>
      <c r="TWA174" s="176"/>
      <c r="TWB174" s="176"/>
      <c r="TWC174" s="176"/>
      <c r="TWD174" s="176"/>
      <c r="TWE174" s="176"/>
      <c r="TWF174" s="176"/>
      <c r="TWG174" s="176"/>
      <c r="TWH174" s="176"/>
      <c r="TWI174" s="176"/>
      <c r="TWJ174" s="176"/>
      <c r="TWK174" s="176"/>
      <c r="TWL174" s="176"/>
      <c r="TWM174" s="176"/>
      <c r="TWN174" s="176"/>
      <c r="TWO174" s="176"/>
      <c r="TWP174" s="176"/>
      <c r="TWQ174" s="176"/>
      <c r="TWR174" s="176"/>
      <c r="TWS174" s="176"/>
      <c r="TWT174" s="176"/>
      <c r="TWU174" s="176"/>
      <c r="TWV174" s="176"/>
      <c r="TWW174" s="176"/>
      <c r="TWX174" s="176"/>
      <c r="TWY174" s="176"/>
      <c r="TWZ174" s="176"/>
      <c r="TXA174" s="176"/>
      <c r="TXB174" s="176"/>
      <c r="TXC174" s="176"/>
      <c r="TXD174" s="176"/>
      <c r="TXE174" s="176"/>
      <c r="TXF174" s="176"/>
      <c r="TXG174" s="176"/>
      <c r="TXH174" s="176"/>
      <c r="TXI174" s="176"/>
      <c r="TXJ174" s="176"/>
      <c r="TXK174" s="176"/>
      <c r="TXL174" s="176"/>
      <c r="TXM174" s="176"/>
      <c r="TXN174" s="176"/>
      <c r="TXO174" s="176"/>
      <c r="TXP174" s="176"/>
      <c r="TXQ174" s="176"/>
      <c r="TXR174" s="176"/>
      <c r="TXS174" s="176"/>
      <c r="TXT174" s="176"/>
      <c r="TXU174" s="176"/>
      <c r="TXV174" s="176"/>
      <c r="TXW174" s="176"/>
      <c r="TXX174" s="176"/>
      <c r="TXY174" s="176"/>
      <c r="TXZ174" s="176"/>
      <c r="TYA174" s="176"/>
      <c r="TYB174" s="176"/>
      <c r="TYC174" s="176"/>
      <c r="TYD174" s="176"/>
      <c r="TYE174" s="176"/>
      <c r="TYF174" s="176"/>
      <c r="TYG174" s="176"/>
      <c r="TYH174" s="176"/>
      <c r="TYI174" s="176"/>
      <c r="TYJ174" s="176"/>
      <c r="TYK174" s="176"/>
      <c r="TYL174" s="176"/>
      <c r="TYM174" s="176"/>
      <c r="TYN174" s="176"/>
      <c r="TYO174" s="176"/>
      <c r="TYP174" s="176"/>
      <c r="TYQ174" s="176"/>
      <c r="TYR174" s="176"/>
      <c r="TYS174" s="176"/>
      <c r="TYT174" s="176"/>
      <c r="TYU174" s="176"/>
      <c r="TYV174" s="176"/>
      <c r="TYW174" s="176"/>
      <c r="TYX174" s="176"/>
      <c r="TYY174" s="176"/>
      <c r="TYZ174" s="176"/>
      <c r="TZA174" s="176"/>
      <c r="TZB174" s="176"/>
      <c r="TZC174" s="176"/>
      <c r="TZD174" s="176"/>
      <c r="TZE174" s="176"/>
      <c r="TZF174" s="176"/>
      <c r="TZG174" s="176"/>
      <c r="TZH174" s="176"/>
      <c r="TZI174" s="176"/>
      <c r="TZJ174" s="176"/>
      <c r="TZK174" s="176"/>
      <c r="TZL174" s="176"/>
      <c r="TZM174" s="176"/>
      <c r="TZN174" s="176"/>
      <c r="TZO174" s="176"/>
      <c r="TZP174" s="176"/>
      <c r="TZQ174" s="176"/>
      <c r="TZR174" s="176"/>
      <c r="TZS174" s="176"/>
      <c r="TZT174" s="176"/>
      <c r="TZU174" s="176"/>
      <c r="TZV174" s="176"/>
      <c r="TZW174" s="176"/>
      <c r="TZX174" s="176"/>
      <c r="TZY174" s="176"/>
      <c r="TZZ174" s="176"/>
      <c r="UAA174" s="176"/>
      <c r="UAB174" s="176"/>
      <c r="UAC174" s="176"/>
      <c r="UAD174" s="176"/>
      <c r="UAE174" s="176"/>
      <c r="UAF174" s="176"/>
      <c r="UAG174" s="176"/>
      <c r="UAH174" s="176"/>
      <c r="UAI174" s="176"/>
      <c r="UAJ174" s="176"/>
      <c r="UAK174" s="176"/>
      <c r="UAL174" s="176"/>
      <c r="UAM174" s="176"/>
      <c r="UAN174" s="176"/>
      <c r="UAO174" s="176"/>
      <c r="UAP174" s="176"/>
      <c r="UAQ174" s="176"/>
      <c r="UAR174" s="176"/>
      <c r="UAS174" s="176"/>
      <c r="UAT174" s="176"/>
      <c r="UAU174" s="176"/>
      <c r="UAV174" s="176"/>
      <c r="UAW174" s="176"/>
      <c r="UAX174" s="176"/>
      <c r="UAY174" s="176"/>
      <c r="UAZ174" s="176"/>
      <c r="UBA174" s="176"/>
      <c r="UBB174" s="176"/>
      <c r="UBC174" s="176"/>
      <c r="UBD174" s="176"/>
      <c r="UBE174" s="176"/>
      <c r="UBF174" s="176"/>
      <c r="UBG174" s="176"/>
      <c r="UBH174" s="176"/>
      <c r="UBI174" s="176"/>
      <c r="UBJ174" s="176"/>
      <c r="UBK174" s="176"/>
      <c r="UBL174" s="176"/>
      <c r="UBM174" s="176"/>
      <c r="UBN174" s="176"/>
      <c r="UBO174" s="176"/>
      <c r="UBP174" s="176"/>
      <c r="UBQ174" s="176"/>
      <c r="UBR174" s="176"/>
      <c r="UBS174" s="176"/>
      <c r="UBT174" s="176"/>
      <c r="UBU174" s="176"/>
      <c r="UBV174" s="176"/>
      <c r="UBW174" s="176"/>
      <c r="UBX174" s="176"/>
      <c r="UBY174" s="176"/>
      <c r="UBZ174" s="176"/>
      <c r="UCA174" s="176"/>
      <c r="UCB174" s="176"/>
      <c r="UCC174" s="176"/>
      <c r="UCD174" s="176"/>
      <c r="UCE174" s="176"/>
      <c r="UCF174" s="176"/>
      <c r="UCG174" s="176"/>
      <c r="UCH174" s="176"/>
      <c r="UCI174" s="176"/>
      <c r="UCJ174" s="176"/>
      <c r="UCK174" s="176"/>
      <c r="UCL174" s="176"/>
      <c r="UCM174" s="176"/>
      <c r="UCN174" s="176"/>
      <c r="UCO174" s="176"/>
      <c r="UCP174" s="176"/>
      <c r="UCQ174" s="176"/>
      <c r="UCR174" s="176"/>
      <c r="UCS174" s="176"/>
      <c r="UCT174" s="176"/>
      <c r="UCU174" s="176"/>
      <c r="UCV174" s="176"/>
      <c r="UCW174" s="176"/>
      <c r="UCX174" s="176"/>
      <c r="UCY174" s="176"/>
      <c r="UCZ174" s="176"/>
      <c r="UDA174" s="176"/>
      <c r="UDB174" s="176"/>
      <c r="UDC174" s="176"/>
      <c r="UDD174" s="176"/>
      <c r="UDE174" s="176"/>
      <c r="UDF174" s="176"/>
      <c r="UDG174" s="176"/>
      <c r="UDH174" s="176"/>
      <c r="UDI174" s="176"/>
      <c r="UDJ174" s="176"/>
      <c r="UDK174" s="176"/>
      <c r="UDL174" s="176"/>
      <c r="UDM174" s="176"/>
      <c r="UDN174" s="176"/>
      <c r="UDO174" s="176"/>
      <c r="UDP174" s="176"/>
      <c r="UDQ174" s="176"/>
      <c r="UDR174" s="176"/>
      <c r="UDS174" s="176"/>
      <c r="UDT174" s="176"/>
      <c r="UDU174" s="176"/>
      <c r="UDV174" s="176"/>
      <c r="UDW174" s="176"/>
      <c r="UDX174" s="176"/>
      <c r="UDY174" s="176"/>
      <c r="UDZ174" s="176"/>
      <c r="UEA174" s="176"/>
      <c r="UEB174" s="176"/>
      <c r="UEC174" s="176"/>
      <c r="UED174" s="176"/>
      <c r="UEE174" s="176"/>
      <c r="UEF174" s="176"/>
      <c r="UEG174" s="176"/>
      <c r="UEH174" s="176"/>
      <c r="UEI174" s="176"/>
      <c r="UEJ174" s="176"/>
      <c r="UEK174" s="176"/>
      <c r="UEL174" s="176"/>
      <c r="UEM174" s="176"/>
      <c r="UEN174" s="176"/>
      <c r="UEO174" s="176"/>
      <c r="UEP174" s="176"/>
      <c r="UEQ174" s="176"/>
      <c r="UER174" s="176"/>
      <c r="UES174" s="176"/>
      <c r="UET174" s="176"/>
      <c r="UEU174" s="176"/>
      <c r="UEV174" s="176"/>
      <c r="UEW174" s="176"/>
      <c r="UEX174" s="176"/>
      <c r="UEY174" s="176"/>
      <c r="UEZ174" s="176"/>
      <c r="UFA174" s="176"/>
      <c r="UFB174" s="176"/>
      <c r="UFC174" s="176"/>
      <c r="UFD174" s="176"/>
      <c r="UFE174" s="176"/>
      <c r="UFF174" s="176"/>
      <c r="UFG174" s="176"/>
      <c r="UFH174" s="176"/>
      <c r="UFI174" s="176"/>
      <c r="UFJ174" s="176"/>
      <c r="UFK174" s="176"/>
      <c r="UFL174" s="176"/>
      <c r="UFM174" s="176"/>
      <c r="UFN174" s="176"/>
      <c r="UFO174" s="176"/>
      <c r="UFP174" s="176"/>
      <c r="UFQ174" s="176"/>
      <c r="UFR174" s="176"/>
      <c r="UFS174" s="176"/>
      <c r="UFT174" s="176"/>
      <c r="UFU174" s="176"/>
      <c r="UFV174" s="176"/>
      <c r="UFW174" s="176"/>
      <c r="UFX174" s="176"/>
      <c r="UFY174" s="176"/>
      <c r="UFZ174" s="176"/>
      <c r="UGA174" s="176"/>
      <c r="UGB174" s="176"/>
      <c r="UGC174" s="176"/>
      <c r="UGD174" s="176"/>
      <c r="UGE174" s="176"/>
      <c r="UGF174" s="176"/>
      <c r="UGG174" s="176"/>
      <c r="UGH174" s="176"/>
      <c r="UGI174" s="176"/>
      <c r="UGJ174" s="176"/>
      <c r="UGK174" s="176"/>
      <c r="UGL174" s="176"/>
      <c r="UGM174" s="176"/>
      <c r="UGN174" s="176"/>
      <c r="UGO174" s="176"/>
      <c r="UGP174" s="176"/>
      <c r="UGQ174" s="176"/>
      <c r="UGR174" s="176"/>
      <c r="UGS174" s="176"/>
      <c r="UGT174" s="176"/>
      <c r="UGU174" s="176"/>
      <c r="UGV174" s="176"/>
      <c r="UGW174" s="176"/>
      <c r="UGX174" s="176"/>
      <c r="UGY174" s="176"/>
      <c r="UGZ174" s="176"/>
      <c r="UHA174" s="176"/>
      <c r="UHB174" s="176"/>
      <c r="UHC174" s="176"/>
      <c r="UHD174" s="176"/>
      <c r="UHE174" s="176"/>
      <c r="UHF174" s="176"/>
      <c r="UHG174" s="176"/>
      <c r="UHH174" s="176"/>
      <c r="UHI174" s="176"/>
      <c r="UHJ174" s="176"/>
      <c r="UHK174" s="176"/>
      <c r="UHL174" s="176"/>
      <c r="UHM174" s="176"/>
      <c r="UHN174" s="176"/>
      <c r="UHO174" s="176"/>
      <c r="UHP174" s="176"/>
      <c r="UHQ174" s="176"/>
      <c r="UHR174" s="176"/>
      <c r="UHS174" s="176"/>
      <c r="UHT174" s="176"/>
      <c r="UHU174" s="176"/>
      <c r="UHV174" s="176"/>
      <c r="UHW174" s="176"/>
      <c r="UHX174" s="176"/>
      <c r="UHY174" s="176"/>
      <c r="UHZ174" s="176"/>
      <c r="UIA174" s="176"/>
      <c r="UIB174" s="176"/>
      <c r="UIC174" s="176"/>
      <c r="UID174" s="176"/>
      <c r="UIE174" s="176"/>
      <c r="UIF174" s="176"/>
      <c r="UIG174" s="176"/>
      <c r="UIH174" s="176"/>
      <c r="UII174" s="176"/>
      <c r="UIJ174" s="176"/>
      <c r="UIK174" s="176"/>
      <c r="UIL174" s="176"/>
      <c r="UIM174" s="176"/>
      <c r="UIN174" s="176"/>
      <c r="UIO174" s="176"/>
      <c r="UIP174" s="176"/>
      <c r="UIQ174" s="176"/>
      <c r="UIR174" s="176"/>
      <c r="UIS174" s="176"/>
      <c r="UIT174" s="176"/>
      <c r="UIU174" s="176"/>
      <c r="UIV174" s="176"/>
      <c r="UIW174" s="176"/>
      <c r="UIX174" s="176"/>
      <c r="UIY174" s="176"/>
      <c r="UIZ174" s="176"/>
      <c r="UJA174" s="176"/>
      <c r="UJB174" s="176"/>
      <c r="UJC174" s="176"/>
      <c r="UJD174" s="176"/>
      <c r="UJE174" s="176"/>
      <c r="UJF174" s="176"/>
      <c r="UJG174" s="176"/>
      <c r="UJH174" s="176"/>
      <c r="UJI174" s="176"/>
      <c r="UJJ174" s="176"/>
      <c r="UJK174" s="176"/>
      <c r="UJL174" s="176"/>
      <c r="UJM174" s="176"/>
      <c r="UJN174" s="176"/>
      <c r="UJO174" s="176"/>
      <c r="UJP174" s="176"/>
      <c r="UJQ174" s="176"/>
      <c r="UJR174" s="176"/>
      <c r="UJS174" s="176"/>
      <c r="UJT174" s="176"/>
      <c r="UJU174" s="176"/>
      <c r="UJV174" s="176"/>
      <c r="UJW174" s="176"/>
      <c r="UJX174" s="176"/>
      <c r="UJY174" s="176"/>
      <c r="UJZ174" s="176"/>
      <c r="UKA174" s="176"/>
      <c r="UKB174" s="176"/>
      <c r="UKC174" s="176"/>
      <c r="UKD174" s="176"/>
      <c r="UKE174" s="176"/>
      <c r="UKF174" s="176"/>
      <c r="UKG174" s="176"/>
      <c r="UKH174" s="176"/>
      <c r="UKI174" s="176"/>
      <c r="UKJ174" s="176"/>
      <c r="UKK174" s="176"/>
      <c r="UKL174" s="176"/>
      <c r="UKM174" s="176"/>
      <c r="UKN174" s="176"/>
      <c r="UKO174" s="176"/>
      <c r="UKP174" s="176"/>
      <c r="UKQ174" s="176"/>
      <c r="UKR174" s="176"/>
      <c r="UKS174" s="176"/>
      <c r="UKT174" s="176"/>
      <c r="UKU174" s="176"/>
      <c r="UKV174" s="176"/>
      <c r="UKW174" s="176"/>
      <c r="UKX174" s="176"/>
      <c r="UKY174" s="176"/>
      <c r="UKZ174" s="176"/>
      <c r="ULA174" s="176"/>
      <c r="ULB174" s="176"/>
      <c r="ULC174" s="176"/>
      <c r="ULD174" s="176"/>
      <c r="ULE174" s="176"/>
      <c r="ULF174" s="176"/>
      <c r="ULG174" s="176"/>
      <c r="ULH174" s="176"/>
      <c r="ULI174" s="176"/>
      <c r="ULJ174" s="176"/>
      <c r="ULK174" s="176"/>
      <c r="ULL174" s="176"/>
      <c r="ULM174" s="176"/>
      <c r="ULN174" s="176"/>
      <c r="ULO174" s="176"/>
      <c r="ULP174" s="176"/>
      <c r="ULQ174" s="176"/>
      <c r="ULR174" s="176"/>
      <c r="ULS174" s="176"/>
      <c r="ULT174" s="176"/>
      <c r="ULU174" s="176"/>
      <c r="ULV174" s="176"/>
      <c r="ULW174" s="176"/>
      <c r="ULX174" s="176"/>
      <c r="ULY174" s="176"/>
      <c r="ULZ174" s="176"/>
      <c r="UMA174" s="176"/>
      <c r="UMB174" s="176"/>
      <c r="UMC174" s="176"/>
      <c r="UMD174" s="176"/>
      <c r="UME174" s="176"/>
      <c r="UMF174" s="176"/>
      <c r="UMG174" s="176"/>
      <c r="UMH174" s="176"/>
      <c r="UMI174" s="176"/>
      <c r="UMJ174" s="176"/>
      <c r="UMK174" s="176"/>
      <c r="UML174" s="176"/>
      <c r="UMM174" s="176"/>
      <c r="UMN174" s="176"/>
      <c r="UMO174" s="176"/>
      <c r="UMP174" s="176"/>
      <c r="UMQ174" s="176"/>
      <c r="UMR174" s="176"/>
      <c r="UMS174" s="176"/>
      <c r="UMT174" s="176"/>
      <c r="UMU174" s="176"/>
      <c r="UMV174" s="176"/>
      <c r="UMW174" s="176"/>
      <c r="UMX174" s="176"/>
      <c r="UMY174" s="176"/>
      <c r="UMZ174" s="176"/>
      <c r="UNA174" s="176"/>
      <c r="UNB174" s="176"/>
      <c r="UNC174" s="176"/>
      <c r="UND174" s="176"/>
      <c r="UNE174" s="176"/>
      <c r="UNF174" s="176"/>
      <c r="UNG174" s="176"/>
      <c r="UNH174" s="176"/>
      <c r="UNI174" s="176"/>
      <c r="UNJ174" s="176"/>
      <c r="UNK174" s="176"/>
      <c r="UNL174" s="176"/>
      <c r="UNM174" s="176"/>
      <c r="UNN174" s="176"/>
      <c r="UNO174" s="176"/>
      <c r="UNP174" s="176"/>
      <c r="UNQ174" s="176"/>
      <c r="UNR174" s="176"/>
      <c r="UNS174" s="176"/>
      <c r="UNT174" s="176"/>
      <c r="UNU174" s="176"/>
      <c r="UNV174" s="176"/>
      <c r="UNW174" s="176"/>
      <c r="UNX174" s="176"/>
      <c r="UNY174" s="176"/>
      <c r="UNZ174" s="176"/>
      <c r="UOA174" s="176"/>
      <c r="UOB174" s="176"/>
      <c r="UOC174" s="176"/>
      <c r="UOD174" s="176"/>
      <c r="UOE174" s="176"/>
      <c r="UOF174" s="176"/>
      <c r="UOG174" s="176"/>
      <c r="UOH174" s="176"/>
      <c r="UOI174" s="176"/>
      <c r="UOJ174" s="176"/>
      <c r="UOK174" s="176"/>
      <c r="UOL174" s="176"/>
      <c r="UOM174" s="176"/>
      <c r="UON174" s="176"/>
      <c r="UOO174" s="176"/>
      <c r="UOP174" s="176"/>
      <c r="UOQ174" s="176"/>
      <c r="UOR174" s="176"/>
      <c r="UOS174" s="176"/>
      <c r="UOT174" s="176"/>
      <c r="UOU174" s="176"/>
      <c r="UOV174" s="176"/>
      <c r="UOW174" s="176"/>
      <c r="UOX174" s="176"/>
      <c r="UOY174" s="176"/>
      <c r="UOZ174" s="176"/>
      <c r="UPA174" s="176"/>
      <c r="UPB174" s="176"/>
      <c r="UPC174" s="176"/>
      <c r="UPD174" s="176"/>
      <c r="UPE174" s="176"/>
      <c r="UPF174" s="176"/>
      <c r="UPG174" s="176"/>
      <c r="UPH174" s="176"/>
      <c r="UPI174" s="176"/>
      <c r="UPJ174" s="176"/>
      <c r="UPK174" s="176"/>
      <c r="UPL174" s="176"/>
      <c r="UPM174" s="176"/>
      <c r="UPN174" s="176"/>
      <c r="UPO174" s="176"/>
      <c r="UPP174" s="176"/>
      <c r="UPQ174" s="176"/>
      <c r="UPR174" s="176"/>
      <c r="UPS174" s="176"/>
      <c r="UPT174" s="176"/>
      <c r="UPU174" s="176"/>
      <c r="UPV174" s="176"/>
      <c r="UPW174" s="176"/>
      <c r="UPX174" s="176"/>
      <c r="UPY174" s="176"/>
      <c r="UPZ174" s="176"/>
      <c r="UQA174" s="176"/>
      <c r="UQB174" s="176"/>
      <c r="UQC174" s="176"/>
      <c r="UQD174" s="176"/>
      <c r="UQE174" s="176"/>
      <c r="UQF174" s="176"/>
      <c r="UQG174" s="176"/>
      <c r="UQH174" s="176"/>
      <c r="UQI174" s="176"/>
      <c r="UQJ174" s="176"/>
      <c r="UQK174" s="176"/>
      <c r="UQL174" s="176"/>
      <c r="UQM174" s="176"/>
      <c r="UQN174" s="176"/>
      <c r="UQO174" s="176"/>
      <c r="UQP174" s="176"/>
      <c r="UQQ174" s="176"/>
      <c r="UQR174" s="176"/>
      <c r="UQS174" s="176"/>
      <c r="UQT174" s="176"/>
      <c r="UQU174" s="176"/>
      <c r="UQV174" s="176"/>
      <c r="UQW174" s="176"/>
      <c r="UQX174" s="176"/>
      <c r="UQY174" s="176"/>
      <c r="UQZ174" s="176"/>
      <c r="URA174" s="176"/>
      <c r="URB174" s="176"/>
      <c r="URC174" s="176"/>
      <c r="URD174" s="176"/>
      <c r="URE174" s="176"/>
      <c r="URF174" s="176"/>
      <c r="URG174" s="176"/>
      <c r="URH174" s="176"/>
      <c r="URI174" s="176"/>
      <c r="URJ174" s="176"/>
      <c r="URK174" s="176"/>
      <c r="URL174" s="176"/>
      <c r="URM174" s="176"/>
      <c r="URN174" s="176"/>
      <c r="URO174" s="176"/>
      <c r="URP174" s="176"/>
      <c r="URQ174" s="176"/>
      <c r="URR174" s="176"/>
      <c r="URS174" s="176"/>
      <c r="URT174" s="176"/>
      <c r="URU174" s="176"/>
      <c r="URV174" s="176"/>
      <c r="URW174" s="176"/>
      <c r="URX174" s="176"/>
      <c r="URY174" s="176"/>
      <c r="URZ174" s="176"/>
      <c r="USA174" s="176"/>
      <c r="USB174" s="176"/>
      <c r="USC174" s="176"/>
      <c r="USD174" s="176"/>
      <c r="USE174" s="176"/>
      <c r="USF174" s="176"/>
      <c r="USG174" s="176"/>
      <c r="USH174" s="176"/>
      <c r="USI174" s="176"/>
      <c r="USJ174" s="176"/>
      <c r="USK174" s="176"/>
      <c r="USL174" s="176"/>
      <c r="USM174" s="176"/>
      <c r="USN174" s="176"/>
      <c r="USO174" s="176"/>
      <c r="USP174" s="176"/>
      <c r="USQ174" s="176"/>
      <c r="USR174" s="176"/>
      <c r="USS174" s="176"/>
      <c r="UST174" s="176"/>
      <c r="USU174" s="176"/>
      <c r="USV174" s="176"/>
      <c r="USW174" s="176"/>
      <c r="USX174" s="176"/>
      <c r="USY174" s="176"/>
      <c r="USZ174" s="176"/>
      <c r="UTA174" s="176"/>
      <c r="UTB174" s="176"/>
      <c r="UTC174" s="176"/>
      <c r="UTD174" s="176"/>
      <c r="UTE174" s="176"/>
      <c r="UTF174" s="176"/>
      <c r="UTG174" s="176"/>
      <c r="UTH174" s="176"/>
      <c r="UTI174" s="176"/>
      <c r="UTJ174" s="176"/>
      <c r="UTK174" s="176"/>
      <c r="UTL174" s="176"/>
      <c r="UTM174" s="176"/>
      <c r="UTN174" s="176"/>
      <c r="UTO174" s="176"/>
      <c r="UTP174" s="176"/>
      <c r="UTQ174" s="176"/>
      <c r="UTR174" s="176"/>
      <c r="UTS174" s="176"/>
      <c r="UTT174" s="176"/>
      <c r="UTU174" s="176"/>
      <c r="UTV174" s="176"/>
      <c r="UTW174" s="176"/>
      <c r="UTX174" s="176"/>
      <c r="UTY174" s="176"/>
      <c r="UTZ174" s="176"/>
      <c r="UUA174" s="176"/>
      <c r="UUB174" s="176"/>
      <c r="UUC174" s="176"/>
      <c r="UUD174" s="176"/>
      <c r="UUE174" s="176"/>
      <c r="UUF174" s="176"/>
      <c r="UUG174" s="176"/>
      <c r="UUH174" s="176"/>
      <c r="UUI174" s="176"/>
      <c r="UUJ174" s="176"/>
      <c r="UUK174" s="176"/>
      <c r="UUL174" s="176"/>
      <c r="UUM174" s="176"/>
      <c r="UUN174" s="176"/>
      <c r="UUO174" s="176"/>
      <c r="UUP174" s="176"/>
      <c r="UUQ174" s="176"/>
      <c r="UUR174" s="176"/>
      <c r="UUS174" s="176"/>
      <c r="UUT174" s="176"/>
      <c r="UUU174" s="176"/>
      <c r="UUV174" s="176"/>
      <c r="UUW174" s="176"/>
      <c r="UUX174" s="176"/>
      <c r="UUY174" s="176"/>
      <c r="UUZ174" s="176"/>
      <c r="UVA174" s="176"/>
      <c r="UVB174" s="176"/>
      <c r="UVC174" s="176"/>
      <c r="UVD174" s="176"/>
      <c r="UVE174" s="176"/>
      <c r="UVF174" s="176"/>
      <c r="UVG174" s="176"/>
      <c r="UVH174" s="176"/>
      <c r="UVI174" s="176"/>
      <c r="UVJ174" s="176"/>
      <c r="UVK174" s="176"/>
      <c r="UVL174" s="176"/>
      <c r="UVM174" s="176"/>
      <c r="UVN174" s="176"/>
      <c r="UVO174" s="176"/>
      <c r="UVP174" s="176"/>
      <c r="UVQ174" s="176"/>
      <c r="UVR174" s="176"/>
      <c r="UVS174" s="176"/>
      <c r="UVT174" s="176"/>
      <c r="UVU174" s="176"/>
      <c r="UVV174" s="176"/>
      <c r="UVW174" s="176"/>
      <c r="UVX174" s="176"/>
      <c r="UVY174" s="176"/>
      <c r="UVZ174" s="176"/>
      <c r="UWA174" s="176"/>
      <c r="UWB174" s="176"/>
      <c r="UWC174" s="176"/>
      <c r="UWD174" s="176"/>
      <c r="UWE174" s="176"/>
      <c r="UWF174" s="176"/>
      <c r="UWG174" s="176"/>
      <c r="UWH174" s="176"/>
      <c r="UWI174" s="176"/>
      <c r="UWJ174" s="176"/>
      <c r="UWK174" s="176"/>
      <c r="UWL174" s="176"/>
      <c r="UWM174" s="176"/>
      <c r="UWN174" s="176"/>
      <c r="UWO174" s="176"/>
      <c r="UWP174" s="176"/>
      <c r="UWQ174" s="176"/>
      <c r="UWR174" s="176"/>
      <c r="UWS174" s="176"/>
      <c r="UWT174" s="176"/>
      <c r="UWU174" s="176"/>
      <c r="UWV174" s="176"/>
      <c r="UWW174" s="176"/>
      <c r="UWX174" s="176"/>
      <c r="UWY174" s="176"/>
      <c r="UWZ174" s="176"/>
      <c r="UXA174" s="176"/>
      <c r="UXB174" s="176"/>
      <c r="UXC174" s="176"/>
      <c r="UXD174" s="176"/>
      <c r="UXE174" s="176"/>
      <c r="UXF174" s="176"/>
      <c r="UXG174" s="176"/>
      <c r="UXH174" s="176"/>
      <c r="UXI174" s="176"/>
      <c r="UXJ174" s="176"/>
      <c r="UXK174" s="176"/>
      <c r="UXL174" s="176"/>
      <c r="UXM174" s="176"/>
      <c r="UXN174" s="176"/>
      <c r="UXO174" s="176"/>
      <c r="UXP174" s="176"/>
      <c r="UXQ174" s="176"/>
      <c r="UXR174" s="176"/>
      <c r="UXS174" s="176"/>
      <c r="UXT174" s="176"/>
      <c r="UXU174" s="176"/>
      <c r="UXV174" s="176"/>
      <c r="UXW174" s="176"/>
      <c r="UXX174" s="176"/>
      <c r="UXY174" s="176"/>
      <c r="UXZ174" s="176"/>
      <c r="UYA174" s="176"/>
      <c r="UYB174" s="176"/>
      <c r="UYC174" s="176"/>
      <c r="UYD174" s="176"/>
      <c r="UYE174" s="176"/>
      <c r="UYF174" s="176"/>
      <c r="UYG174" s="176"/>
      <c r="UYH174" s="176"/>
      <c r="UYI174" s="176"/>
      <c r="UYJ174" s="176"/>
      <c r="UYK174" s="176"/>
      <c r="UYL174" s="176"/>
      <c r="UYM174" s="176"/>
      <c r="UYN174" s="176"/>
      <c r="UYO174" s="176"/>
      <c r="UYP174" s="176"/>
      <c r="UYQ174" s="176"/>
      <c r="UYR174" s="176"/>
      <c r="UYS174" s="176"/>
      <c r="UYT174" s="176"/>
      <c r="UYU174" s="176"/>
      <c r="UYV174" s="176"/>
      <c r="UYW174" s="176"/>
      <c r="UYX174" s="176"/>
      <c r="UYY174" s="176"/>
      <c r="UYZ174" s="176"/>
      <c r="UZA174" s="176"/>
      <c r="UZB174" s="176"/>
      <c r="UZC174" s="176"/>
      <c r="UZD174" s="176"/>
      <c r="UZE174" s="176"/>
      <c r="UZF174" s="176"/>
      <c r="UZG174" s="176"/>
      <c r="UZH174" s="176"/>
      <c r="UZI174" s="176"/>
      <c r="UZJ174" s="176"/>
      <c r="UZK174" s="176"/>
      <c r="UZL174" s="176"/>
      <c r="UZM174" s="176"/>
      <c r="UZN174" s="176"/>
      <c r="UZO174" s="176"/>
      <c r="UZP174" s="176"/>
      <c r="UZQ174" s="176"/>
      <c r="UZR174" s="176"/>
      <c r="UZS174" s="176"/>
      <c r="UZT174" s="176"/>
      <c r="UZU174" s="176"/>
      <c r="UZV174" s="176"/>
      <c r="UZW174" s="176"/>
      <c r="UZX174" s="176"/>
      <c r="UZY174" s="176"/>
      <c r="UZZ174" s="176"/>
      <c r="VAA174" s="176"/>
      <c r="VAB174" s="176"/>
      <c r="VAC174" s="176"/>
      <c r="VAD174" s="176"/>
      <c r="VAE174" s="176"/>
      <c r="VAF174" s="176"/>
      <c r="VAG174" s="176"/>
      <c r="VAH174" s="176"/>
      <c r="VAI174" s="176"/>
      <c r="VAJ174" s="176"/>
      <c r="VAK174" s="176"/>
      <c r="VAL174" s="176"/>
      <c r="VAM174" s="176"/>
      <c r="VAN174" s="176"/>
      <c r="VAO174" s="176"/>
      <c r="VAP174" s="176"/>
      <c r="VAQ174" s="176"/>
      <c r="VAR174" s="176"/>
      <c r="VAS174" s="176"/>
      <c r="VAT174" s="176"/>
      <c r="VAU174" s="176"/>
      <c r="VAV174" s="176"/>
      <c r="VAW174" s="176"/>
      <c r="VAX174" s="176"/>
      <c r="VAY174" s="176"/>
      <c r="VAZ174" s="176"/>
      <c r="VBA174" s="176"/>
      <c r="VBB174" s="176"/>
      <c r="VBC174" s="176"/>
      <c r="VBD174" s="176"/>
      <c r="VBE174" s="176"/>
      <c r="VBF174" s="176"/>
      <c r="VBG174" s="176"/>
      <c r="VBH174" s="176"/>
      <c r="VBI174" s="176"/>
      <c r="VBJ174" s="176"/>
      <c r="VBK174" s="176"/>
      <c r="VBL174" s="176"/>
      <c r="VBM174" s="176"/>
      <c r="VBN174" s="176"/>
      <c r="VBO174" s="176"/>
      <c r="VBP174" s="176"/>
      <c r="VBQ174" s="176"/>
      <c r="VBR174" s="176"/>
      <c r="VBS174" s="176"/>
      <c r="VBT174" s="176"/>
      <c r="VBU174" s="176"/>
      <c r="VBV174" s="176"/>
      <c r="VBW174" s="176"/>
      <c r="VBX174" s="176"/>
      <c r="VBY174" s="176"/>
      <c r="VBZ174" s="176"/>
      <c r="VCA174" s="176"/>
      <c r="VCB174" s="176"/>
      <c r="VCC174" s="176"/>
      <c r="VCD174" s="176"/>
      <c r="VCE174" s="176"/>
      <c r="VCF174" s="176"/>
      <c r="VCG174" s="176"/>
      <c r="VCH174" s="176"/>
      <c r="VCI174" s="176"/>
      <c r="VCJ174" s="176"/>
      <c r="VCK174" s="176"/>
      <c r="VCL174" s="176"/>
      <c r="VCM174" s="176"/>
      <c r="VCN174" s="176"/>
      <c r="VCO174" s="176"/>
      <c r="VCP174" s="176"/>
      <c r="VCQ174" s="176"/>
      <c r="VCR174" s="176"/>
      <c r="VCS174" s="176"/>
      <c r="VCT174" s="176"/>
      <c r="VCU174" s="176"/>
      <c r="VCV174" s="176"/>
      <c r="VCW174" s="176"/>
      <c r="VCX174" s="176"/>
      <c r="VCY174" s="176"/>
      <c r="VCZ174" s="176"/>
      <c r="VDA174" s="176"/>
      <c r="VDB174" s="176"/>
      <c r="VDC174" s="176"/>
      <c r="VDD174" s="176"/>
      <c r="VDE174" s="176"/>
      <c r="VDF174" s="176"/>
      <c r="VDG174" s="176"/>
      <c r="VDH174" s="176"/>
      <c r="VDI174" s="176"/>
      <c r="VDJ174" s="176"/>
      <c r="VDK174" s="176"/>
      <c r="VDL174" s="176"/>
      <c r="VDM174" s="176"/>
      <c r="VDN174" s="176"/>
      <c r="VDO174" s="176"/>
      <c r="VDP174" s="176"/>
      <c r="VDQ174" s="176"/>
      <c r="VDR174" s="176"/>
      <c r="VDS174" s="176"/>
      <c r="VDT174" s="176"/>
      <c r="VDU174" s="176"/>
      <c r="VDV174" s="176"/>
      <c r="VDW174" s="176"/>
      <c r="VDX174" s="176"/>
      <c r="VDY174" s="176"/>
      <c r="VDZ174" s="176"/>
      <c r="VEA174" s="176"/>
      <c r="VEB174" s="176"/>
      <c r="VEC174" s="176"/>
      <c r="VED174" s="176"/>
      <c r="VEE174" s="176"/>
      <c r="VEF174" s="176"/>
      <c r="VEG174" s="176"/>
      <c r="VEH174" s="176"/>
      <c r="VEI174" s="176"/>
      <c r="VEJ174" s="176"/>
      <c r="VEK174" s="176"/>
      <c r="VEL174" s="176"/>
      <c r="VEM174" s="176"/>
      <c r="VEN174" s="176"/>
      <c r="VEO174" s="176"/>
      <c r="VEP174" s="176"/>
      <c r="VEQ174" s="176"/>
      <c r="VER174" s="176"/>
      <c r="VES174" s="176"/>
      <c r="VET174" s="176"/>
      <c r="VEU174" s="176"/>
      <c r="VEV174" s="176"/>
      <c r="VEW174" s="176"/>
      <c r="VEX174" s="176"/>
      <c r="VEY174" s="176"/>
      <c r="VEZ174" s="176"/>
      <c r="VFA174" s="176"/>
      <c r="VFB174" s="176"/>
      <c r="VFC174" s="176"/>
      <c r="VFD174" s="176"/>
      <c r="VFE174" s="176"/>
      <c r="VFF174" s="176"/>
      <c r="VFG174" s="176"/>
      <c r="VFH174" s="176"/>
      <c r="VFI174" s="176"/>
      <c r="VFJ174" s="176"/>
      <c r="VFK174" s="176"/>
      <c r="VFL174" s="176"/>
      <c r="VFM174" s="176"/>
      <c r="VFN174" s="176"/>
      <c r="VFO174" s="176"/>
      <c r="VFP174" s="176"/>
      <c r="VFQ174" s="176"/>
      <c r="VFR174" s="176"/>
      <c r="VFS174" s="176"/>
      <c r="VFT174" s="176"/>
      <c r="VFU174" s="176"/>
      <c r="VFV174" s="176"/>
      <c r="VFW174" s="176"/>
      <c r="VFX174" s="176"/>
      <c r="VFY174" s="176"/>
      <c r="VFZ174" s="176"/>
      <c r="VGA174" s="176"/>
      <c r="VGB174" s="176"/>
      <c r="VGC174" s="176"/>
      <c r="VGD174" s="176"/>
      <c r="VGE174" s="176"/>
      <c r="VGF174" s="176"/>
      <c r="VGG174" s="176"/>
      <c r="VGH174" s="176"/>
      <c r="VGI174" s="176"/>
      <c r="VGJ174" s="176"/>
      <c r="VGK174" s="176"/>
      <c r="VGL174" s="176"/>
      <c r="VGM174" s="176"/>
      <c r="VGN174" s="176"/>
      <c r="VGO174" s="176"/>
      <c r="VGP174" s="176"/>
      <c r="VGQ174" s="176"/>
      <c r="VGR174" s="176"/>
      <c r="VGS174" s="176"/>
      <c r="VGT174" s="176"/>
      <c r="VGU174" s="176"/>
      <c r="VGV174" s="176"/>
      <c r="VGW174" s="176"/>
      <c r="VGX174" s="176"/>
      <c r="VGY174" s="176"/>
      <c r="VGZ174" s="176"/>
      <c r="VHA174" s="176"/>
      <c r="VHB174" s="176"/>
      <c r="VHC174" s="176"/>
      <c r="VHD174" s="176"/>
      <c r="VHE174" s="176"/>
      <c r="VHF174" s="176"/>
      <c r="VHG174" s="176"/>
      <c r="VHH174" s="176"/>
      <c r="VHI174" s="176"/>
      <c r="VHJ174" s="176"/>
      <c r="VHK174" s="176"/>
      <c r="VHL174" s="176"/>
      <c r="VHM174" s="176"/>
      <c r="VHN174" s="176"/>
      <c r="VHO174" s="176"/>
      <c r="VHP174" s="176"/>
      <c r="VHQ174" s="176"/>
      <c r="VHR174" s="176"/>
      <c r="VHS174" s="176"/>
      <c r="VHT174" s="176"/>
      <c r="VHU174" s="176"/>
      <c r="VHV174" s="176"/>
      <c r="VHW174" s="176"/>
      <c r="VHX174" s="176"/>
      <c r="VHY174" s="176"/>
      <c r="VHZ174" s="176"/>
      <c r="VIA174" s="176"/>
      <c r="VIB174" s="176"/>
      <c r="VIC174" s="176"/>
      <c r="VID174" s="176"/>
      <c r="VIE174" s="176"/>
      <c r="VIF174" s="176"/>
      <c r="VIG174" s="176"/>
      <c r="VIH174" s="176"/>
      <c r="VII174" s="176"/>
      <c r="VIJ174" s="176"/>
      <c r="VIK174" s="176"/>
      <c r="VIL174" s="176"/>
      <c r="VIM174" s="176"/>
      <c r="VIN174" s="176"/>
      <c r="VIO174" s="176"/>
      <c r="VIP174" s="176"/>
      <c r="VIQ174" s="176"/>
      <c r="VIR174" s="176"/>
      <c r="VIS174" s="176"/>
      <c r="VIT174" s="176"/>
      <c r="VIU174" s="176"/>
      <c r="VIV174" s="176"/>
      <c r="VIW174" s="176"/>
      <c r="VIX174" s="176"/>
      <c r="VIY174" s="176"/>
      <c r="VIZ174" s="176"/>
      <c r="VJA174" s="176"/>
      <c r="VJB174" s="176"/>
      <c r="VJC174" s="176"/>
      <c r="VJD174" s="176"/>
      <c r="VJE174" s="176"/>
      <c r="VJF174" s="176"/>
      <c r="VJG174" s="176"/>
      <c r="VJH174" s="176"/>
      <c r="VJI174" s="176"/>
      <c r="VJJ174" s="176"/>
      <c r="VJK174" s="176"/>
      <c r="VJL174" s="176"/>
      <c r="VJM174" s="176"/>
      <c r="VJN174" s="176"/>
      <c r="VJO174" s="176"/>
      <c r="VJP174" s="176"/>
      <c r="VJQ174" s="176"/>
      <c r="VJR174" s="176"/>
      <c r="VJS174" s="176"/>
      <c r="VJT174" s="176"/>
      <c r="VJU174" s="176"/>
      <c r="VJV174" s="176"/>
      <c r="VJW174" s="176"/>
      <c r="VJX174" s="176"/>
      <c r="VJY174" s="176"/>
      <c r="VJZ174" s="176"/>
      <c r="VKA174" s="176"/>
      <c r="VKB174" s="176"/>
      <c r="VKC174" s="176"/>
      <c r="VKD174" s="176"/>
      <c r="VKE174" s="176"/>
      <c r="VKF174" s="176"/>
      <c r="VKG174" s="176"/>
      <c r="VKH174" s="176"/>
      <c r="VKI174" s="176"/>
      <c r="VKJ174" s="176"/>
      <c r="VKK174" s="176"/>
      <c r="VKL174" s="176"/>
      <c r="VKM174" s="176"/>
      <c r="VKN174" s="176"/>
      <c r="VKO174" s="176"/>
      <c r="VKP174" s="176"/>
      <c r="VKQ174" s="176"/>
      <c r="VKR174" s="176"/>
      <c r="VKS174" s="176"/>
      <c r="VKT174" s="176"/>
      <c r="VKU174" s="176"/>
      <c r="VKV174" s="176"/>
      <c r="VKW174" s="176"/>
      <c r="VKX174" s="176"/>
      <c r="VKY174" s="176"/>
      <c r="VKZ174" s="176"/>
      <c r="VLA174" s="176"/>
      <c r="VLB174" s="176"/>
      <c r="VLC174" s="176"/>
      <c r="VLD174" s="176"/>
      <c r="VLE174" s="176"/>
      <c r="VLF174" s="176"/>
      <c r="VLG174" s="176"/>
      <c r="VLH174" s="176"/>
      <c r="VLI174" s="176"/>
      <c r="VLJ174" s="176"/>
      <c r="VLK174" s="176"/>
      <c r="VLL174" s="176"/>
      <c r="VLM174" s="176"/>
      <c r="VLN174" s="176"/>
      <c r="VLO174" s="176"/>
      <c r="VLP174" s="176"/>
      <c r="VLQ174" s="176"/>
      <c r="VLR174" s="176"/>
      <c r="VLS174" s="176"/>
      <c r="VLT174" s="176"/>
      <c r="VLU174" s="176"/>
      <c r="VLV174" s="176"/>
      <c r="VLW174" s="176"/>
      <c r="VLX174" s="176"/>
      <c r="VLY174" s="176"/>
      <c r="VLZ174" s="176"/>
      <c r="VMA174" s="176"/>
      <c r="VMB174" s="176"/>
      <c r="VMC174" s="176"/>
      <c r="VMD174" s="176"/>
      <c r="VME174" s="176"/>
      <c r="VMF174" s="176"/>
      <c r="VMG174" s="176"/>
      <c r="VMH174" s="176"/>
      <c r="VMI174" s="176"/>
      <c r="VMJ174" s="176"/>
      <c r="VMK174" s="176"/>
      <c r="VML174" s="176"/>
      <c r="VMM174" s="176"/>
      <c r="VMN174" s="176"/>
      <c r="VMO174" s="176"/>
      <c r="VMP174" s="176"/>
      <c r="VMQ174" s="176"/>
      <c r="VMR174" s="176"/>
      <c r="VMS174" s="176"/>
      <c r="VMT174" s="176"/>
      <c r="VMU174" s="176"/>
      <c r="VMV174" s="176"/>
      <c r="VMW174" s="176"/>
      <c r="VMX174" s="176"/>
      <c r="VMY174" s="176"/>
      <c r="VMZ174" s="176"/>
      <c r="VNA174" s="176"/>
      <c r="VNB174" s="176"/>
      <c r="VNC174" s="176"/>
      <c r="VND174" s="176"/>
      <c r="VNE174" s="176"/>
      <c r="VNF174" s="176"/>
      <c r="VNG174" s="176"/>
      <c r="VNH174" s="176"/>
      <c r="VNI174" s="176"/>
      <c r="VNJ174" s="176"/>
      <c r="VNK174" s="176"/>
      <c r="VNL174" s="176"/>
      <c r="VNM174" s="176"/>
      <c r="VNN174" s="176"/>
      <c r="VNO174" s="176"/>
      <c r="VNP174" s="176"/>
      <c r="VNQ174" s="176"/>
      <c r="VNR174" s="176"/>
      <c r="VNS174" s="176"/>
      <c r="VNT174" s="176"/>
      <c r="VNU174" s="176"/>
      <c r="VNV174" s="176"/>
      <c r="VNW174" s="176"/>
      <c r="VNX174" s="176"/>
      <c r="VNY174" s="176"/>
      <c r="VNZ174" s="176"/>
      <c r="VOA174" s="176"/>
      <c r="VOB174" s="176"/>
      <c r="VOC174" s="176"/>
      <c r="VOD174" s="176"/>
      <c r="VOE174" s="176"/>
      <c r="VOF174" s="176"/>
      <c r="VOG174" s="176"/>
      <c r="VOH174" s="176"/>
      <c r="VOI174" s="176"/>
      <c r="VOJ174" s="176"/>
      <c r="VOK174" s="176"/>
      <c r="VOL174" s="176"/>
      <c r="VOM174" s="176"/>
      <c r="VON174" s="176"/>
      <c r="VOO174" s="176"/>
      <c r="VOP174" s="176"/>
      <c r="VOQ174" s="176"/>
      <c r="VOR174" s="176"/>
      <c r="VOS174" s="176"/>
      <c r="VOT174" s="176"/>
      <c r="VOU174" s="176"/>
      <c r="VOV174" s="176"/>
      <c r="VOW174" s="176"/>
      <c r="VOX174" s="176"/>
      <c r="VOY174" s="176"/>
      <c r="VOZ174" s="176"/>
      <c r="VPA174" s="176"/>
      <c r="VPB174" s="176"/>
      <c r="VPC174" s="176"/>
      <c r="VPD174" s="176"/>
      <c r="VPE174" s="176"/>
      <c r="VPF174" s="176"/>
      <c r="VPG174" s="176"/>
      <c r="VPH174" s="176"/>
      <c r="VPI174" s="176"/>
      <c r="VPJ174" s="176"/>
      <c r="VPK174" s="176"/>
      <c r="VPL174" s="176"/>
      <c r="VPM174" s="176"/>
      <c r="VPN174" s="176"/>
      <c r="VPO174" s="176"/>
      <c r="VPP174" s="176"/>
      <c r="VPQ174" s="176"/>
      <c r="VPR174" s="176"/>
      <c r="VPS174" s="176"/>
      <c r="VPT174" s="176"/>
      <c r="VPU174" s="176"/>
      <c r="VPV174" s="176"/>
      <c r="VPW174" s="176"/>
      <c r="VPX174" s="176"/>
      <c r="VPY174" s="176"/>
      <c r="VPZ174" s="176"/>
      <c r="VQA174" s="176"/>
      <c r="VQB174" s="176"/>
      <c r="VQC174" s="176"/>
      <c r="VQD174" s="176"/>
      <c r="VQE174" s="176"/>
      <c r="VQF174" s="176"/>
      <c r="VQG174" s="176"/>
      <c r="VQH174" s="176"/>
      <c r="VQI174" s="176"/>
      <c r="VQJ174" s="176"/>
      <c r="VQK174" s="176"/>
      <c r="VQL174" s="176"/>
      <c r="VQM174" s="176"/>
      <c r="VQN174" s="176"/>
      <c r="VQO174" s="176"/>
      <c r="VQP174" s="176"/>
      <c r="VQQ174" s="176"/>
      <c r="VQR174" s="176"/>
      <c r="VQS174" s="176"/>
      <c r="VQT174" s="176"/>
      <c r="VQU174" s="176"/>
      <c r="VQV174" s="176"/>
      <c r="VQW174" s="176"/>
      <c r="VQX174" s="176"/>
      <c r="VQY174" s="176"/>
      <c r="VQZ174" s="176"/>
      <c r="VRA174" s="176"/>
      <c r="VRB174" s="176"/>
      <c r="VRC174" s="176"/>
      <c r="VRD174" s="176"/>
      <c r="VRE174" s="176"/>
      <c r="VRF174" s="176"/>
      <c r="VRG174" s="176"/>
      <c r="VRH174" s="176"/>
      <c r="VRI174" s="176"/>
      <c r="VRJ174" s="176"/>
      <c r="VRK174" s="176"/>
      <c r="VRL174" s="176"/>
      <c r="VRM174" s="176"/>
      <c r="VRN174" s="176"/>
      <c r="VRO174" s="176"/>
      <c r="VRP174" s="176"/>
      <c r="VRQ174" s="176"/>
      <c r="VRR174" s="176"/>
      <c r="VRS174" s="176"/>
      <c r="VRT174" s="176"/>
      <c r="VRU174" s="176"/>
      <c r="VRV174" s="176"/>
      <c r="VRW174" s="176"/>
      <c r="VRX174" s="176"/>
      <c r="VRY174" s="176"/>
      <c r="VRZ174" s="176"/>
      <c r="VSA174" s="176"/>
      <c r="VSB174" s="176"/>
      <c r="VSC174" s="176"/>
      <c r="VSD174" s="176"/>
      <c r="VSE174" s="176"/>
      <c r="VSF174" s="176"/>
      <c r="VSG174" s="176"/>
      <c r="VSH174" s="176"/>
      <c r="VSI174" s="176"/>
      <c r="VSJ174" s="176"/>
      <c r="VSK174" s="176"/>
      <c r="VSL174" s="176"/>
      <c r="VSM174" s="176"/>
      <c r="VSN174" s="176"/>
      <c r="VSO174" s="176"/>
      <c r="VSP174" s="176"/>
      <c r="VSQ174" s="176"/>
      <c r="VSR174" s="176"/>
      <c r="VSS174" s="176"/>
      <c r="VST174" s="176"/>
      <c r="VSU174" s="176"/>
      <c r="VSV174" s="176"/>
      <c r="VSW174" s="176"/>
      <c r="VSX174" s="176"/>
      <c r="VSY174" s="176"/>
      <c r="VSZ174" s="176"/>
      <c r="VTA174" s="176"/>
      <c r="VTB174" s="176"/>
      <c r="VTC174" s="176"/>
      <c r="VTD174" s="176"/>
      <c r="VTE174" s="176"/>
      <c r="VTF174" s="176"/>
      <c r="VTG174" s="176"/>
      <c r="VTH174" s="176"/>
      <c r="VTI174" s="176"/>
      <c r="VTJ174" s="176"/>
      <c r="VTK174" s="176"/>
      <c r="VTL174" s="176"/>
      <c r="VTM174" s="176"/>
      <c r="VTN174" s="176"/>
      <c r="VTO174" s="176"/>
      <c r="VTP174" s="176"/>
      <c r="VTQ174" s="176"/>
      <c r="VTR174" s="176"/>
      <c r="VTS174" s="176"/>
      <c r="VTT174" s="176"/>
      <c r="VTU174" s="176"/>
      <c r="VTV174" s="176"/>
      <c r="VTW174" s="176"/>
      <c r="VTX174" s="176"/>
      <c r="VTY174" s="176"/>
      <c r="VTZ174" s="176"/>
      <c r="VUA174" s="176"/>
      <c r="VUB174" s="176"/>
      <c r="VUC174" s="176"/>
      <c r="VUD174" s="176"/>
      <c r="VUE174" s="176"/>
      <c r="VUF174" s="176"/>
      <c r="VUG174" s="176"/>
      <c r="VUH174" s="176"/>
      <c r="VUI174" s="176"/>
      <c r="VUJ174" s="176"/>
      <c r="VUK174" s="176"/>
      <c r="VUL174" s="176"/>
      <c r="VUM174" s="176"/>
      <c r="VUN174" s="176"/>
      <c r="VUO174" s="176"/>
      <c r="VUP174" s="176"/>
      <c r="VUQ174" s="176"/>
      <c r="VUR174" s="176"/>
      <c r="VUS174" s="176"/>
      <c r="VUT174" s="176"/>
      <c r="VUU174" s="176"/>
      <c r="VUV174" s="176"/>
      <c r="VUW174" s="176"/>
      <c r="VUX174" s="176"/>
      <c r="VUY174" s="176"/>
      <c r="VUZ174" s="176"/>
      <c r="VVA174" s="176"/>
      <c r="VVB174" s="176"/>
      <c r="VVC174" s="176"/>
      <c r="VVD174" s="176"/>
      <c r="VVE174" s="176"/>
      <c r="VVF174" s="176"/>
      <c r="VVG174" s="176"/>
      <c r="VVH174" s="176"/>
      <c r="VVI174" s="176"/>
      <c r="VVJ174" s="176"/>
      <c r="VVK174" s="176"/>
      <c r="VVL174" s="176"/>
      <c r="VVM174" s="176"/>
      <c r="VVN174" s="176"/>
      <c r="VVO174" s="176"/>
      <c r="VVP174" s="176"/>
      <c r="VVQ174" s="176"/>
      <c r="VVR174" s="176"/>
      <c r="VVS174" s="176"/>
      <c r="VVT174" s="176"/>
      <c r="VVU174" s="176"/>
      <c r="VVV174" s="176"/>
      <c r="VVW174" s="176"/>
      <c r="VVX174" s="176"/>
      <c r="VVY174" s="176"/>
      <c r="VVZ174" s="176"/>
      <c r="VWA174" s="176"/>
      <c r="VWB174" s="176"/>
      <c r="VWC174" s="176"/>
      <c r="VWD174" s="176"/>
      <c r="VWE174" s="176"/>
      <c r="VWF174" s="176"/>
      <c r="VWG174" s="176"/>
      <c r="VWH174" s="176"/>
      <c r="VWI174" s="176"/>
      <c r="VWJ174" s="176"/>
      <c r="VWK174" s="176"/>
      <c r="VWL174" s="176"/>
      <c r="VWM174" s="176"/>
      <c r="VWN174" s="176"/>
      <c r="VWO174" s="176"/>
      <c r="VWP174" s="176"/>
      <c r="VWQ174" s="176"/>
      <c r="VWR174" s="176"/>
      <c r="VWS174" s="176"/>
      <c r="VWT174" s="176"/>
      <c r="VWU174" s="176"/>
      <c r="VWV174" s="176"/>
      <c r="VWW174" s="176"/>
      <c r="VWX174" s="176"/>
      <c r="VWY174" s="176"/>
      <c r="VWZ174" s="176"/>
      <c r="VXA174" s="176"/>
      <c r="VXB174" s="176"/>
      <c r="VXC174" s="176"/>
      <c r="VXD174" s="176"/>
      <c r="VXE174" s="176"/>
      <c r="VXF174" s="176"/>
      <c r="VXG174" s="176"/>
      <c r="VXH174" s="176"/>
      <c r="VXI174" s="176"/>
      <c r="VXJ174" s="176"/>
      <c r="VXK174" s="176"/>
      <c r="VXL174" s="176"/>
      <c r="VXM174" s="176"/>
      <c r="VXN174" s="176"/>
      <c r="VXO174" s="176"/>
      <c r="VXP174" s="176"/>
      <c r="VXQ174" s="176"/>
      <c r="VXR174" s="176"/>
      <c r="VXS174" s="176"/>
      <c r="VXT174" s="176"/>
      <c r="VXU174" s="176"/>
      <c r="VXV174" s="176"/>
      <c r="VXW174" s="176"/>
      <c r="VXX174" s="176"/>
      <c r="VXY174" s="176"/>
      <c r="VXZ174" s="176"/>
      <c r="VYA174" s="176"/>
      <c r="VYB174" s="176"/>
      <c r="VYC174" s="176"/>
      <c r="VYD174" s="176"/>
      <c r="VYE174" s="176"/>
      <c r="VYF174" s="176"/>
      <c r="VYG174" s="176"/>
      <c r="VYH174" s="176"/>
      <c r="VYI174" s="176"/>
      <c r="VYJ174" s="176"/>
      <c r="VYK174" s="176"/>
      <c r="VYL174" s="176"/>
      <c r="VYM174" s="176"/>
      <c r="VYN174" s="176"/>
      <c r="VYO174" s="176"/>
      <c r="VYP174" s="176"/>
      <c r="VYQ174" s="176"/>
      <c r="VYR174" s="176"/>
      <c r="VYS174" s="176"/>
      <c r="VYT174" s="176"/>
      <c r="VYU174" s="176"/>
      <c r="VYV174" s="176"/>
      <c r="VYW174" s="176"/>
      <c r="VYX174" s="176"/>
      <c r="VYY174" s="176"/>
      <c r="VYZ174" s="176"/>
      <c r="VZA174" s="176"/>
      <c r="VZB174" s="176"/>
      <c r="VZC174" s="176"/>
      <c r="VZD174" s="176"/>
      <c r="VZE174" s="176"/>
      <c r="VZF174" s="176"/>
      <c r="VZG174" s="176"/>
      <c r="VZH174" s="176"/>
      <c r="VZI174" s="176"/>
      <c r="VZJ174" s="176"/>
      <c r="VZK174" s="176"/>
      <c r="VZL174" s="176"/>
      <c r="VZM174" s="176"/>
      <c r="VZN174" s="176"/>
      <c r="VZO174" s="176"/>
      <c r="VZP174" s="176"/>
      <c r="VZQ174" s="176"/>
      <c r="VZR174" s="176"/>
      <c r="VZS174" s="176"/>
      <c r="VZT174" s="176"/>
      <c r="VZU174" s="176"/>
      <c r="VZV174" s="176"/>
      <c r="VZW174" s="176"/>
      <c r="VZX174" s="176"/>
      <c r="VZY174" s="176"/>
      <c r="VZZ174" s="176"/>
      <c r="WAA174" s="176"/>
      <c r="WAB174" s="176"/>
      <c r="WAC174" s="176"/>
      <c r="WAD174" s="176"/>
      <c r="WAE174" s="176"/>
      <c r="WAF174" s="176"/>
      <c r="WAG174" s="176"/>
      <c r="WAH174" s="176"/>
      <c r="WAI174" s="176"/>
      <c r="WAJ174" s="176"/>
      <c r="WAK174" s="176"/>
      <c r="WAL174" s="176"/>
      <c r="WAM174" s="176"/>
      <c r="WAN174" s="176"/>
      <c r="WAO174" s="176"/>
      <c r="WAP174" s="176"/>
      <c r="WAQ174" s="176"/>
      <c r="WAR174" s="176"/>
      <c r="WAS174" s="176"/>
      <c r="WAT174" s="176"/>
      <c r="WAU174" s="176"/>
      <c r="WAV174" s="176"/>
      <c r="WAW174" s="176"/>
      <c r="WAX174" s="176"/>
      <c r="WAY174" s="176"/>
      <c r="WAZ174" s="176"/>
      <c r="WBA174" s="176"/>
      <c r="WBB174" s="176"/>
      <c r="WBC174" s="176"/>
      <c r="WBD174" s="176"/>
      <c r="WBE174" s="176"/>
      <c r="WBF174" s="176"/>
      <c r="WBG174" s="176"/>
      <c r="WBH174" s="176"/>
      <c r="WBI174" s="176"/>
      <c r="WBJ174" s="176"/>
      <c r="WBK174" s="176"/>
      <c r="WBL174" s="176"/>
      <c r="WBM174" s="176"/>
      <c r="WBN174" s="176"/>
      <c r="WBO174" s="176"/>
      <c r="WBP174" s="176"/>
      <c r="WBQ174" s="176"/>
      <c r="WBR174" s="176"/>
      <c r="WBS174" s="176"/>
      <c r="WBT174" s="176"/>
      <c r="WBU174" s="176"/>
      <c r="WBV174" s="176"/>
      <c r="WBW174" s="176"/>
      <c r="WBX174" s="176"/>
      <c r="WBY174" s="176"/>
      <c r="WBZ174" s="176"/>
      <c r="WCA174" s="176"/>
      <c r="WCB174" s="176"/>
      <c r="WCC174" s="176"/>
      <c r="WCD174" s="176"/>
      <c r="WCE174" s="176"/>
      <c r="WCF174" s="176"/>
      <c r="WCG174" s="176"/>
      <c r="WCH174" s="176"/>
      <c r="WCI174" s="176"/>
      <c r="WCJ174" s="176"/>
      <c r="WCK174" s="176"/>
      <c r="WCL174" s="176"/>
      <c r="WCM174" s="176"/>
      <c r="WCN174" s="176"/>
      <c r="WCO174" s="176"/>
      <c r="WCP174" s="176"/>
      <c r="WCQ174" s="176"/>
      <c r="WCR174" s="176"/>
      <c r="WCS174" s="176"/>
      <c r="WCT174" s="176"/>
      <c r="WCU174" s="176"/>
      <c r="WCV174" s="176"/>
      <c r="WCW174" s="176"/>
      <c r="WCX174" s="176"/>
      <c r="WCY174" s="176"/>
      <c r="WCZ174" s="176"/>
      <c r="WDA174" s="176"/>
      <c r="WDB174" s="176"/>
      <c r="WDC174" s="176"/>
      <c r="WDD174" s="176"/>
      <c r="WDE174" s="176"/>
      <c r="WDF174" s="176"/>
      <c r="WDG174" s="176"/>
      <c r="WDH174" s="176"/>
      <c r="WDI174" s="176"/>
      <c r="WDJ174" s="176"/>
      <c r="WDK174" s="176"/>
      <c r="WDL174" s="176"/>
      <c r="WDM174" s="176"/>
      <c r="WDN174" s="176"/>
      <c r="WDO174" s="176"/>
      <c r="WDP174" s="176"/>
      <c r="WDQ174" s="176"/>
      <c r="WDR174" s="176"/>
      <c r="WDS174" s="176"/>
      <c r="WDT174" s="176"/>
      <c r="WDU174" s="176"/>
      <c r="WDV174" s="176"/>
      <c r="WDW174" s="176"/>
      <c r="WDX174" s="176"/>
      <c r="WDY174" s="176"/>
      <c r="WDZ174" s="176"/>
      <c r="WEA174" s="176"/>
      <c r="WEB174" s="176"/>
      <c r="WEC174" s="176"/>
      <c r="WED174" s="176"/>
      <c r="WEE174" s="176"/>
      <c r="WEF174" s="176"/>
      <c r="WEG174" s="176"/>
      <c r="WEH174" s="176"/>
      <c r="WEI174" s="176"/>
      <c r="WEJ174" s="176"/>
      <c r="WEK174" s="176"/>
      <c r="WEL174" s="176"/>
      <c r="WEM174" s="176"/>
      <c r="WEN174" s="176"/>
      <c r="WEO174" s="176"/>
      <c r="WEP174" s="176"/>
      <c r="WEQ174" s="176"/>
      <c r="WER174" s="176"/>
      <c r="WES174" s="176"/>
      <c r="WET174" s="176"/>
      <c r="WEU174" s="176"/>
      <c r="WEV174" s="176"/>
      <c r="WEW174" s="176"/>
      <c r="WEX174" s="176"/>
      <c r="WEY174" s="176"/>
      <c r="WEZ174" s="176"/>
      <c r="WFA174" s="176"/>
      <c r="WFB174" s="176"/>
      <c r="WFC174" s="176"/>
      <c r="WFD174" s="176"/>
      <c r="WFE174" s="176"/>
      <c r="WFF174" s="176"/>
      <c r="WFG174" s="176"/>
      <c r="WFH174" s="176"/>
      <c r="WFI174" s="176"/>
      <c r="WFJ174" s="176"/>
      <c r="WFK174" s="176"/>
      <c r="WFL174" s="176"/>
      <c r="WFM174" s="176"/>
      <c r="WFN174" s="176"/>
      <c r="WFO174" s="176"/>
      <c r="WFP174" s="176"/>
      <c r="WFQ174" s="176"/>
      <c r="WFR174" s="176"/>
      <c r="WFS174" s="176"/>
      <c r="WFT174" s="176"/>
      <c r="WFU174" s="176"/>
      <c r="WFV174" s="176"/>
      <c r="WFW174" s="176"/>
      <c r="WFX174" s="176"/>
      <c r="WFY174" s="176"/>
      <c r="WFZ174" s="176"/>
      <c r="WGA174" s="176"/>
      <c r="WGB174" s="176"/>
      <c r="WGC174" s="176"/>
      <c r="WGD174" s="176"/>
      <c r="WGE174" s="176"/>
      <c r="WGF174" s="176"/>
      <c r="WGG174" s="176"/>
      <c r="WGH174" s="176"/>
      <c r="WGI174" s="176"/>
      <c r="WGJ174" s="176"/>
      <c r="WGK174" s="176"/>
      <c r="WGL174" s="176"/>
      <c r="WGM174" s="176"/>
      <c r="WGN174" s="176"/>
      <c r="WGO174" s="176"/>
      <c r="WGP174" s="176"/>
      <c r="WGQ174" s="176"/>
      <c r="WGR174" s="176"/>
      <c r="WGS174" s="176"/>
      <c r="WGT174" s="176"/>
      <c r="WGU174" s="176"/>
      <c r="WGV174" s="176"/>
      <c r="WGW174" s="176"/>
      <c r="WGX174" s="176"/>
      <c r="WGY174" s="176"/>
      <c r="WGZ174" s="176"/>
      <c r="WHA174" s="176"/>
      <c r="WHB174" s="176"/>
      <c r="WHC174" s="176"/>
      <c r="WHD174" s="176"/>
      <c r="WHE174" s="176"/>
      <c r="WHF174" s="176"/>
      <c r="WHG174" s="176"/>
      <c r="WHH174" s="176"/>
      <c r="WHI174" s="176"/>
      <c r="WHJ174" s="176"/>
      <c r="WHK174" s="176"/>
      <c r="WHL174" s="176"/>
      <c r="WHM174" s="176"/>
      <c r="WHN174" s="176"/>
      <c r="WHO174" s="176"/>
      <c r="WHP174" s="176"/>
      <c r="WHQ174" s="176"/>
      <c r="WHR174" s="176"/>
      <c r="WHS174" s="176"/>
      <c r="WHT174" s="176"/>
      <c r="WHU174" s="176"/>
      <c r="WHV174" s="176"/>
      <c r="WHW174" s="176"/>
      <c r="WHX174" s="176"/>
      <c r="WHY174" s="176"/>
      <c r="WHZ174" s="176"/>
      <c r="WIA174" s="176"/>
      <c r="WIB174" s="176"/>
      <c r="WIC174" s="176"/>
      <c r="WID174" s="176"/>
      <c r="WIE174" s="176"/>
      <c r="WIF174" s="176"/>
      <c r="WIG174" s="176"/>
      <c r="WIH174" s="176"/>
      <c r="WII174" s="176"/>
      <c r="WIJ174" s="176"/>
      <c r="WIK174" s="176"/>
      <c r="WIL174" s="176"/>
      <c r="WIM174" s="176"/>
      <c r="WIN174" s="176"/>
      <c r="WIO174" s="176"/>
      <c r="WIP174" s="176"/>
      <c r="WIQ174" s="176"/>
      <c r="WIR174" s="176"/>
      <c r="WIS174" s="176"/>
      <c r="WIT174" s="176"/>
      <c r="WIU174" s="176"/>
      <c r="WIV174" s="176"/>
      <c r="WIW174" s="176"/>
      <c r="WIX174" s="176"/>
      <c r="WIY174" s="176"/>
      <c r="WIZ174" s="176"/>
      <c r="WJA174" s="176"/>
      <c r="WJB174" s="176"/>
      <c r="WJC174" s="176"/>
      <c r="WJD174" s="176"/>
      <c r="WJE174" s="176"/>
      <c r="WJF174" s="176"/>
      <c r="WJG174" s="176"/>
      <c r="WJH174" s="176"/>
      <c r="WJI174" s="176"/>
      <c r="WJJ174" s="176"/>
      <c r="WJK174" s="176"/>
      <c r="WJL174" s="176"/>
      <c r="WJM174" s="176"/>
      <c r="WJN174" s="176"/>
      <c r="WJO174" s="176"/>
      <c r="WJP174" s="176"/>
      <c r="WJQ174" s="176"/>
      <c r="WJR174" s="176"/>
      <c r="WJS174" s="176"/>
      <c r="WJT174" s="176"/>
      <c r="WJU174" s="176"/>
      <c r="WJV174" s="176"/>
      <c r="WJW174" s="176"/>
      <c r="WJX174" s="176"/>
      <c r="WJY174" s="176"/>
      <c r="WJZ174" s="176"/>
      <c r="WKA174" s="176"/>
      <c r="WKB174" s="176"/>
      <c r="WKC174" s="176"/>
      <c r="WKD174" s="176"/>
      <c r="WKE174" s="176"/>
      <c r="WKF174" s="176"/>
      <c r="WKG174" s="176"/>
      <c r="WKH174" s="176"/>
      <c r="WKI174" s="176"/>
      <c r="WKJ174" s="176"/>
      <c r="WKK174" s="176"/>
      <c r="WKL174" s="176"/>
      <c r="WKM174" s="176"/>
      <c r="WKN174" s="176"/>
      <c r="WKO174" s="176"/>
      <c r="WKP174" s="176"/>
      <c r="WKQ174" s="176"/>
      <c r="WKR174" s="176"/>
      <c r="WKS174" s="176"/>
      <c r="WKT174" s="176"/>
      <c r="WKU174" s="176"/>
      <c r="WKV174" s="176"/>
      <c r="WKW174" s="176"/>
      <c r="WKX174" s="176"/>
      <c r="WKY174" s="176"/>
      <c r="WKZ174" s="176"/>
      <c r="WLA174" s="176"/>
      <c r="WLB174" s="176"/>
      <c r="WLC174" s="176"/>
      <c r="WLD174" s="176"/>
      <c r="WLE174" s="176"/>
      <c r="WLF174" s="176"/>
      <c r="WLG174" s="176"/>
      <c r="WLH174" s="176"/>
      <c r="WLI174" s="176"/>
      <c r="WLJ174" s="176"/>
      <c r="WLK174" s="176"/>
      <c r="WLL174" s="176"/>
      <c r="WLM174" s="176"/>
      <c r="WLN174" s="176"/>
      <c r="WLO174" s="176"/>
      <c r="WLP174" s="176"/>
      <c r="WLQ174" s="176"/>
      <c r="WLR174" s="176"/>
      <c r="WLS174" s="176"/>
      <c r="WLT174" s="176"/>
      <c r="WLU174" s="176"/>
      <c r="WLV174" s="176"/>
      <c r="WLW174" s="176"/>
      <c r="WLX174" s="176"/>
      <c r="WLY174" s="176"/>
      <c r="WLZ174" s="176"/>
      <c r="WMA174" s="176"/>
      <c r="WMB174" s="176"/>
      <c r="WMC174" s="176"/>
      <c r="WMD174" s="176"/>
      <c r="WME174" s="176"/>
      <c r="WMF174" s="176"/>
      <c r="WMG174" s="176"/>
      <c r="WMH174" s="176"/>
      <c r="WMI174" s="176"/>
      <c r="WMJ174" s="176"/>
      <c r="WMK174" s="176"/>
      <c r="WML174" s="176"/>
      <c r="WMM174" s="176"/>
      <c r="WMN174" s="176"/>
      <c r="WMO174" s="176"/>
      <c r="WMP174" s="176"/>
      <c r="WMQ174" s="176"/>
      <c r="WMR174" s="176"/>
      <c r="WMS174" s="176"/>
      <c r="WMT174" s="176"/>
      <c r="WMU174" s="176"/>
      <c r="WMV174" s="176"/>
      <c r="WMW174" s="176"/>
      <c r="WMX174" s="176"/>
      <c r="WMY174" s="176"/>
      <c r="WMZ174" s="176"/>
      <c r="WNA174" s="176"/>
      <c r="WNB174" s="176"/>
      <c r="WNC174" s="176"/>
      <c r="WND174" s="176"/>
      <c r="WNE174" s="176"/>
      <c r="WNF174" s="176"/>
      <c r="WNG174" s="176"/>
      <c r="WNH174" s="176"/>
      <c r="WNI174" s="176"/>
      <c r="WNJ174" s="176"/>
      <c r="WNK174" s="176"/>
      <c r="WNL174" s="176"/>
      <c r="WNM174" s="176"/>
      <c r="WNN174" s="176"/>
      <c r="WNO174" s="176"/>
      <c r="WNP174" s="176"/>
      <c r="WNQ174" s="176"/>
      <c r="WNR174" s="176"/>
      <c r="WNS174" s="176"/>
      <c r="WNT174" s="176"/>
      <c r="WNU174" s="176"/>
      <c r="WNV174" s="176"/>
      <c r="WNW174" s="176"/>
      <c r="WNX174" s="176"/>
      <c r="WNY174" s="176"/>
      <c r="WNZ174" s="176"/>
      <c r="WOA174" s="176"/>
      <c r="WOB174" s="176"/>
      <c r="WOC174" s="176"/>
      <c r="WOD174" s="176"/>
      <c r="WOE174" s="176"/>
      <c r="WOF174" s="176"/>
      <c r="WOG174" s="176"/>
      <c r="WOH174" s="176"/>
      <c r="WOI174" s="176"/>
      <c r="WOJ174" s="176"/>
      <c r="WOK174" s="176"/>
      <c r="WOL174" s="176"/>
      <c r="WOM174" s="176"/>
      <c r="WON174" s="176"/>
      <c r="WOO174" s="176"/>
      <c r="WOP174" s="176"/>
      <c r="WOQ174" s="176"/>
      <c r="WOR174" s="176"/>
      <c r="WOS174" s="176"/>
      <c r="WOT174" s="176"/>
      <c r="WOU174" s="176"/>
      <c r="WOV174" s="176"/>
      <c r="WOW174" s="176"/>
      <c r="WOX174" s="176"/>
      <c r="WOY174" s="176"/>
      <c r="WOZ174" s="176"/>
      <c r="WPA174" s="176"/>
      <c r="WPB174" s="176"/>
      <c r="WPC174" s="176"/>
      <c r="WPD174" s="176"/>
      <c r="WPE174" s="176"/>
      <c r="WPF174" s="176"/>
      <c r="WPG174" s="176"/>
      <c r="WPH174" s="176"/>
      <c r="WPI174" s="176"/>
      <c r="WPJ174" s="176"/>
      <c r="WPK174" s="176"/>
      <c r="WPL174" s="176"/>
      <c r="WPM174" s="176"/>
      <c r="WPN174" s="176"/>
      <c r="WPO174" s="176"/>
      <c r="WPP174" s="176"/>
      <c r="WPQ174" s="176"/>
      <c r="WPR174" s="176"/>
      <c r="WPS174" s="176"/>
      <c r="WPT174" s="176"/>
      <c r="WPU174" s="176"/>
      <c r="WPV174" s="176"/>
      <c r="WPW174" s="176"/>
      <c r="WPX174" s="176"/>
      <c r="WPY174" s="176"/>
      <c r="WPZ174" s="176"/>
      <c r="WQA174" s="176"/>
      <c r="WQB174" s="176"/>
      <c r="WQC174" s="176"/>
      <c r="WQD174" s="176"/>
      <c r="WQE174" s="176"/>
      <c r="WQF174" s="176"/>
      <c r="WQG174" s="176"/>
      <c r="WQH174" s="176"/>
      <c r="WQI174" s="176"/>
      <c r="WQJ174" s="176"/>
      <c r="WQK174" s="176"/>
      <c r="WQL174" s="176"/>
      <c r="WQM174" s="176"/>
      <c r="WQN174" s="176"/>
      <c r="WQO174" s="176"/>
      <c r="WQP174" s="176"/>
      <c r="WQQ174" s="176"/>
      <c r="WQR174" s="176"/>
      <c r="WQS174" s="176"/>
      <c r="WQT174" s="176"/>
      <c r="WQU174" s="176"/>
      <c r="WQV174" s="176"/>
      <c r="WQW174" s="176"/>
      <c r="WQX174" s="176"/>
      <c r="WQY174" s="176"/>
      <c r="WQZ174" s="176"/>
      <c r="WRA174" s="176"/>
      <c r="WRB174" s="176"/>
      <c r="WRC174" s="176"/>
      <c r="WRD174" s="176"/>
      <c r="WRE174" s="176"/>
      <c r="WRF174" s="176"/>
      <c r="WRG174" s="176"/>
      <c r="WRH174" s="176"/>
      <c r="WRI174" s="176"/>
      <c r="WRJ174" s="176"/>
      <c r="WRK174" s="176"/>
      <c r="WRL174" s="176"/>
      <c r="WRM174" s="176"/>
      <c r="WRN174" s="176"/>
      <c r="WRO174" s="176"/>
      <c r="WRP174" s="176"/>
      <c r="WRQ174" s="176"/>
      <c r="WRR174" s="176"/>
      <c r="WRS174" s="176"/>
      <c r="WRT174" s="176"/>
      <c r="WRU174" s="176"/>
      <c r="WRV174" s="176"/>
      <c r="WRW174" s="176"/>
      <c r="WRX174" s="176"/>
      <c r="WRY174" s="176"/>
      <c r="WRZ174" s="176"/>
      <c r="WSA174" s="176"/>
      <c r="WSB174" s="176"/>
      <c r="WSC174" s="176"/>
      <c r="WSD174" s="176"/>
      <c r="WSE174" s="176"/>
      <c r="WSF174" s="176"/>
      <c r="WSG174" s="176"/>
      <c r="WSH174" s="176"/>
      <c r="WSI174" s="176"/>
      <c r="WSJ174" s="176"/>
      <c r="WSK174" s="176"/>
      <c r="WSL174" s="176"/>
      <c r="WSM174" s="176"/>
      <c r="WSN174" s="176"/>
      <c r="WSO174" s="176"/>
      <c r="WSP174" s="176"/>
      <c r="WSQ174" s="176"/>
      <c r="WSR174" s="176"/>
      <c r="WSS174" s="176"/>
      <c r="WST174" s="176"/>
      <c r="WSU174" s="176"/>
      <c r="WSV174" s="176"/>
      <c r="WSW174" s="176"/>
      <c r="WSX174" s="176"/>
      <c r="WSY174" s="176"/>
      <c r="WSZ174" s="176"/>
      <c r="WTA174" s="176"/>
      <c r="WTB174" s="176"/>
      <c r="WTC174" s="176"/>
      <c r="WTD174" s="176"/>
      <c r="WTE174" s="176"/>
      <c r="WTF174" s="176"/>
      <c r="WTG174" s="176"/>
      <c r="WTH174" s="176"/>
      <c r="WTI174" s="176"/>
      <c r="WTJ174" s="176"/>
      <c r="WTK174" s="176"/>
      <c r="WTL174" s="176"/>
      <c r="WTM174" s="176"/>
      <c r="WTN174" s="176"/>
      <c r="WTO174" s="176"/>
      <c r="WTP174" s="176"/>
      <c r="WTQ174" s="176"/>
      <c r="WTR174" s="176"/>
      <c r="WTS174" s="176"/>
      <c r="WTT174" s="176"/>
      <c r="WTU174" s="176"/>
      <c r="WTV174" s="176"/>
      <c r="WTW174" s="176"/>
      <c r="WTX174" s="176"/>
      <c r="WTY174" s="176"/>
      <c r="WTZ174" s="176"/>
      <c r="WUA174" s="176"/>
      <c r="WUB174" s="176"/>
      <c r="WUC174" s="176"/>
      <c r="WUD174" s="176"/>
      <c r="WUE174" s="176"/>
      <c r="WUF174" s="176"/>
      <c r="WUG174" s="176"/>
      <c r="WUH174" s="176"/>
      <c r="WUI174" s="176"/>
      <c r="WUJ174" s="176"/>
      <c r="WUK174" s="176"/>
      <c r="WUL174" s="176"/>
      <c r="WUM174" s="176"/>
      <c r="WUN174" s="176"/>
      <c r="WUO174" s="176"/>
      <c r="WUP174" s="176"/>
      <c r="WUQ174" s="176"/>
      <c r="WUR174" s="176"/>
      <c r="WUS174" s="176"/>
      <c r="WUT174" s="176"/>
      <c r="WUU174" s="176"/>
      <c r="WUV174" s="176"/>
      <c r="WUW174" s="176"/>
      <c r="WUX174" s="176"/>
      <c r="WUY174" s="176"/>
      <c r="WUZ174" s="176"/>
      <c r="WVA174" s="176"/>
      <c r="WVB174" s="176"/>
      <c r="WVC174" s="176"/>
      <c r="WVD174" s="176"/>
      <c r="WVE174" s="176"/>
      <c r="WVF174" s="176"/>
      <c r="WVG174" s="176"/>
      <c r="WVH174" s="176"/>
      <c r="WVI174" s="176"/>
      <c r="WVJ174" s="176"/>
      <c r="WVK174" s="176"/>
      <c r="WVL174" s="176"/>
      <c r="WVM174" s="176"/>
      <c r="WVN174" s="176"/>
      <c r="WVO174" s="176"/>
      <c r="WVP174" s="176"/>
      <c r="WVQ174" s="176"/>
      <c r="WVR174" s="176"/>
      <c r="WVS174" s="176"/>
      <c r="WVT174" s="176"/>
      <c r="WVU174" s="176"/>
      <c r="WVV174" s="176"/>
      <c r="WVW174" s="176"/>
      <c r="WVX174" s="176"/>
      <c r="WVY174" s="176"/>
      <c r="WVZ174" s="176"/>
      <c r="WWA174" s="176"/>
      <c r="WWB174" s="176"/>
      <c r="WWC174" s="176"/>
      <c r="WWD174" s="176"/>
      <c r="WWE174" s="176"/>
      <c r="WWF174" s="176"/>
      <c r="WWG174" s="176"/>
      <c r="WWH174" s="176"/>
      <c r="WWI174" s="176"/>
      <c r="WWJ174" s="176"/>
      <c r="WWK174" s="176"/>
      <c r="WWL174" s="176"/>
      <c r="WWM174" s="176"/>
      <c r="WWN174" s="176"/>
      <c r="WWO174" s="176"/>
      <c r="WWP174" s="176"/>
      <c r="WWQ174" s="176"/>
      <c r="WWR174" s="176"/>
      <c r="WWS174" s="176"/>
      <c r="WWT174" s="176"/>
      <c r="WWU174" s="176"/>
      <c r="WWV174" s="176"/>
      <c r="WWW174" s="176"/>
      <c r="WWX174" s="176"/>
      <c r="WWY174" s="176"/>
      <c r="WWZ174" s="176"/>
      <c r="WXA174" s="176"/>
      <c r="WXB174" s="176"/>
      <c r="WXC174" s="176"/>
      <c r="WXD174" s="176"/>
      <c r="WXE174" s="176"/>
      <c r="WXF174" s="176"/>
      <c r="WXG174" s="176"/>
      <c r="WXH174" s="176"/>
      <c r="WXI174" s="176"/>
      <c r="WXJ174" s="176"/>
      <c r="WXK174" s="176"/>
      <c r="WXL174" s="176"/>
      <c r="WXM174" s="176"/>
      <c r="WXN174" s="176"/>
      <c r="WXO174" s="176"/>
      <c r="WXP174" s="176"/>
      <c r="WXQ174" s="176"/>
      <c r="WXR174" s="176"/>
      <c r="WXS174" s="176"/>
      <c r="WXT174" s="176"/>
      <c r="WXU174" s="176"/>
      <c r="WXV174" s="176"/>
      <c r="WXW174" s="176"/>
      <c r="WXX174" s="176"/>
      <c r="WXY174" s="176"/>
      <c r="WXZ174" s="176"/>
      <c r="WYA174" s="176"/>
      <c r="WYB174" s="176"/>
      <c r="WYC174" s="176"/>
      <c r="WYD174" s="176"/>
      <c r="WYE174" s="176"/>
      <c r="WYF174" s="176"/>
      <c r="WYG174" s="176"/>
      <c r="WYH174" s="176"/>
      <c r="WYI174" s="176"/>
      <c r="WYJ174" s="176"/>
      <c r="WYK174" s="176"/>
      <c r="WYL174" s="176"/>
      <c r="WYM174" s="176"/>
      <c r="WYN174" s="176"/>
      <c r="WYO174" s="176"/>
      <c r="WYP174" s="176"/>
      <c r="WYQ174" s="176"/>
      <c r="WYR174" s="176"/>
      <c r="WYS174" s="176"/>
      <c r="WYT174" s="176"/>
      <c r="WYU174" s="176"/>
    </row>
    <row r="175" spans="1:16219" s="286" customFormat="1" ht="15" customHeight="1" x14ac:dyDescent="0.25">
      <c r="A175" s="185" t="s">
        <v>383</v>
      </c>
      <c r="B175" s="185"/>
      <c r="C175" s="185"/>
      <c r="D175" s="185">
        <f>'Tabell 2.1'!D60+'Tabell 2.1'!D61-SUM(D164:D168)</f>
        <v>571.45669389516115</v>
      </c>
      <c r="E175" s="185">
        <f>'Tabell 2.1'!E60+'Tabell 2.1'!E61-SUM(E164:E168)</f>
        <v>-3523.9021264524781</v>
      </c>
      <c r="F175" s="185">
        <f>'Tabell 2.1'!F60+'Tabell 2.1'!F61-SUM(F164:F168)</f>
        <v>321.14708920783596</v>
      </c>
      <c r="G175" s="185">
        <f>'Tabell 2.1'!G60+'Tabell 2.1'!G61-SUM(G164:G168)</f>
        <v>254.88007345248479</v>
      </c>
      <c r="H175" s="185">
        <f>'Tabell 2.1'!H60+'Tabell 2.1'!H61-SUM(H164:H168)</f>
        <v>249.71777581828064</v>
      </c>
      <c r="I175" s="185">
        <f>'Tabell 2.1'!I60+'Tabell 2.1'!I61-SUM(I164:I168)</f>
        <v>65.089041464416368</v>
      </c>
      <c r="J175" s="185">
        <f>'Tabell 2.1'!J60+'Tabell 2.1'!J61-SUM(J164:J168)</f>
        <v>96.030871689119522</v>
      </c>
      <c r="K175" s="185">
        <f>'Tabell 2.1'!K60+'Tabell 2.1'!K61-SUM(K164:K168)</f>
        <v>117.81924911943497</v>
      </c>
      <c r="L175" s="185">
        <f>'Tabell 2.1'!L60+'Tabell 2.1'!L61-SUM(L164:L168)</f>
        <v>259.54149203229463</v>
      </c>
      <c r="M175" s="185">
        <f>'Tabell 2.1'!M60+'Tabell 2.1'!M61-SUM(M164:M168)</f>
        <v>229.26491436641663</v>
      </c>
      <c r="N175" s="185">
        <f>'Tabell 2.1'!N60+'Tabell 2.1'!N61-SUM(N164:N168)</f>
        <v>294.74522991705453</v>
      </c>
      <c r="O175" s="185">
        <f>'Tabell 2.1'!O60+'Tabell 2.1'!O61-SUM(O164:O168)</f>
        <v>375.42370705466601</v>
      </c>
      <c r="P175" s="185">
        <f>'Tabell 2.1'!P60+'Tabell 2.1'!P61-SUM(P164:P168)</f>
        <v>208.62378386585624</v>
      </c>
      <c r="Q175" s="185">
        <f>'Tabell 2.1'!Q60+'Tabell 2.1'!Q61-SUM(Q164:Q168)</f>
        <v>125.98906726383575</v>
      </c>
      <c r="R175" s="185">
        <f>'Tabell 2.1'!R60+'Tabell 2.1'!R61-SUM(R164:R168)</f>
        <v>354.17313730552269</v>
      </c>
      <c r="S175" s="185">
        <f>'Tabell 2.1'!S60+'Tabell 2.1'!S61-SUM(S164:S168)</f>
        <v>0</v>
      </c>
    </row>
    <row r="176" spans="1:16219" s="286" customFormat="1" ht="15" customHeight="1" x14ac:dyDescent="0.25">
      <c r="A176" s="178" t="str">
        <f>A158</f>
        <v>Kompensasjon for forventet lønns- og prisutvikling</v>
      </c>
      <c r="B176" s="31"/>
      <c r="C176" s="31"/>
      <c r="D176" s="178">
        <f>SUM(D177:D178)</f>
        <v>5313.4275538706934</v>
      </c>
      <c r="E176" s="178">
        <f t="shared" ref="E176:S176" si="68">SUM(E177:E178)</f>
        <v>4426.7672527311015</v>
      </c>
      <c r="F176" s="178">
        <f t="shared" si="68"/>
        <v>2986.2147817966093</v>
      </c>
      <c r="G176" s="178">
        <f t="shared" si="68"/>
        <v>2370.0161170254801</v>
      </c>
      <c r="H176" s="178">
        <f t="shared" si="68"/>
        <v>2321.7790101549303</v>
      </c>
      <c r="I176" s="178">
        <f t="shared" si="68"/>
        <v>605.3315848134838</v>
      </c>
      <c r="J176" s="178">
        <f t="shared" si="68"/>
        <v>892.72781393456239</v>
      </c>
      <c r="K176" s="178">
        <f t="shared" si="68"/>
        <v>1095.6423622248337</v>
      </c>
      <c r="L176" s="178">
        <f t="shared" si="68"/>
        <v>2413.5982147474215</v>
      </c>
      <c r="M176" s="178">
        <f t="shared" si="68"/>
        <v>2131.6929947297699</v>
      </c>
      <c r="N176" s="178">
        <f t="shared" si="68"/>
        <v>2740.7758019505713</v>
      </c>
      <c r="O176" s="178">
        <f t="shared" si="68"/>
        <v>3491.1040286746475</v>
      </c>
      <c r="P176" s="178">
        <f t="shared" si="68"/>
        <v>1940.0946613574199</v>
      </c>
      <c r="Q176" s="178">
        <f t="shared" si="68"/>
        <v>1171.3619201808701</v>
      </c>
      <c r="R176" s="178">
        <f t="shared" si="68"/>
        <v>3293.4659018076154</v>
      </c>
      <c r="S176" s="178">
        <f t="shared" si="68"/>
        <v>37194.000000000007</v>
      </c>
    </row>
    <row r="177" spans="1:16221" s="286" customFormat="1" ht="15" customHeight="1" x14ac:dyDescent="0.25">
      <c r="A177" s="31" t="str">
        <f>A159</f>
        <v xml:space="preserve"> - herav generell lønns- og priskompensasjon</v>
      </c>
      <c r="B177" s="31"/>
      <c r="C177" s="31"/>
      <c r="D177" s="31">
        <f>$S177*'Tabell 3.1'!D$106/100</f>
        <v>5313.4275538706934</v>
      </c>
      <c r="E177" s="31">
        <f>$S177*'Tabell 3.1'!E$106/100</f>
        <v>4426.7672527311015</v>
      </c>
      <c r="F177" s="31">
        <f>$S177*'Tabell 3.1'!F$106/100</f>
        <v>2986.2147817966093</v>
      </c>
      <c r="G177" s="31">
        <f>$S177*'Tabell 3.1'!G$106/100</f>
        <v>2370.0161170254801</v>
      </c>
      <c r="H177" s="31">
        <f>$S177*'Tabell 3.1'!H$106/100</f>
        <v>2321.7790101549303</v>
      </c>
      <c r="I177" s="31">
        <f>$S177*'Tabell 3.1'!I$106/100</f>
        <v>605.3315848134838</v>
      </c>
      <c r="J177" s="31">
        <f>$S177*'Tabell 3.1'!J$106/100</f>
        <v>892.72781393456239</v>
      </c>
      <c r="K177" s="31">
        <f>$S177*'Tabell 3.1'!K$106/100</f>
        <v>1095.6423622248337</v>
      </c>
      <c r="L177" s="31">
        <f>$S177*'Tabell 3.1'!L$106/100</f>
        <v>2413.5982147474215</v>
      </c>
      <c r="M177" s="31">
        <f>$S177*'Tabell 3.1'!M$106/100</f>
        <v>2131.6929947297699</v>
      </c>
      <c r="N177" s="31">
        <f>$S177*'Tabell 3.1'!N$106/100</f>
        <v>2740.7758019505713</v>
      </c>
      <c r="O177" s="31">
        <f>$S177*'Tabell 3.1'!O$106/100</f>
        <v>3491.1040286746475</v>
      </c>
      <c r="P177" s="31">
        <f>$S177*'Tabell 3.1'!P$106/100</f>
        <v>1940.0946613574199</v>
      </c>
      <c r="Q177" s="31">
        <f>$S177*'Tabell 3.1'!Q$106/100</f>
        <v>1171.3619201808701</v>
      </c>
      <c r="R177" s="31">
        <f>$S177*'Tabell 3.1'!R$106/100</f>
        <v>3293.4659018076154</v>
      </c>
      <c r="S177" s="31">
        <v>37194.000000000007</v>
      </c>
      <c r="U177" s="176"/>
      <c r="V177" s="176"/>
      <c r="W177" s="176"/>
    </row>
    <row r="178" spans="1:16221" s="286" customFormat="1" ht="15" customHeight="1" x14ac:dyDescent="0.25">
      <c r="A178" s="185" t="str">
        <f>A160</f>
        <v xml:space="preserve"> - herav kompensasjon for endring i løpende pensjonsutgifter</v>
      </c>
      <c r="B178" s="185"/>
      <c r="C178" s="185"/>
      <c r="D178" s="31">
        <f>$S178*'Tabell 3.1'!D$106/100</f>
        <v>0</v>
      </c>
      <c r="E178" s="31">
        <f>$S178*'Tabell 3.1'!E$106/100</f>
        <v>0</v>
      </c>
      <c r="F178" s="31">
        <f>$S178*'Tabell 3.1'!F$106/100</f>
        <v>0</v>
      </c>
      <c r="G178" s="31">
        <f>$S178*'Tabell 3.1'!G$106/100</f>
        <v>0</v>
      </c>
      <c r="H178" s="31">
        <f>$S178*'Tabell 3.1'!H$106/100</f>
        <v>0</v>
      </c>
      <c r="I178" s="31">
        <f>$S178*'Tabell 3.1'!I$106/100</f>
        <v>0</v>
      </c>
      <c r="J178" s="31">
        <f>$S178*'Tabell 3.1'!J$106/100</f>
        <v>0</v>
      </c>
      <c r="K178" s="31">
        <f>$S178*'Tabell 3.1'!K$106/100</f>
        <v>0</v>
      </c>
      <c r="L178" s="31">
        <f>$S178*'Tabell 3.1'!L$106/100</f>
        <v>0</v>
      </c>
      <c r="M178" s="31">
        <f>$S178*'Tabell 3.1'!M$106/100</f>
        <v>0</v>
      </c>
      <c r="N178" s="31">
        <f>$S178*'Tabell 3.1'!N$106/100</f>
        <v>0</v>
      </c>
      <c r="O178" s="31">
        <f>$S178*'Tabell 3.1'!O$106/100</f>
        <v>0</v>
      </c>
      <c r="P178" s="31">
        <f>$S178*'Tabell 3.1'!P$106/100</f>
        <v>0</v>
      </c>
      <c r="Q178" s="31">
        <f>$S178*'Tabell 3.1'!Q$106/100</f>
        <v>0</v>
      </c>
      <c r="R178" s="31">
        <f>$S178*'Tabell 3.1'!R$106/100</f>
        <v>0</v>
      </c>
      <c r="S178" s="185">
        <v>0</v>
      </c>
      <c r="U178" s="176"/>
      <c r="V178" s="176"/>
      <c r="W178" s="176"/>
      <c r="X178" s="176"/>
      <c r="Y178" s="176"/>
      <c r="Z178" s="176"/>
      <c r="AA178" s="176"/>
      <c r="AB178" s="176"/>
      <c r="AC178" s="176"/>
      <c r="AD178" s="176"/>
      <c r="AE178" s="176"/>
      <c r="AF178" s="176"/>
      <c r="AG178" s="176"/>
      <c r="AH178" s="176"/>
      <c r="AI178" s="176"/>
      <c r="AJ178" s="176"/>
    </row>
    <row r="179" spans="1:16221" ht="15" customHeight="1" thickBot="1" x14ac:dyDescent="0.3">
      <c r="A179" s="361" t="str">
        <f>A161</f>
        <v>Bydelsfordelt budsjett 2019</v>
      </c>
      <c r="B179" s="361"/>
      <c r="C179" s="361"/>
      <c r="D179" s="362">
        <f t="shared" ref="D179:S179" si="69">D168+D176+SUM(D164:D167)+D175</f>
        <v>196421.96238384477</v>
      </c>
      <c r="E179" s="362">
        <f t="shared" si="69"/>
        <v>168644.70993202229</v>
      </c>
      <c r="F179" s="362">
        <f t="shared" si="69"/>
        <v>110391.67497688805</v>
      </c>
      <c r="G179" s="362">
        <f t="shared" si="69"/>
        <v>87612.602574841425</v>
      </c>
      <c r="H179" s="362">
        <f t="shared" si="69"/>
        <v>85829.417033084945</v>
      </c>
      <c r="I179" s="362">
        <f t="shared" si="69"/>
        <v>22377.348063280064</v>
      </c>
      <c r="J179" s="362">
        <f t="shared" si="69"/>
        <v>33001.550752287527</v>
      </c>
      <c r="K179" s="362">
        <f t="shared" si="69"/>
        <v>40502.711418790233</v>
      </c>
      <c r="L179" s="362">
        <f t="shared" si="69"/>
        <v>89223.705967624497</v>
      </c>
      <c r="M179" s="362">
        <f t="shared" si="69"/>
        <v>78802.489914386082</v>
      </c>
      <c r="N179" s="362">
        <f t="shared" si="69"/>
        <v>101318.50975950813</v>
      </c>
      <c r="O179" s="362">
        <f t="shared" si="69"/>
        <v>129055.96194661291</v>
      </c>
      <c r="P179" s="362">
        <f t="shared" si="69"/>
        <v>71719.656799807213</v>
      </c>
      <c r="Q179" s="362">
        <f t="shared" si="69"/>
        <v>43301.843243543794</v>
      </c>
      <c r="R179" s="362">
        <f t="shared" si="69"/>
        <v>121749.85523347816</v>
      </c>
      <c r="S179" s="362">
        <f t="shared" si="69"/>
        <v>1379954.0000000005</v>
      </c>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c r="CI179" s="176"/>
      <c r="CJ179" s="176"/>
      <c r="CK179" s="176"/>
      <c r="CL179" s="176"/>
      <c r="CM179" s="176"/>
      <c r="CN179" s="176"/>
      <c r="CO179" s="176"/>
      <c r="CP179" s="176"/>
      <c r="CQ179" s="176"/>
      <c r="CR179" s="176"/>
      <c r="CS179" s="176"/>
      <c r="CT179" s="176"/>
      <c r="CU179" s="176"/>
      <c r="CV179" s="176"/>
      <c r="CW179" s="176"/>
      <c r="CX179" s="176"/>
      <c r="CY179" s="176"/>
      <c r="CZ179" s="176"/>
      <c r="DA179" s="176"/>
      <c r="DB179" s="176"/>
      <c r="DC179" s="176"/>
      <c r="DD179" s="176"/>
      <c r="DE179" s="176"/>
      <c r="DF179" s="176"/>
      <c r="DG179" s="176"/>
      <c r="DH179" s="176"/>
      <c r="DI179" s="176"/>
      <c r="DJ179" s="176"/>
      <c r="DK179" s="176"/>
      <c r="DL179" s="176"/>
      <c r="DM179" s="176"/>
      <c r="DN179" s="176"/>
      <c r="DO179" s="176"/>
      <c r="DP179" s="176"/>
      <c r="DQ179" s="176"/>
      <c r="DR179" s="176"/>
      <c r="DS179" s="176"/>
      <c r="DT179" s="176"/>
      <c r="DU179" s="176"/>
      <c r="DV179" s="176"/>
      <c r="DW179" s="176"/>
      <c r="DX179" s="176"/>
      <c r="DY179" s="176"/>
      <c r="DZ179" s="176"/>
      <c r="EA179" s="176"/>
      <c r="EB179" s="176"/>
      <c r="EC179" s="176"/>
      <c r="ED179" s="176"/>
      <c r="EE179" s="176"/>
      <c r="EF179" s="176"/>
      <c r="EG179" s="176"/>
      <c r="EH179" s="176"/>
      <c r="EI179" s="176"/>
      <c r="EJ179" s="176"/>
      <c r="EK179" s="176"/>
      <c r="EL179" s="176"/>
      <c r="EM179" s="176"/>
      <c r="EN179" s="176"/>
      <c r="EO179" s="176"/>
      <c r="EP179" s="176"/>
      <c r="EQ179" s="176"/>
      <c r="ER179" s="176"/>
      <c r="ES179" s="176"/>
      <c r="ET179" s="176"/>
      <c r="EU179" s="176"/>
      <c r="EV179" s="176"/>
      <c r="EW179" s="176"/>
      <c r="EX179" s="176"/>
      <c r="EY179" s="176"/>
      <c r="EZ179" s="176"/>
      <c r="FA179" s="176"/>
      <c r="FB179" s="176"/>
      <c r="FC179" s="176"/>
      <c r="FD179" s="176"/>
      <c r="FE179" s="176"/>
      <c r="FF179" s="176"/>
      <c r="FG179" s="176"/>
      <c r="FH179" s="176"/>
      <c r="FI179" s="176"/>
      <c r="FJ179" s="176"/>
      <c r="FK179" s="176"/>
      <c r="FL179" s="176"/>
      <c r="FM179" s="176"/>
      <c r="FN179" s="176"/>
      <c r="FO179" s="176"/>
      <c r="FP179" s="176"/>
      <c r="FQ179" s="176"/>
      <c r="FR179" s="176"/>
      <c r="FS179" s="176"/>
      <c r="FT179" s="176"/>
      <c r="FU179" s="176"/>
      <c r="FV179" s="176"/>
      <c r="FW179" s="176"/>
      <c r="FX179" s="176"/>
      <c r="FY179" s="176"/>
      <c r="FZ179" s="176"/>
      <c r="GA179" s="176"/>
      <c r="GB179" s="176"/>
      <c r="GC179" s="176"/>
      <c r="GD179" s="176"/>
      <c r="GE179" s="176"/>
      <c r="GF179" s="176"/>
      <c r="GG179" s="176"/>
      <c r="GH179" s="176"/>
      <c r="GI179" s="176"/>
      <c r="GJ179" s="176"/>
      <c r="GK179" s="176"/>
      <c r="GL179" s="176"/>
      <c r="GM179" s="176"/>
      <c r="GN179" s="176"/>
      <c r="GO179" s="176"/>
      <c r="GP179" s="176"/>
      <c r="GQ179" s="176"/>
      <c r="GR179" s="176"/>
      <c r="GS179" s="176"/>
      <c r="GT179" s="176"/>
      <c r="GU179" s="176"/>
      <c r="GV179" s="176"/>
      <c r="GW179" s="176"/>
      <c r="GX179" s="176"/>
      <c r="GY179" s="176"/>
      <c r="GZ179" s="176"/>
      <c r="HA179" s="176"/>
      <c r="HB179" s="176"/>
      <c r="HC179" s="176"/>
      <c r="HD179" s="176"/>
      <c r="HE179" s="176"/>
      <c r="HF179" s="176"/>
      <c r="HG179" s="176"/>
      <c r="HH179" s="176"/>
      <c r="HI179" s="176"/>
      <c r="HJ179" s="176"/>
      <c r="HK179" s="176"/>
      <c r="HL179" s="176"/>
      <c r="HM179" s="176"/>
      <c r="HN179" s="176"/>
      <c r="HO179" s="176"/>
      <c r="HP179" s="176"/>
      <c r="HQ179" s="176"/>
      <c r="HR179" s="176"/>
      <c r="HS179" s="176"/>
      <c r="HT179" s="176"/>
      <c r="HU179" s="176"/>
      <c r="HV179" s="176"/>
      <c r="HW179" s="176"/>
      <c r="HX179" s="176"/>
      <c r="HY179" s="176"/>
      <c r="HZ179" s="176"/>
      <c r="IA179" s="176"/>
      <c r="IB179" s="176"/>
      <c r="IC179" s="176"/>
      <c r="ID179" s="176"/>
      <c r="IE179" s="176"/>
      <c r="IF179" s="176"/>
      <c r="IG179" s="176"/>
      <c r="IH179" s="176"/>
      <c r="II179" s="176"/>
      <c r="IJ179" s="176"/>
      <c r="IK179" s="176"/>
      <c r="IL179" s="176"/>
      <c r="IM179" s="176"/>
      <c r="IN179" s="176"/>
      <c r="IO179" s="176"/>
      <c r="IP179" s="176"/>
      <c r="IQ179" s="176"/>
      <c r="IR179" s="176"/>
      <c r="IS179" s="176"/>
      <c r="IT179" s="176"/>
      <c r="IU179" s="176"/>
      <c r="IV179" s="176"/>
      <c r="IW179" s="176"/>
      <c r="IX179" s="176"/>
      <c r="IY179" s="176"/>
      <c r="IZ179" s="176"/>
      <c r="JA179" s="176"/>
      <c r="JB179" s="176"/>
      <c r="JC179" s="176"/>
      <c r="JD179" s="176"/>
      <c r="JE179" s="176"/>
      <c r="JF179" s="176"/>
      <c r="JG179" s="176"/>
      <c r="JH179" s="176"/>
      <c r="JI179" s="176"/>
      <c r="JJ179" s="176"/>
      <c r="JK179" s="176"/>
      <c r="JL179" s="176"/>
      <c r="JM179" s="176"/>
      <c r="JN179" s="176"/>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c r="QO179" s="176"/>
      <c r="QP179" s="176"/>
      <c r="QQ179" s="176"/>
      <c r="QR179" s="176"/>
      <c r="QS179" s="176"/>
      <c r="QT179" s="176"/>
      <c r="QU179" s="176"/>
      <c r="QV179" s="176"/>
      <c r="QW179" s="176"/>
      <c r="QX179" s="176"/>
      <c r="QY179" s="176"/>
      <c r="QZ179" s="176"/>
      <c r="RA179" s="176"/>
      <c r="RB179" s="176"/>
      <c r="RC179" s="176"/>
      <c r="RD179" s="176"/>
      <c r="RE179" s="176"/>
      <c r="RF179" s="176"/>
      <c r="RG179" s="176"/>
      <c r="RH179" s="176"/>
      <c r="RI179" s="176"/>
      <c r="RJ179" s="176"/>
      <c r="RK179" s="176"/>
      <c r="RL179" s="176"/>
      <c r="RM179" s="176"/>
      <c r="RN179" s="176"/>
      <c r="RO179" s="176"/>
      <c r="RP179" s="176"/>
      <c r="RQ179" s="176"/>
      <c r="RR179" s="176"/>
      <c r="RS179" s="176"/>
      <c r="RT179" s="176"/>
      <c r="RU179" s="176"/>
      <c r="RV179" s="176"/>
      <c r="RW179" s="176"/>
      <c r="RX179" s="176"/>
      <c r="RY179" s="176"/>
      <c r="RZ179" s="176"/>
      <c r="SA179" s="176"/>
      <c r="SB179" s="176"/>
      <c r="SC179" s="176"/>
      <c r="SD179" s="176"/>
      <c r="SE179" s="176"/>
      <c r="SF179" s="176"/>
      <c r="SG179" s="176"/>
      <c r="SH179" s="176"/>
      <c r="SI179" s="176"/>
      <c r="SJ179" s="176"/>
      <c r="SK179" s="176"/>
      <c r="SL179" s="176"/>
      <c r="SM179" s="176"/>
      <c r="SN179" s="176"/>
      <c r="SO179" s="176"/>
      <c r="SP179" s="176"/>
      <c r="SQ179" s="176"/>
      <c r="SR179" s="176"/>
      <c r="SS179" s="176"/>
      <c r="ST179" s="176"/>
      <c r="SU179" s="176"/>
      <c r="SV179" s="176"/>
      <c r="SW179" s="176"/>
      <c r="SX179" s="176"/>
      <c r="SY179" s="176"/>
      <c r="SZ179" s="176"/>
      <c r="TA179" s="176"/>
      <c r="TB179" s="176"/>
      <c r="TC179" s="176"/>
      <c r="TD179" s="176"/>
      <c r="TE179" s="176"/>
      <c r="TF179" s="176"/>
      <c r="TG179" s="176"/>
      <c r="TH179" s="176"/>
      <c r="TI179" s="176"/>
      <c r="TJ179" s="176"/>
      <c r="TK179" s="176"/>
      <c r="TL179" s="176"/>
      <c r="TM179" s="176"/>
      <c r="TN179" s="176"/>
      <c r="TO179" s="176"/>
      <c r="TP179" s="176"/>
      <c r="TQ179" s="176"/>
      <c r="TR179" s="176"/>
      <c r="TS179" s="176"/>
      <c r="TT179" s="176"/>
      <c r="TU179" s="176"/>
      <c r="TV179" s="176"/>
      <c r="TW179" s="176"/>
      <c r="TX179" s="176"/>
      <c r="TY179" s="176"/>
      <c r="TZ179" s="176"/>
      <c r="UA179" s="176"/>
      <c r="UB179" s="176"/>
      <c r="UC179" s="176"/>
      <c r="UD179" s="176"/>
      <c r="UE179" s="176"/>
      <c r="UF179" s="176"/>
      <c r="UG179" s="176"/>
      <c r="UH179" s="176"/>
      <c r="UI179" s="176"/>
      <c r="UJ179" s="176"/>
      <c r="UK179" s="176"/>
      <c r="UL179" s="176"/>
      <c r="UM179" s="176"/>
      <c r="UN179" s="176"/>
      <c r="UO179" s="176"/>
      <c r="UP179" s="176"/>
      <c r="UQ179" s="176"/>
      <c r="UR179" s="176"/>
      <c r="US179" s="176"/>
      <c r="UT179" s="176"/>
      <c r="UU179" s="176"/>
      <c r="UV179" s="176"/>
      <c r="UW179" s="176"/>
      <c r="UX179" s="176"/>
      <c r="UY179" s="176"/>
      <c r="UZ179" s="176"/>
      <c r="VA179" s="176"/>
      <c r="VB179" s="176"/>
      <c r="VC179" s="176"/>
      <c r="VD179" s="176"/>
      <c r="VE179" s="176"/>
      <c r="VF179" s="176"/>
      <c r="VG179" s="176"/>
      <c r="VH179" s="176"/>
      <c r="VI179" s="176"/>
      <c r="VJ179" s="176"/>
      <c r="VK179" s="176"/>
      <c r="VL179" s="176"/>
      <c r="VM179" s="176"/>
      <c r="VN179" s="176"/>
      <c r="VO179" s="176"/>
      <c r="VP179" s="176"/>
      <c r="VQ179" s="176"/>
      <c r="VR179" s="176"/>
      <c r="VS179" s="176"/>
      <c r="VT179" s="176"/>
      <c r="VU179" s="176"/>
      <c r="VV179" s="176"/>
      <c r="VW179" s="176"/>
      <c r="VX179" s="176"/>
      <c r="VY179" s="176"/>
      <c r="VZ179" s="176"/>
      <c r="WA179" s="176"/>
      <c r="WB179" s="176"/>
      <c r="WC179" s="176"/>
      <c r="WD179" s="176"/>
      <c r="WE179" s="176"/>
      <c r="WF179" s="176"/>
      <c r="WG179" s="176"/>
      <c r="WH179" s="176"/>
      <c r="WI179" s="176"/>
      <c r="WJ179" s="176"/>
      <c r="WK179" s="176"/>
      <c r="WL179" s="176"/>
      <c r="WM179" s="176"/>
      <c r="WN179" s="176"/>
      <c r="WO179" s="176"/>
      <c r="WP179" s="176"/>
      <c r="WQ179" s="176"/>
      <c r="WR179" s="176"/>
      <c r="WS179" s="176"/>
      <c r="WT179" s="176"/>
      <c r="WU179" s="176"/>
      <c r="WV179" s="176"/>
      <c r="WW179" s="176"/>
      <c r="WX179" s="176"/>
      <c r="WY179" s="176"/>
      <c r="WZ179" s="176"/>
      <c r="XA179" s="176"/>
      <c r="XB179" s="176"/>
      <c r="XC179" s="176"/>
      <c r="XD179" s="176"/>
      <c r="XE179" s="176"/>
      <c r="XF179" s="176"/>
      <c r="XG179" s="176"/>
      <c r="XH179" s="176"/>
      <c r="XI179" s="176"/>
      <c r="XJ179" s="176"/>
      <c r="XK179" s="176"/>
      <c r="XL179" s="176"/>
      <c r="XM179" s="176"/>
      <c r="XN179" s="176"/>
      <c r="XO179" s="176"/>
      <c r="XP179" s="176"/>
      <c r="XQ179" s="176"/>
      <c r="XR179" s="176"/>
      <c r="XS179" s="176"/>
      <c r="XT179" s="176"/>
      <c r="XU179" s="176"/>
      <c r="XV179" s="176"/>
      <c r="XW179" s="176"/>
      <c r="XX179" s="176"/>
      <c r="XY179" s="176"/>
      <c r="XZ179" s="176"/>
      <c r="YA179" s="176"/>
      <c r="YB179" s="176"/>
      <c r="YC179" s="176"/>
      <c r="YD179" s="176"/>
      <c r="YE179" s="176"/>
      <c r="YF179" s="176"/>
      <c r="YG179" s="176"/>
      <c r="YH179" s="176"/>
      <c r="YI179" s="176"/>
      <c r="YJ179" s="176"/>
      <c r="YK179" s="176"/>
      <c r="YL179" s="176"/>
      <c r="YM179" s="176"/>
      <c r="YN179" s="176"/>
      <c r="YO179" s="176"/>
      <c r="YP179" s="176"/>
      <c r="YQ179" s="176"/>
      <c r="YR179" s="176"/>
      <c r="YS179" s="176"/>
      <c r="YT179" s="176"/>
      <c r="YU179" s="176"/>
      <c r="YV179" s="176"/>
      <c r="YW179" s="176"/>
      <c r="YX179" s="176"/>
      <c r="YY179" s="176"/>
      <c r="YZ179" s="176"/>
      <c r="ZA179" s="176"/>
      <c r="ZB179" s="176"/>
      <c r="ZC179" s="176"/>
      <c r="ZD179" s="176"/>
      <c r="ZE179" s="176"/>
      <c r="ZF179" s="176"/>
      <c r="ZG179" s="176"/>
      <c r="ZH179" s="176"/>
      <c r="ZI179" s="176"/>
      <c r="ZJ179" s="176"/>
      <c r="ZK179" s="176"/>
      <c r="ZL179" s="176"/>
      <c r="ZM179" s="176"/>
      <c r="ZN179" s="176"/>
      <c r="ZO179" s="176"/>
      <c r="ZP179" s="176"/>
      <c r="ZQ179" s="176"/>
      <c r="ZR179" s="176"/>
      <c r="ZS179" s="176"/>
      <c r="ZT179" s="176"/>
      <c r="ZU179" s="176"/>
      <c r="ZV179" s="176"/>
      <c r="ZW179" s="176"/>
      <c r="ZX179" s="176"/>
      <c r="ZY179" s="176"/>
      <c r="ZZ179" s="176"/>
      <c r="AAA179" s="176"/>
      <c r="AAB179" s="176"/>
      <c r="AAC179" s="176"/>
      <c r="AAD179" s="176"/>
      <c r="AAE179" s="176"/>
      <c r="AAF179" s="176"/>
      <c r="AAG179" s="176"/>
      <c r="AAH179" s="176"/>
      <c r="AAI179" s="176"/>
      <c r="AAJ179" s="176"/>
      <c r="AAK179" s="176"/>
      <c r="AAL179" s="176"/>
      <c r="AAM179" s="176"/>
      <c r="AAN179" s="176"/>
      <c r="AAO179" s="176"/>
      <c r="AAP179" s="176"/>
      <c r="AAQ179" s="176"/>
      <c r="AAR179" s="176"/>
      <c r="AAS179" s="176"/>
      <c r="AAT179" s="176"/>
      <c r="AAU179" s="176"/>
      <c r="AAV179" s="176"/>
      <c r="AAW179" s="176"/>
      <c r="AAX179" s="176"/>
      <c r="AAY179" s="176"/>
      <c r="AAZ179" s="176"/>
      <c r="ABA179" s="176"/>
      <c r="ABB179" s="176"/>
      <c r="ABC179" s="176"/>
      <c r="ABD179" s="176"/>
      <c r="ABE179" s="176"/>
      <c r="ABF179" s="176"/>
      <c r="ABG179" s="176"/>
      <c r="ABH179" s="176"/>
      <c r="ABI179" s="176"/>
      <c r="ABJ179" s="176"/>
      <c r="ABK179" s="176"/>
      <c r="ABL179" s="176"/>
      <c r="ABM179" s="176"/>
      <c r="ABN179" s="176"/>
      <c r="ABO179" s="176"/>
      <c r="ABP179" s="176"/>
      <c r="ABQ179" s="176"/>
      <c r="ABR179" s="176"/>
      <c r="ABS179" s="176"/>
      <c r="ABT179" s="176"/>
      <c r="ABU179" s="176"/>
      <c r="ABV179" s="176"/>
      <c r="ABW179" s="176"/>
      <c r="ABX179" s="176"/>
      <c r="ABY179" s="176"/>
      <c r="ABZ179" s="176"/>
      <c r="ACA179" s="176"/>
      <c r="ACB179" s="176"/>
      <c r="ACC179" s="176"/>
      <c r="ACD179" s="176"/>
      <c r="ACE179" s="176"/>
      <c r="ACF179" s="176"/>
      <c r="ACG179" s="176"/>
      <c r="ACH179" s="176"/>
      <c r="ACI179" s="176"/>
      <c r="ACJ179" s="176"/>
      <c r="ACK179" s="176"/>
      <c r="ACL179" s="176"/>
      <c r="ACM179" s="176"/>
      <c r="ACN179" s="176"/>
      <c r="ACO179" s="176"/>
      <c r="ACP179" s="176"/>
      <c r="ACQ179" s="176"/>
      <c r="ACR179" s="176"/>
      <c r="ACS179" s="176"/>
      <c r="ACT179" s="176"/>
      <c r="ACU179" s="176"/>
      <c r="ACV179" s="176"/>
      <c r="ACW179" s="176"/>
      <c r="ACX179" s="176"/>
      <c r="ACY179" s="176"/>
      <c r="ACZ179" s="176"/>
      <c r="ADA179" s="176"/>
      <c r="ADB179" s="176"/>
      <c r="ADC179" s="176"/>
      <c r="ADD179" s="176"/>
      <c r="ADE179" s="176"/>
      <c r="ADF179" s="176"/>
      <c r="ADG179" s="176"/>
      <c r="ADH179" s="176"/>
      <c r="ADI179" s="176"/>
      <c r="ADJ179" s="176"/>
      <c r="ADK179" s="176"/>
      <c r="ADL179" s="176"/>
      <c r="ADM179" s="176"/>
      <c r="ADN179" s="176"/>
      <c r="ADO179" s="176"/>
      <c r="ADP179" s="176"/>
      <c r="ADQ179" s="176"/>
      <c r="ADR179" s="176"/>
      <c r="ADS179" s="176"/>
      <c r="ADT179" s="176"/>
      <c r="ADU179" s="176"/>
      <c r="ADV179" s="176"/>
      <c r="ADW179" s="176"/>
      <c r="ADX179" s="176"/>
      <c r="ADY179" s="176"/>
      <c r="ADZ179" s="176"/>
      <c r="AEA179" s="176"/>
      <c r="AEB179" s="176"/>
      <c r="AEC179" s="176"/>
      <c r="AED179" s="176"/>
      <c r="AEE179" s="176"/>
      <c r="AEF179" s="176"/>
      <c r="AEG179" s="176"/>
      <c r="AEH179" s="176"/>
      <c r="AEI179" s="176"/>
      <c r="AEJ179" s="176"/>
      <c r="AEK179" s="176"/>
      <c r="AEL179" s="176"/>
      <c r="AEM179" s="176"/>
      <c r="AEN179" s="176"/>
      <c r="AEO179" s="176"/>
      <c r="AEP179" s="176"/>
      <c r="AEQ179" s="176"/>
      <c r="AER179" s="176"/>
      <c r="AES179" s="176"/>
      <c r="AET179" s="176"/>
      <c r="AEU179" s="176"/>
      <c r="AEV179" s="176"/>
      <c r="AEW179" s="176"/>
      <c r="AEX179" s="176"/>
      <c r="AEY179" s="176"/>
      <c r="AEZ179" s="176"/>
      <c r="AFA179" s="176"/>
      <c r="AFB179" s="176"/>
      <c r="AFC179" s="176"/>
      <c r="AFD179" s="176"/>
      <c r="AFE179" s="176"/>
      <c r="AFF179" s="176"/>
      <c r="AFG179" s="176"/>
      <c r="AFH179" s="176"/>
      <c r="AFI179" s="176"/>
      <c r="AFJ179" s="176"/>
      <c r="AFK179" s="176"/>
      <c r="AFL179" s="176"/>
      <c r="AFM179" s="176"/>
      <c r="AFN179" s="176"/>
      <c r="AFO179" s="176"/>
      <c r="AFP179" s="176"/>
      <c r="AFQ179" s="176"/>
      <c r="AFR179" s="176"/>
      <c r="AFS179" s="176"/>
      <c r="AFT179" s="176"/>
      <c r="AFU179" s="176"/>
      <c r="AFV179" s="176"/>
      <c r="AFW179" s="176"/>
      <c r="AFX179" s="176"/>
      <c r="AFY179" s="176"/>
      <c r="AFZ179" s="176"/>
      <c r="AGA179" s="176"/>
      <c r="AGB179" s="176"/>
      <c r="AGC179" s="176"/>
      <c r="AGD179" s="176"/>
      <c r="AGE179" s="176"/>
      <c r="AGF179" s="176"/>
      <c r="AGG179" s="176"/>
      <c r="AGH179" s="176"/>
      <c r="AGI179" s="176"/>
      <c r="AGJ179" s="176"/>
      <c r="AGK179" s="176"/>
      <c r="AGL179" s="176"/>
      <c r="AGM179" s="176"/>
      <c r="AGN179" s="176"/>
      <c r="AGO179" s="176"/>
      <c r="AGP179" s="176"/>
      <c r="AGQ179" s="176"/>
      <c r="AGR179" s="176"/>
      <c r="AGS179" s="176"/>
      <c r="AGT179" s="176"/>
      <c r="AGU179" s="176"/>
      <c r="AGV179" s="176"/>
      <c r="AGW179" s="176"/>
      <c r="AGX179" s="176"/>
      <c r="AGY179" s="176"/>
      <c r="AGZ179" s="176"/>
      <c r="AHA179" s="176"/>
      <c r="AHB179" s="176"/>
      <c r="AHC179" s="176"/>
      <c r="AHD179" s="176"/>
      <c r="AHE179" s="176"/>
      <c r="AHF179" s="176"/>
      <c r="AHG179" s="176"/>
      <c r="AHH179" s="176"/>
      <c r="AHI179" s="176"/>
      <c r="AHJ179" s="176"/>
      <c r="AHK179" s="176"/>
      <c r="AHL179" s="176"/>
      <c r="AHM179" s="176"/>
      <c r="AHN179" s="176"/>
      <c r="AHO179" s="176"/>
      <c r="AHP179" s="176"/>
      <c r="AHQ179" s="176"/>
      <c r="AHR179" s="176"/>
      <c r="AHS179" s="176"/>
      <c r="AHT179" s="176"/>
      <c r="AHU179" s="176"/>
      <c r="AHV179" s="176"/>
      <c r="AHW179" s="176"/>
      <c r="AHX179" s="176"/>
      <c r="AHY179" s="176"/>
      <c r="AHZ179" s="176"/>
      <c r="AIA179" s="176"/>
      <c r="AIB179" s="176"/>
      <c r="AIC179" s="176"/>
      <c r="AID179" s="176"/>
      <c r="AIE179" s="176"/>
      <c r="AIF179" s="176"/>
      <c r="AIG179" s="176"/>
      <c r="AIH179" s="176"/>
      <c r="AII179" s="176"/>
      <c r="AIJ179" s="176"/>
      <c r="AIK179" s="176"/>
      <c r="AIL179" s="176"/>
      <c r="AIM179" s="176"/>
      <c r="AIN179" s="176"/>
      <c r="AIO179" s="176"/>
      <c r="AIP179" s="176"/>
      <c r="AIQ179" s="176"/>
      <c r="AIR179" s="176"/>
      <c r="AIS179" s="176"/>
      <c r="AIT179" s="176"/>
      <c r="AIU179" s="176"/>
      <c r="AIV179" s="176"/>
      <c r="AIW179" s="176"/>
      <c r="AIX179" s="176"/>
      <c r="AIY179" s="176"/>
      <c r="AIZ179" s="176"/>
      <c r="AJA179" s="176"/>
      <c r="AJB179" s="176"/>
      <c r="AJC179" s="176"/>
      <c r="AJD179" s="176"/>
      <c r="AJE179" s="176"/>
      <c r="AJF179" s="176"/>
      <c r="AJG179" s="176"/>
      <c r="AJH179" s="176"/>
      <c r="AJI179" s="176"/>
      <c r="AJJ179" s="176"/>
      <c r="AJK179" s="176"/>
      <c r="AJL179" s="176"/>
      <c r="AJM179" s="176"/>
      <c r="AJN179" s="176"/>
      <c r="AJO179" s="176"/>
      <c r="AJP179" s="176"/>
      <c r="AJQ179" s="176"/>
      <c r="AJR179" s="176"/>
      <c r="AJS179" s="176"/>
      <c r="AJT179" s="176"/>
      <c r="AJU179" s="176"/>
      <c r="AJV179" s="176"/>
      <c r="AJW179" s="176"/>
      <c r="AJX179" s="176"/>
      <c r="AJY179" s="176"/>
      <c r="AJZ179" s="176"/>
      <c r="AKA179" s="176"/>
      <c r="AKB179" s="176"/>
      <c r="AKC179" s="176"/>
      <c r="AKD179" s="176"/>
      <c r="AKE179" s="176"/>
      <c r="AKF179" s="176"/>
      <c r="AKG179" s="176"/>
      <c r="AKH179" s="176"/>
      <c r="AKI179" s="176"/>
      <c r="AKJ179" s="176"/>
      <c r="AKK179" s="176"/>
      <c r="AKL179" s="176"/>
      <c r="AKM179" s="176"/>
      <c r="AKN179" s="176"/>
      <c r="AKO179" s="176"/>
      <c r="AKP179" s="176"/>
      <c r="AKQ179" s="176"/>
      <c r="AKR179" s="176"/>
      <c r="AKS179" s="176"/>
      <c r="AKT179" s="176"/>
      <c r="AKU179" s="176"/>
      <c r="AKV179" s="176"/>
      <c r="AKW179" s="176"/>
      <c r="AKX179" s="176"/>
      <c r="AKY179" s="176"/>
      <c r="AKZ179" s="176"/>
      <c r="ALA179" s="176"/>
      <c r="ALB179" s="176"/>
      <c r="ALC179" s="176"/>
      <c r="ALD179" s="176"/>
      <c r="ALE179" s="176"/>
      <c r="ALF179" s="176"/>
      <c r="ALG179" s="176"/>
      <c r="ALH179" s="176"/>
      <c r="ALI179" s="176"/>
      <c r="ALJ179" s="176"/>
      <c r="ALK179" s="176"/>
      <c r="ALL179" s="176"/>
      <c r="ALM179" s="176"/>
      <c r="ALN179" s="176"/>
      <c r="ALO179" s="176"/>
      <c r="ALP179" s="176"/>
      <c r="ALQ179" s="176"/>
      <c r="ALR179" s="176"/>
      <c r="ALS179" s="176"/>
      <c r="ALT179" s="176"/>
      <c r="ALU179" s="176"/>
      <c r="ALV179" s="176"/>
      <c r="ALW179" s="176"/>
      <c r="ALX179" s="176"/>
      <c r="ALY179" s="176"/>
      <c r="ALZ179" s="176"/>
      <c r="AMA179" s="176"/>
      <c r="AMB179" s="176"/>
      <c r="AMC179" s="176"/>
      <c r="AMD179" s="176"/>
      <c r="AME179" s="176"/>
      <c r="AMF179" s="176"/>
      <c r="AMG179" s="176"/>
      <c r="AMH179" s="176"/>
      <c r="AMI179" s="176"/>
      <c r="AMJ179" s="176"/>
      <c r="AMK179" s="176"/>
      <c r="AML179" s="176"/>
      <c r="AMM179" s="176"/>
      <c r="AMN179" s="176"/>
      <c r="AMO179" s="176"/>
      <c r="AMP179" s="176"/>
      <c r="AMQ179" s="176"/>
      <c r="AMR179" s="176"/>
      <c r="AMS179" s="176"/>
      <c r="AMT179" s="176"/>
      <c r="AMU179" s="176"/>
      <c r="AMV179" s="176"/>
      <c r="AMW179" s="176"/>
      <c r="AMX179" s="176"/>
      <c r="AMY179" s="176"/>
      <c r="AMZ179" s="176"/>
      <c r="ANA179" s="176"/>
      <c r="ANB179" s="176"/>
      <c r="ANC179" s="176"/>
      <c r="AND179" s="176"/>
      <c r="ANE179" s="176"/>
      <c r="ANF179" s="176"/>
      <c r="ANG179" s="176"/>
      <c r="ANH179" s="176"/>
      <c r="ANI179" s="176"/>
      <c r="ANJ179" s="176"/>
      <c r="ANK179" s="176"/>
      <c r="ANL179" s="176"/>
      <c r="ANM179" s="176"/>
      <c r="ANN179" s="176"/>
      <c r="ANO179" s="176"/>
      <c r="ANP179" s="176"/>
      <c r="ANQ179" s="176"/>
      <c r="ANR179" s="176"/>
      <c r="ANS179" s="176"/>
      <c r="ANT179" s="176"/>
      <c r="ANU179" s="176"/>
      <c r="ANV179" s="176"/>
      <c r="ANW179" s="176"/>
      <c r="ANX179" s="176"/>
      <c r="ANY179" s="176"/>
      <c r="ANZ179" s="176"/>
      <c r="AOA179" s="176"/>
      <c r="AOB179" s="176"/>
      <c r="AOC179" s="176"/>
      <c r="AOD179" s="176"/>
      <c r="AOE179" s="176"/>
      <c r="AOF179" s="176"/>
      <c r="AOG179" s="176"/>
      <c r="AOH179" s="176"/>
      <c r="AOI179" s="176"/>
      <c r="AOJ179" s="176"/>
      <c r="AOK179" s="176"/>
      <c r="AOL179" s="176"/>
      <c r="AOM179" s="176"/>
      <c r="AON179" s="176"/>
      <c r="AOO179" s="176"/>
      <c r="AOP179" s="176"/>
      <c r="AOQ179" s="176"/>
      <c r="AOR179" s="176"/>
      <c r="AOS179" s="176"/>
      <c r="AOT179" s="176"/>
      <c r="AOU179" s="176"/>
      <c r="AOV179" s="176"/>
      <c r="AOW179" s="176"/>
      <c r="AOX179" s="176"/>
      <c r="AOY179" s="176"/>
      <c r="AOZ179" s="176"/>
      <c r="APA179" s="176"/>
      <c r="APB179" s="176"/>
      <c r="APC179" s="176"/>
      <c r="APD179" s="176"/>
      <c r="APE179" s="176"/>
      <c r="APF179" s="176"/>
      <c r="APG179" s="176"/>
      <c r="APH179" s="176"/>
      <c r="API179" s="176"/>
      <c r="APJ179" s="176"/>
      <c r="APK179" s="176"/>
      <c r="APL179" s="176"/>
      <c r="APM179" s="176"/>
      <c r="APN179" s="176"/>
      <c r="APO179" s="176"/>
      <c r="APP179" s="176"/>
      <c r="APQ179" s="176"/>
      <c r="APR179" s="176"/>
      <c r="APS179" s="176"/>
      <c r="APT179" s="176"/>
      <c r="APU179" s="176"/>
      <c r="APV179" s="176"/>
      <c r="APW179" s="176"/>
      <c r="APX179" s="176"/>
      <c r="APY179" s="176"/>
      <c r="APZ179" s="176"/>
      <c r="AQA179" s="176"/>
      <c r="AQB179" s="176"/>
      <c r="AQC179" s="176"/>
      <c r="AQD179" s="176"/>
      <c r="AQE179" s="176"/>
      <c r="AQF179" s="176"/>
      <c r="AQG179" s="176"/>
      <c r="AQH179" s="176"/>
      <c r="AQI179" s="176"/>
      <c r="AQJ179" s="176"/>
      <c r="AQK179" s="176"/>
      <c r="AQL179" s="176"/>
      <c r="AQM179" s="176"/>
      <c r="AQN179" s="176"/>
      <c r="AQO179" s="176"/>
      <c r="AQP179" s="176"/>
      <c r="AQQ179" s="176"/>
      <c r="AQR179" s="176"/>
      <c r="AQS179" s="176"/>
      <c r="AQT179" s="176"/>
      <c r="AQU179" s="176"/>
      <c r="AQV179" s="176"/>
      <c r="AQW179" s="176"/>
      <c r="AQX179" s="176"/>
      <c r="AQY179" s="176"/>
      <c r="AQZ179" s="176"/>
      <c r="ARA179" s="176"/>
      <c r="ARB179" s="176"/>
      <c r="ARC179" s="176"/>
      <c r="ARD179" s="176"/>
      <c r="ARE179" s="176"/>
      <c r="ARF179" s="176"/>
      <c r="ARG179" s="176"/>
      <c r="ARH179" s="176"/>
      <c r="ARI179" s="176"/>
      <c r="ARJ179" s="176"/>
      <c r="ARK179" s="176"/>
      <c r="ARL179" s="176"/>
      <c r="ARM179" s="176"/>
      <c r="ARN179" s="176"/>
      <c r="ARO179" s="176"/>
      <c r="ARP179" s="176"/>
      <c r="ARQ179" s="176"/>
      <c r="ARR179" s="176"/>
      <c r="ARS179" s="176"/>
      <c r="ART179" s="176"/>
      <c r="ARU179" s="176"/>
      <c r="ARV179" s="176"/>
      <c r="ARW179" s="176"/>
      <c r="ARX179" s="176"/>
      <c r="ARY179" s="176"/>
      <c r="ARZ179" s="176"/>
      <c r="ASA179" s="176"/>
      <c r="ASB179" s="176"/>
      <c r="ASC179" s="176"/>
      <c r="ASD179" s="176"/>
      <c r="ASE179" s="176"/>
      <c r="ASF179" s="176"/>
      <c r="ASG179" s="176"/>
      <c r="ASH179" s="176"/>
      <c r="ASI179" s="176"/>
      <c r="ASJ179" s="176"/>
      <c r="ASK179" s="176"/>
      <c r="ASL179" s="176"/>
      <c r="ASM179" s="176"/>
      <c r="ASN179" s="176"/>
      <c r="ASO179" s="176"/>
      <c r="ASP179" s="176"/>
      <c r="ASQ179" s="176"/>
      <c r="ASR179" s="176"/>
      <c r="ASS179" s="176"/>
      <c r="AST179" s="176"/>
      <c r="ASU179" s="176"/>
      <c r="ASV179" s="176"/>
      <c r="ASW179" s="176"/>
      <c r="ASX179" s="176"/>
      <c r="ASY179" s="176"/>
      <c r="ASZ179" s="176"/>
      <c r="ATA179" s="176"/>
      <c r="ATB179" s="176"/>
      <c r="ATC179" s="176"/>
      <c r="ATD179" s="176"/>
      <c r="ATE179" s="176"/>
      <c r="ATF179" s="176"/>
      <c r="ATG179" s="176"/>
      <c r="ATH179" s="176"/>
      <c r="ATI179" s="176"/>
      <c r="ATJ179" s="176"/>
      <c r="ATK179" s="176"/>
      <c r="ATL179" s="176"/>
      <c r="ATM179" s="176"/>
      <c r="ATN179" s="176"/>
      <c r="ATO179" s="176"/>
      <c r="ATP179" s="176"/>
      <c r="ATQ179" s="176"/>
      <c r="ATR179" s="176"/>
      <c r="ATS179" s="176"/>
      <c r="ATT179" s="176"/>
      <c r="ATU179" s="176"/>
      <c r="ATV179" s="176"/>
      <c r="ATW179" s="176"/>
      <c r="ATX179" s="176"/>
      <c r="ATY179" s="176"/>
      <c r="ATZ179" s="176"/>
      <c r="AUA179" s="176"/>
      <c r="AUB179" s="176"/>
      <c r="AUC179" s="176"/>
      <c r="AUD179" s="176"/>
      <c r="AUE179" s="176"/>
      <c r="AUF179" s="176"/>
      <c r="AUG179" s="176"/>
      <c r="AUH179" s="176"/>
      <c r="AUI179" s="176"/>
      <c r="AUJ179" s="176"/>
      <c r="AUK179" s="176"/>
      <c r="AUL179" s="176"/>
      <c r="AUM179" s="176"/>
      <c r="AUN179" s="176"/>
      <c r="AUO179" s="176"/>
      <c r="AUP179" s="176"/>
      <c r="AUQ179" s="176"/>
      <c r="AUR179" s="176"/>
      <c r="AUS179" s="176"/>
      <c r="AUT179" s="176"/>
      <c r="AUU179" s="176"/>
      <c r="AUV179" s="176"/>
      <c r="AUW179" s="176"/>
      <c r="AUX179" s="176"/>
      <c r="AUY179" s="176"/>
      <c r="AUZ179" s="176"/>
      <c r="AVA179" s="176"/>
      <c r="AVB179" s="176"/>
      <c r="AVC179" s="176"/>
      <c r="AVD179" s="176"/>
      <c r="AVE179" s="176"/>
      <c r="AVF179" s="176"/>
      <c r="AVG179" s="176"/>
      <c r="AVH179" s="176"/>
      <c r="AVI179" s="176"/>
      <c r="AVJ179" s="176"/>
      <c r="AVK179" s="176"/>
      <c r="AVL179" s="176"/>
      <c r="AVM179" s="176"/>
      <c r="AVN179" s="176"/>
      <c r="AVO179" s="176"/>
      <c r="AVP179" s="176"/>
      <c r="AVQ179" s="176"/>
      <c r="AVR179" s="176"/>
      <c r="AVS179" s="176"/>
      <c r="AVT179" s="176"/>
      <c r="AVU179" s="176"/>
      <c r="AVV179" s="176"/>
      <c r="AVW179" s="176"/>
      <c r="AVX179" s="176"/>
      <c r="AVY179" s="176"/>
      <c r="AVZ179" s="176"/>
      <c r="AWA179" s="176"/>
      <c r="AWB179" s="176"/>
      <c r="AWC179" s="176"/>
      <c r="AWD179" s="176"/>
      <c r="AWE179" s="176"/>
      <c r="AWF179" s="176"/>
      <c r="AWG179" s="176"/>
      <c r="AWH179" s="176"/>
      <c r="AWI179" s="176"/>
      <c r="AWJ179" s="176"/>
      <c r="AWK179" s="176"/>
      <c r="AWL179" s="176"/>
      <c r="AWM179" s="176"/>
      <c r="AWN179" s="176"/>
      <c r="AWO179" s="176"/>
      <c r="AWP179" s="176"/>
      <c r="AWQ179" s="176"/>
      <c r="AWR179" s="176"/>
      <c r="AWS179" s="176"/>
      <c r="AWT179" s="176"/>
      <c r="AWU179" s="176"/>
      <c r="AWV179" s="176"/>
      <c r="AWW179" s="176"/>
      <c r="AWX179" s="176"/>
      <c r="AWY179" s="176"/>
      <c r="AWZ179" s="176"/>
      <c r="AXA179" s="176"/>
      <c r="AXB179" s="176"/>
      <c r="AXC179" s="176"/>
      <c r="AXD179" s="176"/>
      <c r="AXE179" s="176"/>
      <c r="AXF179" s="176"/>
      <c r="AXG179" s="176"/>
      <c r="AXH179" s="176"/>
      <c r="AXI179" s="176"/>
      <c r="AXJ179" s="176"/>
      <c r="AXK179" s="176"/>
      <c r="AXL179" s="176"/>
      <c r="AXM179" s="176"/>
      <c r="AXN179" s="176"/>
      <c r="AXO179" s="176"/>
      <c r="AXP179" s="176"/>
      <c r="AXQ179" s="176"/>
      <c r="AXR179" s="176"/>
      <c r="AXS179" s="176"/>
      <c r="AXT179" s="176"/>
      <c r="AXU179" s="176"/>
      <c r="AXV179" s="176"/>
      <c r="AXW179" s="176"/>
      <c r="AXX179" s="176"/>
      <c r="AXY179" s="176"/>
      <c r="AXZ179" s="176"/>
      <c r="AYA179" s="176"/>
      <c r="AYB179" s="176"/>
      <c r="AYC179" s="176"/>
      <c r="AYD179" s="176"/>
      <c r="AYE179" s="176"/>
      <c r="AYF179" s="176"/>
      <c r="AYG179" s="176"/>
      <c r="AYH179" s="176"/>
      <c r="AYI179" s="176"/>
      <c r="AYJ179" s="176"/>
      <c r="AYK179" s="176"/>
      <c r="AYL179" s="176"/>
      <c r="AYM179" s="176"/>
      <c r="AYN179" s="176"/>
      <c r="AYO179" s="176"/>
      <c r="AYP179" s="176"/>
      <c r="AYQ179" s="176"/>
      <c r="AYR179" s="176"/>
      <c r="AYS179" s="176"/>
      <c r="AYT179" s="176"/>
      <c r="AYU179" s="176"/>
      <c r="AYV179" s="176"/>
      <c r="AYW179" s="176"/>
      <c r="AYX179" s="176"/>
      <c r="AYY179" s="176"/>
      <c r="AYZ179" s="176"/>
      <c r="AZA179" s="176"/>
      <c r="AZB179" s="176"/>
      <c r="AZC179" s="176"/>
      <c r="AZD179" s="176"/>
      <c r="AZE179" s="176"/>
      <c r="AZF179" s="176"/>
      <c r="AZG179" s="176"/>
      <c r="AZH179" s="176"/>
      <c r="AZI179" s="176"/>
      <c r="AZJ179" s="176"/>
      <c r="AZK179" s="176"/>
      <c r="AZL179" s="176"/>
      <c r="AZM179" s="176"/>
      <c r="AZN179" s="176"/>
      <c r="AZO179" s="176"/>
      <c r="AZP179" s="176"/>
      <c r="AZQ179" s="176"/>
      <c r="AZR179" s="176"/>
      <c r="AZS179" s="176"/>
      <c r="AZT179" s="176"/>
      <c r="AZU179" s="176"/>
      <c r="AZV179" s="176"/>
      <c r="AZW179" s="176"/>
      <c r="AZX179" s="176"/>
      <c r="AZY179" s="176"/>
      <c r="AZZ179" s="176"/>
      <c r="BAA179" s="176"/>
      <c r="BAB179" s="176"/>
      <c r="BAC179" s="176"/>
      <c r="BAD179" s="176"/>
      <c r="BAE179" s="176"/>
      <c r="BAF179" s="176"/>
      <c r="BAG179" s="176"/>
      <c r="BAH179" s="176"/>
      <c r="BAI179" s="176"/>
      <c r="BAJ179" s="176"/>
      <c r="BAK179" s="176"/>
      <c r="BAL179" s="176"/>
      <c r="BAM179" s="176"/>
      <c r="BAN179" s="176"/>
      <c r="BAO179" s="176"/>
      <c r="BAP179" s="176"/>
      <c r="BAQ179" s="176"/>
      <c r="BAR179" s="176"/>
      <c r="BAS179" s="176"/>
      <c r="BAT179" s="176"/>
      <c r="BAU179" s="176"/>
      <c r="BAV179" s="176"/>
      <c r="BAW179" s="176"/>
      <c r="BAX179" s="176"/>
      <c r="BAY179" s="176"/>
      <c r="BAZ179" s="176"/>
      <c r="BBA179" s="176"/>
      <c r="BBB179" s="176"/>
      <c r="BBC179" s="176"/>
      <c r="BBD179" s="176"/>
      <c r="BBE179" s="176"/>
      <c r="BBF179" s="176"/>
      <c r="BBG179" s="176"/>
      <c r="BBH179" s="176"/>
      <c r="BBI179" s="176"/>
      <c r="BBJ179" s="176"/>
      <c r="BBK179" s="176"/>
      <c r="BBL179" s="176"/>
      <c r="BBM179" s="176"/>
      <c r="BBN179" s="176"/>
      <c r="BBO179" s="176"/>
      <c r="BBP179" s="176"/>
      <c r="BBQ179" s="176"/>
      <c r="BBR179" s="176"/>
      <c r="BBS179" s="176"/>
      <c r="BBT179" s="176"/>
      <c r="BBU179" s="176"/>
      <c r="BBV179" s="176"/>
      <c r="BBW179" s="176"/>
      <c r="BBX179" s="176"/>
      <c r="BBY179" s="176"/>
      <c r="BBZ179" s="176"/>
      <c r="BCA179" s="176"/>
      <c r="BCB179" s="176"/>
      <c r="BCC179" s="176"/>
      <c r="BCD179" s="176"/>
      <c r="BCE179" s="176"/>
      <c r="BCF179" s="176"/>
      <c r="BCG179" s="176"/>
      <c r="BCH179" s="176"/>
      <c r="BCI179" s="176"/>
      <c r="BCJ179" s="176"/>
      <c r="BCK179" s="176"/>
      <c r="BCL179" s="176"/>
      <c r="BCM179" s="176"/>
      <c r="BCN179" s="176"/>
      <c r="BCO179" s="176"/>
      <c r="BCP179" s="176"/>
      <c r="BCQ179" s="176"/>
      <c r="BCR179" s="176"/>
      <c r="BCS179" s="176"/>
      <c r="BCT179" s="176"/>
      <c r="BCU179" s="176"/>
      <c r="BCV179" s="176"/>
      <c r="BCW179" s="176"/>
      <c r="BCX179" s="176"/>
      <c r="BCY179" s="176"/>
      <c r="BCZ179" s="176"/>
      <c r="BDA179" s="176"/>
      <c r="BDB179" s="176"/>
      <c r="BDC179" s="176"/>
      <c r="BDD179" s="176"/>
      <c r="BDE179" s="176"/>
      <c r="BDF179" s="176"/>
      <c r="BDG179" s="176"/>
      <c r="BDH179" s="176"/>
      <c r="BDI179" s="176"/>
      <c r="BDJ179" s="176"/>
      <c r="BDK179" s="176"/>
      <c r="BDL179" s="176"/>
      <c r="BDM179" s="176"/>
      <c r="BDN179" s="176"/>
      <c r="BDO179" s="176"/>
      <c r="BDP179" s="176"/>
      <c r="BDQ179" s="176"/>
      <c r="BDR179" s="176"/>
      <c r="BDS179" s="176"/>
      <c r="BDT179" s="176"/>
      <c r="BDU179" s="176"/>
      <c r="BDV179" s="176"/>
      <c r="BDW179" s="176"/>
      <c r="BDX179" s="176"/>
      <c r="BDY179" s="176"/>
      <c r="BDZ179" s="176"/>
      <c r="BEA179" s="176"/>
      <c r="BEB179" s="176"/>
      <c r="BEC179" s="176"/>
      <c r="BED179" s="176"/>
      <c r="BEE179" s="176"/>
      <c r="BEF179" s="176"/>
      <c r="BEG179" s="176"/>
      <c r="BEH179" s="176"/>
      <c r="BEI179" s="176"/>
      <c r="BEJ179" s="176"/>
      <c r="BEK179" s="176"/>
      <c r="BEL179" s="176"/>
      <c r="BEM179" s="176"/>
      <c r="BEN179" s="176"/>
      <c r="BEO179" s="176"/>
      <c r="BEP179" s="176"/>
      <c r="BEQ179" s="176"/>
      <c r="BER179" s="176"/>
      <c r="BES179" s="176"/>
      <c r="BET179" s="176"/>
      <c r="BEU179" s="176"/>
      <c r="BEV179" s="176"/>
      <c r="BEW179" s="176"/>
      <c r="BEX179" s="176"/>
      <c r="BEY179" s="176"/>
      <c r="BEZ179" s="176"/>
      <c r="BFA179" s="176"/>
      <c r="BFB179" s="176"/>
      <c r="BFC179" s="176"/>
      <c r="BFD179" s="176"/>
      <c r="BFE179" s="176"/>
      <c r="BFF179" s="176"/>
      <c r="BFG179" s="176"/>
      <c r="BFH179" s="176"/>
      <c r="BFI179" s="176"/>
      <c r="BFJ179" s="176"/>
      <c r="BFK179" s="176"/>
      <c r="BFL179" s="176"/>
      <c r="BFM179" s="176"/>
      <c r="BFN179" s="176"/>
      <c r="BFO179" s="176"/>
      <c r="BFP179" s="176"/>
      <c r="BFQ179" s="176"/>
      <c r="BFR179" s="176"/>
      <c r="BFS179" s="176"/>
      <c r="BFT179" s="176"/>
      <c r="BFU179" s="176"/>
      <c r="BFV179" s="176"/>
      <c r="BFW179" s="176"/>
      <c r="BFX179" s="176"/>
      <c r="BFY179" s="176"/>
      <c r="BFZ179" s="176"/>
      <c r="BGA179" s="176"/>
      <c r="BGB179" s="176"/>
      <c r="BGC179" s="176"/>
      <c r="BGD179" s="176"/>
      <c r="BGE179" s="176"/>
      <c r="BGF179" s="176"/>
      <c r="BGG179" s="176"/>
      <c r="BGH179" s="176"/>
      <c r="BGI179" s="176"/>
      <c r="BGJ179" s="176"/>
      <c r="BGK179" s="176"/>
      <c r="BGL179" s="176"/>
      <c r="BGM179" s="176"/>
      <c r="BGN179" s="176"/>
      <c r="BGO179" s="176"/>
      <c r="BGP179" s="176"/>
      <c r="BGQ179" s="176"/>
      <c r="BGR179" s="176"/>
      <c r="BGS179" s="176"/>
      <c r="BGT179" s="176"/>
      <c r="BGU179" s="176"/>
      <c r="BGV179" s="176"/>
      <c r="BGW179" s="176"/>
      <c r="BGX179" s="176"/>
      <c r="BGY179" s="176"/>
      <c r="BGZ179" s="176"/>
      <c r="BHA179" s="176"/>
      <c r="BHB179" s="176"/>
      <c r="BHC179" s="176"/>
      <c r="BHD179" s="176"/>
      <c r="BHE179" s="176"/>
      <c r="BHF179" s="176"/>
      <c r="BHG179" s="176"/>
      <c r="BHH179" s="176"/>
      <c r="BHI179" s="176"/>
      <c r="BHJ179" s="176"/>
      <c r="BHK179" s="176"/>
      <c r="BHL179" s="176"/>
      <c r="BHM179" s="176"/>
      <c r="BHN179" s="176"/>
      <c r="BHO179" s="176"/>
      <c r="BHP179" s="176"/>
      <c r="BHQ179" s="176"/>
      <c r="BHR179" s="176"/>
      <c r="BHS179" s="176"/>
      <c r="BHT179" s="176"/>
      <c r="BHU179" s="176"/>
      <c r="BHV179" s="176"/>
      <c r="BHW179" s="176"/>
      <c r="BHX179" s="176"/>
      <c r="BHY179" s="176"/>
      <c r="BHZ179" s="176"/>
      <c r="BIA179" s="176"/>
      <c r="BIB179" s="176"/>
      <c r="BIC179" s="176"/>
      <c r="BID179" s="176"/>
      <c r="BIE179" s="176"/>
      <c r="BIF179" s="176"/>
      <c r="BIG179" s="176"/>
      <c r="BIH179" s="176"/>
      <c r="BII179" s="176"/>
      <c r="BIJ179" s="176"/>
      <c r="BIK179" s="176"/>
      <c r="BIL179" s="176"/>
      <c r="BIM179" s="176"/>
      <c r="BIN179" s="176"/>
      <c r="BIO179" s="176"/>
      <c r="BIP179" s="176"/>
      <c r="BIQ179" s="176"/>
      <c r="BIR179" s="176"/>
      <c r="BIS179" s="176"/>
      <c r="BIT179" s="176"/>
      <c r="BIU179" s="176"/>
      <c r="BIV179" s="176"/>
      <c r="BIW179" s="176"/>
      <c r="BIX179" s="176"/>
      <c r="BIY179" s="176"/>
      <c r="BIZ179" s="176"/>
      <c r="BJA179" s="176"/>
      <c r="BJB179" s="176"/>
      <c r="BJC179" s="176"/>
      <c r="BJD179" s="176"/>
      <c r="BJE179" s="176"/>
      <c r="BJF179" s="176"/>
      <c r="BJG179" s="176"/>
      <c r="BJH179" s="176"/>
      <c r="BJI179" s="176"/>
      <c r="BJJ179" s="176"/>
      <c r="BJK179" s="176"/>
      <c r="BJL179" s="176"/>
      <c r="BJM179" s="176"/>
      <c r="BJN179" s="176"/>
      <c r="BJO179" s="176"/>
      <c r="BJP179" s="176"/>
      <c r="BJQ179" s="176"/>
      <c r="BJR179" s="176"/>
      <c r="BJS179" s="176"/>
      <c r="BJT179" s="176"/>
      <c r="BJU179" s="176"/>
      <c r="BJV179" s="176"/>
      <c r="BJW179" s="176"/>
      <c r="BJX179" s="176"/>
      <c r="BJY179" s="176"/>
      <c r="BJZ179" s="176"/>
      <c r="BKA179" s="176"/>
      <c r="BKB179" s="176"/>
      <c r="BKC179" s="176"/>
      <c r="BKD179" s="176"/>
      <c r="BKE179" s="176"/>
      <c r="BKF179" s="176"/>
      <c r="BKG179" s="176"/>
      <c r="BKH179" s="176"/>
      <c r="BKI179" s="176"/>
      <c r="BKJ179" s="176"/>
      <c r="BKK179" s="176"/>
      <c r="BKL179" s="176"/>
      <c r="BKM179" s="176"/>
      <c r="BKN179" s="176"/>
      <c r="BKO179" s="176"/>
      <c r="BKP179" s="176"/>
      <c r="BKQ179" s="176"/>
      <c r="BKR179" s="176"/>
      <c r="BKS179" s="176"/>
      <c r="BKT179" s="176"/>
      <c r="BKU179" s="176"/>
      <c r="BKV179" s="176"/>
      <c r="BKW179" s="176"/>
      <c r="BKX179" s="176"/>
      <c r="BKY179" s="176"/>
      <c r="BKZ179" s="176"/>
      <c r="BLA179" s="176"/>
      <c r="BLB179" s="176"/>
      <c r="BLC179" s="176"/>
      <c r="BLD179" s="176"/>
      <c r="BLE179" s="176"/>
      <c r="BLF179" s="176"/>
      <c r="BLG179" s="176"/>
      <c r="BLH179" s="176"/>
      <c r="BLI179" s="176"/>
      <c r="BLJ179" s="176"/>
      <c r="BLK179" s="176"/>
      <c r="BLL179" s="176"/>
      <c r="BLM179" s="176"/>
      <c r="BLN179" s="176"/>
      <c r="BLO179" s="176"/>
      <c r="BLP179" s="176"/>
      <c r="BLQ179" s="176"/>
      <c r="BLR179" s="176"/>
      <c r="BLS179" s="176"/>
      <c r="BLT179" s="176"/>
      <c r="BLU179" s="176"/>
      <c r="BLV179" s="176"/>
      <c r="BLW179" s="176"/>
      <c r="BLX179" s="176"/>
      <c r="BLY179" s="176"/>
      <c r="BLZ179" s="176"/>
      <c r="BMA179" s="176"/>
      <c r="BMB179" s="176"/>
      <c r="BMC179" s="176"/>
      <c r="BMD179" s="176"/>
      <c r="BME179" s="176"/>
      <c r="BMF179" s="176"/>
      <c r="BMG179" s="176"/>
      <c r="BMH179" s="176"/>
      <c r="BMI179" s="176"/>
      <c r="BMJ179" s="176"/>
      <c r="BMK179" s="176"/>
      <c r="BML179" s="176"/>
      <c r="BMM179" s="176"/>
      <c r="BMN179" s="176"/>
      <c r="BMO179" s="176"/>
      <c r="BMP179" s="176"/>
      <c r="BMQ179" s="176"/>
      <c r="BMR179" s="176"/>
      <c r="BMS179" s="176"/>
      <c r="BMT179" s="176"/>
      <c r="BMU179" s="176"/>
      <c r="BMV179" s="176"/>
      <c r="BMW179" s="176"/>
      <c r="BMX179" s="176"/>
      <c r="BMY179" s="176"/>
      <c r="BMZ179" s="176"/>
      <c r="BNA179" s="176"/>
      <c r="BNB179" s="176"/>
      <c r="BNC179" s="176"/>
      <c r="BND179" s="176"/>
      <c r="BNE179" s="176"/>
      <c r="BNF179" s="176"/>
      <c r="BNG179" s="176"/>
      <c r="BNH179" s="176"/>
      <c r="BNI179" s="176"/>
      <c r="BNJ179" s="176"/>
      <c r="BNK179" s="176"/>
      <c r="BNL179" s="176"/>
      <c r="BNM179" s="176"/>
      <c r="BNN179" s="176"/>
      <c r="BNO179" s="176"/>
      <c r="BNP179" s="176"/>
      <c r="BNQ179" s="176"/>
      <c r="BNR179" s="176"/>
      <c r="BNS179" s="176"/>
      <c r="BNT179" s="176"/>
      <c r="BNU179" s="176"/>
      <c r="BNV179" s="176"/>
      <c r="BNW179" s="176"/>
      <c r="BNX179" s="176"/>
      <c r="BNY179" s="176"/>
      <c r="BNZ179" s="176"/>
      <c r="BOA179" s="176"/>
      <c r="BOB179" s="176"/>
      <c r="BOC179" s="176"/>
      <c r="BOD179" s="176"/>
      <c r="BOE179" s="176"/>
      <c r="BOF179" s="176"/>
      <c r="BOG179" s="176"/>
      <c r="BOH179" s="176"/>
      <c r="BOI179" s="176"/>
      <c r="BOJ179" s="176"/>
      <c r="BOK179" s="176"/>
      <c r="BOL179" s="176"/>
      <c r="BOM179" s="176"/>
      <c r="BON179" s="176"/>
      <c r="BOO179" s="176"/>
      <c r="BOP179" s="176"/>
      <c r="BOQ179" s="176"/>
      <c r="BOR179" s="176"/>
      <c r="BOS179" s="176"/>
      <c r="BOT179" s="176"/>
      <c r="BOU179" s="176"/>
      <c r="BOV179" s="176"/>
      <c r="BOW179" s="176"/>
      <c r="BOX179" s="176"/>
      <c r="BOY179" s="176"/>
      <c r="BOZ179" s="176"/>
      <c r="BPA179" s="176"/>
      <c r="BPB179" s="176"/>
      <c r="BPC179" s="176"/>
      <c r="BPD179" s="176"/>
      <c r="BPE179" s="176"/>
      <c r="BPF179" s="176"/>
      <c r="BPG179" s="176"/>
      <c r="BPH179" s="176"/>
      <c r="BPI179" s="176"/>
      <c r="BPJ179" s="176"/>
      <c r="BPK179" s="176"/>
      <c r="BPL179" s="176"/>
      <c r="BPM179" s="176"/>
      <c r="BPN179" s="176"/>
      <c r="BPO179" s="176"/>
      <c r="BPP179" s="176"/>
      <c r="BPQ179" s="176"/>
      <c r="BPR179" s="176"/>
      <c r="BPS179" s="176"/>
      <c r="BPT179" s="176"/>
      <c r="BPU179" s="176"/>
      <c r="BPV179" s="176"/>
      <c r="BPW179" s="176"/>
      <c r="BPX179" s="176"/>
      <c r="BPY179" s="176"/>
      <c r="BPZ179" s="176"/>
      <c r="BQA179" s="176"/>
      <c r="BQB179" s="176"/>
      <c r="BQC179" s="176"/>
      <c r="BQD179" s="176"/>
      <c r="BQE179" s="176"/>
      <c r="BQF179" s="176"/>
      <c r="BQG179" s="176"/>
      <c r="BQH179" s="176"/>
      <c r="BQI179" s="176"/>
      <c r="BQJ179" s="176"/>
      <c r="BQK179" s="176"/>
      <c r="BQL179" s="176"/>
      <c r="BQM179" s="176"/>
      <c r="BQN179" s="176"/>
      <c r="BQO179" s="176"/>
      <c r="BQP179" s="176"/>
      <c r="BQQ179" s="176"/>
      <c r="BQR179" s="176"/>
      <c r="BQS179" s="176"/>
      <c r="BQT179" s="176"/>
      <c r="BQU179" s="176"/>
      <c r="BQV179" s="176"/>
      <c r="BQW179" s="176"/>
      <c r="BQX179" s="176"/>
      <c r="BQY179" s="176"/>
      <c r="BQZ179" s="176"/>
      <c r="BRA179" s="176"/>
      <c r="BRB179" s="176"/>
      <c r="BRC179" s="176"/>
      <c r="BRD179" s="176"/>
      <c r="BRE179" s="176"/>
      <c r="BRF179" s="176"/>
      <c r="BRG179" s="176"/>
      <c r="BRH179" s="176"/>
      <c r="BRI179" s="176"/>
      <c r="BRJ179" s="176"/>
      <c r="BRK179" s="176"/>
      <c r="BRL179" s="176"/>
      <c r="BRM179" s="176"/>
      <c r="BRN179" s="176"/>
      <c r="BRO179" s="176"/>
      <c r="BRP179" s="176"/>
      <c r="BRQ179" s="176"/>
      <c r="BRR179" s="176"/>
      <c r="BRS179" s="176"/>
      <c r="BRT179" s="176"/>
      <c r="BRU179" s="176"/>
      <c r="BRV179" s="176"/>
      <c r="BRW179" s="176"/>
      <c r="BRX179" s="176"/>
      <c r="BRY179" s="176"/>
      <c r="BRZ179" s="176"/>
      <c r="BSA179" s="176"/>
      <c r="BSB179" s="176"/>
      <c r="BSC179" s="176"/>
      <c r="BSD179" s="176"/>
      <c r="BSE179" s="176"/>
      <c r="BSF179" s="176"/>
      <c r="BSG179" s="176"/>
      <c r="BSH179" s="176"/>
      <c r="BSI179" s="176"/>
      <c r="BSJ179" s="176"/>
      <c r="BSK179" s="176"/>
      <c r="BSL179" s="176"/>
      <c r="BSM179" s="176"/>
      <c r="BSN179" s="176"/>
      <c r="BSO179" s="176"/>
      <c r="BSP179" s="176"/>
      <c r="BSQ179" s="176"/>
      <c r="BSR179" s="176"/>
      <c r="BSS179" s="176"/>
      <c r="BST179" s="176"/>
      <c r="BSU179" s="176"/>
      <c r="BSV179" s="176"/>
      <c r="BSW179" s="176"/>
      <c r="BSX179" s="176"/>
      <c r="BSY179" s="176"/>
      <c r="BSZ179" s="176"/>
      <c r="BTA179" s="176"/>
      <c r="BTB179" s="176"/>
      <c r="BTC179" s="176"/>
      <c r="BTD179" s="176"/>
      <c r="BTE179" s="176"/>
      <c r="BTF179" s="176"/>
      <c r="BTG179" s="176"/>
      <c r="BTH179" s="176"/>
      <c r="BTI179" s="176"/>
      <c r="BTJ179" s="176"/>
      <c r="BTK179" s="176"/>
      <c r="BTL179" s="176"/>
      <c r="BTM179" s="176"/>
      <c r="BTN179" s="176"/>
      <c r="BTO179" s="176"/>
      <c r="BTP179" s="176"/>
      <c r="BTQ179" s="176"/>
      <c r="BTR179" s="176"/>
      <c r="BTS179" s="176"/>
      <c r="BTT179" s="176"/>
      <c r="BTU179" s="176"/>
      <c r="BTV179" s="176"/>
      <c r="BTW179" s="176"/>
      <c r="BTX179" s="176"/>
      <c r="BTY179" s="176"/>
      <c r="BTZ179" s="176"/>
      <c r="BUA179" s="176"/>
      <c r="BUB179" s="176"/>
      <c r="BUC179" s="176"/>
      <c r="BUD179" s="176"/>
      <c r="BUE179" s="176"/>
      <c r="BUF179" s="176"/>
      <c r="BUG179" s="176"/>
      <c r="BUH179" s="176"/>
      <c r="BUI179" s="176"/>
      <c r="BUJ179" s="176"/>
      <c r="BUK179" s="176"/>
      <c r="BUL179" s="176"/>
      <c r="BUM179" s="176"/>
      <c r="BUN179" s="176"/>
      <c r="BUO179" s="176"/>
      <c r="BUP179" s="176"/>
      <c r="BUQ179" s="176"/>
      <c r="BUR179" s="176"/>
      <c r="BUS179" s="176"/>
      <c r="BUT179" s="176"/>
      <c r="BUU179" s="176"/>
      <c r="BUV179" s="176"/>
      <c r="BUW179" s="176"/>
      <c r="BUX179" s="176"/>
      <c r="BUY179" s="176"/>
      <c r="BUZ179" s="176"/>
      <c r="BVA179" s="176"/>
      <c r="BVB179" s="176"/>
      <c r="BVC179" s="176"/>
      <c r="BVD179" s="176"/>
      <c r="BVE179" s="176"/>
      <c r="BVF179" s="176"/>
      <c r="BVG179" s="176"/>
      <c r="BVH179" s="176"/>
      <c r="BVI179" s="176"/>
      <c r="BVJ179" s="176"/>
      <c r="BVK179" s="176"/>
      <c r="BVL179" s="176"/>
      <c r="BVM179" s="176"/>
      <c r="BVN179" s="176"/>
      <c r="BVO179" s="176"/>
      <c r="BVP179" s="176"/>
      <c r="BVQ179" s="176"/>
      <c r="BVR179" s="176"/>
      <c r="BVS179" s="176"/>
      <c r="BVT179" s="176"/>
      <c r="BVU179" s="176"/>
      <c r="BVV179" s="176"/>
      <c r="BVW179" s="176"/>
      <c r="BVX179" s="176"/>
      <c r="BVY179" s="176"/>
      <c r="BVZ179" s="176"/>
      <c r="BWA179" s="176"/>
      <c r="BWB179" s="176"/>
      <c r="BWC179" s="176"/>
      <c r="BWD179" s="176"/>
      <c r="BWE179" s="176"/>
      <c r="BWF179" s="176"/>
      <c r="BWG179" s="176"/>
      <c r="BWH179" s="176"/>
      <c r="BWI179" s="176"/>
      <c r="BWJ179" s="176"/>
      <c r="BWK179" s="176"/>
      <c r="BWL179" s="176"/>
      <c r="BWM179" s="176"/>
      <c r="BWN179" s="176"/>
      <c r="BWO179" s="176"/>
      <c r="BWP179" s="176"/>
      <c r="BWQ179" s="176"/>
      <c r="BWR179" s="176"/>
      <c r="BWS179" s="176"/>
      <c r="BWT179" s="176"/>
      <c r="BWU179" s="176"/>
      <c r="BWV179" s="176"/>
      <c r="BWW179" s="176"/>
      <c r="BWX179" s="176"/>
      <c r="BWY179" s="176"/>
      <c r="BWZ179" s="176"/>
      <c r="BXA179" s="176"/>
      <c r="BXB179" s="176"/>
      <c r="BXC179" s="176"/>
      <c r="BXD179" s="176"/>
      <c r="BXE179" s="176"/>
      <c r="BXF179" s="176"/>
      <c r="BXG179" s="176"/>
      <c r="BXH179" s="176"/>
      <c r="BXI179" s="176"/>
      <c r="BXJ179" s="176"/>
      <c r="BXK179" s="176"/>
      <c r="BXL179" s="176"/>
      <c r="BXM179" s="176"/>
      <c r="BXN179" s="176"/>
      <c r="BXO179" s="176"/>
      <c r="BXP179" s="176"/>
      <c r="BXQ179" s="176"/>
      <c r="BXR179" s="176"/>
      <c r="BXS179" s="176"/>
      <c r="BXT179" s="176"/>
      <c r="BXU179" s="176"/>
      <c r="BXV179" s="176"/>
      <c r="BXW179" s="176"/>
      <c r="BXX179" s="176"/>
      <c r="BXY179" s="176"/>
      <c r="BXZ179" s="176"/>
      <c r="BYA179" s="176"/>
      <c r="BYB179" s="176"/>
      <c r="BYC179" s="176"/>
      <c r="BYD179" s="176"/>
      <c r="BYE179" s="176"/>
      <c r="BYF179" s="176"/>
      <c r="BYG179" s="176"/>
      <c r="BYH179" s="176"/>
      <c r="BYI179" s="176"/>
      <c r="BYJ179" s="176"/>
      <c r="BYK179" s="176"/>
      <c r="BYL179" s="176"/>
      <c r="BYM179" s="176"/>
      <c r="BYN179" s="176"/>
      <c r="BYO179" s="176"/>
      <c r="BYP179" s="176"/>
      <c r="BYQ179" s="176"/>
      <c r="BYR179" s="176"/>
      <c r="BYS179" s="176"/>
      <c r="BYT179" s="176"/>
      <c r="BYU179" s="176"/>
      <c r="BYV179" s="176"/>
      <c r="BYW179" s="176"/>
      <c r="BYX179" s="176"/>
      <c r="BYY179" s="176"/>
      <c r="BYZ179" s="176"/>
      <c r="BZA179" s="176"/>
      <c r="BZB179" s="176"/>
      <c r="BZC179" s="176"/>
      <c r="BZD179" s="176"/>
      <c r="BZE179" s="176"/>
      <c r="BZF179" s="176"/>
      <c r="BZG179" s="176"/>
      <c r="BZH179" s="176"/>
      <c r="BZI179" s="176"/>
      <c r="BZJ179" s="176"/>
      <c r="BZK179" s="176"/>
      <c r="BZL179" s="176"/>
      <c r="BZM179" s="176"/>
      <c r="BZN179" s="176"/>
      <c r="BZO179" s="176"/>
      <c r="BZP179" s="176"/>
      <c r="BZQ179" s="176"/>
      <c r="BZR179" s="176"/>
      <c r="BZS179" s="176"/>
      <c r="BZT179" s="176"/>
      <c r="BZU179" s="176"/>
      <c r="BZV179" s="176"/>
      <c r="BZW179" s="176"/>
      <c r="BZX179" s="176"/>
      <c r="BZY179" s="176"/>
      <c r="BZZ179" s="176"/>
      <c r="CAA179" s="176"/>
      <c r="CAB179" s="176"/>
      <c r="CAC179" s="176"/>
      <c r="CAD179" s="176"/>
      <c r="CAE179" s="176"/>
      <c r="CAF179" s="176"/>
      <c r="CAG179" s="176"/>
      <c r="CAH179" s="176"/>
      <c r="CAI179" s="176"/>
      <c r="CAJ179" s="176"/>
      <c r="CAK179" s="176"/>
      <c r="CAL179" s="176"/>
      <c r="CAM179" s="176"/>
      <c r="CAN179" s="176"/>
      <c r="CAO179" s="176"/>
      <c r="CAP179" s="176"/>
      <c r="CAQ179" s="176"/>
      <c r="CAR179" s="176"/>
      <c r="CAS179" s="176"/>
      <c r="CAT179" s="176"/>
      <c r="CAU179" s="176"/>
      <c r="CAV179" s="176"/>
      <c r="CAW179" s="176"/>
      <c r="CAX179" s="176"/>
      <c r="CAY179" s="176"/>
      <c r="CAZ179" s="176"/>
      <c r="CBA179" s="176"/>
      <c r="CBB179" s="176"/>
      <c r="CBC179" s="176"/>
      <c r="CBD179" s="176"/>
      <c r="CBE179" s="176"/>
      <c r="CBF179" s="176"/>
      <c r="CBG179" s="176"/>
      <c r="CBH179" s="176"/>
      <c r="CBI179" s="176"/>
      <c r="CBJ179" s="176"/>
      <c r="CBK179" s="176"/>
      <c r="CBL179" s="176"/>
      <c r="CBM179" s="176"/>
      <c r="CBN179" s="176"/>
      <c r="CBO179" s="176"/>
      <c r="CBP179" s="176"/>
      <c r="CBQ179" s="176"/>
      <c r="CBR179" s="176"/>
      <c r="CBS179" s="176"/>
      <c r="CBT179" s="176"/>
      <c r="CBU179" s="176"/>
      <c r="CBV179" s="176"/>
      <c r="CBW179" s="176"/>
      <c r="CBX179" s="176"/>
      <c r="CBY179" s="176"/>
      <c r="CBZ179" s="176"/>
      <c r="CCA179" s="176"/>
      <c r="CCB179" s="176"/>
      <c r="CCC179" s="176"/>
      <c r="CCD179" s="176"/>
      <c r="CCE179" s="176"/>
      <c r="CCF179" s="176"/>
      <c r="CCG179" s="176"/>
      <c r="CCH179" s="176"/>
      <c r="CCI179" s="176"/>
      <c r="CCJ179" s="176"/>
      <c r="CCK179" s="176"/>
      <c r="CCL179" s="176"/>
      <c r="CCM179" s="176"/>
      <c r="CCN179" s="176"/>
      <c r="CCO179" s="176"/>
      <c r="CCP179" s="176"/>
      <c r="CCQ179" s="176"/>
      <c r="CCR179" s="176"/>
      <c r="CCS179" s="176"/>
      <c r="CCT179" s="176"/>
      <c r="CCU179" s="176"/>
      <c r="CCV179" s="176"/>
      <c r="CCW179" s="176"/>
      <c r="CCX179" s="176"/>
      <c r="CCY179" s="176"/>
      <c r="CCZ179" s="176"/>
      <c r="CDA179" s="176"/>
      <c r="CDB179" s="176"/>
      <c r="CDC179" s="176"/>
      <c r="CDD179" s="176"/>
      <c r="CDE179" s="176"/>
      <c r="CDF179" s="176"/>
      <c r="CDG179" s="176"/>
      <c r="CDH179" s="176"/>
      <c r="CDI179" s="176"/>
      <c r="CDJ179" s="176"/>
      <c r="CDK179" s="176"/>
      <c r="CDL179" s="176"/>
      <c r="CDM179" s="176"/>
      <c r="CDN179" s="176"/>
      <c r="CDO179" s="176"/>
      <c r="CDP179" s="176"/>
      <c r="CDQ179" s="176"/>
      <c r="CDR179" s="176"/>
      <c r="CDS179" s="176"/>
      <c r="CDT179" s="176"/>
      <c r="CDU179" s="176"/>
      <c r="CDV179" s="176"/>
      <c r="CDW179" s="176"/>
      <c r="CDX179" s="176"/>
      <c r="CDY179" s="176"/>
      <c r="CDZ179" s="176"/>
      <c r="CEA179" s="176"/>
      <c r="CEB179" s="176"/>
      <c r="CEC179" s="176"/>
      <c r="CED179" s="176"/>
      <c r="CEE179" s="176"/>
      <c r="CEF179" s="176"/>
      <c r="CEG179" s="176"/>
      <c r="CEH179" s="176"/>
      <c r="CEI179" s="176"/>
      <c r="CEJ179" s="176"/>
      <c r="CEK179" s="176"/>
      <c r="CEL179" s="176"/>
      <c r="CEM179" s="176"/>
      <c r="CEN179" s="176"/>
      <c r="CEO179" s="176"/>
      <c r="CEP179" s="176"/>
      <c r="CEQ179" s="176"/>
      <c r="CER179" s="176"/>
      <c r="CES179" s="176"/>
      <c r="CET179" s="176"/>
      <c r="CEU179" s="176"/>
      <c r="CEV179" s="176"/>
      <c r="CEW179" s="176"/>
      <c r="CEX179" s="176"/>
      <c r="CEY179" s="176"/>
      <c r="CEZ179" s="176"/>
      <c r="CFA179" s="176"/>
      <c r="CFB179" s="176"/>
      <c r="CFC179" s="176"/>
      <c r="CFD179" s="176"/>
      <c r="CFE179" s="176"/>
      <c r="CFF179" s="176"/>
      <c r="CFG179" s="176"/>
      <c r="CFH179" s="176"/>
      <c r="CFI179" s="176"/>
      <c r="CFJ179" s="176"/>
      <c r="CFK179" s="176"/>
      <c r="CFL179" s="176"/>
      <c r="CFM179" s="176"/>
      <c r="CFN179" s="176"/>
      <c r="CFO179" s="176"/>
      <c r="CFP179" s="176"/>
      <c r="CFQ179" s="176"/>
      <c r="CFR179" s="176"/>
      <c r="CFS179" s="176"/>
      <c r="CFT179" s="176"/>
      <c r="CFU179" s="176"/>
      <c r="CFV179" s="176"/>
      <c r="CFW179" s="176"/>
      <c r="CFX179" s="176"/>
      <c r="CFY179" s="176"/>
      <c r="CFZ179" s="176"/>
      <c r="CGA179" s="176"/>
      <c r="CGB179" s="176"/>
      <c r="CGC179" s="176"/>
      <c r="CGD179" s="176"/>
      <c r="CGE179" s="176"/>
      <c r="CGF179" s="176"/>
      <c r="CGG179" s="176"/>
      <c r="CGH179" s="176"/>
      <c r="CGI179" s="176"/>
      <c r="CGJ179" s="176"/>
      <c r="CGK179" s="176"/>
      <c r="CGL179" s="176"/>
      <c r="CGM179" s="176"/>
      <c r="CGN179" s="176"/>
      <c r="CGO179" s="176"/>
      <c r="CGP179" s="176"/>
      <c r="CGQ179" s="176"/>
      <c r="CGR179" s="176"/>
      <c r="CGS179" s="176"/>
      <c r="CGT179" s="176"/>
      <c r="CGU179" s="176"/>
      <c r="CGV179" s="176"/>
      <c r="CGW179" s="176"/>
      <c r="CGX179" s="176"/>
      <c r="CGY179" s="176"/>
      <c r="CGZ179" s="176"/>
      <c r="CHA179" s="176"/>
      <c r="CHB179" s="176"/>
      <c r="CHC179" s="176"/>
      <c r="CHD179" s="176"/>
      <c r="CHE179" s="176"/>
      <c r="CHF179" s="176"/>
      <c r="CHG179" s="176"/>
      <c r="CHH179" s="176"/>
      <c r="CHI179" s="176"/>
      <c r="CHJ179" s="176"/>
      <c r="CHK179" s="176"/>
      <c r="CHL179" s="176"/>
      <c r="CHM179" s="176"/>
      <c r="CHN179" s="176"/>
      <c r="CHO179" s="176"/>
      <c r="CHP179" s="176"/>
      <c r="CHQ179" s="176"/>
      <c r="CHR179" s="176"/>
      <c r="CHS179" s="176"/>
      <c r="CHT179" s="176"/>
      <c r="CHU179" s="176"/>
      <c r="CHV179" s="176"/>
      <c r="CHW179" s="176"/>
      <c r="CHX179" s="176"/>
      <c r="CHY179" s="176"/>
      <c r="CHZ179" s="176"/>
      <c r="CIA179" s="176"/>
      <c r="CIB179" s="176"/>
      <c r="CIC179" s="176"/>
      <c r="CID179" s="176"/>
      <c r="CIE179" s="176"/>
      <c r="CIF179" s="176"/>
      <c r="CIG179" s="176"/>
      <c r="CIH179" s="176"/>
      <c r="CII179" s="176"/>
      <c r="CIJ179" s="176"/>
      <c r="CIK179" s="176"/>
      <c r="CIL179" s="176"/>
      <c r="CIM179" s="176"/>
      <c r="CIN179" s="176"/>
      <c r="CIO179" s="176"/>
      <c r="CIP179" s="176"/>
      <c r="CIQ179" s="176"/>
      <c r="CIR179" s="176"/>
      <c r="CIS179" s="176"/>
      <c r="CIT179" s="176"/>
      <c r="CIU179" s="176"/>
      <c r="CIV179" s="176"/>
      <c r="CIW179" s="176"/>
      <c r="CIX179" s="176"/>
      <c r="CIY179" s="176"/>
      <c r="CIZ179" s="176"/>
      <c r="CJA179" s="176"/>
      <c r="CJB179" s="176"/>
      <c r="CJC179" s="176"/>
      <c r="CJD179" s="176"/>
      <c r="CJE179" s="176"/>
      <c r="CJF179" s="176"/>
      <c r="CJG179" s="176"/>
      <c r="CJH179" s="176"/>
      <c r="CJI179" s="176"/>
      <c r="CJJ179" s="176"/>
      <c r="CJK179" s="176"/>
      <c r="CJL179" s="176"/>
      <c r="CJM179" s="176"/>
      <c r="CJN179" s="176"/>
      <c r="CJO179" s="176"/>
      <c r="CJP179" s="176"/>
      <c r="CJQ179" s="176"/>
      <c r="CJR179" s="176"/>
      <c r="CJS179" s="176"/>
      <c r="CJT179" s="176"/>
      <c r="CJU179" s="176"/>
      <c r="CJV179" s="176"/>
      <c r="CJW179" s="176"/>
      <c r="CJX179" s="176"/>
      <c r="CJY179" s="176"/>
      <c r="CJZ179" s="176"/>
      <c r="CKA179" s="176"/>
      <c r="CKB179" s="176"/>
      <c r="CKC179" s="176"/>
      <c r="CKD179" s="176"/>
      <c r="CKE179" s="176"/>
      <c r="CKF179" s="176"/>
      <c r="CKG179" s="176"/>
      <c r="CKH179" s="176"/>
      <c r="CKI179" s="176"/>
      <c r="CKJ179" s="176"/>
      <c r="CKK179" s="176"/>
      <c r="CKL179" s="176"/>
      <c r="CKM179" s="176"/>
      <c r="CKN179" s="176"/>
      <c r="CKO179" s="176"/>
      <c r="CKP179" s="176"/>
      <c r="CKQ179" s="176"/>
      <c r="CKR179" s="176"/>
      <c r="CKS179" s="176"/>
      <c r="CKT179" s="176"/>
      <c r="CKU179" s="176"/>
      <c r="CKV179" s="176"/>
      <c r="CKW179" s="176"/>
      <c r="CKX179" s="176"/>
      <c r="CKY179" s="176"/>
      <c r="CKZ179" s="176"/>
      <c r="CLA179" s="176"/>
      <c r="CLB179" s="176"/>
      <c r="CLC179" s="176"/>
      <c r="CLD179" s="176"/>
      <c r="CLE179" s="176"/>
      <c r="CLF179" s="176"/>
      <c r="CLG179" s="176"/>
      <c r="CLH179" s="176"/>
      <c r="CLI179" s="176"/>
      <c r="CLJ179" s="176"/>
      <c r="CLK179" s="176"/>
      <c r="CLL179" s="176"/>
      <c r="CLM179" s="176"/>
      <c r="CLN179" s="176"/>
      <c r="CLO179" s="176"/>
      <c r="CLP179" s="176"/>
      <c r="CLQ179" s="176"/>
      <c r="CLR179" s="176"/>
      <c r="CLS179" s="176"/>
      <c r="CLT179" s="176"/>
      <c r="CLU179" s="176"/>
      <c r="CLV179" s="176"/>
      <c r="CLW179" s="176"/>
      <c r="CLX179" s="176"/>
      <c r="CLY179" s="176"/>
      <c r="CLZ179" s="176"/>
      <c r="CMA179" s="176"/>
      <c r="CMB179" s="176"/>
      <c r="CMC179" s="176"/>
      <c r="CMD179" s="176"/>
      <c r="CME179" s="176"/>
      <c r="CMF179" s="176"/>
      <c r="CMG179" s="176"/>
      <c r="CMH179" s="176"/>
      <c r="CMI179" s="176"/>
      <c r="CMJ179" s="176"/>
      <c r="CMK179" s="176"/>
      <c r="CML179" s="176"/>
      <c r="CMM179" s="176"/>
      <c r="CMN179" s="176"/>
      <c r="CMO179" s="176"/>
      <c r="CMP179" s="176"/>
      <c r="CMQ179" s="176"/>
      <c r="CMR179" s="176"/>
      <c r="CMS179" s="176"/>
      <c r="CMT179" s="176"/>
      <c r="CMU179" s="176"/>
      <c r="CMV179" s="176"/>
      <c r="CMW179" s="176"/>
      <c r="CMX179" s="176"/>
      <c r="CMY179" s="176"/>
      <c r="CMZ179" s="176"/>
      <c r="CNA179" s="176"/>
      <c r="CNB179" s="176"/>
      <c r="CNC179" s="176"/>
      <c r="CND179" s="176"/>
      <c r="CNE179" s="176"/>
      <c r="CNF179" s="176"/>
      <c r="CNG179" s="176"/>
      <c r="CNH179" s="176"/>
      <c r="CNI179" s="176"/>
      <c r="CNJ179" s="176"/>
      <c r="CNK179" s="176"/>
      <c r="CNL179" s="176"/>
      <c r="CNM179" s="176"/>
      <c r="CNN179" s="176"/>
      <c r="CNO179" s="176"/>
      <c r="CNP179" s="176"/>
      <c r="CNQ179" s="176"/>
      <c r="CNR179" s="176"/>
      <c r="CNS179" s="176"/>
      <c r="CNT179" s="176"/>
      <c r="CNU179" s="176"/>
      <c r="CNV179" s="176"/>
      <c r="CNW179" s="176"/>
      <c r="CNX179" s="176"/>
      <c r="CNY179" s="176"/>
      <c r="CNZ179" s="176"/>
      <c r="COA179" s="176"/>
      <c r="COB179" s="176"/>
      <c r="COC179" s="176"/>
      <c r="COD179" s="176"/>
      <c r="COE179" s="176"/>
      <c r="COF179" s="176"/>
      <c r="COG179" s="176"/>
      <c r="COH179" s="176"/>
      <c r="COI179" s="176"/>
      <c r="COJ179" s="176"/>
      <c r="COK179" s="176"/>
      <c r="COL179" s="176"/>
      <c r="COM179" s="176"/>
      <c r="CON179" s="176"/>
      <c r="COO179" s="176"/>
      <c r="COP179" s="176"/>
      <c r="COQ179" s="176"/>
      <c r="COR179" s="176"/>
      <c r="COS179" s="176"/>
      <c r="COT179" s="176"/>
      <c r="COU179" s="176"/>
      <c r="COV179" s="176"/>
      <c r="COW179" s="176"/>
      <c r="COX179" s="176"/>
      <c r="COY179" s="176"/>
      <c r="COZ179" s="176"/>
      <c r="CPA179" s="176"/>
      <c r="CPB179" s="176"/>
      <c r="CPC179" s="176"/>
      <c r="CPD179" s="176"/>
      <c r="CPE179" s="176"/>
      <c r="CPF179" s="176"/>
      <c r="CPG179" s="176"/>
      <c r="CPH179" s="176"/>
      <c r="CPI179" s="176"/>
      <c r="CPJ179" s="176"/>
      <c r="CPK179" s="176"/>
      <c r="CPL179" s="176"/>
      <c r="CPM179" s="176"/>
      <c r="CPN179" s="176"/>
      <c r="CPO179" s="176"/>
      <c r="CPP179" s="176"/>
      <c r="CPQ179" s="176"/>
      <c r="CPR179" s="176"/>
      <c r="CPS179" s="176"/>
      <c r="CPT179" s="176"/>
      <c r="CPU179" s="176"/>
      <c r="CPV179" s="176"/>
      <c r="CPW179" s="176"/>
      <c r="CPX179" s="176"/>
      <c r="CPY179" s="176"/>
      <c r="CPZ179" s="176"/>
      <c r="CQA179" s="176"/>
      <c r="CQB179" s="176"/>
      <c r="CQC179" s="176"/>
      <c r="CQD179" s="176"/>
      <c r="CQE179" s="176"/>
      <c r="CQF179" s="176"/>
      <c r="CQG179" s="176"/>
      <c r="CQH179" s="176"/>
      <c r="CQI179" s="176"/>
      <c r="CQJ179" s="176"/>
      <c r="CQK179" s="176"/>
      <c r="CQL179" s="176"/>
      <c r="CQM179" s="176"/>
      <c r="CQN179" s="176"/>
      <c r="CQO179" s="176"/>
      <c r="CQP179" s="176"/>
      <c r="CQQ179" s="176"/>
      <c r="CQR179" s="176"/>
      <c r="CQS179" s="176"/>
      <c r="CQT179" s="176"/>
      <c r="CQU179" s="176"/>
      <c r="CQV179" s="176"/>
      <c r="CQW179" s="176"/>
      <c r="CQX179" s="176"/>
      <c r="CQY179" s="176"/>
      <c r="CQZ179" s="176"/>
      <c r="CRA179" s="176"/>
      <c r="CRB179" s="176"/>
      <c r="CRC179" s="176"/>
      <c r="CRD179" s="176"/>
      <c r="CRE179" s="176"/>
      <c r="CRF179" s="176"/>
      <c r="CRG179" s="176"/>
      <c r="CRH179" s="176"/>
      <c r="CRI179" s="176"/>
      <c r="CRJ179" s="176"/>
      <c r="CRK179" s="176"/>
      <c r="CRL179" s="176"/>
      <c r="CRM179" s="176"/>
      <c r="CRN179" s="176"/>
      <c r="CRO179" s="176"/>
      <c r="CRP179" s="176"/>
      <c r="CRQ179" s="176"/>
      <c r="CRR179" s="176"/>
      <c r="CRS179" s="176"/>
      <c r="CRT179" s="176"/>
      <c r="CRU179" s="176"/>
      <c r="CRV179" s="176"/>
      <c r="CRW179" s="176"/>
      <c r="CRX179" s="176"/>
      <c r="CRY179" s="176"/>
      <c r="CRZ179" s="176"/>
      <c r="CSA179" s="176"/>
      <c r="CSB179" s="176"/>
      <c r="CSC179" s="176"/>
      <c r="CSD179" s="176"/>
      <c r="CSE179" s="176"/>
      <c r="CSF179" s="176"/>
      <c r="CSG179" s="176"/>
      <c r="CSH179" s="176"/>
      <c r="CSI179" s="176"/>
      <c r="CSJ179" s="176"/>
      <c r="CSK179" s="176"/>
      <c r="CSL179" s="176"/>
      <c r="CSM179" s="176"/>
      <c r="CSN179" s="176"/>
      <c r="CSO179" s="176"/>
      <c r="CSP179" s="176"/>
      <c r="CSQ179" s="176"/>
      <c r="CSR179" s="176"/>
      <c r="CSS179" s="176"/>
      <c r="CST179" s="176"/>
      <c r="CSU179" s="176"/>
      <c r="CSV179" s="176"/>
      <c r="CSW179" s="176"/>
      <c r="CSX179" s="176"/>
      <c r="CSY179" s="176"/>
      <c r="CSZ179" s="176"/>
      <c r="CTA179" s="176"/>
      <c r="CTB179" s="176"/>
      <c r="CTC179" s="176"/>
      <c r="CTD179" s="176"/>
      <c r="CTE179" s="176"/>
      <c r="CTF179" s="176"/>
      <c r="CTG179" s="176"/>
      <c r="CTH179" s="176"/>
      <c r="CTI179" s="176"/>
      <c r="CTJ179" s="176"/>
      <c r="CTK179" s="176"/>
      <c r="CTL179" s="176"/>
      <c r="CTM179" s="176"/>
      <c r="CTN179" s="176"/>
      <c r="CTO179" s="176"/>
      <c r="CTP179" s="176"/>
      <c r="CTQ179" s="176"/>
      <c r="CTR179" s="176"/>
      <c r="CTS179" s="176"/>
      <c r="CTT179" s="176"/>
      <c r="CTU179" s="176"/>
      <c r="CTV179" s="176"/>
      <c r="CTW179" s="176"/>
      <c r="CTX179" s="176"/>
      <c r="CTY179" s="176"/>
      <c r="CTZ179" s="176"/>
      <c r="CUA179" s="176"/>
      <c r="CUB179" s="176"/>
      <c r="CUC179" s="176"/>
      <c r="CUD179" s="176"/>
      <c r="CUE179" s="176"/>
      <c r="CUF179" s="176"/>
      <c r="CUG179" s="176"/>
      <c r="CUH179" s="176"/>
      <c r="CUI179" s="176"/>
      <c r="CUJ179" s="176"/>
      <c r="CUK179" s="176"/>
      <c r="CUL179" s="176"/>
      <c r="CUM179" s="176"/>
      <c r="CUN179" s="176"/>
      <c r="CUO179" s="176"/>
      <c r="CUP179" s="176"/>
      <c r="CUQ179" s="176"/>
      <c r="CUR179" s="176"/>
      <c r="CUS179" s="176"/>
      <c r="CUT179" s="176"/>
      <c r="CUU179" s="176"/>
      <c r="CUV179" s="176"/>
      <c r="CUW179" s="176"/>
      <c r="CUX179" s="176"/>
      <c r="CUY179" s="176"/>
      <c r="CUZ179" s="176"/>
      <c r="CVA179" s="176"/>
      <c r="CVB179" s="176"/>
      <c r="CVC179" s="176"/>
      <c r="CVD179" s="176"/>
      <c r="CVE179" s="176"/>
      <c r="CVF179" s="176"/>
      <c r="CVG179" s="176"/>
      <c r="CVH179" s="176"/>
      <c r="CVI179" s="176"/>
      <c r="CVJ179" s="176"/>
      <c r="CVK179" s="176"/>
      <c r="CVL179" s="176"/>
      <c r="CVM179" s="176"/>
      <c r="CVN179" s="176"/>
      <c r="CVO179" s="176"/>
      <c r="CVP179" s="176"/>
      <c r="CVQ179" s="176"/>
      <c r="CVR179" s="176"/>
      <c r="CVS179" s="176"/>
      <c r="CVT179" s="176"/>
      <c r="CVU179" s="176"/>
      <c r="CVV179" s="176"/>
      <c r="CVW179" s="176"/>
      <c r="CVX179" s="176"/>
      <c r="CVY179" s="176"/>
      <c r="CVZ179" s="176"/>
      <c r="CWA179" s="176"/>
      <c r="CWB179" s="176"/>
      <c r="CWC179" s="176"/>
      <c r="CWD179" s="176"/>
      <c r="CWE179" s="176"/>
      <c r="CWF179" s="176"/>
      <c r="CWG179" s="176"/>
      <c r="CWH179" s="176"/>
      <c r="CWI179" s="176"/>
      <c r="CWJ179" s="176"/>
      <c r="CWK179" s="176"/>
      <c r="CWL179" s="176"/>
      <c r="CWM179" s="176"/>
      <c r="CWN179" s="176"/>
      <c r="CWO179" s="176"/>
      <c r="CWP179" s="176"/>
      <c r="CWQ179" s="176"/>
      <c r="CWR179" s="176"/>
      <c r="CWS179" s="176"/>
      <c r="CWT179" s="176"/>
      <c r="CWU179" s="176"/>
      <c r="CWV179" s="176"/>
      <c r="CWW179" s="176"/>
      <c r="CWX179" s="176"/>
      <c r="CWY179" s="176"/>
      <c r="CWZ179" s="176"/>
      <c r="CXA179" s="176"/>
      <c r="CXB179" s="176"/>
      <c r="CXC179" s="176"/>
      <c r="CXD179" s="176"/>
      <c r="CXE179" s="176"/>
      <c r="CXF179" s="176"/>
      <c r="CXG179" s="176"/>
      <c r="CXH179" s="176"/>
      <c r="CXI179" s="176"/>
      <c r="CXJ179" s="176"/>
      <c r="CXK179" s="176"/>
      <c r="CXL179" s="176"/>
      <c r="CXM179" s="176"/>
      <c r="CXN179" s="176"/>
      <c r="CXO179" s="176"/>
      <c r="CXP179" s="176"/>
      <c r="CXQ179" s="176"/>
      <c r="CXR179" s="176"/>
      <c r="CXS179" s="176"/>
      <c r="CXT179" s="176"/>
      <c r="CXU179" s="176"/>
      <c r="CXV179" s="176"/>
      <c r="CXW179" s="176"/>
      <c r="CXX179" s="176"/>
      <c r="CXY179" s="176"/>
      <c r="CXZ179" s="176"/>
      <c r="CYA179" s="176"/>
      <c r="CYB179" s="176"/>
      <c r="CYC179" s="176"/>
      <c r="CYD179" s="176"/>
      <c r="CYE179" s="176"/>
      <c r="CYF179" s="176"/>
      <c r="CYG179" s="176"/>
      <c r="CYH179" s="176"/>
      <c r="CYI179" s="176"/>
      <c r="CYJ179" s="176"/>
      <c r="CYK179" s="176"/>
      <c r="CYL179" s="176"/>
      <c r="CYM179" s="176"/>
      <c r="CYN179" s="176"/>
      <c r="CYO179" s="176"/>
      <c r="CYP179" s="176"/>
      <c r="CYQ179" s="176"/>
      <c r="CYR179" s="176"/>
      <c r="CYS179" s="176"/>
      <c r="CYT179" s="176"/>
      <c r="CYU179" s="176"/>
      <c r="CYV179" s="176"/>
      <c r="CYW179" s="176"/>
      <c r="CYX179" s="176"/>
      <c r="CYY179" s="176"/>
      <c r="CYZ179" s="176"/>
      <c r="CZA179" s="176"/>
      <c r="CZB179" s="176"/>
      <c r="CZC179" s="176"/>
      <c r="CZD179" s="176"/>
      <c r="CZE179" s="176"/>
      <c r="CZF179" s="176"/>
      <c r="CZG179" s="176"/>
      <c r="CZH179" s="176"/>
      <c r="CZI179" s="176"/>
      <c r="CZJ179" s="176"/>
      <c r="CZK179" s="176"/>
      <c r="CZL179" s="176"/>
      <c r="CZM179" s="176"/>
      <c r="CZN179" s="176"/>
      <c r="CZO179" s="176"/>
      <c r="CZP179" s="176"/>
      <c r="CZQ179" s="176"/>
      <c r="CZR179" s="176"/>
      <c r="CZS179" s="176"/>
      <c r="CZT179" s="176"/>
      <c r="CZU179" s="176"/>
      <c r="CZV179" s="176"/>
      <c r="CZW179" s="176"/>
      <c r="CZX179" s="176"/>
      <c r="CZY179" s="176"/>
      <c r="CZZ179" s="176"/>
      <c r="DAA179" s="176"/>
      <c r="DAB179" s="176"/>
      <c r="DAC179" s="176"/>
      <c r="DAD179" s="176"/>
      <c r="DAE179" s="176"/>
      <c r="DAF179" s="176"/>
      <c r="DAG179" s="176"/>
      <c r="DAH179" s="176"/>
      <c r="DAI179" s="176"/>
      <c r="DAJ179" s="176"/>
      <c r="DAK179" s="176"/>
      <c r="DAL179" s="176"/>
      <c r="DAM179" s="176"/>
      <c r="DAN179" s="176"/>
      <c r="DAO179" s="176"/>
      <c r="DAP179" s="176"/>
      <c r="DAQ179" s="176"/>
      <c r="DAR179" s="176"/>
      <c r="DAS179" s="176"/>
      <c r="DAT179" s="176"/>
      <c r="DAU179" s="176"/>
      <c r="DAV179" s="176"/>
      <c r="DAW179" s="176"/>
      <c r="DAX179" s="176"/>
      <c r="DAY179" s="176"/>
      <c r="DAZ179" s="176"/>
      <c r="DBA179" s="176"/>
      <c r="DBB179" s="176"/>
      <c r="DBC179" s="176"/>
      <c r="DBD179" s="176"/>
      <c r="DBE179" s="176"/>
      <c r="DBF179" s="176"/>
      <c r="DBG179" s="176"/>
      <c r="DBH179" s="176"/>
      <c r="DBI179" s="176"/>
      <c r="DBJ179" s="176"/>
      <c r="DBK179" s="176"/>
      <c r="DBL179" s="176"/>
      <c r="DBM179" s="176"/>
      <c r="DBN179" s="176"/>
      <c r="DBO179" s="176"/>
      <c r="DBP179" s="176"/>
      <c r="DBQ179" s="176"/>
      <c r="DBR179" s="176"/>
      <c r="DBS179" s="176"/>
      <c r="DBT179" s="176"/>
      <c r="DBU179" s="176"/>
      <c r="DBV179" s="176"/>
      <c r="DBW179" s="176"/>
      <c r="DBX179" s="176"/>
      <c r="DBY179" s="176"/>
      <c r="DBZ179" s="176"/>
      <c r="DCA179" s="176"/>
      <c r="DCB179" s="176"/>
      <c r="DCC179" s="176"/>
      <c r="DCD179" s="176"/>
      <c r="DCE179" s="176"/>
      <c r="DCF179" s="176"/>
      <c r="DCG179" s="176"/>
      <c r="DCH179" s="176"/>
      <c r="DCI179" s="176"/>
      <c r="DCJ179" s="176"/>
      <c r="DCK179" s="176"/>
      <c r="DCL179" s="176"/>
      <c r="DCM179" s="176"/>
      <c r="DCN179" s="176"/>
      <c r="DCO179" s="176"/>
      <c r="DCP179" s="176"/>
      <c r="DCQ179" s="176"/>
      <c r="DCR179" s="176"/>
      <c r="DCS179" s="176"/>
      <c r="DCT179" s="176"/>
      <c r="DCU179" s="176"/>
      <c r="DCV179" s="176"/>
      <c r="DCW179" s="176"/>
      <c r="DCX179" s="176"/>
      <c r="DCY179" s="176"/>
      <c r="DCZ179" s="176"/>
      <c r="DDA179" s="176"/>
      <c r="DDB179" s="176"/>
      <c r="DDC179" s="176"/>
      <c r="DDD179" s="176"/>
      <c r="DDE179" s="176"/>
      <c r="DDF179" s="176"/>
      <c r="DDG179" s="176"/>
      <c r="DDH179" s="176"/>
      <c r="DDI179" s="176"/>
      <c r="DDJ179" s="176"/>
      <c r="DDK179" s="176"/>
      <c r="DDL179" s="176"/>
      <c r="DDM179" s="176"/>
      <c r="DDN179" s="176"/>
      <c r="DDO179" s="176"/>
      <c r="DDP179" s="176"/>
      <c r="DDQ179" s="176"/>
      <c r="DDR179" s="176"/>
      <c r="DDS179" s="176"/>
      <c r="DDT179" s="176"/>
      <c r="DDU179" s="176"/>
      <c r="DDV179" s="176"/>
      <c r="DDW179" s="176"/>
      <c r="DDX179" s="176"/>
      <c r="DDY179" s="176"/>
      <c r="DDZ179" s="176"/>
      <c r="DEA179" s="176"/>
      <c r="DEB179" s="176"/>
      <c r="DEC179" s="176"/>
      <c r="DED179" s="176"/>
      <c r="DEE179" s="176"/>
      <c r="DEF179" s="176"/>
      <c r="DEG179" s="176"/>
      <c r="DEH179" s="176"/>
      <c r="DEI179" s="176"/>
      <c r="DEJ179" s="176"/>
      <c r="DEK179" s="176"/>
      <c r="DEL179" s="176"/>
      <c r="DEM179" s="176"/>
      <c r="DEN179" s="176"/>
      <c r="DEO179" s="176"/>
      <c r="DEP179" s="176"/>
      <c r="DEQ179" s="176"/>
      <c r="DER179" s="176"/>
      <c r="DES179" s="176"/>
      <c r="DET179" s="176"/>
      <c r="DEU179" s="176"/>
      <c r="DEV179" s="176"/>
      <c r="DEW179" s="176"/>
      <c r="DEX179" s="176"/>
      <c r="DEY179" s="176"/>
      <c r="DEZ179" s="176"/>
      <c r="DFA179" s="176"/>
      <c r="DFB179" s="176"/>
      <c r="DFC179" s="176"/>
      <c r="DFD179" s="176"/>
      <c r="DFE179" s="176"/>
      <c r="DFF179" s="176"/>
      <c r="DFG179" s="176"/>
      <c r="DFH179" s="176"/>
      <c r="DFI179" s="176"/>
      <c r="DFJ179" s="176"/>
      <c r="DFK179" s="176"/>
      <c r="DFL179" s="176"/>
      <c r="DFM179" s="176"/>
      <c r="DFN179" s="176"/>
      <c r="DFO179" s="176"/>
      <c r="DFP179" s="176"/>
      <c r="DFQ179" s="176"/>
      <c r="DFR179" s="176"/>
      <c r="DFS179" s="176"/>
      <c r="DFT179" s="176"/>
      <c r="DFU179" s="176"/>
      <c r="DFV179" s="176"/>
      <c r="DFW179" s="176"/>
      <c r="DFX179" s="176"/>
      <c r="DFY179" s="176"/>
      <c r="DFZ179" s="176"/>
      <c r="DGA179" s="176"/>
      <c r="DGB179" s="176"/>
      <c r="DGC179" s="176"/>
      <c r="DGD179" s="176"/>
      <c r="DGE179" s="176"/>
      <c r="DGF179" s="176"/>
      <c r="DGG179" s="176"/>
      <c r="DGH179" s="176"/>
      <c r="DGI179" s="176"/>
      <c r="DGJ179" s="176"/>
      <c r="DGK179" s="176"/>
      <c r="DGL179" s="176"/>
      <c r="DGM179" s="176"/>
      <c r="DGN179" s="176"/>
      <c r="DGO179" s="176"/>
      <c r="DGP179" s="176"/>
      <c r="DGQ179" s="176"/>
      <c r="DGR179" s="176"/>
      <c r="DGS179" s="176"/>
      <c r="DGT179" s="176"/>
      <c r="DGU179" s="176"/>
      <c r="DGV179" s="176"/>
      <c r="DGW179" s="176"/>
      <c r="DGX179" s="176"/>
      <c r="DGY179" s="176"/>
      <c r="DGZ179" s="176"/>
      <c r="DHA179" s="176"/>
      <c r="DHB179" s="176"/>
      <c r="DHC179" s="176"/>
      <c r="DHD179" s="176"/>
      <c r="DHE179" s="176"/>
      <c r="DHF179" s="176"/>
      <c r="DHG179" s="176"/>
      <c r="DHH179" s="176"/>
      <c r="DHI179" s="176"/>
      <c r="DHJ179" s="176"/>
      <c r="DHK179" s="176"/>
      <c r="DHL179" s="176"/>
      <c r="DHM179" s="176"/>
      <c r="DHN179" s="176"/>
      <c r="DHO179" s="176"/>
      <c r="DHP179" s="176"/>
      <c r="DHQ179" s="176"/>
      <c r="DHR179" s="176"/>
      <c r="DHS179" s="176"/>
      <c r="DHT179" s="176"/>
      <c r="DHU179" s="176"/>
      <c r="DHV179" s="176"/>
      <c r="DHW179" s="176"/>
      <c r="DHX179" s="176"/>
      <c r="DHY179" s="176"/>
      <c r="DHZ179" s="176"/>
      <c r="DIA179" s="176"/>
      <c r="DIB179" s="176"/>
      <c r="DIC179" s="176"/>
      <c r="DID179" s="176"/>
      <c r="DIE179" s="176"/>
      <c r="DIF179" s="176"/>
      <c r="DIG179" s="176"/>
      <c r="DIH179" s="176"/>
      <c r="DII179" s="176"/>
      <c r="DIJ179" s="176"/>
      <c r="DIK179" s="176"/>
      <c r="DIL179" s="176"/>
      <c r="DIM179" s="176"/>
      <c r="DIN179" s="176"/>
      <c r="DIO179" s="176"/>
      <c r="DIP179" s="176"/>
      <c r="DIQ179" s="176"/>
      <c r="DIR179" s="176"/>
      <c r="DIS179" s="176"/>
      <c r="DIT179" s="176"/>
      <c r="DIU179" s="176"/>
      <c r="DIV179" s="176"/>
      <c r="DIW179" s="176"/>
      <c r="DIX179" s="176"/>
      <c r="DIY179" s="176"/>
      <c r="DIZ179" s="176"/>
      <c r="DJA179" s="176"/>
      <c r="DJB179" s="176"/>
      <c r="DJC179" s="176"/>
      <c r="DJD179" s="176"/>
      <c r="DJE179" s="176"/>
      <c r="DJF179" s="176"/>
      <c r="DJG179" s="176"/>
      <c r="DJH179" s="176"/>
      <c r="DJI179" s="176"/>
      <c r="DJJ179" s="176"/>
      <c r="DJK179" s="176"/>
      <c r="DJL179" s="176"/>
      <c r="DJM179" s="176"/>
      <c r="DJN179" s="176"/>
      <c r="DJO179" s="176"/>
      <c r="DJP179" s="176"/>
      <c r="DJQ179" s="176"/>
      <c r="DJR179" s="176"/>
      <c r="DJS179" s="176"/>
      <c r="DJT179" s="176"/>
      <c r="DJU179" s="176"/>
      <c r="DJV179" s="176"/>
      <c r="DJW179" s="176"/>
      <c r="DJX179" s="176"/>
      <c r="DJY179" s="176"/>
      <c r="DJZ179" s="176"/>
      <c r="DKA179" s="176"/>
      <c r="DKB179" s="176"/>
      <c r="DKC179" s="176"/>
      <c r="DKD179" s="176"/>
      <c r="DKE179" s="176"/>
      <c r="DKF179" s="176"/>
      <c r="DKG179" s="176"/>
      <c r="DKH179" s="176"/>
      <c r="DKI179" s="176"/>
      <c r="DKJ179" s="176"/>
      <c r="DKK179" s="176"/>
      <c r="DKL179" s="176"/>
      <c r="DKM179" s="176"/>
      <c r="DKN179" s="176"/>
      <c r="DKO179" s="176"/>
      <c r="DKP179" s="176"/>
      <c r="DKQ179" s="176"/>
      <c r="DKR179" s="176"/>
      <c r="DKS179" s="176"/>
      <c r="DKT179" s="176"/>
      <c r="DKU179" s="176"/>
      <c r="DKV179" s="176"/>
      <c r="DKW179" s="176"/>
      <c r="DKX179" s="176"/>
      <c r="DKY179" s="176"/>
      <c r="DKZ179" s="176"/>
      <c r="DLA179" s="176"/>
      <c r="DLB179" s="176"/>
      <c r="DLC179" s="176"/>
      <c r="DLD179" s="176"/>
      <c r="DLE179" s="176"/>
      <c r="DLF179" s="176"/>
      <c r="DLG179" s="176"/>
      <c r="DLH179" s="176"/>
      <c r="DLI179" s="176"/>
      <c r="DLJ179" s="176"/>
      <c r="DLK179" s="176"/>
      <c r="DLL179" s="176"/>
      <c r="DLM179" s="176"/>
      <c r="DLN179" s="176"/>
      <c r="DLO179" s="176"/>
      <c r="DLP179" s="176"/>
      <c r="DLQ179" s="176"/>
      <c r="DLR179" s="176"/>
      <c r="DLS179" s="176"/>
      <c r="DLT179" s="176"/>
      <c r="DLU179" s="176"/>
      <c r="DLV179" s="176"/>
      <c r="DLW179" s="176"/>
      <c r="DLX179" s="176"/>
      <c r="DLY179" s="176"/>
      <c r="DLZ179" s="176"/>
      <c r="DMA179" s="176"/>
      <c r="DMB179" s="176"/>
      <c r="DMC179" s="176"/>
      <c r="DMD179" s="176"/>
      <c r="DME179" s="176"/>
      <c r="DMF179" s="176"/>
      <c r="DMG179" s="176"/>
      <c r="DMH179" s="176"/>
      <c r="DMI179" s="176"/>
      <c r="DMJ179" s="176"/>
      <c r="DMK179" s="176"/>
      <c r="DML179" s="176"/>
      <c r="DMM179" s="176"/>
      <c r="DMN179" s="176"/>
      <c r="DMO179" s="176"/>
      <c r="DMP179" s="176"/>
      <c r="DMQ179" s="176"/>
      <c r="DMR179" s="176"/>
      <c r="DMS179" s="176"/>
      <c r="DMT179" s="176"/>
      <c r="DMU179" s="176"/>
      <c r="DMV179" s="176"/>
      <c r="DMW179" s="176"/>
      <c r="DMX179" s="176"/>
      <c r="DMY179" s="176"/>
      <c r="DMZ179" s="176"/>
      <c r="DNA179" s="176"/>
      <c r="DNB179" s="176"/>
      <c r="DNC179" s="176"/>
      <c r="DND179" s="176"/>
      <c r="DNE179" s="176"/>
      <c r="DNF179" s="176"/>
      <c r="DNG179" s="176"/>
      <c r="DNH179" s="176"/>
      <c r="DNI179" s="176"/>
      <c r="DNJ179" s="176"/>
      <c r="DNK179" s="176"/>
      <c r="DNL179" s="176"/>
      <c r="DNM179" s="176"/>
      <c r="DNN179" s="176"/>
      <c r="DNO179" s="176"/>
      <c r="DNP179" s="176"/>
      <c r="DNQ179" s="176"/>
      <c r="DNR179" s="176"/>
      <c r="DNS179" s="176"/>
      <c r="DNT179" s="176"/>
      <c r="DNU179" s="176"/>
      <c r="DNV179" s="176"/>
      <c r="DNW179" s="176"/>
      <c r="DNX179" s="176"/>
      <c r="DNY179" s="176"/>
      <c r="DNZ179" s="176"/>
      <c r="DOA179" s="176"/>
      <c r="DOB179" s="176"/>
      <c r="DOC179" s="176"/>
      <c r="DOD179" s="176"/>
      <c r="DOE179" s="176"/>
      <c r="DOF179" s="176"/>
      <c r="DOG179" s="176"/>
      <c r="DOH179" s="176"/>
      <c r="DOI179" s="176"/>
      <c r="DOJ179" s="176"/>
      <c r="DOK179" s="176"/>
      <c r="DOL179" s="176"/>
      <c r="DOM179" s="176"/>
      <c r="DON179" s="176"/>
      <c r="DOO179" s="176"/>
      <c r="DOP179" s="176"/>
      <c r="DOQ179" s="176"/>
      <c r="DOR179" s="176"/>
      <c r="DOS179" s="176"/>
      <c r="DOT179" s="176"/>
      <c r="DOU179" s="176"/>
      <c r="DOV179" s="176"/>
      <c r="DOW179" s="176"/>
      <c r="DOX179" s="176"/>
      <c r="DOY179" s="176"/>
      <c r="DOZ179" s="176"/>
      <c r="DPA179" s="176"/>
      <c r="DPB179" s="176"/>
      <c r="DPC179" s="176"/>
      <c r="DPD179" s="176"/>
      <c r="DPE179" s="176"/>
      <c r="DPF179" s="176"/>
      <c r="DPG179" s="176"/>
      <c r="DPH179" s="176"/>
      <c r="DPI179" s="176"/>
      <c r="DPJ179" s="176"/>
      <c r="DPK179" s="176"/>
      <c r="DPL179" s="176"/>
      <c r="DPM179" s="176"/>
      <c r="DPN179" s="176"/>
      <c r="DPO179" s="176"/>
      <c r="DPP179" s="176"/>
      <c r="DPQ179" s="176"/>
      <c r="DPR179" s="176"/>
      <c r="DPS179" s="176"/>
      <c r="DPT179" s="176"/>
      <c r="DPU179" s="176"/>
      <c r="DPV179" s="176"/>
      <c r="DPW179" s="176"/>
      <c r="DPX179" s="176"/>
      <c r="DPY179" s="176"/>
      <c r="DPZ179" s="176"/>
      <c r="DQA179" s="176"/>
      <c r="DQB179" s="176"/>
      <c r="DQC179" s="176"/>
      <c r="DQD179" s="176"/>
      <c r="DQE179" s="176"/>
      <c r="DQF179" s="176"/>
      <c r="DQG179" s="176"/>
      <c r="DQH179" s="176"/>
      <c r="DQI179" s="176"/>
      <c r="DQJ179" s="176"/>
      <c r="DQK179" s="176"/>
      <c r="DQL179" s="176"/>
      <c r="DQM179" s="176"/>
      <c r="DQN179" s="176"/>
      <c r="DQO179" s="176"/>
      <c r="DQP179" s="176"/>
      <c r="DQQ179" s="176"/>
      <c r="DQR179" s="176"/>
      <c r="DQS179" s="176"/>
      <c r="DQT179" s="176"/>
      <c r="DQU179" s="176"/>
      <c r="DQV179" s="176"/>
      <c r="DQW179" s="176"/>
      <c r="DQX179" s="176"/>
      <c r="DQY179" s="176"/>
      <c r="DQZ179" s="176"/>
      <c r="DRA179" s="176"/>
      <c r="DRB179" s="176"/>
      <c r="DRC179" s="176"/>
      <c r="DRD179" s="176"/>
      <c r="DRE179" s="176"/>
      <c r="DRF179" s="176"/>
      <c r="DRG179" s="176"/>
      <c r="DRH179" s="176"/>
      <c r="DRI179" s="176"/>
      <c r="DRJ179" s="176"/>
      <c r="DRK179" s="176"/>
      <c r="DRL179" s="176"/>
      <c r="DRM179" s="176"/>
      <c r="DRN179" s="176"/>
      <c r="DRO179" s="176"/>
      <c r="DRP179" s="176"/>
      <c r="DRQ179" s="176"/>
      <c r="DRR179" s="176"/>
      <c r="DRS179" s="176"/>
      <c r="DRT179" s="176"/>
      <c r="DRU179" s="176"/>
      <c r="DRV179" s="176"/>
      <c r="DRW179" s="176"/>
      <c r="DRX179" s="176"/>
      <c r="DRY179" s="176"/>
      <c r="DRZ179" s="176"/>
      <c r="DSA179" s="176"/>
      <c r="DSB179" s="176"/>
      <c r="DSC179" s="176"/>
      <c r="DSD179" s="176"/>
      <c r="DSE179" s="176"/>
      <c r="DSF179" s="176"/>
      <c r="DSG179" s="176"/>
      <c r="DSH179" s="176"/>
      <c r="DSI179" s="176"/>
      <c r="DSJ179" s="176"/>
      <c r="DSK179" s="176"/>
      <c r="DSL179" s="176"/>
      <c r="DSM179" s="176"/>
      <c r="DSN179" s="176"/>
      <c r="DSO179" s="176"/>
      <c r="DSP179" s="176"/>
      <c r="DSQ179" s="176"/>
      <c r="DSR179" s="176"/>
      <c r="DSS179" s="176"/>
      <c r="DST179" s="176"/>
      <c r="DSU179" s="176"/>
      <c r="DSV179" s="176"/>
      <c r="DSW179" s="176"/>
      <c r="DSX179" s="176"/>
      <c r="DSY179" s="176"/>
      <c r="DSZ179" s="176"/>
      <c r="DTA179" s="176"/>
      <c r="DTB179" s="176"/>
      <c r="DTC179" s="176"/>
      <c r="DTD179" s="176"/>
      <c r="DTE179" s="176"/>
      <c r="DTF179" s="176"/>
      <c r="DTG179" s="176"/>
      <c r="DTH179" s="176"/>
      <c r="DTI179" s="176"/>
      <c r="DTJ179" s="176"/>
      <c r="DTK179" s="176"/>
      <c r="DTL179" s="176"/>
      <c r="DTM179" s="176"/>
      <c r="DTN179" s="176"/>
      <c r="DTO179" s="176"/>
      <c r="DTP179" s="176"/>
      <c r="DTQ179" s="176"/>
      <c r="DTR179" s="176"/>
      <c r="DTS179" s="176"/>
      <c r="DTT179" s="176"/>
      <c r="DTU179" s="176"/>
      <c r="DTV179" s="176"/>
      <c r="DTW179" s="176"/>
      <c r="DTX179" s="176"/>
      <c r="DTY179" s="176"/>
      <c r="DTZ179" s="176"/>
      <c r="DUA179" s="176"/>
      <c r="DUB179" s="176"/>
      <c r="DUC179" s="176"/>
      <c r="DUD179" s="176"/>
      <c r="DUE179" s="176"/>
      <c r="DUF179" s="176"/>
      <c r="DUG179" s="176"/>
      <c r="DUH179" s="176"/>
      <c r="DUI179" s="176"/>
      <c r="DUJ179" s="176"/>
      <c r="DUK179" s="176"/>
      <c r="DUL179" s="176"/>
      <c r="DUM179" s="176"/>
      <c r="DUN179" s="176"/>
      <c r="DUO179" s="176"/>
      <c r="DUP179" s="176"/>
      <c r="DUQ179" s="176"/>
      <c r="DUR179" s="176"/>
      <c r="DUS179" s="176"/>
      <c r="DUT179" s="176"/>
      <c r="DUU179" s="176"/>
      <c r="DUV179" s="176"/>
      <c r="DUW179" s="176"/>
      <c r="DUX179" s="176"/>
      <c r="DUY179" s="176"/>
      <c r="DUZ179" s="176"/>
      <c r="DVA179" s="176"/>
      <c r="DVB179" s="176"/>
      <c r="DVC179" s="176"/>
      <c r="DVD179" s="176"/>
      <c r="DVE179" s="176"/>
      <c r="DVF179" s="176"/>
      <c r="DVG179" s="176"/>
      <c r="DVH179" s="176"/>
      <c r="DVI179" s="176"/>
      <c r="DVJ179" s="176"/>
      <c r="DVK179" s="176"/>
      <c r="DVL179" s="176"/>
      <c r="DVM179" s="176"/>
      <c r="DVN179" s="176"/>
      <c r="DVO179" s="176"/>
      <c r="DVP179" s="176"/>
      <c r="DVQ179" s="176"/>
      <c r="DVR179" s="176"/>
      <c r="DVS179" s="176"/>
      <c r="DVT179" s="176"/>
      <c r="DVU179" s="176"/>
      <c r="DVV179" s="176"/>
      <c r="DVW179" s="176"/>
      <c r="DVX179" s="176"/>
      <c r="DVY179" s="176"/>
      <c r="DVZ179" s="176"/>
      <c r="DWA179" s="176"/>
      <c r="DWB179" s="176"/>
      <c r="DWC179" s="176"/>
      <c r="DWD179" s="176"/>
      <c r="DWE179" s="176"/>
      <c r="DWF179" s="176"/>
      <c r="DWG179" s="176"/>
      <c r="DWH179" s="176"/>
      <c r="DWI179" s="176"/>
      <c r="DWJ179" s="176"/>
      <c r="DWK179" s="176"/>
      <c r="DWL179" s="176"/>
      <c r="DWM179" s="176"/>
      <c r="DWN179" s="176"/>
      <c r="DWO179" s="176"/>
      <c r="DWP179" s="176"/>
      <c r="DWQ179" s="176"/>
      <c r="DWR179" s="176"/>
      <c r="DWS179" s="176"/>
      <c r="DWT179" s="176"/>
      <c r="DWU179" s="176"/>
      <c r="DWV179" s="176"/>
      <c r="DWW179" s="176"/>
      <c r="DWX179" s="176"/>
      <c r="DWY179" s="176"/>
      <c r="DWZ179" s="176"/>
      <c r="DXA179" s="176"/>
      <c r="DXB179" s="176"/>
      <c r="DXC179" s="176"/>
      <c r="DXD179" s="176"/>
      <c r="DXE179" s="176"/>
      <c r="DXF179" s="176"/>
      <c r="DXG179" s="176"/>
      <c r="DXH179" s="176"/>
      <c r="DXI179" s="176"/>
      <c r="DXJ179" s="176"/>
      <c r="DXK179" s="176"/>
      <c r="DXL179" s="176"/>
      <c r="DXM179" s="176"/>
      <c r="DXN179" s="176"/>
      <c r="DXO179" s="176"/>
      <c r="DXP179" s="176"/>
      <c r="DXQ179" s="176"/>
      <c r="DXR179" s="176"/>
      <c r="DXS179" s="176"/>
      <c r="DXT179" s="176"/>
      <c r="DXU179" s="176"/>
      <c r="DXV179" s="176"/>
      <c r="DXW179" s="176"/>
      <c r="DXX179" s="176"/>
      <c r="DXY179" s="176"/>
      <c r="DXZ179" s="176"/>
      <c r="DYA179" s="176"/>
      <c r="DYB179" s="176"/>
      <c r="DYC179" s="176"/>
      <c r="DYD179" s="176"/>
      <c r="DYE179" s="176"/>
      <c r="DYF179" s="176"/>
      <c r="DYG179" s="176"/>
      <c r="DYH179" s="176"/>
      <c r="DYI179" s="176"/>
      <c r="DYJ179" s="176"/>
      <c r="DYK179" s="176"/>
      <c r="DYL179" s="176"/>
      <c r="DYM179" s="176"/>
      <c r="DYN179" s="176"/>
      <c r="DYO179" s="176"/>
      <c r="DYP179" s="176"/>
      <c r="DYQ179" s="176"/>
      <c r="DYR179" s="176"/>
      <c r="DYS179" s="176"/>
      <c r="DYT179" s="176"/>
      <c r="DYU179" s="176"/>
      <c r="DYV179" s="176"/>
      <c r="DYW179" s="176"/>
      <c r="DYX179" s="176"/>
      <c r="DYY179" s="176"/>
      <c r="DYZ179" s="176"/>
      <c r="DZA179" s="176"/>
      <c r="DZB179" s="176"/>
      <c r="DZC179" s="176"/>
      <c r="DZD179" s="176"/>
      <c r="DZE179" s="176"/>
      <c r="DZF179" s="176"/>
      <c r="DZG179" s="176"/>
      <c r="DZH179" s="176"/>
      <c r="DZI179" s="176"/>
      <c r="DZJ179" s="176"/>
      <c r="DZK179" s="176"/>
      <c r="DZL179" s="176"/>
      <c r="DZM179" s="176"/>
      <c r="DZN179" s="176"/>
      <c r="DZO179" s="176"/>
      <c r="DZP179" s="176"/>
      <c r="DZQ179" s="176"/>
      <c r="DZR179" s="176"/>
      <c r="DZS179" s="176"/>
      <c r="DZT179" s="176"/>
      <c r="DZU179" s="176"/>
      <c r="DZV179" s="176"/>
      <c r="DZW179" s="176"/>
      <c r="DZX179" s="176"/>
      <c r="DZY179" s="176"/>
      <c r="DZZ179" s="176"/>
      <c r="EAA179" s="176"/>
      <c r="EAB179" s="176"/>
      <c r="EAC179" s="176"/>
      <c r="EAD179" s="176"/>
      <c r="EAE179" s="176"/>
      <c r="EAF179" s="176"/>
      <c r="EAG179" s="176"/>
      <c r="EAH179" s="176"/>
      <c r="EAI179" s="176"/>
      <c r="EAJ179" s="176"/>
      <c r="EAK179" s="176"/>
      <c r="EAL179" s="176"/>
      <c r="EAM179" s="176"/>
      <c r="EAN179" s="176"/>
      <c r="EAO179" s="176"/>
      <c r="EAP179" s="176"/>
      <c r="EAQ179" s="176"/>
      <c r="EAR179" s="176"/>
      <c r="EAS179" s="176"/>
      <c r="EAT179" s="176"/>
      <c r="EAU179" s="176"/>
      <c r="EAV179" s="176"/>
      <c r="EAW179" s="176"/>
      <c r="EAX179" s="176"/>
      <c r="EAY179" s="176"/>
      <c r="EAZ179" s="176"/>
      <c r="EBA179" s="176"/>
      <c r="EBB179" s="176"/>
      <c r="EBC179" s="176"/>
      <c r="EBD179" s="176"/>
      <c r="EBE179" s="176"/>
      <c r="EBF179" s="176"/>
      <c r="EBG179" s="176"/>
      <c r="EBH179" s="176"/>
      <c r="EBI179" s="176"/>
      <c r="EBJ179" s="176"/>
      <c r="EBK179" s="176"/>
      <c r="EBL179" s="176"/>
      <c r="EBM179" s="176"/>
      <c r="EBN179" s="176"/>
      <c r="EBO179" s="176"/>
      <c r="EBP179" s="176"/>
      <c r="EBQ179" s="176"/>
      <c r="EBR179" s="176"/>
      <c r="EBS179" s="176"/>
      <c r="EBT179" s="176"/>
      <c r="EBU179" s="176"/>
      <c r="EBV179" s="176"/>
      <c r="EBW179" s="176"/>
      <c r="EBX179" s="176"/>
      <c r="EBY179" s="176"/>
      <c r="EBZ179" s="176"/>
      <c r="ECA179" s="176"/>
      <c r="ECB179" s="176"/>
      <c r="ECC179" s="176"/>
      <c r="ECD179" s="176"/>
      <c r="ECE179" s="176"/>
      <c r="ECF179" s="176"/>
      <c r="ECG179" s="176"/>
      <c r="ECH179" s="176"/>
      <c r="ECI179" s="176"/>
      <c r="ECJ179" s="176"/>
      <c r="ECK179" s="176"/>
      <c r="ECL179" s="176"/>
      <c r="ECM179" s="176"/>
      <c r="ECN179" s="176"/>
      <c r="ECO179" s="176"/>
      <c r="ECP179" s="176"/>
      <c r="ECQ179" s="176"/>
      <c r="ECR179" s="176"/>
      <c r="ECS179" s="176"/>
      <c r="ECT179" s="176"/>
      <c r="ECU179" s="176"/>
      <c r="ECV179" s="176"/>
      <c r="ECW179" s="176"/>
      <c r="ECX179" s="176"/>
      <c r="ECY179" s="176"/>
      <c r="ECZ179" s="176"/>
      <c r="EDA179" s="176"/>
      <c r="EDB179" s="176"/>
      <c r="EDC179" s="176"/>
      <c r="EDD179" s="176"/>
      <c r="EDE179" s="176"/>
      <c r="EDF179" s="176"/>
      <c r="EDG179" s="176"/>
      <c r="EDH179" s="176"/>
      <c r="EDI179" s="176"/>
      <c r="EDJ179" s="176"/>
      <c r="EDK179" s="176"/>
      <c r="EDL179" s="176"/>
      <c r="EDM179" s="176"/>
      <c r="EDN179" s="176"/>
      <c r="EDO179" s="176"/>
      <c r="EDP179" s="176"/>
      <c r="EDQ179" s="176"/>
      <c r="EDR179" s="176"/>
      <c r="EDS179" s="176"/>
      <c r="EDT179" s="176"/>
      <c r="EDU179" s="176"/>
      <c r="EDV179" s="176"/>
      <c r="EDW179" s="176"/>
      <c r="EDX179" s="176"/>
      <c r="EDY179" s="176"/>
      <c r="EDZ179" s="176"/>
      <c r="EEA179" s="176"/>
      <c r="EEB179" s="176"/>
      <c r="EEC179" s="176"/>
      <c r="EED179" s="176"/>
      <c r="EEE179" s="176"/>
      <c r="EEF179" s="176"/>
      <c r="EEG179" s="176"/>
      <c r="EEH179" s="176"/>
      <c r="EEI179" s="176"/>
      <c r="EEJ179" s="176"/>
      <c r="EEK179" s="176"/>
      <c r="EEL179" s="176"/>
      <c r="EEM179" s="176"/>
      <c r="EEN179" s="176"/>
      <c r="EEO179" s="176"/>
      <c r="EEP179" s="176"/>
      <c r="EEQ179" s="176"/>
      <c r="EER179" s="176"/>
      <c r="EES179" s="176"/>
      <c r="EET179" s="176"/>
      <c r="EEU179" s="176"/>
      <c r="EEV179" s="176"/>
      <c r="EEW179" s="176"/>
      <c r="EEX179" s="176"/>
      <c r="EEY179" s="176"/>
      <c r="EEZ179" s="176"/>
      <c r="EFA179" s="176"/>
      <c r="EFB179" s="176"/>
      <c r="EFC179" s="176"/>
      <c r="EFD179" s="176"/>
      <c r="EFE179" s="176"/>
      <c r="EFF179" s="176"/>
      <c r="EFG179" s="176"/>
      <c r="EFH179" s="176"/>
      <c r="EFI179" s="176"/>
      <c r="EFJ179" s="176"/>
      <c r="EFK179" s="176"/>
      <c r="EFL179" s="176"/>
      <c r="EFM179" s="176"/>
      <c r="EFN179" s="176"/>
      <c r="EFO179" s="176"/>
      <c r="EFP179" s="176"/>
      <c r="EFQ179" s="176"/>
      <c r="EFR179" s="176"/>
      <c r="EFS179" s="176"/>
      <c r="EFT179" s="176"/>
      <c r="EFU179" s="176"/>
      <c r="EFV179" s="176"/>
      <c r="EFW179" s="176"/>
      <c r="EFX179" s="176"/>
      <c r="EFY179" s="176"/>
      <c r="EFZ179" s="176"/>
      <c r="EGA179" s="176"/>
      <c r="EGB179" s="176"/>
      <c r="EGC179" s="176"/>
      <c r="EGD179" s="176"/>
      <c r="EGE179" s="176"/>
      <c r="EGF179" s="176"/>
      <c r="EGG179" s="176"/>
      <c r="EGH179" s="176"/>
      <c r="EGI179" s="176"/>
      <c r="EGJ179" s="176"/>
      <c r="EGK179" s="176"/>
      <c r="EGL179" s="176"/>
      <c r="EGM179" s="176"/>
      <c r="EGN179" s="176"/>
      <c r="EGO179" s="176"/>
      <c r="EGP179" s="176"/>
      <c r="EGQ179" s="176"/>
      <c r="EGR179" s="176"/>
      <c r="EGS179" s="176"/>
      <c r="EGT179" s="176"/>
      <c r="EGU179" s="176"/>
      <c r="EGV179" s="176"/>
      <c r="EGW179" s="176"/>
      <c r="EGX179" s="176"/>
      <c r="EGY179" s="176"/>
      <c r="EGZ179" s="176"/>
      <c r="EHA179" s="176"/>
      <c r="EHB179" s="176"/>
      <c r="EHC179" s="176"/>
      <c r="EHD179" s="176"/>
      <c r="EHE179" s="176"/>
      <c r="EHF179" s="176"/>
      <c r="EHG179" s="176"/>
      <c r="EHH179" s="176"/>
      <c r="EHI179" s="176"/>
      <c r="EHJ179" s="176"/>
      <c r="EHK179" s="176"/>
      <c r="EHL179" s="176"/>
      <c r="EHM179" s="176"/>
      <c r="EHN179" s="176"/>
      <c r="EHO179" s="176"/>
      <c r="EHP179" s="176"/>
      <c r="EHQ179" s="176"/>
      <c r="EHR179" s="176"/>
      <c r="EHS179" s="176"/>
      <c r="EHT179" s="176"/>
      <c r="EHU179" s="176"/>
      <c r="EHV179" s="176"/>
      <c r="EHW179" s="176"/>
      <c r="EHX179" s="176"/>
      <c r="EHY179" s="176"/>
      <c r="EHZ179" s="176"/>
      <c r="EIA179" s="176"/>
      <c r="EIB179" s="176"/>
      <c r="EIC179" s="176"/>
      <c r="EID179" s="176"/>
      <c r="EIE179" s="176"/>
      <c r="EIF179" s="176"/>
      <c r="EIG179" s="176"/>
      <c r="EIH179" s="176"/>
      <c r="EII179" s="176"/>
      <c r="EIJ179" s="176"/>
      <c r="EIK179" s="176"/>
      <c r="EIL179" s="176"/>
      <c r="EIM179" s="176"/>
      <c r="EIN179" s="176"/>
      <c r="EIO179" s="176"/>
      <c r="EIP179" s="176"/>
      <c r="EIQ179" s="176"/>
      <c r="EIR179" s="176"/>
      <c r="EIS179" s="176"/>
      <c r="EIT179" s="176"/>
      <c r="EIU179" s="176"/>
      <c r="EIV179" s="176"/>
      <c r="EIW179" s="176"/>
      <c r="EIX179" s="176"/>
      <c r="EIY179" s="176"/>
      <c r="EIZ179" s="176"/>
      <c r="EJA179" s="176"/>
      <c r="EJB179" s="176"/>
      <c r="EJC179" s="176"/>
      <c r="EJD179" s="176"/>
      <c r="EJE179" s="176"/>
      <c r="EJF179" s="176"/>
      <c r="EJG179" s="176"/>
      <c r="EJH179" s="176"/>
      <c r="EJI179" s="176"/>
      <c r="EJJ179" s="176"/>
      <c r="EJK179" s="176"/>
      <c r="EJL179" s="176"/>
      <c r="EJM179" s="176"/>
      <c r="EJN179" s="176"/>
      <c r="EJO179" s="176"/>
      <c r="EJP179" s="176"/>
      <c r="EJQ179" s="176"/>
      <c r="EJR179" s="176"/>
      <c r="EJS179" s="176"/>
      <c r="EJT179" s="176"/>
      <c r="EJU179" s="176"/>
      <c r="EJV179" s="176"/>
      <c r="EJW179" s="176"/>
      <c r="EJX179" s="176"/>
      <c r="EJY179" s="176"/>
      <c r="EJZ179" s="176"/>
      <c r="EKA179" s="176"/>
      <c r="EKB179" s="176"/>
      <c r="EKC179" s="176"/>
      <c r="EKD179" s="176"/>
      <c r="EKE179" s="176"/>
      <c r="EKF179" s="176"/>
      <c r="EKG179" s="176"/>
      <c r="EKH179" s="176"/>
      <c r="EKI179" s="176"/>
      <c r="EKJ179" s="176"/>
      <c r="EKK179" s="176"/>
      <c r="EKL179" s="176"/>
      <c r="EKM179" s="176"/>
      <c r="EKN179" s="176"/>
      <c r="EKO179" s="176"/>
      <c r="EKP179" s="176"/>
      <c r="EKQ179" s="176"/>
      <c r="EKR179" s="176"/>
      <c r="EKS179" s="176"/>
      <c r="EKT179" s="176"/>
      <c r="EKU179" s="176"/>
      <c r="EKV179" s="176"/>
      <c r="EKW179" s="176"/>
      <c r="EKX179" s="176"/>
      <c r="EKY179" s="176"/>
      <c r="EKZ179" s="176"/>
      <c r="ELA179" s="176"/>
      <c r="ELB179" s="176"/>
      <c r="ELC179" s="176"/>
      <c r="ELD179" s="176"/>
      <c r="ELE179" s="176"/>
      <c r="ELF179" s="176"/>
      <c r="ELG179" s="176"/>
      <c r="ELH179" s="176"/>
      <c r="ELI179" s="176"/>
      <c r="ELJ179" s="176"/>
      <c r="ELK179" s="176"/>
      <c r="ELL179" s="176"/>
      <c r="ELM179" s="176"/>
      <c r="ELN179" s="176"/>
      <c r="ELO179" s="176"/>
      <c r="ELP179" s="176"/>
      <c r="ELQ179" s="176"/>
      <c r="ELR179" s="176"/>
      <c r="ELS179" s="176"/>
      <c r="ELT179" s="176"/>
      <c r="ELU179" s="176"/>
      <c r="ELV179" s="176"/>
      <c r="ELW179" s="176"/>
      <c r="ELX179" s="176"/>
      <c r="ELY179" s="176"/>
      <c r="ELZ179" s="176"/>
      <c r="EMA179" s="176"/>
      <c r="EMB179" s="176"/>
      <c r="EMC179" s="176"/>
      <c r="EMD179" s="176"/>
      <c r="EME179" s="176"/>
      <c r="EMF179" s="176"/>
      <c r="EMG179" s="176"/>
      <c r="EMH179" s="176"/>
      <c r="EMI179" s="176"/>
      <c r="EMJ179" s="176"/>
      <c r="EMK179" s="176"/>
      <c r="EML179" s="176"/>
      <c r="EMM179" s="176"/>
      <c r="EMN179" s="176"/>
      <c r="EMO179" s="176"/>
      <c r="EMP179" s="176"/>
      <c r="EMQ179" s="176"/>
      <c r="EMR179" s="176"/>
      <c r="EMS179" s="176"/>
      <c r="EMT179" s="176"/>
      <c r="EMU179" s="176"/>
      <c r="EMV179" s="176"/>
      <c r="EMW179" s="176"/>
      <c r="EMX179" s="176"/>
      <c r="EMY179" s="176"/>
      <c r="EMZ179" s="176"/>
      <c r="ENA179" s="176"/>
      <c r="ENB179" s="176"/>
      <c r="ENC179" s="176"/>
      <c r="END179" s="176"/>
      <c r="ENE179" s="176"/>
      <c r="ENF179" s="176"/>
      <c r="ENG179" s="176"/>
      <c r="ENH179" s="176"/>
      <c r="ENI179" s="176"/>
      <c r="ENJ179" s="176"/>
      <c r="ENK179" s="176"/>
      <c r="ENL179" s="176"/>
      <c r="ENM179" s="176"/>
      <c r="ENN179" s="176"/>
      <c r="ENO179" s="176"/>
      <c r="ENP179" s="176"/>
      <c r="ENQ179" s="176"/>
      <c r="ENR179" s="176"/>
      <c r="ENS179" s="176"/>
      <c r="ENT179" s="176"/>
      <c r="ENU179" s="176"/>
      <c r="ENV179" s="176"/>
      <c r="ENW179" s="176"/>
      <c r="ENX179" s="176"/>
      <c r="ENY179" s="176"/>
      <c r="ENZ179" s="176"/>
      <c r="EOA179" s="176"/>
      <c r="EOB179" s="176"/>
      <c r="EOC179" s="176"/>
      <c r="EOD179" s="176"/>
      <c r="EOE179" s="176"/>
      <c r="EOF179" s="176"/>
      <c r="EOG179" s="176"/>
      <c r="EOH179" s="176"/>
      <c r="EOI179" s="176"/>
      <c r="EOJ179" s="176"/>
      <c r="EOK179" s="176"/>
      <c r="EOL179" s="176"/>
      <c r="EOM179" s="176"/>
      <c r="EON179" s="176"/>
      <c r="EOO179" s="176"/>
      <c r="EOP179" s="176"/>
      <c r="EOQ179" s="176"/>
      <c r="EOR179" s="176"/>
      <c r="EOS179" s="176"/>
      <c r="EOT179" s="176"/>
      <c r="EOU179" s="176"/>
      <c r="EOV179" s="176"/>
      <c r="EOW179" s="176"/>
      <c r="EOX179" s="176"/>
      <c r="EOY179" s="176"/>
      <c r="EOZ179" s="176"/>
      <c r="EPA179" s="176"/>
      <c r="EPB179" s="176"/>
      <c r="EPC179" s="176"/>
      <c r="EPD179" s="176"/>
      <c r="EPE179" s="176"/>
      <c r="EPF179" s="176"/>
      <c r="EPG179" s="176"/>
      <c r="EPH179" s="176"/>
      <c r="EPI179" s="176"/>
      <c r="EPJ179" s="176"/>
      <c r="EPK179" s="176"/>
      <c r="EPL179" s="176"/>
      <c r="EPM179" s="176"/>
      <c r="EPN179" s="176"/>
      <c r="EPO179" s="176"/>
      <c r="EPP179" s="176"/>
      <c r="EPQ179" s="176"/>
      <c r="EPR179" s="176"/>
      <c r="EPS179" s="176"/>
      <c r="EPT179" s="176"/>
      <c r="EPU179" s="176"/>
      <c r="EPV179" s="176"/>
      <c r="EPW179" s="176"/>
      <c r="EPX179" s="176"/>
      <c r="EPY179" s="176"/>
      <c r="EPZ179" s="176"/>
      <c r="EQA179" s="176"/>
      <c r="EQB179" s="176"/>
      <c r="EQC179" s="176"/>
      <c r="EQD179" s="176"/>
      <c r="EQE179" s="176"/>
      <c r="EQF179" s="176"/>
      <c r="EQG179" s="176"/>
      <c r="EQH179" s="176"/>
      <c r="EQI179" s="176"/>
      <c r="EQJ179" s="176"/>
      <c r="EQK179" s="176"/>
      <c r="EQL179" s="176"/>
      <c r="EQM179" s="176"/>
      <c r="EQN179" s="176"/>
      <c r="EQO179" s="176"/>
      <c r="EQP179" s="176"/>
      <c r="EQQ179" s="176"/>
      <c r="EQR179" s="176"/>
      <c r="EQS179" s="176"/>
      <c r="EQT179" s="176"/>
      <c r="EQU179" s="176"/>
      <c r="EQV179" s="176"/>
      <c r="EQW179" s="176"/>
      <c r="EQX179" s="176"/>
      <c r="EQY179" s="176"/>
      <c r="EQZ179" s="176"/>
      <c r="ERA179" s="176"/>
      <c r="ERB179" s="176"/>
      <c r="ERC179" s="176"/>
      <c r="ERD179" s="176"/>
      <c r="ERE179" s="176"/>
      <c r="ERF179" s="176"/>
      <c r="ERG179" s="176"/>
      <c r="ERH179" s="176"/>
      <c r="ERI179" s="176"/>
      <c r="ERJ179" s="176"/>
      <c r="ERK179" s="176"/>
      <c r="ERL179" s="176"/>
      <c r="ERM179" s="176"/>
      <c r="ERN179" s="176"/>
      <c r="ERO179" s="176"/>
      <c r="ERP179" s="176"/>
      <c r="ERQ179" s="176"/>
      <c r="ERR179" s="176"/>
      <c r="ERS179" s="176"/>
      <c r="ERT179" s="176"/>
      <c r="ERU179" s="176"/>
      <c r="ERV179" s="176"/>
      <c r="ERW179" s="176"/>
      <c r="ERX179" s="176"/>
      <c r="ERY179" s="176"/>
      <c r="ERZ179" s="176"/>
      <c r="ESA179" s="176"/>
      <c r="ESB179" s="176"/>
      <c r="ESC179" s="176"/>
      <c r="ESD179" s="176"/>
      <c r="ESE179" s="176"/>
      <c r="ESF179" s="176"/>
      <c r="ESG179" s="176"/>
      <c r="ESH179" s="176"/>
      <c r="ESI179" s="176"/>
      <c r="ESJ179" s="176"/>
      <c r="ESK179" s="176"/>
      <c r="ESL179" s="176"/>
      <c r="ESM179" s="176"/>
      <c r="ESN179" s="176"/>
      <c r="ESO179" s="176"/>
      <c r="ESP179" s="176"/>
      <c r="ESQ179" s="176"/>
      <c r="ESR179" s="176"/>
      <c r="ESS179" s="176"/>
      <c r="EST179" s="176"/>
      <c r="ESU179" s="176"/>
      <c r="ESV179" s="176"/>
      <c r="ESW179" s="176"/>
      <c r="ESX179" s="176"/>
      <c r="ESY179" s="176"/>
      <c r="ESZ179" s="176"/>
      <c r="ETA179" s="176"/>
      <c r="ETB179" s="176"/>
      <c r="ETC179" s="176"/>
      <c r="ETD179" s="176"/>
      <c r="ETE179" s="176"/>
      <c r="ETF179" s="176"/>
      <c r="ETG179" s="176"/>
      <c r="ETH179" s="176"/>
      <c r="ETI179" s="176"/>
      <c r="ETJ179" s="176"/>
      <c r="ETK179" s="176"/>
      <c r="ETL179" s="176"/>
      <c r="ETM179" s="176"/>
      <c r="ETN179" s="176"/>
      <c r="ETO179" s="176"/>
      <c r="ETP179" s="176"/>
      <c r="ETQ179" s="176"/>
      <c r="ETR179" s="176"/>
      <c r="ETS179" s="176"/>
      <c r="ETT179" s="176"/>
      <c r="ETU179" s="176"/>
      <c r="ETV179" s="176"/>
      <c r="ETW179" s="176"/>
      <c r="ETX179" s="176"/>
      <c r="ETY179" s="176"/>
      <c r="ETZ179" s="176"/>
      <c r="EUA179" s="176"/>
      <c r="EUB179" s="176"/>
      <c r="EUC179" s="176"/>
      <c r="EUD179" s="176"/>
      <c r="EUE179" s="176"/>
      <c r="EUF179" s="176"/>
      <c r="EUG179" s="176"/>
      <c r="EUH179" s="176"/>
      <c r="EUI179" s="176"/>
      <c r="EUJ179" s="176"/>
      <c r="EUK179" s="176"/>
      <c r="EUL179" s="176"/>
      <c r="EUM179" s="176"/>
      <c r="EUN179" s="176"/>
      <c r="EUO179" s="176"/>
      <c r="EUP179" s="176"/>
      <c r="EUQ179" s="176"/>
      <c r="EUR179" s="176"/>
      <c r="EUS179" s="176"/>
      <c r="EUT179" s="176"/>
      <c r="EUU179" s="176"/>
      <c r="EUV179" s="176"/>
      <c r="EUW179" s="176"/>
      <c r="EUX179" s="176"/>
      <c r="EUY179" s="176"/>
      <c r="EUZ179" s="176"/>
      <c r="EVA179" s="176"/>
      <c r="EVB179" s="176"/>
      <c r="EVC179" s="176"/>
      <c r="EVD179" s="176"/>
      <c r="EVE179" s="176"/>
      <c r="EVF179" s="176"/>
      <c r="EVG179" s="176"/>
      <c r="EVH179" s="176"/>
      <c r="EVI179" s="176"/>
      <c r="EVJ179" s="176"/>
      <c r="EVK179" s="176"/>
      <c r="EVL179" s="176"/>
      <c r="EVM179" s="176"/>
      <c r="EVN179" s="176"/>
      <c r="EVO179" s="176"/>
      <c r="EVP179" s="176"/>
      <c r="EVQ179" s="176"/>
      <c r="EVR179" s="176"/>
      <c r="EVS179" s="176"/>
      <c r="EVT179" s="176"/>
      <c r="EVU179" s="176"/>
      <c r="EVV179" s="176"/>
      <c r="EVW179" s="176"/>
      <c r="EVX179" s="176"/>
      <c r="EVY179" s="176"/>
      <c r="EVZ179" s="176"/>
      <c r="EWA179" s="176"/>
      <c r="EWB179" s="176"/>
      <c r="EWC179" s="176"/>
      <c r="EWD179" s="176"/>
      <c r="EWE179" s="176"/>
      <c r="EWF179" s="176"/>
      <c r="EWG179" s="176"/>
      <c r="EWH179" s="176"/>
      <c r="EWI179" s="176"/>
      <c r="EWJ179" s="176"/>
      <c r="EWK179" s="176"/>
      <c r="EWL179" s="176"/>
      <c r="EWM179" s="176"/>
      <c r="EWN179" s="176"/>
      <c r="EWO179" s="176"/>
      <c r="EWP179" s="176"/>
      <c r="EWQ179" s="176"/>
      <c r="EWR179" s="176"/>
      <c r="EWS179" s="176"/>
      <c r="EWT179" s="176"/>
      <c r="EWU179" s="176"/>
      <c r="EWV179" s="176"/>
      <c r="EWW179" s="176"/>
      <c r="EWX179" s="176"/>
      <c r="EWY179" s="176"/>
      <c r="EWZ179" s="176"/>
      <c r="EXA179" s="176"/>
      <c r="EXB179" s="176"/>
      <c r="EXC179" s="176"/>
      <c r="EXD179" s="176"/>
      <c r="EXE179" s="176"/>
      <c r="EXF179" s="176"/>
      <c r="EXG179" s="176"/>
      <c r="EXH179" s="176"/>
      <c r="EXI179" s="176"/>
      <c r="EXJ179" s="176"/>
      <c r="EXK179" s="176"/>
      <c r="EXL179" s="176"/>
      <c r="EXM179" s="176"/>
      <c r="EXN179" s="176"/>
      <c r="EXO179" s="176"/>
      <c r="EXP179" s="176"/>
      <c r="EXQ179" s="176"/>
      <c r="EXR179" s="176"/>
      <c r="EXS179" s="176"/>
      <c r="EXT179" s="176"/>
      <c r="EXU179" s="176"/>
      <c r="EXV179" s="176"/>
      <c r="EXW179" s="176"/>
      <c r="EXX179" s="176"/>
      <c r="EXY179" s="176"/>
      <c r="EXZ179" s="176"/>
      <c r="EYA179" s="176"/>
      <c r="EYB179" s="176"/>
      <c r="EYC179" s="176"/>
      <c r="EYD179" s="176"/>
      <c r="EYE179" s="176"/>
      <c r="EYF179" s="176"/>
      <c r="EYG179" s="176"/>
      <c r="EYH179" s="176"/>
      <c r="EYI179" s="176"/>
      <c r="EYJ179" s="176"/>
      <c r="EYK179" s="176"/>
      <c r="EYL179" s="176"/>
      <c r="EYM179" s="176"/>
      <c r="EYN179" s="176"/>
      <c r="EYO179" s="176"/>
      <c r="EYP179" s="176"/>
      <c r="EYQ179" s="176"/>
      <c r="EYR179" s="176"/>
      <c r="EYS179" s="176"/>
      <c r="EYT179" s="176"/>
      <c r="EYU179" s="176"/>
      <c r="EYV179" s="176"/>
      <c r="EYW179" s="176"/>
      <c r="EYX179" s="176"/>
      <c r="EYY179" s="176"/>
      <c r="EYZ179" s="176"/>
      <c r="EZA179" s="176"/>
      <c r="EZB179" s="176"/>
      <c r="EZC179" s="176"/>
      <c r="EZD179" s="176"/>
      <c r="EZE179" s="176"/>
      <c r="EZF179" s="176"/>
      <c r="EZG179" s="176"/>
      <c r="EZH179" s="176"/>
      <c r="EZI179" s="176"/>
      <c r="EZJ179" s="176"/>
      <c r="EZK179" s="176"/>
      <c r="EZL179" s="176"/>
      <c r="EZM179" s="176"/>
      <c r="EZN179" s="176"/>
      <c r="EZO179" s="176"/>
      <c r="EZP179" s="176"/>
      <c r="EZQ179" s="176"/>
      <c r="EZR179" s="176"/>
      <c r="EZS179" s="176"/>
      <c r="EZT179" s="176"/>
      <c r="EZU179" s="176"/>
      <c r="EZV179" s="176"/>
      <c r="EZW179" s="176"/>
      <c r="EZX179" s="176"/>
      <c r="EZY179" s="176"/>
      <c r="EZZ179" s="176"/>
      <c r="FAA179" s="176"/>
      <c r="FAB179" s="176"/>
      <c r="FAC179" s="176"/>
      <c r="FAD179" s="176"/>
      <c r="FAE179" s="176"/>
      <c r="FAF179" s="176"/>
      <c r="FAG179" s="176"/>
      <c r="FAH179" s="176"/>
      <c r="FAI179" s="176"/>
      <c r="FAJ179" s="176"/>
      <c r="FAK179" s="176"/>
      <c r="FAL179" s="176"/>
      <c r="FAM179" s="176"/>
      <c r="FAN179" s="176"/>
      <c r="FAO179" s="176"/>
      <c r="FAP179" s="176"/>
      <c r="FAQ179" s="176"/>
      <c r="FAR179" s="176"/>
      <c r="FAS179" s="176"/>
      <c r="FAT179" s="176"/>
      <c r="FAU179" s="176"/>
      <c r="FAV179" s="176"/>
      <c r="FAW179" s="176"/>
      <c r="FAX179" s="176"/>
      <c r="FAY179" s="176"/>
      <c r="FAZ179" s="176"/>
      <c r="FBA179" s="176"/>
      <c r="FBB179" s="176"/>
      <c r="FBC179" s="176"/>
      <c r="FBD179" s="176"/>
      <c r="FBE179" s="176"/>
      <c r="FBF179" s="176"/>
      <c r="FBG179" s="176"/>
      <c r="FBH179" s="176"/>
      <c r="FBI179" s="176"/>
      <c r="FBJ179" s="176"/>
      <c r="FBK179" s="176"/>
      <c r="FBL179" s="176"/>
      <c r="FBM179" s="176"/>
      <c r="FBN179" s="176"/>
      <c r="FBO179" s="176"/>
      <c r="FBP179" s="176"/>
      <c r="FBQ179" s="176"/>
      <c r="FBR179" s="176"/>
      <c r="FBS179" s="176"/>
      <c r="FBT179" s="176"/>
      <c r="FBU179" s="176"/>
      <c r="FBV179" s="176"/>
      <c r="FBW179" s="176"/>
      <c r="FBX179" s="176"/>
      <c r="FBY179" s="176"/>
      <c r="FBZ179" s="176"/>
      <c r="FCA179" s="176"/>
      <c r="FCB179" s="176"/>
      <c r="FCC179" s="176"/>
      <c r="FCD179" s="176"/>
      <c r="FCE179" s="176"/>
      <c r="FCF179" s="176"/>
      <c r="FCG179" s="176"/>
      <c r="FCH179" s="176"/>
      <c r="FCI179" s="176"/>
      <c r="FCJ179" s="176"/>
      <c r="FCK179" s="176"/>
      <c r="FCL179" s="176"/>
      <c r="FCM179" s="176"/>
      <c r="FCN179" s="176"/>
      <c r="FCO179" s="176"/>
      <c r="FCP179" s="176"/>
      <c r="FCQ179" s="176"/>
      <c r="FCR179" s="176"/>
      <c r="FCS179" s="176"/>
      <c r="FCT179" s="176"/>
      <c r="FCU179" s="176"/>
      <c r="FCV179" s="176"/>
      <c r="FCW179" s="176"/>
      <c r="FCX179" s="176"/>
      <c r="FCY179" s="176"/>
      <c r="FCZ179" s="176"/>
      <c r="FDA179" s="176"/>
      <c r="FDB179" s="176"/>
      <c r="FDC179" s="176"/>
      <c r="FDD179" s="176"/>
      <c r="FDE179" s="176"/>
      <c r="FDF179" s="176"/>
      <c r="FDG179" s="176"/>
      <c r="FDH179" s="176"/>
      <c r="FDI179" s="176"/>
      <c r="FDJ179" s="176"/>
      <c r="FDK179" s="176"/>
      <c r="FDL179" s="176"/>
      <c r="FDM179" s="176"/>
      <c r="FDN179" s="176"/>
      <c r="FDO179" s="176"/>
      <c r="FDP179" s="176"/>
      <c r="FDQ179" s="176"/>
      <c r="FDR179" s="176"/>
      <c r="FDS179" s="176"/>
      <c r="FDT179" s="176"/>
      <c r="FDU179" s="176"/>
      <c r="FDV179" s="176"/>
      <c r="FDW179" s="176"/>
      <c r="FDX179" s="176"/>
      <c r="FDY179" s="176"/>
      <c r="FDZ179" s="176"/>
      <c r="FEA179" s="176"/>
      <c r="FEB179" s="176"/>
      <c r="FEC179" s="176"/>
      <c r="FED179" s="176"/>
      <c r="FEE179" s="176"/>
      <c r="FEF179" s="176"/>
      <c r="FEG179" s="176"/>
      <c r="FEH179" s="176"/>
      <c r="FEI179" s="176"/>
      <c r="FEJ179" s="176"/>
      <c r="FEK179" s="176"/>
      <c r="FEL179" s="176"/>
      <c r="FEM179" s="176"/>
      <c r="FEN179" s="176"/>
      <c r="FEO179" s="176"/>
      <c r="FEP179" s="176"/>
      <c r="FEQ179" s="176"/>
      <c r="FER179" s="176"/>
      <c r="FES179" s="176"/>
      <c r="FET179" s="176"/>
      <c r="FEU179" s="176"/>
      <c r="FEV179" s="176"/>
      <c r="FEW179" s="176"/>
      <c r="FEX179" s="176"/>
      <c r="FEY179" s="176"/>
      <c r="FEZ179" s="176"/>
      <c r="FFA179" s="176"/>
      <c r="FFB179" s="176"/>
      <c r="FFC179" s="176"/>
      <c r="FFD179" s="176"/>
      <c r="FFE179" s="176"/>
      <c r="FFF179" s="176"/>
      <c r="FFG179" s="176"/>
      <c r="FFH179" s="176"/>
      <c r="FFI179" s="176"/>
      <c r="FFJ179" s="176"/>
      <c r="FFK179" s="176"/>
      <c r="FFL179" s="176"/>
      <c r="FFM179" s="176"/>
      <c r="FFN179" s="176"/>
      <c r="FFO179" s="176"/>
      <c r="FFP179" s="176"/>
      <c r="FFQ179" s="176"/>
      <c r="FFR179" s="176"/>
      <c r="FFS179" s="176"/>
      <c r="FFT179" s="176"/>
      <c r="FFU179" s="176"/>
      <c r="FFV179" s="176"/>
      <c r="FFW179" s="176"/>
      <c r="FFX179" s="176"/>
      <c r="FFY179" s="176"/>
      <c r="FFZ179" s="176"/>
      <c r="FGA179" s="176"/>
      <c r="FGB179" s="176"/>
      <c r="FGC179" s="176"/>
      <c r="FGD179" s="176"/>
      <c r="FGE179" s="176"/>
      <c r="FGF179" s="176"/>
      <c r="FGG179" s="176"/>
      <c r="FGH179" s="176"/>
      <c r="FGI179" s="176"/>
      <c r="FGJ179" s="176"/>
      <c r="FGK179" s="176"/>
      <c r="FGL179" s="176"/>
      <c r="FGM179" s="176"/>
      <c r="FGN179" s="176"/>
      <c r="FGO179" s="176"/>
      <c r="FGP179" s="176"/>
      <c r="FGQ179" s="176"/>
      <c r="FGR179" s="176"/>
      <c r="FGS179" s="176"/>
      <c r="FGT179" s="176"/>
      <c r="FGU179" s="176"/>
      <c r="FGV179" s="176"/>
      <c r="FGW179" s="176"/>
      <c r="FGX179" s="176"/>
      <c r="FGY179" s="176"/>
      <c r="FGZ179" s="176"/>
      <c r="FHA179" s="176"/>
      <c r="FHB179" s="176"/>
      <c r="FHC179" s="176"/>
      <c r="FHD179" s="176"/>
      <c r="FHE179" s="176"/>
      <c r="FHF179" s="176"/>
      <c r="FHG179" s="176"/>
      <c r="FHH179" s="176"/>
      <c r="FHI179" s="176"/>
      <c r="FHJ179" s="176"/>
      <c r="FHK179" s="176"/>
      <c r="FHL179" s="176"/>
      <c r="FHM179" s="176"/>
      <c r="FHN179" s="176"/>
      <c r="FHO179" s="176"/>
      <c r="FHP179" s="176"/>
      <c r="FHQ179" s="176"/>
      <c r="FHR179" s="176"/>
      <c r="FHS179" s="176"/>
      <c r="FHT179" s="176"/>
      <c r="FHU179" s="176"/>
      <c r="FHV179" s="176"/>
      <c r="FHW179" s="176"/>
      <c r="FHX179" s="176"/>
      <c r="FHY179" s="176"/>
      <c r="FHZ179" s="176"/>
      <c r="FIA179" s="176"/>
      <c r="FIB179" s="176"/>
      <c r="FIC179" s="176"/>
      <c r="FID179" s="176"/>
      <c r="FIE179" s="176"/>
      <c r="FIF179" s="176"/>
      <c r="FIG179" s="176"/>
      <c r="FIH179" s="176"/>
      <c r="FII179" s="176"/>
      <c r="FIJ179" s="176"/>
      <c r="FIK179" s="176"/>
      <c r="FIL179" s="176"/>
      <c r="FIM179" s="176"/>
      <c r="FIN179" s="176"/>
      <c r="FIO179" s="176"/>
      <c r="FIP179" s="176"/>
      <c r="FIQ179" s="176"/>
      <c r="FIR179" s="176"/>
      <c r="FIS179" s="176"/>
      <c r="FIT179" s="176"/>
      <c r="FIU179" s="176"/>
      <c r="FIV179" s="176"/>
      <c r="FIW179" s="176"/>
      <c r="FIX179" s="176"/>
      <c r="FIY179" s="176"/>
      <c r="FIZ179" s="176"/>
      <c r="FJA179" s="176"/>
      <c r="FJB179" s="176"/>
      <c r="FJC179" s="176"/>
      <c r="FJD179" s="176"/>
      <c r="FJE179" s="176"/>
      <c r="FJF179" s="176"/>
      <c r="FJG179" s="176"/>
      <c r="FJH179" s="176"/>
      <c r="FJI179" s="176"/>
      <c r="FJJ179" s="176"/>
      <c r="FJK179" s="176"/>
      <c r="FJL179" s="176"/>
      <c r="FJM179" s="176"/>
      <c r="FJN179" s="176"/>
      <c r="FJO179" s="176"/>
      <c r="FJP179" s="176"/>
      <c r="FJQ179" s="176"/>
      <c r="FJR179" s="176"/>
      <c r="FJS179" s="176"/>
      <c r="FJT179" s="176"/>
      <c r="FJU179" s="176"/>
      <c r="FJV179" s="176"/>
      <c r="FJW179" s="176"/>
      <c r="FJX179" s="176"/>
      <c r="FJY179" s="176"/>
      <c r="FJZ179" s="176"/>
      <c r="FKA179" s="176"/>
      <c r="FKB179" s="176"/>
      <c r="FKC179" s="176"/>
      <c r="FKD179" s="176"/>
      <c r="FKE179" s="176"/>
      <c r="FKF179" s="176"/>
      <c r="FKG179" s="176"/>
      <c r="FKH179" s="176"/>
      <c r="FKI179" s="176"/>
      <c r="FKJ179" s="176"/>
      <c r="FKK179" s="176"/>
      <c r="FKL179" s="176"/>
      <c r="FKM179" s="176"/>
      <c r="FKN179" s="176"/>
      <c r="FKO179" s="176"/>
      <c r="FKP179" s="176"/>
      <c r="FKQ179" s="176"/>
      <c r="FKR179" s="176"/>
      <c r="FKS179" s="176"/>
      <c r="FKT179" s="176"/>
      <c r="FKU179" s="176"/>
      <c r="FKV179" s="176"/>
      <c r="FKW179" s="176"/>
      <c r="FKX179" s="176"/>
      <c r="FKY179" s="176"/>
      <c r="FKZ179" s="176"/>
      <c r="FLA179" s="176"/>
      <c r="FLB179" s="176"/>
      <c r="FLC179" s="176"/>
      <c r="FLD179" s="176"/>
      <c r="FLE179" s="176"/>
      <c r="FLF179" s="176"/>
      <c r="FLG179" s="176"/>
      <c r="FLH179" s="176"/>
      <c r="FLI179" s="176"/>
      <c r="FLJ179" s="176"/>
      <c r="FLK179" s="176"/>
      <c r="FLL179" s="176"/>
      <c r="FLM179" s="176"/>
      <c r="FLN179" s="176"/>
      <c r="FLO179" s="176"/>
      <c r="FLP179" s="176"/>
      <c r="FLQ179" s="176"/>
      <c r="FLR179" s="176"/>
      <c r="FLS179" s="176"/>
      <c r="FLT179" s="176"/>
      <c r="FLU179" s="176"/>
      <c r="FLV179" s="176"/>
      <c r="FLW179" s="176"/>
      <c r="FLX179" s="176"/>
      <c r="FLY179" s="176"/>
      <c r="FLZ179" s="176"/>
      <c r="FMA179" s="176"/>
      <c r="FMB179" s="176"/>
      <c r="FMC179" s="176"/>
      <c r="FMD179" s="176"/>
      <c r="FME179" s="176"/>
      <c r="FMF179" s="176"/>
      <c r="FMG179" s="176"/>
      <c r="FMH179" s="176"/>
      <c r="FMI179" s="176"/>
      <c r="FMJ179" s="176"/>
      <c r="FMK179" s="176"/>
      <c r="FML179" s="176"/>
      <c r="FMM179" s="176"/>
      <c r="FMN179" s="176"/>
      <c r="FMO179" s="176"/>
      <c r="FMP179" s="176"/>
      <c r="FMQ179" s="176"/>
      <c r="FMR179" s="176"/>
      <c r="FMS179" s="176"/>
      <c r="FMT179" s="176"/>
      <c r="FMU179" s="176"/>
      <c r="FMV179" s="176"/>
      <c r="FMW179" s="176"/>
      <c r="FMX179" s="176"/>
      <c r="FMY179" s="176"/>
      <c r="FMZ179" s="176"/>
      <c r="FNA179" s="176"/>
      <c r="FNB179" s="176"/>
      <c r="FNC179" s="176"/>
      <c r="FND179" s="176"/>
      <c r="FNE179" s="176"/>
      <c r="FNF179" s="176"/>
      <c r="FNG179" s="176"/>
      <c r="FNH179" s="176"/>
      <c r="FNI179" s="176"/>
      <c r="FNJ179" s="176"/>
      <c r="FNK179" s="176"/>
      <c r="FNL179" s="176"/>
      <c r="FNM179" s="176"/>
      <c r="FNN179" s="176"/>
      <c r="FNO179" s="176"/>
      <c r="FNP179" s="176"/>
      <c r="FNQ179" s="176"/>
      <c r="FNR179" s="176"/>
      <c r="FNS179" s="176"/>
      <c r="FNT179" s="176"/>
      <c r="FNU179" s="176"/>
      <c r="FNV179" s="176"/>
      <c r="FNW179" s="176"/>
      <c r="FNX179" s="176"/>
      <c r="FNY179" s="176"/>
      <c r="FNZ179" s="176"/>
      <c r="FOA179" s="176"/>
      <c r="FOB179" s="176"/>
      <c r="FOC179" s="176"/>
      <c r="FOD179" s="176"/>
      <c r="FOE179" s="176"/>
      <c r="FOF179" s="176"/>
      <c r="FOG179" s="176"/>
      <c r="FOH179" s="176"/>
      <c r="FOI179" s="176"/>
      <c r="FOJ179" s="176"/>
      <c r="FOK179" s="176"/>
      <c r="FOL179" s="176"/>
      <c r="FOM179" s="176"/>
      <c r="FON179" s="176"/>
      <c r="FOO179" s="176"/>
      <c r="FOP179" s="176"/>
      <c r="FOQ179" s="176"/>
      <c r="FOR179" s="176"/>
      <c r="FOS179" s="176"/>
      <c r="FOT179" s="176"/>
      <c r="FOU179" s="176"/>
      <c r="FOV179" s="176"/>
      <c r="FOW179" s="176"/>
      <c r="FOX179" s="176"/>
      <c r="FOY179" s="176"/>
      <c r="FOZ179" s="176"/>
      <c r="FPA179" s="176"/>
      <c r="FPB179" s="176"/>
      <c r="FPC179" s="176"/>
      <c r="FPD179" s="176"/>
      <c r="FPE179" s="176"/>
      <c r="FPF179" s="176"/>
      <c r="FPG179" s="176"/>
      <c r="FPH179" s="176"/>
      <c r="FPI179" s="176"/>
      <c r="FPJ179" s="176"/>
      <c r="FPK179" s="176"/>
      <c r="FPL179" s="176"/>
      <c r="FPM179" s="176"/>
      <c r="FPN179" s="176"/>
      <c r="FPO179" s="176"/>
      <c r="FPP179" s="176"/>
      <c r="FPQ179" s="176"/>
      <c r="FPR179" s="176"/>
      <c r="FPS179" s="176"/>
      <c r="FPT179" s="176"/>
      <c r="FPU179" s="176"/>
      <c r="FPV179" s="176"/>
      <c r="FPW179" s="176"/>
      <c r="FPX179" s="176"/>
      <c r="FPY179" s="176"/>
      <c r="FPZ179" s="176"/>
      <c r="FQA179" s="176"/>
      <c r="FQB179" s="176"/>
      <c r="FQC179" s="176"/>
      <c r="FQD179" s="176"/>
      <c r="FQE179" s="176"/>
      <c r="FQF179" s="176"/>
      <c r="FQG179" s="176"/>
      <c r="FQH179" s="176"/>
      <c r="FQI179" s="176"/>
      <c r="FQJ179" s="176"/>
      <c r="FQK179" s="176"/>
      <c r="FQL179" s="176"/>
      <c r="FQM179" s="176"/>
      <c r="FQN179" s="176"/>
      <c r="FQO179" s="176"/>
      <c r="FQP179" s="176"/>
      <c r="FQQ179" s="176"/>
      <c r="FQR179" s="176"/>
      <c r="FQS179" s="176"/>
      <c r="FQT179" s="176"/>
      <c r="FQU179" s="176"/>
      <c r="FQV179" s="176"/>
      <c r="FQW179" s="176"/>
      <c r="FQX179" s="176"/>
      <c r="FQY179" s="176"/>
      <c r="FQZ179" s="176"/>
      <c r="FRA179" s="176"/>
      <c r="FRB179" s="176"/>
      <c r="FRC179" s="176"/>
      <c r="FRD179" s="176"/>
      <c r="FRE179" s="176"/>
      <c r="FRF179" s="176"/>
      <c r="FRG179" s="176"/>
      <c r="FRH179" s="176"/>
      <c r="FRI179" s="176"/>
      <c r="FRJ179" s="176"/>
      <c r="FRK179" s="176"/>
      <c r="FRL179" s="176"/>
      <c r="FRM179" s="176"/>
      <c r="FRN179" s="176"/>
      <c r="FRO179" s="176"/>
      <c r="FRP179" s="176"/>
      <c r="FRQ179" s="176"/>
      <c r="FRR179" s="176"/>
      <c r="FRS179" s="176"/>
      <c r="FRT179" s="176"/>
      <c r="FRU179" s="176"/>
      <c r="FRV179" s="176"/>
      <c r="FRW179" s="176"/>
      <c r="FRX179" s="176"/>
      <c r="FRY179" s="176"/>
      <c r="FRZ179" s="176"/>
      <c r="FSA179" s="176"/>
      <c r="FSB179" s="176"/>
      <c r="FSC179" s="176"/>
      <c r="FSD179" s="176"/>
      <c r="FSE179" s="176"/>
      <c r="FSF179" s="176"/>
      <c r="FSG179" s="176"/>
      <c r="FSH179" s="176"/>
      <c r="FSI179" s="176"/>
      <c r="FSJ179" s="176"/>
      <c r="FSK179" s="176"/>
      <c r="FSL179" s="176"/>
      <c r="FSM179" s="176"/>
      <c r="FSN179" s="176"/>
      <c r="FSO179" s="176"/>
      <c r="FSP179" s="176"/>
      <c r="FSQ179" s="176"/>
      <c r="FSR179" s="176"/>
      <c r="FSS179" s="176"/>
      <c r="FST179" s="176"/>
      <c r="FSU179" s="176"/>
      <c r="FSV179" s="176"/>
      <c r="FSW179" s="176"/>
      <c r="FSX179" s="176"/>
      <c r="FSY179" s="176"/>
      <c r="FSZ179" s="176"/>
      <c r="FTA179" s="176"/>
      <c r="FTB179" s="176"/>
      <c r="FTC179" s="176"/>
      <c r="FTD179" s="176"/>
      <c r="FTE179" s="176"/>
      <c r="FTF179" s="176"/>
      <c r="FTG179" s="176"/>
      <c r="FTH179" s="176"/>
      <c r="FTI179" s="176"/>
      <c r="FTJ179" s="176"/>
      <c r="FTK179" s="176"/>
      <c r="FTL179" s="176"/>
      <c r="FTM179" s="176"/>
      <c r="FTN179" s="176"/>
      <c r="FTO179" s="176"/>
      <c r="FTP179" s="176"/>
      <c r="FTQ179" s="176"/>
      <c r="FTR179" s="176"/>
      <c r="FTS179" s="176"/>
      <c r="FTT179" s="176"/>
      <c r="FTU179" s="176"/>
      <c r="FTV179" s="176"/>
      <c r="FTW179" s="176"/>
      <c r="FTX179" s="176"/>
      <c r="FTY179" s="176"/>
      <c r="FTZ179" s="176"/>
      <c r="FUA179" s="176"/>
      <c r="FUB179" s="176"/>
      <c r="FUC179" s="176"/>
      <c r="FUD179" s="176"/>
      <c r="FUE179" s="176"/>
      <c r="FUF179" s="176"/>
      <c r="FUG179" s="176"/>
      <c r="FUH179" s="176"/>
      <c r="FUI179" s="176"/>
      <c r="FUJ179" s="176"/>
      <c r="FUK179" s="176"/>
      <c r="FUL179" s="176"/>
      <c r="FUM179" s="176"/>
      <c r="FUN179" s="176"/>
      <c r="FUO179" s="176"/>
      <c r="FUP179" s="176"/>
      <c r="FUQ179" s="176"/>
      <c r="FUR179" s="176"/>
      <c r="FUS179" s="176"/>
      <c r="FUT179" s="176"/>
      <c r="FUU179" s="176"/>
      <c r="FUV179" s="176"/>
      <c r="FUW179" s="176"/>
      <c r="FUX179" s="176"/>
      <c r="FUY179" s="176"/>
      <c r="FUZ179" s="176"/>
      <c r="FVA179" s="176"/>
      <c r="FVB179" s="176"/>
      <c r="FVC179" s="176"/>
      <c r="FVD179" s="176"/>
      <c r="FVE179" s="176"/>
      <c r="FVF179" s="176"/>
      <c r="FVG179" s="176"/>
      <c r="FVH179" s="176"/>
      <c r="FVI179" s="176"/>
      <c r="FVJ179" s="176"/>
      <c r="FVK179" s="176"/>
      <c r="FVL179" s="176"/>
      <c r="FVM179" s="176"/>
      <c r="FVN179" s="176"/>
      <c r="FVO179" s="176"/>
      <c r="FVP179" s="176"/>
      <c r="FVQ179" s="176"/>
      <c r="FVR179" s="176"/>
      <c r="FVS179" s="176"/>
      <c r="FVT179" s="176"/>
      <c r="FVU179" s="176"/>
      <c r="FVV179" s="176"/>
      <c r="FVW179" s="176"/>
      <c r="FVX179" s="176"/>
      <c r="FVY179" s="176"/>
      <c r="FVZ179" s="176"/>
      <c r="FWA179" s="176"/>
      <c r="FWB179" s="176"/>
      <c r="FWC179" s="176"/>
      <c r="FWD179" s="176"/>
      <c r="FWE179" s="176"/>
      <c r="FWF179" s="176"/>
      <c r="FWG179" s="176"/>
      <c r="FWH179" s="176"/>
      <c r="FWI179" s="176"/>
      <c r="FWJ179" s="176"/>
      <c r="FWK179" s="176"/>
      <c r="FWL179" s="176"/>
      <c r="FWM179" s="176"/>
      <c r="FWN179" s="176"/>
      <c r="FWO179" s="176"/>
      <c r="FWP179" s="176"/>
      <c r="FWQ179" s="176"/>
      <c r="FWR179" s="176"/>
      <c r="FWS179" s="176"/>
      <c r="FWT179" s="176"/>
      <c r="FWU179" s="176"/>
      <c r="FWV179" s="176"/>
      <c r="FWW179" s="176"/>
      <c r="FWX179" s="176"/>
      <c r="FWY179" s="176"/>
      <c r="FWZ179" s="176"/>
      <c r="FXA179" s="176"/>
      <c r="FXB179" s="176"/>
      <c r="FXC179" s="176"/>
      <c r="FXD179" s="176"/>
      <c r="FXE179" s="176"/>
      <c r="FXF179" s="176"/>
      <c r="FXG179" s="176"/>
      <c r="FXH179" s="176"/>
      <c r="FXI179" s="176"/>
      <c r="FXJ179" s="176"/>
      <c r="FXK179" s="176"/>
      <c r="FXL179" s="176"/>
      <c r="FXM179" s="176"/>
      <c r="FXN179" s="176"/>
      <c r="FXO179" s="176"/>
      <c r="FXP179" s="176"/>
      <c r="FXQ179" s="176"/>
      <c r="FXR179" s="176"/>
      <c r="FXS179" s="176"/>
      <c r="FXT179" s="176"/>
      <c r="FXU179" s="176"/>
      <c r="FXV179" s="176"/>
      <c r="FXW179" s="176"/>
      <c r="FXX179" s="176"/>
      <c r="FXY179" s="176"/>
      <c r="FXZ179" s="176"/>
      <c r="FYA179" s="176"/>
      <c r="FYB179" s="176"/>
      <c r="FYC179" s="176"/>
      <c r="FYD179" s="176"/>
      <c r="FYE179" s="176"/>
      <c r="FYF179" s="176"/>
      <c r="FYG179" s="176"/>
      <c r="FYH179" s="176"/>
      <c r="FYI179" s="176"/>
      <c r="FYJ179" s="176"/>
      <c r="FYK179" s="176"/>
      <c r="FYL179" s="176"/>
      <c r="FYM179" s="176"/>
      <c r="FYN179" s="176"/>
      <c r="FYO179" s="176"/>
      <c r="FYP179" s="176"/>
      <c r="FYQ179" s="176"/>
      <c r="FYR179" s="176"/>
      <c r="FYS179" s="176"/>
      <c r="FYT179" s="176"/>
      <c r="FYU179" s="176"/>
      <c r="FYV179" s="176"/>
      <c r="FYW179" s="176"/>
      <c r="FYX179" s="176"/>
      <c r="FYY179" s="176"/>
      <c r="FYZ179" s="176"/>
      <c r="FZA179" s="176"/>
      <c r="FZB179" s="176"/>
      <c r="FZC179" s="176"/>
      <c r="FZD179" s="176"/>
      <c r="FZE179" s="176"/>
      <c r="FZF179" s="176"/>
      <c r="FZG179" s="176"/>
      <c r="FZH179" s="176"/>
      <c r="FZI179" s="176"/>
      <c r="FZJ179" s="176"/>
      <c r="FZK179" s="176"/>
      <c r="FZL179" s="176"/>
      <c r="FZM179" s="176"/>
      <c r="FZN179" s="176"/>
      <c r="FZO179" s="176"/>
      <c r="FZP179" s="176"/>
      <c r="FZQ179" s="176"/>
      <c r="FZR179" s="176"/>
      <c r="FZS179" s="176"/>
      <c r="FZT179" s="176"/>
      <c r="FZU179" s="176"/>
      <c r="FZV179" s="176"/>
      <c r="FZW179" s="176"/>
      <c r="FZX179" s="176"/>
      <c r="FZY179" s="176"/>
      <c r="FZZ179" s="176"/>
      <c r="GAA179" s="176"/>
      <c r="GAB179" s="176"/>
      <c r="GAC179" s="176"/>
      <c r="GAD179" s="176"/>
      <c r="GAE179" s="176"/>
      <c r="GAF179" s="176"/>
      <c r="GAG179" s="176"/>
      <c r="GAH179" s="176"/>
      <c r="GAI179" s="176"/>
      <c r="GAJ179" s="176"/>
      <c r="GAK179" s="176"/>
      <c r="GAL179" s="176"/>
      <c r="GAM179" s="176"/>
      <c r="GAN179" s="176"/>
      <c r="GAO179" s="176"/>
      <c r="GAP179" s="176"/>
      <c r="GAQ179" s="176"/>
      <c r="GAR179" s="176"/>
      <c r="GAS179" s="176"/>
      <c r="GAT179" s="176"/>
      <c r="GAU179" s="176"/>
      <c r="GAV179" s="176"/>
      <c r="GAW179" s="176"/>
      <c r="GAX179" s="176"/>
      <c r="GAY179" s="176"/>
      <c r="GAZ179" s="176"/>
      <c r="GBA179" s="176"/>
      <c r="GBB179" s="176"/>
      <c r="GBC179" s="176"/>
      <c r="GBD179" s="176"/>
      <c r="GBE179" s="176"/>
      <c r="GBF179" s="176"/>
      <c r="GBG179" s="176"/>
      <c r="GBH179" s="176"/>
      <c r="GBI179" s="176"/>
      <c r="GBJ179" s="176"/>
      <c r="GBK179" s="176"/>
      <c r="GBL179" s="176"/>
      <c r="GBM179" s="176"/>
      <c r="GBN179" s="176"/>
      <c r="GBO179" s="176"/>
      <c r="GBP179" s="176"/>
      <c r="GBQ179" s="176"/>
      <c r="GBR179" s="176"/>
      <c r="GBS179" s="176"/>
      <c r="GBT179" s="176"/>
      <c r="GBU179" s="176"/>
      <c r="GBV179" s="176"/>
      <c r="GBW179" s="176"/>
      <c r="GBX179" s="176"/>
      <c r="GBY179" s="176"/>
      <c r="GBZ179" s="176"/>
      <c r="GCA179" s="176"/>
      <c r="GCB179" s="176"/>
      <c r="GCC179" s="176"/>
      <c r="GCD179" s="176"/>
      <c r="GCE179" s="176"/>
      <c r="GCF179" s="176"/>
      <c r="GCG179" s="176"/>
      <c r="GCH179" s="176"/>
      <c r="GCI179" s="176"/>
      <c r="GCJ179" s="176"/>
      <c r="GCK179" s="176"/>
      <c r="GCL179" s="176"/>
      <c r="GCM179" s="176"/>
      <c r="GCN179" s="176"/>
      <c r="GCO179" s="176"/>
      <c r="GCP179" s="176"/>
      <c r="GCQ179" s="176"/>
      <c r="GCR179" s="176"/>
      <c r="GCS179" s="176"/>
      <c r="GCT179" s="176"/>
      <c r="GCU179" s="176"/>
      <c r="GCV179" s="176"/>
      <c r="GCW179" s="176"/>
      <c r="GCX179" s="176"/>
      <c r="GCY179" s="176"/>
      <c r="GCZ179" s="176"/>
      <c r="GDA179" s="176"/>
      <c r="GDB179" s="176"/>
      <c r="GDC179" s="176"/>
      <c r="GDD179" s="176"/>
      <c r="GDE179" s="176"/>
      <c r="GDF179" s="176"/>
      <c r="GDG179" s="176"/>
      <c r="GDH179" s="176"/>
      <c r="GDI179" s="176"/>
      <c r="GDJ179" s="176"/>
      <c r="GDK179" s="176"/>
      <c r="GDL179" s="176"/>
      <c r="GDM179" s="176"/>
      <c r="GDN179" s="176"/>
      <c r="GDO179" s="176"/>
      <c r="GDP179" s="176"/>
      <c r="GDQ179" s="176"/>
      <c r="GDR179" s="176"/>
      <c r="GDS179" s="176"/>
      <c r="GDT179" s="176"/>
      <c r="GDU179" s="176"/>
      <c r="GDV179" s="176"/>
      <c r="GDW179" s="176"/>
      <c r="GDX179" s="176"/>
      <c r="GDY179" s="176"/>
      <c r="GDZ179" s="176"/>
      <c r="GEA179" s="176"/>
      <c r="GEB179" s="176"/>
      <c r="GEC179" s="176"/>
      <c r="GED179" s="176"/>
      <c r="GEE179" s="176"/>
      <c r="GEF179" s="176"/>
      <c r="GEG179" s="176"/>
      <c r="GEH179" s="176"/>
      <c r="GEI179" s="176"/>
      <c r="GEJ179" s="176"/>
      <c r="GEK179" s="176"/>
      <c r="GEL179" s="176"/>
      <c r="GEM179" s="176"/>
      <c r="GEN179" s="176"/>
      <c r="GEO179" s="176"/>
      <c r="GEP179" s="176"/>
      <c r="GEQ179" s="176"/>
      <c r="GER179" s="176"/>
      <c r="GES179" s="176"/>
      <c r="GET179" s="176"/>
      <c r="GEU179" s="176"/>
      <c r="GEV179" s="176"/>
      <c r="GEW179" s="176"/>
      <c r="GEX179" s="176"/>
      <c r="GEY179" s="176"/>
      <c r="GEZ179" s="176"/>
      <c r="GFA179" s="176"/>
      <c r="GFB179" s="176"/>
      <c r="GFC179" s="176"/>
      <c r="GFD179" s="176"/>
      <c r="GFE179" s="176"/>
      <c r="GFF179" s="176"/>
      <c r="GFG179" s="176"/>
      <c r="GFH179" s="176"/>
      <c r="GFI179" s="176"/>
      <c r="GFJ179" s="176"/>
      <c r="GFK179" s="176"/>
      <c r="GFL179" s="176"/>
      <c r="GFM179" s="176"/>
      <c r="GFN179" s="176"/>
      <c r="GFO179" s="176"/>
      <c r="GFP179" s="176"/>
      <c r="GFQ179" s="176"/>
      <c r="GFR179" s="176"/>
      <c r="GFS179" s="176"/>
      <c r="GFT179" s="176"/>
      <c r="GFU179" s="176"/>
      <c r="GFV179" s="176"/>
      <c r="GFW179" s="176"/>
      <c r="GFX179" s="176"/>
      <c r="GFY179" s="176"/>
      <c r="GFZ179" s="176"/>
      <c r="GGA179" s="176"/>
      <c r="GGB179" s="176"/>
      <c r="GGC179" s="176"/>
      <c r="GGD179" s="176"/>
      <c r="GGE179" s="176"/>
      <c r="GGF179" s="176"/>
      <c r="GGG179" s="176"/>
      <c r="GGH179" s="176"/>
      <c r="GGI179" s="176"/>
      <c r="GGJ179" s="176"/>
      <c r="GGK179" s="176"/>
      <c r="GGL179" s="176"/>
      <c r="GGM179" s="176"/>
      <c r="GGN179" s="176"/>
      <c r="GGO179" s="176"/>
      <c r="GGP179" s="176"/>
      <c r="GGQ179" s="176"/>
      <c r="GGR179" s="176"/>
      <c r="GGS179" s="176"/>
      <c r="GGT179" s="176"/>
      <c r="GGU179" s="176"/>
      <c r="GGV179" s="176"/>
      <c r="GGW179" s="176"/>
      <c r="GGX179" s="176"/>
      <c r="GGY179" s="176"/>
      <c r="GGZ179" s="176"/>
      <c r="GHA179" s="176"/>
      <c r="GHB179" s="176"/>
      <c r="GHC179" s="176"/>
      <c r="GHD179" s="176"/>
      <c r="GHE179" s="176"/>
      <c r="GHF179" s="176"/>
      <c r="GHG179" s="176"/>
      <c r="GHH179" s="176"/>
      <c r="GHI179" s="176"/>
      <c r="GHJ179" s="176"/>
      <c r="GHK179" s="176"/>
      <c r="GHL179" s="176"/>
      <c r="GHM179" s="176"/>
      <c r="GHN179" s="176"/>
      <c r="GHO179" s="176"/>
      <c r="GHP179" s="176"/>
      <c r="GHQ179" s="176"/>
      <c r="GHR179" s="176"/>
      <c r="GHS179" s="176"/>
      <c r="GHT179" s="176"/>
      <c r="GHU179" s="176"/>
      <c r="GHV179" s="176"/>
      <c r="GHW179" s="176"/>
      <c r="GHX179" s="176"/>
      <c r="GHY179" s="176"/>
      <c r="GHZ179" s="176"/>
      <c r="GIA179" s="176"/>
      <c r="GIB179" s="176"/>
      <c r="GIC179" s="176"/>
      <c r="GID179" s="176"/>
      <c r="GIE179" s="176"/>
      <c r="GIF179" s="176"/>
      <c r="GIG179" s="176"/>
      <c r="GIH179" s="176"/>
      <c r="GII179" s="176"/>
      <c r="GIJ179" s="176"/>
      <c r="GIK179" s="176"/>
      <c r="GIL179" s="176"/>
      <c r="GIM179" s="176"/>
      <c r="GIN179" s="176"/>
      <c r="GIO179" s="176"/>
      <c r="GIP179" s="176"/>
      <c r="GIQ179" s="176"/>
      <c r="GIR179" s="176"/>
      <c r="GIS179" s="176"/>
      <c r="GIT179" s="176"/>
      <c r="GIU179" s="176"/>
      <c r="GIV179" s="176"/>
      <c r="GIW179" s="176"/>
      <c r="GIX179" s="176"/>
      <c r="GIY179" s="176"/>
      <c r="GIZ179" s="176"/>
      <c r="GJA179" s="176"/>
      <c r="GJB179" s="176"/>
      <c r="GJC179" s="176"/>
      <c r="GJD179" s="176"/>
      <c r="GJE179" s="176"/>
      <c r="GJF179" s="176"/>
      <c r="GJG179" s="176"/>
      <c r="GJH179" s="176"/>
      <c r="GJI179" s="176"/>
      <c r="GJJ179" s="176"/>
      <c r="GJK179" s="176"/>
      <c r="GJL179" s="176"/>
      <c r="GJM179" s="176"/>
      <c r="GJN179" s="176"/>
      <c r="GJO179" s="176"/>
      <c r="GJP179" s="176"/>
      <c r="GJQ179" s="176"/>
      <c r="GJR179" s="176"/>
      <c r="GJS179" s="176"/>
      <c r="GJT179" s="176"/>
      <c r="GJU179" s="176"/>
      <c r="GJV179" s="176"/>
      <c r="GJW179" s="176"/>
      <c r="GJX179" s="176"/>
      <c r="GJY179" s="176"/>
      <c r="GJZ179" s="176"/>
      <c r="GKA179" s="176"/>
      <c r="GKB179" s="176"/>
      <c r="GKC179" s="176"/>
      <c r="GKD179" s="176"/>
      <c r="GKE179" s="176"/>
      <c r="GKF179" s="176"/>
      <c r="GKG179" s="176"/>
      <c r="GKH179" s="176"/>
      <c r="GKI179" s="176"/>
      <c r="GKJ179" s="176"/>
      <c r="GKK179" s="176"/>
      <c r="GKL179" s="176"/>
      <c r="GKM179" s="176"/>
      <c r="GKN179" s="176"/>
      <c r="GKO179" s="176"/>
      <c r="GKP179" s="176"/>
      <c r="GKQ179" s="176"/>
      <c r="GKR179" s="176"/>
      <c r="GKS179" s="176"/>
      <c r="GKT179" s="176"/>
      <c r="GKU179" s="176"/>
      <c r="GKV179" s="176"/>
      <c r="GKW179" s="176"/>
      <c r="GKX179" s="176"/>
      <c r="GKY179" s="176"/>
      <c r="GKZ179" s="176"/>
      <c r="GLA179" s="176"/>
      <c r="GLB179" s="176"/>
      <c r="GLC179" s="176"/>
      <c r="GLD179" s="176"/>
      <c r="GLE179" s="176"/>
      <c r="GLF179" s="176"/>
      <c r="GLG179" s="176"/>
      <c r="GLH179" s="176"/>
      <c r="GLI179" s="176"/>
      <c r="GLJ179" s="176"/>
      <c r="GLK179" s="176"/>
      <c r="GLL179" s="176"/>
      <c r="GLM179" s="176"/>
      <c r="GLN179" s="176"/>
      <c r="GLO179" s="176"/>
      <c r="GLP179" s="176"/>
      <c r="GLQ179" s="176"/>
      <c r="GLR179" s="176"/>
      <c r="GLS179" s="176"/>
      <c r="GLT179" s="176"/>
      <c r="GLU179" s="176"/>
      <c r="GLV179" s="176"/>
      <c r="GLW179" s="176"/>
      <c r="GLX179" s="176"/>
      <c r="GLY179" s="176"/>
      <c r="GLZ179" s="176"/>
      <c r="GMA179" s="176"/>
      <c r="GMB179" s="176"/>
      <c r="GMC179" s="176"/>
      <c r="GMD179" s="176"/>
      <c r="GME179" s="176"/>
      <c r="GMF179" s="176"/>
      <c r="GMG179" s="176"/>
      <c r="GMH179" s="176"/>
      <c r="GMI179" s="176"/>
      <c r="GMJ179" s="176"/>
      <c r="GMK179" s="176"/>
      <c r="GML179" s="176"/>
      <c r="GMM179" s="176"/>
      <c r="GMN179" s="176"/>
      <c r="GMO179" s="176"/>
      <c r="GMP179" s="176"/>
      <c r="GMQ179" s="176"/>
      <c r="GMR179" s="176"/>
      <c r="GMS179" s="176"/>
      <c r="GMT179" s="176"/>
      <c r="GMU179" s="176"/>
      <c r="GMV179" s="176"/>
      <c r="GMW179" s="176"/>
      <c r="GMX179" s="176"/>
      <c r="GMY179" s="176"/>
      <c r="GMZ179" s="176"/>
      <c r="GNA179" s="176"/>
      <c r="GNB179" s="176"/>
      <c r="GNC179" s="176"/>
      <c r="GND179" s="176"/>
      <c r="GNE179" s="176"/>
      <c r="GNF179" s="176"/>
      <c r="GNG179" s="176"/>
      <c r="GNH179" s="176"/>
      <c r="GNI179" s="176"/>
      <c r="GNJ179" s="176"/>
      <c r="GNK179" s="176"/>
      <c r="GNL179" s="176"/>
      <c r="GNM179" s="176"/>
      <c r="GNN179" s="176"/>
      <c r="GNO179" s="176"/>
      <c r="GNP179" s="176"/>
      <c r="GNQ179" s="176"/>
      <c r="GNR179" s="176"/>
      <c r="GNS179" s="176"/>
      <c r="GNT179" s="176"/>
      <c r="GNU179" s="176"/>
      <c r="GNV179" s="176"/>
      <c r="GNW179" s="176"/>
      <c r="GNX179" s="176"/>
      <c r="GNY179" s="176"/>
      <c r="GNZ179" s="176"/>
      <c r="GOA179" s="176"/>
      <c r="GOB179" s="176"/>
      <c r="GOC179" s="176"/>
      <c r="GOD179" s="176"/>
      <c r="GOE179" s="176"/>
      <c r="GOF179" s="176"/>
      <c r="GOG179" s="176"/>
      <c r="GOH179" s="176"/>
      <c r="GOI179" s="176"/>
      <c r="GOJ179" s="176"/>
      <c r="GOK179" s="176"/>
      <c r="GOL179" s="176"/>
      <c r="GOM179" s="176"/>
      <c r="GON179" s="176"/>
      <c r="GOO179" s="176"/>
      <c r="GOP179" s="176"/>
      <c r="GOQ179" s="176"/>
      <c r="GOR179" s="176"/>
      <c r="GOS179" s="176"/>
      <c r="GOT179" s="176"/>
      <c r="GOU179" s="176"/>
      <c r="GOV179" s="176"/>
      <c r="GOW179" s="176"/>
      <c r="GOX179" s="176"/>
      <c r="GOY179" s="176"/>
      <c r="GOZ179" s="176"/>
      <c r="GPA179" s="176"/>
      <c r="GPB179" s="176"/>
      <c r="GPC179" s="176"/>
      <c r="GPD179" s="176"/>
      <c r="GPE179" s="176"/>
      <c r="GPF179" s="176"/>
      <c r="GPG179" s="176"/>
      <c r="GPH179" s="176"/>
      <c r="GPI179" s="176"/>
      <c r="GPJ179" s="176"/>
      <c r="GPK179" s="176"/>
      <c r="GPL179" s="176"/>
      <c r="GPM179" s="176"/>
      <c r="GPN179" s="176"/>
      <c r="GPO179" s="176"/>
      <c r="GPP179" s="176"/>
      <c r="GPQ179" s="176"/>
      <c r="GPR179" s="176"/>
      <c r="GPS179" s="176"/>
      <c r="GPT179" s="176"/>
      <c r="GPU179" s="176"/>
      <c r="GPV179" s="176"/>
      <c r="GPW179" s="176"/>
      <c r="GPX179" s="176"/>
      <c r="GPY179" s="176"/>
      <c r="GPZ179" s="176"/>
      <c r="GQA179" s="176"/>
      <c r="GQB179" s="176"/>
      <c r="GQC179" s="176"/>
      <c r="GQD179" s="176"/>
      <c r="GQE179" s="176"/>
      <c r="GQF179" s="176"/>
      <c r="GQG179" s="176"/>
      <c r="GQH179" s="176"/>
      <c r="GQI179" s="176"/>
      <c r="GQJ179" s="176"/>
      <c r="GQK179" s="176"/>
      <c r="GQL179" s="176"/>
      <c r="GQM179" s="176"/>
      <c r="GQN179" s="176"/>
      <c r="GQO179" s="176"/>
      <c r="GQP179" s="176"/>
      <c r="GQQ179" s="176"/>
      <c r="GQR179" s="176"/>
      <c r="GQS179" s="176"/>
      <c r="GQT179" s="176"/>
      <c r="GQU179" s="176"/>
      <c r="GQV179" s="176"/>
      <c r="GQW179" s="176"/>
      <c r="GQX179" s="176"/>
      <c r="GQY179" s="176"/>
      <c r="GQZ179" s="176"/>
      <c r="GRA179" s="176"/>
      <c r="GRB179" s="176"/>
      <c r="GRC179" s="176"/>
      <c r="GRD179" s="176"/>
      <c r="GRE179" s="176"/>
      <c r="GRF179" s="176"/>
      <c r="GRG179" s="176"/>
      <c r="GRH179" s="176"/>
      <c r="GRI179" s="176"/>
      <c r="GRJ179" s="176"/>
      <c r="GRK179" s="176"/>
      <c r="GRL179" s="176"/>
      <c r="GRM179" s="176"/>
      <c r="GRN179" s="176"/>
      <c r="GRO179" s="176"/>
      <c r="GRP179" s="176"/>
      <c r="GRQ179" s="176"/>
      <c r="GRR179" s="176"/>
      <c r="GRS179" s="176"/>
      <c r="GRT179" s="176"/>
      <c r="GRU179" s="176"/>
      <c r="GRV179" s="176"/>
      <c r="GRW179" s="176"/>
      <c r="GRX179" s="176"/>
      <c r="GRY179" s="176"/>
      <c r="GRZ179" s="176"/>
      <c r="GSA179" s="176"/>
      <c r="GSB179" s="176"/>
      <c r="GSC179" s="176"/>
      <c r="GSD179" s="176"/>
      <c r="GSE179" s="176"/>
      <c r="GSF179" s="176"/>
      <c r="GSG179" s="176"/>
      <c r="GSH179" s="176"/>
      <c r="GSI179" s="176"/>
      <c r="GSJ179" s="176"/>
      <c r="GSK179" s="176"/>
      <c r="GSL179" s="176"/>
      <c r="GSM179" s="176"/>
      <c r="GSN179" s="176"/>
      <c r="GSO179" s="176"/>
      <c r="GSP179" s="176"/>
      <c r="GSQ179" s="176"/>
      <c r="GSR179" s="176"/>
      <c r="GSS179" s="176"/>
      <c r="GST179" s="176"/>
      <c r="GSU179" s="176"/>
      <c r="GSV179" s="176"/>
      <c r="GSW179" s="176"/>
      <c r="GSX179" s="176"/>
      <c r="GSY179" s="176"/>
      <c r="GSZ179" s="176"/>
      <c r="GTA179" s="176"/>
      <c r="GTB179" s="176"/>
      <c r="GTC179" s="176"/>
      <c r="GTD179" s="176"/>
      <c r="GTE179" s="176"/>
      <c r="GTF179" s="176"/>
      <c r="GTG179" s="176"/>
      <c r="GTH179" s="176"/>
      <c r="GTI179" s="176"/>
      <c r="GTJ179" s="176"/>
      <c r="GTK179" s="176"/>
      <c r="GTL179" s="176"/>
      <c r="GTM179" s="176"/>
      <c r="GTN179" s="176"/>
      <c r="GTO179" s="176"/>
      <c r="GTP179" s="176"/>
      <c r="GTQ179" s="176"/>
      <c r="GTR179" s="176"/>
      <c r="GTS179" s="176"/>
      <c r="GTT179" s="176"/>
      <c r="GTU179" s="176"/>
      <c r="GTV179" s="176"/>
      <c r="GTW179" s="176"/>
      <c r="GTX179" s="176"/>
      <c r="GTY179" s="176"/>
      <c r="GTZ179" s="176"/>
      <c r="GUA179" s="176"/>
      <c r="GUB179" s="176"/>
      <c r="GUC179" s="176"/>
      <c r="GUD179" s="176"/>
      <c r="GUE179" s="176"/>
      <c r="GUF179" s="176"/>
      <c r="GUG179" s="176"/>
      <c r="GUH179" s="176"/>
      <c r="GUI179" s="176"/>
      <c r="GUJ179" s="176"/>
      <c r="GUK179" s="176"/>
      <c r="GUL179" s="176"/>
      <c r="GUM179" s="176"/>
      <c r="GUN179" s="176"/>
      <c r="GUO179" s="176"/>
      <c r="GUP179" s="176"/>
      <c r="GUQ179" s="176"/>
      <c r="GUR179" s="176"/>
      <c r="GUS179" s="176"/>
      <c r="GUT179" s="176"/>
      <c r="GUU179" s="176"/>
      <c r="GUV179" s="176"/>
      <c r="GUW179" s="176"/>
      <c r="GUX179" s="176"/>
      <c r="GUY179" s="176"/>
      <c r="GUZ179" s="176"/>
      <c r="GVA179" s="176"/>
      <c r="GVB179" s="176"/>
      <c r="GVC179" s="176"/>
      <c r="GVD179" s="176"/>
      <c r="GVE179" s="176"/>
      <c r="GVF179" s="176"/>
      <c r="GVG179" s="176"/>
      <c r="GVH179" s="176"/>
      <c r="GVI179" s="176"/>
      <c r="GVJ179" s="176"/>
      <c r="GVK179" s="176"/>
      <c r="GVL179" s="176"/>
      <c r="GVM179" s="176"/>
      <c r="GVN179" s="176"/>
      <c r="GVO179" s="176"/>
      <c r="GVP179" s="176"/>
      <c r="GVQ179" s="176"/>
      <c r="GVR179" s="176"/>
      <c r="GVS179" s="176"/>
      <c r="GVT179" s="176"/>
      <c r="GVU179" s="176"/>
      <c r="GVV179" s="176"/>
      <c r="GVW179" s="176"/>
      <c r="GVX179" s="176"/>
      <c r="GVY179" s="176"/>
      <c r="GVZ179" s="176"/>
      <c r="GWA179" s="176"/>
      <c r="GWB179" s="176"/>
      <c r="GWC179" s="176"/>
      <c r="GWD179" s="176"/>
      <c r="GWE179" s="176"/>
      <c r="GWF179" s="176"/>
      <c r="GWG179" s="176"/>
      <c r="GWH179" s="176"/>
      <c r="GWI179" s="176"/>
      <c r="GWJ179" s="176"/>
      <c r="GWK179" s="176"/>
      <c r="GWL179" s="176"/>
      <c r="GWM179" s="176"/>
      <c r="GWN179" s="176"/>
      <c r="GWO179" s="176"/>
      <c r="GWP179" s="176"/>
      <c r="GWQ179" s="176"/>
      <c r="GWR179" s="176"/>
      <c r="GWS179" s="176"/>
      <c r="GWT179" s="176"/>
      <c r="GWU179" s="176"/>
      <c r="GWV179" s="176"/>
      <c r="GWW179" s="176"/>
      <c r="GWX179" s="176"/>
      <c r="GWY179" s="176"/>
      <c r="GWZ179" s="176"/>
      <c r="GXA179" s="176"/>
      <c r="GXB179" s="176"/>
      <c r="GXC179" s="176"/>
      <c r="GXD179" s="176"/>
      <c r="GXE179" s="176"/>
      <c r="GXF179" s="176"/>
      <c r="GXG179" s="176"/>
      <c r="GXH179" s="176"/>
      <c r="GXI179" s="176"/>
      <c r="GXJ179" s="176"/>
      <c r="GXK179" s="176"/>
      <c r="GXL179" s="176"/>
      <c r="GXM179" s="176"/>
      <c r="GXN179" s="176"/>
      <c r="GXO179" s="176"/>
      <c r="GXP179" s="176"/>
      <c r="GXQ179" s="176"/>
      <c r="GXR179" s="176"/>
      <c r="GXS179" s="176"/>
      <c r="GXT179" s="176"/>
      <c r="GXU179" s="176"/>
      <c r="GXV179" s="176"/>
      <c r="GXW179" s="176"/>
      <c r="GXX179" s="176"/>
      <c r="GXY179" s="176"/>
      <c r="GXZ179" s="176"/>
      <c r="GYA179" s="176"/>
      <c r="GYB179" s="176"/>
      <c r="GYC179" s="176"/>
      <c r="GYD179" s="176"/>
      <c r="GYE179" s="176"/>
      <c r="GYF179" s="176"/>
      <c r="GYG179" s="176"/>
      <c r="GYH179" s="176"/>
      <c r="GYI179" s="176"/>
      <c r="GYJ179" s="176"/>
      <c r="GYK179" s="176"/>
      <c r="GYL179" s="176"/>
      <c r="GYM179" s="176"/>
      <c r="GYN179" s="176"/>
      <c r="GYO179" s="176"/>
      <c r="GYP179" s="176"/>
      <c r="GYQ179" s="176"/>
      <c r="GYR179" s="176"/>
      <c r="GYS179" s="176"/>
      <c r="GYT179" s="176"/>
      <c r="GYU179" s="176"/>
      <c r="GYV179" s="176"/>
      <c r="GYW179" s="176"/>
      <c r="GYX179" s="176"/>
      <c r="GYY179" s="176"/>
      <c r="GYZ179" s="176"/>
      <c r="GZA179" s="176"/>
      <c r="GZB179" s="176"/>
      <c r="GZC179" s="176"/>
      <c r="GZD179" s="176"/>
      <c r="GZE179" s="176"/>
      <c r="GZF179" s="176"/>
      <c r="GZG179" s="176"/>
      <c r="GZH179" s="176"/>
      <c r="GZI179" s="176"/>
      <c r="GZJ179" s="176"/>
      <c r="GZK179" s="176"/>
      <c r="GZL179" s="176"/>
      <c r="GZM179" s="176"/>
      <c r="GZN179" s="176"/>
      <c r="GZO179" s="176"/>
      <c r="GZP179" s="176"/>
      <c r="GZQ179" s="176"/>
      <c r="GZR179" s="176"/>
      <c r="GZS179" s="176"/>
      <c r="GZT179" s="176"/>
      <c r="GZU179" s="176"/>
      <c r="GZV179" s="176"/>
      <c r="GZW179" s="176"/>
      <c r="GZX179" s="176"/>
      <c r="GZY179" s="176"/>
      <c r="GZZ179" s="176"/>
      <c r="HAA179" s="176"/>
      <c r="HAB179" s="176"/>
      <c r="HAC179" s="176"/>
      <c r="HAD179" s="176"/>
      <c r="HAE179" s="176"/>
      <c r="HAF179" s="176"/>
      <c r="HAG179" s="176"/>
      <c r="HAH179" s="176"/>
      <c r="HAI179" s="176"/>
      <c r="HAJ179" s="176"/>
      <c r="HAK179" s="176"/>
      <c r="HAL179" s="176"/>
      <c r="HAM179" s="176"/>
      <c r="HAN179" s="176"/>
      <c r="HAO179" s="176"/>
      <c r="HAP179" s="176"/>
      <c r="HAQ179" s="176"/>
      <c r="HAR179" s="176"/>
      <c r="HAS179" s="176"/>
      <c r="HAT179" s="176"/>
      <c r="HAU179" s="176"/>
      <c r="HAV179" s="176"/>
      <c r="HAW179" s="176"/>
      <c r="HAX179" s="176"/>
      <c r="HAY179" s="176"/>
      <c r="HAZ179" s="176"/>
      <c r="HBA179" s="176"/>
      <c r="HBB179" s="176"/>
      <c r="HBC179" s="176"/>
      <c r="HBD179" s="176"/>
      <c r="HBE179" s="176"/>
      <c r="HBF179" s="176"/>
      <c r="HBG179" s="176"/>
      <c r="HBH179" s="176"/>
      <c r="HBI179" s="176"/>
      <c r="HBJ179" s="176"/>
      <c r="HBK179" s="176"/>
      <c r="HBL179" s="176"/>
      <c r="HBM179" s="176"/>
      <c r="HBN179" s="176"/>
      <c r="HBO179" s="176"/>
      <c r="HBP179" s="176"/>
      <c r="HBQ179" s="176"/>
      <c r="HBR179" s="176"/>
      <c r="HBS179" s="176"/>
      <c r="HBT179" s="176"/>
      <c r="HBU179" s="176"/>
      <c r="HBV179" s="176"/>
      <c r="HBW179" s="176"/>
      <c r="HBX179" s="176"/>
      <c r="HBY179" s="176"/>
      <c r="HBZ179" s="176"/>
      <c r="HCA179" s="176"/>
      <c r="HCB179" s="176"/>
      <c r="HCC179" s="176"/>
      <c r="HCD179" s="176"/>
      <c r="HCE179" s="176"/>
      <c r="HCF179" s="176"/>
      <c r="HCG179" s="176"/>
      <c r="HCH179" s="176"/>
      <c r="HCI179" s="176"/>
      <c r="HCJ179" s="176"/>
      <c r="HCK179" s="176"/>
      <c r="HCL179" s="176"/>
      <c r="HCM179" s="176"/>
      <c r="HCN179" s="176"/>
      <c r="HCO179" s="176"/>
      <c r="HCP179" s="176"/>
      <c r="HCQ179" s="176"/>
      <c r="HCR179" s="176"/>
      <c r="HCS179" s="176"/>
      <c r="HCT179" s="176"/>
      <c r="HCU179" s="176"/>
      <c r="HCV179" s="176"/>
      <c r="HCW179" s="176"/>
      <c r="HCX179" s="176"/>
      <c r="HCY179" s="176"/>
      <c r="HCZ179" s="176"/>
      <c r="HDA179" s="176"/>
      <c r="HDB179" s="176"/>
      <c r="HDC179" s="176"/>
      <c r="HDD179" s="176"/>
      <c r="HDE179" s="176"/>
      <c r="HDF179" s="176"/>
      <c r="HDG179" s="176"/>
      <c r="HDH179" s="176"/>
      <c r="HDI179" s="176"/>
      <c r="HDJ179" s="176"/>
      <c r="HDK179" s="176"/>
      <c r="HDL179" s="176"/>
      <c r="HDM179" s="176"/>
      <c r="HDN179" s="176"/>
      <c r="HDO179" s="176"/>
      <c r="HDP179" s="176"/>
      <c r="HDQ179" s="176"/>
      <c r="HDR179" s="176"/>
      <c r="HDS179" s="176"/>
      <c r="HDT179" s="176"/>
      <c r="HDU179" s="176"/>
      <c r="HDV179" s="176"/>
      <c r="HDW179" s="176"/>
      <c r="HDX179" s="176"/>
      <c r="HDY179" s="176"/>
      <c r="HDZ179" s="176"/>
      <c r="HEA179" s="176"/>
      <c r="HEB179" s="176"/>
      <c r="HEC179" s="176"/>
      <c r="HED179" s="176"/>
      <c r="HEE179" s="176"/>
      <c r="HEF179" s="176"/>
      <c r="HEG179" s="176"/>
      <c r="HEH179" s="176"/>
      <c r="HEI179" s="176"/>
      <c r="HEJ179" s="176"/>
      <c r="HEK179" s="176"/>
      <c r="HEL179" s="176"/>
      <c r="HEM179" s="176"/>
      <c r="HEN179" s="176"/>
      <c r="HEO179" s="176"/>
      <c r="HEP179" s="176"/>
      <c r="HEQ179" s="176"/>
      <c r="HER179" s="176"/>
      <c r="HES179" s="176"/>
      <c r="HET179" s="176"/>
      <c r="HEU179" s="176"/>
      <c r="HEV179" s="176"/>
      <c r="HEW179" s="176"/>
      <c r="HEX179" s="176"/>
      <c r="HEY179" s="176"/>
      <c r="HEZ179" s="176"/>
      <c r="HFA179" s="176"/>
      <c r="HFB179" s="176"/>
      <c r="HFC179" s="176"/>
      <c r="HFD179" s="176"/>
      <c r="HFE179" s="176"/>
      <c r="HFF179" s="176"/>
      <c r="HFG179" s="176"/>
      <c r="HFH179" s="176"/>
      <c r="HFI179" s="176"/>
      <c r="HFJ179" s="176"/>
      <c r="HFK179" s="176"/>
      <c r="HFL179" s="176"/>
      <c r="HFM179" s="176"/>
      <c r="HFN179" s="176"/>
      <c r="HFO179" s="176"/>
      <c r="HFP179" s="176"/>
      <c r="HFQ179" s="176"/>
      <c r="HFR179" s="176"/>
      <c r="HFS179" s="176"/>
      <c r="HFT179" s="176"/>
      <c r="HFU179" s="176"/>
      <c r="HFV179" s="176"/>
      <c r="HFW179" s="176"/>
      <c r="HFX179" s="176"/>
      <c r="HFY179" s="176"/>
      <c r="HFZ179" s="176"/>
      <c r="HGA179" s="176"/>
      <c r="HGB179" s="176"/>
      <c r="HGC179" s="176"/>
      <c r="HGD179" s="176"/>
      <c r="HGE179" s="176"/>
      <c r="HGF179" s="176"/>
      <c r="HGG179" s="176"/>
      <c r="HGH179" s="176"/>
      <c r="HGI179" s="176"/>
      <c r="HGJ179" s="176"/>
      <c r="HGK179" s="176"/>
      <c r="HGL179" s="176"/>
      <c r="HGM179" s="176"/>
      <c r="HGN179" s="176"/>
      <c r="HGO179" s="176"/>
      <c r="HGP179" s="176"/>
      <c r="HGQ179" s="176"/>
      <c r="HGR179" s="176"/>
      <c r="HGS179" s="176"/>
      <c r="HGT179" s="176"/>
      <c r="HGU179" s="176"/>
      <c r="HGV179" s="176"/>
      <c r="HGW179" s="176"/>
      <c r="HGX179" s="176"/>
      <c r="HGY179" s="176"/>
      <c r="HGZ179" s="176"/>
      <c r="HHA179" s="176"/>
      <c r="HHB179" s="176"/>
      <c r="HHC179" s="176"/>
      <c r="HHD179" s="176"/>
      <c r="HHE179" s="176"/>
      <c r="HHF179" s="176"/>
      <c r="HHG179" s="176"/>
      <c r="HHH179" s="176"/>
      <c r="HHI179" s="176"/>
      <c r="HHJ179" s="176"/>
      <c r="HHK179" s="176"/>
      <c r="HHL179" s="176"/>
      <c r="HHM179" s="176"/>
      <c r="HHN179" s="176"/>
      <c r="HHO179" s="176"/>
      <c r="HHP179" s="176"/>
      <c r="HHQ179" s="176"/>
      <c r="HHR179" s="176"/>
      <c r="HHS179" s="176"/>
      <c r="HHT179" s="176"/>
      <c r="HHU179" s="176"/>
      <c r="HHV179" s="176"/>
      <c r="HHW179" s="176"/>
      <c r="HHX179" s="176"/>
      <c r="HHY179" s="176"/>
      <c r="HHZ179" s="176"/>
      <c r="HIA179" s="176"/>
      <c r="HIB179" s="176"/>
      <c r="HIC179" s="176"/>
      <c r="HID179" s="176"/>
      <c r="HIE179" s="176"/>
      <c r="HIF179" s="176"/>
      <c r="HIG179" s="176"/>
      <c r="HIH179" s="176"/>
      <c r="HII179" s="176"/>
      <c r="HIJ179" s="176"/>
      <c r="HIK179" s="176"/>
      <c r="HIL179" s="176"/>
      <c r="HIM179" s="176"/>
      <c r="HIN179" s="176"/>
      <c r="HIO179" s="176"/>
      <c r="HIP179" s="176"/>
      <c r="HIQ179" s="176"/>
      <c r="HIR179" s="176"/>
      <c r="HIS179" s="176"/>
      <c r="HIT179" s="176"/>
      <c r="HIU179" s="176"/>
      <c r="HIV179" s="176"/>
      <c r="HIW179" s="176"/>
      <c r="HIX179" s="176"/>
      <c r="HIY179" s="176"/>
      <c r="HIZ179" s="176"/>
      <c r="HJA179" s="176"/>
      <c r="HJB179" s="176"/>
      <c r="HJC179" s="176"/>
      <c r="HJD179" s="176"/>
      <c r="HJE179" s="176"/>
      <c r="HJF179" s="176"/>
      <c r="HJG179" s="176"/>
      <c r="HJH179" s="176"/>
      <c r="HJI179" s="176"/>
      <c r="HJJ179" s="176"/>
      <c r="HJK179" s="176"/>
      <c r="HJL179" s="176"/>
      <c r="HJM179" s="176"/>
      <c r="HJN179" s="176"/>
      <c r="HJO179" s="176"/>
      <c r="HJP179" s="176"/>
      <c r="HJQ179" s="176"/>
      <c r="HJR179" s="176"/>
      <c r="HJS179" s="176"/>
      <c r="HJT179" s="176"/>
      <c r="HJU179" s="176"/>
      <c r="HJV179" s="176"/>
      <c r="HJW179" s="176"/>
      <c r="HJX179" s="176"/>
      <c r="HJY179" s="176"/>
      <c r="HJZ179" s="176"/>
      <c r="HKA179" s="176"/>
      <c r="HKB179" s="176"/>
      <c r="HKC179" s="176"/>
      <c r="HKD179" s="176"/>
      <c r="HKE179" s="176"/>
      <c r="HKF179" s="176"/>
      <c r="HKG179" s="176"/>
      <c r="HKH179" s="176"/>
      <c r="HKI179" s="176"/>
      <c r="HKJ179" s="176"/>
      <c r="HKK179" s="176"/>
      <c r="HKL179" s="176"/>
      <c r="HKM179" s="176"/>
      <c r="HKN179" s="176"/>
      <c r="HKO179" s="176"/>
      <c r="HKP179" s="176"/>
      <c r="HKQ179" s="176"/>
      <c r="HKR179" s="176"/>
      <c r="HKS179" s="176"/>
      <c r="HKT179" s="176"/>
      <c r="HKU179" s="176"/>
      <c r="HKV179" s="176"/>
      <c r="HKW179" s="176"/>
      <c r="HKX179" s="176"/>
      <c r="HKY179" s="176"/>
      <c r="HKZ179" s="176"/>
      <c r="HLA179" s="176"/>
      <c r="HLB179" s="176"/>
      <c r="HLC179" s="176"/>
      <c r="HLD179" s="176"/>
      <c r="HLE179" s="176"/>
      <c r="HLF179" s="176"/>
      <c r="HLG179" s="176"/>
      <c r="HLH179" s="176"/>
      <c r="HLI179" s="176"/>
      <c r="HLJ179" s="176"/>
      <c r="HLK179" s="176"/>
      <c r="HLL179" s="176"/>
      <c r="HLM179" s="176"/>
      <c r="HLN179" s="176"/>
      <c r="HLO179" s="176"/>
      <c r="HLP179" s="176"/>
      <c r="HLQ179" s="176"/>
      <c r="HLR179" s="176"/>
      <c r="HLS179" s="176"/>
      <c r="HLT179" s="176"/>
      <c r="HLU179" s="176"/>
      <c r="HLV179" s="176"/>
      <c r="HLW179" s="176"/>
      <c r="HLX179" s="176"/>
      <c r="HLY179" s="176"/>
      <c r="HLZ179" s="176"/>
      <c r="HMA179" s="176"/>
      <c r="HMB179" s="176"/>
      <c r="HMC179" s="176"/>
      <c r="HMD179" s="176"/>
      <c r="HME179" s="176"/>
      <c r="HMF179" s="176"/>
      <c r="HMG179" s="176"/>
      <c r="HMH179" s="176"/>
      <c r="HMI179" s="176"/>
      <c r="HMJ179" s="176"/>
      <c r="HMK179" s="176"/>
      <c r="HML179" s="176"/>
      <c r="HMM179" s="176"/>
      <c r="HMN179" s="176"/>
      <c r="HMO179" s="176"/>
      <c r="HMP179" s="176"/>
      <c r="HMQ179" s="176"/>
      <c r="HMR179" s="176"/>
      <c r="HMS179" s="176"/>
      <c r="HMT179" s="176"/>
      <c r="HMU179" s="176"/>
      <c r="HMV179" s="176"/>
      <c r="HMW179" s="176"/>
      <c r="HMX179" s="176"/>
      <c r="HMY179" s="176"/>
      <c r="HMZ179" s="176"/>
      <c r="HNA179" s="176"/>
      <c r="HNB179" s="176"/>
      <c r="HNC179" s="176"/>
      <c r="HND179" s="176"/>
      <c r="HNE179" s="176"/>
      <c r="HNF179" s="176"/>
      <c r="HNG179" s="176"/>
      <c r="HNH179" s="176"/>
      <c r="HNI179" s="176"/>
      <c r="HNJ179" s="176"/>
      <c r="HNK179" s="176"/>
      <c r="HNL179" s="176"/>
      <c r="HNM179" s="176"/>
      <c r="HNN179" s="176"/>
      <c r="HNO179" s="176"/>
      <c r="HNP179" s="176"/>
      <c r="HNQ179" s="176"/>
      <c r="HNR179" s="176"/>
      <c r="HNS179" s="176"/>
      <c r="HNT179" s="176"/>
      <c r="HNU179" s="176"/>
      <c r="HNV179" s="176"/>
      <c r="HNW179" s="176"/>
      <c r="HNX179" s="176"/>
      <c r="HNY179" s="176"/>
      <c r="HNZ179" s="176"/>
      <c r="HOA179" s="176"/>
      <c r="HOB179" s="176"/>
      <c r="HOC179" s="176"/>
      <c r="HOD179" s="176"/>
      <c r="HOE179" s="176"/>
      <c r="HOF179" s="176"/>
      <c r="HOG179" s="176"/>
      <c r="HOH179" s="176"/>
      <c r="HOI179" s="176"/>
      <c r="HOJ179" s="176"/>
      <c r="HOK179" s="176"/>
      <c r="HOL179" s="176"/>
      <c r="HOM179" s="176"/>
      <c r="HON179" s="176"/>
      <c r="HOO179" s="176"/>
      <c r="HOP179" s="176"/>
      <c r="HOQ179" s="176"/>
      <c r="HOR179" s="176"/>
      <c r="HOS179" s="176"/>
      <c r="HOT179" s="176"/>
      <c r="HOU179" s="176"/>
      <c r="HOV179" s="176"/>
      <c r="HOW179" s="176"/>
      <c r="HOX179" s="176"/>
      <c r="HOY179" s="176"/>
      <c r="HOZ179" s="176"/>
      <c r="HPA179" s="176"/>
      <c r="HPB179" s="176"/>
      <c r="HPC179" s="176"/>
      <c r="HPD179" s="176"/>
      <c r="HPE179" s="176"/>
      <c r="HPF179" s="176"/>
      <c r="HPG179" s="176"/>
      <c r="HPH179" s="176"/>
      <c r="HPI179" s="176"/>
      <c r="HPJ179" s="176"/>
      <c r="HPK179" s="176"/>
      <c r="HPL179" s="176"/>
      <c r="HPM179" s="176"/>
      <c r="HPN179" s="176"/>
      <c r="HPO179" s="176"/>
      <c r="HPP179" s="176"/>
      <c r="HPQ179" s="176"/>
      <c r="HPR179" s="176"/>
      <c r="HPS179" s="176"/>
      <c r="HPT179" s="176"/>
      <c r="HPU179" s="176"/>
      <c r="HPV179" s="176"/>
      <c r="HPW179" s="176"/>
      <c r="HPX179" s="176"/>
      <c r="HPY179" s="176"/>
      <c r="HPZ179" s="176"/>
      <c r="HQA179" s="176"/>
      <c r="HQB179" s="176"/>
      <c r="HQC179" s="176"/>
      <c r="HQD179" s="176"/>
      <c r="HQE179" s="176"/>
      <c r="HQF179" s="176"/>
      <c r="HQG179" s="176"/>
      <c r="HQH179" s="176"/>
      <c r="HQI179" s="176"/>
      <c r="HQJ179" s="176"/>
      <c r="HQK179" s="176"/>
      <c r="HQL179" s="176"/>
      <c r="HQM179" s="176"/>
      <c r="HQN179" s="176"/>
      <c r="HQO179" s="176"/>
      <c r="HQP179" s="176"/>
      <c r="HQQ179" s="176"/>
      <c r="HQR179" s="176"/>
      <c r="HQS179" s="176"/>
      <c r="HQT179" s="176"/>
      <c r="HQU179" s="176"/>
      <c r="HQV179" s="176"/>
      <c r="HQW179" s="176"/>
      <c r="HQX179" s="176"/>
      <c r="HQY179" s="176"/>
      <c r="HQZ179" s="176"/>
      <c r="HRA179" s="176"/>
      <c r="HRB179" s="176"/>
      <c r="HRC179" s="176"/>
      <c r="HRD179" s="176"/>
      <c r="HRE179" s="176"/>
      <c r="HRF179" s="176"/>
      <c r="HRG179" s="176"/>
      <c r="HRH179" s="176"/>
      <c r="HRI179" s="176"/>
      <c r="HRJ179" s="176"/>
      <c r="HRK179" s="176"/>
      <c r="HRL179" s="176"/>
      <c r="HRM179" s="176"/>
      <c r="HRN179" s="176"/>
      <c r="HRO179" s="176"/>
      <c r="HRP179" s="176"/>
      <c r="HRQ179" s="176"/>
      <c r="HRR179" s="176"/>
      <c r="HRS179" s="176"/>
      <c r="HRT179" s="176"/>
      <c r="HRU179" s="176"/>
      <c r="HRV179" s="176"/>
      <c r="HRW179" s="176"/>
      <c r="HRX179" s="176"/>
      <c r="HRY179" s="176"/>
      <c r="HRZ179" s="176"/>
      <c r="HSA179" s="176"/>
      <c r="HSB179" s="176"/>
      <c r="HSC179" s="176"/>
      <c r="HSD179" s="176"/>
      <c r="HSE179" s="176"/>
      <c r="HSF179" s="176"/>
      <c r="HSG179" s="176"/>
      <c r="HSH179" s="176"/>
      <c r="HSI179" s="176"/>
      <c r="HSJ179" s="176"/>
      <c r="HSK179" s="176"/>
      <c r="HSL179" s="176"/>
      <c r="HSM179" s="176"/>
      <c r="HSN179" s="176"/>
      <c r="HSO179" s="176"/>
      <c r="HSP179" s="176"/>
      <c r="HSQ179" s="176"/>
      <c r="HSR179" s="176"/>
      <c r="HSS179" s="176"/>
      <c r="HST179" s="176"/>
      <c r="HSU179" s="176"/>
      <c r="HSV179" s="176"/>
      <c r="HSW179" s="176"/>
      <c r="HSX179" s="176"/>
      <c r="HSY179" s="176"/>
      <c r="HSZ179" s="176"/>
      <c r="HTA179" s="176"/>
      <c r="HTB179" s="176"/>
      <c r="HTC179" s="176"/>
      <c r="HTD179" s="176"/>
      <c r="HTE179" s="176"/>
      <c r="HTF179" s="176"/>
      <c r="HTG179" s="176"/>
      <c r="HTH179" s="176"/>
      <c r="HTI179" s="176"/>
      <c r="HTJ179" s="176"/>
      <c r="HTK179" s="176"/>
      <c r="HTL179" s="176"/>
      <c r="HTM179" s="176"/>
      <c r="HTN179" s="176"/>
      <c r="HTO179" s="176"/>
      <c r="HTP179" s="176"/>
      <c r="HTQ179" s="176"/>
      <c r="HTR179" s="176"/>
      <c r="HTS179" s="176"/>
      <c r="HTT179" s="176"/>
      <c r="HTU179" s="176"/>
      <c r="HTV179" s="176"/>
      <c r="HTW179" s="176"/>
      <c r="HTX179" s="176"/>
      <c r="HTY179" s="176"/>
      <c r="HTZ179" s="176"/>
      <c r="HUA179" s="176"/>
      <c r="HUB179" s="176"/>
      <c r="HUC179" s="176"/>
      <c r="HUD179" s="176"/>
      <c r="HUE179" s="176"/>
      <c r="HUF179" s="176"/>
      <c r="HUG179" s="176"/>
      <c r="HUH179" s="176"/>
      <c r="HUI179" s="176"/>
      <c r="HUJ179" s="176"/>
      <c r="HUK179" s="176"/>
      <c r="HUL179" s="176"/>
      <c r="HUM179" s="176"/>
      <c r="HUN179" s="176"/>
      <c r="HUO179" s="176"/>
      <c r="HUP179" s="176"/>
      <c r="HUQ179" s="176"/>
      <c r="HUR179" s="176"/>
      <c r="HUS179" s="176"/>
      <c r="HUT179" s="176"/>
      <c r="HUU179" s="176"/>
      <c r="HUV179" s="176"/>
      <c r="HUW179" s="176"/>
      <c r="HUX179" s="176"/>
      <c r="HUY179" s="176"/>
      <c r="HUZ179" s="176"/>
      <c r="HVA179" s="176"/>
      <c r="HVB179" s="176"/>
      <c r="HVC179" s="176"/>
      <c r="HVD179" s="176"/>
      <c r="HVE179" s="176"/>
      <c r="HVF179" s="176"/>
      <c r="HVG179" s="176"/>
      <c r="HVH179" s="176"/>
      <c r="HVI179" s="176"/>
      <c r="HVJ179" s="176"/>
      <c r="HVK179" s="176"/>
      <c r="HVL179" s="176"/>
      <c r="HVM179" s="176"/>
      <c r="HVN179" s="176"/>
      <c r="HVO179" s="176"/>
      <c r="HVP179" s="176"/>
      <c r="HVQ179" s="176"/>
      <c r="HVR179" s="176"/>
      <c r="HVS179" s="176"/>
      <c r="HVT179" s="176"/>
      <c r="HVU179" s="176"/>
      <c r="HVV179" s="176"/>
      <c r="HVW179" s="176"/>
      <c r="HVX179" s="176"/>
      <c r="HVY179" s="176"/>
      <c r="HVZ179" s="176"/>
      <c r="HWA179" s="176"/>
      <c r="HWB179" s="176"/>
      <c r="HWC179" s="176"/>
      <c r="HWD179" s="176"/>
      <c r="HWE179" s="176"/>
      <c r="HWF179" s="176"/>
      <c r="HWG179" s="176"/>
      <c r="HWH179" s="176"/>
      <c r="HWI179" s="176"/>
      <c r="HWJ179" s="176"/>
      <c r="HWK179" s="176"/>
      <c r="HWL179" s="176"/>
      <c r="HWM179" s="176"/>
      <c r="HWN179" s="176"/>
      <c r="HWO179" s="176"/>
      <c r="HWP179" s="176"/>
      <c r="HWQ179" s="176"/>
      <c r="HWR179" s="176"/>
      <c r="HWS179" s="176"/>
      <c r="HWT179" s="176"/>
      <c r="HWU179" s="176"/>
      <c r="HWV179" s="176"/>
      <c r="HWW179" s="176"/>
      <c r="HWX179" s="176"/>
      <c r="HWY179" s="176"/>
      <c r="HWZ179" s="176"/>
      <c r="HXA179" s="176"/>
      <c r="HXB179" s="176"/>
      <c r="HXC179" s="176"/>
      <c r="HXD179" s="176"/>
      <c r="HXE179" s="176"/>
      <c r="HXF179" s="176"/>
      <c r="HXG179" s="176"/>
      <c r="HXH179" s="176"/>
      <c r="HXI179" s="176"/>
      <c r="HXJ179" s="176"/>
      <c r="HXK179" s="176"/>
      <c r="HXL179" s="176"/>
      <c r="HXM179" s="176"/>
      <c r="HXN179" s="176"/>
      <c r="HXO179" s="176"/>
      <c r="HXP179" s="176"/>
      <c r="HXQ179" s="176"/>
      <c r="HXR179" s="176"/>
      <c r="HXS179" s="176"/>
      <c r="HXT179" s="176"/>
      <c r="HXU179" s="176"/>
      <c r="HXV179" s="176"/>
      <c r="HXW179" s="176"/>
      <c r="HXX179" s="176"/>
      <c r="HXY179" s="176"/>
      <c r="HXZ179" s="176"/>
      <c r="HYA179" s="176"/>
      <c r="HYB179" s="176"/>
      <c r="HYC179" s="176"/>
      <c r="HYD179" s="176"/>
      <c r="HYE179" s="176"/>
      <c r="HYF179" s="176"/>
      <c r="HYG179" s="176"/>
      <c r="HYH179" s="176"/>
      <c r="HYI179" s="176"/>
      <c r="HYJ179" s="176"/>
      <c r="HYK179" s="176"/>
      <c r="HYL179" s="176"/>
      <c r="HYM179" s="176"/>
      <c r="HYN179" s="176"/>
      <c r="HYO179" s="176"/>
      <c r="HYP179" s="176"/>
      <c r="HYQ179" s="176"/>
      <c r="HYR179" s="176"/>
      <c r="HYS179" s="176"/>
      <c r="HYT179" s="176"/>
      <c r="HYU179" s="176"/>
      <c r="HYV179" s="176"/>
      <c r="HYW179" s="176"/>
      <c r="HYX179" s="176"/>
      <c r="HYY179" s="176"/>
      <c r="HYZ179" s="176"/>
      <c r="HZA179" s="176"/>
      <c r="HZB179" s="176"/>
      <c r="HZC179" s="176"/>
      <c r="HZD179" s="176"/>
      <c r="HZE179" s="176"/>
      <c r="HZF179" s="176"/>
      <c r="HZG179" s="176"/>
      <c r="HZH179" s="176"/>
      <c r="HZI179" s="176"/>
      <c r="HZJ179" s="176"/>
      <c r="HZK179" s="176"/>
      <c r="HZL179" s="176"/>
      <c r="HZM179" s="176"/>
      <c r="HZN179" s="176"/>
      <c r="HZO179" s="176"/>
      <c r="HZP179" s="176"/>
      <c r="HZQ179" s="176"/>
      <c r="HZR179" s="176"/>
      <c r="HZS179" s="176"/>
      <c r="HZT179" s="176"/>
      <c r="HZU179" s="176"/>
      <c r="HZV179" s="176"/>
      <c r="HZW179" s="176"/>
      <c r="HZX179" s="176"/>
      <c r="HZY179" s="176"/>
      <c r="HZZ179" s="176"/>
      <c r="IAA179" s="176"/>
      <c r="IAB179" s="176"/>
      <c r="IAC179" s="176"/>
      <c r="IAD179" s="176"/>
      <c r="IAE179" s="176"/>
      <c r="IAF179" s="176"/>
      <c r="IAG179" s="176"/>
      <c r="IAH179" s="176"/>
      <c r="IAI179" s="176"/>
      <c r="IAJ179" s="176"/>
      <c r="IAK179" s="176"/>
      <c r="IAL179" s="176"/>
      <c r="IAM179" s="176"/>
      <c r="IAN179" s="176"/>
      <c r="IAO179" s="176"/>
      <c r="IAP179" s="176"/>
      <c r="IAQ179" s="176"/>
      <c r="IAR179" s="176"/>
      <c r="IAS179" s="176"/>
      <c r="IAT179" s="176"/>
      <c r="IAU179" s="176"/>
      <c r="IAV179" s="176"/>
      <c r="IAW179" s="176"/>
      <c r="IAX179" s="176"/>
      <c r="IAY179" s="176"/>
      <c r="IAZ179" s="176"/>
      <c r="IBA179" s="176"/>
      <c r="IBB179" s="176"/>
      <c r="IBC179" s="176"/>
      <c r="IBD179" s="176"/>
      <c r="IBE179" s="176"/>
      <c r="IBF179" s="176"/>
      <c r="IBG179" s="176"/>
      <c r="IBH179" s="176"/>
      <c r="IBI179" s="176"/>
      <c r="IBJ179" s="176"/>
      <c r="IBK179" s="176"/>
      <c r="IBL179" s="176"/>
      <c r="IBM179" s="176"/>
      <c r="IBN179" s="176"/>
      <c r="IBO179" s="176"/>
      <c r="IBP179" s="176"/>
      <c r="IBQ179" s="176"/>
      <c r="IBR179" s="176"/>
      <c r="IBS179" s="176"/>
      <c r="IBT179" s="176"/>
      <c r="IBU179" s="176"/>
      <c r="IBV179" s="176"/>
      <c r="IBW179" s="176"/>
      <c r="IBX179" s="176"/>
      <c r="IBY179" s="176"/>
      <c r="IBZ179" s="176"/>
      <c r="ICA179" s="176"/>
      <c r="ICB179" s="176"/>
      <c r="ICC179" s="176"/>
      <c r="ICD179" s="176"/>
      <c r="ICE179" s="176"/>
      <c r="ICF179" s="176"/>
      <c r="ICG179" s="176"/>
      <c r="ICH179" s="176"/>
      <c r="ICI179" s="176"/>
      <c r="ICJ179" s="176"/>
      <c r="ICK179" s="176"/>
      <c r="ICL179" s="176"/>
      <c r="ICM179" s="176"/>
      <c r="ICN179" s="176"/>
      <c r="ICO179" s="176"/>
      <c r="ICP179" s="176"/>
      <c r="ICQ179" s="176"/>
      <c r="ICR179" s="176"/>
      <c r="ICS179" s="176"/>
      <c r="ICT179" s="176"/>
      <c r="ICU179" s="176"/>
      <c r="ICV179" s="176"/>
      <c r="ICW179" s="176"/>
      <c r="ICX179" s="176"/>
      <c r="ICY179" s="176"/>
      <c r="ICZ179" s="176"/>
      <c r="IDA179" s="176"/>
      <c r="IDB179" s="176"/>
      <c r="IDC179" s="176"/>
      <c r="IDD179" s="176"/>
      <c r="IDE179" s="176"/>
      <c r="IDF179" s="176"/>
      <c r="IDG179" s="176"/>
      <c r="IDH179" s="176"/>
      <c r="IDI179" s="176"/>
      <c r="IDJ179" s="176"/>
      <c r="IDK179" s="176"/>
      <c r="IDL179" s="176"/>
      <c r="IDM179" s="176"/>
      <c r="IDN179" s="176"/>
      <c r="IDO179" s="176"/>
      <c r="IDP179" s="176"/>
      <c r="IDQ179" s="176"/>
      <c r="IDR179" s="176"/>
      <c r="IDS179" s="176"/>
      <c r="IDT179" s="176"/>
      <c r="IDU179" s="176"/>
      <c r="IDV179" s="176"/>
      <c r="IDW179" s="176"/>
      <c r="IDX179" s="176"/>
      <c r="IDY179" s="176"/>
      <c r="IDZ179" s="176"/>
      <c r="IEA179" s="176"/>
      <c r="IEB179" s="176"/>
      <c r="IEC179" s="176"/>
      <c r="IED179" s="176"/>
      <c r="IEE179" s="176"/>
      <c r="IEF179" s="176"/>
      <c r="IEG179" s="176"/>
      <c r="IEH179" s="176"/>
      <c r="IEI179" s="176"/>
      <c r="IEJ179" s="176"/>
      <c r="IEK179" s="176"/>
      <c r="IEL179" s="176"/>
      <c r="IEM179" s="176"/>
      <c r="IEN179" s="176"/>
      <c r="IEO179" s="176"/>
      <c r="IEP179" s="176"/>
      <c r="IEQ179" s="176"/>
      <c r="IER179" s="176"/>
      <c r="IES179" s="176"/>
      <c r="IET179" s="176"/>
      <c r="IEU179" s="176"/>
      <c r="IEV179" s="176"/>
      <c r="IEW179" s="176"/>
      <c r="IEX179" s="176"/>
      <c r="IEY179" s="176"/>
      <c r="IEZ179" s="176"/>
      <c r="IFA179" s="176"/>
      <c r="IFB179" s="176"/>
      <c r="IFC179" s="176"/>
      <c r="IFD179" s="176"/>
      <c r="IFE179" s="176"/>
      <c r="IFF179" s="176"/>
      <c r="IFG179" s="176"/>
      <c r="IFH179" s="176"/>
      <c r="IFI179" s="176"/>
      <c r="IFJ179" s="176"/>
      <c r="IFK179" s="176"/>
      <c r="IFL179" s="176"/>
      <c r="IFM179" s="176"/>
      <c r="IFN179" s="176"/>
      <c r="IFO179" s="176"/>
      <c r="IFP179" s="176"/>
      <c r="IFQ179" s="176"/>
      <c r="IFR179" s="176"/>
      <c r="IFS179" s="176"/>
      <c r="IFT179" s="176"/>
      <c r="IFU179" s="176"/>
      <c r="IFV179" s="176"/>
      <c r="IFW179" s="176"/>
      <c r="IFX179" s="176"/>
      <c r="IFY179" s="176"/>
      <c r="IFZ179" s="176"/>
      <c r="IGA179" s="176"/>
      <c r="IGB179" s="176"/>
      <c r="IGC179" s="176"/>
      <c r="IGD179" s="176"/>
      <c r="IGE179" s="176"/>
      <c r="IGF179" s="176"/>
      <c r="IGG179" s="176"/>
      <c r="IGH179" s="176"/>
      <c r="IGI179" s="176"/>
      <c r="IGJ179" s="176"/>
      <c r="IGK179" s="176"/>
      <c r="IGL179" s="176"/>
      <c r="IGM179" s="176"/>
      <c r="IGN179" s="176"/>
      <c r="IGO179" s="176"/>
      <c r="IGP179" s="176"/>
      <c r="IGQ179" s="176"/>
      <c r="IGR179" s="176"/>
      <c r="IGS179" s="176"/>
      <c r="IGT179" s="176"/>
      <c r="IGU179" s="176"/>
      <c r="IGV179" s="176"/>
      <c r="IGW179" s="176"/>
      <c r="IGX179" s="176"/>
      <c r="IGY179" s="176"/>
      <c r="IGZ179" s="176"/>
      <c r="IHA179" s="176"/>
      <c r="IHB179" s="176"/>
      <c r="IHC179" s="176"/>
      <c r="IHD179" s="176"/>
      <c r="IHE179" s="176"/>
      <c r="IHF179" s="176"/>
      <c r="IHG179" s="176"/>
      <c r="IHH179" s="176"/>
      <c r="IHI179" s="176"/>
      <c r="IHJ179" s="176"/>
      <c r="IHK179" s="176"/>
      <c r="IHL179" s="176"/>
      <c r="IHM179" s="176"/>
      <c r="IHN179" s="176"/>
      <c r="IHO179" s="176"/>
      <c r="IHP179" s="176"/>
      <c r="IHQ179" s="176"/>
      <c r="IHR179" s="176"/>
      <c r="IHS179" s="176"/>
      <c r="IHT179" s="176"/>
      <c r="IHU179" s="176"/>
      <c r="IHV179" s="176"/>
      <c r="IHW179" s="176"/>
      <c r="IHX179" s="176"/>
      <c r="IHY179" s="176"/>
      <c r="IHZ179" s="176"/>
      <c r="IIA179" s="176"/>
      <c r="IIB179" s="176"/>
      <c r="IIC179" s="176"/>
      <c r="IID179" s="176"/>
      <c r="IIE179" s="176"/>
      <c r="IIF179" s="176"/>
      <c r="IIG179" s="176"/>
      <c r="IIH179" s="176"/>
      <c r="III179" s="176"/>
      <c r="IIJ179" s="176"/>
      <c r="IIK179" s="176"/>
      <c r="IIL179" s="176"/>
      <c r="IIM179" s="176"/>
      <c r="IIN179" s="176"/>
      <c r="IIO179" s="176"/>
      <c r="IIP179" s="176"/>
      <c r="IIQ179" s="176"/>
      <c r="IIR179" s="176"/>
      <c r="IIS179" s="176"/>
      <c r="IIT179" s="176"/>
      <c r="IIU179" s="176"/>
      <c r="IIV179" s="176"/>
      <c r="IIW179" s="176"/>
      <c r="IIX179" s="176"/>
      <c r="IIY179" s="176"/>
      <c r="IIZ179" s="176"/>
      <c r="IJA179" s="176"/>
      <c r="IJB179" s="176"/>
      <c r="IJC179" s="176"/>
      <c r="IJD179" s="176"/>
      <c r="IJE179" s="176"/>
      <c r="IJF179" s="176"/>
      <c r="IJG179" s="176"/>
      <c r="IJH179" s="176"/>
      <c r="IJI179" s="176"/>
      <c r="IJJ179" s="176"/>
      <c r="IJK179" s="176"/>
      <c r="IJL179" s="176"/>
      <c r="IJM179" s="176"/>
      <c r="IJN179" s="176"/>
      <c r="IJO179" s="176"/>
      <c r="IJP179" s="176"/>
      <c r="IJQ179" s="176"/>
      <c r="IJR179" s="176"/>
      <c r="IJS179" s="176"/>
      <c r="IJT179" s="176"/>
      <c r="IJU179" s="176"/>
      <c r="IJV179" s="176"/>
      <c r="IJW179" s="176"/>
      <c r="IJX179" s="176"/>
      <c r="IJY179" s="176"/>
      <c r="IJZ179" s="176"/>
      <c r="IKA179" s="176"/>
      <c r="IKB179" s="176"/>
      <c r="IKC179" s="176"/>
      <c r="IKD179" s="176"/>
      <c r="IKE179" s="176"/>
      <c r="IKF179" s="176"/>
      <c r="IKG179" s="176"/>
      <c r="IKH179" s="176"/>
      <c r="IKI179" s="176"/>
      <c r="IKJ179" s="176"/>
      <c r="IKK179" s="176"/>
      <c r="IKL179" s="176"/>
      <c r="IKM179" s="176"/>
      <c r="IKN179" s="176"/>
      <c r="IKO179" s="176"/>
      <c r="IKP179" s="176"/>
      <c r="IKQ179" s="176"/>
      <c r="IKR179" s="176"/>
      <c r="IKS179" s="176"/>
      <c r="IKT179" s="176"/>
      <c r="IKU179" s="176"/>
      <c r="IKV179" s="176"/>
      <c r="IKW179" s="176"/>
      <c r="IKX179" s="176"/>
      <c r="IKY179" s="176"/>
      <c r="IKZ179" s="176"/>
      <c r="ILA179" s="176"/>
      <c r="ILB179" s="176"/>
      <c r="ILC179" s="176"/>
      <c r="ILD179" s="176"/>
      <c r="ILE179" s="176"/>
      <c r="ILF179" s="176"/>
      <c r="ILG179" s="176"/>
      <c r="ILH179" s="176"/>
      <c r="ILI179" s="176"/>
      <c r="ILJ179" s="176"/>
      <c r="ILK179" s="176"/>
      <c r="ILL179" s="176"/>
      <c r="ILM179" s="176"/>
      <c r="ILN179" s="176"/>
      <c r="ILO179" s="176"/>
      <c r="ILP179" s="176"/>
      <c r="ILQ179" s="176"/>
      <c r="ILR179" s="176"/>
      <c r="ILS179" s="176"/>
      <c r="ILT179" s="176"/>
      <c r="ILU179" s="176"/>
      <c r="ILV179" s="176"/>
      <c r="ILW179" s="176"/>
      <c r="ILX179" s="176"/>
      <c r="ILY179" s="176"/>
      <c r="ILZ179" s="176"/>
      <c r="IMA179" s="176"/>
      <c r="IMB179" s="176"/>
      <c r="IMC179" s="176"/>
      <c r="IMD179" s="176"/>
      <c r="IME179" s="176"/>
      <c r="IMF179" s="176"/>
      <c r="IMG179" s="176"/>
      <c r="IMH179" s="176"/>
      <c r="IMI179" s="176"/>
      <c r="IMJ179" s="176"/>
      <c r="IMK179" s="176"/>
      <c r="IML179" s="176"/>
      <c r="IMM179" s="176"/>
      <c r="IMN179" s="176"/>
      <c r="IMO179" s="176"/>
      <c r="IMP179" s="176"/>
      <c r="IMQ179" s="176"/>
      <c r="IMR179" s="176"/>
      <c r="IMS179" s="176"/>
      <c r="IMT179" s="176"/>
      <c r="IMU179" s="176"/>
      <c r="IMV179" s="176"/>
      <c r="IMW179" s="176"/>
      <c r="IMX179" s="176"/>
      <c r="IMY179" s="176"/>
      <c r="IMZ179" s="176"/>
      <c r="INA179" s="176"/>
      <c r="INB179" s="176"/>
      <c r="INC179" s="176"/>
      <c r="IND179" s="176"/>
      <c r="INE179" s="176"/>
      <c r="INF179" s="176"/>
      <c r="ING179" s="176"/>
      <c r="INH179" s="176"/>
      <c r="INI179" s="176"/>
      <c r="INJ179" s="176"/>
      <c r="INK179" s="176"/>
      <c r="INL179" s="176"/>
      <c r="INM179" s="176"/>
      <c r="INN179" s="176"/>
      <c r="INO179" s="176"/>
      <c r="INP179" s="176"/>
      <c r="INQ179" s="176"/>
      <c r="INR179" s="176"/>
      <c r="INS179" s="176"/>
      <c r="INT179" s="176"/>
      <c r="INU179" s="176"/>
      <c r="INV179" s="176"/>
      <c r="INW179" s="176"/>
      <c r="INX179" s="176"/>
      <c r="INY179" s="176"/>
      <c r="INZ179" s="176"/>
      <c r="IOA179" s="176"/>
      <c r="IOB179" s="176"/>
      <c r="IOC179" s="176"/>
      <c r="IOD179" s="176"/>
      <c r="IOE179" s="176"/>
      <c r="IOF179" s="176"/>
      <c r="IOG179" s="176"/>
      <c r="IOH179" s="176"/>
      <c r="IOI179" s="176"/>
      <c r="IOJ179" s="176"/>
      <c r="IOK179" s="176"/>
      <c r="IOL179" s="176"/>
      <c r="IOM179" s="176"/>
      <c r="ION179" s="176"/>
      <c r="IOO179" s="176"/>
      <c r="IOP179" s="176"/>
      <c r="IOQ179" s="176"/>
      <c r="IOR179" s="176"/>
      <c r="IOS179" s="176"/>
      <c r="IOT179" s="176"/>
      <c r="IOU179" s="176"/>
      <c r="IOV179" s="176"/>
      <c r="IOW179" s="176"/>
      <c r="IOX179" s="176"/>
      <c r="IOY179" s="176"/>
      <c r="IOZ179" s="176"/>
      <c r="IPA179" s="176"/>
      <c r="IPB179" s="176"/>
      <c r="IPC179" s="176"/>
      <c r="IPD179" s="176"/>
      <c r="IPE179" s="176"/>
      <c r="IPF179" s="176"/>
      <c r="IPG179" s="176"/>
      <c r="IPH179" s="176"/>
      <c r="IPI179" s="176"/>
      <c r="IPJ179" s="176"/>
      <c r="IPK179" s="176"/>
      <c r="IPL179" s="176"/>
      <c r="IPM179" s="176"/>
      <c r="IPN179" s="176"/>
      <c r="IPO179" s="176"/>
      <c r="IPP179" s="176"/>
      <c r="IPQ179" s="176"/>
      <c r="IPR179" s="176"/>
      <c r="IPS179" s="176"/>
      <c r="IPT179" s="176"/>
      <c r="IPU179" s="176"/>
      <c r="IPV179" s="176"/>
      <c r="IPW179" s="176"/>
      <c r="IPX179" s="176"/>
      <c r="IPY179" s="176"/>
      <c r="IPZ179" s="176"/>
      <c r="IQA179" s="176"/>
      <c r="IQB179" s="176"/>
      <c r="IQC179" s="176"/>
      <c r="IQD179" s="176"/>
      <c r="IQE179" s="176"/>
      <c r="IQF179" s="176"/>
      <c r="IQG179" s="176"/>
      <c r="IQH179" s="176"/>
      <c r="IQI179" s="176"/>
      <c r="IQJ179" s="176"/>
      <c r="IQK179" s="176"/>
      <c r="IQL179" s="176"/>
      <c r="IQM179" s="176"/>
      <c r="IQN179" s="176"/>
      <c r="IQO179" s="176"/>
      <c r="IQP179" s="176"/>
      <c r="IQQ179" s="176"/>
      <c r="IQR179" s="176"/>
      <c r="IQS179" s="176"/>
      <c r="IQT179" s="176"/>
      <c r="IQU179" s="176"/>
      <c r="IQV179" s="176"/>
      <c r="IQW179" s="176"/>
      <c r="IQX179" s="176"/>
      <c r="IQY179" s="176"/>
      <c r="IQZ179" s="176"/>
      <c r="IRA179" s="176"/>
      <c r="IRB179" s="176"/>
      <c r="IRC179" s="176"/>
      <c r="IRD179" s="176"/>
      <c r="IRE179" s="176"/>
      <c r="IRF179" s="176"/>
      <c r="IRG179" s="176"/>
      <c r="IRH179" s="176"/>
      <c r="IRI179" s="176"/>
      <c r="IRJ179" s="176"/>
      <c r="IRK179" s="176"/>
      <c r="IRL179" s="176"/>
      <c r="IRM179" s="176"/>
      <c r="IRN179" s="176"/>
      <c r="IRO179" s="176"/>
      <c r="IRP179" s="176"/>
      <c r="IRQ179" s="176"/>
      <c r="IRR179" s="176"/>
      <c r="IRS179" s="176"/>
      <c r="IRT179" s="176"/>
      <c r="IRU179" s="176"/>
      <c r="IRV179" s="176"/>
      <c r="IRW179" s="176"/>
      <c r="IRX179" s="176"/>
      <c r="IRY179" s="176"/>
      <c r="IRZ179" s="176"/>
      <c r="ISA179" s="176"/>
      <c r="ISB179" s="176"/>
      <c r="ISC179" s="176"/>
      <c r="ISD179" s="176"/>
      <c r="ISE179" s="176"/>
      <c r="ISF179" s="176"/>
      <c r="ISG179" s="176"/>
      <c r="ISH179" s="176"/>
      <c r="ISI179" s="176"/>
      <c r="ISJ179" s="176"/>
      <c r="ISK179" s="176"/>
      <c r="ISL179" s="176"/>
      <c r="ISM179" s="176"/>
      <c r="ISN179" s="176"/>
      <c r="ISO179" s="176"/>
      <c r="ISP179" s="176"/>
      <c r="ISQ179" s="176"/>
      <c r="ISR179" s="176"/>
      <c r="ISS179" s="176"/>
      <c r="IST179" s="176"/>
      <c r="ISU179" s="176"/>
      <c r="ISV179" s="176"/>
      <c r="ISW179" s="176"/>
      <c r="ISX179" s="176"/>
      <c r="ISY179" s="176"/>
      <c r="ISZ179" s="176"/>
      <c r="ITA179" s="176"/>
      <c r="ITB179" s="176"/>
      <c r="ITC179" s="176"/>
      <c r="ITD179" s="176"/>
      <c r="ITE179" s="176"/>
      <c r="ITF179" s="176"/>
      <c r="ITG179" s="176"/>
      <c r="ITH179" s="176"/>
      <c r="ITI179" s="176"/>
      <c r="ITJ179" s="176"/>
      <c r="ITK179" s="176"/>
      <c r="ITL179" s="176"/>
      <c r="ITM179" s="176"/>
      <c r="ITN179" s="176"/>
      <c r="ITO179" s="176"/>
      <c r="ITP179" s="176"/>
      <c r="ITQ179" s="176"/>
      <c r="ITR179" s="176"/>
      <c r="ITS179" s="176"/>
      <c r="ITT179" s="176"/>
      <c r="ITU179" s="176"/>
      <c r="ITV179" s="176"/>
      <c r="ITW179" s="176"/>
      <c r="ITX179" s="176"/>
      <c r="ITY179" s="176"/>
      <c r="ITZ179" s="176"/>
      <c r="IUA179" s="176"/>
      <c r="IUB179" s="176"/>
      <c r="IUC179" s="176"/>
      <c r="IUD179" s="176"/>
      <c r="IUE179" s="176"/>
      <c r="IUF179" s="176"/>
      <c r="IUG179" s="176"/>
      <c r="IUH179" s="176"/>
      <c r="IUI179" s="176"/>
      <c r="IUJ179" s="176"/>
      <c r="IUK179" s="176"/>
      <c r="IUL179" s="176"/>
      <c r="IUM179" s="176"/>
      <c r="IUN179" s="176"/>
      <c r="IUO179" s="176"/>
      <c r="IUP179" s="176"/>
      <c r="IUQ179" s="176"/>
      <c r="IUR179" s="176"/>
      <c r="IUS179" s="176"/>
      <c r="IUT179" s="176"/>
      <c r="IUU179" s="176"/>
      <c r="IUV179" s="176"/>
      <c r="IUW179" s="176"/>
      <c r="IUX179" s="176"/>
      <c r="IUY179" s="176"/>
      <c r="IUZ179" s="176"/>
      <c r="IVA179" s="176"/>
      <c r="IVB179" s="176"/>
      <c r="IVC179" s="176"/>
      <c r="IVD179" s="176"/>
      <c r="IVE179" s="176"/>
      <c r="IVF179" s="176"/>
      <c r="IVG179" s="176"/>
      <c r="IVH179" s="176"/>
      <c r="IVI179" s="176"/>
      <c r="IVJ179" s="176"/>
      <c r="IVK179" s="176"/>
      <c r="IVL179" s="176"/>
      <c r="IVM179" s="176"/>
      <c r="IVN179" s="176"/>
      <c r="IVO179" s="176"/>
      <c r="IVP179" s="176"/>
      <c r="IVQ179" s="176"/>
      <c r="IVR179" s="176"/>
      <c r="IVS179" s="176"/>
      <c r="IVT179" s="176"/>
      <c r="IVU179" s="176"/>
      <c r="IVV179" s="176"/>
      <c r="IVW179" s="176"/>
      <c r="IVX179" s="176"/>
      <c r="IVY179" s="176"/>
      <c r="IVZ179" s="176"/>
      <c r="IWA179" s="176"/>
      <c r="IWB179" s="176"/>
      <c r="IWC179" s="176"/>
      <c r="IWD179" s="176"/>
      <c r="IWE179" s="176"/>
      <c r="IWF179" s="176"/>
      <c r="IWG179" s="176"/>
      <c r="IWH179" s="176"/>
      <c r="IWI179" s="176"/>
      <c r="IWJ179" s="176"/>
      <c r="IWK179" s="176"/>
      <c r="IWL179" s="176"/>
      <c r="IWM179" s="176"/>
      <c r="IWN179" s="176"/>
      <c r="IWO179" s="176"/>
      <c r="IWP179" s="176"/>
      <c r="IWQ179" s="176"/>
      <c r="IWR179" s="176"/>
      <c r="IWS179" s="176"/>
      <c r="IWT179" s="176"/>
      <c r="IWU179" s="176"/>
      <c r="IWV179" s="176"/>
      <c r="IWW179" s="176"/>
      <c r="IWX179" s="176"/>
      <c r="IWY179" s="176"/>
      <c r="IWZ179" s="176"/>
      <c r="IXA179" s="176"/>
      <c r="IXB179" s="176"/>
      <c r="IXC179" s="176"/>
      <c r="IXD179" s="176"/>
      <c r="IXE179" s="176"/>
      <c r="IXF179" s="176"/>
      <c r="IXG179" s="176"/>
      <c r="IXH179" s="176"/>
      <c r="IXI179" s="176"/>
      <c r="IXJ179" s="176"/>
      <c r="IXK179" s="176"/>
      <c r="IXL179" s="176"/>
      <c r="IXM179" s="176"/>
      <c r="IXN179" s="176"/>
      <c r="IXO179" s="176"/>
      <c r="IXP179" s="176"/>
      <c r="IXQ179" s="176"/>
      <c r="IXR179" s="176"/>
      <c r="IXS179" s="176"/>
      <c r="IXT179" s="176"/>
      <c r="IXU179" s="176"/>
      <c r="IXV179" s="176"/>
      <c r="IXW179" s="176"/>
      <c r="IXX179" s="176"/>
      <c r="IXY179" s="176"/>
      <c r="IXZ179" s="176"/>
      <c r="IYA179" s="176"/>
      <c r="IYB179" s="176"/>
      <c r="IYC179" s="176"/>
      <c r="IYD179" s="176"/>
      <c r="IYE179" s="176"/>
      <c r="IYF179" s="176"/>
      <c r="IYG179" s="176"/>
      <c r="IYH179" s="176"/>
      <c r="IYI179" s="176"/>
      <c r="IYJ179" s="176"/>
      <c r="IYK179" s="176"/>
      <c r="IYL179" s="176"/>
      <c r="IYM179" s="176"/>
      <c r="IYN179" s="176"/>
      <c r="IYO179" s="176"/>
      <c r="IYP179" s="176"/>
      <c r="IYQ179" s="176"/>
      <c r="IYR179" s="176"/>
      <c r="IYS179" s="176"/>
      <c r="IYT179" s="176"/>
      <c r="IYU179" s="176"/>
      <c r="IYV179" s="176"/>
      <c r="IYW179" s="176"/>
      <c r="IYX179" s="176"/>
      <c r="IYY179" s="176"/>
      <c r="IYZ179" s="176"/>
      <c r="IZA179" s="176"/>
      <c r="IZB179" s="176"/>
      <c r="IZC179" s="176"/>
      <c r="IZD179" s="176"/>
      <c r="IZE179" s="176"/>
      <c r="IZF179" s="176"/>
      <c r="IZG179" s="176"/>
      <c r="IZH179" s="176"/>
      <c r="IZI179" s="176"/>
      <c r="IZJ179" s="176"/>
      <c r="IZK179" s="176"/>
      <c r="IZL179" s="176"/>
      <c r="IZM179" s="176"/>
      <c r="IZN179" s="176"/>
      <c r="IZO179" s="176"/>
      <c r="IZP179" s="176"/>
      <c r="IZQ179" s="176"/>
      <c r="IZR179" s="176"/>
      <c r="IZS179" s="176"/>
      <c r="IZT179" s="176"/>
      <c r="IZU179" s="176"/>
      <c r="IZV179" s="176"/>
      <c r="IZW179" s="176"/>
      <c r="IZX179" s="176"/>
      <c r="IZY179" s="176"/>
      <c r="IZZ179" s="176"/>
      <c r="JAA179" s="176"/>
      <c r="JAB179" s="176"/>
      <c r="JAC179" s="176"/>
      <c r="JAD179" s="176"/>
      <c r="JAE179" s="176"/>
      <c r="JAF179" s="176"/>
      <c r="JAG179" s="176"/>
      <c r="JAH179" s="176"/>
      <c r="JAI179" s="176"/>
      <c r="JAJ179" s="176"/>
      <c r="JAK179" s="176"/>
      <c r="JAL179" s="176"/>
      <c r="JAM179" s="176"/>
      <c r="JAN179" s="176"/>
      <c r="JAO179" s="176"/>
      <c r="JAP179" s="176"/>
      <c r="JAQ179" s="176"/>
      <c r="JAR179" s="176"/>
      <c r="JAS179" s="176"/>
      <c r="JAT179" s="176"/>
      <c r="JAU179" s="176"/>
      <c r="JAV179" s="176"/>
      <c r="JAW179" s="176"/>
      <c r="JAX179" s="176"/>
      <c r="JAY179" s="176"/>
      <c r="JAZ179" s="176"/>
      <c r="JBA179" s="176"/>
      <c r="JBB179" s="176"/>
      <c r="JBC179" s="176"/>
      <c r="JBD179" s="176"/>
      <c r="JBE179" s="176"/>
      <c r="JBF179" s="176"/>
      <c r="JBG179" s="176"/>
      <c r="JBH179" s="176"/>
      <c r="JBI179" s="176"/>
      <c r="JBJ179" s="176"/>
      <c r="JBK179" s="176"/>
      <c r="JBL179" s="176"/>
      <c r="JBM179" s="176"/>
      <c r="JBN179" s="176"/>
      <c r="JBO179" s="176"/>
      <c r="JBP179" s="176"/>
      <c r="JBQ179" s="176"/>
      <c r="JBR179" s="176"/>
      <c r="JBS179" s="176"/>
      <c r="JBT179" s="176"/>
      <c r="JBU179" s="176"/>
      <c r="JBV179" s="176"/>
      <c r="JBW179" s="176"/>
      <c r="JBX179" s="176"/>
      <c r="JBY179" s="176"/>
      <c r="JBZ179" s="176"/>
      <c r="JCA179" s="176"/>
      <c r="JCB179" s="176"/>
      <c r="JCC179" s="176"/>
      <c r="JCD179" s="176"/>
      <c r="JCE179" s="176"/>
      <c r="JCF179" s="176"/>
      <c r="JCG179" s="176"/>
      <c r="JCH179" s="176"/>
      <c r="JCI179" s="176"/>
      <c r="JCJ179" s="176"/>
      <c r="JCK179" s="176"/>
      <c r="JCL179" s="176"/>
      <c r="JCM179" s="176"/>
      <c r="JCN179" s="176"/>
      <c r="JCO179" s="176"/>
      <c r="JCP179" s="176"/>
      <c r="JCQ179" s="176"/>
      <c r="JCR179" s="176"/>
      <c r="JCS179" s="176"/>
      <c r="JCT179" s="176"/>
      <c r="JCU179" s="176"/>
      <c r="JCV179" s="176"/>
      <c r="JCW179" s="176"/>
      <c r="JCX179" s="176"/>
      <c r="JCY179" s="176"/>
      <c r="JCZ179" s="176"/>
      <c r="JDA179" s="176"/>
      <c r="JDB179" s="176"/>
      <c r="JDC179" s="176"/>
      <c r="JDD179" s="176"/>
      <c r="JDE179" s="176"/>
      <c r="JDF179" s="176"/>
      <c r="JDG179" s="176"/>
      <c r="JDH179" s="176"/>
      <c r="JDI179" s="176"/>
      <c r="JDJ179" s="176"/>
      <c r="JDK179" s="176"/>
      <c r="JDL179" s="176"/>
      <c r="JDM179" s="176"/>
      <c r="JDN179" s="176"/>
      <c r="JDO179" s="176"/>
      <c r="JDP179" s="176"/>
      <c r="JDQ179" s="176"/>
      <c r="JDR179" s="176"/>
      <c r="JDS179" s="176"/>
      <c r="JDT179" s="176"/>
      <c r="JDU179" s="176"/>
      <c r="JDV179" s="176"/>
      <c r="JDW179" s="176"/>
      <c r="JDX179" s="176"/>
      <c r="JDY179" s="176"/>
      <c r="JDZ179" s="176"/>
      <c r="JEA179" s="176"/>
      <c r="JEB179" s="176"/>
      <c r="JEC179" s="176"/>
      <c r="JED179" s="176"/>
      <c r="JEE179" s="176"/>
      <c r="JEF179" s="176"/>
      <c r="JEG179" s="176"/>
      <c r="JEH179" s="176"/>
      <c r="JEI179" s="176"/>
      <c r="JEJ179" s="176"/>
      <c r="JEK179" s="176"/>
      <c r="JEL179" s="176"/>
      <c r="JEM179" s="176"/>
      <c r="JEN179" s="176"/>
      <c r="JEO179" s="176"/>
      <c r="JEP179" s="176"/>
      <c r="JEQ179" s="176"/>
      <c r="JER179" s="176"/>
      <c r="JES179" s="176"/>
      <c r="JET179" s="176"/>
      <c r="JEU179" s="176"/>
      <c r="JEV179" s="176"/>
      <c r="JEW179" s="176"/>
      <c r="JEX179" s="176"/>
      <c r="JEY179" s="176"/>
      <c r="JEZ179" s="176"/>
      <c r="JFA179" s="176"/>
      <c r="JFB179" s="176"/>
      <c r="JFC179" s="176"/>
      <c r="JFD179" s="176"/>
      <c r="JFE179" s="176"/>
      <c r="JFF179" s="176"/>
      <c r="JFG179" s="176"/>
      <c r="JFH179" s="176"/>
      <c r="JFI179" s="176"/>
      <c r="JFJ179" s="176"/>
      <c r="JFK179" s="176"/>
      <c r="JFL179" s="176"/>
      <c r="JFM179" s="176"/>
      <c r="JFN179" s="176"/>
      <c r="JFO179" s="176"/>
      <c r="JFP179" s="176"/>
      <c r="JFQ179" s="176"/>
      <c r="JFR179" s="176"/>
      <c r="JFS179" s="176"/>
      <c r="JFT179" s="176"/>
      <c r="JFU179" s="176"/>
      <c r="JFV179" s="176"/>
      <c r="JFW179" s="176"/>
      <c r="JFX179" s="176"/>
      <c r="JFY179" s="176"/>
      <c r="JFZ179" s="176"/>
      <c r="JGA179" s="176"/>
      <c r="JGB179" s="176"/>
      <c r="JGC179" s="176"/>
      <c r="JGD179" s="176"/>
      <c r="JGE179" s="176"/>
      <c r="JGF179" s="176"/>
      <c r="JGG179" s="176"/>
      <c r="JGH179" s="176"/>
      <c r="JGI179" s="176"/>
      <c r="JGJ179" s="176"/>
      <c r="JGK179" s="176"/>
      <c r="JGL179" s="176"/>
      <c r="JGM179" s="176"/>
      <c r="JGN179" s="176"/>
      <c r="JGO179" s="176"/>
      <c r="JGP179" s="176"/>
      <c r="JGQ179" s="176"/>
      <c r="JGR179" s="176"/>
      <c r="JGS179" s="176"/>
      <c r="JGT179" s="176"/>
      <c r="JGU179" s="176"/>
      <c r="JGV179" s="176"/>
      <c r="JGW179" s="176"/>
      <c r="JGX179" s="176"/>
      <c r="JGY179" s="176"/>
      <c r="JGZ179" s="176"/>
      <c r="JHA179" s="176"/>
      <c r="JHB179" s="176"/>
      <c r="JHC179" s="176"/>
      <c r="JHD179" s="176"/>
      <c r="JHE179" s="176"/>
      <c r="JHF179" s="176"/>
      <c r="JHG179" s="176"/>
      <c r="JHH179" s="176"/>
      <c r="JHI179" s="176"/>
      <c r="JHJ179" s="176"/>
      <c r="JHK179" s="176"/>
      <c r="JHL179" s="176"/>
      <c r="JHM179" s="176"/>
      <c r="JHN179" s="176"/>
      <c r="JHO179" s="176"/>
      <c r="JHP179" s="176"/>
      <c r="JHQ179" s="176"/>
      <c r="JHR179" s="176"/>
      <c r="JHS179" s="176"/>
      <c r="JHT179" s="176"/>
      <c r="JHU179" s="176"/>
      <c r="JHV179" s="176"/>
      <c r="JHW179" s="176"/>
      <c r="JHX179" s="176"/>
      <c r="JHY179" s="176"/>
      <c r="JHZ179" s="176"/>
      <c r="JIA179" s="176"/>
      <c r="JIB179" s="176"/>
      <c r="JIC179" s="176"/>
      <c r="JID179" s="176"/>
      <c r="JIE179" s="176"/>
      <c r="JIF179" s="176"/>
      <c r="JIG179" s="176"/>
      <c r="JIH179" s="176"/>
      <c r="JII179" s="176"/>
      <c r="JIJ179" s="176"/>
      <c r="JIK179" s="176"/>
      <c r="JIL179" s="176"/>
      <c r="JIM179" s="176"/>
      <c r="JIN179" s="176"/>
      <c r="JIO179" s="176"/>
      <c r="JIP179" s="176"/>
      <c r="JIQ179" s="176"/>
      <c r="JIR179" s="176"/>
      <c r="JIS179" s="176"/>
      <c r="JIT179" s="176"/>
      <c r="JIU179" s="176"/>
      <c r="JIV179" s="176"/>
      <c r="JIW179" s="176"/>
      <c r="JIX179" s="176"/>
      <c r="JIY179" s="176"/>
      <c r="JIZ179" s="176"/>
      <c r="JJA179" s="176"/>
      <c r="JJB179" s="176"/>
      <c r="JJC179" s="176"/>
      <c r="JJD179" s="176"/>
      <c r="JJE179" s="176"/>
      <c r="JJF179" s="176"/>
      <c r="JJG179" s="176"/>
      <c r="JJH179" s="176"/>
      <c r="JJI179" s="176"/>
      <c r="JJJ179" s="176"/>
      <c r="JJK179" s="176"/>
      <c r="JJL179" s="176"/>
      <c r="JJM179" s="176"/>
      <c r="JJN179" s="176"/>
      <c r="JJO179" s="176"/>
      <c r="JJP179" s="176"/>
      <c r="JJQ179" s="176"/>
      <c r="JJR179" s="176"/>
      <c r="JJS179" s="176"/>
      <c r="JJT179" s="176"/>
      <c r="JJU179" s="176"/>
      <c r="JJV179" s="176"/>
      <c r="JJW179" s="176"/>
      <c r="JJX179" s="176"/>
      <c r="JJY179" s="176"/>
      <c r="JJZ179" s="176"/>
      <c r="JKA179" s="176"/>
      <c r="JKB179" s="176"/>
      <c r="JKC179" s="176"/>
      <c r="JKD179" s="176"/>
      <c r="JKE179" s="176"/>
      <c r="JKF179" s="176"/>
      <c r="JKG179" s="176"/>
      <c r="JKH179" s="176"/>
      <c r="JKI179" s="176"/>
      <c r="JKJ179" s="176"/>
      <c r="JKK179" s="176"/>
      <c r="JKL179" s="176"/>
      <c r="JKM179" s="176"/>
      <c r="JKN179" s="176"/>
      <c r="JKO179" s="176"/>
      <c r="JKP179" s="176"/>
      <c r="JKQ179" s="176"/>
      <c r="JKR179" s="176"/>
      <c r="JKS179" s="176"/>
      <c r="JKT179" s="176"/>
      <c r="JKU179" s="176"/>
      <c r="JKV179" s="176"/>
      <c r="JKW179" s="176"/>
      <c r="JKX179" s="176"/>
      <c r="JKY179" s="176"/>
      <c r="JKZ179" s="176"/>
      <c r="JLA179" s="176"/>
      <c r="JLB179" s="176"/>
      <c r="JLC179" s="176"/>
      <c r="JLD179" s="176"/>
      <c r="JLE179" s="176"/>
      <c r="JLF179" s="176"/>
      <c r="JLG179" s="176"/>
      <c r="JLH179" s="176"/>
      <c r="JLI179" s="176"/>
      <c r="JLJ179" s="176"/>
      <c r="JLK179" s="176"/>
      <c r="JLL179" s="176"/>
      <c r="JLM179" s="176"/>
      <c r="JLN179" s="176"/>
      <c r="JLO179" s="176"/>
      <c r="JLP179" s="176"/>
      <c r="JLQ179" s="176"/>
      <c r="JLR179" s="176"/>
      <c r="JLS179" s="176"/>
      <c r="JLT179" s="176"/>
      <c r="JLU179" s="176"/>
      <c r="JLV179" s="176"/>
      <c r="JLW179" s="176"/>
      <c r="JLX179" s="176"/>
      <c r="JLY179" s="176"/>
      <c r="JLZ179" s="176"/>
      <c r="JMA179" s="176"/>
      <c r="JMB179" s="176"/>
      <c r="JMC179" s="176"/>
      <c r="JMD179" s="176"/>
      <c r="JME179" s="176"/>
      <c r="JMF179" s="176"/>
      <c r="JMG179" s="176"/>
      <c r="JMH179" s="176"/>
      <c r="JMI179" s="176"/>
      <c r="JMJ179" s="176"/>
      <c r="JMK179" s="176"/>
      <c r="JML179" s="176"/>
      <c r="JMM179" s="176"/>
      <c r="JMN179" s="176"/>
      <c r="JMO179" s="176"/>
      <c r="JMP179" s="176"/>
      <c r="JMQ179" s="176"/>
      <c r="JMR179" s="176"/>
      <c r="JMS179" s="176"/>
      <c r="JMT179" s="176"/>
      <c r="JMU179" s="176"/>
      <c r="JMV179" s="176"/>
      <c r="JMW179" s="176"/>
      <c r="JMX179" s="176"/>
      <c r="JMY179" s="176"/>
      <c r="JMZ179" s="176"/>
      <c r="JNA179" s="176"/>
      <c r="JNB179" s="176"/>
      <c r="JNC179" s="176"/>
      <c r="JND179" s="176"/>
      <c r="JNE179" s="176"/>
      <c r="JNF179" s="176"/>
      <c r="JNG179" s="176"/>
      <c r="JNH179" s="176"/>
      <c r="JNI179" s="176"/>
      <c r="JNJ179" s="176"/>
      <c r="JNK179" s="176"/>
      <c r="JNL179" s="176"/>
      <c r="JNM179" s="176"/>
      <c r="JNN179" s="176"/>
      <c r="JNO179" s="176"/>
      <c r="JNP179" s="176"/>
      <c r="JNQ179" s="176"/>
      <c r="JNR179" s="176"/>
      <c r="JNS179" s="176"/>
      <c r="JNT179" s="176"/>
      <c r="JNU179" s="176"/>
      <c r="JNV179" s="176"/>
      <c r="JNW179" s="176"/>
      <c r="JNX179" s="176"/>
      <c r="JNY179" s="176"/>
      <c r="JNZ179" s="176"/>
      <c r="JOA179" s="176"/>
      <c r="JOB179" s="176"/>
      <c r="JOC179" s="176"/>
      <c r="JOD179" s="176"/>
      <c r="JOE179" s="176"/>
      <c r="JOF179" s="176"/>
      <c r="JOG179" s="176"/>
      <c r="JOH179" s="176"/>
      <c r="JOI179" s="176"/>
      <c r="JOJ179" s="176"/>
      <c r="JOK179" s="176"/>
      <c r="JOL179" s="176"/>
      <c r="JOM179" s="176"/>
      <c r="JON179" s="176"/>
      <c r="JOO179" s="176"/>
      <c r="JOP179" s="176"/>
      <c r="JOQ179" s="176"/>
      <c r="JOR179" s="176"/>
      <c r="JOS179" s="176"/>
      <c r="JOT179" s="176"/>
      <c r="JOU179" s="176"/>
      <c r="JOV179" s="176"/>
      <c r="JOW179" s="176"/>
      <c r="JOX179" s="176"/>
      <c r="JOY179" s="176"/>
      <c r="JOZ179" s="176"/>
      <c r="JPA179" s="176"/>
      <c r="JPB179" s="176"/>
      <c r="JPC179" s="176"/>
      <c r="JPD179" s="176"/>
      <c r="JPE179" s="176"/>
      <c r="JPF179" s="176"/>
      <c r="JPG179" s="176"/>
      <c r="JPH179" s="176"/>
      <c r="JPI179" s="176"/>
      <c r="JPJ179" s="176"/>
      <c r="JPK179" s="176"/>
      <c r="JPL179" s="176"/>
      <c r="JPM179" s="176"/>
      <c r="JPN179" s="176"/>
      <c r="JPO179" s="176"/>
      <c r="JPP179" s="176"/>
      <c r="JPQ179" s="176"/>
      <c r="JPR179" s="176"/>
      <c r="JPS179" s="176"/>
      <c r="JPT179" s="176"/>
      <c r="JPU179" s="176"/>
      <c r="JPV179" s="176"/>
      <c r="JPW179" s="176"/>
      <c r="JPX179" s="176"/>
      <c r="JPY179" s="176"/>
      <c r="JPZ179" s="176"/>
      <c r="JQA179" s="176"/>
      <c r="JQB179" s="176"/>
      <c r="JQC179" s="176"/>
      <c r="JQD179" s="176"/>
      <c r="JQE179" s="176"/>
      <c r="JQF179" s="176"/>
      <c r="JQG179" s="176"/>
      <c r="JQH179" s="176"/>
      <c r="JQI179" s="176"/>
      <c r="JQJ179" s="176"/>
      <c r="JQK179" s="176"/>
      <c r="JQL179" s="176"/>
      <c r="JQM179" s="176"/>
      <c r="JQN179" s="176"/>
      <c r="JQO179" s="176"/>
      <c r="JQP179" s="176"/>
      <c r="JQQ179" s="176"/>
      <c r="JQR179" s="176"/>
      <c r="JQS179" s="176"/>
      <c r="JQT179" s="176"/>
      <c r="JQU179" s="176"/>
      <c r="JQV179" s="176"/>
      <c r="JQW179" s="176"/>
      <c r="JQX179" s="176"/>
      <c r="JQY179" s="176"/>
      <c r="JQZ179" s="176"/>
      <c r="JRA179" s="176"/>
      <c r="JRB179" s="176"/>
      <c r="JRC179" s="176"/>
      <c r="JRD179" s="176"/>
      <c r="JRE179" s="176"/>
      <c r="JRF179" s="176"/>
      <c r="JRG179" s="176"/>
      <c r="JRH179" s="176"/>
      <c r="JRI179" s="176"/>
      <c r="JRJ179" s="176"/>
      <c r="JRK179" s="176"/>
      <c r="JRL179" s="176"/>
      <c r="JRM179" s="176"/>
      <c r="JRN179" s="176"/>
      <c r="JRO179" s="176"/>
      <c r="JRP179" s="176"/>
      <c r="JRQ179" s="176"/>
      <c r="JRR179" s="176"/>
      <c r="JRS179" s="176"/>
      <c r="JRT179" s="176"/>
      <c r="JRU179" s="176"/>
      <c r="JRV179" s="176"/>
      <c r="JRW179" s="176"/>
      <c r="JRX179" s="176"/>
      <c r="JRY179" s="176"/>
      <c r="JRZ179" s="176"/>
      <c r="JSA179" s="176"/>
      <c r="JSB179" s="176"/>
      <c r="JSC179" s="176"/>
      <c r="JSD179" s="176"/>
      <c r="JSE179" s="176"/>
      <c r="JSF179" s="176"/>
      <c r="JSG179" s="176"/>
      <c r="JSH179" s="176"/>
      <c r="JSI179" s="176"/>
      <c r="JSJ179" s="176"/>
      <c r="JSK179" s="176"/>
      <c r="JSL179" s="176"/>
      <c r="JSM179" s="176"/>
      <c r="JSN179" s="176"/>
      <c r="JSO179" s="176"/>
      <c r="JSP179" s="176"/>
      <c r="JSQ179" s="176"/>
      <c r="JSR179" s="176"/>
      <c r="JSS179" s="176"/>
      <c r="JST179" s="176"/>
      <c r="JSU179" s="176"/>
      <c r="JSV179" s="176"/>
      <c r="JSW179" s="176"/>
      <c r="JSX179" s="176"/>
      <c r="JSY179" s="176"/>
      <c r="JSZ179" s="176"/>
      <c r="JTA179" s="176"/>
      <c r="JTB179" s="176"/>
      <c r="JTC179" s="176"/>
      <c r="JTD179" s="176"/>
      <c r="JTE179" s="176"/>
      <c r="JTF179" s="176"/>
      <c r="JTG179" s="176"/>
      <c r="JTH179" s="176"/>
      <c r="JTI179" s="176"/>
      <c r="JTJ179" s="176"/>
      <c r="JTK179" s="176"/>
      <c r="JTL179" s="176"/>
      <c r="JTM179" s="176"/>
      <c r="JTN179" s="176"/>
      <c r="JTO179" s="176"/>
      <c r="JTP179" s="176"/>
      <c r="JTQ179" s="176"/>
      <c r="JTR179" s="176"/>
      <c r="JTS179" s="176"/>
      <c r="JTT179" s="176"/>
      <c r="JTU179" s="176"/>
      <c r="JTV179" s="176"/>
      <c r="JTW179" s="176"/>
      <c r="JTX179" s="176"/>
      <c r="JTY179" s="176"/>
      <c r="JTZ179" s="176"/>
      <c r="JUA179" s="176"/>
      <c r="JUB179" s="176"/>
      <c r="JUC179" s="176"/>
      <c r="JUD179" s="176"/>
      <c r="JUE179" s="176"/>
      <c r="JUF179" s="176"/>
      <c r="JUG179" s="176"/>
      <c r="JUH179" s="176"/>
      <c r="JUI179" s="176"/>
      <c r="JUJ179" s="176"/>
      <c r="JUK179" s="176"/>
      <c r="JUL179" s="176"/>
      <c r="JUM179" s="176"/>
      <c r="JUN179" s="176"/>
      <c r="JUO179" s="176"/>
      <c r="JUP179" s="176"/>
      <c r="JUQ179" s="176"/>
      <c r="JUR179" s="176"/>
      <c r="JUS179" s="176"/>
      <c r="JUT179" s="176"/>
      <c r="JUU179" s="176"/>
      <c r="JUV179" s="176"/>
      <c r="JUW179" s="176"/>
      <c r="JUX179" s="176"/>
      <c r="JUY179" s="176"/>
      <c r="JUZ179" s="176"/>
      <c r="JVA179" s="176"/>
      <c r="JVB179" s="176"/>
      <c r="JVC179" s="176"/>
      <c r="JVD179" s="176"/>
      <c r="JVE179" s="176"/>
      <c r="JVF179" s="176"/>
      <c r="JVG179" s="176"/>
      <c r="JVH179" s="176"/>
      <c r="JVI179" s="176"/>
      <c r="JVJ179" s="176"/>
      <c r="JVK179" s="176"/>
      <c r="JVL179" s="176"/>
      <c r="JVM179" s="176"/>
      <c r="JVN179" s="176"/>
      <c r="JVO179" s="176"/>
      <c r="JVP179" s="176"/>
      <c r="JVQ179" s="176"/>
      <c r="JVR179" s="176"/>
      <c r="JVS179" s="176"/>
      <c r="JVT179" s="176"/>
      <c r="JVU179" s="176"/>
      <c r="JVV179" s="176"/>
      <c r="JVW179" s="176"/>
      <c r="JVX179" s="176"/>
      <c r="JVY179" s="176"/>
      <c r="JVZ179" s="176"/>
      <c r="JWA179" s="176"/>
      <c r="JWB179" s="176"/>
      <c r="JWC179" s="176"/>
      <c r="JWD179" s="176"/>
      <c r="JWE179" s="176"/>
      <c r="JWF179" s="176"/>
      <c r="JWG179" s="176"/>
      <c r="JWH179" s="176"/>
      <c r="JWI179" s="176"/>
      <c r="JWJ179" s="176"/>
      <c r="JWK179" s="176"/>
      <c r="JWL179" s="176"/>
      <c r="JWM179" s="176"/>
      <c r="JWN179" s="176"/>
      <c r="JWO179" s="176"/>
      <c r="JWP179" s="176"/>
      <c r="JWQ179" s="176"/>
      <c r="JWR179" s="176"/>
      <c r="JWS179" s="176"/>
      <c r="JWT179" s="176"/>
      <c r="JWU179" s="176"/>
      <c r="JWV179" s="176"/>
      <c r="JWW179" s="176"/>
      <c r="JWX179" s="176"/>
      <c r="JWY179" s="176"/>
      <c r="JWZ179" s="176"/>
      <c r="JXA179" s="176"/>
      <c r="JXB179" s="176"/>
      <c r="JXC179" s="176"/>
      <c r="JXD179" s="176"/>
      <c r="JXE179" s="176"/>
      <c r="JXF179" s="176"/>
      <c r="JXG179" s="176"/>
      <c r="JXH179" s="176"/>
      <c r="JXI179" s="176"/>
      <c r="JXJ179" s="176"/>
      <c r="JXK179" s="176"/>
      <c r="JXL179" s="176"/>
      <c r="JXM179" s="176"/>
      <c r="JXN179" s="176"/>
      <c r="JXO179" s="176"/>
      <c r="JXP179" s="176"/>
      <c r="JXQ179" s="176"/>
      <c r="JXR179" s="176"/>
      <c r="JXS179" s="176"/>
      <c r="JXT179" s="176"/>
      <c r="JXU179" s="176"/>
      <c r="JXV179" s="176"/>
      <c r="JXW179" s="176"/>
      <c r="JXX179" s="176"/>
      <c r="JXY179" s="176"/>
      <c r="JXZ179" s="176"/>
      <c r="JYA179" s="176"/>
      <c r="JYB179" s="176"/>
      <c r="JYC179" s="176"/>
      <c r="JYD179" s="176"/>
      <c r="JYE179" s="176"/>
      <c r="JYF179" s="176"/>
      <c r="JYG179" s="176"/>
      <c r="JYH179" s="176"/>
      <c r="JYI179" s="176"/>
      <c r="JYJ179" s="176"/>
      <c r="JYK179" s="176"/>
      <c r="JYL179" s="176"/>
      <c r="JYM179" s="176"/>
      <c r="JYN179" s="176"/>
      <c r="JYO179" s="176"/>
      <c r="JYP179" s="176"/>
      <c r="JYQ179" s="176"/>
      <c r="JYR179" s="176"/>
      <c r="JYS179" s="176"/>
      <c r="JYT179" s="176"/>
      <c r="JYU179" s="176"/>
      <c r="JYV179" s="176"/>
      <c r="JYW179" s="176"/>
      <c r="JYX179" s="176"/>
      <c r="JYY179" s="176"/>
      <c r="JYZ179" s="176"/>
      <c r="JZA179" s="176"/>
      <c r="JZB179" s="176"/>
      <c r="JZC179" s="176"/>
      <c r="JZD179" s="176"/>
      <c r="JZE179" s="176"/>
      <c r="JZF179" s="176"/>
      <c r="JZG179" s="176"/>
      <c r="JZH179" s="176"/>
      <c r="JZI179" s="176"/>
      <c r="JZJ179" s="176"/>
      <c r="JZK179" s="176"/>
      <c r="JZL179" s="176"/>
      <c r="JZM179" s="176"/>
      <c r="JZN179" s="176"/>
      <c r="JZO179" s="176"/>
      <c r="JZP179" s="176"/>
      <c r="JZQ179" s="176"/>
      <c r="JZR179" s="176"/>
      <c r="JZS179" s="176"/>
      <c r="JZT179" s="176"/>
      <c r="JZU179" s="176"/>
      <c r="JZV179" s="176"/>
      <c r="JZW179" s="176"/>
      <c r="JZX179" s="176"/>
      <c r="JZY179" s="176"/>
      <c r="JZZ179" s="176"/>
      <c r="KAA179" s="176"/>
      <c r="KAB179" s="176"/>
      <c r="KAC179" s="176"/>
      <c r="KAD179" s="176"/>
      <c r="KAE179" s="176"/>
      <c r="KAF179" s="176"/>
      <c r="KAG179" s="176"/>
      <c r="KAH179" s="176"/>
      <c r="KAI179" s="176"/>
      <c r="KAJ179" s="176"/>
      <c r="KAK179" s="176"/>
      <c r="KAL179" s="176"/>
      <c r="KAM179" s="176"/>
      <c r="KAN179" s="176"/>
      <c r="KAO179" s="176"/>
      <c r="KAP179" s="176"/>
      <c r="KAQ179" s="176"/>
      <c r="KAR179" s="176"/>
      <c r="KAS179" s="176"/>
      <c r="KAT179" s="176"/>
      <c r="KAU179" s="176"/>
      <c r="KAV179" s="176"/>
      <c r="KAW179" s="176"/>
      <c r="KAX179" s="176"/>
      <c r="KAY179" s="176"/>
      <c r="KAZ179" s="176"/>
      <c r="KBA179" s="176"/>
      <c r="KBB179" s="176"/>
      <c r="KBC179" s="176"/>
      <c r="KBD179" s="176"/>
      <c r="KBE179" s="176"/>
      <c r="KBF179" s="176"/>
      <c r="KBG179" s="176"/>
      <c r="KBH179" s="176"/>
      <c r="KBI179" s="176"/>
      <c r="KBJ179" s="176"/>
      <c r="KBK179" s="176"/>
      <c r="KBL179" s="176"/>
      <c r="KBM179" s="176"/>
      <c r="KBN179" s="176"/>
      <c r="KBO179" s="176"/>
      <c r="KBP179" s="176"/>
      <c r="KBQ179" s="176"/>
      <c r="KBR179" s="176"/>
      <c r="KBS179" s="176"/>
      <c r="KBT179" s="176"/>
      <c r="KBU179" s="176"/>
      <c r="KBV179" s="176"/>
      <c r="KBW179" s="176"/>
      <c r="KBX179" s="176"/>
      <c r="KBY179" s="176"/>
      <c r="KBZ179" s="176"/>
      <c r="KCA179" s="176"/>
      <c r="KCB179" s="176"/>
      <c r="KCC179" s="176"/>
      <c r="KCD179" s="176"/>
      <c r="KCE179" s="176"/>
      <c r="KCF179" s="176"/>
      <c r="KCG179" s="176"/>
      <c r="KCH179" s="176"/>
      <c r="KCI179" s="176"/>
      <c r="KCJ179" s="176"/>
      <c r="KCK179" s="176"/>
      <c r="KCL179" s="176"/>
      <c r="KCM179" s="176"/>
      <c r="KCN179" s="176"/>
      <c r="KCO179" s="176"/>
      <c r="KCP179" s="176"/>
      <c r="KCQ179" s="176"/>
      <c r="KCR179" s="176"/>
      <c r="KCS179" s="176"/>
      <c r="KCT179" s="176"/>
      <c r="KCU179" s="176"/>
      <c r="KCV179" s="176"/>
      <c r="KCW179" s="176"/>
      <c r="KCX179" s="176"/>
      <c r="KCY179" s="176"/>
      <c r="KCZ179" s="176"/>
      <c r="KDA179" s="176"/>
      <c r="KDB179" s="176"/>
      <c r="KDC179" s="176"/>
      <c r="KDD179" s="176"/>
      <c r="KDE179" s="176"/>
      <c r="KDF179" s="176"/>
      <c r="KDG179" s="176"/>
      <c r="KDH179" s="176"/>
      <c r="KDI179" s="176"/>
      <c r="KDJ179" s="176"/>
      <c r="KDK179" s="176"/>
      <c r="KDL179" s="176"/>
      <c r="KDM179" s="176"/>
      <c r="KDN179" s="176"/>
      <c r="KDO179" s="176"/>
      <c r="KDP179" s="176"/>
      <c r="KDQ179" s="176"/>
      <c r="KDR179" s="176"/>
      <c r="KDS179" s="176"/>
      <c r="KDT179" s="176"/>
      <c r="KDU179" s="176"/>
      <c r="KDV179" s="176"/>
      <c r="KDW179" s="176"/>
      <c r="KDX179" s="176"/>
      <c r="KDY179" s="176"/>
      <c r="KDZ179" s="176"/>
      <c r="KEA179" s="176"/>
      <c r="KEB179" s="176"/>
      <c r="KEC179" s="176"/>
      <c r="KED179" s="176"/>
      <c r="KEE179" s="176"/>
      <c r="KEF179" s="176"/>
      <c r="KEG179" s="176"/>
      <c r="KEH179" s="176"/>
      <c r="KEI179" s="176"/>
      <c r="KEJ179" s="176"/>
      <c r="KEK179" s="176"/>
      <c r="KEL179" s="176"/>
      <c r="KEM179" s="176"/>
      <c r="KEN179" s="176"/>
      <c r="KEO179" s="176"/>
      <c r="KEP179" s="176"/>
      <c r="KEQ179" s="176"/>
      <c r="KER179" s="176"/>
      <c r="KES179" s="176"/>
      <c r="KET179" s="176"/>
      <c r="KEU179" s="176"/>
      <c r="KEV179" s="176"/>
      <c r="KEW179" s="176"/>
      <c r="KEX179" s="176"/>
      <c r="KEY179" s="176"/>
      <c r="KEZ179" s="176"/>
      <c r="KFA179" s="176"/>
      <c r="KFB179" s="176"/>
      <c r="KFC179" s="176"/>
      <c r="KFD179" s="176"/>
      <c r="KFE179" s="176"/>
      <c r="KFF179" s="176"/>
      <c r="KFG179" s="176"/>
      <c r="KFH179" s="176"/>
      <c r="KFI179" s="176"/>
      <c r="KFJ179" s="176"/>
      <c r="KFK179" s="176"/>
      <c r="KFL179" s="176"/>
      <c r="KFM179" s="176"/>
      <c r="KFN179" s="176"/>
      <c r="KFO179" s="176"/>
      <c r="KFP179" s="176"/>
      <c r="KFQ179" s="176"/>
      <c r="KFR179" s="176"/>
      <c r="KFS179" s="176"/>
      <c r="KFT179" s="176"/>
      <c r="KFU179" s="176"/>
      <c r="KFV179" s="176"/>
      <c r="KFW179" s="176"/>
      <c r="KFX179" s="176"/>
      <c r="KFY179" s="176"/>
      <c r="KFZ179" s="176"/>
      <c r="KGA179" s="176"/>
      <c r="KGB179" s="176"/>
      <c r="KGC179" s="176"/>
      <c r="KGD179" s="176"/>
      <c r="KGE179" s="176"/>
      <c r="KGF179" s="176"/>
      <c r="KGG179" s="176"/>
      <c r="KGH179" s="176"/>
      <c r="KGI179" s="176"/>
      <c r="KGJ179" s="176"/>
      <c r="KGK179" s="176"/>
      <c r="KGL179" s="176"/>
      <c r="KGM179" s="176"/>
      <c r="KGN179" s="176"/>
      <c r="KGO179" s="176"/>
      <c r="KGP179" s="176"/>
      <c r="KGQ179" s="176"/>
      <c r="KGR179" s="176"/>
      <c r="KGS179" s="176"/>
      <c r="KGT179" s="176"/>
      <c r="KGU179" s="176"/>
      <c r="KGV179" s="176"/>
      <c r="KGW179" s="176"/>
      <c r="KGX179" s="176"/>
      <c r="KGY179" s="176"/>
      <c r="KGZ179" s="176"/>
      <c r="KHA179" s="176"/>
      <c r="KHB179" s="176"/>
      <c r="KHC179" s="176"/>
      <c r="KHD179" s="176"/>
      <c r="KHE179" s="176"/>
      <c r="KHF179" s="176"/>
      <c r="KHG179" s="176"/>
      <c r="KHH179" s="176"/>
      <c r="KHI179" s="176"/>
      <c r="KHJ179" s="176"/>
      <c r="KHK179" s="176"/>
      <c r="KHL179" s="176"/>
      <c r="KHM179" s="176"/>
      <c r="KHN179" s="176"/>
      <c r="KHO179" s="176"/>
      <c r="KHP179" s="176"/>
      <c r="KHQ179" s="176"/>
      <c r="KHR179" s="176"/>
      <c r="KHS179" s="176"/>
      <c r="KHT179" s="176"/>
      <c r="KHU179" s="176"/>
      <c r="KHV179" s="176"/>
      <c r="KHW179" s="176"/>
      <c r="KHX179" s="176"/>
      <c r="KHY179" s="176"/>
      <c r="KHZ179" s="176"/>
      <c r="KIA179" s="176"/>
      <c r="KIB179" s="176"/>
      <c r="KIC179" s="176"/>
      <c r="KID179" s="176"/>
      <c r="KIE179" s="176"/>
      <c r="KIF179" s="176"/>
      <c r="KIG179" s="176"/>
      <c r="KIH179" s="176"/>
      <c r="KII179" s="176"/>
      <c r="KIJ179" s="176"/>
      <c r="KIK179" s="176"/>
      <c r="KIL179" s="176"/>
      <c r="KIM179" s="176"/>
      <c r="KIN179" s="176"/>
      <c r="KIO179" s="176"/>
      <c r="KIP179" s="176"/>
      <c r="KIQ179" s="176"/>
      <c r="KIR179" s="176"/>
      <c r="KIS179" s="176"/>
      <c r="KIT179" s="176"/>
      <c r="KIU179" s="176"/>
      <c r="KIV179" s="176"/>
      <c r="KIW179" s="176"/>
      <c r="KIX179" s="176"/>
      <c r="KIY179" s="176"/>
      <c r="KIZ179" s="176"/>
      <c r="KJA179" s="176"/>
      <c r="KJB179" s="176"/>
      <c r="KJC179" s="176"/>
      <c r="KJD179" s="176"/>
      <c r="KJE179" s="176"/>
      <c r="KJF179" s="176"/>
      <c r="KJG179" s="176"/>
      <c r="KJH179" s="176"/>
      <c r="KJI179" s="176"/>
      <c r="KJJ179" s="176"/>
      <c r="KJK179" s="176"/>
      <c r="KJL179" s="176"/>
      <c r="KJM179" s="176"/>
      <c r="KJN179" s="176"/>
      <c r="KJO179" s="176"/>
      <c r="KJP179" s="176"/>
      <c r="KJQ179" s="176"/>
      <c r="KJR179" s="176"/>
      <c r="KJS179" s="176"/>
      <c r="KJT179" s="176"/>
      <c r="KJU179" s="176"/>
      <c r="KJV179" s="176"/>
      <c r="KJW179" s="176"/>
      <c r="KJX179" s="176"/>
      <c r="KJY179" s="176"/>
      <c r="KJZ179" s="176"/>
      <c r="KKA179" s="176"/>
      <c r="KKB179" s="176"/>
      <c r="KKC179" s="176"/>
      <c r="KKD179" s="176"/>
      <c r="KKE179" s="176"/>
      <c r="KKF179" s="176"/>
      <c r="KKG179" s="176"/>
      <c r="KKH179" s="176"/>
      <c r="KKI179" s="176"/>
      <c r="KKJ179" s="176"/>
      <c r="KKK179" s="176"/>
      <c r="KKL179" s="176"/>
      <c r="KKM179" s="176"/>
      <c r="KKN179" s="176"/>
      <c r="KKO179" s="176"/>
      <c r="KKP179" s="176"/>
      <c r="KKQ179" s="176"/>
      <c r="KKR179" s="176"/>
      <c r="KKS179" s="176"/>
      <c r="KKT179" s="176"/>
      <c r="KKU179" s="176"/>
      <c r="KKV179" s="176"/>
      <c r="KKW179" s="176"/>
      <c r="KKX179" s="176"/>
      <c r="KKY179" s="176"/>
      <c r="KKZ179" s="176"/>
      <c r="KLA179" s="176"/>
      <c r="KLB179" s="176"/>
      <c r="KLC179" s="176"/>
      <c r="KLD179" s="176"/>
      <c r="KLE179" s="176"/>
      <c r="KLF179" s="176"/>
      <c r="KLG179" s="176"/>
      <c r="KLH179" s="176"/>
      <c r="KLI179" s="176"/>
      <c r="KLJ179" s="176"/>
      <c r="KLK179" s="176"/>
      <c r="KLL179" s="176"/>
      <c r="KLM179" s="176"/>
      <c r="KLN179" s="176"/>
      <c r="KLO179" s="176"/>
      <c r="KLP179" s="176"/>
      <c r="KLQ179" s="176"/>
      <c r="KLR179" s="176"/>
      <c r="KLS179" s="176"/>
      <c r="KLT179" s="176"/>
      <c r="KLU179" s="176"/>
      <c r="KLV179" s="176"/>
      <c r="KLW179" s="176"/>
      <c r="KLX179" s="176"/>
      <c r="KLY179" s="176"/>
      <c r="KLZ179" s="176"/>
      <c r="KMA179" s="176"/>
      <c r="KMB179" s="176"/>
      <c r="KMC179" s="176"/>
      <c r="KMD179" s="176"/>
      <c r="KME179" s="176"/>
      <c r="KMF179" s="176"/>
      <c r="KMG179" s="176"/>
      <c r="KMH179" s="176"/>
      <c r="KMI179" s="176"/>
      <c r="KMJ179" s="176"/>
      <c r="KMK179" s="176"/>
      <c r="KML179" s="176"/>
      <c r="KMM179" s="176"/>
      <c r="KMN179" s="176"/>
      <c r="KMO179" s="176"/>
      <c r="KMP179" s="176"/>
      <c r="KMQ179" s="176"/>
      <c r="KMR179" s="176"/>
      <c r="KMS179" s="176"/>
      <c r="KMT179" s="176"/>
      <c r="KMU179" s="176"/>
      <c r="KMV179" s="176"/>
      <c r="KMW179" s="176"/>
      <c r="KMX179" s="176"/>
      <c r="KMY179" s="176"/>
      <c r="KMZ179" s="176"/>
      <c r="KNA179" s="176"/>
      <c r="KNB179" s="176"/>
      <c r="KNC179" s="176"/>
      <c r="KND179" s="176"/>
      <c r="KNE179" s="176"/>
      <c r="KNF179" s="176"/>
      <c r="KNG179" s="176"/>
      <c r="KNH179" s="176"/>
      <c r="KNI179" s="176"/>
      <c r="KNJ179" s="176"/>
      <c r="KNK179" s="176"/>
      <c r="KNL179" s="176"/>
      <c r="KNM179" s="176"/>
      <c r="KNN179" s="176"/>
      <c r="KNO179" s="176"/>
      <c r="KNP179" s="176"/>
      <c r="KNQ179" s="176"/>
      <c r="KNR179" s="176"/>
      <c r="KNS179" s="176"/>
      <c r="KNT179" s="176"/>
      <c r="KNU179" s="176"/>
      <c r="KNV179" s="176"/>
      <c r="KNW179" s="176"/>
      <c r="KNX179" s="176"/>
      <c r="KNY179" s="176"/>
      <c r="KNZ179" s="176"/>
      <c r="KOA179" s="176"/>
      <c r="KOB179" s="176"/>
      <c r="KOC179" s="176"/>
      <c r="KOD179" s="176"/>
      <c r="KOE179" s="176"/>
      <c r="KOF179" s="176"/>
      <c r="KOG179" s="176"/>
      <c r="KOH179" s="176"/>
      <c r="KOI179" s="176"/>
      <c r="KOJ179" s="176"/>
      <c r="KOK179" s="176"/>
      <c r="KOL179" s="176"/>
      <c r="KOM179" s="176"/>
      <c r="KON179" s="176"/>
      <c r="KOO179" s="176"/>
      <c r="KOP179" s="176"/>
      <c r="KOQ179" s="176"/>
      <c r="KOR179" s="176"/>
      <c r="KOS179" s="176"/>
      <c r="KOT179" s="176"/>
      <c r="KOU179" s="176"/>
      <c r="KOV179" s="176"/>
      <c r="KOW179" s="176"/>
      <c r="KOX179" s="176"/>
      <c r="KOY179" s="176"/>
      <c r="KOZ179" s="176"/>
      <c r="KPA179" s="176"/>
      <c r="KPB179" s="176"/>
      <c r="KPC179" s="176"/>
      <c r="KPD179" s="176"/>
      <c r="KPE179" s="176"/>
      <c r="KPF179" s="176"/>
      <c r="KPG179" s="176"/>
      <c r="KPH179" s="176"/>
      <c r="KPI179" s="176"/>
      <c r="KPJ179" s="176"/>
      <c r="KPK179" s="176"/>
      <c r="KPL179" s="176"/>
      <c r="KPM179" s="176"/>
      <c r="KPN179" s="176"/>
      <c r="KPO179" s="176"/>
      <c r="KPP179" s="176"/>
      <c r="KPQ179" s="176"/>
      <c r="KPR179" s="176"/>
      <c r="KPS179" s="176"/>
      <c r="KPT179" s="176"/>
      <c r="KPU179" s="176"/>
      <c r="KPV179" s="176"/>
      <c r="KPW179" s="176"/>
      <c r="KPX179" s="176"/>
      <c r="KPY179" s="176"/>
      <c r="KPZ179" s="176"/>
      <c r="KQA179" s="176"/>
      <c r="KQB179" s="176"/>
      <c r="KQC179" s="176"/>
      <c r="KQD179" s="176"/>
      <c r="KQE179" s="176"/>
      <c r="KQF179" s="176"/>
      <c r="KQG179" s="176"/>
      <c r="KQH179" s="176"/>
      <c r="KQI179" s="176"/>
      <c r="KQJ179" s="176"/>
      <c r="KQK179" s="176"/>
      <c r="KQL179" s="176"/>
      <c r="KQM179" s="176"/>
      <c r="KQN179" s="176"/>
      <c r="KQO179" s="176"/>
      <c r="KQP179" s="176"/>
      <c r="KQQ179" s="176"/>
      <c r="KQR179" s="176"/>
      <c r="KQS179" s="176"/>
      <c r="KQT179" s="176"/>
      <c r="KQU179" s="176"/>
      <c r="KQV179" s="176"/>
      <c r="KQW179" s="176"/>
      <c r="KQX179" s="176"/>
      <c r="KQY179" s="176"/>
      <c r="KQZ179" s="176"/>
      <c r="KRA179" s="176"/>
      <c r="KRB179" s="176"/>
      <c r="KRC179" s="176"/>
      <c r="KRD179" s="176"/>
      <c r="KRE179" s="176"/>
      <c r="KRF179" s="176"/>
      <c r="KRG179" s="176"/>
      <c r="KRH179" s="176"/>
      <c r="KRI179" s="176"/>
      <c r="KRJ179" s="176"/>
      <c r="KRK179" s="176"/>
      <c r="KRL179" s="176"/>
      <c r="KRM179" s="176"/>
      <c r="KRN179" s="176"/>
      <c r="KRO179" s="176"/>
      <c r="KRP179" s="176"/>
      <c r="KRQ179" s="176"/>
      <c r="KRR179" s="176"/>
      <c r="KRS179" s="176"/>
      <c r="KRT179" s="176"/>
      <c r="KRU179" s="176"/>
      <c r="KRV179" s="176"/>
      <c r="KRW179" s="176"/>
      <c r="KRX179" s="176"/>
      <c r="KRY179" s="176"/>
      <c r="KRZ179" s="176"/>
      <c r="KSA179" s="176"/>
      <c r="KSB179" s="176"/>
      <c r="KSC179" s="176"/>
      <c r="KSD179" s="176"/>
      <c r="KSE179" s="176"/>
      <c r="KSF179" s="176"/>
      <c r="KSG179" s="176"/>
      <c r="KSH179" s="176"/>
      <c r="KSI179" s="176"/>
      <c r="KSJ179" s="176"/>
      <c r="KSK179" s="176"/>
      <c r="KSL179" s="176"/>
      <c r="KSM179" s="176"/>
      <c r="KSN179" s="176"/>
      <c r="KSO179" s="176"/>
      <c r="KSP179" s="176"/>
      <c r="KSQ179" s="176"/>
      <c r="KSR179" s="176"/>
      <c r="KSS179" s="176"/>
      <c r="KST179" s="176"/>
      <c r="KSU179" s="176"/>
      <c r="KSV179" s="176"/>
      <c r="KSW179" s="176"/>
      <c r="KSX179" s="176"/>
      <c r="KSY179" s="176"/>
      <c r="KSZ179" s="176"/>
      <c r="KTA179" s="176"/>
      <c r="KTB179" s="176"/>
      <c r="KTC179" s="176"/>
      <c r="KTD179" s="176"/>
      <c r="KTE179" s="176"/>
      <c r="KTF179" s="176"/>
      <c r="KTG179" s="176"/>
      <c r="KTH179" s="176"/>
      <c r="KTI179" s="176"/>
      <c r="KTJ179" s="176"/>
      <c r="KTK179" s="176"/>
      <c r="KTL179" s="176"/>
      <c r="KTM179" s="176"/>
      <c r="KTN179" s="176"/>
      <c r="KTO179" s="176"/>
      <c r="KTP179" s="176"/>
      <c r="KTQ179" s="176"/>
      <c r="KTR179" s="176"/>
      <c r="KTS179" s="176"/>
      <c r="KTT179" s="176"/>
      <c r="KTU179" s="176"/>
      <c r="KTV179" s="176"/>
      <c r="KTW179" s="176"/>
      <c r="KTX179" s="176"/>
      <c r="KTY179" s="176"/>
      <c r="KTZ179" s="176"/>
      <c r="KUA179" s="176"/>
      <c r="KUB179" s="176"/>
      <c r="KUC179" s="176"/>
      <c r="KUD179" s="176"/>
      <c r="KUE179" s="176"/>
      <c r="KUF179" s="176"/>
      <c r="KUG179" s="176"/>
      <c r="KUH179" s="176"/>
      <c r="KUI179" s="176"/>
      <c r="KUJ179" s="176"/>
      <c r="KUK179" s="176"/>
      <c r="KUL179" s="176"/>
      <c r="KUM179" s="176"/>
      <c r="KUN179" s="176"/>
      <c r="KUO179" s="176"/>
      <c r="KUP179" s="176"/>
      <c r="KUQ179" s="176"/>
      <c r="KUR179" s="176"/>
      <c r="KUS179" s="176"/>
      <c r="KUT179" s="176"/>
      <c r="KUU179" s="176"/>
      <c r="KUV179" s="176"/>
      <c r="KUW179" s="176"/>
      <c r="KUX179" s="176"/>
      <c r="KUY179" s="176"/>
      <c r="KUZ179" s="176"/>
      <c r="KVA179" s="176"/>
      <c r="KVB179" s="176"/>
      <c r="KVC179" s="176"/>
      <c r="KVD179" s="176"/>
      <c r="KVE179" s="176"/>
      <c r="KVF179" s="176"/>
      <c r="KVG179" s="176"/>
      <c r="KVH179" s="176"/>
      <c r="KVI179" s="176"/>
      <c r="KVJ179" s="176"/>
      <c r="KVK179" s="176"/>
      <c r="KVL179" s="176"/>
      <c r="KVM179" s="176"/>
      <c r="KVN179" s="176"/>
      <c r="KVO179" s="176"/>
      <c r="KVP179" s="176"/>
      <c r="KVQ179" s="176"/>
      <c r="KVR179" s="176"/>
      <c r="KVS179" s="176"/>
      <c r="KVT179" s="176"/>
      <c r="KVU179" s="176"/>
      <c r="KVV179" s="176"/>
      <c r="KVW179" s="176"/>
      <c r="KVX179" s="176"/>
      <c r="KVY179" s="176"/>
      <c r="KVZ179" s="176"/>
      <c r="KWA179" s="176"/>
      <c r="KWB179" s="176"/>
      <c r="KWC179" s="176"/>
      <c r="KWD179" s="176"/>
      <c r="KWE179" s="176"/>
      <c r="KWF179" s="176"/>
      <c r="KWG179" s="176"/>
      <c r="KWH179" s="176"/>
      <c r="KWI179" s="176"/>
      <c r="KWJ179" s="176"/>
      <c r="KWK179" s="176"/>
      <c r="KWL179" s="176"/>
      <c r="KWM179" s="176"/>
      <c r="KWN179" s="176"/>
      <c r="KWO179" s="176"/>
      <c r="KWP179" s="176"/>
      <c r="KWQ179" s="176"/>
      <c r="KWR179" s="176"/>
      <c r="KWS179" s="176"/>
      <c r="KWT179" s="176"/>
      <c r="KWU179" s="176"/>
      <c r="KWV179" s="176"/>
      <c r="KWW179" s="176"/>
      <c r="KWX179" s="176"/>
      <c r="KWY179" s="176"/>
      <c r="KWZ179" s="176"/>
      <c r="KXA179" s="176"/>
      <c r="KXB179" s="176"/>
      <c r="KXC179" s="176"/>
      <c r="KXD179" s="176"/>
      <c r="KXE179" s="176"/>
      <c r="KXF179" s="176"/>
      <c r="KXG179" s="176"/>
      <c r="KXH179" s="176"/>
      <c r="KXI179" s="176"/>
      <c r="KXJ179" s="176"/>
      <c r="KXK179" s="176"/>
      <c r="KXL179" s="176"/>
      <c r="KXM179" s="176"/>
      <c r="KXN179" s="176"/>
      <c r="KXO179" s="176"/>
      <c r="KXP179" s="176"/>
      <c r="KXQ179" s="176"/>
      <c r="KXR179" s="176"/>
      <c r="KXS179" s="176"/>
      <c r="KXT179" s="176"/>
      <c r="KXU179" s="176"/>
      <c r="KXV179" s="176"/>
      <c r="KXW179" s="176"/>
      <c r="KXX179" s="176"/>
      <c r="KXY179" s="176"/>
      <c r="KXZ179" s="176"/>
      <c r="KYA179" s="176"/>
      <c r="KYB179" s="176"/>
      <c r="KYC179" s="176"/>
      <c r="KYD179" s="176"/>
      <c r="KYE179" s="176"/>
      <c r="KYF179" s="176"/>
      <c r="KYG179" s="176"/>
      <c r="KYH179" s="176"/>
      <c r="KYI179" s="176"/>
      <c r="KYJ179" s="176"/>
      <c r="KYK179" s="176"/>
      <c r="KYL179" s="176"/>
      <c r="KYM179" s="176"/>
      <c r="KYN179" s="176"/>
      <c r="KYO179" s="176"/>
      <c r="KYP179" s="176"/>
      <c r="KYQ179" s="176"/>
      <c r="KYR179" s="176"/>
      <c r="KYS179" s="176"/>
      <c r="KYT179" s="176"/>
      <c r="KYU179" s="176"/>
      <c r="KYV179" s="176"/>
      <c r="KYW179" s="176"/>
      <c r="KYX179" s="176"/>
      <c r="KYY179" s="176"/>
      <c r="KYZ179" s="176"/>
      <c r="KZA179" s="176"/>
      <c r="KZB179" s="176"/>
      <c r="KZC179" s="176"/>
      <c r="KZD179" s="176"/>
      <c r="KZE179" s="176"/>
      <c r="KZF179" s="176"/>
      <c r="KZG179" s="176"/>
      <c r="KZH179" s="176"/>
      <c r="KZI179" s="176"/>
      <c r="KZJ179" s="176"/>
      <c r="KZK179" s="176"/>
      <c r="KZL179" s="176"/>
      <c r="KZM179" s="176"/>
      <c r="KZN179" s="176"/>
      <c r="KZO179" s="176"/>
      <c r="KZP179" s="176"/>
      <c r="KZQ179" s="176"/>
      <c r="KZR179" s="176"/>
      <c r="KZS179" s="176"/>
      <c r="KZT179" s="176"/>
      <c r="KZU179" s="176"/>
      <c r="KZV179" s="176"/>
      <c r="KZW179" s="176"/>
      <c r="KZX179" s="176"/>
      <c r="KZY179" s="176"/>
      <c r="KZZ179" s="176"/>
      <c r="LAA179" s="176"/>
      <c r="LAB179" s="176"/>
      <c r="LAC179" s="176"/>
      <c r="LAD179" s="176"/>
      <c r="LAE179" s="176"/>
      <c r="LAF179" s="176"/>
      <c r="LAG179" s="176"/>
      <c r="LAH179" s="176"/>
      <c r="LAI179" s="176"/>
      <c r="LAJ179" s="176"/>
      <c r="LAK179" s="176"/>
      <c r="LAL179" s="176"/>
      <c r="LAM179" s="176"/>
      <c r="LAN179" s="176"/>
      <c r="LAO179" s="176"/>
      <c r="LAP179" s="176"/>
      <c r="LAQ179" s="176"/>
      <c r="LAR179" s="176"/>
      <c r="LAS179" s="176"/>
      <c r="LAT179" s="176"/>
      <c r="LAU179" s="176"/>
      <c r="LAV179" s="176"/>
      <c r="LAW179" s="176"/>
      <c r="LAX179" s="176"/>
      <c r="LAY179" s="176"/>
      <c r="LAZ179" s="176"/>
      <c r="LBA179" s="176"/>
      <c r="LBB179" s="176"/>
      <c r="LBC179" s="176"/>
      <c r="LBD179" s="176"/>
      <c r="LBE179" s="176"/>
      <c r="LBF179" s="176"/>
      <c r="LBG179" s="176"/>
      <c r="LBH179" s="176"/>
      <c r="LBI179" s="176"/>
      <c r="LBJ179" s="176"/>
      <c r="LBK179" s="176"/>
      <c r="LBL179" s="176"/>
      <c r="LBM179" s="176"/>
      <c r="LBN179" s="176"/>
      <c r="LBO179" s="176"/>
      <c r="LBP179" s="176"/>
      <c r="LBQ179" s="176"/>
      <c r="LBR179" s="176"/>
      <c r="LBS179" s="176"/>
      <c r="LBT179" s="176"/>
      <c r="LBU179" s="176"/>
      <c r="LBV179" s="176"/>
      <c r="LBW179" s="176"/>
      <c r="LBX179" s="176"/>
      <c r="LBY179" s="176"/>
      <c r="LBZ179" s="176"/>
      <c r="LCA179" s="176"/>
      <c r="LCB179" s="176"/>
      <c r="LCC179" s="176"/>
      <c r="LCD179" s="176"/>
      <c r="LCE179" s="176"/>
      <c r="LCF179" s="176"/>
      <c r="LCG179" s="176"/>
      <c r="LCH179" s="176"/>
      <c r="LCI179" s="176"/>
      <c r="LCJ179" s="176"/>
      <c r="LCK179" s="176"/>
      <c r="LCL179" s="176"/>
      <c r="LCM179" s="176"/>
      <c r="LCN179" s="176"/>
      <c r="LCO179" s="176"/>
      <c r="LCP179" s="176"/>
      <c r="LCQ179" s="176"/>
      <c r="LCR179" s="176"/>
      <c r="LCS179" s="176"/>
      <c r="LCT179" s="176"/>
      <c r="LCU179" s="176"/>
      <c r="LCV179" s="176"/>
      <c r="LCW179" s="176"/>
      <c r="LCX179" s="176"/>
      <c r="LCY179" s="176"/>
      <c r="LCZ179" s="176"/>
      <c r="LDA179" s="176"/>
      <c r="LDB179" s="176"/>
      <c r="LDC179" s="176"/>
      <c r="LDD179" s="176"/>
      <c r="LDE179" s="176"/>
      <c r="LDF179" s="176"/>
      <c r="LDG179" s="176"/>
      <c r="LDH179" s="176"/>
      <c r="LDI179" s="176"/>
      <c r="LDJ179" s="176"/>
      <c r="LDK179" s="176"/>
      <c r="LDL179" s="176"/>
      <c r="LDM179" s="176"/>
      <c r="LDN179" s="176"/>
      <c r="LDO179" s="176"/>
      <c r="LDP179" s="176"/>
      <c r="LDQ179" s="176"/>
      <c r="LDR179" s="176"/>
      <c r="LDS179" s="176"/>
      <c r="LDT179" s="176"/>
      <c r="LDU179" s="176"/>
      <c r="LDV179" s="176"/>
      <c r="LDW179" s="176"/>
      <c r="LDX179" s="176"/>
      <c r="LDY179" s="176"/>
      <c r="LDZ179" s="176"/>
      <c r="LEA179" s="176"/>
      <c r="LEB179" s="176"/>
      <c r="LEC179" s="176"/>
      <c r="LED179" s="176"/>
      <c r="LEE179" s="176"/>
      <c r="LEF179" s="176"/>
      <c r="LEG179" s="176"/>
      <c r="LEH179" s="176"/>
      <c r="LEI179" s="176"/>
      <c r="LEJ179" s="176"/>
      <c r="LEK179" s="176"/>
      <c r="LEL179" s="176"/>
      <c r="LEM179" s="176"/>
      <c r="LEN179" s="176"/>
      <c r="LEO179" s="176"/>
      <c r="LEP179" s="176"/>
      <c r="LEQ179" s="176"/>
      <c r="LER179" s="176"/>
      <c r="LES179" s="176"/>
      <c r="LET179" s="176"/>
      <c r="LEU179" s="176"/>
      <c r="LEV179" s="176"/>
      <c r="LEW179" s="176"/>
      <c r="LEX179" s="176"/>
      <c r="LEY179" s="176"/>
      <c r="LEZ179" s="176"/>
      <c r="LFA179" s="176"/>
      <c r="LFB179" s="176"/>
      <c r="LFC179" s="176"/>
      <c r="LFD179" s="176"/>
      <c r="LFE179" s="176"/>
      <c r="LFF179" s="176"/>
      <c r="LFG179" s="176"/>
      <c r="LFH179" s="176"/>
      <c r="LFI179" s="176"/>
      <c r="LFJ179" s="176"/>
      <c r="LFK179" s="176"/>
      <c r="LFL179" s="176"/>
      <c r="LFM179" s="176"/>
      <c r="LFN179" s="176"/>
      <c r="LFO179" s="176"/>
      <c r="LFP179" s="176"/>
      <c r="LFQ179" s="176"/>
      <c r="LFR179" s="176"/>
      <c r="LFS179" s="176"/>
      <c r="LFT179" s="176"/>
      <c r="LFU179" s="176"/>
      <c r="LFV179" s="176"/>
      <c r="LFW179" s="176"/>
      <c r="LFX179" s="176"/>
      <c r="LFY179" s="176"/>
      <c r="LFZ179" s="176"/>
      <c r="LGA179" s="176"/>
      <c r="LGB179" s="176"/>
      <c r="LGC179" s="176"/>
      <c r="LGD179" s="176"/>
      <c r="LGE179" s="176"/>
      <c r="LGF179" s="176"/>
      <c r="LGG179" s="176"/>
      <c r="LGH179" s="176"/>
      <c r="LGI179" s="176"/>
      <c r="LGJ179" s="176"/>
      <c r="LGK179" s="176"/>
      <c r="LGL179" s="176"/>
      <c r="LGM179" s="176"/>
      <c r="LGN179" s="176"/>
      <c r="LGO179" s="176"/>
      <c r="LGP179" s="176"/>
      <c r="LGQ179" s="176"/>
      <c r="LGR179" s="176"/>
      <c r="LGS179" s="176"/>
      <c r="LGT179" s="176"/>
      <c r="LGU179" s="176"/>
      <c r="LGV179" s="176"/>
      <c r="LGW179" s="176"/>
      <c r="LGX179" s="176"/>
      <c r="LGY179" s="176"/>
      <c r="LGZ179" s="176"/>
      <c r="LHA179" s="176"/>
      <c r="LHB179" s="176"/>
      <c r="LHC179" s="176"/>
      <c r="LHD179" s="176"/>
      <c r="LHE179" s="176"/>
      <c r="LHF179" s="176"/>
      <c r="LHG179" s="176"/>
      <c r="LHH179" s="176"/>
      <c r="LHI179" s="176"/>
      <c r="LHJ179" s="176"/>
      <c r="LHK179" s="176"/>
      <c r="LHL179" s="176"/>
      <c r="LHM179" s="176"/>
      <c r="LHN179" s="176"/>
      <c r="LHO179" s="176"/>
      <c r="LHP179" s="176"/>
      <c r="LHQ179" s="176"/>
      <c r="LHR179" s="176"/>
      <c r="LHS179" s="176"/>
      <c r="LHT179" s="176"/>
      <c r="LHU179" s="176"/>
      <c r="LHV179" s="176"/>
      <c r="LHW179" s="176"/>
      <c r="LHX179" s="176"/>
      <c r="LHY179" s="176"/>
      <c r="LHZ179" s="176"/>
      <c r="LIA179" s="176"/>
      <c r="LIB179" s="176"/>
      <c r="LIC179" s="176"/>
      <c r="LID179" s="176"/>
      <c r="LIE179" s="176"/>
      <c r="LIF179" s="176"/>
      <c r="LIG179" s="176"/>
      <c r="LIH179" s="176"/>
      <c r="LII179" s="176"/>
      <c r="LIJ179" s="176"/>
      <c r="LIK179" s="176"/>
      <c r="LIL179" s="176"/>
      <c r="LIM179" s="176"/>
      <c r="LIN179" s="176"/>
      <c r="LIO179" s="176"/>
      <c r="LIP179" s="176"/>
      <c r="LIQ179" s="176"/>
      <c r="LIR179" s="176"/>
      <c r="LIS179" s="176"/>
      <c r="LIT179" s="176"/>
      <c r="LIU179" s="176"/>
      <c r="LIV179" s="176"/>
      <c r="LIW179" s="176"/>
      <c r="LIX179" s="176"/>
      <c r="LIY179" s="176"/>
      <c r="LIZ179" s="176"/>
      <c r="LJA179" s="176"/>
      <c r="LJB179" s="176"/>
      <c r="LJC179" s="176"/>
      <c r="LJD179" s="176"/>
      <c r="LJE179" s="176"/>
      <c r="LJF179" s="176"/>
      <c r="LJG179" s="176"/>
      <c r="LJH179" s="176"/>
      <c r="LJI179" s="176"/>
      <c r="LJJ179" s="176"/>
      <c r="LJK179" s="176"/>
      <c r="LJL179" s="176"/>
      <c r="LJM179" s="176"/>
      <c r="LJN179" s="176"/>
      <c r="LJO179" s="176"/>
      <c r="LJP179" s="176"/>
      <c r="LJQ179" s="176"/>
      <c r="LJR179" s="176"/>
      <c r="LJS179" s="176"/>
      <c r="LJT179" s="176"/>
      <c r="LJU179" s="176"/>
      <c r="LJV179" s="176"/>
      <c r="LJW179" s="176"/>
      <c r="LJX179" s="176"/>
      <c r="LJY179" s="176"/>
      <c r="LJZ179" s="176"/>
      <c r="LKA179" s="176"/>
      <c r="LKB179" s="176"/>
      <c r="LKC179" s="176"/>
      <c r="LKD179" s="176"/>
      <c r="LKE179" s="176"/>
      <c r="LKF179" s="176"/>
      <c r="LKG179" s="176"/>
      <c r="LKH179" s="176"/>
      <c r="LKI179" s="176"/>
      <c r="LKJ179" s="176"/>
      <c r="LKK179" s="176"/>
      <c r="LKL179" s="176"/>
      <c r="LKM179" s="176"/>
      <c r="LKN179" s="176"/>
      <c r="LKO179" s="176"/>
      <c r="LKP179" s="176"/>
      <c r="LKQ179" s="176"/>
      <c r="LKR179" s="176"/>
      <c r="LKS179" s="176"/>
      <c r="LKT179" s="176"/>
      <c r="LKU179" s="176"/>
      <c r="LKV179" s="176"/>
      <c r="LKW179" s="176"/>
      <c r="LKX179" s="176"/>
      <c r="LKY179" s="176"/>
      <c r="LKZ179" s="176"/>
      <c r="LLA179" s="176"/>
      <c r="LLB179" s="176"/>
      <c r="LLC179" s="176"/>
      <c r="LLD179" s="176"/>
      <c r="LLE179" s="176"/>
      <c r="LLF179" s="176"/>
      <c r="LLG179" s="176"/>
      <c r="LLH179" s="176"/>
      <c r="LLI179" s="176"/>
      <c r="LLJ179" s="176"/>
      <c r="LLK179" s="176"/>
      <c r="LLL179" s="176"/>
      <c r="LLM179" s="176"/>
      <c r="LLN179" s="176"/>
      <c r="LLO179" s="176"/>
      <c r="LLP179" s="176"/>
      <c r="LLQ179" s="176"/>
      <c r="LLR179" s="176"/>
      <c r="LLS179" s="176"/>
      <c r="LLT179" s="176"/>
      <c r="LLU179" s="176"/>
      <c r="LLV179" s="176"/>
      <c r="LLW179" s="176"/>
      <c r="LLX179" s="176"/>
      <c r="LLY179" s="176"/>
      <c r="LLZ179" s="176"/>
      <c r="LMA179" s="176"/>
      <c r="LMB179" s="176"/>
      <c r="LMC179" s="176"/>
      <c r="LMD179" s="176"/>
      <c r="LME179" s="176"/>
      <c r="LMF179" s="176"/>
      <c r="LMG179" s="176"/>
      <c r="LMH179" s="176"/>
      <c r="LMI179" s="176"/>
      <c r="LMJ179" s="176"/>
      <c r="LMK179" s="176"/>
      <c r="LML179" s="176"/>
      <c r="LMM179" s="176"/>
      <c r="LMN179" s="176"/>
      <c r="LMO179" s="176"/>
      <c r="LMP179" s="176"/>
      <c r="LMQ179" s="176"/>
      <c r="LMR179" s="176"/>
      <c r="LMS179" s="176"/>
      <c r="LMT179" s="176"/>
      <c r="LMU179" s="176"/>
      <c r="LMV179" s="176"/>
      <c r="LMW179" s="176"/>
      <c r="LMX179" s="176"/>
      <c r="LMY179" s="176"/>
      <c r="LMZ179" s="176"/>
      <c r="LNA179" s="176"/>
      <c r="LNB179" s="176"/>
      <c r="LNC179" s="176"/>
      <c r="LND179" s="176"/>
      <c r="LNE179" s="176"/>
      <c r="LNF179" s="176"/>
      <c r="LNG179" s="176"/>
      <c r="LNH179" s="176"/>
      <c r="LNI179" s="176"/>
      <c r="LNJ179" s="176"/>
      <c r="LNK179" s="176"/>
      <c r="LNL179" s="176"/>
      <c r="LNM179" s="176"/>
      <c r="LNN179" s="176"/>
      <c r="LNO179" s="176"/>
      <c r="LNP179" s="176"/>
      <c r="LNQ179" s="176"/>
      <c r="LNR179" s="176"/>
      <c r="LNS179" s="176"/>
      <c r="LNT179" s="176"/>
      <c r="LNU179" s="176"/>
      <c r="LNV179" s="176"/>
      <c r="LNW179" s="176"/>
      <c r="LNX179" s="176"/>
      <c r="LNY179" s="176"/>
      <c r="LNZ179" s="176"/>
      <c r="LOA179" s="176"/>
      <c r="LOB179" s="176"/>
      <c r="LOC179" s="176"/>
      <c r="LOD179" s="176"/>
      <c r="LOE179" s="176"/>
      <c r="LOF179" s="176"/>
      <c r="LOG179" s="176"/>
      <c r="LOH179" s="176"/>
      <c r="LOI179" s="176"/>
      <c r="LOJ179" s="176"/>
      <c r="LOK179" s="176"/>
      <c r="LOL179" s="176"/>
      <c r="LOM179" s="176"/>
      <c r="LON179" s="176"/>
      <c r="LOO179" s="176"/>
      <c r="LOP179" s="176"/>
      <c r="LOQ179" s="176"/>
      <c r="LOR179" s="176"/>
      <c r="LOS179" s="176"/>
      <c r="LOT179" s="176"/>
      <c r="LOU179" s="176"/>
      <c r="LOV179" s="176"/>
      <c r="LOW179" s="176"/>
      <c r="LOX179" s="176"/>
      <c r="LOY179" s="176"/>
      <c r="LOZ179" s="176"/>
      <c r="LPA179" s="176"/>
      <c r="LPB179" s="176"/>
      <c r="LPC179" s="176"/>
      <c r="LPD179" s="176"/>
      <c r="LPE179" s="176"/>
      <c r="LPF179" s="176"/>
      <c r="LPG179" s="176"/>
      <c r="LPH179" s="176"/>
      <c r="LPI179" s="176"/>
      <c r="LPJ179" s="176"/>
      <c r="LPK179" s="176"/>
      <c r="LPL179" s="176"/>
      <c r="LPM179" s="176"/>
      <c r="LPN179" s="176"/>
      <c r="LPO179" s="176"/>
      <c r="LPP179" s="176"/>
      <c r="LPQ179" s="176"/>
      <c r="LPR179" s="176"/>
      <c r="LPS179" s="176"/>
      <c r="LPT179" s="176"/>
      <c r="LPU179" s="176"/>
      <c r="LPV179" s="176"/>
      <c r="LPW179" s="176"/>
      <c r="LPX179" s="176"/>
      <c r="LPY179" s="176"/>
      <c r="LPZ179" s="176"/>
      <c r="LQA179" s="176"/>
      <c r="LQB179" s="176"/>
      <c r="LQC179" s="176"/>
      <c r="LQD179" s="176"/>
      <c r="LQE179" s="176"/>
      <c r="LQF179" s="176"/>
      <c r="LQG179" s="176"/>
      <c r="LQH179" s="176"/>
      <c r="LQI179" s="176"/>
      <c r="LQJ179" s="176"/>
      <c r="LQK179" s="176"/>
      <c r="LQL179" s="176"/>
      <c r="LQM179" s="176"/>
      <c r="LQN179" s="176"/>
      <c r="LQO179" s="176"/>
      <c r="LQP179" s="176"/>
      <c r="LQQ179" s="176"/>
      <c r="LQR179" s="176"/>
      <c r="LQS179" s="176"/>
      <c r="LQT179" s="176"/>
      <c r="LQU179" s="176"/>
      <c r="LQV179" s="176"/>
      <c r="LQW179" s="176"/>
      <c r="LQX179" s="176"/>
      <c r="LQY179" s="176"/>
      <c r="LQZ179" s="176"/>
      <c r="LRA179" s="176"/>
      <c r="LRB179" s="176"/>
      <c r="LRC179" s="176"/>
      <c r="LRD179" s="176"/>
      <c r="LRE179" s="176"/>
      <c r="LRF179" s="176"/>
      <c r="LRG179" s="176"/>
      <c r="LRH179" s="176"/>
      <c r="LRI179" s="176"/>
      <c r="LRJ179" s="176"/>
      <c r="LRK179" s="176"/>
      <c r="LRL179" s="176"/>
      <c r="LRM179" s="176"/>
      <c r="LRN179" s="176"/>
      <c r="LRO179" s="176"/>
      <c r="LRP179" s="176"/>
      <c r="LRQ179" s="176"/>
      <c r="LRR179" s="176"/>
      <c r="LRS179" s="176"/>
      <c r="LRT179" s="176"/>
      <c r="LRU179" s="176"/>
      <c r="LRV179" s="176"/>
      <c r="LRW179" s="176"/>
      <c r="LRX179" s="176"/>
      <c r="LRY179" s="176"/>
      <c r="LRZ179" s="176"/>
      <c r="LSA179" s="176"/>
      <c r="LSB179" s="176"/>
      <c r="LSC179" s="176"/>
      <c r="LSD179" s="176"/>
      <c r="LSE179" s="176"/>
      <c r="LSF179" s="176"/>
      <c r="LSG179" s="176"/>
      <c r="LSH179" s="176"/>
      <c r="LSI179" s="176"/>
      <c r="LSJ179" s="176"/>
      <c r="LSK179" s="176"/>
      <c r="LSL179" s="176"/>
      <c r="LSM179" s="176"/>
      <c r="LSN179" s="176"/>
      <c r="LSO179" s="176"/>
      <c r="LSP179" s="176"/>
      <c r="LSQ179" s="176"/>
      <c r="LSR179" s="176"/>
      <c r="LSS179" s="176"/>
      <c r="LST179" s="176"/>
      <c r="LSU179" s="176"/>
      <c r="LSV179" s="176"/>
      <c r="LSW179" s="176"/>
      <c r="LSX179" s="176"/>
      <c r="LSY179" s="176"/>
      <c r="LSZ179" s="176"/>
      <c r="LTA179" s="176"/>
      <c r="LTB179" s="176"/>
      <c r="LTC179" s="176"/>
      <c r="LTD179" s="176"/>
      <c r="LTE179" s="176"/>
      <c r="LTF179" s="176"/>
      <c r="LTG179" s="176"/>
      <c r="LTH179" s="176"/>
      <c r="LTI179" s="176"/>
      <c r="LTJ179" s="176"/>
      <c r="LTK179" s="176"/>
      <c r="LTL179" s="176"/>
      <c r="LTM179" s="176"/>
      <c r="LTN179" s="176"/>
      <c r="LTO179" s="176"/>
      <c r="LTP179" s="176"/>
      <c r="LTQ179" s="176"/>
      <c r="LTR179" s="176"/>
      <c r="LTS179" s="176"/>
      <c r="LTT179" s="176"/>
      <c r="LTU179" s="176"/>
      <c r="LTV179" s="176"/>
      <c r="LTW179" s="176"/>
      <c r="LTX179" s="176"/>
      <c r="LTY179" s="176"/>
      <c r="LTZ179" s="176"/>
      <c r="LUA179" s="176"/>
      <c r="LUB179" s="176"/>
      <c r="LUC179" s="176"/>
      <c r="LUD179" s="176"/>
      <c r="LUE179" s="176"/>
      <c r="LUF179" s="176"/>
      <c r="LUG179" s="176"/>
      <c r="LUH179" s="176"/>
      <c r="LUI179" s="176"/>
      <c r="LUJ179" s="176"/>
      <c r="LUK179" s="176"/>
      <c r="LUL179" s="176"/>
      <c r="LUM179" s="176"/>
      <c r="LUN179" s="176"/>
      <c r="LUO179" s="176"/>
      <c r="LUP179" s="176"/>
      <c r="LUQ179" s="176"/>
      <c r="LUR179" s="176"/>
      <c r="LUS179" s="176"/>
      <c r="LUT179" s="176"/>
      <c r="LUU179" s="176"/>
      <c r="LUV179" s="176"/>
      <c r="LUW179" s="176"/>
      <c r="LUX179" s="176"/>
      <c r="LUY179" s="176"/>
      <c r="LUZ179" s="176"/>
      <c r="LVA179" s="176"/>
      <c r="LVB179" s="176"/>
      <c r="LVC179" s="176"/>
      <c r="LVD179" s="176"/>
      <c r="LVE179" s="176"/>
      <c r="LVF179" s="176"/>
      <c r="LVG179" s="176"/>
      <c r="LVH179" s="176"/>
      <c r="LVI179" s="176"/>
      <c r="LVJ179" s="176"/>
      <c r="LVK179" s="176"/>
      <c r="LVL179" s="176"/>
      <c r="LVM179" s="176"/>
      <c r="LVN179" s="176"/>
      <c r="LVO179" s="176"/>
      <c r="LVP179" s="176"/>
      <c r="LVQ179" s="176"/>
      <c r="LVR179" s="176"/>
      <c r="LVS179" s="176"/>
      <c r="LVT179" s="176"/>
      <c r="LVU179" s="176"/>
      <c r="LVV179" s="176"/>
      <c r="LVW179" s="176"/>
      <c r="LVX179" s="176"/>
      <c r="LVY179" s="176"/>
      <c r="LVZ179" s="176"/>
      <c r="LWA179" s="176"/>
      <c r="LWB179" s="176"/>
      <c r="LWC179" s="176"/>
      <c r="LWD179" s="176"/>
      <c r="LWE179" s="176"/>
      <c r="LWF179" s="176"/>
      <c r="LWG179" s="176"/>
      <c r="LWH179" s="176"/>
      <c r="LWI179" s="176"/>
      <c r="LWJ179" s="176"/>
      <c r="LWK179" s="176"/>
      <c r="LWL179" s="176"/>
      <c r="LWM179" s="176"/>
      <c r="LWN179" s="176"/>
      <c r="LWO179" s="176"/>
      <c r="LWP179" s="176"/>
      <c r="LWQ179" s="176"/>
      <c r="LWR179" s="176"/>
      <c r="LWS179" s="176"/>
      <c r="LWT179" s="176"/>
      <c r="LWU179" s="176"/>
      <c r="LWV179" s="176"/>
      <c r="LWW179" s="176"/>
      <c r="LWX179" s="176"/>
      <c r="LWY179" s="176"/>
      <c r="LWZ179" s="176"/>
      <c r="LXA179" s="176"/>
      <c r="LXB179" s="176"/>
      <c r="LXC179" s="176"/>
      <c r="LXD179" s="176"/>
      <c r="LXE179" s="176"/>
      <c r="LXF179" s="176"/>
      <c r="LXG179" s="176"/>
      <c r="LXH179" s="176"/>
      <c r="LXI179" s="176"/>
      <c r="LXJ179" s="176"/>
      <c r="LXK179" s="176"/>
      <c r="LXL179" s="176"/>
      <c r="LXM179" s="176"/>
      <c r="LXN179" s="176"/>
      <c r="LXO179" s="176"/>
      <c r="LXP179" s="176"/>
      <c r="LXQ179" s="176"/>
      <c r="LXR179" s="176"/>
      <c r="LXS179" s="176"/>
      <c r="LXT179" s="176"/>
      <c r="LXU179" s="176"/>
      <c r="LXV179" s="176"/>
      <c r="LXW179" s="176"/>
      <c r="LXX179" s="176"/>
      <c r="LXY179" s="176"/>
      <c r="LXZ179" s="176"/>
      <c r="LYA179" s="176"/>
      <c r="LYB179" s="176"/>
      <c r="LYC179" s="176"/>
      <c r="LYD179" s="176"/>
      <c r="LYE179" s="176"/>
      <c r="LYF179" s="176"/>
      <c r="LYG179" s="176"/>
      <c r="LYH179" s="176"/>
      <c r="LYI179" s="176"/>
      <c r="LYJ179" s="176"/>
      <c r="LYK179" s="176"/>
      <c r="LYL179" s="176"/>
      <c r="LYM179" s="176"/>
      <c r="LYN179" s="176"/>
      <c r="LYO179" s="176"/>
      <c r="LYP179" s="176"/>
      <c r="LYQ179" s="176"/>
      <c r="LYR179" s="176"/>
      <c r="LYS179" s="176"/>
      <c r="LYT179" s="176"/>
      <c r="LYU179" s="176"/>
      <c r="LYV179" s="176"/>
      <c r="LYW179" s="176"/>
      <c r="LYX179" s="176"/>
      <c r="LYY179" s="176"/>
      <c r="LYZ179" s="176"/>
      <c r="LZA179" s="176"/>
      <c r="LZB179" s="176"/>
      <c r="LZC179" s="176"/>
      <c r="LZD179" s="176"/>
      <c r="LZE179" s="176"/>
      <c r="LZF179" s="176"/>
      <c r="LZG179" s="176"/>
      <c r="LZH179" s="176"/>
      <c r="LZI179" s="176"/>
      <c r="LZJ179" s="176"/>
      <c r="LZK179" s="176"/>
      <c r="LZL179" s="176"/>
      <c r="LZM179" s="176"/>
      <c r="LZN179" s="176"/>
      <c r="LZO179" s="176"/>
      <c r="LZP179" s="176"/>
      <c r="LZQ179" s="176"/>
      <c r="LZR179" s="176"/>
      <c r="LZS179" s="176"/>
      <c r="LZT179" s="176"/>
      <c r="LZU179" s="176"/>
      <c r="LZV179" s="176"/>
      <c r="LZW179" s="176"/>
      <c r="LZX179" s="176"/>
      <c r="LZY179" s="176"/>
      <c r="LZZ179" s="176"/>
      <c r="MAA179" s="176"/>
      <c r="MAB179" s="176"/>
      <c r="MAC179" s="176"/>
      <c r="MAD179" s="176"/>
      <c r="MAE179" s="176"/>
      <c r="MAF179" s="176"/>
      <c r="MAG179" s="176"/>
      <c r="MAH179" s="176"/>
      <c r="MAI179" s="176"/>
      <c r="MAJ179" s="176"/>
      <c r="MAK179" s="176"/>
      <c r="MAL179" s="176"/>
      <c r="MAM179" s="176"/>
      <c r="MAN179" s="176"/>
      <c r="MAO179" s="176"/>
      <c r="MAP179" s="176"/>
      <c r="MAQ179" s="176"/>
      <c r="MAR179" s="176"/>
      <c r="MAS179" s="176"/>
      <c r="MAT179" s="176"/>
      <c r="MAU179" s="176"/>
      <c r="MAV179" s="176"/>
      <c r="MAW179" s="176"/>
      <c r="MAX179" s="176"/>
      <c r="MAY179" s="176"/>
      <c r="MAZ179" s="176"/>
      <c r="MBA179" s="176"/>
      <c r="MBB179" s="176"/>
      <c r="MBC179" s="176"/>
      <c r="MBD179" s="176"/>
      <c r="MBE179" s="176"/>
      <c r="MBF179" s="176"/>
      <c r="MBG179" s="176"/>
      <c r="MBH179" s="176"/>
      <c r="MBI179" s="176"/>
      <c r="MBJ179" s="176"/>
      <c r="MBK179" s="176"/>
      <c r="MBL179" s="176"/>
      <c r="MBM179" s="176"/>
      <c r="MBN179" s="176"/>
      <c r="MBO179" s="176"/>
      <c r="MBP179" s="176"/>
      <c r="MBQ179" s="176"/>
      <c r="MBR179" s="176"/>
      <c r="MBS179" s="176"/>
      <c r="MBT179" s="176"/>
      <c r="MBU179" s="176"/>
      <c r="MBV179" s="176"/>
      <c r="MBW179" s="176"/>
      <c r="MBX179" s="176"/>
      <c r="MBY179" s="176"/>
      <c r="MBZ179" s="176"/>
      <c r="MCA179" s="176"/>
      <c r="MCB179" s="176"/>
      <c r="MCC179" s="176"/>
      <c r="MCD179" s="176"/>
      <c r="MCE179" s="176"/>
      <c r="MCF179" s="176"/>
      <c r="MCG179" s="176"/>
      <c r="MCH179" s="176"/>
      <c r="MCI179" s="176"/>
      <c r="MCJ179" s="176"/>
      <c r="MCK179" s="176"/>
      <c r="MCL179" s="176"/>
      <c r="MCM179" s="176"/>
      <c r="MCN179" s="176"/>
      <c r="MCO179" s="176"/>
      <c r="MCP179" s="176"/>
      <c r="MCQ179" s="176"/>
      <c r="MCR179" s="176"/>
      <c r="MCS179" s="176"/>
      <c r="MCT179" s="176"/>
      <c r="MCU179" s="176"/>
      <c r="MCV179" s="176"/>
      <c r="MCW179" s="176"/>
      <c r="MCX179" s="176"/>
      <c r="MCY179" s="176"/>
      <c r="MCZ179" s="176"/>
      <c r="MDA179" s="176"/>
      <c r="MDB179" s="176"/>
      <c r="MDC179" s="176"/>
      <c r="MDD179" s="176"/>
      <c r="MDE179" s="176"/>
      <c r="MDF179" s="176"/>
      <c r="MDG179" s="176"/>
      <c r="MDH179" s="176"/>
      <c r="MDI179" s="176"/>
      <c r="MDJ179" s="176"/>
      <c r="MDK179" s="176"/>
      <c r="MDL179" s="176"/>
      <c r="MDM179" s="176"/>
      <c r="MDN179" s="176"/>
      <c r="MDO179" s="176"/>
      <c r="MDP179" s="176"/>
      <c r="MDQ179" s="176"/>
      <c r="MDR179" s="176"/>
      <c r="MDS179" s="176"/>
      <c r="MDT179" s="176"/>
      <c r="MDU179" s="176"/>
      <c r="MDV179" s="176"/>
      <c r="MDW179" s="176"/>
      <c r="MDX179" s="176"/>
      <c r="MDY179" s="176"/>
      <c r="MDZ179" s="176"/>
      <c r="MEA179" s="176"/>
      <c r="MEB179" s="176"/>
      <c r="MEC179" s="176"/>
      <c r="MED179" s="176"/>
      <c r="MEE179" s="176"/>
      <c r="MEF179" s="176"/>
      <c r="MEG179" s="176"/>
      <c r="MEH179" s="176"/>
      <c r="MEI179" s="176"/>
      <c r="MEJ179" s="176"/>
      <c r="MEK179" s="176"/>
      <c r="MEL179" s="176"/>
      <c r="MEM179" s="176"/>
      <c r="MEN179" s="176"/>
      <c r="MEO179" s="176"/>
      <c r="MEP179" s="176"/>
      <c r="MEQ179" s="176"/>
      <c r="MER179" s="176"/>
      <c r="MES179" s="176"/>
      <c r="MET179" s="176"/>
      <c r="MEU179" s="176"/>
      <c r="MEV179" s="176"/>
      <c r="MEW179" s="176"/>
      <c r="MEX179" s="176"/>
      <c r="MEY179" s="176"/>
      <c r="MEZ179" s="176"/>
      <c r="MFA179" s="176"/>
      <c r="MFB179" s="176"/>
      <c r="MFC179" s="176"/>
      <c r="MFD179" s="176"/>
      <c r="MFE179" s="176"/>
      <c r="MFF179" s="176"/>
      <c r="MFG179" s="176"/>
      <c r="MFH179" s="176"/>
      <c r="MFI179" s="176"/>
      <c r="MFJ179" s="176"/>
      <c r="MFK179" s="176"/>
      <c r="MFL179" s="176"/>
      <c r="MFM179" s="176"/>
      <c r="MFN179" s="176"/>
      <c r="MFO179" s="176"/>
      <c r="MFP179" s="176"/>
      <c r="MFQ179" s="176"/>
      <c r="MFR179" s="176"/>
      <c r="MFS179" s="176"/>
      <c r="MFT179" s="176"/>
      <c r="MFU179" s="176"/>
      <c r="MFV179" s="176"/>
      <c r="MFW179" s="176"/>
      <c r="MFX179" s="176"/>
      <c r="MFY179" s="176"/>
      <c r="MFZ179" s="176"/>
      <c r="MGA179" s="176"/>
      <c r="MGB179" s="176"/>
      <c r="MGC179" s="176"/>
      <c r="MGD179" s="176"/>
      <c r="MGE179" s="176"/>
      <c r="MGF179" s="176"/>
      <c r="MGG179" s="176"/>
      <c r="MGH179" s="176"/>
      <c r="MGI179" s="176"/>
      <c r="MGJ179" s="176"/>
      <c r="MGK179" s="176"/>
      <c r="MGL179" s="176"/>
      <c r="MGM179" s="176"/>
      <c r="MGN179" s="176"/>
      <c r="MGO179" s="176"/>
      <c r="MGP179" s="176"/>
      <c r="MGQ179" s="176"/>
      <c r="MGR179" s="176"/>
      <c r="MGS179" s="176"/>
      <c r="MGT179" s="176"/>
      <c r="MGU179" s="176"/>
      <c r="MGV179" s="176"/>
      <c r="MGW179" s="176"/>
      <c r="MGX179" s="176"/>
      <c r="MGY179" s="176"/>
      <c r="MGZ179" s="176"/>
      <c r="MHA179" s="176"/>
      <c r="MHB179" s="176"/>
      <c r="MHC179" s="176"/>
      <c r="MHD179" s="176"/>
      <c r="MHE179" s="176"/>
      <c r="MHF179" s="176"/>
      <c r="MHG179" s="176"/>
      <c r="MHH179" s="176"/>
      <c r="MHI179" s="176"/>
      <c r="MHJ179" s="176"/>
      <c r="MHK179" s="176"/>
      <c r="MHL179" s="176"/>
      <c r="MHM179" s="176"/>
      <c r="MHN179" s="176"/>
      <c r="MHO179" s="176"/>
      <c r="MHP179" s="176"/>
      <c r="MHQ179" s="176"/>
      <c r="MHR179" s="176"/>
      <c r="MHS179" s="176"/>
      <c r="MHT179" s="176"/>
      <c r="MHU179" s="176"/>
      <c r="MHV179" s="176"/>
      <c r="MHW179" s="176"/>
      <c r="MHX179" s="176"/>
      <c r="MHY179" s="176"/>
      <c r="MHZ179" s="176"/>
      <c r="MIA179" s="176"/>
      <c r="MIB179" s="176"/>
      <c r="MIC179" s="176"/>
      <c r="MID179" s="176"/>
      <c r="MIE179" s="176"/>
      <c r="MIF179" s="176"/>
      <c r="MIG179" s="176"/>
      <c r="MIH179" s="176"/>
      <c r="MII179" s="176"/>
      <c r="MIJ179" s="176"/>
      <c r="MIK179" s="176"/>
      <c r="MIL179" s="176"/>
      <c r="MIM179" s="176"/>
      <c r="MIN179" s="176"/>
      <c r="MIO179" s="176"/>
      <c r="MIP179" s="176"/>
      <c r="MIQ179" s="176"/>
      <c r="MIR179" s="176"/>
      <c r="MIS179" s="176"/>
      <c r="MIT179" s="176"/>
      <c r="MIU179" s="176"/>
      <c r="MIV179" s="176"/>
      <c r="MIW179" s="176"/>
      <c r="MIX179" s="176"/>
      <c r="MIY179" s="176"/>
      <c r="MIZ179" s="176"/>
      <c r="MJA179" s="176"/>
      <c r="MJB179" s="176"/>
      <c r="MJC179" s="176"/>
      <c r="MJD179" s="176"/>
      <c r="MJE179" s="176"/>
      <c r="MJF179" s="176"/>
      <c r="MJG179" s="176"/>
      <c r="MJH179" s="176"/>
      <c r="MJI179" s="176"/>
      <c r="MJJ179" s="176"/>
      <c r="MJK179" s="176"/>
      <c r="MJL179" s="176"/>
      <c r="MJM179" s="176"/>
      <c r="MJN179" s="176"/>
      <c r="MJO179" s="176"/>
      <c r="MJP179" s="176"/>
      <c r="MJQ179" s="176"/>
      <c r="MJR179" s="176"/>
      <c r="MJS179" s="176"/>
      <c r="MJT179" s="176"/>
      <c r="MJU179" s="176"/>
      <c r="MJV179" s="176"/>
      <c r="MJW179" s="176"/>
      <c r="MJX179" s="176"/>
      <c r="MJY179" s="176"/>
      <c r="MJZ179" s="176"/>
      <c r="MKA179" s="176"/>
      <c r="MKB179" s="176"/>
      <c r="MKC179" s="176"/>
      <c r="MKD179" s="176"/>
      <c r="MKE179" s="176"/>
      <c r="MKF179" s="176"/>
      <c r="MKG179" s="176"/>
      <c r="MKH179" s="176"/>
      <c r="MKI179" s="176"/>
      <c r="MKJ179" s="176"/>
      <c r="MKK179" s="176"/>
      <c r="MKL179" s="176"/>
      <c r="MKM179" s="176"/>
      <c r="MKN179" s="176"/>
      <c r="MKO179" s="176"/>
      <c r="MKP179" s="176"/>
      <c r="MKQ179" s="176"/>
      <c r="MKR179" s="176"/>
      <c r="MKS179" s="176"/>
      <c r="MKT179" s="176"/>
      <c r="MKU179" s="176"/>
      <c r="MKV179" s="176"/>
      <c r="MKW179" s="176"/>
      <c r="MKX179" s="176"/>
      <c r="MKY179" s="176"/>
      <c r="MKZ179" s="176"/>
      <c r="MLA179" s="176"/>
      <c r="MLB179" s="176"/>
      <c r="MLC179" s="176"/>
      <c r="MLD179" s="176"/>
      <c r="MLE179" s="176"/>
      <c r="MLF179" s="176"/>
      <c r="MLG179" s="176"/>
      <c r="MLH179" s="176"/>
      <c r="MLI179" s="176"/>
      <c r="MLJ179" s="176"/>
      <c r="MLK179" s="176"/>
      <c r="MLL179" s="176"/>
      <c r="MLM179" s="176"/>
      <c r="MLN179" s="176"/>
      <c r="MLO179" s="176"/>
      <c r="MLP179" s="176"/>
      <c r="MLQ179" s="176"/>
      <c r="MLR179" s="176"/>
      <c r="MLS179" s="176"/>
      <c r="MLT179" s="176"/>
      <c r="MLU179" s="176"/>
      <c r="MLV179" s="176"/>
      <c r="MLW179" s="176"/>
      <c r="MLX179" s="176"/>
      <c r="MLY179" s="176"/>
      <c r="MLZ179" s="176"/>
      <c r="MMA179" s="176"/>
      <c r="MMB179" s="176"/>
      <c r="MMC179" s="176"/>
      <c r="MMD179" s="176"/>
      <c r="MME179" s="176"/>
      <c r="MMF179" s="176"/>
      <c r="MMG179" s="176"/>
      <c r="MMH179" s="176"/>
      <c r="MMI179" s="176"/>
      <c r="MMJ179" s="176"/>
      <c r="MMK179" s="176"/>
      <c r="MML179" s="176"/>
      <c r="MMM179" s="176"/>
      <c r="MMN179" s="176"/>
      <c r="MMO179" s="176"/>
      <c r="MMP179" s="176"/>
      <c r="MMQ179" s="176"/>
      <c r="MMR179" s="176"/>
      <c r="MMS179" s="176"/>
      <c r="MMT179" s="176"/>
      <c r="MMU179" s="176"/>
      <c r="MMV179" s="176"/>
      <c r="MMW179" s="176"/>
      <c r="MMX179" s="176"/>
      <c r="MMY179" s="176"/>
      <c r="MMZ179" s="176"/>
      <c r="MNA179" s="176"/>
      <c r="MNB179" s="176"/>
      <c r="MNC179" s="176"/>
      <c r="MND179" s="176"/>
      <c r="MNE179" s="176"/>
      <c r="MNF179" s="176"/>
      <c r="MNG179" s="176"/>
      <c r="MNH179" s="176"/>
      <c r="MNI179" s="176"/>
      <c r="MNJ179" s="176"/>
      <c r="MNK179" s="176"/>
      <c r="MNL179" s="176"/>
      <c r="MNM179" s="176"/>
      <c r="MNN179" s="176"/>
      <c r="MNO179" s="176"/>
      <c r="MNP179" s="176"/>
      <c r="MNQ179" s="176"/>
      <c r="MNR179" s="176"/>
      <c r="MNS179" s="176"/>
      <c r="MNT179" s="176"/>
      <c r="MNU179" s="176"/>
      <c r="MNV179" s="176"/>
      <c r="MNW179" s="176"/>
      <c r="MNX179" s="176"/>
      <c r="MNY179" s="176"/>
      <c r="MNZ179" s="176"/>
      <c r="MOA179" s="176"/>
      <c r="MOB179" s="176"/>
      <c r="MOC179" s="176"/>
      <c r="MOD179" s="176"/>
      <c r="MOE179" s="176"/>
      <c r="MOF179" s="176"/>
      <c r="MOG179" s="176"/>
      <c r="MOH179" s="176"/>
      <c r="MOI179" s="176"/>
      <c r="MOJ179" s="176"/>
      <c r="MOK179" s="176"/>
      <c r="MOL179" s="176"/>
      <c r="MOM179" s="176"/>
      <c r="MON179" s="176"/>
      <c r="MOO179" s="176"/>
      <c r="MOP179" s="176"/>
      <c r="MOQ179" s="176"/>
      <c r="MOR179" s="176"/>
      <c r="MOS179" s="176"/>
      <c r="MOT179" s="176"/>
      <c r="MOU179" s="176"/>
      <c r="MOV179" s="176"/>
      <c r="MOW179" s="176"/>
      <c r="MOX179" s="176"/>
      <c r="MOY179" s="176"/>
      <c r="MOZ179" s="176"/>
      <c r="MPA179" s="176"/>
      <c r="MPB179" s="176"/>
      <c r="MPC179" s="176"/>
      <c r="MPD179" s="176"/>
      <c r="MPE179" s="176"/>
      <c r="MPF179" s="176"/>
      <c r="MPG179" s="176"/>
      <c r="MPH179" s="176"/>
      <c r="MPI179" s="176"/>
      <c r="MPJ179" s="176"/>
      <c r="MPK179" s="176"/>
      <c r="MPL179" s="176"/>
      <c r="MPM179" s="176"/>
      <c r="MPN179" s="176"/>
      <c r="MPO179" s="176"/>
      <c r="MPP179" s="176"/>
      <c r="MPQ179" s="176"/>
      <c r="MPR179" s="176"/>
      <c r="MPS179" s="176"/>
      <c r="MPT179" s="176"/>
      <c r="MPU179" s="176"/>
      <c r="MPV179" s="176"/>
      <c r="MPW179" s="176"/>
      <c r="MPX179" s="176"/>
      <c r="MPY179" s="176"/>
      <c r="MPZ179" s="176"/>
      <c r="MQA179" s="176"/>
      <c r="MQB179" s="176"/>
      <c r="MQC179" s="176"/>
      <c r="MQD179" s="176"/>
      <c r="MQE179" s="176"/>
      <c r="MQF179" s="176"/>
      <c r="MQG179" s="176"/>
      <c r="MQH179" s="176"/>
      <c r="MQI179" s="176"/>
      <c r="MQJ179" s="176"/>
      <c r="MQK179" s="176"/>
      <c r="MQL179" s="176"/>
      <c r="MQM179" s="176"/>
      <c r="MQN179" s="176"/>
      <c r="MQO179" s="176"/>
      <c r="MQP179" s="176"/>
      <c r="MQQ179" s="176"/>
      <c r="MQR179" s="176"/>
      <c r="MQS179" s="176"/>
      <c r="MQT179" s="176"/>
      <c r="MQU179" s="176"/>
      <c r="MQV179" s="176"/>
      <c r="MQW179" s="176"/>
      <c r="MQX179" s="176"/>
      <c r="MQY179" s="176"/>
      <c r="MQZ179" s="176"/>
      <c r="MRA179" s="176"/>
      <c r="MRB179" s="176"/>
      <c r="MRC179" s="176"/>
      <c r="MRD179" s="176"/>
      <c r="MRE179" s="176"/>
      <c r="MRF179" s="176"/>
      <c r="MRG179" s="176"/>
      <c r="MRH179" s="176"/>
      <c r="MRI179" s="176"/>
      <c r="MRJ179" s="176"/>
      <c r="MRK179" s="176"/>
      <c r="MRL179" s="176"/>
      <c r="MRM179" s="176"/>
      <c r="MRN179" s="176"/>
      <c r="MRO179" s="176"/>
      <c r="MRP179" s="176"/>
      <c r="MRQ179" s="176"/>
      <c r="MRR179" s="176"/>
      <c r="MRS179" s="176"/>
      <c r="MRT179" s="176"/>
      <c r="MRU179" s="176"/>
      <c r="MRV179" s="176"/>
      <c r="MRW179" s="176"/>
      <c r="MRX179" s="176"/>
      <c r="MRY179" s="176"/>
      <c r="MRZ179" s="176"/>
      <c r="MSA179" s="176"/>
      <c r="MSB179" s="176"/>
      <c r="MSC179" s="176"/>
      <c r="MSD179" s="176"/>
      <c r="MSE179" s="176"/>
      <c r="MSF179" s="176"/>
      <c r="MSG179" s="176"/>
      <c r="MSH179" s="176"/>
      <c r="MSI179" s="176"/>
      <c r="MSJ179" s="176"/>
      <c r="MSK179" s="176"/>
      <c r="MSL179" s="176"/>
      <c r="MSM179" s="176"/>
      <c r="MSN179" s="176"/>
      <c r="MSO179" s="176"/>
      <c r="MSP179" s="176"/>
      <c r="MSQ179" s="176"/>
      <c r="MSR179" s="176"/>
      <c r="MSS179" s="176"/>
      <c r="MST179" s="176"/>
      <c r="MSU179" s="176"/>
      <c r="MSV179" s="176"/>
      <c r="MSW179" s="176"/>
      <c r="MSX179" s="176"/>
      <c r="MSY179" s="176"/>
      <c r="MSZ179" s="176"/>
      <c r="MTA179" s="176"/>
      <c r="MTB179" s="176"/>
      <c r="MTC179" s="176"/>
      <c r="MTD179" s="176"/>
      <c r="MTE179" s="176"/>
      <c r="MTF179" s="176"/>
      <c r="MTG179" s="176"/>
      <c r="MTH179" s="176"/>
      <c r="MTI179" s="176"/>
      <c r="MTJ179" s="176"/>
      <c r="MTK179" s="176"/>
      <c r="MTL179" s="176"/>
      <c r="MTM179" s="176"/>
      <c r="MTN179" s="176"/>
      <c r="MTO179" s="176"/>
      <c r="MTP179" s="176"/>
      <c r="MTQ179" s="176"/>
      <c r="MTR179" s="176"/>
      <c r="MTS179" s="176"/>
      <c r="MTT179" s="176"/>
      <c r="MTU179" s="176"/>
      <c r="MTV179" s="176"/>
      <c r="MTW179" s="176"/>
      <c r="MTX179" s="176"/>
      <c r="MTY179" s="176"/>
      <c r="MTZ179" s="176"/>
      <c r="MUA179" s="176"/>
      <c r="MUB179" s="176"/>
      <c r="MUC179" s="176"/>
      <c r="MUD179" s="176"/>
      <c r="MUE179" s="176"/>
      <c r="MUF179" s="176"/>
      <c r="MUG179" s="176"/>
      <c r="MUH179" s="176"/>
      <c r="MUI179" s="176"/>
      <c r="MUJ179" s="176"/>
      <c r="MUK179" s="176"/>
      <c r="MUL179" s="176"/>
      <c r="MUM179" s="176"/>
      <c r="MUN179" s="176"/>
      <c r="MUO179" s="176"/>
      <c r="MUP179" s="176"/>
      <c r="MUQ179" s="176"/>
      <c r="MUR179" s="176"/>
      <c r="MUS179" s="176"/>
      <c r="MUT179" s="176"/>
      <c r="MUU179" s="176"/>
      <c r="MUV179" s="176"/>
      <c r="MUW179" s="176"/>
      <c r="MUX179" s="176"/>
      <c r="MUY179" s="176"/>
      <c r="MUZ179" s="176"/>
      <c r="MVA179" s="176"/>
      <c r="MVB179" s="176"/>
      <c r="MVC179" s="176"/>
      <c r="MVD179" s="176"/>
      <c r="MVE179" s="176"/>
      <c r="MVF179" s="176"/>
      <c r="MVG179" s="176"/>
      <c r="MVH179" s="176"/>
      <c r="MVI179" s="176"/>
      <c r="MVJ179" s="176"/>
      <c r="MVK179" s="176"/>
      <c r="MVL179" s="176"/>
      <c r="MVM179" s="176"/>
      <c r="MVN179" s="176"/>
      <c r="MVO179" s="176"/>
      <c r="MVP179" s="176"/>
      <c r="MVQ179" s="176"/>
      <c r="MVR179" s="176"/>
      <c r="MVS179" s="176"/>
      <c r="MVT179" s="176"/>
      <c r="MVU179" s="176"/>
      <c r="MVV179" s="176"/>
      <c r="MVW179" s="176"/>
      <c r="MVX179" s="176"/>
      <c r="MVY179" s="176"/>
      <c r="MVZ179" s="176"/>
      <c r="MWA179" s="176"/>
      <c r="MWB179" s="176"/>
      <c r="MWC179" s="176"/>
      <c r="MWD179" s="176"/>
      <c r="MWE179" s="176"/>
      <c r="MWF179" s="176"/>
      <c r="MWG179" s="176"/>
      <c r="MWH179" s="176"/>
      <c r="MWI179" s="176"/>
      <c r="MWJ179" s="176"/>
      <c r="MWK179" s="176"/>
      <c r="MWL179" s="176"/>
      <c r="MWM179" s="176"/>
      <c r="MWN179" s="176"/>
      <c r="MWO179" s="176"/>
      <c r="MWP179" s="176"/>
      <c r="MWQ179" s="176"/>
      <c r="MWR179" s="176"/>
      <c r="MWS179" s="176"/>
      <c r="MWT179" s="176"/>
      <c r="MWU179" s="176"/>
      <c r="MWV179" s="176"/>
      <c r="MWW179" s="176"/>
      <c r="MWX179" s="176"/>
      <c r="MWY179" s="176"/>
      <c r="MWZ179" s="176"/>
      <c r="MXA179" s="176"/>
      <c r="MXB179" s="176"/>
      <c r="MXC179" s="176"/>
      <c r="MXD179" s="176"/>
      <c r="MXE179" s="176"/>
      <c r="MXF179" s="176"/>
      <c r="MXG179" s="176"/>
      <c r="MXH179" s="176"/>
      <c r="MXI179" s="176"/>
      <c r="MXJ179" s="176"/>
      <c r="MXK179" s="176"/>
      <c r="MXL179" s="176"/>
      <c r="MXM179" s="176"/>
      <c r="MXN179" s="176"/>
      <c r="MXO179" s="176"/>
      <c r="MXP179" s="176"/>
      <c r="MXQ179" s="176"/>
      <c r="MXR179" s="176"/>
      <c r="MXS179" s="176"/>
      <c r="MXT179" s="176"/>
      <c r="MXU179" s="176"/>
      <c r="MXV179" s="176"/>
      <c r="MXW179" s="176"/>
      <c r="MXX179" s="176"/>
      <c r="MXY179" s="176"/>
      <c r="MXZ179" s="176"/>
      <c r="MYA179" s="176"/>
      <c r="MYB179" s="176"/>
      <c r="MYC179" s="176"/>
      <c r="MYD179" s="176"/>
      <c r="MYE179" s="176"/>
      <c r="MYF179" s="176"/>
      <c r="MYG179" s="176"/>
      <c r="MYH179" s="176"/>
      <c r="MYI179" s="176"/>
      <c r="MYJ179" s="176"/>
      <c r="MYK179" s="176"/>
      <c r="MYL179" s="176"/>
      <c r="MYM179" s="176"/>
      <c r="MYN179" s="176"/>
      <c r="MYO179" s="176"/>
      <c r="MYP179" s="176"/>
      <c r="MYQ179" s="176"/>
      <c r="MYR179" s="176"/>
      <c r="MYS179" s="176"/>
      <c r="MYT179" s="176"/>
      <c r="MYU179" s="176"/>
      <c r="MYV179" s="176"/>
      <c r="MYW179" s="176"/>
      <c r="MYX179" s="176"/>
      <c r="MYY179" s="176"/>
      <c r="MYZ179" s="176"/>
      <c r="MZA179" s="176"/>
      <c r="MZB179" s="176"/>
      <c r="MZC179" s="176"/>
      <c r="MZD179" s="176"/>
      <c r="MZE179" s="176"/>
      <c r="MZF179" s="176"/>
      <c r="MZG179" s="176"/>
      <c r="MZH179" s="176"/>
      <c r="MZI179" s="176"/>
      <c r="MZJ179" s="176"/>
      <c r="MZK179" s="176"/>
      <c r="MZL179" s="176"/>
      <c r="MZM179" s="176"/>
      <c r="MZN179" s="176"/>
      <c r="MZO179" s="176"/>
      <c r="MZP179" s="176"/>
      <c r="MZQ179" s="176"/>
      <c r="MZR179" s="176"/>
      <c r="MZS179" s="176"/>
      <c r="MZT179" s="176"/>
      <c r="MZU179" s="176"/>
      <c r="MZV179" s="176"/>
      <c r="MZW179" s="176"/>
      <c r="MZX179" s="176"/>
      <c r="MZY179" s="176"/>
      <c r="MZZ179" s="176"/>
      <c r="NAA179" s="176"/>
      <c r="NAB179" s="176"/>
      <c r="NAC179" s="176"/>
      <c r="NAD179" s="176"/>
      <c r="NAE179" s="176"/>
      <c r="NAF179" s="176"/>
      <c r="NAG179" s="176"/>
      <c r="NAH179" s="176"/>
      <c r="NAI179" s="176"/>
      <c r="NAJ179" s="176"/>
      <c r="NAK179" s="176"/>
      <c r="NAL179" s="176"/>
      <c r="NAM179" s="176"/>
      <c r="NAN179" s="176"/>
      <c r="NAO179" s="176"/>
      <c r="NAP179" s="176"/>
      <c r="NAQ179" s="176"/>
      <c r="NAR179" s="176"/>
      <c r="NAS179" s="176"/>
      <c r="NAT179" s="176"/>
      <c r="NAU179" s="176"/>
      <c r="NAV179" s="176"/>
      <c r="NAW179" s="176"/>
      <c r="NAX179" s="176"/>
      <c r="NAY179" s="176"/>
      <c r="NAZ179" s="176"/>
      <c r="NBA179" s="176"/>
      <c r="NBB179" s="176"/>
      <c r="NBC179" s="176"/>
      <c r="NBD179" s="176"/>
      <c r="NBE179" s="176"/>
      <c r="NBF179" s="176"/>
      <c r="NBG179" s="176"/>
      <c r="NBH179" s="176"/>
      <c r="NBI179" s="176"/>
      <c r="NBJ179" s="176"/>
      <c r="NBK179" s="176"/>
      <c r="NBL179" s="176"/>
      <c r="NBM179" s="176"/>
      <c r="NBN179" s="176"/>
      <c r="NBO179" s="176"/>
      <c r="NBP179" s="176"/>
      <c r="NBQ179" s="176"/>
      <c r="NBR179" s="176"/>
      <c r="NBS179" s="176"/>
      <c r="NBT179" s="176"/>
      <c r="NBU179" s="176"/>
      <c r="NBV179" s="176"/>
      <c r="NBW179" s="176"/>
      <c r="NBX179" s="176"/>
      <c r="NBY179" s="176"/>
      <c r="NBZ179" s="176"/>
      <c r="NCA179" s="176"/>
      <c r="NCB179" s="176"/>
      <c r="NCC179" s="176"/>
      <c r="NCD179" s="176"/>
      <c r="NCE179" s="176"/>
      <c r="NCF179" s="176"/>
      <c r="NCG179" s="176"/>
      <c r="NCH179" s="176"/>
      <c r="NCI179" s="176"/>
      <c r="NCJ179" s="176"/>
      <c r="NCK179" s="176"/>
      <c r="NCL179" s="176"/>
      <c r="NCM179" s="176"/>
      <c r="NCN179" s="176"/>
      <c r="NCO179" s="176"/>
      <c r="NCP179" s="176"/>
      <c r="NCQ179" s="176"/>
      <c r="NCR179" s="176"/>
      <c r="NCS179" s="176"/>
      <c r="NCT179" s="176"/>
      <c r="NCU179" s="176"/>
      <c r="NCV179" s="176"/>
      <c r="NCW179" s="176"/>
      <c r="NCX179" s="176"/>
      <c r="NCY179" s="176"/>
      <c r="NCZ179" s="176"/>
      <c r="NDA179" s="176"/>
      <c r="NDB179" s="176"/>
      <c r="NDC179" s="176"/>
      <c r="NDD179" s="176"/>
      <c r="NDE179" s="176"/>
      <c r="NDF179" s="176"/>
      <c r="NDG179" s="176"/>
      <c r="NDH179" s="176"/>
      <c r="NDI179" s="176"/>
      <c r="NDJ179" s="176"/>
      <c r="NDK179" s="176"/>
      <c r="NDL179" s="176"/>
      <c r="NDM179" s="176"/>
      <c r="NDN179" s="176"/>
      <c r="NDO179" s="176"/>
      <c r="NDP179" s="176"/>
      <c r="NDQ179" s="176"/>
      <c r="NDR179" s="176"/>
      <c r="NDS179" s="176"/>
      <c r="NDT179" s="176"/>
      <c r="NDU179" s="176"/>
      <c r="NDV179" s="176"/>
      <c r="NDW179" s="176"/>
      <c r="NDX179" s="176"/>
      <c r="NDY179" s="176"/>
      <c r="NDZ179" s="176"/>
      <c r="NEA179" s="176"/>
      <c r="NEB179" s="176"/>
      <c r="NEC179" s="176"/>
      <c r="NED179" s="176"/>
      <c r="NEE179" s="176"/>
      <c r="NEF179" s="176"/>
      <c r="NEG179" s="176"/>
      <c r="NEH179" s="176"/>
      <c r="NEI179" s="176"/>
      <c r="NEJ179" s="176"/>
      <c r="NEK179" s="176"/>
      <c r="NEL179" s="176"/>
      <c r="NEM179" s="176"/>
      <c r="NEN179" s="176"/>
      <c r="NEO179" s="176"/>
      <c r="NEP179" s="176"/>
      <c r="NEQ179" s="176"/>
      <c r="NER179" s="176"/>
      <c r="NES179" s="176"/>
      <c r="NET179" s="176"/>
      <c r="NEU179" s="176"/>
      <c r="NEV179" s="176"/>
      <c r="NEW179" s="176"/>
      <c r="NEX179" s="176"/>
      <c r="NEY179" s="176"/>
      <c r="NEZ179" s="176"/>
      <c r="NFA179" s="176"/>
      <c r="NFB179" s="176"/>
      <c r="NFC179" s="176"/>
      <c r="NFD179" s="176"/>
      <c r="NFE179" s="176"/>
      <c r="NFF179" s="176"/>
      <c r="NFG179" s="176"/>
      <c r="NFH179" s="176"/>
      <c r="NFI179" s="176"/>
      <c r="NFJ179" s="176"/>
      <c r="NFK179" s="176"/>
      <c r="NFL179" s="176"/>
      <c r="NFM179" s="176"/>
      <c r="NFN179" s="176"/>
      <c r="NFO179" s="176"/>
      <c r="NFP179" s="176"/>
      <c r="NFQ179" s="176"/>
      <c r="NFR179" s="176"/>
      <c r="NFS179" s="176"/>
      <c r="NFT179" s="176"/>
      <c r="NFU179" s="176"/>
      <c r="NFV179" s="176"/>
      <c r="NFW179" s="176"/>
      <c r="NFX179" s="176"/>
      <c r="NFY179" s="176"/>
      <c r="NFZ179" s="176"/>
      <c r="NGA179" s="176"/>
      <c r="NGB179" s="176"/>
      <c r="NGC179" s="176"/>
      <c r="NGD179" s="176"/>
      <c r="NGE179" s="176"/>
      <c r="NGF179" s="176"/>
      <c r="NGG179" s="176"/>
      <c r="NGH179" s="176"/>
      <c r="NGI179" s="176"/>
      <c r="NGJ179" s="176"/>
      <c r="NGK179" s="176"/>
      <c r="NGL179" s="176"/>
      <c r="NGM179" s="176"/>
      <c r="NGN179" s="176"/>
      <c r="NGO179" s="176"/>
      <c r="NGP179" s="176"/>
      <c r="NGQ179" s="176"/>
      <c r="NGR179" s="176"/>
      <c r="NGS179" s="176"/>
      <c r="NGT179" s="176"/>
      <c r="NGU179" s="176"/>
      <c r="NGV179" s="176"/>
      <c r="NGW179" s="176"/>
      <c r="NGX179" s="176"/>
      <c r="NGY179" s="176"/>
      <c r="NGZ179" s="176"/>
      <c r="NHA179" s="176"/>
      <c r="NHB179" s="176"/>
      <c r="NHC179" s="176"/>
      <c r="NHD179" s="176"/>
      <c r="NHE179" s="176"/>
      <c r="NHF179" s="176"/>
      <c r="NHG179" s="176"/>
      <c r="NHH179" s="176"/>
      <c r="NHI179" s="176"/>
      <c r="NHJ179" s="176"/>
      <c r="NHK179" s="176"/>
      <c r="NHL179" s="176"/>
      <c r="NHM179" s="176"/>
      <c r="NHN179" s="176"/>
      <c r="NHO179" s="176"/>
      <c r="NHP179" s="176"/>
      <c r="NHQ179" s="176"/>
      <c r="NHR179" s="176"/>
      <c r="NHS179" s="176"/>
      <c r="NHT179" s="176"/>
      <c r="NHU179" s="176"/>
      <c r="NHV179" s="176"/>
      <c r="NHW179" s="176"/>
      <c r="NHX179" s="176"/>
      <c r="NHY179" s="176"/>
      <c r="NHZ179" s="176"/>
      <c r="NIA179" s="176"/>
      <c r="NIB179" s="176"/>
      <c r="NIC179" s="176"/>
      <c r="NID179" s="176"/>
      <c r="NIE179" s="176"/>
      <c r="NIF179" s="176"/>
      <c r="NIG179" s="176"/>
      <c r="NIH179" s="176"/>
      <c r="NII179" s="176"/>
      <c r="NIJ179" s="176"/>
      <c r="NIK179" s="176"/>
      <c r="NIL179" s="176"/>
      <c r="NIM179" s="176"/>
      <c r="NIN179" s="176"/>
      <c r="NIO179" s="176"/>
      <c r="NIP179" s="176"/>
      <c r="NIQ179" s="176"/>
      <c r="NIR179" s="176"/>
      <c r="NIS179" s="176"/>
      <c r="NIT179" s="176"/>
      <c r="NIU179" s="176"/>
      <c r="NIV179" s="176"/>
      <c r="NIW179" s="176"/>
      <c r="NIX179" s="176"/>
      <c r="NIY179" s="176"/>
      <c r="NIZ179" s="176"/>
      <c r="NJA179" s="176"/>
      <c r="NJB179" s="176"/>
      <c r="NJC179" s="176"/>
      <c r="NJD179" s="176"/>
      <c r="NJE179" s="176"/>
      <c r="NJF179" s="176"/>
      <c r="NJG179" s="176"/>
      <c r="NJH179" s="176"/>
      <c r="NJI179" s="176"/>
      <c r="NJJ179" s="176"/>
      <c r="NJK179" s="176"/>
      <c r="NJL179" s="176"/>
      <c r="NJM179" s="176"/>
      <c r="NJN179" s="176"/>
      <c r="NJO179" s="176"/>
      <c r="NJP179" s="176"/>
      <c r="NJQ179" s="176"/>
      <c r="NJR179" s="176"/>
      <c r="NJS179" s="176"/>
      <c r="NJT179" s="176"/>
      <c r="NJU179" s="176"/>
      <c r="NJV179" s="176"/>
      <c r="NJW179" s="176"/>
      <c r="NJX179" s="176"/>
      <c r="NJY179" s="176"/>
      <c r="NJZ179" s="176"/>
      <c r="NKA179" s="176"/>
      <c r="NKB179" s="176"/>
      <c r="NKC179" s="176"/>
      <c r="NKD179" s="176"/>
      <c r="NKE179" s="176"/>
      <c r="NKF179" s="176"/>
      <c r="NKG179" s="176"/>
      <c r="NKH179" s="176"/>
      <c r="NKI179" s="176"/>
      <c r="NKJ179" s="176"/>
      <c r="NKK179" s="176"/>
      <c r="NKL179" s="176"/>
      <c r="NKM179" s="176"/>
      <c r="NKN179" s="176"/>
      <c r="NKO179" s="176"/>
      <c r="NKP179" s="176"/>
      <c r="NKQ179" s="176"/>
      <c r="NKR179" s="176"/>
      <c r="NKS179" s="176"/>
      <c r="NKT179" s="176"/>
      <c r="NKU179" s="176"/>
      <c r="NKV179" s="176"/>
      <c r="NKW179" s="176"/>
      <c r="NKX179" s="176"/>
      <c r="NKY179" s="176"/>
      <c r="NKZ179" s="176"/>
      <c r="NLA179" s="176"/>
      <c r="NLB179" s="176"/>
      <c r="NLC179" s="176"/>
      <c r="NLD179" s="176"/>
      <c r="NLE179" s="176"/>
      <c r="NLF179" s="176"/>
      <c r="NLG179" s="176"/>
      <c r="NLH179" s="176"/>
      <c r="NLI179" s="176"/>
      <c r="NLJ179" s="176"/>
      <c r="NLK179" s="176"/>
      <c r="NLL179" s="176"/>
      <c r="NLM179" s="176"/>
      <c r="NLN179" s="176"/>
      <c r="NLO179" s="176"/>
      <c r="NLP179" s="176"/>
      <c r="NLQ179" s="176"/>
      <c r="NLR179" s="176"/>
      <c r="NLS179" s="176"/>
      <c r="NLT179" s="176"/>
      <c r="NLU179" s="176"/>
      <c r="NLV179" s="176"/>
      <c r="NLW179" s="176"/>
      <c r="NLX179" s="176"/>
      <c r="NLY179" s="176"/>
      <c r="NLZ179" s="176"/>
      <c r="NMA179" s="176"/>
      <c r="NMB179" s="176"/>
      <c r="NMC179" s="176"/>
      <c r="NMD179" s="176"/>
      <c r="NME179" s="176"/>
      <c r="NMF179" s="176"/>
      <c r="NMG179" s="176"/>
      <c r="NMH179" s="176"/>
      <c r="NMI179" s="176"/>
      <c r="NMJ179" s="176"/>
      <c r="NMK179" s="176"/>
      <c r="NML179" s="176"/>
      <c r="NMM179" s="176"/>
      <c r="NMN179" s="176"/>
      <c r="NMO179" s="176"/>
      <c r="NMP179" s="176"/>
      <c r="NMQ179" s="176"/>
      <c r="NMR179" s="176"/>
      <c r="NMS179" s="176"/>
      <c r="NMT179" s="176"/>
      <c r="NMU179" s="176"/>
      <c r="NMV179" s="176"/>
      <c r="NMW179" s="176"/>
      <c r="NMX179" s="176"/>
      <c r="NMY179" s="176"/>
      <c r="NMZ179" s="176"/>
      <c r="NNA179" s="176"/>
      <c r="NNB179" s="176"/>
      <c r="NNC179" s="176"/>
      <c r="NND179" s="176"/>
      <c r="NNE179" s="176"/>
      <c r="NNF179" s="176"/>
      <c r="NNG179" s="176"/>
      <c r="NNH179" s="176"/>
      <c r="NNI179" s="176"/>
      <c r="NNJ179" s="176"/>
      <c r="NNK179" s="176"/>
      <c r="NNL179" s="176"/>
      <c r="NNM179" s="176"/>
      <c r="NNN179" s="176"/>
      <c r="NNO179" s="176"/>
      <c r="NNP179" s="176"/>
      <c r="NNQ179" s="176"/>
      <c r="NNR179" s="176"/>
      <c r="NNS179" s="176"/>
      <c r="NNT179" s="176"/>
      <c r="NNU179" s="176"/>
      <c r="NNV179" s="176"/>
      <c r="NNW179" s="176"/>
      <c r="NNX179" s="176"/>
      <c r="NNY179" s="176"/>
      <c r="NNZ179" s="176"/>
      <c r="NOA179" s="176"/>
      <c r="NOB179" s="176"/>
      <c r="NOC179" s="176"/>
      <c r="NOD179" s="176"/>
      <c r="NOE179" s="176"/>
      <c r="NOF179" s="176"/>
      <c r="NOG179" s="176"/>
      <c r="NOH179" s="176"/>
      <c r="NOI179" s="176"/>
      <c r="NOJ179" s="176"/>
      <c r="NOK179" s="176"/>
      <c r="NOL179" s="176"/>
      <c r="NOM179" s="176"/>
      <c r="NON179" s="176"/>
      <c r="NOO179" s="176"/>
      <c r="NOP179" s="176"/>
      <c r="NOQ179" s="176"/>
      <c r="NOR179" s="176"/>
      <c r="NOS179" s="176"/>
      <c r="NOT179" s="176"/>
      <c r="NOU179" s="176"/>
      <c r="NOV179" s="176"/>
      <c r="NOW179" s="176"/>
      <c r="NOX179" s="176"/>
      <c r="NOY179" s="176"/>
      <c r="NOZ179" s="176"/>
      <c r="NPA179" s="176"/>
      <c r="NPB179" s="176"/>
      <c r="NPC179" s="176"/>
      <c r="NPD179" s="176"/>
      <c r="NPE179" s="176"/>
      <c r="NPF179" s="176"/>
      <c r="NPG179" s="176"/>
      <c r="NPH179" s="176"/>
      <c r="NPI179" s="176"/>
      <c r="NPJ179" s="176"/>
      <c r="NPK179" s="176"/>
      <c r="NPL179" s="176"/>
      <c r="NPM179" s="176"/>
      <c r="NPN179" s="176"/>
      <c r="NPO179" s="176"/>
      <c r="NPP179" s="176"/>
      <c r="NPQ179" s="176"/>
      <c r="NPR179" s="176"/>
      <c r="NPS179" s="176"/>
      <c r="NPT179" s="176"/>
      <c r="NPU179" s="176"/>
      <c r="NPV179" s="176"/>
      <c r="NPW179" s="176"/>
      <c r="NPX179" s="176"/>
      <c r="NPY179" s="176"/>
      <c r="NPZ179" s="176"/>
      <c r="NQA179" s="176"/>
      <c r="NQB179" s="176"/>
      <c r="NQC179" s="176"/>
      <c r="NQD179" s="176"/>
      <c r="NQE179" s="176"/>
      <c r="NQF179" s="176"/>
      <c r="NQG179" s="176"/>
      <c r="NQH179" s="176"/>
      <c r="NQI179" s="176"/>
      <c r="NQJ179" s="176"/>
      <c r="NQK179" s="176"/>
      <c r="NQL179" s="176"/>
      <c r="NQM179" s="176"/>
      <c r="NQN179" s="176"/>
      <c r="NQO179" s="176"/>
      <c r="NQP179" s="176"/>
      <c r="NQQ179" s="176"/>
      <c r="NQR179" s="176"/>
      <c r="NQS179" s="176"/>
      <c r="NQT179" s="176"/>
      <c r="NQU179" s="176"/>
      <c r="NQV179" s="176"/>
      <c r="NQW179" s="176"/>
      <c r="NQX179" s="176"/>
      <c r="NQY179" s="176"/>
      <c r="NQZ179" s="176"/>
      <c r="NRA179" s="176"/>
      <c r="NRB179" s="176"/>
      <c r="NRC179" s="176"/>
      <c r="NRD179" s="176"/>
      <c r="NRE179" s="176"/>
      <c r="NRF179" s="176"/>
      <c r="NRG179" s="176"/>
      <c r="NRH179" s="176"/>
      <c r="NRI179" s="176"/>
      <c r="NRJ179" s="176"/>
      <c r="NRK179" s="176"/>
      <c r="NRL179" s="176"/>
      <c r="NRM179" s="176"/>
      <c r="NRN179" s="176"/>
      <c r="NRO179" s="176"/>
      <c r="NRP179" s="176"/>
      <c r="NRQ179" s="176"/>
      <c r="NRR179" s="176"/>
      <c r="NRS179" s="176"/>
      <c r="NRT179" s="176"/>
      <c r="NRU179" s="176"/>
      <c r="NRV179" s="176"/>
      <c r="NRW179" s="176"/>
      <c r="NRX179" s="176"/>
      <c r="NRY179" s="176"/>
      <c r="NRZ179" s="176"/>
      <c r="NSA179" s="176"/>
      <c r="NSB179" s="176"/>
      <c r="NSC179" s="176"/>
      <c r="NSD179" s="176"/>
      <c r="NSE179" s="176"/>
      <c r="NSF179" s="176"/>
      <c r="NSG179" s="176"/>
      <c r="NSH179" s="176"/>
      <c r="NSI179" s="176"/>
      <c r="NSJ179" s="176"/>
      <c r="NSK179" s="176"/>
      <c r="NSL179" s="176"/>
      <c r="NSM179" s="176"/>
      <c r="NSN179" s="176"/>
      <c r="NSO179" s="176"/>
      <c r="NSP179" s="176"/>
      <c r="NSQ179" s="176"/>
      <c r="NSR179" s="176"/>
      <c r="NSS179" s="176"/>
      <c r="NST179" s="176"/>
      <c r="NSU179" s="176"/>
      <c r="NSV179" s="176"/>
      <c r="NSW179" s="176"/>
      <c r="NSX179" s="176"/>
      <c r="NSY179" s="176"/>
      <c r="NSZ179" s="176"/>
      <c r="NTA179" s="176"/>
      <c r="NTB179" s="176"/>
      <c r="NTC179" s="176"/>
      <c r="NTD179" s="176"/>
      <c r="NTE179" s="176"/>
      <c r="NTF179" s="176"/>
      <c r="NTG179" s="176"/>
      <c r="NTH179" s="176"/>
      <c r="NTI179" s="176"/>
      <c r="NTJ179" s="176"/>
      <c r="NTK179" s="176"/>
      <c r="NTL179" s="176"/>
      <c r="NTM179" s="176"/>
      <c r="NTN179" s="176"/>
      <c r="NTO179" s="176"/>
      <c r="NTP179" s="176"/>
      <c r="NTQ179" s="176"/>
      <c r="NTR179" s="176"/>
      <c r="NTS179" s="176"/>
      <c r="NTT179" s="176"/>
      <c r="NTU179" s="176"/>
      <c r="NTV179" s="176"/>
      <c r="NTW179" s="176"/>
      <c r="NTX179" s="176"/>
      <c r="NTY179" s="176"/>
      <c r="NTZ179" s="176"/>
      <c r="NUA179" s="176"/>
      <c r="NUB179" s="176"/>
      <c r="NUC179" s="176"/>
      <c r="NUD179" s="176"/>
      <c r="NUE179" s="176"/>
      <c r="NUF179" s="176"/>
      <c r="NUG179" s="176"/>
      <c r="NUH179" s="176"/>
      <c r="NUI179" s="176"/>
      <c r="NUJ179" s="176"/>
      <c r="NUK179" s="176"/>
      <c r="NUL179" s="176"/>
      <c r="NUM179" s="176"/>
      <c r="NUN179" s="176"/>
      <c r="NUO179" s="176"/>
      <c r="NUP179" s="176"/>
      <c r="NUQ179" s="176"/>
      <c r="NUR179" s="176"/>
      <c r="NUS179" s="176"/>
      <c r="NUT179" s="176"/>
      <c r="NUU179" s="176"/>
      <c r="NUV179" s="176"/>
      <c r="NUW179" s="176"/>
      <c r="NUX179" s="176"/>
      <c r="NUY179" s="176"/>
      <c r="NUZ179" s="176"/>
      <c r="NVA179" s="176"/>
      <c r="NVB179" s="176"/>
      <c r="NVC179" s="176"/>
      <c r="NVD179" s="176"/>
      <c r="NVE179" s="176"/>
      <c r="NVF179" s="176"/>
      <c r="NVG179" s="176"/>
      <c r="NVH179" s="176"/>
      <c r="NVI179" s="176"/>
      <c r="NVJ179" s="176"/>
      <c r="NVK179" s="176"/>
      <c r="NVL179" s="176"/>
      <c r="NVM179" s="176"/>
      <c r="NVN179" s="176"/>
      <c r="NVO179" s="176"/>
      <c r="NVP179" s="176"/>
      <c r="NVQ179" s="176"/>
      <c r="NVR179" s="176"/>
      <c r="NVS179" s="176"/>
      <c r="NVT179" s="176"/>
      <c r="NVU179" s="176"/>
      <c r="NVV179" s="176"/>
      <c r="NVW179" s="176"/>
      <c r="NVX179" s="176"/>
      <c r="NVY179" s="176"/>
      <c r="NVZ179" s="176"/>
      <c r="NWA179" s="176"/>
      <c r="NWB179" s="176"/>
      <c r="NWC179" s="176"/>
      <c r="NWD179" s="176"/>
      <c r="NWE179" s="176"/>
      <c r="NWF179" s="176"/>
      <c r="NWG179" s="176"/>
      <c r="NWH179" s="176"/>
      <c r="NWI179" s="176"/>
      <c r="NWJ179" s="176"/>
      <c r="NWK179" s="176"/>
      <c r="NWL179" s="176"/>
      <c r="NWM179" s="176"/>
      <c r="NWN179" s="176"/>
      <c r="NWO179" s="176"/>
      <c r="NWP179" s="176"/>
      <c r="NWQ179" s="176"/>
      <c r="NWR179" s="176"/>
      <c r="NWS179" s="176"/>
      <c r="NWT179" s="176"/>
      <c r="NWU179" s="176"/>
      <c r="NWV179" s="176"/>
      <c r="NWW179" s="176"/>
      <c r="NWX179" s="176"/>
      <c r="NWY179" s="176"/>
      <c r="NWZ179" s="176"/>
      <c r="NXA179" s="176"/>
      <c r="NXB179" s="176"/>
      <c r="NXC179" s="176"/>
      <c r="NXD179" s="176"/>
      <c r="NXE179" s="176"/>
      <c r="NXF179" s="176"/>
      <c r="NXG179" s="176"/>
      <c r="NXH179" s="176"/>
      <c r="NXI179" s="176"/>
      <c r="NXJ179" s="176"/>
      <c r="NXK179" s="176"/>
      <c r="NXL179" s="176"/>
      <c r="NXM179" s="176"/>
      <c r="NXN179" s="176"/>
      <c r="NXO179" s="176"/>
      <c r="NXP179" s="176"/>
      <c r="NXQ179" s="176"/>
      <c r="NXR179" s="176"/>
      <c r="NXS179" s="176"/>
      <c r="NXT179" s="176"/>
      <c r="NXU179" s="176"/>
      <c r="NXV179" s="176"/>
      <c r="NXW179" s="176"/>
      <c r="NXX179" s="176"/>
      <c r="NXY179" s="176"/>
      <c r="NXZ179" s="176"/>
      <c r="NYA179" s="176"/>
      <c r="NYB179" s="176"/>
      <c r="NYC179" s="176"/>
      <c r="NYD179" s="176"/>
      <c r="NYE179" s="176"/>
      <c r="NYF179" s="176"/>
      <c r="NYG179" s="176"/>
      <c r="NYH179" s="176"/>
      <c r="NYI179" s="176"/>
      <c r="NYJ179" s="176"/>
      <c r="NYK179" s="176"/>
      <c r="NYL179" s="176"/>
      <c r="NYM179" s="176"/>
      <c r="NYN179" s="176"/>
      <c r="NYO179" s="176"/>
      <c r="NYP179" s="176"/>
      <c r="NYQ179" s="176"/>
      <c r="NYR179" s="176"/>
      <c r="NYS179" s="176"/>
      <c r="NYT179" s="176"/>
      <c r="NYU179" s="176"/>
      <c r="NYV179" s="176"/>
      <c r="NYW179" s="176"/>
      <c r="NYX179" s="176"/>
      <c r="NYY179" s="176"/>
      <c r="NYZ179" s="176"/>
      <c r="NZA179" s="176"/>
      <c r="NZB179" s="176"/>
      <c r="NZC179" s="176"/>
      <c r="NZD179" s="176"/>
      <c r="NZE179" s="176"/>
      <c r="NZF179" s="176"/>
      <c r="NZG179" s="176"/>
      <c r="NZH179" s="176"/>
      <c r="NZI179" s="176"/>
      <c r="NZJ179" s="176"/>
      <c r="NZK179" s="176"/>
      <c r="NZL179" s="176"/>
      <c r="NZM179" s="176"/>
      <c r="NZN179" s="176"/>
      <c r="NZO179" s="176"/>
      <c r="NZP179" s="176"/>
      <c r="NZQ179" s="176"/>
      <c r="NZR179" s="176"/>
      <c r="NZS179" s="176"/>
      <c r="NZT179" s="176"/>
      <c r="NZU179" s="176"/>
      <c r="NZV179" s="176"/>
      <c r="NZW179" s="176"/>
      <c r="NZX179" s="176"/>
      <c r="NZY179" s="176"/>
      <c r="NZZ179" s="176"/>
      <c r="OAA179" s="176"/>
      <c r="OAB179" s="176"/>
      <c r="OAC179" s="176"/>
      <c r="OAD179" s="176"/>
      <c r="OAE179" s="176"/>
      <c r="OAF179" s="176"/>
      <c r="OAG179" s="176"/>
      <c r="OAH179" s="176"/>
      <c r="OAI179" s="176"/>
      <c r="OAJ179" s="176"/>
      <c r="OAK179" s="176"/>
      <c r="OAL179" s="176"/>
      <c r="OAM179" s="176"/>
      <c r="OAN179" s="176"/>
      <c r="OAO179" s="176"/>
      <c r="OAP179" s="176"/>
      <c r="OAQ179" s="176"/>
      <c r="OAR179" s="176"/>
      <c r="OAS179" s="176"/>
      <c r="OAT179" s="176"/>
      <c r="OAU179" s="176"/>
      <c r="OAV179" s="176"/>
      <c r="OAW179" s="176"/>
      <c r="OAX179" s="176"/>
      <c r="OAY179" s="176"/>
      <c r="OAZ179" s="176"/>
      <c r="OBA179" s="176"/>
      <c r="OBB179" s="176"/>
      <c r="OBC179" s="176"/>
      <c r="OBD179" s="176"/>
      <c r="OBE179" s="176"/>
      <c r="OBF179" s="176"/>
      <c r="OBG179" s="176"/>
      <c r="OBH179" s="176"/>
      <c r="OBI179" s="176"/>
      <c r="OBJ179" s="176"/>
      <c r="OBK179" s="176"/>
      <c r="OBL179" s="176"/>
      <c r="OBM179" s="176"/>
      <c r="OBN179" s="176"/>
      <c r="OBO179" s="176"/>
      <c r="OBP179" s="176"/>
      <c r="OBQ179" s="176"/>
      <c r="OBR179" s="176"/>
      <c r="OBS179" s="176"/>
      <c r="OBT179" s="176"/>
      <c r="OBU179" s="176"/>
      <c r="OBV179" s="176"/>
      <c r="OBW179" s="176"/>
      <c r="OBX179" s="176"/>
      <c r="OBY179" s="176"/>
      <c r="OBZ179" s="176"/>
      <c r="OCA179" s="176"/>
      <c r="OCB179" s="176"/>
      <c r="OCC179" s="176"/>
      <c r="OCD179" s="176"/>
      <c r="OCE179" s="176"/>
      <c r="OCF179" s="176"/>
      <c r="OCG179" s="176"/>
      <c r="OCH179" s="176"/>
      <c r="OCI179" s="176"/>
      <c r="OCJ179" s="176"/>
      <c r="OCK179" s="176"/>
      <c r="OCL179" s="176"/>
      <c r="OCM179" s="176"/>
      <c r="OCN179" s="176"/>
      <c r="OCO179" s="176"/>
      <c r="OCP179" s="176"/>
      <c r="OCQ179" s="176"/>
      <c r="OCR179" s="176"/>
      <c r="OCS179" s="176"/>
      <c r="OCT179" s="176"/>
      <c r="OCU179" s="176"/>
      <c r="OCV179" s="176"/>
      <c r="OCW179" s="176"/>
      <c r="OCX179" s="176"/>
      <c r="OCY179" s="176"/>
      <c r="OCZ179" s="176"/>
      <c r="ODA179" s="176"/>
      <c r="ODB179" s="176"/>
      <c r="ODC179" s="176"/>
      <c r="ODD179" s="176"/>
      <c r="ODE179" s="176"/>
      <c r="ODF179" s="176"/>
      <c r="ODG179" s="176"/>
      <c r="ODH179" s="176"/>
      <c r="ODI179" s="176"/>
      <c r="ODJ179" s="176"/>
      <c r="ODK179" s="176"/>
      <c r="ODL179" s="176"/>
      <c r="ODM179" s="176"/>
      <c r="ODN179" s="176"/>
      <c r="ODO179" s="176"/>
      <c r="ODP179" s="176"/>
      <c r="ODQ179" s="176"/>
      <c r="ODR179" s="176"/>
      <c r="ODS179" s="176"/>
      <c r="ODT179" s="176"/>
      <c r="ODU179" s="176"/>
      <c r="ODV179" s="176"/>
      <c r="ODW179" s="176"/>
      <c r="ODX179" s="176"/>
      <c r="ODY179" s="176"/>
      <c r="ODZ179" s="176"/>
      <c r="OEA179" s="176"/>
      <c r="OEB179" s="176"/>
      <c r="OEC179" s="176"/>
      <c r="OED179" s="176"/>
      <c r="OEE179" s="176"/>
      <c r="OEF179" s="176"/>
      <c r="OEG179" s="176"/>
      <c r="OEH179" s="176"/>
      <c r="OEI179" s="176"/>
      <c r="OEJ179" s="176"/>
      <c r="OEK179" s="176"/>
      <c r="OEL179" s="176"/>
      <c r="OEM179" s="176"/>
      <c r="OEN179" s="176"/>
      <c r="OEO179" s="176"/>
      <c r="OEP179" s="176"/>
      <c r="OEQ179" s="176"/>
      <c r="OER179" s="176"/>
      <c r="OES179" s="176"/>
      <c r="OET179" s="176"/>
      <c r="OEU179" s="176"/>
      <c r="OEV179" s="176"/>
      <c r="OEW179" s="176"/>
      <c r="OEX179" s="176"/>
      <c r="OEY179" s="176"/>
      <c r="OEZ179" s="176"/>
      <c r="OFA179" s="176"/>
      <c r="OFB179" s="176"/>
      <c r="OFC179" s="176"/>
      <c r="OFD179" s="176"/>
      <c r="OFE179" s="176"/>
      <c r="OFF179" s="176"/>
      <c r="OFG179" s="176"/>
      <c r="OFH179" s="176"/>
      <c r="OFI179" s="176"/>
      <c r="OFJ179" s="176"/>
      <c r="OFK179" s="176"/>
      <c r="OFL179" s="176"/>
      <c r="OFM179" s="176"/>
      <c r="OFN179" s="176"/>
      <c r="OFO179" s="176"/>
      <c r="OFP179" s="176"/>
      <c r="OFQ179" s="176"/>
      <c r="OFR179" s="176"/>
      <c r="OFS179" s="176"/>
      <c r="OFT179" s="176"/>
      <c r="OFU179" s="176"/>
      <c r="OFV179" s="176"/>
      <c r="OFW179" s="176"/>
      <c r="OFX179" s="176"/>
      <c r="OFY179" s="176"/>
      <c r="OFZ179" s="176"/>
      <c r="OGA179" s="176"/>
      <c r="OGB179" s="176"/>
      <c r="OGC179" s="176"/>
      <c r="OGD179" s="176"/>
      <c r="OGE179" s="176"/>
      <c r="OGF179" s="176"/>
      <c r="OGG179" s="176"/>
      <c r="OGH179" s="176"/>
      <c r="OGI179" s="176"/>
      <c r="OGJ179" s="176"/>
      <c r="OGK179" s="176"/>
      <c r="OGL179" s="176"/>
      <c r="OGM179" s="176"/>
      <c r="OGN179" s="176"/>
      <c r="OGO179" s="176"/>
      <c r="OGP179" s="176"/>
      <c r="OGQ179" s="176"/>
      <c r="OGR179" s="176"/>
      <c r="OGS179" s="176"/>
      <c r="OGT179" s="176"/>
      <c r="OGU179" s="176"/>
      <c r="OGV179" s="176"/>
      <c r="OGW179" s="176"/>
      <c r="OGX179" s="176"/>
      <c r="OGY179" s="176"/>
      <c r="OGZ179" s="176"/>
      <c r="OHA179" s="176"/>
      <c r="OHB179" s="176"/>
      <c r="OHC179" s="176"/>
      <c r="OHD179" s="176"/>
      <c r="OHE179" s="176"/>
      <c r="OHF179" s="176"/>
      <c r="OHG179" s="176"/>
      <c r="OHH179" s="176"/>
      <c r="OHI179" s="176"/>
      <c r="OHJ179" s="176"/>
      <c r="OHK179" s="176"/>
      <c r="OHL179" s="176"/>
      <c r="OHM179" s="176"/>
      <c r="OHN179" s="176"/>
      <c r="OHO179" s="176"/>
      <c r="OHP179" s="176"/>
      <c r="OHQ179" s="176"/>
      <c r="OHR179" s="176"/>
      <c r="OHS179" s="176"/>
      <c r="OHT179" s="176"/>
      <c r="OHU179" s="176"/>
      <c r="OHV179" s="176"/>
      <c r="OHW179" s="176"/>
      <c r="OHX179" s="176"/>
      <c r="OHY179" s="176"/>
      <c r="OHZ179" s="176"/>
      <c r="OIA179" s="176"/>
      <c r="OIB179" s="176"/>
      <c r="OIC179" s="176"/>
      <c r="OID179" s="176"/>
      <c r="OIE179" s="176"/>
      <c r="OIF179" s="176"/>
      <c r="OIG179" s="176"/>
      <c r="OIH179" s="176"/>
      <c r="OII179" s="176"/>
      <c r="OIJ179" s="176"/>
      <c r="OIK179" s="176"/>
      <c r="OIL179" s="176"/>
      <c r="OIM179" s="176"/>
      <c r="OIN179" s="176"/>
      <c r="OIO179" s="176"/>
      <c r="OIP179" s="176"/>
      <c r="OIQ179" s="176"/>
      <c r="OIR179" s="176"/>
      <c r="OIS179" s="176"/>
      <c r="OIT179" s="176"/>
      <c r="OIU179" s="176"/>
      <c r="OIV179" s="176"/>
      <c r="OIW179" s="176"/>
      <c r="OIX179" s="176"/>
      <c r="OIY179" s="176"/>
      <c r="OIZ179" s="176"/>
      <c r="OJA179" s="176"/>
      <c r="OJB179" s="176"/>
      <c r="OJC179" s="176"/>
      <c r="OJD179" s="176"/>
      <c r="OJE179" s="176"/>
      <c r="OJF179" s="176"/>
      <c r="OJG179" s="176"/>
      <c r="OJH179" s="176"/>
      <c r="OJI179" s="176"/>
      <c r="OJJ179" s="176"/>
      <c r="OJK179" s="176"/>
      <c r="OJL179" s="176"/>
      <c r="OJM179" s="176"/>
      <c r="OJN179" s="176"/>
      <c r="OJO179" s="176"/>
      <c r="OJP179" s="176"/>
      <c r="OJQ179" s="176"/>
      <c r="OJR179" s="176"/>
      <c r="OJS179" s="176"/>
      <c r="OJT179" s="176"/>
      <c r="OJU179" s="176"/>
      <c r="OJV179" s="176"/>
      <c r="OJW179" s="176"/>
      <c r="OJX179" s="176"/>
      <c r="OJY179" s="176"/>
      <c r="OJZ179" s="176"/>
      <c r="OKA179" s="176"/>
      <c r="OKB179" s="176"/>
      <c r="OKC179" s="176"/>
      <c r="OKD179" s="176"/>
      <c r="OKE179" s="176"/>
      <c r="OKF179" s="176"/>
      <c r="OKG179" s="176"/>
      <c r="OKH179" s="176"/>
      <c r="OKI179" s="176"/>
      <c r="OKJ179" s="176"/>
      <c r="OKK179" s="176"/>
      <c r="OKL179" s="176"/>
      <c r="OKM179" s="176"/>
      <c r="OKN179" s="176"/>
      <c r="OKO179" s="176"/>
      <c r="OKP179" s="176"/>
      <c r="OKQ179" s="176"/>
      <c r="OKR179" s="176"/>
      <c r="OKS179" s="176"/>
      <c r="OKT179" s="176"/>
      <c r="OKU179" s="176"/>
      <c r="OKV179" s="176"/>
      <c r="OKW179" s="176"/>
      <c r="OKX179" s="176"/>
      <c r="OKY179" s="176"/>
      <c r="OKZ179" s="176"/>
      <c r="OLA179" s="176"/>
      <c r="OLB179" s="176"/>
      <c r="OLC179" s="176"/>
      <c r="OLD179" s="176"/>
      <c r="OLE179" s="176"/>
      <c r="OLF179" s="176"/>
      <c r="OLG179" s="176"/>
      <c r="OLH179" s="176"/>
      <c r="OLI179" s="176"/>
      <c r="OLJ179" s="176"/>
      <c r="OLK179" s="176"/>
      <c r="OLL179" s="176"/>
      <c r="OLM179" s="176"/>
      <c r="OLN179" s="176"/>
      <c r="OLO179" s="176"/>
      <c r="OLP179" s="176"/>
      <c r="OLQ179" s="176"/>
      <c r="OLR179" s="176"/>
      <c r="OLS179" s="176"/>
      <c r="OLT179" s="176"/>
      <c r="OLU179" s="176"/>
      <c r="OLV179" s="176"/>
      <c r="OLW179" s="176"/>
      <c r="OLX179" s="176"/>
      <c r="OLY179" s="176"/>
      <c r="OLZ179" s="176"/>
      <c r="OMA179" s="176"/>
      <c r="OMB179" s="176"/>
      <c r="OMC179" s="176"/>
      <c r="OMD179" s="176"/>
      <c r="OME179" s="176"/>
      <c r="OMF179" s="176"/>
      <c r="OMG179" s="176"/>
      <c r="OMH179" s="176"/>
      <c r="OMI179" s="176"/>
      <c r="OMJ179" s="176"/>
      <c r="OMK179" s="176"/>
      <c r="OML179" s="176"/>
      <c r="OMM179" s="176"/>
      <c r="OMN179" s="176"/>
      <c r="OMO179" s="176"/>
      <c r="OMP179" s="176"/>
      <c r="OMQ179" s="176"/>
      <c r="OMR179" s="176"/>
      <c r="OMS179" s="176"/>
      <c r="OMT179" s="176"/>
      <c r="OMU179" s="176"/>
      <c r="OMV179" s="176"/>
      <c r="OMW179" s="176"/>
      <c r="OMX179" s="176"/>
      <c r="OMY179" s="176"/>
      <c r="OMZ179" s="176"/>
      <c r="ONA179" s="176"/>
      <c r="ONB179" s="176"/>
      <c r="ONC179" s="176"/>
      <c r="OND179" s="176"/>
      <c r="ONE179" s="176"/>
      <c r="ONF179" s="176"/>
      <c r="ONG179" s="176"/>
      <c r="ONH179" s="176"/>
      <c r="ONI179" s="176"/>
      <c r="ONJ179" s="176"/>
      <c r="ONK179" s="176"/>
      <c r="ONL179" s="176"/>
      <c r="ONM179" s="176"/>
      <c r="ONN179" s="176"/>
      <c r="ONO179" s="176"/>
      <c r="ONP179" s="176"/>
      <c r="ONQ179" s="176"/>
      <c r="ONR179" s="176"/>
      <c r="ONS179" s="176"/>
      <c r="ONT179" s="176"/>
      <c r="ONU179" s="176"/>
      <c r="ONV179" s="176"/>
      <c r="ONW179" s="176"/>
      <c r="ONX179" s="176"/>
      <c r="ONY179" s="176"/>
      <c r="ONZ179" s="176"/>
      <c r="OOA179" s="176"/>
      <c r="OOB179" s="176"/>
      <c r="OOC179" s="176"/>
      <c r="OOD179" s="176"/>
      <c r="OOE179" s="176"/>
      <c r="OOF179" s="176"/>
      <c r="OOG179" s="176"/>
      <c r="OOH179" s="176"/>
      <c r="OOI179" s="176"/>
      <c r="OOJ179" s="176"/>
      <c r="OOK179" s="176"/>
      <c r="OOL179" s="176"/>
      <c r="OOM179" s="176"/>
      <c r="OON179" s="176"/>
      <c r="OOO179" s="176"/>
      <c r="OOP179" s="176"/>
      <c r="OOQ179" s="176"/>
      <c r="OOR179" s="176"/>
      <c r="OOS179" s="176"/>
      <c r="OOT179" s="176"/>
      <c r="OOU179" s="176"/>
      <c r="OOV179" s="176"/>
      <c r="OOW179" s="176"/>
      <c r="OOX179" s="176"/>
      <c r="OOY179" s="176"/>
      <c r="OOZ179" s="176"/>
      <c r="OPA179" s="176"/>
      <c r="OPB179" s="176"/>
      <c r="OPC179" s="176"/>
      <c r="OPD179" s="176"/>
      <c r="OPE179" s="176"/>
      <c r="OPF179" s="176"/>
      <c r="OPG179" s="176"/>
      <c r="OPH179" s="176"/>
      <c r="OPI179" s="176"/>
      <c r="OPJ179" s="176"/>
      <c r="OPK179" s="176"/>
      <c r="OPL179" s="176"/>
      <c r="OPM179" s="176"/>
      <c r="OPN179" s="176"/>
      <c r="OPO179" s="176"/>
      <c r="OPP179" s="176"/>
      <c r="OPQ179" s="176"/>
      <c r="OPR179" s="176"/>
      <c r="OPS179" s="176"/>
      <c r="OPT179" s="176"/>
      <c r="OPU179" s="176"/>
      <c r="OPV179" s="176"/>
      <c r="OPW179" s="176"/>
      <c r="OPX179" s="176"/>
      <c r="OPY179" s="176"/>
      <c r="OPZ179" s="176"/>
      <c r="OQA179" s="176"/>
      <c r="OQB179" s="176"/>
      <c r="OQC179" s="176"/>
      <c r="OQD179" s="176"/>
      <c r="OQE179" s="176"/>
      <c r="OQF179" s="176"/>
      <c r="OQG179" s="176"/>
      <c r="OQH179" s="176"/>
      <c r="OQI179" s="176"/>
      <c r="OQJ179" s="176"/>
      <c r="OQK179" s="176"/>
      <c r="OQL179" s="176"/>
      <c r="OQM179" s="176"/>
      <c r="OQN179" s="176"/>
      <c r="OQO179" s="176"/>
      <c r="OQP179" s="176"/>
      <c r="OQQ179" s="176"/>
      <c r="OQR179" s="176"/>
      <c r="OQS179" s="176"/>
      <c r="OQT179" s="176"/>
      <c r="OQU179" s="176"/>
      <c r="OQV179" s="176"/>
      <c r="OQW179" s="176"/>
      <c r="OQX179" s="176"/>
      <c r="OQY179" s="176"/>
      <c r="OQZ179" s="176"/>
      <c r="ORA179" s="176"/>
      <c r="ORB179" s="176"/>
      <c r="ORC179" s="176"/>
      <c r="ORD179" s="176"/>
      <c r="ORE179" s="176"/>
      <c r="ORF179" s="176"/>
      <c r="ORG179" s="176"/>
      <c r="ORH179" s="176"/>
      <c r="ORI179" s="176"/>
      <c r="ORJ179" s="176"/>
      <c r="ORK179" s="176"/>
      <c r="ORL179" s="176"/>
      <c r="ORM179" s="176"/>
      <c r="ORN179" s="176"/>
      <c r="ORO179" s="176"/>
      <c r="ORP179" s="176"/>
      <c r="ORQ179" s="176"/>
      <c r="ORR179" s="176"/>
      <c r="ORS179" s="176"/>
      <c r="ORT179" s="176"/>
      <c r="ORU179" s="176"/>
      <c r="ORV179" s="176"/>
      <c r="ORW179" s="176"/>
      <c r="ORX179" s="176"/>
      <c r="ORY179" s="176"/>
      <c r="ORZ179" s="176"/>
      <c r="OSA179" s="176"/>
      <c r="OSB179" s="176"/>
      <c r="OSC179" s="176"/>
      <c r="OSD179" s="176"/>
      <c r="OSE179" s="176"/>
      <c r="OSF179" s="176"/>
      <c r="OSG179" s="176"/>
      <c r="OSH179" s="176"/>
      <c r="OSI179" s="176"/>
      <c r="OSJ179" s="176"/>
      <c r="OSK179" s="176"/>
      <c r="OSL179" s="176"/>
      <c r="OSM179" s="176"/>
      <c r="OSN179" s="176"/>
      <c r="OSO179" s="176"/>
      <c r="OSP179" s="176"/>
      <c r="OSQ179" s="176"/>
      <c r="OSR179" s="176"/>
      <c r="OSS179" s="176"/>
      <c r="OST179" s="176"/>
      <c r="OSU179" s="176"/>
      <c r="OSV179" s="176"/>
      <c r="OSW179" s="176"/>
      <c r="OSX179" s="176"/>
      <c r="OSY179" s="176"/>
      <c r="OSZ179" s="176"/>
      <c r="OTA179" s="176"/>
      <c r="OTB179" s="176"/>
      <c r="OTC179" s="176"/>
      <c r="OTD179" s="176"/>
      <c r="OTE179" s="176"/>
      <c r="OTF179" s="176"/>
      <c r="OTG179" s="176"/>
      <c r="OTH179" s="176"/>
      <c r="OTI179" s="176"/>
      <c r="OTJ179" s="176"/>
      <c r="OTK179" s="176"/>
      <c r="OTL179" s="176"/>
      <c r="OTM179" s="176"/>
      <c r="OTN179" s="176"/>
      <c r="OTO179" s="176"/>
      <c r="OTP179" s="176"/>
      <c r="OTQ179" s="176"/>
      <c r="OTR179" s="176"/>
      <c r="OTS179" s="176"/>
      <c r="OTT179" s="176"/>
      <c r="OTU179" s="176"/>
      <c r="OTV179" s="176"/>
      <c r="OTW179" s="176"/>
      <c r="OTX179" s="176"/>
      <c r="OTY179" s="176"/>
      <c r="OTZ179" s="176"/>
      <c r="OUA179" s="176"/>
      <c r="OUB179" s="176"/>
      <c r="OUC179" s="176"/>
      <c r="OUD179" s="176"/>
      <c r="OUE179" s="176"/>
      <c r="OUF179" s="176"/>
      <c r="OUG179" s="176"/>
      <c r="OUH179" s="176"/>
      <c r="OUI179" s="176"/>
      <c r="OUJ179" s="176"/>
      <c r="OUK179" s="176"/>
      <c r="OUL179" s="176"/>
      <c r="OUM179" s="176"/>
      <c r="OUN179" s="176"/>
      <c r="OUO179" s="176"/>
      <c r="OUP179" s="176"/>
      <c r="OUQ179" s="176"/>
      <c r="OUR179" s="176"/>
      <c r="OUS179" s="176"/>
      <c r="OUT179" s="176"/>
      <c r="OUU179" s="176"/>
      <c r="OUV179" s="176"/>
      <c r="OUW179" s="176"/>
      <c r="OUX179" s="176"/>
      <c r="OUY179" s="176"/>
      <c r="OUZ179" s="176"/>
      <c r="OVA179" s="176"/>
      <c r="OVB179" s="176"/>
      <c r="OVC179" s="176"/>
      <c r="OVD179" s="176"/>
      <c r="OVE179" s="176"/>
      <c r="OVF179" s="176"/>
      <c r="OVG179" s="176"/>
      <c r="OVH179" s="176"/>
      <c r="OVI179" s="176"/>
      <c r="OVJ179" s="176"/>
      <c r="OVK179" s="176"/>
      <c r="OVL179" s="176"/>
      <c r="OVM179" s="176"/>
      <c r="OVN179" s="176"/>
      <c r="OVO179" s="176"/>
      <c r="OVP179" s="176"/>
      <c r="OVQ179" s="176"/>
      <c r="OVR179" s="176"/>
      <c r="OVS179" s="176"/>
      <c r="OVT179" s="176"/>
      <c r="OVU179" s="176"/>
      <c r="OVV179" s="176"/>
      <c r="OVW179" s="176"/>
      <c r="OVX179" s="176"/>
      <c r="OVY179" s="176"/>
      <c r="OVZ179" s="176"/>
      <c r="OWA179" s="176"/>
      <c r="OWB179" s="176"/>
      <c r="OWC179" s="176"/>
      <c r="OWD179" s="176"/>
      <c r="OWE179" s="176"/>
      <c r="OWF179" s="176"/>
      <c r="OWG179" s="176"/>
      <c r="OWH179" s="176"/>
      <c r="OWI179" s="176"/>
      <c r="OWJ179" s="176"/>
      <c r="OWK179" s="176"/>
      <c r="OWL179" s="176"/>
      <c r="OWM179" s="176"/>
      <c r="OWN179" s="176"/>
      <c r="OWO179" s="176"/>
      <c r="OWP179" s="176"/>
      <c r="OWQ179" s="176"/>
      <c r="OWR179" s="176"/>
      <c r="OWS179" s="176"/>
      <c r="OWT179" s="176"/>
      <c r="OWU179" s="176"/>
      <c r="OWV179" s="176"/>
      <c r="OWW179" s="176"/>
      <c r="OWX179" s="176"/>
      <c r="OWY179" s="176"/>
      <c r="OWZ179" s="176"/>
      <c r="OXA179" s="176"/>
      <c r="OXB179" s="176"/>
      <c r="OXC179" s="176"/>
      <c r="OXD179" s="176"/>
      <c r="OXE179" s="176"/>
      <c r="OXF179" s="176"/>
      <c r="OXG179" s="176"/>
      <c r="OXH179" s="176"/>
      <c r="OXI179" s="176"/>
      <c r="OXJ179" s="176"/>
      <c r="OXK179" s="176"/>
      <c r="OXL179" s="176"/>
      <c r="OXM179" s="176"/>
      <c r="OXN179" s="176"/>
      <c r="OXO179" s="176"/>
      <c r="OXP179" s="176"/>
      <c r="OXQ179" s="176"/>
      <c r="OXR179" s="176"/>
      <c r="OXS179" s="176"/>
      <c r="OXT179" s="176"/>
      <c r="OXU179" s="176"/>
      <c r="OXV179" s="176"/>
      <c r="OXW179" s="176"/>
      <c r="OXX179" s="176"/>
      <c r="OXY179" s="176"/>
      <c r="OXZ179" s="176"/>
      <c r="OYA179" s="176"/>
      <c r="OYB179" s="176"/>
      <c r="OYC179" s="176"/>
      <c r="OYD179" s="176"/>
      <c r="OYE179" s="176"/>
      <c r="OYF179" s="176"/>
      <c r="OYG179" s="176"/>
      <c r="OYH179" s="176"/>
      <c r="OYI179" s="176"/>
      <c r="OYJ179" s="176"/>
      <c r="OYK179" s="176"/>
      <c r="OYL179" s="176"/>
      <c r="OYM179" s="176"/>
      <c r="OYN179" s="176"/>
      <c r="OYO179" s="176"/>
      <c r="OYP179" s="176"/>
      <c r="OYQ179" s="176"/>
      <c r="OYR179" s="176"/>
      <c r="OYS179" s="176"/>
      <c r="OYT179" s="176"/>
      <c r="OYU179" s="176"/>
      <c r="OYV179" s="176"/>
      <c r="OYW179" s="176"/>
      <c r="OYX179" s="176"/>
      <c r="OYY179" s="176"/>
      <c r="OYZ179" s="176"/>
      <c r="OZA179" s="176"/>
      <c r="OZB179" s="176"/>
      <c r="OZC179" s="176"/>
      <c r="OZD179" s="176"/>
      <c r="OZE179" s="176"/>
      <c r="OZF179" s="176"/>
      <c r="OZG179" s="176"/>
      <c r="OZH179" s="176"/>
      <c r="OZI179" s="176"/>
      <c r="OZJ179" s="176"/>
      <c r="OZK179" s="176"/>
      <c r="OZL179" s="176"/>
      <c r="OZM179" s="176"/>
      <c r="OZN179" s="176"/>
      <c r="OZO179" s="176"/>
      <c r="OZP179" s="176"/>
      <c r="OZQ179" s="176"/>
      <c r="OZR179" s="176"/>
      <c r="OZS179" s="176"/>
      <c r="OZT179" s="176"/>
      <c r="OZU179" s="176"/>
      <c r="OZV179" s="176"/>
      <c r="OZW179" s="176"/>
      <c r="OZX179" s="176"/>
      <c r="OZY179" s="176"/>
      <c r="OZZ179" s="176"/>
      <c r="PAA179" s="176"/>
      <c r="PAB179" s="176"/>
      <c r="PAC179" s="176"/>
      <c r="PAD179" s="176"/>
      <c r="PAE179" s="176"/>
      <c r="PAF179" s="176"/>
      <c r="PAG179" s="176"/>
      <c r="PAH179" s="176"/>
      <c r="PAI179" s="176"/>
      <c r="PAJ179" s="176"/>
      <c r="PAK179" s="176"/>
      <c r="PAL179" s="176"/>
      <c r="PAM179" s="176"/>
      <c r="PAN179" s="176"/>
      <c r="PAO179" s="176"/>
      <c r="PAP179" s="176"/>
      <c r="PAQ179" s="176"/>
      <c r="PAR179" s="176"/>
      <c r="PAS179" s="176"/>
      <c r="PAT179" s="176"/>
      <c r="PAU179" s="176"/>
      <c r="PAV179" s="176"/>
      <c r="PAW179" s="176"/>
      <c r="PAX179" s="176"/>
      <c r="PAY179" s="176"/>
      <c r="PAZ179" s="176"/>
      <c r="PBA179" s="176"/>
      <c r="PBB179" s="176"/>
      <c r="PBC179" s="176"/>
      <c r="PBD179" s="176"/>
      <c r="PBE179" s="176"/>
      <c r="PBF179" s="176"/>
      <c r="PBG179" s="176"/>
      <c r="PBH179" s="176"/>
      <c r="PBI179" s="176"/>
      <c r="PBJ179" s="176"/>
      <c r="PBK179" s="176"/>
      <c r="PBL179" s="176"/>
      <c r="PBM179" s="176"/>
      <c r="PBN179" s="176"/>
      <c r="PBO179" s="176"/>
      <c r="PBP179" s="176"/>
      <c r="PBQ179" s="176"/>
      <c r="PBR179" s="176"/>
      <c r="PBS179" s="176"/>
      <c r="PBT179" s="176"/>
      <c r="PBU179" s="176"/>
      <c r="PBV179" s="176"/>
      <c r="PBW179" s="176"/>
      <c r="PBX179" s="176"/>
      <c r="PBY179" s="176"/>
      <c r="PBZ179" s="176"/>
      <c r="PCA179" s="176"/>
      <c r="PCB179" s="176"/>
      <c r="PCC179" s="176"/>
      <c r="PCD179" s="176"/>
      <c r="PCE179" s="176"/>
      <c r="PCF179" s="176"/>
      <c r="PCG179" s="176"/>
      <c r="PCH179" s="176"/>
      <c r="PCI179" s="176"/>
      <c r="PCJ179" s="176"/>
      <c r="PCK179" s="176"/>
      <c r="PCL179" s="176"/>
      <c r="PCM179" s="176"/>
      <c r="PCN179" s="176"/>
      <c r="PCO179" s="176"/>
      <c r="PCP179" s="176"/>
      <c r="PCQ179" s="176"/>
      <c r="PCR179" s="176"/>
      <c r="PCS179" s="176"/>
      <c r="PCT179" s="176"/>
      <c r="PCU179" s="176"/>
      <c r="PCV179" s="176"/>
      <c r="PCW179" s="176"/>
      <c r="PCX179" s="176"/>
      <c r="PCY179" s="176"/>
      <c r="PCZ179" s="176"/>
      <c r="PDA179" s="176"/>
      <c r="PDB179" s="176"/>
      <c r="PDC179" s="176"/>
      <c r="PDD179" s="176"/>
      <c r="PDE179" s="176"/>
      <c r="PDF179" s="176"/>
      <c r="PDG179" s="176"/>
      <c r="PDH179" s="176"/>
      <c r="PDI179" s="176"/>
      <c r="PDJ179" s="176"/>
      <c r="PDK179" s="176"/>
      <c r="PDL179" s="176"/>
      <c r="PDM179" s="176"/>
      <c r="PDN179" s="176"/>
      <c r="PDO179" s="176"/>
      <c r="PDP179" s="176"/>
      <c r="PDQ179" s="176"/>
      <c r="PDR179" s="176"/>
      <c r="PDS179" s="176"/>
      <c r="PDT179" s="176"/>
      <c r="PDU179" s="176"/>
      <c r="PDV179" s="176"/>
      <c r="PDW179" s="176"/>
      <c r="PDX179" s="176"/>
      <c r="PDY179" s="176"/>
      <c r="PDZ179" s="176"/>
      <c r="PEA179" s="176"/>
      <c r="PEB179" s="176"/>
      <c r="PEC179" s="176"/>
      <c r="PED179" s="176"/>
      <c r="PEE179" s="176"/>
      <c r="PEF179" s="176"/>
      <c r="PEG179" s="176"/>
      <c r="PEH179" s="176"/>
      <c r="PEI179" s="176"/>
      <c r="PEJ179" s="176"/>
      <c r="PEK179" s="176"/>
      <c r="PEL179" s="176"/>
      <c r="PEM179" s="176"/>
      <c r="PEN179" s="176"/>
      <c r="PEO179" s="176"/>
      <c r="PEP179" s="176"/>
      <c r="PEQ179" s="176"/>
      <c r="PER179" s="176"/>
      <c r="PES179" s="176"/>
      <c r="PET179" s="176"/>
      <c r="PEU179" s="176"/>
      <c r="PEV179" s="176"/>
      <c r="PEW179" s="176"/>
      <c r="PEX179" s="176"/>
      <c r="PEY179" s="176"/>
      <c r="PEZ179" s="176"/>
      <c r="PFA179" s="176"/>
      <c r="PFB179" s="176"/>
      <c r="PFC179" s="176"/>
      <c r="PFD179" s="176"/>
      <c r="PFE179" s="176"/>
      <c r="PFF179" s="176"/>
      <c r="PFG179" s="176"/>
      <c r="PFH179" s="176"/>
      <c r="PFI179" s="176"/>
      <c r="PFJ179" s="176"/>
      <c r="PFK179" s="176"/>
      <c r="PFL179" s="176"/>
      <c r="PFM179" s="176"/>
      <c r="PFN179" s="176"/>
      <c r="PFO179" s="176"/>
      <c r="PFP179" s="176"/>
      <c r="PFQ179" s="176"/>
      <c r="PFR179" s="176"/>
      <c r="PFS179" s="176"/>
      <c r="PFT179" s="176"/>
      <c r="PFU179" s="176"/>
      <c r="PFV179" s="176"/>
      <c r="PFW179" s="176"/>
      <c r="PFX179" s="176"/>
      <c r="PFY179" s="176"/>
      <c r="PFZ179" s="176"/>
      <c r="PGA179" s="176"/>
      <c r="PGB179" s="176"/>
      <c r="PGC179" s="176"/>
      <c r="PGD179" s="176"/>
      <c r="PGE179" s="176"/>
      <c r="PGF179" s="176"/>
      <c r="PGG179" s="176"/>
      <c r="PGH179" s="176"/>
      <c r="PGI179" s="176"/>
      <c r="PGJ179" s="176"/>
      <c r="PGK179" s="176"/>
      <c r="PGL179" s="176"/>
      <c r="PGM179" s="176"/>
      <c r="PGN179" s="176"/>
      <c r="PGO179" s="176"/>
      <c r="PGP179" s="176"/>
      <c r="PGQ179" s="176"/>
      <c r="PGR179" s="176"/>
      <c r="PGS179" s="176"/>
      <c r="PGT179" s="176"/>
      <c r="PGU179" s="176"/>
      <c r="PGV179" s="176"/>
      <c r="PGW179" s="176"/>
      <c r="PGX179" s="176"/>
      <c r="PGY179" s="176"/>
      <c r="PGZ179" s="176"/>
      <c r="PHA179" s="176"/>
      <c r="PHB179" s="176"/>
      <c r="PHC179" s="176"/>
      <c r="PHD179" s="176"/>
      <c r="PHE179" s="176"/>
      <c r="PHF179" s="176"/>
      <c r="PHG179" s="176"/>
      <c r="PHH179" s="176"/>
      <c r="PHI179" s="176"/>
      <c r="PHJ179" s="176"/>
      <c r="PHK179" s="176"/>
      <c r="PHL179" s="176"/>
      <c r="PHM179" s="176"/>
      <c r="PHN179" s="176"/>
      <c r="PHO179" s="176"/>
      <c r="PHP179" s="176"/>
      <c r="PHQ179" s="176"/>
      <c r="PHR179" s="176"/>
      <c r="PHS179" s="176"/>
      <c r="PHT179" s="176"/>
      <c r="PHU179" s="176"/>
      <c r="PHV179" s="176"/>
      <c r="PHW179" s="176"/>
      <c r="PHX179" s="176"/>
      <c r="PHY179" s="176"/>
      <c r="PHZ179" s="176"/>
      <c r="PIA179" s="176"/>
      <c r="PIB179" s="176"/>
      <c r="PIC179" s="176"/>
      <c r="PID179" s="176"/>
      <c r="PIE179" s="176"/>
      <c r="PIF179" s="176"/>
      <c r="PIG179" s="176"/>
      <c r="PIH179" s="176"/>
      <c r="PII179" s="176"/>
      <c r="PIJ179" s="176"/>
      <c r="PIK179" s="176"/>
      <c r="PIL179" s="176"/>
      <c r="PIM179" s="176"/>
      <c r="PIN179" s="176"/>
      <c r="PIO179" s="176"/>
      <c r="PIP179" s="176"/>
      <c r="PIQ179" s="176"/>
      <c r="PIR179" s="176"/>
      <c r="PIS179" s="176"/>
      <c r="PIT179" s="176"/>
      <c r="PIU179" s="176"/>
      <c r="PIV179" s="176"/>
      <c r="PIW179" s="176"/>
      <c r="PIX179" s="176"/>
      <c r="PIY179" s="176"/>
      <c r="PIZ179" s="176"/>
      <c r="PJA179" s="176"/>
      <c r="PJB179" s="176"/>
      <c r="PJC179" s="176"/>
      <c r="PJD179" s="176"/>
      <c r="PJE179" s="176"/>
      <c r="PJF179" s="176"/>
      <c r="PJG179" s="176"/>
      <c r="PJH179" s="176"/>
      <c r="PJI179" s="176"/>
      <c r="PJJ179" s="176"/>
      <c r="PJK179" s="176"/>
      <c r="PJL179" s="176"/>
      <c r="PJM179" s="176"/>
      <c r="PJN179" s="176"/>
      <c r="PJO179" s="176"/>
      <c r="PJP179" s="176"/>
      <c r="PJQ179" s="176"/>
      <c r="PJR179" s="176"/>
      <c r="PJS179" s="176"/>
      <c r="PJT179" s="176"/>
      <c r="PJU179" s="176"/>
      <c r="PJV179" s="176"/>
      <c r="PJW179" s="176"/>
      <c r="PJX179" s="176"/>
      <c r="PJY179" s="176"/>
      <c r="PJZ179" s="176"/>
      <c r="PKA179" s="176"/>
      <c r="PKB179" s="176"/>
      <c r="PKC179" s="176"/>
      <c r="PKD179" s="176"/>
      <c r="PKE179" s="176"/>
      <c r="PKF179" s="176"/>
      <c r="PKG179" s="176"/>
      <c r="PKH179" s="176"/>
      <c r="PKI179" s="176"/>
      <c r="PKJ179" s="176"/>
      <c r="PKK179" s="176"/>
      <c r="PKL179" s="176"/>
      <c r="PKM179" s="176"/>
      <c r="PKN179" s="176"/>
      <c r="PKO179" s="176"/>
      <c r="PKP179" s="176"/>
      <c r="PKQ179" s="176"/>
      <c r="PKR179" s="176"/>
      <c r="PKS179" s="176"/>
      <c r="PKT179" s="176"/>
      <c r="PKU179" s="176"/>
      <c r="PKV179" s="176"/>
      <c r="PKW179" s="176"/>
      <c r="PKX179" s="176"/>
      <c r="PKY179" s="176"/>
      <c r="PKZ179" s="176"/>
      <c r="PLA179" s="176"/>
      <c r="PLB179" s="176"/>
      <c r="PLC179" s="176"/>
      <c r="PLD179" s="176"/>
      <c r="PLE179" s="176"/>
      <c r="PLF179" s="176"/>
      <c r="PLG179" s="176"/>
      <c r="PLH179" s="176"/>
      <c r="PLI179" s="176"/>
      <c r="PLJ179" s="176"/>
      <c r="PLK179" s="176"/>
      <c r="PLL179" s="176"/>
      <c r="PLM179" s="176"/>
      <c r="PLN179" s="176"/>
      <c r="PLO179" s="176"/>
      <c r="PLP179" s="176"/>
      <c r="PLQ179" s="176"/>
      <c r="PLR179" s="176"/>
      <c r="PLS179" s="176"/>
      <c r="PLT179" s="176"/>
      <c r="PLU179" s="176"/>
      <c r="PLV179" s="176"/>
      <c r="PLW179" s="176"/>
      <c r="PLX179" s="176"/>
      <c r="PLY179" s="176"/>
      <c r="PLZ179" s="176"/>
      <c r="PMA179" s="176"/>
      <c r="PMB179" s="176"/>
      <c r="PMC179" s="176"/>
      <c r="PMD179" s="176"/>
      <c r="PME179" s="176"/>
      <c r="PMF179" s="176"/>
      <c r="PMG179" s="176"/>
      <c r="PMH179" s="176"/>
      <c r="PMI179" s="176"/>
      <c r="PMJ179" s="176"/>
      <c r="PMK179" s="176"/>
      <c r="PML179" s="176"/>
      <c r="PMM179" s="176"/>
      <c r="PMN179" s="176"/>
      <c r="PMO179" s="176"/>
      <c r="PMP179" s="176"/>
      <c r="PMQ179" s="176"/>
      <c r="PMR179" s="176"/>
      <c r="PMS179" s="176"/>
      <c r="PMT179" s="176"/>
      <c r="PMU179" s="176"/>
      <c r="PMV179" s="176"/>
      <c r="PMW179" s="176"/>
      <c r="PMX179" s="176"/>
      <c r="PMY179" s="176"/>
      <c r="PMZ179" s="176"/>
      <c r="PNA179" s="176"/>
      <c r="PNB179" s="176"/>
      <c r="PNC179" s="176"/>
      <c r="PND179" s="176"/>
      <c r="PNE179" s="176"/>
      <c r="PNF179" s="176"/>
      <c r="PNG179" s="176"/>
      <c r="PNH179" s="176"/>
      <c r="PNI179" s="176"/>
      <c r="PNJ179" s="176"/>
      <c r="PNK179" s="176"/>
      <c r="PNL179" s="176"/>
      <c r="PNM179" s="176"/>
      <c r="PNN179" s="176"/>
      <c r="PNO179" s="176"/>
      <c r="PNP179" s="176"/>
      <c r="PNQ179" s="176"/>
      <c r="PNR179" s="176"/>
      <c r="PNS179" s="176"/>
      <c r="PNT179" s="176"/>
      <c r="PNU179" s="176"/>
      <c r="PNV179" s="176"/>
      <c r="PNW179" s="176"/>
      <c r="PNX179" s="176"/>
      <c r="PNY179" s="176"/>
      <c r="PNZ179" s="176"/>
      <c r="POA179" s="176"/>
      <c r="POB179" s="176"/>
      <c r="POC179" s="176"/>
      <c r="POD179" s="176"/>
      <c r="POE179" s="176"/>
      <c r="POF179" s="176"/>
      <c r="POG179" s="176"/>
      <c r="POH179" s="176"/>
      <c r="POI179" s="176"/>
      <c r="POJ179" s="176"/>
      <c r="POK179" s="176"/>
      <c r="POL179" s="176"/>
      <c r="POM179" s="176"/>
      <c r="PON179" s="176"/>
      <c r="POO179" s="176"/>
      <c r="POP179" s="176"/>
      <c r="POQ179" s="176"/>
      <c r="POR179" s="176"/>
      <c r="POS179" s="176"/>
      <c r="POT179" s="176"/>
      <c r="POU179" s="176"/>
      <c r="POV179" s="176"/>
      <c r="POW179" s="176"/>
      <c r="POX179" s="176"/>
      <c r="POY179" s="176"/>
      <c r="POZ179" s="176"/>
      <c r="PPA179" s="176"/>
      <c r="PPB179" s="176"/>
      <c r="PPC179" s="176"/>
      <c r="PPD179" s="176"/>
      <c r="PPE179" s="176"/>
      <c r="PPF179" s="176"/>
      <c r="PPG179" s="176"/>
      <c r="PPH179" s="176"/>
      <c r="PPI179" s="176"/>
      <c r="PPJ179" s="176"/>
      <c r="PPK179" s="176"/>
      <c r="PPL179" s="176"/>
      <c r="PPM179" s="176"/>
      <c r="PPN179" s="176"/>
      <c r="PPO179" s="176"/>
      <c r="PPP179" s="176"/>
      <c r="PPQ179" s="176"/>
      <c r="PPR179" s="176"/>
      <c r="PPS179" s="176"/>
      <c r="PPT179" s="176"/>
      <c r="PPU179" s="176"/>
      <c r="PPV179" s="176"/>
      <c r="PPW179" s="176"/>
      <c r="PPX179" s="176"/>
      <c r="PPY179" s="176"/>
      <c r="PPZ179" s="176"/>
      <c r="PQA179" s="176"/>
      <c r="PQB179" s="176"/>
      <c r="PQC179" s="176"/>
      <c r="PQD179" s="176"/>
      <c r="PQE179" s="176"/>
      <c r="PQF179" s="176"/>
      <c r="PQG179" s="176"/>
      <c r="PQH179" s="176"/>
      <c r="PQI179" s="176"/>
      <c r="PQJ179" s="176"/>
      <c r="PQK179" s="176"/>
      <c r="PQL179" s="176"/>
      <c r="PQM179" s="176"/>
      <c r="PQN179" s="176"/>
      <c r="PQO179" s="176"/>
      <c r="PQP179" s="176"/>
      <c r="PQQ179" s="176"/>
      <c r="PQR179" s="176"/>
      <c r="PQS179" s="176"/>
      <c r="PQT179" s="176"/>
      <c r="PQU179" s="176"/>
      <c r="PQV179" s="176"/>
      <c r="PQW179" s="176"/>
      <c r="PQX179" s="176"/>
      <c r="PQY179" s="176"/>
      <c r="PQZ179" s="176"/>
      <c r="PRA179" s="176"/>
      <c r="PRB179" s="176"/>
      <c r="PRC179" s="176"/>
      <c r="PRD179" s="176"/>
      <c r="PRE179" s="176"/>
      <c r="PRF179" s="176"/>
      <c r="PRG179" s="176"/>
      <c r="PRH179" s="176"/>
      <c r="PRI179" s="176"/>
      <c r="PRJ179" s="176"/>
      <c r="PRK179" s="176"/>
      <c r="PRL179" s="176"/>
      <c r="PRM179" s="176"/>
      <c r="PRN179" s="176"/>
      <c r="PRO179" s="176"/>
      <c r="PRP179" s="176"/>
      <c r="PRQ179" s="176"/>
      <c r="PRR179" s="176"/>
      <c r="PRS179" s="176"/>
      <c r="PRT179" s="176"/>
      <c r="PRU179" s="176"/>
      <c r="PRV179" s="176"/>
      <c r="PRW179" s="176"/>
      <c r="PRX179" s="176"/>
      <c r="PRY179" s="176"/>
      <c r="PRZ179" s="176"/>
      <c r="PSA179" s="176"/>
      <c r="PSB179" s="176"/>
      <c r="PSC179" s="176"/>
      <c r="PSD179" s="176"/>
      <c r="PSE179" s="176"/>
      <c r="PSF179" s="176"/>
      <c r="PSG179" s="176"/>
      <c r="PSH179" s="176"/>
      <c r="PSI179" s="176"/>
      <c r="PSJ179" s="176"/>
      <c r="PSK179" s="176"/>
      <c r="PSL179" s="176"/>
      <c r="PSM179" s="176"/>
      <c r="PSN179" s="176"/>
      <c r="PSO179" s="176"/>
      <c r="PSP179" s="176"/>
      <c r="PSQ179" s="176"/>
      <c r="PSR179" s="176"/>
      <c r="PSS179" s="176"/>
      <c r="PST179" s="176"/>
      <c r="PSU179" s="176"/>
      <c r="PSV179" s="176"/>
      <c r="PSW179" s="176"/>
      <c r="PSX179" s="176"/>
      <c r="PSY179" s="176"/>
      <c r="PSZ179" s="176"/>
      <c r="PTA179" s="176"/>
      <c r="PTB179" s="176"/>
      <c r="PTC179" s="176"/>
      <c r="PTD179" s="176"/>
      <c r="PTE179" s="176"/>
      <c r="PTF179" s="176"/>
      <c r="PTG179" s="176"/>
      <c r="PTH179" s="176"/>
      <c r="PTI179" s="176"/>
      <c r="PTJ179" s="176"/>
      <c r="PTK179" s="176"/>
      <c r="PTL179" s="176"/>
      <c r="PTM179" s="176"/>
      <c r="PTN179" s="176"/>
      <c r="PTO179" s="176"/>
      <c r="PTP179" s="176"/>
      <c r="PTQ179" s="176"/>
      <c r="PTR179" s="176"/>
      <c r="PTS179" s="176"/>
      <c r="PTT179" s="176"/>
      <c r="PTU179" s="176"/>
      <c r="PTV179" s="176"/>
      <c r="PTW179" s="176"/>
      <c r="PTX179" s="176"/>
      <c r="PTY179" s="176"/>
      <c r="PTZ179" s="176"/>
      <c r="PUA179" s="176"/>
      <c r="PUB179" s="176"/>
      <c r="PUC179" s="176"/>
      <c r="PUD179" s="176"/>
      <c r="PUE179" s="176"/>
      <c r="PUF179" s="176"/>
      <c r="PUG179" s="176"/>
      <c r="PUH179" s="176"/>
      <c r="PUI179" s="176"/>
      <c r="PUJ179" s="176"/>
      <c r="PUK179" s="176"/>
      <c r="PUL179" s="176"/>
      <c r="PUM179" s="176"/>
      <c r="PUN179" s="176"/>
      <c r="PUO179" s="176"/>
      <c r="PUP179" s="176"/>
      <c r="PUQ179" s="176"/>
      <c r="PUR179" s="176"/>
      <c r="PUS179" s="176"/>
      <c r="PUT179" s="176"/>
      <c r="PUU179" s="176"/>
      <c r="PUV179" s="176"/>
      <c r="PUW179" s="176"/>
      <c r="PUX179" s="176"/>
      <c r="PUY179" s="176"/>
      <c r="PUZ179" s="176"/>
      <c r="PVA179" s="176"/>
      <c r="PVB179" s="176"/>
      <c r="PVC179" s="176"/>
      <c r="PVD179" s="176"/>
      <c r="PVE179" s="176"/>
      <c r="PVF179" s="176"/>
      <c r="PVG179" s="176"/>
      <c r="PVH179" s="176"/>
      <c r="PVI179" s="176"/>
      <c r="PVJ179" s="176"/>
      <c r="PVK179" s="176"/>
      <c r="PVL179" s="176"/>
      <c r="PVM179" s="176"/>
      <c r="PVN179" s="176"/>
      <c r="PVO179" s="176"/>
      <c r="PVP179" s="176"/>
      <c r="PVQ179" s="176"/>
      <c r="PVR179" s="176"/>
      <c r="PVS179" s="176"/>
      <c r="PVT179" s="176"/>
      <c r="PVU179" s="176"/>
      <c r="PVV179" s="176"/>
      <c r="PVW179" s="176"/>
      <c r="PVX179" s="176"/>
      <c r="PVY179" s="176"/>
      <c r="PVZ179" s="176"/>
      <c r="PWA179" s="176"/>
      <c r="PWB179" s="176"/>
      <c r="PWC179" s="176"/>
      <c r="PWD179" s="176"/>
      <c r="PWE179" s="176"/>
      <c r="PWF179" s="176"/>
      <c r="PWG179" s="176"/>
      <c r="PWH179" s="176"/>
      <c r="PWI179" s="176"/>
      <c r="PWJ179" s="176"/>
      <c r="PWK179" s="176"/>
      <c r="PWL179" s="176"/>
      <c r="PWM179" s="176"/>
      <c r="PWN179" s="176"/>
      <c r="PWO179" s="176"/>
      <c r="PWP179" s="176"/>
      <c r="PWQ179" s="176"/>
      <c r="PWR179" s="176"/>
      <c r="PWS179" s="176"/>
      <c r="PWT179" s="176"/>
      <c r="PWU179" s="176"/>
      <c r="PWV179" s="176"/>
      <c r="PWW179" s="176"/>
      <c r="PWX179" s="176"/>
      <c r="PWY179" s="176"/>
      <c r="PWZ179" s="176"/>
      <c r="PXA179" s="176"/>
      <c r="PXB179" s="176"/>
      <c r="PXC179" s="176"/>
      <c r="PXD179" s="176"/>
      <c r="PXE179" s="176"/>
      <c r="PXF179" s="176"/>
      <c r="PXG179" s="176"/>
      <c r="PXH179" s="176"/>
      <c r="PXI179" s="176"/>
      <c r="PXJ179" s="176"/>
      <c r="PXK179" s="176"/>
      <c r="PXL179" s="176"/>
      <c r="PXM179" s="176"/>
      <c r="PXN179" s="176"/>
      <c r="PXO179" s="176"/>
      <c r="PXP179" s="176"/>
      <c r="PXQ179" s="176"/>
      <c r="PXR179" s="176"/>
      <c r="PXS179" s="176"/>
      <c r="PXT179" s="176"/>
      <c r="PXU179" s="176"/>
      <c r="PXV179" s="176"/>
      <c r="PXW179" s="176"/>
      <c r="PXX179" s="176"/>
      <c r="PXY179" s="176"/>
      <c r="PXZ179" s="176"/>
      <c r="PYA179" s="176"/>
      <c r="PYB179" s="176"/>
      <c r="PYC179" s="176"/>
      <c r="PYD179" s="176"/>
      <c r="PYE179" s="176"/>
      <c r="PYF179" s="176"/>
      <c r="PYG179" s="176"/>
      <c r="PYH179" s="176"/>
      <c r="PYI179" s="176"/>
      <c r="PYJ179" s="176"/>
      <c r="PYK179" s="176"/>
      <c r="PYL179" s="176"/>
      <c r="PYM179" s="176"/>
      <c r="PYN179" s="176"/>
      <c r="PYO179" s="176"/>
      <c r="PYP179" s="176"/>
      <c r="PYQ179" s="176"/>
      <c r="PYR179" s="176"/>
      <c r="PYS179" s="176"/>
      <c r="PYT179" s="176"/>
      <c r="PYU179" s="176"/>
      <c r="PYV179" s="176"/>
      <c r="PYW179" s="176"/>
      <c r="PYX179" s="176"/>
      <c r="PYY179" s="176"/>
      <c r="PYZ179" s="176"/>
      <c r="PZA179" s="176"/>
      <c r="PZB179" s="176"/>
      <c r="PZC179" s="176"/>
      <c r="PZD179" s="176"/>
      <c r="PZE179" s="176"/>
      <c r="PZF179" s="176"/>
      <c r="PZG179" s="176"/>
      <c r="PZH179" s="176"/>
      <c r="PZI179" s="176"/>
      <c r="PZJ179" s="176"/>
      <c r="PZK179" s="176"/>
      <c r="PZL179" s="176"/>
      <c r="PZM179" s="176"/>
      <c r="PZN179" s="176"/>
      <c r="PZO179" s="176"/>
      <c r="PZP179" s="176"/>
      <c r="PZQ179" s="176"/>
      <c r="PZR179" s="176"/>
      <c r="PZS179" s="176"/>
      <c r="PZT179" s="176"/>
      <c r="PZU179" s="176"/>
      <c r="PZV179" s="176"/>
      <c r="PZW179" s="176"/>
      <c r="PZX179" s="176"/>
      <c r="PZY179" s="176"/>
      <c r="PZZ179" s="176"/>
      <c r="QAA179" s="176"/>
      <c r="QAB179" s="176"/>
      <c r="QAC179" s="176"/>
      <c r="QAD179" s="176"/>
      <c r="QAE179" s="176"/>
      <c r="QAF179" s="176"/>
      <c r="QAG179" s="176"/>
      <c r="QAH179" s="176"/>
      <c r="QAI179" s="176"/>
      <c r="QAJ179" s="176"/>
      <c r="QAK179" s="176"/>
      <c r="QAL179" s="176"/>
      <c r="QAM179" s="176"/>
      <c r="QAN179" s="176"/>
      <c r="QAO179" s="176"/>
      <c r="QAP179" s="176"/>
      <c r="QAQ179" s="176"/>
      <c r="QAR179" s="176"/>
      <c r="QAS179" s="176"/>
      <c r="QAT179" s="176"/>
      <c r="QAU179" s="176"/>
      <c r="QAV179" s="176"/>
      <c r="QAW179" s="176"/>
      <c r="QAX179" s="176"/>
      <c r="QAY179" s="176"/>
      <c r="QAZ179" s="176"/>
      <c r="QBA179" s="176"/>
      <c r="QBB179" s="176"/>
      <c r="QBC179" s="176"/>
      <c r="QBD179" s="176"/>
      <c r="QBE179" s="176"/>
      <c r="QBF179" s="176"/>
      <c r="QBG179" s="176"/>
      <c r="QBH179" s="176"/>
      <c r="QBI179" s="176"/>
      <c r="QBJ179" s="176"/>
      <c r="QBK179" s="176"/>
      <c r="QBL179" s="176"/>
      <c r="QBM179" s="176"/>
      <c r="QBN179" s="176"/>
      <c r="QBO179" s="176"/>
      <c r="QBP179" s="176"/>
      <c r="QBQ179" s="176"/>
      <c r="QBR179" s="176"/>
      <c r="QBS179" s="176"/>
      <c r="QBT179" s="176"/>
      <c r="QBU179" s="176"/>
      <c r="QBV179" s="176"/>
      <c r="QBW179" s="176"/>
      <c r="QBX179" s="176"/>
      <c r="QBY179" s="176"/>
      <c r="QBZ179" s="176"/>
      <c r="QCA179" s="176"/>
      <c r="QCB179" s="176"/>
      <c r="QCC179" s="176"/>
      <c r="QCD179" s="176"/>
      <c r="QCE179" s="176"/>
      <c r="QCF179" s="176"/>
      <c r="QCG179" s="176"/>
      <c r="QCH179" s="176"/>
      <c r="QCI179" s="176"/>
      <c r="QCJ179" s="176"/>
      <c r="QCK179" s="176"/>
      <c r="QCL179" s="176"/>
      <c r="QCM179" s="176"/>
      <c r="QCN179" s="176"/>
      <c r="QCO179" s="176"/>
      <c r="QCP179" s="176"/>
      <c r="QCQ179" s="176"/>
      <c r="QCR179" s="176"/>
      <c r="QCS179" s="176"/>
      <c r="QCT179" s="176"/>
      <c r="QCU179" s="176"/>
      <c r="QCV179" s="176"/>
      <c r="QCW179" s="176"/>
      <c r="QCX179" s="176"/>
      <c r="QCY179" s="176"/>
      <c r="QCZ179" s="176"/>
      <c r="QDA179" s="176"/>
      <c r="QDB179" s="176"/>
      <c r="QDC179" s="176"/>
      <c r="QDD179" s="176"/>
      <c r="QDE179" s="176"/>
      <c r="QDF179" s="176"/>
      <c r="QDG179" s="176"/>
      <c r="QDH179" s="176"/>
      <c r="QDI179" s="176"/>
      <c r="QDJ179" s="176"/>
      <c r="QDK179" s="176"/>
      <c r="QDL179" s="176"/>
      <c r="QDM179" s="176"/>
      <c r="QDN179" s="176"/>
      <c r="QDO179" s="176"/>
      <c r="QDP179" s="176"/>
      <c r="QDQ179" s="176"/>
      <c r="QDR179" s="176"/>
      <c r="QDS179" s="176"/>
      <c r="QDT179" s="176"/>
      <c r="QDU179" s="176"/>
      <c r="QDV179" s="176"/>
      <c r="QDW179" s="176"/>
      <c r="QDX179" s="176"/>
      <c r="QDY179" s="176"/>
      <c r="QDZ179" s="176"/>
      <c r="QEA179" s="176"/>
      <c r="QEB179" s="176"/>
      <c r="QEC179" s="176"/>
      <c r="QED179" s="176"/>
      <c r="QEE179" s="176"/>
      <c r="QEF179" s="176"/>
      <c r="QEG179" s="176"/>
      <c r="QEH179" s="176"/>
      <c r="QEI179" s="176"/>
      <c r="QEJ179" s="176"/>
      <c r="QEK179" s="176"/>
      <c r="QEL179" s="176"/>
      <c r="QEM179" s="176"/>
      <c r="QEN179" s="176"/>
      <c r="QEO179" s="176"/>
      <c r="QEP179" s="176"/>
      <c r="QEQ179" s="176"/>
      <c r="QER179" s="176"/>
      <c r="QES179" s="176"/>
      <c r="QET179" s="176"/>
      <c r="QEU179" s="176"/>
      <c r="QEV179" s="176"/>
      <c r="QEW179" s="176"/>
      <c r="QEX179" s="176"/>
      <c r="QEY179" s="176"/>
      <c r="QEZ179" s="176"/>
      <c r="QFA179" s="176"/>
      <c r="QFB179" s="176"/>
      <c r="QFC179" s="176"/>
      <c r="QFD179" s="176"/>
      <c r="QFE179" s="176"/>
      <c r="QFF179" s="176"/>
      <c r="QFG179" s="176"/>
      <c r="QFH179" s="176"/>
      <c r="QFI179" s="176"/>
      <c r="QFJ179" s="176"/>
      <c r="QFK179" s="176"/>
      <c r="QFL179" s="176"/>
      <c r="QFM179" s="176"/>
      <c r="QFN179" s="176"/>
      <c r="QFO179" s="176"/>
      <c r="QFP179" s="176"/>
      <c r="QFQ179" s="176"/>
      <c r="QFR179" s="176"/>
      <c r="QFS179" s="176"/>
      <c r="QFT179" s="176"/>
      <c r="QFU179" s="176"/>
      <c r="QFV179" s="176"/>
      <c r="QFW179" s="176"/>
      <c r="QFX179" s="176"/>
      <c r="QFY179" s="176"/>
      <c r="QFZ179" s="176"/>
      <c r="QGA179" s="176"/>
      <c r="QGB179" s="176"/>
      <c r="QGC179" s="176"/>
      <c r="QGD179" s="176"/>
      <c r="QGE179" s="176"/>
      <c r="QGF179" s="176"/>
      <c r="QGG179" s="176"/>
      <c r="QGH179" s="176"/>
      <c r="QGI179" s="176"/>
      <c r="QGJ179" s="176"/>
      <c r="QGK179" s="176"/>
      <c r="QGL179" s="176"/>
      <c r="QGM179" s="176"/>
      <c r="QGN179" s="176"/>
      <c r="QGO179" s="176"/>
      <c r="QGP179" s="176"/>
      <c r="QGQ179" s="176"/>
      <c r="QGR179" s="176"/>
      <c r="QGS179" s="176"/>
      <c r="QGT179" s="176"/>
      <c r="QGU179" s="176"/>
      <c r="QGV179" s="176"/>
      <c r="QGW179" s="176"/>
      <c r="QGX179" s="176"/>
      <c r="QGY179" s="176"/>
      <c r="QGZ179" s="176"/>
      <c r="QHA179" s="176"/>
      <c r="QHB179" s="176"/>
      <c r="QHC179" s="176"/>
      <c r="QHD179" s="176"/>
      <c r="QHE179" s="176"/>
      <c r="QHF179" s="176"/>
      <c r="QHG179" s="176"/>
      <c r="QHH179" s="176"/>
      <c r="QHI179" s="176"/>
      <c r="QHJ179" s="176"/>
      <c r="QHK179" s="176"/>
      <c r="QHL179" s="176"/>
      <c r="QHM179" s="176"/>
      <c r="QHN179" s="176"/>
      <c r="QHO179" s="176"/>
      <c r="QHP179" s="176"/>
      <c r="QHQ179" s="176"/>
      <c r="QHR179" s="176"/>
      <c r="QHS179" s="176"/>
      <c r="QHT179" s="176"/>
      <c r="QHU179" s="176"/>
      <c r="QHV179" s="176"/>
      <c r="QHW179" s="176"/>
      <c r="QHX179" s="176"/>
      <c r="QHY179" s="176"/>
      <c r="QHZ179" s="176"/>
      <c r="QIA179" s="176"/>
      <c r="QIB179" s="176"/>
      <c r="QIC179" s="176"/>
      <c r="QID179" s="176"/>
      <c r="QIE179" s="176"/>
      <c r="QIF179" s="176"/>
      <c r="QIG179" s="176"/>
      <c r="QIH179" s="176"/>
      <c r="QII179" s="176"/>
      <c r="QIJ179" s="176"/>
      <c r="QIK179" s="176"/>
      <c r="QIL179" s="176"/>
      <c r="QIM179" s="176"/>
      <c r="QIN179" s="176"/>
      <c r="QIO179" s="176"/>
      <c r="QIP179" s="176"/>
      <c r="QIQ179" s="176"/>
      <c r="QIR179" s="176"/>
      <c r="QIS179" s="176"/>
      <c r="QIT179" s="176"/>
      <c r="QIU179" s="176"/>
      <c r="QIV179" s="176"/>
      <c r="QIW179" s="176"/>
      <c r="QIX179" s="176"/>
      <c r="QIY179" s="176"/>
      <c r="QIZ179" s="176"/>
      <c r="QJA179" s="176"/>
      <c r="QJB179" s="176"/>
      <c r="QJC179" s="176"/>
      <c r="QJD179" s="176"/>
      <c r="QJE179" s="176"/>
      <c r="QJF179" s="176"/>
      <c r="QJG179" s="176"/>
      <c r="QJH179" s="176"/>
      <c r="QJI179" s="176"/>
      <c r="QJJ179" s="176"/>
      <c r="QJK179" s="176"/>
      <c r="QJL179" s="176"/>
      <c r="QJM179" s="176"/>
      <c r="QJN179" s="176"/>
      <c r="QJO179" s="176"/>
      <c r="QJP179" s="176"/>
      <c r="QJQ179" s="176"/>
      <c r="QJR179" s="176"/>
      <c r="QJS179" s="176"/>
      <c r="QJT179" s="176"/>
      <c r="QJU179" s="176"/>
      <c r="QJV179" s="176"/>
      <c r="QJW179" s="176"/>
      <c r="QJX179" s="176"/>
      <c r="QJY179" s="176"/>
      <c r="QJZ179" s="176"/>
      <c r="QKA179" s="176"/>
      <c r="QKB179" s="176"/>
      <c r="QKC179" s="176"/>
      <c r="QKD179" s="176"/>
      <c r="QKE179" s="176"/>
      <c r="QKF179" s="176"/>
      <c r="QKG179" s="176"/>
      <c r="QKH179" s="176"/>
      <c r="QKI179" s="176"/>
      <c r="QKJ179" s="176"/>
      <c r="QKK179" s="176"/>
      <c r="QKL179" s="176"/>
      <c r="QKM179" s="176"/>
      <c r="QKN179" s="176"/>
      <c r="QKO179" s="176"/>
      <c r="QKP179" s="176"/>
      <c r="QKQ179" s="176"/>
      <c r="QKR179" s="176"/>
      <c r="QKS179" s="176"/>
      <c r="QKT179" s="176"/>
      <c r="QKU179" s="176"/>
      <c r="QKV179" s="176"/>
      <c r="QKW179" s="176"/>
      <c r="QKX179" s="176"/>
      <c r="QKY179" s="176"/>
      <c r="QKZ179" s="176"/>
      <c r="QLA179" s="176"/>
      <c r="QLB179" s="176"/>
      <c r="QLC179" s="176"/>
      <c r="QLD179" s="176"/>
      <c r="QLE179" s="176"/>
      <c r="QLF179" s="176"/>
      <c r="QLG179" s="176"/>
      <c r="QLH179" s="176"/>
      <c r="QLI179" s="176"/>
      <c r="QLJ179" s="176"/>
      <c r="QLK179" s="176"/>
      <c r="QLL179" s="176"/>
      <c r="QLM179" s="176"/>
      <c r="QLN179" s="176"/>
      <c r="QLO179" s="176"/>
      <c r="QLP179" s="176"/>
      <c r="QLQ179" s="176"/>
      <c r="QLR179" s="176"/>
      <c r="QLS179" s="176"/>
      <c r="QLT179" s="176"/>
      <c r="QLU179" s="176"/>
      <c r="QLV179" s="176"/>
      <c r="QLW179" s="176"/>
      <c r="QLX179" s="176"/>
      <c r="QLY179" s="176"/>
      <c r="QLZ179" s="176"/>
      <c r="QMA179" s="176"/>
      <c r="QMB179" s="176"/>
      <c r="QMC179" s="176"/>
      <c r="QMD179" s="176"/>
      <c r="QME179" s="176"/>
      <c r="QMF179" s="176"/>
      <c r="QMG179" s="176"/>
      <c r="QMH179" s="176"/>
      <c r="QMI179" s="176"/>
      <c r="QMJ179" s="176"/>
      <c r="QMK179" s="176"/>
      <c r="QML179" s="176"/>
      <c r="QMM179" s="176"/>
      <c r="QMN179" s="176"/>
      <c r="QMO179" s="176"/>
      <c r="QMP179" s="176"/>
      <c r="QMQ179" s="176"/>
      <c r="QMR179" s="176"/>
      <c r="QMS179" s="176"/>
      <c r="QMT179" s="176"/>
      <c r="QMU179" s="176"/>
      <c r="QMV179" s="176"/>
      <c r="QMW179" s="176"/>
      <c r="QMX179" s="176"/>
      <c r="QMY179" s="176"/>
      <c r="QMZ179" s="176"/>
      <c r="QNA179" s="176"/>
      <c r="QNB179" s="176"/>
      <c r="QNC179" s="176"/>
      <c r="QND179" s="176"/>
      <c r="QNE179" s="176"/>
      <c r="QNF179" s="176"/>
      <c r="QNG179" s="176"/>
      <c r="QNH179" s="176"/>
      <c r="QNI179" s="176"/>
      <c r="QNJ179" s="176"/>
      <c r="QNK179" s="176"/>
      <c r="QNL179" s="176"/>
      <c r="QNM179" s="176"/>
      <c r="QNN179" s="176"/>
      <c r="QNO179" s="176"/>
      <c r="QNP179" s="176"/>
      <c r="QNQ179" s="176"/>
      <c r="QNR179" s="176"/>
      <c r="QNS179" s="176"/>
      <c r="QNT179" s="176"/>
      <c r="QNU179" s="176"/>
      <c r="QNV179" s="176"/>
      <c r="QNW179" s="176"/>
      <c r="QNX179" s="176"/>
      <c r="QNY179" s="176"/>
      <c r="QNZ179" s="176"/>
      <c r="QOA179" s="176"/>
      <c r="QOB179" s="176"/>
      <c r="QOC179" s="176"/>
      <c r="QOD179" s="176"/>
      <c r="QOE179" s="176"/>
      <c r="QOF179" s="176"/>
      <c r="QOG179" s="176"/>
      <c r="QOH179" s="176"/>
      <c r="QOI179" s="176"/>
      <c r="QOJ179" s="176"/>
      <c r="QOK179" s="176"/>
      <c r="QOL179" s="176"/>
      <c r="QOM179" s="176"/>
      <c r="QON179" s="176"/>
      <c r="QOO179" s="176"/>
      <c r="QOP179" s="176"/>
      <c r="QOQ179" s="176"/>
      <c r="QOR179" s="176"/>
      <c r="QOS179" s="176"/>
      <c r="QOT179" s="176"/>
      <c r="QOU179" s="176"/>
      <c r="QOV179" s="176"/>
      <c r="QOW179" s="176"/>
      <c r="QOX179" s="176"/>
      <c r="QOY179" s="176"/>
      <c r="QOZ179" s="176"/>
      <c r="QPA179" s="176"/>
      <c r="QPB179" s="176"/>
      <c r="QPC179" s="176"/>
      <c r="QPD179" s="176"/>
      <c r="QPE179" s="176"/>
      <c r="QPF179" s="176"/>
      <c r="QPG179" s="176"/>
      <c r="QPH179" s="176"/>
      <c r="QPI179" s="176"/>
      <c r="QPJ179" s="176"/>
      <c r="QPK179" s="176"/>
      <c r="QPL179" s="176"/>
      <c r="QPM179" s="176"/>
      <c r="QPN179" s="176"/>
      <c r="QPO179" s="176"/>
      <c r="QPP179" s="176"/>
      <c r="QPQ179" s="176"/>
      <c r="QPR179" s="176"/>
      <c r="QPS179" s="176"/>
      <c r="QPT179" s="176"/>
      <c r="QPU179" s="176"/>
      <c r="QPV179" s="176"/>
      <c r="QPW179" s="176"/>
      <c r="QPX179" s="176"/>
      <c r="QPY179" s="176"/>
      <c r="QPZ179" s="176"/>
      <c r="QQA179" s="176"/>
      <c r="QQB179" s="176"/>
      <c r="QQC179" s="176"/>
      <c r="QQD179" s="176"/>
      <c r="QQE179" s="176"/>
      <c r="QQF179" s="176"/>
      <c r="QQG179" s="176"/>
      <c r="QQH179" s="176"/>
      <c r="QQI179" s="176"/>
      <c r="QQJ179" s="176"/>
      <c r="QQK179" s="176"/>
      <c r="QQL179" s="176"/>
      <c r="QQM179" s="176"/>
      <c r="QQN179" s="176"/>
      <c r="QQO179" s="176"/>
      <c r="QQP179" s="176"/>
      <c r="QQQ179" s="176"/>
      <c r="QQR179" s="176"/>
      <c r="QQS179" s="176"/>
      <c r="QQT179" s="176"/>
      <c r="QQU179" s="176"/>
      <c r="QQV179" s="176"/>
      <c r="QQW179" s="176"/>
      <c r="QQX179" s="176"/>
      <c r="QQY179" s="176"/>
      <c r="QQZ179" s="176"/>
      <c r="QRA179" s="176"/>
      <c r="QRB179" s="176"/>
      <c r="QRC179" s="176"/>
      <c r="QRD179" s="176"/>
      <c r="QRE179" s="176"/>
      <c r="QRF179" s="176"/>
      <c r="QRG179" s="176"/>
      <c r="QRH179" s="176"/>
      <c r="QRI179" s="176"/>
      <c r="QRJ179" s="176"/>
      <c r="QRK179" s="176"/>
      <c r="QRL179" s="176"/>
      <c r="QRM179" s="176"/>
      <c r="QRN179" s="176"/>
      <c r="QRO179" s="176"/>
      <c r="QRP179" s="176"/>
      <c r="QRQ179" s="176"/>
      <c r="QRR179" s="176"/>
      <c r="QRS179" s="176"/>
      <c r="QRT179" s="176"/>
      <c r="QRU179" s="176"/>
      <c r="QRV179" s="176"/>
      <c r="QRW179" s="176"/>
      <c r="QRX179" s="176"/>
      <c r="QRY179" s="176"/>
      <c r="QRZ179" s="176"/>
      <c r="QSA179" s="176"/>
      <c r="QSB179" s="176"/>
      <c r="QSC179" s="176"/>
      <c r="QSD179" s="176"/>
      <c r="QSE179" s="176"/>
      <c r="QSF179" s="176"/>
      <c r="QSG179" s="176"/>
      <c r="QSH179" s="176"/>
      <c r="QSI179" s="176"/>
      <c r="QSJ179" s="176"/>
      <c r="QSK179" s="176"/>
      <c r="QSL179" s="176"/>
      <c r="QSM179" s="176"/>
      <c r="QSN179" s="176"/>
      <c r="QSO179" s="176"/>
      <c r="QSP179" s="176"/>
      <c r="QSQ179" s="176"/>
      <c r="QSR179" s="176"/>
      <c r="QSS179" s="176"/>
      <c r="QST179" s="176"/>
      <c r="QSU179" s="176"/>
      <c r="QSV179" s="176"/>
      <c r="QSW179" s="176"/>
      <c r="QSX179" s="176"/>
      <c r="QSY179" s="176"/>
      <c r="QSZ179" s="176"/>
      <c r="QTA179" s="176"/>
      <c r="QTB179" s="176"/>
      <c r="QTC179" s="176"/>
      <c r="QTD179" s="176"/>
      <c r="QTE179" s="176"/>
      <c r="QTF179" s="176"/>
      <c r="QTG179" s="176"/>
      <c r="QTH179" s="176"/>
      <c r="QTI179" s="176"/>
      <c r="QTJ179" s="176"/>
      <c r="QTK179" s="176"/>
      <c r="QTL179" s="176"/>
      <c r="QTM179" s="176"/>
      <c r="QTN179" s="176"/>
      <c r="QTO179" s="176"/>
      <c r="QTP179" s="176"/>
      <c r="QTQ179" s="176"/>
      <c r="QTR179" s="176"/>
      <c r="QTS179" s="176"/>
      <c r="QTT179" s="176"/>
      <c r="QTU179" s="176"/>
      <c r="QTV179" s="176"/>
      <c r="QTW179" s="176"/>
      <c r="QTX179" s="176"/>
      <c r="QTY179" s="176"/>
      <c r="QTZ179" s="176"/>
      <c r="QUA179" s="176"/>
      <c r="QUB179" s="176"/>
      <c r="QUC179" s="176"/>
      <c r="QUD179" s="176"/>
      <c r="QUE179" s="176"/>
      <c r="QUF179" s="176"/>
      <c r="QUG179" s="176"/>
      <c r="QUH179" s="176"/>
      <c r="QUI179" s="176"/>
      <c r="QUJ179" s="176"/>
      <c r="QUK179" s="176"/>
      <c r="QUL179" s="176"/>
      <c r="QUM179" s="176"/>
      <c r="QUN179" s="176"/>
      <c r="QUO179" s="176"/>
      <c r="QUP179" s="176"/>
      <c r="QUQ179" s="176"/>
      <c r="QUR179" s="176"/>
      <c r="QUS179" s="176"/>
      <c r="QUT179" s="176"/>
      <c r="QUU179" s="176"/>
      <c r="QUV179" s="176"/>
      <c r="QUW179" s="176"/>
      <c r="QUX179" s="176"/>
      <c r="QUY179" s="176"/>
      <c r="QUZ179" s="176"/>
      <c r="QVA179" s="176"/>
      <c r="QVB179" s="176"/>
      <c r="QVC179" s="176"/>
      <c r="QVD179" s="176"/>
      <c r="QVE179" s="176"/>
      <c r="QVF179" s="176"/>
      <c r="QVG179" s="176"/>
      <c r="QVH179" s="176"/>
      <c r="QVI179" s="176"/>
      <c r="QVJ179" s="176"/>
      <c r="QVK179" s="176"/>
      <c r="QVL179" s="176"/>
      <c r="QVM179" s="176"/>
      <c r="QVN179" s="176"/>
      <c r="QVO179" s="176"/>
      <c r="QVP179" s="176"/>
      <c r="QVQ179" s="176"/>
      <c r="QVR179" s="176"/>
      <c r="QVS179" s="176"/>
      <c r="QVT179" s="176"/>
      <c r="QVU179" s="176"/>
      <c r="QVV179" s="176"/>
      <c r="QVW179" s="176"/>
      <c r="QVX179" s="176"/>
      <c r="QVY179" s="176"/>
      <c r="QVZ179" s="176"/>
      <c r="QWA179" s="176"/>
      <c r="QWB179" s="176"/>
      <c r="QWC179" s="176"/>
      <c r="QWD179" s="176"/>
      <c r="QWE179" s="176"/>
      <c r="QWF179" s="176"/>
      <c r="QWG179" s="176"/>
      <c r="QWH179" s="176"/>
      <c r="QWI179" s="176"/>
      <c r="QWJ179" s="176"/>
      <c r="QWK179" s="176"/>
      <c r="QWL179" s="176"/>
      <c r="QWM179" s="176"/>
      <c r="QWN179" s="176"/>
      <c r="QWO179" s="176"/>
      <c r="QWP179" s="176"/>
      <c r="QWQ179" s="176"/>
      <c r="QWR179" s="176"/>
      <c r="QWS179" s="176"/>
      <c r="QWT179" s="176"/>
      <c r="QWU179" s="176"/>
      <c r="QWV179" s="176"/>
      <c r="QWW179" s="176"/>
      <c r="QWX179" s="176"/>
      <c r="QWY179" s="176"/>
      <c r="QWZ179" s="176"/>
      <c r="QXA179" s="176"/>
      <c r="QXB179" s="176"/>
      <c r="QXC179" s="176"/>
      <c r="QXD179" s="176"/>
      <c r="QXE179" s="176"/>
      <c r="QXF179" s="176"/>
      <c r="QXG179" s="176"/>
      <c r="QXH179" s="176"/>
      <c r="QXI179" s="176"/>
      <c r="QXJ179" s="176"/>
      <c r="QXK179" s="176"/>
      <c r="QXL179" s="176"/>
      <c r="QXM179" s="176"/>
      <c r="QXN179" s="176"/>
      <c r="QXO179" s="176"/>
      <c r="QXP179" s="176"/>
      <c r="QXQ179" s="176"/>
      <c r="QXR179" s="176"/>
      <c r="QXS179" s="176"/>
      <c r="QXT179" s="176"/>
      <c r="QXU179" s="176"/>
      <c r="QXV179" s="176"/>
      <c r="QXW179" s="176"/>
      <c r="QXX179" s="176"/>
      <c r="QXY179" s="176"/>
      <c r="QXZ179" s="176"/>
      <c r="QYA179" s="176"/>
      <c r="QYB179" s="176"/>
      <c r="QYC179" s="176"/>
      <c r="QYD179" s="176"/>
      <c r="QYE179" s="176"/>
      <c r="QYF179" s="176"/>
      <c r="QYG179" s="176"/>
      <c r="QYH179" s="176"/>
      <c r="QYI179" s="176"/>
      <c r="QYJ179" s="176"/>
      <c r="QYK179" s="176"/>
      <c r="QYL179" s="176"/>
      <c r="QYM179" s="176"/>
      <c r="QYN179" s="176"/>
      <c r="QYO179" s="176"/>
      <c r="QYP179" s="176"/>
      <c r="QYQ179" s="176"/>
      <c r="QYR179" s="176"/>
      <c r="QYS179" s="176"/>
      <c r="QYT179" s="176"/>
      <c r="QYU179" s="176"/>
      <c r="QYV179" s="176"/>
      <c r="QYW179" s="176"/>
      <c r="QYX179" s="176"/>
      <c r="QYY179" s="176"/>
      <c r="QYZ179" s="176"/>
      <c r="QZA179" s="176"/>
      <c r="QZB179" s="176"/>
      <c r="QZC179" s="176"/>
      <c r="QZD179" s="176"/>
      <c r="QZE179" s="176"/>
      <c r="QZF179" s="176"/>
      <c r="QZG179" s="176"/>
      <c r="QZH179" s="176"/>
      <c r="QZI179" s="176"/>
      <c r="QZJ179" s="176"/>
      <c r="QZK179" s="176"/>
      <c r="QZL179" s="176"/>
      <c r="QZM179" s="176"/>
      <c r="QZN179" s="176"/>
      <c r="QZO179" s="176"/>
      <c r="QZP179" s="176"/>
      <c r="QZQ179" s="176"/>
      <c r="QZR179" s="176"/>
      <c r="QZS179" s="176"/>
      <c r="QZT179" s="176"/>
      <c r="QZU179" s="176"/>
      <c r="QZV179" s="176"/>
      <c r="QZW179" s="176"/>
      <c r="QZX179" s="176"/>
      <c r="QZY179" s="176"/>
      <c r="QZZ179" s="176"/>
      <c r="RAA179" s="176"/>
      <c r="RAB179" s="176"/>
      <c r="RAC179" s="176"/>
      <c r="RAD179" s="176"/>
      <c r="RAE179" s="176"/>
      <c r="RAF179" s="176"/>
      <c r="RAG179" s="176"/>
      <c r="RAH179" s="176"/>
      <c r="RAI179" s="176"/>
      <c r="RAJ179" s="176"/>
      <c r="RAK179" s="176"/>
      <c r="RAL179" s="176"/>
      <c r="RAM179" s="176"/>
      <c r="RAN179" s="176"/>
      <c r="RAO179" s="176"/>
      <c r="RAP179" s="176"/>
      <c r="RAQ179" s="176"/>
      <c r="RAR179" s="176"/>
      <c r="RAS179" s="176"/>
      <c r="RAT179" s="176"/>
      <c r="RAU179" s="176"/>
      <c r="RAV179" s="176"/>
      <c r="RAW179" s="176"/>
      <c r="RAX179" s="176"/>
      <c r="RAY179" s="176"/>
      <c r="RAZ179" s="176"/>
      <c r="RBA179" s="176"/>
      <c r="RBB179" s="176"/>
      <c r="RBC179" s="176"/>
      <c r="RBD179" s="176"/>
      <c r="RBE179" s="176"/>
      <c r="RBF179" s="176"/>
      <c r="RBG179" s="176"/>
      <c r="RBH179" s="176"/>
      <c r="RBI179" s="176"/>
      <c r="RBJ179" s="176"/>
      <c r="RBK179" s="176"/>
      <c r="RBL179" s="176"/>
      <c r="RBM179" s="176"/>
      <c r="RBN179" s="176"/>
      <c r="RBO179" s="176"/>
      <c r="RBP179" s="176"/>
      <c r="RBQ179" s="176"/>
      <c r="RBR179" s="176"/>
      <c r="RBS179" s="176"/>
      <c r="RBT179" s="176"/>
      <c r="RBU179" s="176"/>
      <c r="RBV179" s="176"/>
      <c r="RBW179" s="176"/>
      <c r="RBX179" s="176"/>
      <c r="RBY179" s="176"/>
      <c r="RBZ179" s="176"/>
      <c r="RCA179" s="176"/>
      <c r="RCB179" s="176"/>
      <c r="RCC179" s="176"/>
      <c r="RCD179" s="176"/>
      <c r="RCE179" s="176"/>
      <c r="RCF179" s="176"/>
      <c r="RCG179" s="176"/>
      <c r="RCH179" s="176"/>
      <c r="RCI179" s="176"/>
      <c r="RCJ179" s="176"/>
      <c r="RCK179" s="176"/>
      <c r="RCL179" s="176"/>
      <c r="RCM179" s="176"/>
      <c r="RCN179" s="176"/>
      <c r="RCO179" s="176"/>
      <c r="RCP179" s="176"/>
      <c r="RCQ179" s="176"/>
      <c r="RCR179" s="176"/>
      <c r="RCS179" s="176"/>
      <c r="RCT179" s="176"/>
      <c r="RCU179" s="176"/>
      <c r="RCV179" s="176"/>
      <c r="RCW179" s="176"/>
      <c r="RCX179" s="176"/>
      <c r="RCY179" s="176"/>
      <c r="RCZ179" s="176"/>
      <c r="RDA179" s="176"/>
      <c r="RDB179" s="176"/>
      <c r="RDC179" s="176"/>
      <c r="RDD179" s="176"/>
      <c r="RDE179" s="176"/>
      <c r="RDF179" s="176"/>
      <c r="RDG179" s="176"/>
      <c r="RDH179" s="176"/>
      <c r="RDI179" s="176"/>
      <c r="RDJ179" s="176"/>
      <c r="RDK179" s="176"/>
      <c r="RDL179" s="176"/>
      <c r="RDM179" s="176"/>
      <c r="RDN179" s="176"/>
      <c r="RDO179" s="176"/>
      <c r="RDP179" s="176"/>
      <c r="RDQ179" s="176"/>
      <c r="RDR179" s="176"/>
      <c r="RDS179" s="176"/>
      <c r="RDT179" s="176"/>
      <c r="RDU179" s="176"/>
      <c r="RDV179" s="176"/>
      <c r="RDW179" s="176"/>
      <c r="RDX179" s="176"/>
      <c r="RDY179" s="176"/>
      <c r="RDZ179" s="176"/>
      <c r="REA179" s="176"/>
      <c r="REB179" s="176"/>
      <c r="REC179" s="176"/>
      <c r="RED179" s="176"/>
      <c r="REE179" s="176"/>
      <c r="REF179" s="176"/>
      <c r="REG179" s="176"/>
      <c r="REH179" s="176"/>
      <c r="REI179" s="176"/>
      <c r="REJ179" s="176"/>
      <c r="REK179" s="176"/>
      <c r="REL179" s="176"/>
      <c r="REM179" s="176"/>
      <c r="REN179" s="176"/>
      <c r="REO179" s="176"/>
      <c r="REP179" s="176"/>
      <c r="REQ179" s="176"/>
      <c r="RER179" s="176"/>
      <c r="RES179" s="176"/>
      <c r="RET179" s="176"/>
      <c r="REU179" s="176"/>
      <c r="REV179" s="176"/>
      <c r="REW179" s="176"/>
      <c r="REX179" s="176"/>
      <c r="REY179" s="176"/>
      <c r="REZ179" s="176"/>
      <c r="RFA179" s="176"/>
      <c r="RFB179" s="176"/>
      <c r="RFC179" s="176"/>
      <c r="RFD179" s="176"/>
      <c r="RFE179" s="176"/>
      <c r="RFF179" s="176"/>
      <c r="RFG179" s="176"/>
      <c r="RFH179" s="176"/>
      <c r="RFI179" s="176"/>
      <c r="RFJ179" s="176"/>
      <c r="RFK179" s="176"/>
      <c r="RFL179" s="176"/>
      <c r="RFM179" s="176"/>
      <c r="RFN179" s="176"/>
      <c r="RFO179" s="176"/>
      <c r="RFP179" s="176"/>
      <c r="RFQ179" s="176"/>
      <c r="RFR179" s="176"/>
      <c r="RFS179" s="176"/>
      <c r="RFT179" s="176"/>
      <c r="RFU179" s="176"/>
      <c r="RFV179" s="176"/>
      <c r="RFW179" s="176"/>
      <c r="RFX179" s="176"/>
      <c r="RFY179" s="176"/>
      <c r="RFZ179" s="176"/>
      <c r="RGA179" s="176"/>
      <c r="RGB179" s="176"/>
      <c r="RGC179" s="176"/>
      <c r="RGD179" s="176"/>
      <c r="RGE179" s="176"/>
      <c r="RGF179" s="176"/>
      <c r="RGG179" s="176"/>
      <c r="RGH179" s="176"/>
      <c r="RGI179" s="176"/>
      <c r="RGJ179" s="176"/>
      <c r="RGK179" s="176"/>
      <c r="RGL179" s="176"/>
      <c r="RGM179" s="176"/>
      <c r="RGN179" s="176"/>
      <c r="RGO179" s="176"/>
      <c r="RGP179" s="176"/>
      <c r="RGQ179" s="176"/>
      <c r="RGR179" s="176"/>
      <c r="RGS179" s="176"/>
      <c r="RGT179" s="176"/>
      <c r="RGU179" s="176"/>
      <c r="RGV179" s="176"/>
      <c r="RGW179" s="176"/>
      <c r="RGX179" s="176"/>
      <c r="RGY179" s="176"/>
      <c r="RGZ179" s="176"/>
      <c r="RHA179" s="176"/>
      <c r="RHB179" s="176"/>
      <c r="RHC179" s="176"/>
      <c r="RHD179" s="176"/>
      <c r="RHE179" s="176"/>
      <c r="RHF179" s="176"/>
      <c r="RHG179" s="176"/>
      <c r="RHH179" s="176"/>
      <c r="RHI179" s="176"/>
      <c r="RHJ179" s="176"/>
      <c r="RHK179" s="176"/>
      <c r="RHL179" s="176"/>
      <c r="RHM179" s="176"/>
      <c r="RHN179" s="176"/>
      <c r="RHO179" s="176"/>
      <c r="RHP179" s="176"/>
      <c r="RHQ179" s="176"/>
      <c r="RHR179" s="176"/>
      <c r="RHS179" s="176"/>
      <c r="RHT179" s="176"/>
      <c r="RHU179" s="176"/>
      <c r="RHV179" s="176"/>
      <c r="RHW179" s="176"/>
      <c r="RHX179" s="176"/>
      <c r="RHY179" s="176"/>
      <c r="RHZ179" s="176"/>
      <c r="RIA179" s="176"/>
      <c r="RIB179" s="176"/>
      <c r="RIC179" s="176"/>
      <c r="RID179" s="176"/>
      <c r="RIE179" s="176"/>
      <c r="RIF179" s="176"/>
      <c r="RIG179" s="176"/>
      <c r="RIH179" s="176"/>
      <c r="RII179" s="176"/>
      <c r="RIJ179" s="176"/>
      <c r="RIK179" s="176"/>
      <c r="RIL179" s="176"/>
      <c r="RIM179" s="176"/>
      <c r="RIN179" s="176"/>
      <c r="RIO179" s="176"/>
      <c r="RIP179" s="176"/>
      <c r="RIQ179" s="176"/>
      <c r="RIR179" s="176"/>
      <c r="RIS179" s="176"/>
      <c r="RIT179" s="176"/>
      <c r="RIU179" s="176"/>
      <c r="RIV179" s="176"/>
      <c r="RIW179" s="176"/>
      <c r="RIX179" s="176"/>
      <c r="RIY179" s="176"/>
      <c r="RIZ179" s="176"/>
      <c r="RJA179" s="176"/>
      <c r="RJB179" s="176"/>
      <c r="RJC179" s="176"/>
      <c r="RJD179" s="176"/>
      <c r="RJE179" s="176"/>
      <c r="RJF179" s="176"/>
      <c r="RJG179" s="176"/>
      <c r="RJH179" s="176"/>
      <c r="RJI179" s="176"/>
      <c r="RJJ179" s="176"/>
      <c r="RJK179" s="176"/>
      <c r="RJL179" s="176"/>
      <c r="RJM179" s="176"/>
      <c r="RJN179" s="176"/>
      <c r="RJO179" s="176"/>
      <c r="RJP179" s="176"/>
      <c r="RJQ179" s="176"/>
      <c r="RJR179" s="176"/>
      <c r="RJS179" s="176"/>
      <c r="RJT179" s="176"/>
      <c r="RJU179" s="176"/>
      <c r="RJV179" s="176"/>
      <c r="RJW179" s="176"/>
      <c r="RJX179" s="176"/>
      <c r="RJY179" s="176"/>
      <c r="RJZ179" s="176"/>
      <c r="RKA179" s="176"/>
      <c r="RKB179" s="176"/>
      <c r="RKC179" s="176"/>
      <c r="RKD179" s="176"/>
      <c r="RKE179" s="176"/>
      <c r="RKF179" s="176"/>
      <c r="RKG179" s="176"/>
      <c r="RKH179" s="176"/>
      <c r="RKI179" s="176"/>
      <c r="RKJ179" s="176"/>
      <c r="RKK179" s="176"/>
      <c r="RKL179" s="176"/>
      <c r="RKM179" s="176"/>
      <c r="RKN179" s="176"/>
      <c r="RKO179" s="176"/>
      <c r="RKP179" s="176"/>
      <c r="RKQ179" s="176"/>
      <c r="RKR179" s="176"/>
      <c r="RKS179" s="176"/>
      <c r="RKT179" s="176"/>
      <c r="RKU179" s="176"/>
      <c r="RKV179" s="176"/>
      <c r="RKW179" s="176"/>
      <c r="RKX179" s="176"/>
      <c r="RKY179" s="176"/>
      <c r="RKZ179" s="176"/>
      <c r="RLA179" s="176"/>
      <c r="RLB179" s="176"/>
      <c r="RLC179" s="176"/>
      <c r="RLD179" s="176"/>
      <c r="RLE179" s="176"/>
      <c r="RLF179" s="176"/>
      <c r="RLG179" s="176"/>
      <c r="RLH179" s="176"/>
      <c r="RLI179" s="176"/>
      <c r="RLJ179" s="176"/>
      <c r="RLK179" s="176"/>
      <c r="RLL179" s="176"/>
      <c r="RLM179" s="176"/>
      <c r="RLN179" s="176"/>
      <c r="RLO179" s="176"/>
      <c r="RLP179" s="176"/>
      <c r="RLQ179" s="176"/>
      <c r="RLR179" s="176"/>
      <c r="RLS179" s="176"/>
      <c r="RLT179" s="176"/>
      <c r="RLU179" s="176"/>
      <c r="RLV179" s="176"/>
      <c r="RLW179" s="176"/>
      <c r="RLX179" s="176"/>
      <c r="RLY179" s="176"/>
      <c r="RLZ179" s="176"/>
      <c r="RMA179" s="176"/>
      <c r="RMB179" s="176"/>
      <c r="RMC179" s="176"/>
      <c r="RMD179" s="176"/>
      <c r="RME179" s="176"/>
      <c r="RMF179" s="176"/>
      <c r="RMG179" s="176"/>
      <c r="RMH179" s="176"/>
      <c r="RMI179" s="176"/>
      <c r="RMJ179" s="176"/>
      <c r="RMK179" s="176"/>
      <c r="RML179" s="176"/>
      <c r="RMM179" s="176"/>
      <c r="RMN179" s="176"/>
      <c r="RMO179" s="176"/>
      <c r="RMP179" s="176"/>
      <c r="RMQ179" s="176"/>
      <c r="RMR179" s="176"/>
      <c r="RMS179" s="176"/>
      <c r="RMT179" s="176"/>
      <c r="RMU179" s="176"/>
      <c r="RMV179" s="176"/>
      <c r="RMW179" s="176"/>
      <c r="RMX179" s="176"/>
      <c r="RMY179" s="176"/>
      <c r="RMZ179" s="176"/>
      <c r="RNA179" s="176"/>
      <c r="RNB179" s="176"/>
      <c r="RNC179" s="176"/>
      <c r="RND179" s="176"/>
      <c r="RNE179" s="176"/>
      <c r="RNF179" s="176"/>
      <c r="RNG179" s="176"/>
      <c r="RNH179" s="176"/>
      <c r="RNI179" s="176"/>
      <c r="RNJ179" s="176"/>
      <c r="RNK179" s="176"/>
      <c r="RNL179" s="176"/>
      <c r="RNM179" s="176"/>
      <c r="RNN179" s="176"/>
      <c r="RNO179" s="176"/>
      <c r="RNP179" s="176"/>
      <c r="RNQ179" s="176"/>
      <c r="RNR179" s="176"/>
      <c r="RNS179" s="176"/>
      <c r="RNT179" s="176"/>
      <c r="RNU179" s="176"/>
      <c r="RNV179" s="176"/>
      <c r="RNW179" s="176"/>
      <c r="RNX179" s="176"/>
      <c r="RNY179" s="176"/>
      <c r="RNZ179" s="176"/>
      <c r="ROA179" s="176"/>
      <c r="ROB179" s="176"/>
      <c r="ROC179" s="176"/>
      <c r="ROD179" s="176"/>
      <c r="ROE179" s="176"/>
      <c r="ROF179" s="176"/>
      <c r="ROG179" s="176"/>
      <c r="ROH179" s="176"/>
      <c r="ROI179" s="176"/>
      <c r="ROJ179" s="176"/>
      <c r="ROK179" s="176"/>
      <c r="ROL179" s="176"/>
      <c r="ROM179" s="176"/>
      <c r="RON179" s="176"/>
      <c r="ROO179" s="176"/>
      <c r="ROP179" s="176"/>
      <c r="ROQ179" s="176"/>
      <c r="ROR179" s="176"/>
      <c r="ROS179" s="176"/>
      <c r="ROT179" s="176"/>
      <c r="ROU179" s="176"/>
      <c r="ROV179" s="176"/>
      <c r="ROW179" s="176"/>
      <c r="ROX179" s="176"/>
      <c r="ROY179" s="176"/>
      <c r="ROZ179" s="176"/>
      <c r="RPA179" s="176"/>
      <c r="RPB179" s="176"/>
      <c r="RPC179" s="176"/>
      <c r="RPD179" s="176"/>
      <c r="RPE179" s="176"/>
      <c r="RPF179" s="176"/>
      <c r="RPG179" s="176"/>
      <c r="RPH179" s="176"/>
      <c r="RPI179" s="176"/>
      <c r="RPJ179" s="176"/>
      <c r="RPK179" s="176"/>
      <c r="RPL179" s="176"/>
      <c r="RPM179" s="176"/>
      <c r="RPN179" s="176"/>
      <c r="RPO179" s="176"/>
      <c r="RPP179" s="176"/>
      <c r="RPQ179" s="176"/>
      <c r="RPR179" s="176"/>
      <c r="RPS179" s="176"/>
      <c r="RPT179" s="176"/>
      <c r="RPU179" s="176"/>
      <c r="RPV179" s="176"/>
      <c r="RPW179" s="176"/>
      <c r="RPX179" s="176"/>
      <c r="RPY179" s="176"/>
      <c r="RPZ179" s="176"/>
      <c r="RQA179" s="176"/>
      <c r="RQB179" s="176"/>
      <c r="RQC179" s="176"/>
      <c r="RQD179" s="176"/>
      <c r="RQE179" s="176"/>
      <c r="RQF179" s="176"/>
      <c r="RQG179" s="176"/>
      <c r="RQH179" s="176"/>
      <c r="RQI179" s="176"/>
      <c r="RQJ179" s="176"/>
      <c r="RQK179" s="176"/>
      <c r="RQL179" s="176"/>
      <c r="RQM179" s="176"/>
      <c r="RQN179" s="176"/>
      <c r="RQO179" s="176"/>
      <c r="RQP179" s="176"/>
      <c r="RQQ179" s="176"/>
      <c r="RQR179" s="176"/>
      <c r="RQS179" s="176"/>
      <c r="RQT179" s="176"/>
      <c r="RQU179" s="176"/>
      <c r="RQV179" s="176"/>
      <c r="RQW179" s="176"/>
      <c r="RQX179" s="176"/>
      <c r="RQY179" s="176"/>
      <c r="RQZ179" s="176"/>
      <c r="RRA179" s="176"/>
      <c r="RRB179" s="176"/>
      <c r="RRC179" s="176"/>
      <c r="RRD179" s="176"/>
      <c r="RRE179" s="176"/>
      <c r="RRF179" s="176"/>
      <c r="RRG179" s="176"/>
      <c r="RRH179" s="176"/>
      <c r="RRI179" s="176"/>
      <c r="RRJ179" s="176"/>
      <c r="RRK179" s="176"/>
      <c r="RRL179" s="176"/>
      <c r="RRM179" s="176"/>
      <c r="RRN179" s="176"/>
      <c r="RRO179" s="176"/>
      <c r="RRP179" s="176"/>
      <c r="RRQ179" s="176"/>
      <c r="RRR179" s="176"/>
      <c r="RRS179" s="176"/>
      <c r="RRT179" s="176"/>
      <c r="RRU179" s="176"/>
      <c r="RRV179" s="176"/>
      <c r="RRW179" s="176"/>
      <c r="RRX179" s="176"/>
      <c r="RRY179" s="176"/>
      <c r="RRZ179" s="176"/>
      <c r="RSA179" s="176"/>
      <c r="RSB179" s="176"/>
      <c r="RSC179" s="176"/>
      <c r="RSD179" s="176"/>
      <c r="RSE179" s="176"/>
      <c r="RSF179" s="176"/>
      <c r="RSG179" s="176"/>
      <c r="RSH179" s="176"/>
      <c r="RSI179" s="176"/>
      <c r="RSJ179" s="176"/>
      <c r="RSK179" s="176"/>
      <c r="RSL179" s="176"/>
      <c r="RSM179" s="176"/>
      <c r="RSN179" s="176"/>
      <c r="RSO179" s="176"/>
      <c r="RSP179" s="176"/>
      <c r="RSQ179" s="176"/>
      <c r="RSR179" s="176"/>
      <c r="RSS179" s="176"/>
      <c r="RST179" s="176"/>
      <c r="RSU179" s="176"/>
      <c r="RSV179" s="176"/>
      <c r="RSW179" s="176"/>
      <c r="RSX179" s="176"/>
      <c r="RSY179" s="176"/>
      <c r="RSZ179" s="176"/>
      <c r="RTA179" s="176"/>
      <c r="RTB179" s="176"/>
      <c r="RTC179" s="176"/>
      <c r="RTD179" s="176"/>
      <c r="RTE179" s="176"/>
      <c r="RTF179" s="176"/>
      <c r="RTG179" s="176"/>
      <c r="RTH179" s="176"/>
      <c r="RTI179" s="176"/>
      <c r="RTJ179" s="176"/>
      <c r="RTK179" s="176"/>
      <c r="RTL179" s="176"/>
      <c r="RTM179" s="176"/>
      <c r="RTN179" s="176"/>
      <c r="RTO179" s="176"/>
      <c r="RTP179" s="176"/>
      <c r="RTQ179" s="176"/>
      <c r="RTR179" s="176"/>
      <c r="RTS179" s="176"/>
      <c r="RTT179" s="176"/>
      <c r="RTU179" s="176"/>
      <c r="RTV179" s="176"/>
      <c r="RTW179" s="176"/>
      <c r="RTX179" s="176"/>
      <c r="RTY179" s="176"/>
      <c r="RTZ179" s="176"/>
      <c r="RUA179" s="176"/>
      <c r="RUB179" s="176"/>
      <c r="RUC179" s="176"/>
      <c r="RUD179" s="176"/>
      <c r="RUE179" s="176"/>
      <c r="RUF179" s="176"/>
      <c r="RUG179" s="176"/>
      <c r="RUH179" s="176"/>
      <c r="RUI179" s="176"/>
      <c r="RUJ179" s="176"/>
      <c r="RUK179" s="176"/>
      <c r="RUL179" s="176"/>
      <c r="RUM179" s="176"/>
      <c r="RUN179" s="176"/>
      <c r="RUO179" s="176"/>
      <c r="RUP179" s="176"/>
      <c r="RUQ179" s="176"/>
      <c r="RUR179" s="176"/>
      <c r="RUS179" s="176"/>
      <c r="RUT179" s="176"/>
      <c r="RUU179" s="176"/>
      <c r="RUV179" s="176"/>
      <c r="RUW179" s="176"/>
      <c r="RUX179" s="176"/>
      <c r="RUY179" s="176"/>
      <c r="RUZ179" s="176"/>
      <c r="RVA179" s="176"/>
      <c r="RVB179" s="176"/>
      <c r="RVC179" s="176"/>
      <c r="RVD179" s="176"/>
      <c r="RVE179" s="176"/>
      <c r="RVF179" s="176"/>
      <c r="RVG179" s="176"/>
      <c r="RVH179" s="176"/>
      <c r="RVI179" s="176"/>
      <c r="RVJ179" s="176"/>
      <c r="RVK179" s="176"/>
      <c r="RVL179" s="176"/>
      <c r="RVM179" s="176"/>
      <c r="RVN179" s="176"/>
      <c r="RVO179" s="176"/>
      <c r="RVP179" s="176"/>
      <c r="RVQ179" s="176"/>
      <c r="RVR179" s="176"/>
      <c r="RVS179" s="176"/>
      <c r="RVT179" s="176"/>
      <c r="RVU179" s="176"/>
      <c r="RVV179" s="176"/>
      <c r="RVW179" s="176"/>
      <c r="RVX179" s="176"/>
      <c r="RVY179" s="176"/>
      <c r="RVZ179" s="176"/>
      <c r="RWA179" s="176"/>
      <c r="RWB179" s="176"/>
      <c r="RWC179" s="176"/>
      <c r="RWD179" s="176"/>
      <c r="RWE179" s="176"/>
      <c r="RWF179" s="176"/>
      <c r="RWG179" s="176"/>
      <c r="RWH179" s="176"/>
      <c r="RWI179" s="176"/>
      <c r="RWJ179" s="176"/>
      <c r="RWK179" s="176"/>
      <c r="RWL179" s="176"/>
      <c r="RWM179" s="176"/>
      <c r="RWN179" s="176"/>
      <c r="RWO179" s="176"/>
      <c r="RWP179" s="176"/>
      <c r="RWQ179" s="176"/>
      <c r="RWR179" s="176"/>
      <c r="RWS179" s="176"/>
      <c r="RWT179" s="176"/>
      <c r="RWU179" s="176"/>
      <c r="RWV179" s="176"/>
      <c r="RWW179" s="176"/>
      <c r="RWX179" s="176"/>
      <c r="RWY179" s="176"/>
      <c r="RWZ179" s="176"/>
      <c r="RXA179" s="176"/>
      <c r="RXB179" s="176"/>
      <c r="RXC179" s="176"/>
      <c r="RXD179" s="176"/>
      <c r="RXE179" s="176"/>
      <c r="RXF179" s="176"/>
      <c r="RXG179" s="176"/>
      <c r="RXH179" s="176"/>
      <c r="RXI179" s="176"/>
      <c r="RXJ179" s="176"/>
      <c r="RXK179" s="176"/>
      <c r="RXL179" s="176"/>
      <c r="RXM179" s="176"/>
      <c r="RXN179" s="176"/>
      <c r="RXO179" s="176"/>
      <c r="RXP179" s="176"/>
      <c r="RXQ179" s="176"/>
      <c r="RXR179" s="176"/>
      <c r="RXS179" s="176"/>
      <c r="RXT179" s="176"/>
      <c r="RXU179" s="176"/>
      <c r="RXV179" s="176"/>
      <c r="RXW179" s="176"/>
      <c r="RXX179" s="176"/>
      <c r="RXY179" s="176"/>
      <c r="RXZ179" s="176"/>
      <c r="RYA179" s="176"/>
      <c r="RYB179" s="176"/>
      <c r="RYC179" s="176"/>
      <c r="RYD179" s="176"/>
      <c r="RYE179" s="176"/>
      <c r="RYF179" s="176"/>
      <c r="RYG179" s="176"/>
      <c r="RYH179" s="176"/>
      <c r="RYI179" s="176"/>
      <c r="RYJ179" s="176"/>
      <c r="RYK179" s="176"/>
      <c r="RYL179" s="176"/>
      <c r="RYM179" s="176"/>
      <c r="RYN179" s="176"/>
      <c r="RYO179" s="176"/>
      <c r="RYP179" s="176"/>
      <c r="RYQ179" s="176"/>
      <c r="RYR179" s="176"/>
      <c r="RYS179" s="176"/>
      <c r="RYT179" s="176"/>
      <c r="RYU179" s="176"/>
      <c r="RYV179" s="176"/>
      <c r="RYW179" s="176"/>
      <c r="RYX179" s="176"/>
      <c r="RYY179" s="176"/>
      <c r="RYZ179" s="176"/>
      <c r="RZA179" s="176"/>
      <c r="RZB179" s="176"/>
      <c r="RZC179" s="176"/>
      <c r="RZD179" s="176"/>
      <c r="RZE179" s="176"/>
      <c r="RZF179" s="176"/>
      <c r="RZG179" s="176"/>
      <c r="RZH179" s="176"/>
      <c r="RZI179" s="176"/>
      <c r="RZJ179" s="176"/>
      <c r="RZK179" s="176"/>
      <c r="RZL179" s="176"/>
      <c r="RZM179" s="176"/>
      <c r="RZN179" s="176"/>
      <c r="RZO179" s="176"/>
      <c r="RZP179" s="176"/>
      <c r="RZQ179" s="176"/>
      <c r="RZR179" s="176"/>
      <c r="RZS179" s="176"/>
      <c r="RZT179" s="176"/>
      <c r="RZU179" s="176"/>
      <c r="RZV179" s="176"/>
      <c r="RZW179" s="176"/>
      <c r="RZX179" s="176"/>
      <c r="RZY179" s="176"/>
      <c r="RZZ179" s="176"/>
      <c r="SAA179" s="176"/>
      <c r="SAB179" s="176"/>
      <c r="SAC179" s="176"/>
      <c r="SAD179" s="176"/>
      <c r="SAE179" s="176"/>
      <c r="SAF179" s="176"/>
      <c r="SAG179" s="176"/>
      <c r="SAH179" s="176"/>
      <c r="SAI179" s="176"/>
      <c r="SAJ179" s="176"/>
      <c r="SAK179" s="176"/>
      <c r="SAL179" s="176"/>
      <c r="SAM179" s="176"/>
      <c r="SAN179" s="176"/>
      <c r="SAO179" s="176"/>
      <c r="SAP179" s="176"/>
      <c r="SAQ179" s="176"/>
      <c r="SAR179" s="176"/>
      <c r="SAS179" s="176"/>
      <c r="SAT179" s="176"/>
      <c r="SAU179" s="176"/>
      <c r="SAV179" s="176"/>
      <c r="SAW179" s="176"/>
      <c r="SAX179" s="176"/>
      <c r="SAY179" s="176"/>
      <c r="SAZ179" s="176"/>
      <c r="SBA179" s="176"/>
      <c r="SBB179" s="176"/>
      <c r="SBC179" s="176"/>
      <c r="SBD179" s="176"/>
      <c r="SBE179" s="176"/>
      <c r="SBF179" s="176"/>
      <c r="SBG179" s="176"/>
      <c r="SBH179" s="176"/>
      <c r="SBI179" s="176"/>
      <c r="SBJ179" s="176"/>
      <c r="SBK179" s="176"/>
      <c r="SBL179" s="176"/>
      <c r="SBM179" s="176"/>
      <c r="SBN179" s="176"/>
      <c r="SBO179" s="176"/>
      <c r="SBP179" s="176"/>
      <c r="SBQ179" s="176"/>
      <c r="SBR179" s="176"/>
      <c r="SBS179" s="176"/>
      <c r="SBT179" s="176"/>
      <c r="SBU179" s="176"/>
      <c r="SBV179" s="176"/>
      <c r="SBW179" s="176"/>
      <c r="SBX179" s="176"/>
      <c r="SBY179" s="176"/>
      <c r="SBZ179" s="176"/>
      <c r="SCA179" s="176"/>
      <c r="SCB179" s="176"/>
      <c r="SCC179" s="176"/>
      <c r="SCD179" s="176"/>
      <c r="SCE179" s="176"/>
      <c r="SCF179" s="176"/>
      <c r="SCG179" s="176"/>
      <c r="SCH179" s="176"/>
      <c r="SCI179" s="176"/>
      <c r="SCJ179" s="176"/>
      <c r="SCK179" s="176"/>
      <c r="SCL179" s="176"/>
      <c r="SCM179" s="176"/>
      <c r="SCN179" s="176"/>
      <c r="SCO179" s="176"/>
      <c r="SCP179" s="176"/>
      <c r="SCQ179" s="176"/>
      <c r="SCR179" s="176"/>
      <c r="SCS179" s="176"/>
      <c r="SCT179" s="176"/>
      <c r="SCU179" s="176"/>
      <c r="SCV179" s="176"/>
      <c r="SCW179" s="176"/>
      <c r="SCX179" s="176"/>
      <c r="SCY179" s="176"/>
      <c r="SCZ179" s="176"/>
      <c r="SDA179" s="176"/>
      <c r="SDB179" s="176"/>
      <c r="SDC179" s="176"/>
      <c r="SDD179" s="176"/>
      <c r="SDE179" s="176"/>
      <c r="SDF179" s="176"/>
      <c r="SDG179" s="176"/>
      <c r="SDH179" s="176"/>
      <c r="SDI179" s="176"/>
      <c r="SDJ179" s="176"/>
      <c r="SDK179" s="176"/>
      <c r="SDL179" s="176"/>
      <c r="SDM179" s="176"/>
      <c r="SDN179" s="176"/>
      <c r="SDO179" s="176"/>
      <c r="SDP179" s="176"/>
      <c r="SDQ179" s="176"/>
      <c r="SDR179" s="176"/>
      <c r="SDS179" s="176"/>
      <c r="SDT179" s="176"/>
      <c r="SDU179" s="176"/>
      <c r="SDV179" s="176"/>
      <c r="SDW179" s="176"/>
      <c r="SDX179" s="176"/>
      <c r="SDY179" s="176"/>
      <c r="SDZ179" s="176"/>
      <c r="SEA179" s="176"/>
      <c r="SEB179" s="176"/>
      <c r="SEC179" s="176"/>
      <c r="SED179" s="176"/>
      <c r="SEE179" s="176"/>
      <c r="SEF179" s="176"/>
      <c r="SEG179" s="176"/>
      <c r="SEH179" s="176"/>
      <c r="SEI179" s="176"/>
      <c r="SEJ179" s="176"/>
      <c r="SEK179" s="176"/>
      <c r="SEL179" s="176"/>
      <c r="SEM179" s="176"/>
      <c r="SEN179" s="176"/>
      <c r="SEO179" s="176"/>
      <c r="SEP179" s="176"/>
      <c r="SEQ179" s="176"/>
      <c r="SER179" s="176"/>
      <c r="SES179" s="176"/>
      <c r="SET179" s="176"/>
      <c r="SEU179" s="176"/>
      <c r="SEV179" s="176"/>
      <c r="SEW179" s="176"/>
      <c r="SEX179" s="176"/>
      <c r="SEY179" s="176"/>
      <c r="SEZ179" s="176"/>
      <c r="SFA179" s="176"/>
      <c r="SFB179" s="176"/>
      <c r="SFC179" s="176"/>
      <c r="SFD179" s="176"/>
      <c r="SFE179" s="176"/>
      <c r="SFF179" s="176"/>
      <c r="SFG179" s="176"/>
      <c r="SFH179" s="176"/>
      <c r="SFI179" s="176"/>
      <c r="SFJ179" s="176"/>
      <c r="SFK179" s="176"/>
      <c r="SFL179" s="176"/>
      <c r="SFM179" s="176"/>
      <c r="SFN179" s="176"/>
      <c r="SFO179" s="176"/>
      <c r="SFP179" s="176"/>
      <c r="SFQ179" s="176"/>
      <c r="SFR179" s="176"/>
      <c r="SFS179" s="176"/>
      <c r="SFT179" s="176"/>
      <c r="SFU179" s="176"/>
      <c r="SFV179" s="176"/>
      <c r="SFW179" s="176"/>
      <c r="SFX179" s="176"/>
      <c r="SFY179" s="176"/>
      <c r="SFZ179" s="176"/>
      <c r="SGA179" s="176"/>
      <c r="SGB179" s="176"/>
      <c r="SGC179" s="176"/>
      <c r="SGD179" s="176"/>
      <c r="SGE179" s="176"/>
      <c r="SGF179" s="176"/>
      <c r="SGG179" s="176"/>
      <c r="SGH179" s="176"/>
      <c r="SGI179" s="176"/>
      <c r="SGJ179" s="176"/>
      <c r="SGK179" s="176"/>
      <c r="SGL179" s="176"/>
      <c r="SGM179" s="176"/>
      <c r="SGN179" s="176"/>
      <c r="SGO179" s="176"/>
      <c r="SGP179" s="176"/>
      <c r="SGQ179" s="176"/>
      <c r="SGR179" s="176"/>
      <c r="SGS179" s="176"/>
      <c r="SGT179" s="176"/>
      <c r="SGU179" s="176"/>
      <c r="SGV179" s="176"/>
      <c r="SGW179" s="176"/>
      <c r="SGX179" s="176"/>
      <c r="SGY179" s="176"/>
      <c r="SGZ179" s="176"/>
      <c r="SHA179" s="176"/>
      <c r="SHB179" s="176"/>
      <c r="SHC179" s="176"/>
      <c r="SHD179" s="176"/>
      <c r="SHE179" s="176"/>
      <c r="SHF179" s="176"/>
      <c r="SHG179" s="176"/>
      <c r="SHH179" s="176"/>
      <c r="SHI179" s="176"/>
      <c r="SHJ179" s="176"/>
      <c r="SHK179" s="176"/>
      <c r="SHL179" s="176"/>
      <c r="SHM179" s="176"/>
      <c r="SHN179" s="176"/>
      <c r="SHO179" s="176"/>
      <c r="SHP179" s="176"/>
      <c r="SHQ179" s="176"/>
      <c r="SHR179" s="176"/>
      <c r="SHS179" s="176"/>
      <c r="SHT179" s="176"/>
      <c r="SHU179" s="176"/>
      <c r="SHV179" s="176"/>
      <c r="SHW179" s="176"/>
      <c r="SHX179" s="176"/>
      <c r="SHY179" s="176"/>
      <c r="SHZ179" s="176"/>
      <c r="SIA179" s="176"/>
      <c r="SIB179" s="176"/>
      <c r="SIC179" s="176"/>
      <c r="SID179" s="176"/>
      <c r="SIE179" s="176"/>
      <c r="SIF179" s="176"/>
      <c r="SIG179" s="176"/>
      <c r="SIH179" s="176"/>
      <c r="SII179" s="176"/>
      <c r="SIJ179" s="176"/>
      <c r="SIK179" s="176"/>
      <c r="SIL179" s="176"/>
      <c r="SIM179" s="176"/>
      <c r="SIN179" s="176"/>
      <c r="SIO179" s="176"/>
      <c r="SIP179" s="176"/>
      <c r="SIQ179" s="176"/>
      <c r="SIR179" s="176"/>
      <c r="SIS179" s="176"/>
      <c r="SIT179" s="176"/>
      <c r="SIU179" s="176"/>
      <c r="SIV179" s="176"/>
      <c r="SIW179" s="176"/>
      <c r="SIX179" s="176"/>
      <c r="SIY179" s="176"/>
      <c r="SIZ179" s="176"/>
      <c r="SJA179" s="176"/>
      <c r="SJB179" s="176"/>
      <c r="SJC179" s="176"/>
      <c r="SJD179" s="176"/>
      <c r="SJE179" s="176"/>
      <c r="SJF179" s="176"/>
      <c r="SJG179" s="176"/>
      <c r="SJH179" s="176"/>
      <c r="SJI179" s="176"/>
      <c r="SJJ179" s="176"/>
      <c r="SJK179" s="176"/>
      <c r="SJL179" s="176"/>
      <c r="SJM179" s="176"/>
      <c r="SJN179" s="176"/>
      <c r="SJO179" s="176"/>
      <c r="SJP179" s="176"/>
      <c r="SJQ179" s="176"/>
      <c r="SJR179" s="176"/>
      <c r="SJS179" s="176"/>
      <c r="SJT179" s="176"/>
      <c r="SJU179" s="176"/>
      <c r="SJV179" s="176"/>
      <c r="SJW179" s="176"/>
      <c r="SJX179" s="176"/>
      <c r="SJY179" s="176"/>
      <c r="SJZ179" s="176"/>
      <c r="SKA179" s="176"/>
      <c r="SKB179" s="176"/>
      <c r="SKC179" s="176"/>
      <c r="SKD179" s="176"/>
      <c r="SKE179" s="176"/>
      <c r="SKF179" s="176"/>
      <c r="SKG179" s="176"/>
      <c r="SKH179" s="176"/>
      <c r="SKI179" s="176"/>
      <c r="SKJ179" s="176"/>
      <c r="SKK179" s="176"/>
      <c r="SKL179" s="176"/>
      <c r="SKM179" s="176"/>
      <c r="SKN179" s="176"/>
      <c r="SKO179" s="176"/>
      <c r="SKP179" s="176"/>
      <c r="SKQ179" s="176"/>
      <c r="SKR179" s="176"/>
      <c r="SKS179" s="176"/>
      <c r="SKT179" s="176"/>
      <c r="SKU179" s="176"/>
      <c r="SKV179" s="176"/>
      <c r="SKW179" s="176"/>
      <c r="SKX179" s="176"/>
      <c r="SKY179" s="176"/>
      <c r="SKZ179" s="176"/>
      <c r="SLA179" s="176"/>
      <c r="SLB179" s="176"/>
      <c r="SLC179" s="176"/>
      <c r="SLD179" s="176"/>
      <c r="SLE179" s="176"/>
      <c r="SLF179" s="176"/>
      <c r="SLG179" s="176"/>
      <c r="SLH179" s="176"/>
      <c r="SLI179" s="176"/>
      <c r="SLJ179" s="176"/>
      <c r="SLK179" s="176"/>
      <c r="SLL179" s="176"/>
      <c r="SLM179" s="176"/>
      <c r="SLN179" s="176"/>
      <c r="SLO179" s="176"/>
      <c r="SLP179" s="176"/>
      <c r="SLQ179" s="176"/>
      <c r="SLR179" s="176"/>
      <c r="SLS179" s="176"/>
      <c r="SLT179" s="176"/>
      <c r="SLU179" s="176"/>
      <c r="SLV179" s="176"/>
      <c r="SLW179" s="176"/>
      <c r="SLX179" s="176"/>
      <c r="SLY179" s="176"/>
      <c r="SLZ179" s="176"/>
      <c r="SMA179" s="176"/>
      <c r="SMB179" s="176"/>
      <c r="SMC179" s="176"/>
      <c r="SMD179" s="176"/>
      <c r="SME179" s="176"/>
      <c r="SMF179" s="176"/>
      <c r="SMG179" s="176"/>
      <c r="SMH179" s="176"/>
      <c r="SMI179" s="176"/>
      <c r="SMJ179" s="176"/>
      <c r="SMK179" s="176"/>
      <c r="SML179" s="176"/>
      <c r="SMM179" s="176"/>
      <c r="SMN179" s="176"/>
      <c r="SMO179" s="176"/>
      <c r="SMP179" s="176"/>
      <c r="SMQ179" s="176"/>
      <c r="SMR179" s="176"/>
      <c r="SMS179" s="176"/>
      <c r="SMT179" s="176"/>
      <c r="SMU179" s="176"/>
      <c r="SMV179" s="176"/>
      <c r="SMW179" s="176"/>
      <c r="SMX179" s="176"/>
      <c r="SMY179" s="176"/>
      <c r="SMZ179" s="176"/>
      <c r="SNA179" s="176"/>
      <c r="SNB179" s="176"/>
      <c r="SNC179" s="176"/>
      <c r="SND179" s="176"/>
      <c r="SNE179" s="176"/>
      <c r="SNF179" s="176"/>
      <c r="SNG179" s="176"/>
      <c r="SNH179" s="176"/>
      <c r="SNI179" s="176"/>
      <c r="SNJ179" s="176"/>
      <c r="SNK179" s="176"/>
      <c r="SNL179" s="176"/>
      <c r="SNM179" s="176"/>
      <c r="SNN179" s="176"/>
      <c r="SNO179" s="176"/>
      <c r="SNP179" s="176"/>
      <c r="SNQ179" s="176"/>
      <c r="SNR179" s="176"/>
      <c r="SNS179" s="176"/>
      <c r="SNT179" s="176"/>
      <c r="SNU179" s="176"/>
      <c r="SNV179" s="176"/>
      <c r="SNW179" s="176"/>
      <c r="SNX179" s="176"/>
      <c r="SNY179" s="176"/>
      <c r="SNZ179" s="176"/>
      <c r="SOA179" s="176"/>
      <c r="SOB179" s="176"/>
      <c r="SOC179" s="176"/>
      <c r="SOD179" s="176"/>
      <c r="SOE179" s="176"/>
      <c r="SOF179" s="176"/>
      <c r="SOG179" s="176"/>
      <c r="SOH179" s="176"/>
      <c r="SOI179" s="176"/>
      <c r="SOJ179" s="176"/>
      <c r="SOK179" s="176"/>
      <c r="SOL179" s="176"/>
      <c r="SOM179" s="176"/>
      <c r="SON179" s="176"/>
      <c r="SOO179" s="176"/>
      <c r="SOP179" s="176"/>
      <c r="SOQ179" s="176"/>
      <c r="SOR179" s="176"/>
      <c r="SOS179" s="176"/>
      <c r="SOT179" s="176"/>
      <c r="SOU179" s="176"/>
      <c r="SOV179" s="176"/>
      <c r="SOW179" s="176"/>
      <c r="SOX179" s="176"/>
      <c r="SOY179" s="176"/>
      <c r="SOZ179" s="176"/>
      <c r="SPA179" s="176"/>
      <c r="SPB179" s="176"/>
      <c r="SPC179" s="176"/>
      <c r="SPD179" s="176"/>
      <c r="SPE179" s="176"/>
      <c r="SPF179" s="176"/>
      <c r="SPG179" s="176"/>
      <c r="SPH179" s="176"/>
      <c r="SPI179" s="176"/>
      <c r="SPJ179" s="176"/>
      <c r="SPK179" s="176"/>
      <c r="SPL179" s="176"/>
      <c r="SPM179" s="176"/>
      <c r="SPN179" s="176"/>
      <c r="SPO179" s="176"/>
      <c r="SPP179" s="176"/>
      <c r="SPQ179" s="176"/>
      <c r="SPR179" s="176"/>
      <c r="SPS179" s="176"/>
      <c r="SPT179" s="176"/>
      <c r="SPU179" s="176"/>
      <c r="SPV179" s="176"/>
      <c r="SPW179" s="176"/>
      <c r="SPX179" s="176"/>
      <c r="SPY179" s="176"/>
      <c r="SPZ179" s="176"/>
      <c r="SQA179" s="176"/>
      <c r="SQB179" s="176"/>
      <c r="SQC179" s="176"/>
      <c r="SQD179" s="176"/>
      <c r="SQE179" s="176"/>
      <c r="SQF179" s="176"/>
      <c r="SQG179" s="176"/>
      <c r="SQH179" s="176"/>
      <c r="SQI179" s="176"/>
      <c r="SQJ179" s="176"/>
      <c r="SQK179" s="176"/>
      <c r="SQL179" s="176"/>
      <c r="SQM179" s="176"/>
      <c r="SQN179" s="176"/>
      <c r="SQO179" s="176"/>
      <c r="SQP179" s="176"/>
      <c r="SQQ179" s="176"/>
      <c r="SQR179" s="176"/>
      <c r="SQS179" s="176"/>
      <c r="SQT179" s="176"/>
      <c r="SQU179" s="176"/>
      <c r="SQV179" s="176"/>
      <c r="SQW179" s="176"/>
      <c r="SQX179" s="176"/>
      <c r="SQY179" s="176"/>
      <c r="SQZ179" s="176"/>
      <c r="SRA179" s="176"/>
      <c r="SRB179" s="176"/>
      <c r="SRC179" s="176"/>
      <c r="SRD179" s="176"/>
      <c r="SRE179" s="176"/>
      <c r="SRF179" s="176"/>
      <c r="SRG179" s="176"/>
      <c r="SRH179" s="176"/>
      <c r="SRI179" s="176"/>
      <c r="SRJ179" s="176"/>
      <c r="SRK179" s="176"/>
      <c r="SRL179" s="176"/>
      <c r="SRM179" s="176"/>
      <c r="SRN179" s="176"/>
      <c r="SRO179" s="176"/>
      <c r="SRP179" s="176"/>
      <c r="SRQ179" s="176"/>
      <c r="SRR179" s="176"/>
      <c r="SRS179" s="176"/>
      <c r="SRT179" s="176"/>
      <c r="SRU179" s="176"/>
      <c r="SRV179" s="176"/>
      <c r="SRW179" s="176"/>
      <c r="SRX179" s="176"/>
      <c r="SRY179" s="176"/>
      <c r="SRZ179" s="176"/>
      <c r="SSA179" s="176"/>
      <c r="SSB179" s="176"/>
      <c r="SSC179" s="176"/>
      <c r="SSD179" s="176"/>
      <c r="SSE179" s="176"/>
      <c r="SSF179" s="176"/>
      <c r="SSG179" s="176"/>
      <c r="SSH179" s="176"/>
      <c r="SSI179" s="176"/>
      <c r="SSJ179" s="176"/>
      <c r="SSK179" s="176"/>
      <c r="SSL179" s="176"/>
      <c r="SSM179" s="176"/>
      <c r="SSN179" s="176"/>
      <c r="SSO179" s="176"/>
      <c r="SSP179" s="176"/>
      <c r="SSQ179" s="176"/>
      <c r="SSR179" s="176"/>
      <c r="SSS179" s="176"/>
      <c r="SST179" s="176"/>
      <c r="SSU179" s="176"/>
      <c r="SSV179" s="176"/>
      <c r="SSW179" s="176"/>
      <c r="SSX179" s="176"/>
      <c r="SSY179" s="176"/>
      <c r="SSZ179" s="176"/>
      <c r="STA179" s="176"/>
      <c r="STB179" s="176"/>
      <c r="STC179" s="176"/>
      <c r="STD179" s="176"/>
      <c r="STE179" s="176"/>
      <c r="STF179" s="176"/>
      <c r="STG179" s="176"/>
      <c r="STH179" s="176"/>
      <c r="STI179" s="176"/>
      <c r="STJ179" s="176"/>
      <c r="STK179" s="176"/>
      <c r="STL179" s="176"/>
      <c r="STM179" s="176"/>
      <c r="STN179" s="176"/>
      <c r="STO179" s="176"/>
      <c r="STP179" s="176"/>
      <c r="STQ179" s="176"/>
      <c r="STR179" s="176"/>
      <c r="STS179" s="176"/>
      <c r="STT179" s="176"/>
      <c r="STU179" s="176"/>
      <c r="STV179" s="176"/>
      <c r="STW179" s="176"/>
      <c r="STX179" s="176"/>
      <c r="STY179" s="176"/>
      <c r="STZ179" s="176"/>
      <c r="SUA179" s="176"/>
      <c r="SUB179" s="176"/>
      <c r="SUC179" s="176"/>
      <c r="SUD179" s="176"/>
      <c r="SUE179" s="176"/>
      <c r="SUF179" s="176"/>
      <c r="SUG179" s="176"/>
      <c r="SUH179" s="176"/>
      <c r="SUI179" s="176"/>
      <c r="SUJ179" s="176"/>
      <c r="SUK179" s="176"/>
      <c r="SUL179" s="176"/>
      <c r="SUM179" s="176"/>
      <c r="SUN179" s="176"/>
      <c r="SUO179" s="176"/>
      <c r="SUP179" s="176"/>
      <c r="SUQ179" s="176"/>
      <c r="SUR179" s="176"/>
      <c r="SUS179" s="176"/>
      <c r="SUT179" s="176"/>
      <c r="SUU179" s="176"/>
      <c r="SUV179" s="176"/>
      <c r="SUW179" s="176"/>
      <c r="SUX179" s="176"/>
      <c r="SUY179" s="176"/>
      <c r="SUZ179" s="176"/>
      <c r="SVA179" s="176"/>
      <c r="SVB179" s="176"/>
      <c r="SVC179" s="176"/>
      <c r="SVD179" s="176"/>
      <c r="SVE179" s="176"/>
      <c r="SVF179" s="176"/>
      <c r="SVG179" s="176"/>
      <c r="SVH179" s="176"/>
      <c r="SVI179" s="176"/>
      <c r="SVJ179" s="176"/>
      <c r="SVK179" s="176"/>
      <c r="SVL179" s="176"/>
      <c r="SVM179" s="176"/>
      <c r="SVN179" s="176"/>
      <c r="SVO179" s="176"/>
      <c r="SVP179" s="176"/>
      <c r="SVQ179" s="176"/>
      <c r="SVR179" s="176"/>
      <c r="SVS179" s="176"/>
      <c r="SVT179" s="176"/>
      <c r="SVU179" s="176"/>
      <c r="SVV179" s="176"/>
      <c r="SVW179" s="176"/>
      <c r="SVX179" s="176"/>
      <c r="SVY179" s="176"/>
      <c r="SVZ179" s="176"/>
      <c r="SWA179" s="176"/>
      <c r="SWB179" s="176"/>
      <c r="SWC179" s="176"/>
      <c r="SWD179" s="176"/>
      <c r="SWE179" s="176"/>
      <c r="SWF179" s="176"/>
      <c r="SWG179" s="176"/>
      <c r="SWH179" s="176"/>
      <c r="SWI179" s="176"/>
      <c r="SWJ179" s="176"/>
      <c r="SWK179" s="176"/>
      <c r="SWL179" s="176"/>
      <c r="SWM179" s="176"/>
      <c r="SWN179" s="176"/>
      <c r="SWO179" s="176"/>
      <c r="SWP179" s="176"/>
      <c r="SWQ179" s="176"/>
      <c r="SWR179" s="176"/>
      <c r="SWS179" s="176"/>
      <c r="SWT179" s="176"/>
      <c r="SWU179" s="176"/>
      <c r="SWV179" s="176"/>
      <c r="SWW179" s="176"/>
      <c r="SWX179" s="176"/>
      <c r="SWY179" s="176"/>
      <c r="SWZ179" s="176"/>
      <c r="SXA179" s="176"/>
      <c r="SXB179" s="176"/>
      <c r="SXC179" s="176"/>
      <c r="SXD179" s="176"/>
      <c r="SXE179" s="176"/>
      <c r="SXF179" s="176"/>
      <c r="SXG179" s="176"/>
      <c r="SXH179" s="176"/>
      <c r="SXI179" s="176"/>
      <c r="SXJ179" s="176"/>
      <c r="SXK179" s="176"/>
      <c r="SXL179" s="176"/>
      <c r="SXM179" s="176"/>
      <c r="SXN179" s="176"/>
      <c r="SXO179" s="176"/>
      <c r="SXP179" s="176"/>
      <c r="SXQ179" s="176"/>
      <c r="SXR179" s="176"/>
      <c r="SXS179" s="176"/>
      <c r="SXT179" s="176"/>
      <c r="SXU179" s="176"/>
      <c r="SXV179" s="176"/>
      <c r="SXW179" s="176"/>
      <c r="SXX179" s="176"/>
      <c r="SXY179" s="176"/>
      <c r="SXZ179" s="176"/>
      <c r="SYA179" s="176"/>
      <c r="SYB179" s="176"/>
      <c r="SYC179" s="176"/>
      <c r="SYD179" s="176"/>
      <c r="SYE179" s="176"/>
      <c r="SYF179" s="176"/>
      <c r="SYG179" s="176"/>
      <c r="SYH179" s="176"/>
      <c r="SYI179" s="176"/>
      <c r="SYJ179" s="176"/>
      <c r="SYK179" s="176"/>
      <c r="SYL179" s="176"/>
      <c r="SYM179" s="176"/>
      <c r="SYN179" s="176"/>
      <c r="SYO179" s="176"/>
      <c r="SYP179" s="176"/>
      <c r="SYQ179" s="176"/>
      <c r="SYR179" s="176"/>
      <c r="SYS179" s="176"/>
      <c r="SYT179" s="176"/>
      <c r="SYU179" s="176"/>
      <c r="SYV179" s="176"/>
      <c r="SYW179" s="176"/>
      <c r="SYX179" s="176"/>
      <c r="SYY179" s="176"/>
      <c r="SYZ179" s="176"/>
      <c r="SZA179" s="176"/>
      <c r="SZB179" s="176"/>
      <c r="SZC179" s="176"/>
      <c r="SZD179" s="176"/>
      <c r="SZE179" s="176"/>
      <c r="SZF179" s="176"/>
      <c r="SZG179" s="176"/>
      <c r="SZH179" s="176"/>
      <c r="SZI179" s="176"/>
      <c r="SZJ179" s="176"/>
      <c r="SZK179" s="176"/>
      <c r="SZL179" s="176"/>
      <c r="SZM179" s="176"/>
      <c r="SZN179" s="176"/>
      <c r="SZO179" s="176"/>
      <c r="SZP179" s="176"/>
      <c r="SZQ179" s="176"/>
      <c r="SZR179" s="176"/>
      <c r="SZS179" s="176"/>
      <c r="SZT179" s="176"/>
      <c r="SZU179" s="176"/>
      <c r="SZV179" s="176"/>
      <c r="SZW179" s="176"/>
      <c r="SZX179" s="176"/>
      <c r="SZY179" s="176"/>
      <c r="SZZ179" s="176"/>
      <c r="TAA179" s="176"/>
      <c r="TAB179" s="176"/>
      <c r="TAC179" s="176"/>
      <c r="TAD179" s="176"/>
      <c r="TAE179" s="176"/>
      <c r="TAF179" s="176"/>
      <c r="TAG179" s="176"/>
      <c r="TAH179" s="176"/>
      <c r="TAI179" s="176"/>
      <c r="TAJ179" s="176"/>
      <c r="TAK179" s="176"/>
      <c r="TAL179" s="176"/>
      <c r="TAM179" s="176"/>
      <c r="TAN179" s="176"/>
      <c r="TAO179" s="176"/>
      <c r="TAP179" s="176"/>
      <c r="TAQ179" s="176"/>
      <c r="TAR179" s="176"/>
      <c r="TAS179" s="176"/>
      <c r="TAT179" s="176"/>
      <c r="TAU179" s="176"/>
      <c r="TAV179" s="176"/>
      <c r="TAW179" s="176"/>
      <c r="TAX179" s="176"/>
      <c r="TAY179" s="176"/>
      <c r="TAZ179" s="176"/>
      <c r="TBA179" s="176"/>
      <c r="TBB179" s="176"/>
      <c r="TBC179" s="176"/>
      <c r="TBD179" s="176"/>
      <c r="TBE179" s="176"/>
      <c r="TBF179" s="176"/>
      <c r="TBG179" s="176"/>
      <c r="TBH179" s="176"/>
      <c r="TBI179" s="176"/>
      <c r="TBJ179" s="176"/>
      <c r="TBK179" s="176"/>
      <c r="TBL179" s="176"/>
      <c r="TBM179" s="176"/>
      <c r="TBN179" s="176"/>
      <c r="TBO179" s="176"/>
      <c r="TBP179" s="176"/>
      <c r="TBQ179" s="176"/>
      <c r="TBR179" s="176"/>
      <c r="TBS179" s="176"/>
      <c r="TBT179" s="176"/>
      <c r="TBU179" s="176"/>
      <c r="TBV179" s="176"/>
      <c r="TBW179" s="176"/>
      <c r="TBX179" s="176"/>
      <c r="TBY179" s="176"/>
      <c r="TBZ179" s="176"/>
      <c r="TCA179" s="176"/>
      <c r="TCB179" s="176"/>
      <c r="TCC179" s="176"/>
      <c r="TCD179" s="176"/>
      <c r="TCE179" s="176"/>
      <c r="TCF179" s="176"/>
      <c r="TCG179" s="176"/>
      <c r="TCH179" s="176"/>
      <c r="TCI179" s="176"/>
      <c r="TCJ179" s="176"/>
      <c r="TCK179" s="176"/>
      <c r="TCL179" s="176"/>
      <c r="TCM179" s="176"/>
      <c r="TCN179" s="176"/>
      <c r="TCO179" s="176"/>
      <c r="TCP179" s="176"/>
      <c r="TCQ179" s="176"/>
      <c r="TCR179" s="176"/>
      <c r="TCS179" s="176"/>
      <c r="TCT179" s="176"/>
      <c r="TCU179" s="176"/>
      <c r="TCV179" s="176"/>
      <c r="TCW179" s="176"/>
      <c r="TCX179" s="176"/>
      <c r="TCY179" s="176"/>
      <c r="TCZ179" s="176"/>
      <c r="TDA179" s="176"/>
      <c r="TDB179" s="176"/>
      <c r="TDC179" s="176"/>
      <c r="TDD179" s="176"/>
      <c r="TDE179" s="176"/>
      <c r="TDF179" s="176"/>
      <c r="TDG179" s="176"/>
      <c r="TDH179" s="176"/>
      <c r="TDI179" s="176"/>
      <c r="TDJ179" s="176"/>
      <c r="TDK179" s="176"/>
      <c r="TDL179" s="176"/>
      <c r="TDM179" s="176"/>
      <c r="TDN179" s="176"/>
      <c r="TDO179" s="176"/>
      <c r="TDP179" s="176"/>
      <c r="TDQ179" s="176"/>
      <c r="TDR179" s="176"/>
      <c r="TDS179" s="176"/>
      <c r="TDT179" s="176"/>
      <c r="TDU179" s="176"/>
      <c r="TDV179" s="176"/>
      <c r="TDW179" s="176"/>
      <c r="TDX179" s="176"/>
      <c r="TDY179" s="176"/>
      <c r="TDZ179" s="176"/>
      <c r="TEA179" s="176"/>
      <c r="TEB179" s="176"/>
      <c r="TEC179" s="176"/>
      <c r="TED179" s="176"/>
      <c r="TEE179" s="176"/>
      <c r="TEF179" s="176"/>
      <c r="TEG179" s="176"/>
      <c r="TEH179" s="176"/>
      <c r="TEI179" s="176"/>
      <c r="TEJ179" s="176"/>
      <c r="TEK179" s="176"/>
      <c r="TEL179" s="176"/>
      <c r="TEM179" s="176"/>
      <c r="TEN179" s="176"/>
      <c r="TEO179" s="176"/>
      <c r="TEP179" s="176"/>
      <c r="TEQ179" s="176"/>
      <c r="TER179" s="176"/>
      <c r="TES179" s="176"/>
      <c r="TET179" s="176"/>
      <c r="TEU179" s="176"/>
      <c r="TEV179" s="176"/>
      <c r="TEW179" s="176"/>
      <c r="TEX179" s="176"/>
      <c r="TEY179" s="176"/>
      <c r="TEZ179" s="176"/>
      <c r="TFA179" s="176"/>
      <c r="TFB179" s="176"/>
      <c r="TFC179" s="176"/>
      <c r="TFD179" s="176"/>
      <c r="TFE179" s="176"/>
      <c r="TFF179" s="176"/>
      <c r="TFG179" s="176"/>
      <c r="TFH179" s="176"/>
      <c r="TFI179" s="176"/>
      <c r="TFJ179" s="176"/>
      <c r="TFK179" s="176"/>
      <c r="TFL179" s="176"/>
      <c r="TFM179" s="176"/>
      <c r="TFN179" s="176"/>
      <c r="TFO179" s="176"/>
      <c r="TFP179" s="176"/>
      <c r="TFQ179" s="176"/>
      <c r="TFR179" s="176"/>
      <c r="TFS179" s="176"/>
      <c r="TFT179" s="176"/>
      <c r="TFU179" s="176"/>
      <c r="TFV179" s="176"/>
      <c r="TFW179" s="176"/>
      <c r="TFX179" s="176"/>
      <c r="TFY179" s="176"/>
      <c r="TFZ179" s="176"/>
      <c r="TGA179" s="176"/>
      <c r="TGB179" s="176"/>
      <c r="TGC179" s="176"/>
      <c r="TGD179" s="176"/>
      <c r="TGE179" s="176"/>
      <c r="TGF179" s="176"/>
      <c r="TGG179" s="176"/>
      <c r="TGH179" s="176"/>
      <c r="TGI179" s="176"/>
      <c r="TGJ179" s="176"/>
      <c r="TGK179" s="176"/>
      <c r="TGL179" s="176"/>
      <c r="TGM179" s="176"/>
      <c r="TGN179" s="176"/>
      <c r="TGO179" s="176"/>
      <c r="TGP179" s="176"/>
      <c r="TGQ179" s="176"/>
      <c r="TGR179" s="176"/>
      <c r="TGS179" s="176"/>
      <c r="TGT179" s="176"/>
      <c r="TGU179" s="176"/>
      <c r="TGV179" s="176"/>
      <c r="TGW179" s="176"/>
      <c r="TGX179" s="176"/>
      <c r="TGY179" s="176"/>
      <c r="TGZ179" s="176"/>
      <c r="THA179" s="176"/>
      <c r="THB179" s="176"/>
      <c r="THC179" s="176"/>
      <c r="THD179" s="176"/>
      <c r="THE179" s="176"/>
      <c r="THF179" s="176"/>
      <c r="THG179" s="176"/>
      <c r="THH179" s="176"/>
      <c r="THI179" s="176"/>
      <c r="THJ179" s="176"/>
      <c r="THK179" s="176"/>
      <c r="THL179" s="176"/>
      <c r="THM179" s="176"/>
      <c r="THN179" s="176"/>
      <c r="THO179" s="176"/>
      <c r="THP179" s="176"/>
      <c r="THQ179" s="176"/>
      <c r="THR179" s="176"/>
      <c r="THS179" s="176"/>
      <c r="THT179" s="176"/>
      <c r="THU179" s="176"/>
      <c r="THV179" s="176"/>
      <c r="THW179" s="176"/>
      <c r="THX179" s="176"/>
      <c r="THY179" s="176"/>
      <c r="THZ179" s="176"/>
      <c r="TIA179" s="176"/>
      <c r="TIB179" s="176"/>
      <c r="TIC179" s="176"/>
      <c r="TID179" s="176"/>
      <c r="TIE179" s="176"/>
      <c r="TIF179" s="176"/>
      <c r="TIG179" s="176"/>
      <c r="TIH179" s="176"/>
      <c r="TII179" s="176"/>
      <c r="TIJ179" s="176"/>
      <c r="TIK179" s="176"/>
      <c r="TIL179" s="176"/>
      <c r="TIM179" s="176"/>
      <c r="TIN179" s="176"/>
      <c r="TIO179" s="176"/>
      <c r="TIP179" s="176"/>
      <c r="TIQ179" s="176"/>
      <c r="TIR179" s="176"/>
      <c r="TIS179" s="176"/>
      <c r="TIT179" s="176"/>
      <c r="TIU179" s="176"/>
      <c r="TIV179" s="176"/>
      <c r="TIW179" s="176"/>
      <c r="TIX179" s="176"/>
      <c r="TIY179" s="176"/>
      <c r="TIZ179" s="176"/>
      <c r="TJA179" s="176"/>
      <c r="TJB179" s="176"/>
      <c r="TJC179" s="176"/>
      <c r="TJD179" s="176"/>
      <c r="TJE179" s="176"/>
      <c r="TJF179" s="176"/>
      <c r="TJG179" s="176"/>
      <c r="TJH179" s="176"/>
      <c r="TJI179" s="176"/>
      <c r="TJJ179" s="176"/>
      <c r="TJK179" s="176"/>
      <c r="TJL179" s="176"/>
      <c r="TJM179" s="176"/>
      <c r="TJN179" s="176"/>
      <c r="TJO179" s="176"/>
      <c r="TJP179" s="176"/>
      <c r="TJQ179" s="176"/>
      <c r="TJR179" s="176"/>
      <c r="TJS179" s="176"/>
      <c r="TJT179" s="176"/>
      <c r="TJU179" s="176"/>
      <c r="TJV179" s="176"/>
      <c r="TJW179" s="176"/>
      <c r="TJX179" s="176"/>
      <c r="TJY179" s="176"/>
      <c r="TJZ179" s="176"/>
      <c r="TKA179" s="176"/>
      <c r="TKB179" s="176"/>
      <c r="TKC179" s="176"/>
      <c r="TKD179" s="176"/>
      <c r="TKE179" s="176"/>
      <c r="TKF179" s="176"/>
      <c r="TKG179" s="176"/>
      <c r="TKH179" s="176"/>
      <c r="TKI179" s="176"/>
      <c r="TKJ179" s="176"/>
      <c r="TKK179" s="176"/>
      <c r="TKL179" s="176"/>
      <c r="TKM179" s="176"/>
      <c r="TKN179" s="176"/>
      <c r="TKO179" s="176"/>
      <c r="TKP179" s="176"/>
      <c r="TKQ179" s="176"/>
      <c r="TKR179" s="176"/>
      <c r="TKS179" s="176"/>
      <c r="TKT179" s="176"/>
      <c r="TKU179" s="176"/>
      <c r="TKV179" s="176"/>
      <c r="TKW179" s="176"/>
      <c r="TKX179" s="176"/>
      <c r="TKY179" s="176"/>
      <c r="TKZ179" s="176"/>
      <c r="TLA179" s="176"/>
      <c r="TLB179" s="176"/>
      <c r="TLC179" s="176"/>
      <c r="TLD179" s="176"/>
      <c r="TLE179" s="176"/>
      <c r="TLF179" s="176"/>
      <c r="TLG179" s="176"/>
      <c r="TLH179" s="176"/>
      <c r="TLI179" s="176"/>
      <c r="TLJ179" s="176"/>
      <c r="TLK179" s="176"/>
      <c r="TLL179" s="176"/>
      <c r="TLM179" s="176"/>
      <c r="TLN179" s="176"/>
      <c r="TLO179" s="176"/>
      <c r="TLP179" s="176"/>
      <c r="TLQ179" s="176"/>
      <c r="TLR179" s="176"/>
      <c r="TLS179" s="176"/>
      <c r="TLT179" s="176"/>
      <c r="TLU179" s="176"/>
      <c r="TLV179" s="176"/>
      <c r="TLW179" s="176"/>
      <c r="TLX179" s="176"/>
      <c r="TLY179" s="176"/>
      <c r="TLZ179" s="176"/>
      <c r="TMA179" s="176"/>
      <c r="TMB179" s="176"/>
      <c r="TMC179" s="176"/>
      <c r="TMD179" s="176"/>
      <c r="TME179" s="176"/>
      <c r="TMF179" s="176"/>
      <c r="TMG179" s="176"/>
      <c r="TMH179" s="176"/>
      <c r="TMI179" s="176"/>
      <c r="TMJ179" s="176"/>
      <c r="TMK179" s="176"/>
      <c r="TML179" s="176"/>
      <c r="TMM179" s="176"/>
      <c r="TMN179" s="176"/>
      <c r="TMO179" s="176"/>
      <c r="TMP179" s="176"/>
      <c r="TMQ179" s="176"/>
      <c r="TMR179" s="176"/>
      <c r="TMS179" s="176"/>
      <c r="TMT179" s="176"/>
      <c r="TMU179" s="176"/>
      <c r="TMV179" s="176"/>
      <c r="TMW179" s="176"/>
      <c r="TMX179" s="176"/>
      <c r="TMY179" s="176"/>
      <c r="TMZ179" s="176"/>
      <c r="TNA179" s="176"/>
      <c r="TNB179" s="176"/>
      <c r="TNC179" s="176"/>
      <c r="TND179" s="176"/>
      <c r="TNE179" s="176"/>
      <c r="TNF179" s="176"/>
      <c r="TNG179" s="176"/>
      <c r="TNH179" s="176"/>
      <c r="TNI179" s="176"/>
      <c r="TNJ179" s="176"/>
      <c r="TNK179" s="176"/>
      <c r="TNL179" s="176"/>
      <c r="TNM179" s="176"/>
      <c r="TNN179" s="176"/>
      <c r="TNO179" s="176"/>
      <c r="TNP179" s="176"/>
      <c r="TNQ179" s="176"/>
      <c r="TNR179" s="176"/>
      <c r="TNS179" s="176"/>
      <c r="TNT179" s="176"/>
      <c r="TNU179" s="176"/>
      <c r="TNV179" s="176"/>
      <c r="TNW179" s="176"/>
      <c r="TNX179" s="176"/>
      <c r="TNY179" s="176"/>
      <c r="TNZ179" s="176"/>
      <c r="TOA179" s="176"/>
      <c r="TOB179" s="176"/>
      <c r="TOC179" s="176"/>
      <c r="TOD179" s="176"/>
      <c r="TOE179" s="176"/>
      <c r="TOF179" s="176"/>
      <c r="TOG179" s="176"/>
      <c r="TOH179" s="176"/>
      <c r="TOI179" s="176"/>
      <c r="TOJ179" s="176"/>
      <c r="TOK179" s="176"/>
      <c r="TOL179" s="176"/>
      <c r="TOM179" s="176"/>
      <c r="TON179" s="176"/>
      <c r="TOO179" s="176"/>
      <c r="TOP179" s="176"/>
      <c r="TOQ179" s="176"/>
      <c r="TOR179" s="176"/>
      <c r="TOS179" s="176"/>
      <c r="TOT179" s="176"/>
      <c r="TOU179" s="176"/>
      <c r="TOV179" s="176"/>
      <c r="TOW179" s="176"/>
      <c r="TOX179" s="176"/>
      <c r="TOY179" s="176"/>
      <c r="TOZ179" s="176"/>
      <c r="TPA179" s="176"/>
      <c r="TPB179" s="176"/>
      <c r="TPC179" s="176"/>
      <c r="TPD179" s="176"/>
      <c r="TPE179" s="176"/>
      <c r="TPF179" s="176"/>
      <c r="TPG179" s="176"/>
      <c r="TPH179" s="176"/>
      <c r="TPI179" s="176"/>
      <c r="TPJ179" s="176"/>
      <c r="TPK179" s="176"/>
      <c r="TPL179" s="176"/>
      <c r="TPM179" s="176"/>
      <c r="TPN179" s="176"/>
      <c r="TPO179" s="176"/>
      <c r="TPP179" s="176"/>
      <c r="TPQ179" s="176"/>
      <c r="TPR179" s="176"/>
      <c r="TPS179" s="176"/>
      <c r="TPT179" s="176"/>
      <c r="TPU179" s="176"/>
      <c r="TPV179" s="176"/>
      <c r="TPW179" s="176"/>
      <c r="TPX179" s="176"/>
      <c r="TPY179" s="176"/>
      <c r="TPZ179" s="176"/>
      <c r="TQA179" s="176"/>
      <c r="TQB179" s="176"/>
      <c r="TQC179" s="176"/>
      <c r="TQD179" s="176"/>
      <c r="TQE179" s="176"/>
      <c r="TQF179" s="176"/>
      <c r="TQG179" s="176"/>
      <c r="TQH179" s="176"/>
      <c r="TQI179" s="176"/>
      <c r="TQJ179" s="176"/>
      <c r="TQK179" s="176"/>
      <c r="TQL179" s="176"/>
      <c r="TQM179" s="176"/>
      <c r="TQN179" s="176"/>
      <c r="TQO179" s="176"/>
      <c r="TQP179" s="176"/>
      <c r="TQQ179" s="176"/>
      <c r="TQR179" s="176"/>
      <c r="TQS179" s="176"/>
      <c r="TQT179" s="176"/>
      <c r="TQU179" s="176"/>
      <c r="TQV179" s="176"/>
      <c r="TQW179" s="176"/>
      <c r="TQX179" s="176"/>
      <c r="TQY179" s="176"/>
      <c r="TQZ179" s="176"/>
      <c r="TRA179" s="176"/>
      <c r="TRB179" s="176"/>
      <c r="TRC179" s="176"/>
      <c r="TRD179" s="176"/>
      <c r="TRE179" s="176"/>
      <c r="TRF179" s="176"/>
      <c r="TRG179" s="176"/>
      <c r="TRH179" s="176"/>
      <c r="TRI179" s="176"/>
      <c r="TRJ179" s="176"/>
      <c r="TRK179" s="176"/>
      <c r="TRL179" s="176"/>
      <c r="TRM179" s="176"/>
      <c r="TRN179" s="176"/>
      <c r="TRO179" s="176"/>
      <c r="TRP179" s="176"/>
      <c r="TRQ179" s="176"/>
      <c r="TRR179" s="176"/>
      <c r="TRS179" s="176"/>
      <c r="TRT179" s="176"/>
      <c r="TRU179" s="176"/>
      <c r="TRV179" s="176"/>
      <c r="TRW179" s="176"/>
      <c r="TRX179" s="176"/>
      <c r="TRY179" s="176"/>
      <c r="TRZ179" s="176"/>
      <c r="TSA179" s="176"/>
      <c r="TSB179" s="176"/>
      <c r="TSC179" s="176"/>
      <c r="TSD179" s="176"/>
      <c r="TSE179" s="176"/>
      <c r="TSF179" s="176"/>
      <c r="TSG179" s="176"/>
      <c r="TSH179" s="176"/>
      <c r="TSI179" s="176"/>
      <c r="TSJ179" s="176"/>
      <c r="TSK179" s="176"/>
      <c r="TSL179" s="176"/>
      <c r="TSM179" s="176"/>
      <c r="TSN179" s="176"/>
      <c r="TSO179" s="176"/>
      <c r="TSP179" s="176"/>
      <c r="TSQ179" s="176"/>
      <c r="TSR179" s="176"/>
      <c r="TSS179" s="176"/>
      <c r="TST179" s="176"/>
      <c r="TSU179" s="176"/>
      <c r="TSV179" s="176"/>
      <c r="TSW179" s="176"/>
      <c r="TSX179" s="176"/>
      <c r="TSY179" s="176"/>
      <c r="TSZ179" s="176"/>
      <c r="TTA179" s="176"/>
      <c r="TTB179" s="176"/>
      <c r="TTC179" s="176"/>
      <c r="TTD179" s="176"/>
      <c r="TTE179" s="176"/>
      <c r="TTF179" s="176"/>
      <c r="TTG179" s="176"/>
      <c r="TTH179" s="176"/>
      <c r="TTI179" s="176"/>
      <c r="TTJ179" s="176"/>
      <c r="TTK179" s="176"/>
      <c r="TTL179" s="176"/>
      <c r="TTM179" s="176"/>
      <c r="TTN179" s="176"/>
      <c r="TTO179" s="176"/>
      <c r="TTP179" s="176"/>
      <c r="TTQ179" s="176"/>
      <c r="TTR179" s="176"/>
      <c r="TTS179" s="176"/>
      <c r="TTT179" s="176"/>
      <c r="TTU179" s="176"/>
      <c r="TTV179" s="176"/>
      <c r="TTW179" s="176"/>
      <c r="TTX179" s="176"/>
      <c r="TTY179" s="176"/>
      <c r="TTZ179" s="176"/>
      <c r="TUA179" s="176"/>
      <c r="TUB179" s="176"/>
      <c r="TUC179" s="176"/>
      <c r="TUD179" s="176"/>
      <c r="TUE179" s="176"/>
      <c r="TUF179" s="176"/>
      <c r="TUG179" s="176"/>
      <c r="TUH179" s="176"/>
      <c r="TUI179" s="176"/>
      <c r="TUJ179" s="176"/>
      <c r="TUK179" s="176"/>
      <c r="TUL179" s="176"/>
      <c r="TUM179" s="176"/>
      <c r="TUN179" s="176"/>
      <c r="TUO179" s="176"/>
      <c r="TUP179" s="176"/>
      <c r="TUQ179" s="176"/>
      <c r="TUR179" s="176"/>
      <c r="TUS179" s="176"/>
      <c r="TUT179" s="176"/>
      <c r="TUU179" s="176"/>
      <c r="TUV179" s="176"/>
      <c r="TUW179" s="176"/>
      <c r="TUX179" s="176"/>
      <c r="TUY179" s="176"/>
      <c r="TUZ179" s="176"/>
      <c r="TVA179" s="176"/>
      <c r="TVB179" s="176"/>
      <c r="TVC179" s="176"/>
      <c r="TVD179" s="176"/>
      <c r="TVE179" s="176"/>
      <c r="TVF179" s="176"/>
      <c r="TVG179" s="176"/>
      <c r="TVH179" s="176"/>
      <c r="TVI179" s="176"/>
      <c r="TVJ179" s="176"/>
      <c r="TVK179" s="176"/>
      <c r="TVL179" s="176"/>
      <c r="TVM179" s="176"/>
      <c r="TVN179" s="176"/>
      <c r="TVO179" s="176"/>
      <c r="TVP179" s="176"/>
      <c r="TVQ179" s="176"/>
      <c r="TVR179" s="176"/>
      <c r="TVS179" s="176"/>
      <c r="TVT179" s="176"/>
      <c r="TVU179" s="176"/>
      <c r="TVV179" s="176"/>
      <c r="TVW179" s="176"/>
      <c r="TVX179" s="176"/>
      <c r="TVY179" s="176"/>
      <c r="TVZ179" s="176"/>
      <c r="TWA179" s="176"/>
      <c r="TWB179" s="176"/>
      <c r="TWC179" s="176"/>
      <c r="TWD179" s="176"/>
      <c r="TWE179" s="176"/>
      <c r="TWF179" s="176"/>
      <c r="TWG179" s="176"/>
      <c r="TWH179" s="176"/>
      <c r="TWI179" s="176"/>
      <c r="TWJ179" s="176"/>
      <c r="TWK179" s="176"/>
      <c r="TWL179" s="176"/>
      <c r="TWM179" s="176"/>
      <c r="TWN179" s="176"/>
      <c r="TWO179" s="176"/>
      <c r="TWP179" s="176"/>
      <c r="TWQ179" s="176"/>
      <c r="TWR179" s="176"/>
      <c r="TWS179" s="176"/>
      <c r="TWT179" s="176"/>
      <c r="TWU179" s="176"/>
      <c r="TWV179" s="176"/>
      <c r="TWW179" s="176"/>
      <c r="TWX179" s="176"/>
      <c r="TWY179" s="176"/>
      <c r="TWZ179" s="176"/>
      <c r="TXA179" s="176"/>
      <c r="TXB179" s="176"/>
      <c r="TXC179" s="176"/>
      <c r="TXD179" s="176"/>
      <c r="TXE179" s="176"/>
      <c r="TXF179" s="176"/>
      <c r="TXG179" s="176"/>
      <c r="TXH179" s="176"/>
      <c r="TXI179" s="176"/>
      <c r="TXJ179" s="176"/>
      <c r="TXK179" s="176"/>
      <c r="TXL179" s="176"/>
      <c r="TXM179" s="176"/>
      <c r="TXN179" s="176"/>
      <c r="TXO179" s="176"/>
      <c r="TXP179" s="176"/>
      <c r="TXQ179" s="176"/>
      <c r="TXR179" s="176"/>
      <c r="TXS179" s="176"/>
      <c r="TXT179" s="176"/>
      <c r="TXU179" s="176"/>
      <c r="TXV179" s="176"/>
      <c r="TXW179" s="176"/>
      <c r="TXX179" s="176"/>
      <c r="TXY179" s="176"/>
      <c r="TXZ179" s="176"/>
      <c r="TYA179" s="176"/>
      <c r="TYB179" s="176"/>
      <c r="TYC179" s="176"/>
      <c r="TYD179" s="176"/>
      <c r="TYE179" s="176"/>
      <c r="TYF179" s="176"/>
      <c r="TYG179" s="176"/>
      <c r="TYH179" s="176"/>
      <c r="TYI179" s="176"/>
      <c r="TYJ179" s="176"/>
      <c r="TYK179" s="176"/>
      <c r="TYL179" s="176"/>
      <c r="TYM179" s="176"/>
      <c r="TYN179" s="176"/>
      <c r="TYO179" s="176"/>
      <c r="TYP179" s="176"/>
      <c r="TYQ179" s="176"/>
      <c r="TYR179" s="176"/>
      <c r="TYS179" s="176"/>
      <c r="TYT179" s="176"/>
      <c r="TYU179" s="176"/>
      <c r="TYV179" s="176"/>
      <c r="TYW179" s="176"/>
      <c r="TYX179" s="176"/>
      <c r="TYY179" s="176"/>
      <c r="TYZ179" s="176"/>
      <c r="TZA179" s="176"/>
      <c r="TZB179" s="176"/>
      <c r="TZC179" s="176"/>
      <c r="TZD179" s="176"/>
      <c r="TZE179" s="176"/>
      <c r="TZF179" s="176"/>
      <c r="TZG179" s="176"/>
      <c r="TZH179" s="176"/>
      <c r="TZI179" s="176"/>
      <c r="TZJ179" s="176"/>
      <c r="TZK179" s="176"/>
      <c r="TZL179" s="176"/>
      <c r="TZM179" s="176"/>
      <c r="TZN179" s="176"/>
      <c r="TZO179" s="176"/>
      <c r="TZP179" s="176"/>
      <c r="TZQ179" s="176"/>
      <c r="TZR179" s="176"/>
      <c r="TZS179" s="176"/>
      <c r="TZT179" s="176"/>
      <c r="TZU179" s="176"/>
      <c r="TZV179" s="176"/>
      <c r="TZW179" s="176"/>
      <c r="TZX179" s="176"/>
      <c r="TZY179" s="176"/>
      <c r="TZZ179" s="176"/>
      <c r="UAA179" s="176"/>
      <c r="UAB179" s="176"/>
      <c r="UAC179" s="176"/>
      <c r="UAD179" s="176"/>
      <c r="UAE179" s="176"/>
      <c r="UAF179" s="176"/>
      <c r="UAG179" s="176"/>
      <c r="UAH179" s="176"/>
      <c r="UAI179" s="176"/>
      <c r="UAJ179" s="176"/>
      <c r="UAK179" s="176"/>
      <c r="UAL179" s="176"/>
      <c r="UAM179" s="176"/>
      <c r="UAN179" s="176"/>
      <c r="UAO179" s="176"/>
      <c r="UAP179" s="176"/>
      <c r="UAQ179" s="176"/>
      <c r="UAR179" s="176"/>
      <c r="UAS179" s="176"/>
      <c r="UAT179" s="176"/>
      <c r="UAU179" s="176"/>
      <c r="UAV179" s="176"/>
      <c r="UAW179" s="176"/>
      <c r="UAX179" s="176"/>
      <c r="UAY179" s="176"/>
      <c r="UAZ179" s="176"/>
      <c r="UBA179" s="176"/>
      <c r="UBB179" s="176"/>
      <c r="UBC179" s="176"/>
      <c r="UBD179" s="176"/>
      <c r="UBE179" s="176"/>
      <c r="UBF179" s="176"/>
      <c r="UBG179" s="176"/>
      <c r="UBH179" s="176"/>
      <c r="UBI179" s="176"/>
      <c r="UBJ179" s="176"/>
      <c r="UBK179" s="176"/>
      <c r="UBL179" s="176"/>
      <c r="UBM179" s="176"/>
      <c r="UBN179" s="176"/>
      <c r="UBO179" s="176"/>
      <c r="UBP179" s="176"/>
      <c r="UBQ179" s="176"/>
      <c r="UBR179" s="176"/>
      <c r="UBS179" s="176"/>
      <c r="UBT179" s="176"/>
      <c r="UBU179" s="176"/>
      <c r="UBV179" s="176"/>
      <c r="UBW179" s="176"/>
      <c r="UBX179" s="176"/>
      <c r="UBY179" s="176"/>
      <c r="UBZ179" s="176"/>
      <c r="UCA179" s="176"/>
      <c r="UCB179" s="176"/>
      <c r="UCC179" s="176"/>
      <c r="UCD179" s="176"/>
      <c r="UCE179" s="176"/>
      <c r="UCF179" s="176"/>
      <c r="UCG179" s="176"/>
      <c r="UCH179" s="176"/>
      <c r="UCI179" s="176"/>
      <c r="UCJ179" s="176"/>
      <c r="UCK179" s="176"/>
      <c r="UCL179" s="176"/>
      <c r="UCM179" s="176"/>
      <c r="UCN179" s="176"/>
      <c r="UCO179" s="176"/>
      <c r="UCP179" s="176"/>
      <c r="UCQ179" s="176"/>
      <c r="UCR179" s="176"/>
      <c r="UCS179" s="176"/>
      <c r="UCT179" s="176"/>
      <c r="UCU179" s="176"/>
      <c r="UCV179" s="176"/>
      <c r="UCW179" s="176"/>
      <c r="UCX179" s="176"/>
      <c r="UCY179" s="176"/>
      <c r="UCZ179" s="176"/>
      <c r="UDA179" s="176"/>
      <c r="UDB179" s="176"/>
      <c r="UDC179" s="176"/>
      <c r="UDD179" s="176"/>
      <c r="UDE179" s="176"/>
      <c r="UDF179" s="176"/>
      <c r="UDG179" s="176"/>
      <c r="UDH179" s="176"/>
      <c r="UDI179" s="176"/>
      <c r="UDJ179" s="176"/>
      <c r="UDK179" s="176"/>
      <c r="UDL179" s="176"/>
      <c r="UDM179" s="176"/>
      <c r="UDN179" s="176"/>
      <c r="UDO179" s="176"/>
      <c r="UDP179" s="176"/>
      <c r="UDQ179" s="176"/>
      <c r="UDR179" s="176"/>
      <c r="UDS179" s="176"/>
      <c r="UDT179" s="176"/>
      <c r="UDU179" s="176"/>
      <c r="UDV179" s="176"/>
      <c r="UDW179" s="176"/>
      <c r="UDX179" s="176"/>
      <c r="UDY179" s="176"/>
      <c r="UDZ179" s="176"/>
      <c r="UEA179" s="176"/>
      <c r="UEB179" s="176"/>
      <c r="UEC179" s="176"/>
      <c r="UED179" s="176"/>
      <c r="UEE179" s="176"/>
      <c r="UEF179" s="176"/>
      <c r="UEG179" s="176"/>
      <c r="UEH179" s="176"/>
      <c r="UEI179" s="176"/>
      <c r="UEJ179" s="176"/>
      <c r="UEK179" s="176"/>
      <c r="UEL179" s="176"/>
      <c r="UEM179" s="176"/>
      <c r="UEN179" s="176"/>
      <c r="UEO179" s="176"/>
      <c r="UEP179" s="176"/>
      <c r="UEQ179" s="176"/>
      <c r="UER179" s="176"/>
      <c r="UES179" s="176"/>
      <c r="UET179" s="176"/>
      <c r="UEU179" s="176"/>
      <c r="UEV179" s="176"/>
      <c r="UEW179" s="176"/>
      <c r="UEX179" s="176"/>
      <c r="UEY179" s="176"/>
      <c r="UEZ179" s="176"/>
      <c r="UFA179" s="176"/>
      <c r="UFB179" s="176"/>
      <c r="UFC179" s="176"/>
      <c r="UFD179" s="176"/>
      <c r="UFE179" s="176"/>
      <c r="UFF179" s="176"/>
      <c r="UFG179" s="176"/>
      <c r="UFH179" s="176"/>
      <c r="UFI179" s="176"/>
      <c r="UFJ179" s="176"/>
      <c r="UFK179" s="176"/>
      <c r="UFL179" s="176"/>
      <c r="UFM179" s="176"/>
      <c r="UFN179" s="176"/>
      <c r="UFO179" s="176"/>
      <c r="UFP179" s="176"/>
      <c r="UFQ179" s="176"/>
      <c r="UFR179" s="176"/>
      <c r="UFS179" s="176"/>
      <c r="UFT179" s="176"/>
      <c r="UFU179" s="176"/>
      <c r="UFV179" s="176"/>
      <c r="UFW179" s="176"/>
      <c r="UFX179" s="176"/>
      <c r="UFY179" s="176"/>
      <c r="UFZ179" s="176"/>
      <c r="UGA179" s="176"/>
      <c r="UGB179" s="176"/>
      <c r="UGC179" s="176"/>
      <c r="UGD179" s="176"/>
      <c r="UGE179" s="176"/>
      <c r="UGF179" s="176"/>
      <c r="UGG179" s="176"/>
      <c r="UGH179" s="176"/>
      <c r="UGI179" s="176"/>
      <c r="UGJ179" s="176"/>
      <c r="UGK179" s="176"/>
      <c r="UGL179" s="176"/>
      <c r="UGM179" s="176"/>
      <c r="UGN179" s="176"/>
      <c r="UGO179" s="176"/>
      <c r="UGP179" s="176"/>
      <c r="UGQ179" s="176"/>
      <c r="UGR179" s="176"/>
      <c r="UGS179" s="176"/>
      <c r="UGT179" s="176"/>
      <c r="UGU179" s="176"/>
      <c r="UGV179" s="176"/>
      <c r="UGW179" s="176"/>
      <c r="UGX179" s="176"/>
      <c r="UGY179" s="176"/>
      <c r="UGZ179" s="176"/>
      <c r="UHA179" s="176"/>
      <c r="UHB179" s="176"/>
      <c r="UHC179" s="176"/>
      <c r="UHD179" s="176"/>
      <c r="UHE179" s="176"/>
      <c r="UHF179" s="176"/>
      <c r="UHG179" s="176"/>
      <c r="UHH179" s="176"/>
      <c r="UHI179" s="176"/>
      <c r="UHJ179" s="176"/>
      <c r="UHK179" s="176"/>
      <c r="UHL179" s="176"/>
      <c r="UHM179" s="176"/>
      <c r="UHN179" s="176"/>
      <c r="UHO179" s="176"/>
      <c r="UHP179" s="176"/>
      <c r="UHQ179" s="176"/>
      <c r="UHR179" s="176"/>
      <c r="UHS179" s="176"/>
      <c r="UHT179" s="176"/>
      <c r="UHU179" s="176"/>
      <c r="UHV179" s="176"/>
      <c r="UHW179" s="176"/>
      <c r="UHX179" s="176"/>
      <c r="UHY179" s="176"/>
      <c r="UHZ179" s="176"/>
      <c r="UIA179" s="176"/>
      <c r="UIB179" s="176"/>
      <c r="UIC179" s="176"/>
      <c r="UID179" s="176"/>
      <c r="UIE179" s="176"/>
      <c r="UIF179" s="176"/>
      <c r="UIG179" s="176"/>
      <c r="UIH179" s="176"/>
      <c r="UII179" s="176"/>
      <c r="UIJ179" s="176"/>
      <c r="UIK179" s="176"/>
      <c r="UIL179" s="176"/>
      <c r="UIM179" s="176"/>
      <c r="UIN179" s="176"/>
      <c r="UIO179" s="176"/>
      <c r="UIP179" s="176"/>
      <c r="UIQ179" s="176"/>
      <c r="UIR179" s="176"/>
      <c r="UIS179" s="176"/>
      <c r="UIT179" s="176"/>
      <c r="UIU179" s="176"/>
      <c r="UIV179" s="176"/>
      <c r="UIW179" s="176"/>
      <c r="UIX179" s="176"/>
      <c r="UIY179" s="176"/>
      <c r="UIZ179" s="176"/>
      <c r="UJA179" s="176"/>
      <c r="UJB179" s="176"/>
      <c r="UJC179" s="176"/>
      <c r="UJD179" s="176"/>
      <c r="UJE179" s="176"/>
      <c r="UJF179" s="176"/>
      <c r="UJG179" s="176"/>
      <c r="UJH179" s="176"/>
      <c r="UJI179" s="176"/>
      <c r="UJJ179" s="176"/>
      <c r="UJK179" s="176"/>
      <c r="UJL179" s="176"/>
      <c r="UJM179" s="176"/>
      <c r="UJN179" s="176"/>
      <c r="UJO179" s="176"/>
      <c r="UJP179" s="176"/>
      <c r="UJQ179" s="176"/>
      <c r="UJR179" s="176"/>
      <c r="UJS179" s="176"/>
      <c r="UJT179" s="176"/>
      <c r="UJU179" s="176"/>
      <c r="UJV179" s="176"/>
      <c r="UJW179" s="176"/>
      <c r="UJX179" s="176"/>
      <c r="UJY179" s="176"/>
      <c r="UJZ179" s="176"/>
      <c r="UKA179" s="176"/>
      <c r="UKB179" s="176"/>
      <c r="UKC179" s="176"/>
      <c r="UKD179" s="176"/>
      <c r="UKE179" s="176"/>
      <c r="UKF179" s="176"/>
      <c r="UKG179" s="176"/>
      <c r="UKH179" s="176"/>
      <c r="UKI179" s="176"/>
      <c r="UKJ179" s="176"/>
      <c r="UKK179" s="176"/>
      <c r="UKL179" s="176"/>
      <c r="UKM179" s="176"/>
      <c r="UKN179" s="176"/>
      <c r="UKO179" s="176"/>
      <c r="UKP179" s="176"/>
      <c r="UKQ179" s="176"/>
      <c r="UKR179" s="176"/>
      <c r="UKS179" s="176"/>
      <c r="UKT179" s="176"/>
      <c r="UKU179" s="176"/>
      <c r="UKV179" s="176"/>
      <c r="UKW179" s="176"/>
      <c r="UKX179" s="176"/>
      <c r="UKY179" s="176"/>
      <c r="UKZ179" s="176"/>
      <c r="ULA179" s="176"/>
      <c r="ULB179" s="176"/>
      <c r="ULC179" s="176"/>
      <c r="ULD179" s="176"/>
      <c r="ULE179" s="176"/>
      <c r="ULF179" s="176"/>
      <c r="ULG179" s="176"/>
      <c r="ULH179" s="176"/>
      <c r="ULI179" s="176"/>
      <c r="ULJ179" s="176"/>
      <c r="ULK179" s="176"/>
      <c r="ULL179" s="176"/>
      <c r="ULM179" s="176"/>
      <c r="ULN179" s="176"/>
      <c r="ULO179" s="176"/>
      <c r="ULP179" s="176"/>
      <c r="ULQ179" s="176"/>
      <c r="ULR179" s="176"/>
      <c r="ULS179" s="176"/>
      <c r="ULT179" s="176"/>
      <c r="ULU179" s="176"/>
      <c r="ULV179" s="176"/>
      <c r="ULW179" s="176"/>
      <c r="ULX179" s="176"/>
      <c r="ULY179" s="176"/>
      <c r="ULZ179" s="176"/>
      <c r="UMA179" s="176"/>
      <c r="UMB179" s="176"/>
      <c r="UMC179" s="176"/>
      <c r="UMD179" s="176"/>
      <c r="UME179" s="176"/>
      <c r="UMF179" s="176"/>
      <c r="UMG179" s="176"/>
      <c r="UMH179" s="176"/>
      <c r="UMI179" s="176"/>
      <c r="UMJ179" s="176"/>
      <c r="UMK179" s="176"/>
      <c r="UML179" s="176"/>
      <c r="UMM179" s="176"/>
      <c r="UMN179" s="176"/>
      <c r="UMO179" s="176"/>
      <c r="UMP179" s="176"/>
      <c r="UMQ179" s="176"/>
      <c r="UMR179" s="176"/>
      <c r="UMS179" s="176"/>
      <c r="UMT179" s="176"/>
      <c r="UMU179" s="176"/>
      <c r="UMV179" s="176"/>
      <c r="UMW179" s="176"/>
      <c r="UMX179" s="176"/>
      <c r="UMY179" s="176"/>
      <c r="UMZ179" s="176"/>
      <c r="UNA179" s="176"/>
      <c r="UNB179" s="176"/>
      <c r="UNC179" s="176"/>
      <c r="UND179" s="176"/>
      <c r="UNE179" s="176"/>
      <c r="UNF179" s="176"/>
      <c r="UNG179" s="176"/>
      <c r="UNH179" s="176"/>
      <c r="UNI179" s="176"/>
      <c r="UNJ179" s="176"/>
      <c r="UNK179" s="176"/>
      <c r="UNL179" s="176"/>
      <c r="UNM179" s="176"/>
      <c r="UNN179" s="176"/>
      <c r="UNO179" s="176"/>
      <c r="UNP179" s="176"/>
      <c r="UNQ179" s="176"/>
      <c r="UNR179" s="176"/>
      <c r="UNS179" s="176"/>
      <c r="UNT179" s="176"/>
      <c r="UNU179" s="176"/>
      <c r="UNV179" s="176"/>
      <c r="UNW179" s="176"/>
      <c r="UNX179" s="176"/>
      <c r="UNY179" s="176"/>
      <c r="UNZ179" s="176"/>
      <c r="UOA179" s="176"/>
      <c r="UOB179" s="176"/>
      <c r="UOC179" s="176"/>
      <c r="UOD179" s="176"/>
      <c r="UOE179" s="176"/>
      <c r="UOF179" s="176"/>
      <c r="UOG179" s="176"/>
      <c r="UOH179" s="176"/>
      <c r="UOI179" s="176"/>
      <c r="UOJ179" s="176"/>
      <c r="UOK179" s="176"/>
      <c r="UOL179" s="176"/>
      <c r="UOM179" s="176"/>
      <c r="UON179" s="176"/>
      <c r="UOO179" s="176"/>
      <c r="UOP179" s="176"/>
      <c r="UOQ179" s="176"/>
      <c r="UOR179" s="176"/>
      <c r="UOS179" s="176"/>
      <c r="UOT179" s="176"/>
      <c r="UOU179" s="176"/>
      <c r="UOV179" s="176"/>
      <c r="UOW179" s="176"/>
      <c r="UOX179" s="176"/>
      <c r="UOY179" s="176"/>
      <c r="UOZ179" s="176"/>
      <c r="UPA179" s="176"/>
      <c r="UPB179" s="176"/>
      <c r="UPC179" s="176"/>
      <c r="UPD179" s="176"/>
      <c r="UPE179" s="176"/>
      <c r="UPF179" s="176"/>
      <c r="UPG179" s="176"/>
      <c r="UPH179" s="176"/>
      <c r="UPI179" s="176"/>
      <c r="UPJ179" s="176"/>
      <c r="UPK179" s="176"/>
      <c r="UPL179" s="176"/>
      <c r="UPM179" s="176"/>
      <c r="UPN179" s="176"/>
      <c r="UPO179" s="176"/>
      <c r="UPP179" s="176"/>
      <c r="UPQ179" s="176"/>
      <c r="UPR179" s="176"/>
      <c r="UPS179" s="176"/>
      <c r="UPT179" s="176"/>
      <c r="UPU179" s="176"/>
      <c r="UPV179" s="176"/>
      <c r="UPW179" s="176"/>
      <c r="UPX179" s="176"/>
      <c r="UPY179" s="176"/>
      <c r="UPZ179" s="176"/>
      <c r="UQA179" s="176"/>
      <c r="UQB179" s="176"/>
      <c r="UQC179" s="176"/>
      <c r="UQD179" s="176"/>
      <c r="UQE179" s="176"/>
      <c r="UQF179" s="176"/>
      <c r="UQG179" s="176"/>
      <c r="UQH179" s="176"/>
      <c r="UQI179" s="176"/>
      <c r="UQJ179" s="176"/>
      <c r="UQK179" s="176"/>
      <c r="UQL179" s="176"/>
      <c r="UQM179" s="176"/>
      <c r="UQN179" s="176"/>
      <c r="UQO179" s="176"/>
      <c r="UQP179" s="176"/>
      <c r="UQQ179" s="176"/>
      <c r="UQR179" s="176"/>
      <c r="UQS179" s="176"/>
      <c r="UQT179" s="176"/>
      <c r="UQU179" s="176"/>
      <c r="UQV179" s="176"/>
      <c r="UQW179" s="176"/>
      <c r="UQX179" s="176"/>
      <c r="UQY179" s="176"/>
      <c r="UQZ179" s="176"/>
      <c r="URA179" s="176"/>
      <c r="URB179" s="176"/>
      <c r="URC179" s="176"/>
      <c r="URD179" s="176"/>
      <c r="URE179" s="176"/>
      <c r="URF179" s="176"/>
      <c r="URG179" s="176"/>
      <c r="URH179" s="176"/>
      <c r="URI179" s="176"/>
      <c r="URJ179" s="176"/>
      <c r="URK179" s="176"/>
      <c r="URL179" s="176"/>
      <c r="URM179" s="176"/>
      <c r="URN179" s="176"/>
      <c r="URO179" s="176"/>
      <c r="URP179" s="176"/>
      <c r="URQ179" s="176"/>
      <c r="URR179" s="176"/>
      <c r="URS179" s="176"/>
      <c r="URT179" s="176"/>
      <c r="URU179" s="176"/>
      <c r="URV179" s="176"/>
      <c r="URW179" s="176"/>
      <c r="URX179" s="176"/>
      <c r="URY179" s="176"/>
      <c r="URZ179" s="176"/>
      <c r="USA179" s="176"/>
      <c r="USB179" s="176"/>
      <c r="USC179" s="176"/>
      <c r="USD179" s="176"/>
      <c r="USE179" s="176"/>
      <c r="USF179" s="176"/>
      <c r="USG179" s="176"/>
      <c r="USH179" s="176"/>
      <c r="USI179" s="176"/>
      <c r="USJ179" s="176"/>
      <c r="USK179" s="176"/>
      <c r="USL179" s="176"/>
      <c r="USM179" s="176"/>
      <c r="USN179" s="176"/>
      <c r="USO179" s="176"/>
      <c r="USP179" s="176"/>
      <c r="USQ179" s="176"/>
      <c r="USR179" s="176"/>
      <c r="USS179" s="176"/>
      <c r="UST179" s="176"/>
      <c r="USU179" s="176"/>
      <c r="USV179" s="176"/>
      <c r="USW179" s="176"/>
      <c r="USX179" s="176"/>
      <c r="USY179" s="176"/>
      <c r="USZ179" s="176"/>
      <c r="UTA179" s="176"/>
      <c r="UTB179" s="176"/>
      <c r="UTC179" s="176"/>
      <c r="UTD179" s="176"/>
      <c r="UTE179" s="176"/>
      <c r="UTF179" s="176"/>
      <c r="UTG179" s="176"/>
      <c r="UTH179" s="176"/>
      <c r="UTI179" s="176"/>
      <c r="UTJ179" s="176"/>
      <c r="UTK179" s="176"/>
      <c r="UTL179" s="176"/>
      <c r="UTM179" s="176"/>
      <c r="UTN179" s="176"/>
      <c r="UTO179" s="176"/>
      <c r="UTP179" s="176"/>
      <c r="UTQ179" s="176"/>
      <c r="UTR179" s="176"/>
      <c r="UTS179" s="176"/>
      <c r="UTT179" s="176"/>
      <c r="UTU179" s="176"/>
      <c r="UTV179" s="176"/>
      <c r="UTW179" s="176"/>
      <c r="UTX179" s="176"/>
      <c r="UTY179" s="176"/>
      <c r="UTZ179" s="176"/>
      <c r="UUA179" s="176"/>
      <c r="UUB179" s="176"/>
      <c r="UUC179" s="176"/>
      <c r="UUD179" s="176"/>
      <c r="UUE179" s="176"/>
      <c r="UUF179" s="176"/>
      <c r="UUG179" s="176"/>
      <c r="UUH179" s="176"/>
      <c r="UUI179" s="176"/>
      <c r="UUJ179" s="176"/>
      <c r="UUK179" s="176"/>
      <c r="UUL179" s="176"/>
      <c r="UUM179" s="176"/>
      <c r="UUN179" s="176"/>
      <c r="UUO179" s="176"/>
      <c r="UUP179" s="176"/>
      <c r="UUQ179" s="176"/>
      <c r="UUR179" s="176"/>
      <c r="UUS179" s="176"/>
      <c r="UUT179" s="176"/>
      <c r="UUU179" s="176"/>
      <c r="UUV179" s="176"/>
      <c r="UUW179" s="176"/>
      <c r="UUX179" s="176"/>
      <c r="UUY179" s="176"/>
      <c r="UUZ179" s="176"/>
      <c r="UVA179" s="176"/>
      <c r="UVB179" s="176"/>
      <c r="UVC179" s="176"/>
      <c r="UVD179" s="176"/>
      <c r="UVE179" s="176"/>
      <c r="UVF179" s="176"/>
      <c r="UVG179" s="176"/>
      <c r="UVH179" s="176"/>
      <c r="UVI179" s="176"/>
      <c r="UVJ179" s="176"/>
      <c r="UVK179" s="176"/>
      <c r="UVL179" s="176"/>
      <c r="UVM179" s="176"/>
      <c r="UVN179" s="176"/>
      <c r="UVO179" s="176"/>
      <c r="UVP179" s="176"/>
      <c r="UVQ179" s="176"/>
      <c r="UVR179" s="176"/>
      <c r="UVS179" s="176"/>
      <c r="UVT179" s="176"/>
      <c r="UVU179" s="176"/>
      <c r="UVV179" s="176"/>
      <c r="UVW179" s="176"/>
      <c r="UVX179" s="176"/>
      <c r="UVY179" s="176"/>
      <c r="UVZ179" s="176"/>
      <c r="UWA179" s="176"/>
      <c r="UWB179" s="176"/>
      <c r="UWC179" s="176"/>
      <c r="UWD179" s="176"/>
      <c r="UWE179" s="176"/>
      <c r="UWF179" s="176"/>
      <c r="UWG179" s="176"/>
      <c r="UWH179" s="176"/>
      <c r="UWI179" s="176"/>
      <c r="UWJ179" s="176"/>
      <c r="UWK179" s="176"/>
      <c r="UWL179" s="176"/>
      <c r="UWM179" s="176"/>
      <c r="UWN179" s="176"/>
      <c r="UWO179" s="176"/>
      <c r="UWP179" s="176"/>
      <c r="UWQ179" s="176"/>
      <c r="UWR179" s="176"/>
      <c r="UWS179" s="176"/>
      <c r="UWT179" s="176"/>
      <c r="UWU179" s="176"/>
      <c r="UWV179" s="176"/>
      <c r="UWW179" s="176"/>
      <c r="UWX179" s="176"/>
      <c r="UWY179" s="176"/>
      <c r="UWZ179" s="176"/>
      <c r="UXA179" s="176"/>
      <c r="UXB179" s="176"/>
      <c r="UXC179" s="176"/>
      <c r="UXD179" s="176"/>
      <c r="UXE179" s="176"/>
      <c r="UXF179" s="176"/>
      <c r="UXG179" s="176"/>
      <c r="UXH179" s="176"/>
      <c r="UXI179" s="176"/>
      <c r="UXJ179" s="176"/>
      <c r="UXK179" s="176"/>
      <c r="UXL179" s="176"/>
      <c r="UXM179" s="176"/>
      <c r="UXN179" s="176"/>
      <c r="UXO179" s="176"/>
      <c r="UXP179" s="176"/>
      <c r="UXQ179" s="176"/>
      <c r="UXR179" s="176"/>
      <c r="UXS179" s="176"/>
      <c r="UXT179" s="176"/>
      <c r="UXU179" s="176"/>
      <c r="UXV179" s="176"/>
      <c r="UXW179" s="176"/>
      <c r="UXX179" s="176"/>
      <c r="UXY179" s="176"/>
      <c r="UXZ179" s="176"/>
      <c r="UYA179" s="176"/>
      <c r="UYB179" s="176"/>
      <c r="UYC179" s="176"/>
      <c r="UYD179" s="176"/>
      <c r="UYE179" s="176"/>
      <c r="UYF179" s="176"/>
      <c r="UYG179" s="176"/>
      <c r="UYH179" s="176"/>
      <c r="UYI179" s="176"/>
      <c r="UYJ179" s="176"/>
      <c r="UYK179" s="176"/>
      <c r="UYL179" s="176"/>
      <c r="UYM179" s="176"/>
      <c r="UYN179" s="176"/>
      <c r="UYO179" s="176"/>
      <c r="UYP179" s="176"/>
      <c r="UYQ179" s="176"/>
      <c r="UYR179" s="176"/>
      <c r="UYS179" s="176"/>
      <c r="UYT179" s="176"/>
      <c r="UYU179" s="176"/>
      <c r="UYV179" s="176"/>
      <c r="UYW179" s="176"/>
      <c r="UYX179" s="176"/>
      <c r="UYY179" s="176"/>
      <c r="UYZ179" s="176"/>
      <c r="UZA179" s="176"/>
      <c r="UZB179" s="176"/>
      <c r="UZC179" s="176"/>
      <c r="UZD179" s="176"/>
      <c r="UZE179" s="176"/>
      <c r="UZF179" s="176"/>
      <c r="UZG179" s="176"/>
      <c r="UZH179" s="176"/>
      <c r="UZI179" s="176"/>
      <c r="UZJ179" s="176"/>
      <c r="UZK179" s="176"/>
      <c r="UZL179" s="176"/>
      <c r="UZM179" s="176"/>
      <c r="UZN179" s="176"/>
      <c r="UZO179" s="176"/>
      <c r="UZP179" s="176"/>
      <c r="UZQ179" s="176"/>
      <c r="UZR179" s="176"/>
      <c r="UZS179" s="176"/>
      <c r="UZT179" s="176"/>
      <c r="UZU179" s="176"/>
      <c r="UZV179" s="176"/>
      <c r="UZW179" s="176"/>
      <c r="UZX179" s="176"/>
      <c r="UZY179" s="176"/>
      <c r="UZZ179" s="176"/>
      <c r="VAA179" s="176"/>
      <c r="VAB179" s="176"/>
      <c r="VAC179" s="176"/>
      <c r="VAD179" s="176"/>
      <c r="VAE179" s="176"/>
      <c r="VAF179" s="176"/>
      <c r="VAG179" s="176"/>
      <c r="VAH179" s="176"/>
      <c r="VAI179" s="176"/>
      <c r="VAJ179" s="176"/>
      <c r="VAK179" s="176"/>
      <c r="VAL179" s="176"/>
      <c r="VAM179" s="176"/>
      <c r="VAN179" s="176"/>
      <c r="VAO179" s="176"/>
      <c r="VAP179" s="176"/>
      <c r="VAQ179" s="176"/>
      <c r="VAR179" s="176"/>
      <c r="VAS179" s="176"/>
      <c r="VAT179" s="176"/>
      <c r="VAU179" s="176"/>
      <c r="VAV179" s="176"/>
      <c r="VAW179" s="176"/>
      <c r="VAX179" s="176"/>
      <c r="VAY179" s="176"/>
      <c r="VAZ179" s="176"/>
      <c r="VBA179" s="176"/>
      <c r="VBB179" s="176"/>
      <c r="VBC179" s="176"/>
      <c r="VBD179" s="176"/>
      <c r="VBE179" s="176"/>
      <c r="VBF179" s="176"/>
      <c r="VBG179" s="176"/>
      <c r="VBH179" s="176"/>
      <c r="VBI179" s="176"/>
      <c r="VBJ179" s="176"/>
      <c r="VBK179" s="176"/>
      <c r="VBL179" s="176"/>
      <c r="VBM179" s="176"/>
      <c r="VBN179" s="176"/>
      <c r="VBO179" s="176"/>
      <c r="VBP179" s="176"/>
      <c r="VBQ179" s="176"/>
      <c r="VBR179" s="176"/>
      <c r="VBS179" s="176"/>
      <c r="VBT179" s="176"/>
      <c r="VBU179" s="176"/>
      <c r="VBV179" s="176"/>
      <c r="VBW179" s="176"/>
      <c r="VBX179" s="176"/>
      <c r="VBY179" s="176"/>
      <c r="VBZ179" s="176"/>
      <c r="VCA179" s="176"/>
      <c r="VCB179" s="176"/>
      <c r="VCC179" s="176"/>
      <c r="VCD179" s="176"/>
      <c r="VCE179" s="176"/>
      <c r="VCF179" s="176"/>
      <c r="VCG179" s="176"/>
      <c r="VCH179" s="176"/>
      <c r="VCI179" s="176"/>
      <c r="VCJ179" s="176"/>
      <c r="VCK179" s="176"/>
      <c r="VCL179" s="176"/>
      <c r="VCM179" s="176"/>
      <c r="VCN179" s="176"/>
      <c r="VCO179" s="176"/>
      <c r="VCP179" s="176"/>
      <c r="VCQ179" s="176"/>
      <c r="VCR179" s="176"/>
      <c r="VCS179" s="176"/>
      <c r="VCT179" s="176"/>
      <c r="VCU179" s="176"/>
      <c r="VCV179" s="176"/>
      <c r="VCW179" s="176"/>
      <c r="VCX179" s="176"/>
      <c r="VCY179" s="176"/>
      <c r="VCZ179" s="176"/>
      <c r="VDA179" s="176"/>
      <c r="VDB179" s="176"/>
      <c r="VDC179" s="176"/>
      <c r="VDD179" s="176"/>
      <c r="VDE179" s="176"/>
      <c r="VDF179" s="176"/>
      <c r="VDG179" s="176"/>
      <c r="VDH179" s="176"/>
      <c r="VDI179" s="176"/>
      <c r="VDJ179" s="176"/>
      <c r="VDK179" s="176"/>
      <c r="VDL179" s="176"/>
      <c r="VDM179" s="176"/>
      <c r="VDN179" s="176"/>
      <c r="VDO179" s="176"/>
      <c r="VDP179" s="176"/>
      <c r="VDQ179" s="176"/>
      <c r="VDR179" s="176"/>
      <c r="VDS179" s="176"/>
      <c r="VDT179" s="176"/>
      <c r="VDU179" s="176"/>
      <c r="VDV179" s="176"/>
      <c r="VDW179" s="176"/>
      <c r="VDX179" s="176"/>
      <c r="VDY179" s="176"/>
      <c r="VDZ179" s="176"/>
      <c r="VEA179" s="176"/>
      <c r="VEB179" s="176"/>
      <c r="VEC179" s="176"/>
      <c r="VED179" s="176"/>
      <c r="VEE179" s="176"/>
      <c r="VEF179" s="176"/>
      <c r="VEG179" s="176"/>
      <c r="VEH179" s="176"/>
      <c r="VEI179" s="176"/>
      <c r="VEJ179" s="176"/>
      <c r="VEK179" s="176"/>
      <c r="VEL179" s="176"/>
      <c r="VEM179" s="176"/>
      <c r="VEN179" s="176"/>
      <c r="VEO179" s="176"/>
      <c r="VEP179" s="176"/>
      <c r="VEQ179" s="176"/>
      <c r="VER179" s="176"/>
      <c r="VES179" s="176"/>
      <c r="VET179" s="176"/>
      <c r="VEU179" s="176"/>
      <c r="VEV179" s="176"/>
      <c r="VEW179" s="176"/>
      <c r="VEX179" s="176"/>
      <c r="VEY179" s="176"/>
      <c r="VEZ179" s="176"/>
      <c r="VFA179" s="176"/>
      <c r="VFB179" s="176"/>
      <c r="VFC179" s="176"/>
      <c r="VFD179" s="176"/>
      <c r="VFE179" s="176"/>
      <c r="VFF179" s="176"/>
      <c r="VFG179" s="176"/>
      <c r="VFH179" s="176"/>
      <c r="VFI179" s="176"/>
      <c r="VFJ179" s="176"/>
      <c r="VFK179" s="176"/>
      <c r="VFL179" s="176"/>
      <c r="VFM179" s="176"/>
      <c r="VFN179" s="176"/>
      <c r="VFO179" s="176"/>
      <c r="VFP179" s="176"/>
      <c r="VFQ179" s="176"/>
      <c r="VFR179" s="176"/>
      <c r="VFS179" s="176"/>
      <c r="VFT179" s="176"/>
      <c r="VFU179" s="176"/>
      <c r="VFV179" s="176"/>
      <c r="VFW179" s="176"/>
      <c r="VFX179" s="176"/>
      <c r="VFY179" s="176"/>
      <c r="VFZ179" s="176"/>
      <c r="VGA179" s="176"/>
      <c r="VGB179" s="176"/>
      <c r="VGC179" s="176"/>
      <c r="VGD179" s="176"/>
      <c r="VGE179" s="176"/>
      <c r="VGF179" s="176"/>
      <c r="VGG179" s="176"/>
      <c r="VGH179" s="176"/>
      <c r="VGI179" s="176"/>
      <c r="VGJ179" s="176"/>
      <c r="VGK179" s="176"/>
      <c r="VGL179" s="176"/>
      <c r="VGM179" s="176"/>
      <c r="VGN179" s="176"/>
      <c r="VGO179" s="176"/>
      <c r="VGP179" s="176"/>
      <c r="VGQ179" s="176"/>
      <c r="VGR179" s="176"/>
      <c r="VGS179" s="176"/>
      <c r="VGT179" s="176"/>
      <c r="VGU179" s="176"/>
      <c r="VGV179" s="176"/>
      <c r="VGW179" s="176"/>
      <c r="VGX179" s="176"/>
      <c r="VGY179" s="176"/>
      <c r="VGZ179" s="176"/>
      <c r="VHA179" s="176"/>
      <c r="VHB179" s="176"/>
      <c r="VHC179" s="176"/>
      <c r="VHD179" s="176"/>
      <c r="VHE179" s="176"/>
      <c r="VHF179" s="176"/>
      <c r="VHG179" s="176"/>
      <c r="VHH179" s="176"/>
      <c r="VHI179" s="176"/>
      <c r="VHJ179" s="176"/>
      <c r="VHK179" s="176"/>
      <c r="VHL179" s="176"/>
      <c r="VHM179" s="176"/>
      <c r="VHN179" s="176"/>
      <c r="VHO179" s="176"/>
      <c r="VHP179" s="176"/>
      <c r="VHQ179" s="176"/>
      <c r="VHR179" s="176"/>
      <c r="VHS179" s="176"/>
      <c r="VHT179" s="176"/>
      <c r="VHU179" s="176"/>
      <c r="VHV179" s="176"/>
      <c r="VHW179" s="176"/>
      <c r="VHX179" s="176"/>
      <c r="VHY179" s="176"/>
      <c r="VHZ179" s="176"/>
      <c r="VIA179" s="176"/>
      <c r="VIB179" s="176"/>
      <c r="VIC179" s="176"/>
      <c r="VID179" s="176"/>
      <c r="VIE179" s="176"/>
      <c r="VIF179" s="176"/>
      <c r="VIG179" s="176"/>
      <c r="VIH179" s="176"/>
      <c r="VII179" s="176"/>
      <c r="VIJ179" s="176"/>
      <c r="VIK179" s="176"/>
      <c r="VIL179" s="176"/>
      <c r="VIM179" s="176"/>
      <c r="VIN179" s="176"/>
      <c r="VIO179" s="176"/>
      <c r="VIP179" s="176"/>
      <c r="VIQ179" s="176"/>
      <c r="VIR179" s="176"/>
      <c r="VIS179" s="176"/>
      <c r="VIT179" s="176"/>
      <c r="VIU179" s="176"/>
      <c r="VIV179" s="176"/>
      <c r="VIW179" s="176"/>
      <c r="VIX179" s="176"/>
      <c r="VIY179" s="176"/>
      <c r="VIZ179" s="176"/>
      <c r="VJA179" s="176"/>
      <c r="VJB179" s="176"/>
      <c r="VJC179" s="176"/>
      <c r="VJD179" s="176"/>
      <c r="VJE179" s="176"/>
      <c r="VJF179" s="176"/>
      <c r="VJG179" s="176"/>
      <c r="VJH179" s="176"/>
      <c r="VJI179" s="176"/>
      <c r="VJJ179" s="176"/>
      <c r="VJK179" s="176"/>
      <c r="VJL179" s="176"/>
      <c r="VJM179" s="176"/>
      <c r="VJN179" s="176"/>
      <c r="VJO179" s="176"/>
      <c r="VJP179" s="176"/>
      <c r="VJQ179" s="176"/>
      <c r="VJR179" s="176"/>
      <c r="VJS179" s="176"/>
      <c r="VJT179" s="176"/>
      <c r="VJU179" s="176"/>
      <c r="VJV179" s="176"/>
      <c r="VJW179" s="176"/>
      <c r="VJX179" s="176"/>
      <c r="VJY179" s="176"/>
      <c r="VJZ179" s="176"/>
      <c r="VKA179" s="176"/>
      <c r="VKB179" s="176"/>
      <c r="VKC179" s="176"/>
      <c r="VKD179" s="176"/>
      <c r="VKE179" s="176"/>
      <c r="VKF179" s="176"/>
      <c r="VKG179" s="176"/>
      <c r="VKH179" s="176"/>
      <c r="VKI179" s="176"/>
      <c r="VKJ179" s="176"/>
      <c r="VKK179" s="176"/>
      <c r="VKL179" s="176"/>
      <c r="VKM179" s="176"/>
      <c r="VKN179" s="176"/>
      <c r="VKO179" s="176"/>
      <c r="VKP179" s="176"/>
      <c r="VKQ179" s="176"/>
      <c r="VKR179" s="176"/>
      <c r="VKS179" s="176"/>
      <c r="VKT179" s="176"/>
      <c r="VKU179" s="176"/>
      <c r="VKV179" s="176"/>
      <c r="VKW179" s="176"/>
      <c r="VKX179" s="176"/>
      <c r="VKY179" s="176"/>
      <c r="VKZ179" s="176"/>
      <c r="VLA179" s="176"/>
      <c r="VLB179" s="176"/>
      <c r="VLC179" s="176"/>
      <c r="VLD179" s="176"/>
      <c r="VLE179" s="176"/>
      <c r="VLF179" s="176"/>
      <c r="VLG179" s="176"/>
      <c r="VLH179" s="176"/>
      <c r="VLI179" s="176"/>
      <c r="VLJ179" s="176"/>
      <c r="VLK179" s="176"/>
      <c r="VLL179" s="176"/>
      <c r="VLM179" s="176"/>
      <c r="VLN179" s="176"/>
      <c r="VLO179" s="176"/>
      <c r="VLP179" s="176"/>
      <c r="VLQ179" s="176"/>
      <c r="VLR179" s="176"/>
      <c r="VLS179" s="176"/>
      <c r="VLT179" s="176"/>
      <c r="VLU179" s="176"/>
      <c r="VLV179" s="176"/>
      <c r="VLW179" s="176"/>
      <c r="VLX179" s="176"/>
      <c r="VLY179" s="176"/>
      <c r="VLZ179" s="176"/>
      <c r="VMA179" s="176"/>
      <c r="VMB179" s="176"/>
      <c r="VMC179" s="176"/>
      <c r="VMD179" s="176"/>
      <c r="VME179" s="176"/>
      <c r="VMF179" s="176"/>
      <c r="VMG179" s="176"/>
      <c r="VMH179" s="176"/>
      <c r="VMI179" s="176"/>
      <c r="VMJ179" s="176"/>
      <c r="VMK179" s="176"/>
      <c r="VML179" s="176"/>
      <c r="VMM179" s="176"/>
      <c r="VMN179" s="176"/>
      <c r="VMO179" s="176"/>
      <c r="VMP179" s="176"/>
      <c r="VMQ179" s="176"/>
      <c r="VMR179" s="176"/>
      <c r="VMS179" s="176"/>
      <c r="VMT179" s="176"/>
      <c r="VMU179" s="176"/>
      <c r="VMV179" s="176"/>
      <c r="VMW179" s="176"/>
      <c r="VMX179" s="176"/>
      <c r="VMY179" s="176"/>
      <c r="VMZ179" s="176"/>
      <c r="VNA179" s="176"/>
      <c r="VNB179" s="176"/>
      <c r="VNC179" s="176"/>
      <c r="VND179" s="176"/>
      <c r="VNE179" s="176"/>
      <c r="VNF179" s="176"/>
      <c r="VNG179" s="176"/>
      <c r="VNH179" s="176"/>
      <c r="VNI179" s="176"/>
      <c r="VNJ179" s="176"/>
      <c r="VNK179" s="176"/>
      <c r="VNL179" s="176"/>
      <c r="VNM179" s="176"/>
      <c r="VNN179" s="176"/>
      <c r="VNO179" s="176"/>
      <c r="VNP179" s="176"/>
      <c r="VNQ179" s="176"/>
      <c r="VNR179" s="176"/>
      <c r="VNS179" s="176"/>
      <c r="VNT179" s="176"/>
      <c r="VNU179" s="176"/>
      <c r="VNV179" s="176"/>
      <c r="VNW179" s="176"/>
      <c r="VNX179" s="176"/>
      <c r="VNY179" s="176"/>
      <c r="VNZ179" s="176"/>
      <c r="VOA179" s="176"/>
      <c r="VOB179" s="176"/>
      <c r="VOC179" s="176"/>
      <c r="VOD179" s="176"/>
      <c r="VOE179" s="176"/>
      <c r="VOF179" s="176"/>
      <c r="VOG179" s="176"/>
      <c r="VOH179" s="176"/>
      <c r="VOI179" s="176"/>
      <c r="VOJ179" s="176"/>
      <c r="VOK179" s="176"/>
      <c r="VOL179" s="176"/>
      <c r="VOM179" s="176"/>
      <c r="VON179" s="176"/>
      <c r="VOO179" s="176"/>
      <c r="VOP179" s="176"/>
      <c r="VOQ179" s="176"/>
      <c r="VOR179" s="176"/>
      <c r="VOS179" s="176"/>
      <c r="VOT179" s="176"/>
      <c r="VOU179" s="176"/>
      <c r="VOV179" s="176"/>
      <c r="VOW179" s="176"/>
      <c r="VOX179" s="176"/>
      <c r="VOY179" s="176"/>
      <c r="VOZ179" s="176"/>
      <c r="VPA179" s="176"/>
      <c r="VPB179" s="176"/>
      <c r="VPC179" s="176"/>
      <c r="VPD179" s="176"/>
      <c r="VPE179" s="176"/>
      <c r="VPF179" s="176"/>
      <c r="VPG179" s="176"/>
      <c r="VPH179" s="176"/>
      <c r="VPI179" s="176"/>
      <c r="VPJ179" s="176"/>
      <c r="VPK179" s="176"/>
      <c r="VPL179" s="176"/>
      <c r="VPM179" s="176"/>
      <c r="VPN179" s="176"/>
      <c r="VPO179" s="176"/>
      <c r="VPP179" s="176"/>
      <c r="VPQ179" s="176"/>
      <c r="VPR179" s="176"/>
      <c r="VPS179" s="176"/>
      <c r="VPT179" s="176"/>
      <c r="VPU179" s="176"/>
      <c r="VPV179" s="176"/>
      <c r="VPW179" s="176"/>
      <c r="VPX179" s="176"/>
      <c r="VPY179" s="176"/>
      <c r="VPZ179" s="176"/>
      <c r="VQA179" s="176"/>
      <c r="VQB179" s="176"/>
      <c r="VQC179" s="176"/>
      <c r="VQD179" s="176"/>
      <c r="VQE179" s="176"/>
      <c r="VQF179" s="176"/>
      <c r="VQG179" s="176"/>
      <c r="VQH179" s="176"/>
      <c r="VQI179" s="176"/>
      <c r="VQJ179" s="176"/>
      <c r="VQK179" s="176"/>
      <c r="VQL179" s="176"/>
      <c r="VQM179" s="176"/>
      <c r="VQN179" s="176"/>
      <c r="VQO179" s="176"/>
      <c r="VQP179" s="176"/>
      <c r="VQQ179" s="176"/>
      <c r="VQR179" s="176"/>
      <c r="VQS179" s="176"/>
      <c r="VQT179" s="176"/>
      <c r="VQU179" s="176"/>
      <c r="VQV179" s="176"/>
      <c r="VQW179" s="176"/>
      <c r="VQX179" s="176"/>
      <c r="VQY179" s="176"/>
      <c r="VQZ179" s="176"/>
      <c r="VRA179" s="176"/>
      <c r="VRB179" s="176"/>
      <c r="VRC179" s="176"/>
      <c r="VRD179" s="176"/>
      <c r="VRE179" s="176"/>
      <c r="VRF179" s="176"/>
      <c r="VRG179" s="176"/>
      <c r="VRH179" s="176"/>
      <c r="VRI179" s="176"/>
      <c r="VRJ179" s="176"/>
      <c r="VRK179" s="176"/>
      <c r="VRL179" s="176"/>
      <c r="VRM179" s="176"/>
      <c r="VRN179" s="176"/>
      <c r="VRO179" s="176"/>
      <c r="VRP179" s="176"/>
      <c r="VRQ179" s="176"/>
      <c r="VRR179" s="176"/>
      <c r="VRS179" s="176"/>
      <c r="VRT179" s="176"/>
      <c r="VRU179" s="176"/>
      <c r="VRV179" s="176"/>
      <c r="VRW179" s="176"/>
      <c r="VRX179" s="176"/>
      <c r="VRY179" s="176"/>
      <c r="VRZ179" s="176"/>
      <c r="VSA179" s="176"/>
      <c r="VSB179" s="176"/>
      <c r="VSC179" s="176"/>
      <c r="VSD179" s="176"/>
      <c r="VSE179" s="176"/>
      <c r="VSF179" s="176"/>
      <c r="VSG179" s="176"/>
      <c r="VSH179" s="176"/>
      <c r="VSI179" s="176"/>
      <c r="VSJ179" s="176"/>
      <c r="VSK179" s="176"/>
      <c r="VSL179" s="176"/>
      <c r="VSM179" s="176"/>
      <c r="VSN179" s="176"/>
      <c r="VSO179" s="176"/>
      <c r="VSP179" s="176"/>
      <c r="VSQ179" s="176"/>
      <c r="VSR179" s="176"/>
      <c r="VSS179" s="176"/>
      <c r="VST179" s="176"/>
      <c r="VSU179" s="176"/>
      <c r="VSV179" s="176"/>
      <c r="VSW179" s="176"/>
      <c r="VSX179" s="176"/>
      <c r="VSY179" s="176"/>
      <c r="VSZ179" s="176"/>
      <c r="VTA179" s="176"/>
      <c r="VTB179" s="176"/>
      <c r="VTC179" s="176"/>
      <c r="VTD179" s="176"/>
      <c r="VTE179" s="176"/>
      <c r="VTF179" s="176"/>
      <c r="VTG179" s="176"/>
      <c r="VTH179" s="176"/>
      <c r="VTI179" s="176"/>
      <c r="VTJ179" s="176"/>
      <c r="VTK179" s="176"/>
      <c r="VTL179" s="176"/>
      <c r="VTM179" s="176"/>
      <c r="VTN179" s="176"/>
      <c r="VTO179" s="176"/>
      <c r="VTP179" s="176"/>
      <c r="VTQ179" s="176"/>
      <c r="VTR179" s="176"/>
      <c r="VTS179" s="176"/>
      <c r="VTT179" s="176"/>
      <c r="VTU179" s="176"/>
      <c r="VTV179" s="176"/>
      <c r="VTW179" s="176"/>
      <c r="VTX179" s="176"/>
      <c r="VTY179" s="176"/>
      <c r="VTZ179" s="176"/>
      <c r="VUA179" s="176"/>
      <c r="VUB179" s="176"/>
      <c r="VUC179" s="176"/>
      <c r="VUD179" s="176"/>
      <c r="VUE179" s="176"/>
      <c r="VUF179" s="176"/>
      <c r="VUG179" s="176"/>
      <c r="VUH179" s="176"/>
      <c r="VUI179" s="176"/>
      <c r="VUJ179" s="176"/>
      <c r="VUK179" s="176"/>
      <c r="VUL179" s="176"/>
      <c r="VUM179" s="176"/>
      <c r="VUN179" s="176"/>
      <c r="VUO179" s="176"/>
      <c r="VUP179" s="176"/>
      <c r="VUQ179" s="176"/>
      <c r="VUR179" s="176"/>
      <c r="VUS179" s="176"/>
      <c r="VUT179" s="176"/>
      <c r="VUU179" s="176"/>
      <c r="VUV179" s="176"/>
      <c r="VUW179" s="176"/>
      <c r="VUX179" s="176"/>
      <c r="VUY179" s="176"/>
      <c r="VUZ179" s="176"/>
      <c r="VVA179" s="176"/>
      <c r="VVB179" s="176"/>
      <c r="VVC179" s="176"/>
      <c r="VVD179" s="176"/>
      <c r="VVE179" s="176"/>
      <c r="VVF179" s="176"/>
      <c r="VVG179" s="176"/>
      <c r="VVH179" s="176"/>
      <c r="VVI179" s="176"/>
      <c r="VVJ179" s="176"/>
      <c r="VVK179" s="176"/>
      <c r="VVL179" s="176"/>
      <c r="VVM179" s="176"/>
      <c r="VVN179" s="176"/>
      <c r="VVO179" s="176"/>
      <c r="VVP179" s="176"/>
      <c r="VVQ179" s="176"/>
      <c r="VVR179" s="176"/>
      <c r="VVS179" s="176"/>
      <c r="VVT179" s="176"/>
      <c r="VVU179" s="176"/>
      <c r="VVV179" s="176"/>
      <c r="VVW179" s="176"/>
      <c r="VVX179" s="176"/>
      <c r="VVY179" s="176"/>
      <c r="VVZ179" s="176"/>
      <c r="VWA179" s="176"/>
      <c r="VWB179" s="176"/>
      <c r="VWC179" s="176"/>
      <c r="VWD179" s="176"/>
      <c r="VWE179" s="176"/>
      <c r="VWF179" s="176"/>
      <c r="VWG179" s="176"/>
      <c r="VWH179" s="176"/>
      <c r="VWI179" s="176"/>
      <c r="VWJ179" s="176"/>
      <c r="VWK179" s="176"/>
      <c r="VWL179" s="176"/>
      <c r="VWM179" s="176"/>
      <c r="VWN179" s="176"/>
      <c r="VWO179" s="176"/>
      <c r="VWP179" s="176"/>
      <c r="VWQ179" s="176"/>
      <c r="VWR179" s="176"/>
      <c r="VWS179" s="176"/>
      <c r="VWT179" s="176"/>
      <c r="VWU179" s="176"/>
      <c r="VWV179" s="176"/>
      <c r="VWW179" s="176"/>
      <c r="VWX179" s="176"/>
      <c r="VWY179" s="176"/>
      <c r="VWZ179" s="176"/>
      <c r="VXA179" s="176"/>
      <c r="VXB179" s="176"/>
      <c r="VXC179" s="176"/>
      <c r="VXD179" s="176"/>
      <c r="VXE179" s="176"/>
      <c r="VXF179" s="176"/>
      <c r="VXG179" s="176"/>
      <c r="VXH179" s="176"/>
      <c r="VXI179" s="176"/>
      <c r="VXJ179" s="176"/>
      <c r="VXK179" s="176"/>
      <c r="VXL179" s="176"/>
      <c r="VXM179" s="176"/>
      <c r="VXN179" s="176"/>
      <c r="VXO179" s="176"/>
      <c r="VXP179" s="176"/>
      <c r="VXQ179" s="176"/>
      <c r="VXR179" s="176"/>
      <c r="VXS179" s="176"/>
      <c r="VXT179" s="176"/>
      <c r="VXU179" s="176"/>
      <c r="VXV179" s="176"/>
      <c r="VXW179" s="176"/>
      <c r="VXX179" s="176"/>
      <c r="VXY179" s="176"/>
      <c r="VXZ179" s="176"/>
      <c r="VYA179" s="176"/>
      <c r="VYB179" s="176"/>
      <c r="VYC179" s="176"/>
      <c r="VYD179" s="176"/>
      <c r="VYE179" s="176"/>
      <c r="VYF179" s="176"/>
      <c r="VYG179" s="176"/>
      <c r="VYH179" s="176"/>
      <c r="VYI179" s="176"/>
      <c r="VYJ179" s="176"/>
      <c r="VYK179" s="176"/>
      <c r="VYL179" s="176"/>
      <c r="VYM179" s="176"/>
      <c r="VYN179" s="176"/>
      <c r="VYO179" s="176"/>
      <c r="VYP179" s="176"/>
      <c r="VYQ179" s="176"/>
      <c r="VYR179" s="176"/>
      <c r="VYS179" s="176"/>
      <c r="VYT179" s="176"/>
      <c r="VYU179" s="176"/>
      <c r="VYV179" s="176"/>
      <c r="VYW179" s="176"/>
      <c r="VYX179" s="176"/>
      <c r="VYY179" s="176"/>
      <c r="VYZ179" s="176"/>
      <c r="VZA179" s="176"/>
      <c r="VZB179" s="176"/>
      <c r="VZC179" s="176"/>
      <c r="VZD179" s="176"/>
      <c r="VZE179" s="176"/>
      <c r="VZF179" s="176"/>
      <c r="VZG179" s="176"/>
      <c r="VZH179" s="176"/>
      <c r="VZI179" s="176"/>
      <c r="VZJ179" s="176"/>
      <c r="VZK179" s="176"/>
      <c r="VZL179" s="176"/>
      <c r="VZM179" s="176"/>
      <c r="VZN179" s="176"/>
      <c r="VZO179" s="176"/>
      <c r="VZP179" s="176"/>
      <c r="VZQ179" s="176"/>
      <c r="VZR179" s="176"/>
      <c r="VZS179" s="176"/>
      <c r="VZT179" s="176"/>
      <c r="VZU179" s="176"/>
      <c r="VZV179" s="176"/>
      <c r="VZW179" s="176"/>
      <c r="VZX179" s="176"/>
      <c r="VZY179" s="176"/>
      <c r="VZZ179" s="176"/>
      <c r="WAA179" s="176"/>
      <c r="WAB179" s="176"/>
      <c r="WAC179" s="176"/>
      <c r="WAD179" s="176"/>
      <c r="WAE179" s="176"/>
      <c r="WAF179" s="176"/>
      <c r="WAG179" s="176"/>
      <c r="WAH179" s="176"/>
      <c r="WAI179" s="176"/>
      <c r="WAJ179" s="176"/>
      <c r="WAK179" s="176"/>
      <c r="WAL179" s="176"/>
      <c r="WAM179" s="176"/>
      <c r="WAN179" s="176"/>
      <c r="WAO179" s="176"/>
      <c r="WAP179" s="176"/>
      <c r="WAQ179" s="176"/>
      <c r="WAR179" s="176"/>
      <c r="WAS179" s="176"/>
      <c r="WAT179" s="176"/>
      <c r="WAU179" s="176"/>
      <c r="WAV179" s="176"/>
      <c r="WAW179" s="176"/>
      <c r="WAX179" s="176"/>
      <c r="WAY179" s="176"/>
      <c r="WAZ179" s="176"/>
      <c r="WBA179" s="176"/>
      <c r="WBB179" s="176"/>
      <c r="WBC179" s="176"/>
      <c r="WBD179" s="176"/>
      <c r="WBE179" s="176"/>
      <c r="WBF179" s="176"/>
      <c r="WBG179" s="176"/>
      <c r="WBH179" s="176"/>
      <c r="WBI179" s="176"/>
      <c r="WBJ179" s="176"/>
      <c r="WBK179" s="176"/>
      <c r="WBL179" s="176"/>
      <c r="WBM179" s="176"/>
      <c r="WBN179" s="176"/>
      <c r="WBO179" s="176"/>
      <c r="WBP179" s="176"/>
      <c r="WBQ179" s="176"/>
      <c r="WBR179" s="176"/>
      <c r="WBS179" s="176"/>
      <c r="WBT179" s="176"/>
      <c r="WBU179" s="176"/>
      <c r="WBV179" s="176"/>
      <c r="WBW179" s="176"/>
      <c r="WBX179" s="176"/>
      <c r="WBY179" s="176"/>
      <c r="WBZ179" s="176"/>
      <c r="WCA179" s="176"/>
      <c r="WCB179" s="176"/>
      <c r="WCC179" s="176"/>
      <c r="WCD179" s="176"/>
      <c r="WCE179" s="176"/>
      <c r="WCF179" s="176"/>
      <c r="WCG179" s="176"/>
      <c r="WCH179" s="176"/>
      <c r="WCI179" s="176"/>
      <c r="WCJ179" s="176"/>
      <c r="WCK179" s="176"/>
      <c r="WCL179" s="176"/>
      <c r="WCM179" s="176"/>
      <c r="WCN179" s="176"/>
      <c r="WCO179" s="176"/>
      <c r="WCP179" s="176"/>
      <c r="WCQ179" s="176"/>
      <c r="WCR179" s="176"/>
      <c r="WCS179" s="176"/>
      <c r="WCT179" s="176"/>
      <c r="WCU179" s="176"/>
      <c r="WCV179" s="176"/>
      <c r="WCW179" s="176"/>
      <c r="WCX179" s="176"/>
      <c r="WCY179" s="176"/>
      <c r="WCZ179" s="176"/>
      <c r="WDA179" s="176"/>
      <c r="WDB179" s="176"/>
      <c r="WDC179" s="176"/>
      <c r="WDD179" s="176"/>
      <c r="WDE179" s="176"/>
      <c r="WDF179" s="176"/>
      <c r="WDG179" s="176"/>
      <c r="WDH179" s="176"/>
      <c r="WDI179" s="176"/>
      <c r="WDJ179" s="176"/>
      <c r="WDK179" s="176"/>
      <c r="WDL179" s="176"/>
      <c r="WDM179" s="176"/>
      <c r="WDN179" s="176"/>
      <c r="WDO179" s="176"/>
      <c r="WDP179" s="176"/>
      <c r="WDQ179" s="176"/>
      <c r="WDR179" s="176"/>
      <c r="WDS179" s="176"/>
      <c r="WDT179" s="176"/>
      <c r="WDU179" s="176"/>
      <c r="WDV179" s="176"/>
      <c r="WDW179" s="176"/>
      <c r="WDX179" s="176"/>
      <c r="WDY179" s="176"/>
      <c r="WDZ179" s="176"/>
      <c r="WEA179" s="176"/>
      <c r="WEB179" s="176"/>
      <c r="WEC179" s="176"/>
      <c r="WED179" s="176"/>
      <c r="WEE179" s="176"/>
      <c r="WEF179" s="176"/>
      <c r="WEG179" s="176"/>
      <c r="WEH179" s="176"/>
      <c r="WEI179" s="176"/>
      <c r="WEJ179" s="176"/>
      <c r="WEK179" s="176"/>
      <c r="WEL179" s="176"/>
      <c r="WEM179" s="176"/>
      <c r="WEN179" s="176"/>
      <c r="WEO179" s="176"/>
      <c r="WEP179" s="176"/>
      <c r="WEQ179" s="176"/>
      <c r="WER179" s="176"/>
      <c r="WES179" s="176"/>
      <c r="WET179" s="176"/>
      <c r="WEU179" s="176"/>
      <c r="WEV179" s="176"/>
      <c r="WEW179" s="176"/>
      <c r="WEX179" s="176"/>
      <c r="WEY179" s="176"/>
      <c r="WEZ179" s="176"/>
      <c r="WFA179" s="176"/>
      <c r="WFB179" s="176"/>
      <c r="WFC179" s="176"/>
      <c r="WFD179" s="176"/>
      <c r="WFE179" s="176"/>
      <c r="WFF179" s="176"/>
      <c r="WFG179" s="176"/>
      <c r="WFH179" s="176"/>
      <c r="WFI179" s="176"/>
      <c r="WFJ179" s="176"/>
      <c r="WFK179" s="176"/>
      <c r="WFL179" s="176"/>
      <c r="WFM179" s="176"/>
      <c r="WFN179" s="176"/>
      <c r="WFO179" s="176"/>
      <c r="WFP179" s="176"/>
      <c r="WFQ179" s="176"/>
      <c r="WFR179" s="176"/>
      <c r="WFS179" s="176"/>
      <c r="WFT179" s="176"/>
      <c r="WFU179" s="176"/>
      <c r="WFV179" s="176"/>
      <c r="WFW179" s="176"/>
      <c r="WFX179" s="176"/>
      <c r="WFY179" s="176"/>
      <c r="WFZ179" s="176"/>
      <c r="WGA179" s="176"/>
      <c r="WGB179" s="176"/>
      <c r="WGC179" s="176"/>
      <c r="WGD179" s="176"/>
      <c r="WGE179" s="176"/>
      <c r="WGF179" s="176"/>
      <c r="WGG179" s="176"/>
      <c r="WGH179" s="176"/>
      <c r="WGI179" s="176"/>
      <c r="WGJ179" s="176"/>
      <c r="WGK179" s="176"/>
      <c r="WGL179" s="176"/>
      <c r="WGM179" s="176"/>
      <c r="WGN179" s="176"/>
      <c r="WGO179" s="176"/>
      <c r="WGP179" s="176"/>
      <c r="WGQ179" s="176"/>
      <c r="WGR179" s="176"/>
      <c r="WGS179" s="176"/>
      <c r="WGT179" s="176"/>
      <c r="WGU179" s="176"/>
      <c r="WGV179" s="176"/>
      <c r="WGW179" s="176"/>
      <c r="WGX179" s="176"/>
      <c r="WGY179" s="176"/>
      <c r="WGZ179" s="176"/>
      <c r="WHA179" s="176"/>
      <c r="WHB179" s="176"/>
      <c r="WHC179" s="176"/>
      <c r="WHD179" s="176"/>
      <c r="WHE179" s="176"/>
      <c r="WHF179" s="176"/>
      <c r="WHG179" s="176"/>
      <c r="WHH179" s="176"/>
      <c r="WHI179" s="176"/>
      <c r="WHJ179" s="176"/>
      <c r="WHK179" s="176"/>
      <c r="WHL179" s="176"/>
      <c r="WHM179" s="176"/>
      <c r="WHN179" s="176"/>
      <c r="WHO179" s="176"/>
      <c r="WHP179" s="176"/>
      <c r="WHQ179" s="176"/>
      <c r="WHR179" s="176"/>
      <c r="WHS179" s="176"/>
      <c r="WHT179" s="176"/>
      <c r="WHU179" s="176"/>
      <c r="WHV179" s="176"/>
      <c r="WHW179" s="176"/>
      <c r="WHX179" s="176"/>
      <c r="WHY179" s="176"/>
      <c r="WHZ179" s="176"/>
      <c r="WIA179" s="176"/>
      <c r="WIB179" s="176"/>
      <c r="WIC179" s="176"/>
      <c r="WID179" s="176"/>
      <c r="WIE179" s="176"/>
      <c r="WIF179" s="176"/>
      <c r="WIG179" s="176"/>
      <c r="WIH179" s="176"/>
      <c r="WII179" s="176"/>
      <c r="WIJ179" s="176"/>
      <c r="WIK179" s="176"/>
      <c r="WIL179" s="176"/>
      <c r="WIM179" s="176"/>
      <c r="WIN179" s="176"/>
      <c r="WIO179" s="176"/>
      <c r="WIP179" s="176"/>
      <c r="WIQ179" s="176"/>
      <c r="WIR179" s="176"/>
      <c r="WIS179" s="176"/>
      <c r="WIT179" s="176"/>
      <c r="WIU179" s="176"/>
      <c r="WIV179" s="176"/>
      <c r="WIW179" s="176"/>
      <c r="WIX179" s="176"/>
      <c r="WIY179" s="176"/>
      <c r="WIZ179" s="176"/>
      <c r="WJA179" s="176"/>
      <c r="WJB179" s="176"/>
      <c r="WJC179" s="176"/>
      <c r="WJD179" s="176"/>
      <c r="WJE179" s="176"/>
      <c r="WJF179" s="176"/>
      <c r="WJG179" s="176"/>
      <c r="WJH179" s="176"/>
      <c r="WJI179" s="176"/>
      <c r="WJJ179" s="176"/>
      <c r="WJK179" s="176"/>
      <c r="WJL179" s="176"/>
      <c r="WJM179" s="176"/>
      <c r="WJN179" s="176"/>
      <c r="WJO179" s="176"/>
      <c r="WJP179" s="176"/>
      <c r="WJQ179" s="176"/>
      <c r="WJR179" s="176"/>
      <c r="WJS179" s="176"/>
      <c r="WJT179" s="176"/>
      <c r="WJU179" s="176"/>
      <c r="WJV179" s="176"/>
      <c r="WJW179" s="176"/>
      <c r="WJX179" s="176"/>
      <c r="WJY179" s="176"/>
      <c r="WJZ179" s="176"/>
      <c r="WKA179" s="176"/>
      <c r="WKB179" s="176"/>
      <c r="WKC179" s="176"/>
      <c r="WKD179" s="176"/>
      <c r="WKE179" s="176"/>
      <c r="WKF179" s="176"/>
      <c r="WKG179" s="176"/>
      <c r="WKH179" s="176"/>
      <c r="WKI179" s="176"/>
      <c r="WKJ179" s="176"/>
      <c r="WKK179" s="176"/>
      <c r="WKL179" s="176"/>
      <c r="WKM179" s="176"/>
      <c r="WKN179" s="176"/>
      <c r="WKO179" s="176"/>
      <c r="WKP179" s="176"/>
      <c r="WKQ179" s="176"/>
      <c r="WKR179" s="176"/>
      <c r="WKS179" s="176"/>
      <c r="WKT179" s="176"/>
      <c r="WKU179" s="176"/>
      <c r="WKV179" s="176"/>
      <c r="WKW179" s="176"/>
      <c r="WKX179" s="176"/>
      <c r="WKY179" s="176"/>
      <c r="WKZ179" s="176"/>
      <c r="WLA179" s="176"/>
      <c r="WLB179" s="176"/>
      <c r="WLC179" s="176"/>
      <c r="WLD179" s="176"/>
      <c r="WLE179" s="176"/>
      <c r="WLF179" s="176"/>
      <c r="WLG179" s="176"/>
      <c r="WLH179" s="176"/>
      <c r="WLI179" s="176"/>
      <c r="WLJ179" s="176"/>
      <c r="WLK179" s="176"/>
      <c r="WLL179" s="176"/>
      <c r="WLM179" s="176"/>
      <c r="WLN179" s="176"/>
      <c r="WLO179" s="176"/>
      <c r="WLP179" s="176"/>
      <c r="WLQ179" s="176"/>
      <c r="WLR179" s="176"/>
      <c r="WLS179" s="176"/>
      <c r="WLT179" s="176"/>
      <c r="WLU179" s="176"/>
      <c r="WLV179" s="176"/>
      <c r="WLW179" s="176"/>
      <c r="WLX179" s="176"/>
      <c r="WLY179" s="176"/>
      <c r="WLZ179" s="176"/>
      <c r="WMA179" s="176"/>
      <c r="WMB179" s="176"/>
      <c r="WMC179" s="176"/>
      <c r="WMD179" s="176"/>
      <c r="WME179" s="176"/>
      <c r="WMF179" s="176"/>
      <c r="WMG179" s="176"/>
      <c r="WMH179" s="176"/>
      <c r="WMI179" s="176"/>
      <c r="WMJ179" s="176"/>
      <c r="WMK179" s="176"/>
      <c r="WML179" s="176"/>
      <c r="WMM179" s="176"/>
      <c r="WMN179" s="176"/>
      <c r="WMO179" s="176"/>
      <c r="WMP179" s="176"/>
      <c r="WMQ179" s="176"/>
      <c r="WMR179" s="176"/>
      <c r="WMS179" s="176"/>
      <c r="WMT179" s="176"/>
      <c r="WMU179" s="176"/>
      <c r="WMV179" s="176"/>
      <c r="WMW179" s="176"/>
      <c r="WMX179" s="176"/>
      <c r="WMY179" s="176"/>
      <c r="WMZ179" s="176"/>
      <c r="WNA179" s="176"/>
      <c r="WNB179" s="176"/>
      <c r="WNC179" s="176"/>
      <c r="WND179" s="176"/>
      <c r="WNE179" s="176"/>
      <c r="WNF179" s="176"/>
      <c r="WNG179" s="176"/>
      <c r="WNH179" s="176"/>
      <c r="WNI179" s="176"/>
      <c r="WNJ179" s="176"/>
      <c r="WNK179" s="176"/>
      <c r="WNL179" s="176"/>
      <c r="WNM179" s="176"/>
      <c r="WNN179" s="176"/>
      <c r="WNO179" s="176"/>
      <c r="WNP179" s="176"/>
      <c r="WNQ179" s="176"/>
      <c r="WNR179" s="176"/>
      <c r="WNS179" s="176"/>
      <c r="WNT179" s="176"/>
      <c r="WNU179" s="176"/>
      <c r="WNV179" s="176"/>
      <c r="WNW179" s="176"/>
      <c r="WNX179" s="176"/>
      <c r="WNY179" s="176"/>
      <c r="WNZ179" s="176"/>
      <c r="WOA179" s="176"/>
      <c r="WOB179" s="176"/>
      <c r="WOC179" s="176"/>
      <c r="WOD179" s="176"/>
      <c r="WOE179" s="176"/>
      <c r="WOF179" s="176"/>
      <c r="WOG179" s="176"/>
      <c r="WOH179" s="176"/>
      <c r="WOI179" s="176"/>
      <c r="WOJ179" s="176"/>
      <c r="WOK179" s="176"/>
      <c r="WOL179" s="176"/>
      <c r="WOM179" s="176"/>
      <c r="WON179" s="176"/>
      <c r="WOO179" s="176"/>
      <c r="WOP179" s="176"/>
      <c r="WOQ179" s="176"/>
      <c r="WOR179" s="176"/>
      <c r="WOS179" s="176"/>
      <c r="WOT179" s="176"/>
      <c r="WOU179" s="176"/>
      <c r="WOV179" s="176"/>
      <c r="WOW179" s="176"/>
      <c r="WOX179" s="176"/>
      <c r="WOY179" s="176"/>
      <c r="WOZ179" s="176"/>
      <c r="WPA179" s="176"/>
      <c r="WPB179" s="176"/>
      <c r="WPC179" s="176"/>
      <c r="WPD179" s="176"/>
      <c r="WPE179" s="176"/>
      <c r="WPF179" s="176"/>
      <c r="WPG179" s="176"/>
      <c r="WPH179" s="176"/>
      <c r="WPI179" s="176"/>
      <c r="WPJ179" s="176"/>
      <c r="WPK179" s="176"/>
      <c r="WPL179" s="176"/>
      <c r="WPM179" s="176"/>
      <c r="WPN179" s="176"/>
      <c r="WPO179" s="176"/>
      <c r="WPP179" s="176"/>
      <c r="WPQ179" s="176"/>
      <c r="WPR179" s="176"/>
      <c r="WPS179" s="176"/>
      <c r="WPT179" s="176"/>
      <c r="WPU179" s="176"/>
      <c r="WPV179" s="176"/>
      <c r="WPW179" s="176"/>
      <c r="WPX179" s="176"/>
      <c r="WPY179" s="176"/>
      <c r="WPZ179" s="176"/>
      <c r="WQA179" s="176"/>
      <c r="WQB179" s="176"/>
      <c r="WQC179" s="176"/>
      <c r="WQD179" s="176"/>
      <c r="WQE179" s="176"/>
      <c r="WQF179" s="176"/>
      <c r="WQG179" s="176"/>
      <c r="WQH179" s="176"/>
      <c r="WQI179" s="176"/>
      <c r="WQJ179" s="176"/>
      <c r="WQK179" s="176"/>
      <c r="WQL179" s="176"/>
      <c r="WQM179" s="176"/>
      <c r="WQN179" s="176"/>
      <c r="WQO179" s="176"/>
      <c r="WQP179" s="176"/>
      <c r="WQQ179" s="176"/>
      <c r="WQR179" s="176"/>
      <c r="WQS179" s="176"/>
      <c r="WQT179" s="176"/>
      <c r="WQU179" s="176"/>
      <c r="WQV179" s="176"/>
      <c r="WQW179" s="176"/>
      <c r="WQX179" s="176"/>
      <c r="WQY179" s="176"/>
      <c r="WQZ179" s="176"/>
      <c r="WRA179" s="176"/>
      <c r="WRB179" s="176"/>
      <c r="WRC179" s="176"/>
      <c r="WRD179" s="176"/>
      <c r="WRE179" s="176"/>
      <c r="WRF179" s="176"/>
      <c r="WRG179" s="176"/>
      <c r="WRH179" s="176"/>
      <c r="WRI179" s="176"/>
      <c r="WRJ179" s="176"/>
      <c r="WRK179" s="176"/>
      <c r="WRL179" s="176"/>
      <c r="WRM179" s="176"/>
      <c r="WRN179" s="176"/>
      <c r="WRO179" s="176"/>
      <c r="WRP179" s="176"/>
      <c r="WRQ179" s="176"/>
      <c r="WRR179" s="176"/>
      <c r="WRS179" s="176"/>
      <c r="WRT179" s="176"/>
      <c r="WRU179" s="176"/>
      <c r="WRV179" s="176"/>
      <c r="WRW179" s="176"/>
      <c r="WRX179" s="176"/>
      <c r="WRY179" s="176"/>
      <c r="WRZ179" s="176"/>
      <c r="WSA179" s="176"/>
      <c r="WSB179" s="176"/>
      <c r="WSC179" s="176"/>
      <c r="WSD179" s="176"/>
      <c r="WSE179" s="176"/>
      <c r="WSF179" s="176"/>
      <c r="WSG179" s="176"/>
      <c r="WSH179" s="176"/>
      <c r="WSI179" s="176"/>
      <c r="WSJ179" s="176"/>
      <c r="WSK179" s="176"/>
      <c r="WSL179" s="176"/>
      <c r="WSM179" s="176"/>
      <c r="WSN179" s="176"/>
      <c r="WSO179" s="176"/>
      <c r="WSP179" s="176"/>
      <c r="WSQ179" s="176"/>
      <c r="WSR179" s="176"/>
      <c r="WSS179" s="176"/>
      <c r="WST179" s="176"/>
      <c r="WSU179" s="176"/>
      <c r="WSV179" s="176"/>
      <c r="WSW179" s="176"/>
      <c r="WSX179" s="176"/>
      <c r="WSY179" s="176"/>
      <c r="WSZ179" s="176"/>
      <c r="WTA179" s="176"/>
      <c r="WTB179" s="176"/>
      <c r="WTC179" s="176"/>
      <c r="WTD179" s="176"/>
      <c r="WTE179" s="176"/>
      <c r="WTF179" s="176"/>
      <c r="WTG179" s="176"/>
      <c r="WTH179" s="176"/>
      <c r="WTI179" s="176"/>
      <c r="WTJ179" s="176"/>
      <c r="WTK179" s="176"/>
      <c r="WTL179" s="176"/>
      <c r="WTM179" s="176"/>
      <c r="WTN179" s="176"/>
      <c r="WTO179" s="176"/>
      <c r="WTP179" s="176"/>
      <c r="WTQ179" s="176"/>
      <c r="WTR179" s="176"/>
      <c r="WTS179" s="176"/>
      <c r="WTT179" s="176"/>
      <c r="WTU179" s="176"/>
      <c r="WTV179" s="176"/>
      <c r="WTW179" s="176"/>
      <c r="WTX179" s="176"/>
      <c r="WTY179" s="176"/>
      <c r="WTZ179" s="176"/>
      <c r="WUA179" s="176"/>
      <c r="WUB179" s="176"/>
      <c r="WUC179" s="176"/>
      <c r="WUD179" s="176"/>
      <c r="WUE179" s="176"/>
      <c r="WUF179" s="176"/>
      <c r="WUG179" s="176"/>
      <c r="WUH179" s="176"/>
      <c r="WUI179" s="176"/>
      <c r="WUJ179" s="176"/>
      <c r="WUK179" s="176"/>
      <c r="WUL179" s="176"/>
      <c r="WUM179" s="176"/>
      <c r="WUN179" s="176"/>
      <c r="WUO179" s="176"/>
      <c r="WUP179" s="176"/>
      <c r="WUQ179" s="176"/>
      <c r="WUR179" s="176"/>
      <c r="WUS179" s="176"/>
      <c r="WUT179" s="176"/>
      <c r="WUU179" s="176"/>
      <c r="WUV179" s="176"/>
      <c r="WUW179" s="176"/>
      <c r="WUX179" s="176"/>
      <c r="WUY179" s="176"/>
      <c r="WUZ179" s="176"/>
      <c r="WVA179" s="176"/>
      <c r="WVB179" s="176"/>
      <c r="WVC179" s="176"/>
      <c r="WVD179" s="176"/>
      <c r="WVE179" s="176"/>
      <c r="WVF179" s="176"/>
      <c r="WVG179" s="176"/>
      <c r="WVH179" s="176"/>
      <c r="WVI179" s="176"/>
      <c r="WVJ179" s="176"/>
      <c r="WVK179" s="176"/>
      <c r="WVL179" s="176"/>
      <c r="WVM179" s="176"/>
      <c r="WVN179" s="176"/>
      <c r="WVO179" s="176"/>
      <c r="WVP179" s="176"/>
      <c r="WVQ179" s="176"/>
      <c r="WVR179" s="176"/>
      <c r="WVS179" s="176"/>
      <c r="WVT179" s="176"/>
      <c r="WVU179" s="176"/>
      <c r="WVV179" s="176"/>
      <c r="WVW179" s="176"/>
      <c r="WVX179" s="176"/>
      <c r="WVY179" s="176"/>
      <c r="WVZ179" s="176"/>
      <c r="WWA179" s="176"/>
      <c r="WWB179" s="176"/>
      <c r="WWC179" s="176"/>
      <c r="WWD179" s="176"/>
      <c r="WWE179" s="176"/>
      <c r="WWF179" s="176"/>
      <c r="WWG179" s="176"/>
      <c r="WWH179" s="176"/>
      <c r="WWI179" s="176"/>
      <c r="WWJ179" s="176"/>
      <c r="WWK179" s="176"/>
      <c r="WWL179" s="176"/>
      <c r="WWM179" s="176"/>
      <c r="WWN179" s="176"/>
      <c r="WWO179" s="176"/>
      <c r="WWP179" s="176"/>
      <c r="WWQ179" s="176"/>
      <c r="WWR179" s="176"/>
      <c r="WWS179" s="176"/>
      <c r="WWT179" s="176"/>
      <c r="WWU179" s="176"/>
      <c r="WWV179" s="176"/>
      <c r="WWW179" s="176"/>
      <c r="WWX179" s="176"/>
      <c r="WWY179" s="176"/>
      <c r="WWZ179" s="176"/>
      <c r="WXA179" s="176"/>
      <c r="WXB179" s="176"/>
      <c r="WXC179" s="176"/>
      <c r="WXD179" s="176"/>
      <c r="WXE179" s="176"/>
      <c r="WXF179" s="176"/>
      <c r="WXG179" s="176"/>
      <c r="WXH179" s="176"/>
      <c r="WXI179" s="176"/>
      <c r="WXJ179" s="176"/>
      <c r="WXK179" s="176"/>
      <c r="WXL179" s="176"/>
      <c r="WXM179" s="176"/>
      <c r="WXN179" s="176"/>
      <c r="WXO179" s="176"/>
      <c r="WXP179" s="176"/>
      <c r="WXQ179" s="176"/>
      <c r="WXR179" s="176"/>
      <c r="WXS179" s="176"/>
      <c r="WXT179" s="176"/>
      <c r="WXU179" s="176"/>
      <c r="WXV179" s="176"/>
      <c r="WXW179" s="176"/>
      <c r="WXX179" s="176"/>
      <c r="WXY179" s="176"/>
      <c r="WXZ179" s="176"/>
      <c r="WYA179" s="176"/>
      <c r="WYB179" s="176"/>
      <c r="WYC179" s="176"/>
      <c r="WYD179" s="176"/>
      <c r="WYE179" s="176"/>
      <c r="WYF179" s="176"/>
      <c r="WYG179" s="176"/>
      <c r="WYH179" s="176"/>
      <c r="WYI179" s="176"/>
      <c r="WYJ179" s="176"/>
      <c r="WYK179" s="176"/>
      <c r="WYL179" s="176"/>
      <c r="WYM179" s="176"/>
      <c r="WYN179" s="176"/>
      <c r="WYO179" s="176"/>
      <c r="WYP179" s="176"/>
      <c r="WYQ179" s="176"/>
      <c r="WYR179" s="176"/>
      <c r="WYS179" s="176"/>
      <c r="WYT179" s="176"/>
      <c r="WYU179" s="176"/>
      <c r="WYV179" s="176"/>
      <c r="WYW179" s="176"/>
    </row>
    <row r="180" spans="1:16221" ht="15" customHeight="1" thickBot="1" x14ac:dyDescent="0.3">
      <c r="T180" s="176"/>
      <c r="X180" s="176"/>
      <c r="Y180" s="176"/>
      <c r="Z180" s="176"/>
      <c r="AA180" s="176"/>
      <c r="AB180" s="176"/>
      <c r="AC180" s="176"/>
      <c r="AD180" s="176"/>
      <c r="AE180" s="176"/>
      <c r="AF180" s="176"/>
      <c r="AG180" s="176"/>
      <c r="AH180" s="176"/>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c r="BP180" s="176"/>
      <c r="BQ180" s="176"/>
      <c r="BR180" s="176"/>
      <c r="BS180" s="176"/>
      <c r="BT180" s="176"/>
      <c r="BU180" s="176"/>
      <c r="BV180" s="176"/>
      <c r="BW180" s="176"/>
      <c r="BX180" s="176"/>
      <c r="BY180" s="176"/>
      <c r="BZ180" s="176"/>
      <c r="CA180" s="176"/>
      <c r="CB180" s="176"/>
      <c r="CC180" s="176"/>
      <c r="CD180" s="176"/>
      <c r="CE180" s="176"/>
      <c r="CF180" s="176"/>
      <c r="CG180" s="176"/>
      <c r="CH180" s="176"/>
      <c r="CI180" s="176"/>
      <c r="CJ180" s="176"/>
      <c r="CK180" s="176"/>
      <c r="CL180" s="176"/>
      <c r="CM180" s="176"/>
      <c r="CN180" s="176"/>
      <c r="CO180" s="176"/>
      <c r="CP180" s="176"/>
      <c r="CQ180" s="176"/>
      <c r="CR180" s="176"/>
      <c r="CS180" s="176"/>
      <c r="CT180" s="176"/>
      <c r="CU180" s="176"/>
      <c r="CV180" s="176"/>
      <c r="CW180" s="176"/>
      <c r="CX180" s="176"/>
      <c r="CY180" s="176"/>
      <c r="CZ180" s="176"/>
      <c r="DA180" s="176"/>
      <c r="DB180" s="176"/>
      <c r="DC180" s="176"/>
      <c r="DD180" s="176"/>
      <c r="DE180" s="176"/>
      <c r="DF180" s="176"/>
      <c r="DG180" s="176"/>
      <c r="DH180" s="176"/>
      <c r="DI180" s="176"/>
      <c r="DJ180" s="176"/>
      <c r="DK180" s="176"/>
      <c r="DL180" s="176"/>
      <c r="DM180" s="176"/>
      <c r="DN180" s="176"/>
      <c r="DO180" s="176"/>
      <c r="DP180" s="176"/>
      <c r="DQ180" s="176"/>
      <c r="DR180" s="176"/>
      <c r="DS180" s="176"/>
      <c r="DT180" s="176"/>
      <c r="DU180" s="176"/>
      <c r="DV180" s="176"/>
      <c r="DW180" s="176"/>
      <c r="DX180" s="176"/>
      <c r="DY180" s="176"/>
      <c r="DZ180" s="176"/>
      <c r="EA180" s="176"/>
      <c r="EB180" s="176"/>
      <c r="EC180" s="176"/>
      <c r="ED180" s="176"/>
      <c r="EE180" s="176"/>
      <c r="EF180" s="176"/>
      <c r="EG180" s="176"/>
      <c r="EH180" s="176"/>
      <c r="EI180" s="176"/>
      <c r="EJ180" s="176"/>
      <c r="EK180" s="176"/>
      <c r="EL180" s="176"/>
      <c r="EM180" s="176"/>
      <c r="EN180" s="176"/>
      <c r="EO180" s="176"/>
      <c r="EP180" s="176"/>
      <c r="EQ180" s="176"/>
      <c r="ER180" s="176"/>
      <c r="ES180" s="176"/>
      <c r="ET180" s="176"/>
      <c r="EU180" s="176"/>
      <c r="EV180" s="176"/>
      <c r="EW180" s="176"/>
      <c r="EX180" s="176"/>
      <c r="EY180" s="176"/>
      <c r="EZ180" s="176"/>
      <c r="FA180" s="176"/>
      <c r="FB180" s="176"/>
      <c r="FC180" s="176"/>
      <c r="FD180" s="176"/>
      <c r="FE180" s="176"/>
      <c r="FF180" s="176"/>
      <c r="FG180" s="176"/>
      <c r="FH180" s="176"/>
      <c r="FI180" s="176"/>
      <c r="FJ180" s="176"/>
      <c r="FK180" s="176"/>
      <c r="FL180" s="176"/>
      <c r="FM180" s="176"/>
      <c r="FN180" s="176"/>
      <c r="FO180" s="176"/>
      <c r="FP180" s="176"/>
      <c r="FQ180" s="176"/>
      <c r="FR180" s="176"/>
      <c r="FS180" s="176"/>
      <c r="FT180" s="176"/>
      <c r="FU180" s="176"/>
      <c r="FV180" s="176"/>
      <c r="FW180" s="176"/>
      <c r="FX180" s="176"/>
      <c r="FY180" s="176"/>
      <c r="FZ180" s="176"/>
      <c r="GA180" s="176"/>
      <c r="GB180" s="176"/>
      <c r="GC180" s="176"/>
      <c r="GD180" s="176"/>
      <c r="GE180" s="176"/>
      <c r="GF180" s="176"/>
      <c r="GG180" s="176"/>
      <c r="GH180" s="176"/>
      <c r="GI180" s="176"/>
      <c r="GJ180" s="176"/>
      <c r="GK180" s="176"/>
      <c r="GL180" s="176"/>
      <c r="GM180" s="176"/>
      <c r="GN180" s="176"/>
      <c r="GO180" s="176"/>
      <c r="GP180" s="176"/>
      <c r="GQ180" s="176"/>
      <c r="GR180" s="176"/>
      <c r="GS180" s="176"/>
      <c r="GT180" s="176"/>
      <c r="GU180" s="176"/>
      <c r="GV180" s="176"/>
      <c r="GW180" s="176"/>
      <c r="GX180" s="176"/>
      <c r="GY180" s="176"/>
      <c r="GZ180" s="176"/>
      <c r="HA180" s="176"/>
      <c r="HB180" s="176"/>
      <c r="HC180" s="176"/>
      <c r="HD180" s="176"/>
      <c r="HE180" s="176"/>
      <c r="HF180" s="176"/>
      <c r="HG180" s="176"/>
      <c r="HH180" s="176"/>
      <c r="HI180" s="176"/>
      <c r="HJ180" s="176"/>
      <c r="HK180" s="176"/>
      <c r="HL180" s="176"/>
      <c r="HM180" s="176"/>
      <c r="HN180" s="176"/>
      <c r="HO180" s="176"/>
      <c r="HP180" s="176"/>
      <c r="HQ180" s="176"/>
      <c r="HR180" s="176"/>
      <c r="HS180" s="176"/>
      <c r="HT180" s="176"/>
      <c r="HU180" s="176"/>
      <c r="HV180" s="176"/>
      <c r="HW180" s="176"/>
      <c r="HX180" s="176"/>
      <c r="HY180" s="176"/>
      <c r="HZ180" s="176"/>
      <c r="IA180" s="176"/>
      <c r="IB180" s="176"/>
      <c r="IC180" s="176"/>
      <c r="ID180" s="176"/>
      <c r="IE180" s="176"/>
      <c r="IF180" s="176"/>
      <c r="IG180" s="176"/>
      <c r="IH180" s="176"/>
      <c r="II180" s="176"/>
      <c r="IJ180" s="176"/>
      <c r="IK180" s="176"/>
      <c r="IL180" s="176"/>
      <c r="IM180" s="176"/>
      <c r="IN180" s="176"/>
      <c r="IO180" s="176"/>
      <c r="IP180" s="176"/>
      <c r="IQ180" s="176"/>
      <c r="IR180" s="176"/>
      <c r="IS180" s="176"/>
      <c r="IT180" s="176"/>
      <c r="IU180" s="176"/>
      <c r="IV180" s="176"/>
      <c r="IW180" s="176"/>
      <c r="IX180" s="176"/>
      <c r="IY180" s="176"/>
      <c r="IZ180" s="176"/>
      <c r="JA180" s="176"/>
      <c r="JB180" s="176"/>
      <c r="JC180" s="176"/>
      <c r="JD180" s="176"/>
      <c r="JE180" s="176"/>
      <c r="JF180" s="176"/>
      <c r="JG180" s="176"/>
      <c r="JH180" s="176"/>
      <c r="JI180" s="176"/>
      <c r="JJ180" s="176"/>
      <c r="JK180" s="176"/>
      <c r="JL180" s="176"/>
      <c r="JM180" s="176"/>
      <c r="JN180" s="176"/>
      <c r="JO180" s="176"/>
      <c r="JP180" s="176"/>
      <c r="JQ180" s="176"/>
      <c r="JR180" s="176"/>
      <c r="JS180" s="176"/>
      <c r="JT180" s="176"/>
      <c r="JU180" s="176"/>
      <c r="JV180" s="176"/>
      <c r="JW180" s="176"/>
      <c r="JX180" s="176"/>
      <c r="JY180" s="176"/>
      <c r="JZ180" s="176"/>
      <c r="KA180" s="176"/>
      <c r="KB180" s="176"/>
      <c r="KC180" s="176"/>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c r="QO180" s="176"/>
      <c r="QP180" s="176"/>
      <c r="QQ180" s="176"/>
      <c r="QR180" s="176"/>
      <c r="QS180" s="176"/>
      <c r="QT180" s="176"/>
      <c r="QU180" s="176"/>
      <c r="QV180" s="176"/>
      <c r="QW180" s="176"/>
      <c r="QX180" s="176"/>
      <c r="QY180" s="176"/>
      <c r="QZ180" s="176"/>
      <c r="RA180" s="176"/>
      <c r="RB180" s="176"/>
      <c r="RC180" s="176"/>
      <c r="RD180" s="176"/>
      <c r="RE180" s="176"/>
      <c r="RF180" s="176"/>
      <c r="RG180" s="176"/>
      <c r="RH180" s="176"/>
      <c r="RI180" s="176"/>
      <c r="RJ180" s="176"/>
      <c r="RK180" s="176"/>
      <c r="RL180" s="176"/>
      <c r="RM180" s="176"/>
      <c r="RN180" s="176"/>
      <c r="RO180" s="176"/>
      <c r="RP180" s="176"/>
      <c r="RQ180" s="176"/>
      <c r="RR180" s="176"/>
      <c r="RS180" s="176"/>
      <c r="RT180" s="176"/>
      <c r="RU180" s="176"/>
      <c r="RV180" s="176"/>
      <c r="RW180" s="176"/>
      <c r="RX180" s="176"/>
      <c r="RY180" s="176"/>
      <c r="RZ180" s="176"/>
      <c r="SA180" s="176"/>
      <c r="SB180" s="176"/>
      <c r="SC180" s="176"/>
      <c r="SD180" s="176"/>
      <c r="SE180" s="176"/>
      <c r="SF180" s="176"/>
      <c r="SG180" s="176"/>
      <c r="SH180" s="176"/>
      <c r="SI180" s="176"/>
      <c r="SJ180" s="176"/>
      <c r="SK180" s="176"/>
      <c r="SL180" s="176"/>
      <c r="SM180" s="176"/>
      <c r="SN180" s="176"/>
      <c r="SO180" s="176"/>
      <c r="SP180" s="176"/>
      <c r="SQ180" s="176"/>
      <c r="SR180" s="176"/>
      <c r="SS180" s="176"/>
      <c r="ST180" s="176"/>
      <c r="SU180" s="176"/>
      <c r="SV180" s="176"/>
      <c r="SW180" s="176"/>
      <c r="SX180" s="176"/>
      <c r="SY180" s="176"/>
      <c r="SZ180" s="176"/>
      <c r="TA180" s="176"/>
      <c r="TB180" s="176"/>
      <c r="TC180" s="176"/>
      <c r="TD180" s="176"/>
      <c r="TE180" s="176"/>
      <c r="TF180" s="176"/>
      <c r="TG180" s="176"/>
      <c r="TH180" s="176"/>
      <c r="TI180" s="176"/>
      <c r="TJ180" s="176"/>
      <c r="TK180" s="176"/>
      <c r="TL180" s="176"/>
      <c r="TM180" s="176"/>
      <c r="TN180" s="176"/>
      <c r="TO180" s="176"/>
      <c r="TP180" s="176"/>
      <c r="TQ180" s="176"/>
      <c r="TR180" s="176"/>
      <c r="TS180" s="176"/>
      <c r="TT180" s="176"/>
      <c r="TU180" s="176"/>
      <c r="TV180" s="176"/>
      <c r="TW180" s="176"/>
      <c r="TX180" s="176"/>
      <c r="TY180" s="176"/>
      <c r="TZ180" s="176"/>
      <c r="UA180" s="176"/>
      <c r="UB180" s="176"/>
      <c r="UC180" s="176"/>
      <c r="UD180" s="176"/>
      <c r="UE180" s="176"/>
      <c r="UF180" s="176"/>
      <c r="UG180" s="176"/>
      <c r="UH180" s="176"/>
      <c r="UI180" s="176"/>
      <c r="UJ180" s="176"/>
      <c r="UK180" s="176"/>
      <c r="UL180" s="176"/>
      <c r="UM180" s="176"/>
      <c r="UN180" s="176"/>
      <c r="UO180" s="176"/>
      <c r="UP180" s="176"/>
      <c r="UQ180" s="176"/>
      <c r="UR180" s="176"/>
      <c r="US180" s="176"/>
      <c r="UT180" s="176"/>
      <c r="UU180" s="176"/>
      <c r="UV180" s="176"/>
      <c r="UW180" s="176"/>
      <c r="UX180" s="176"/>
      <c r="UY180" s="176"/>
      <c r="UZ180" s="176"/>
      <c r="VA180" s="176"/>
      <c r="VB180" s="176"/>
      <c r="VC180" s="176"/>
      <c r="VD180" s="176"/>
      <c r="VE180" s="176"/>
      <c r="VF180" s="176"/>
      <c r="VG180" s="176"/>
      <c r="VH180" s="176"/>
      <c r="VI180" s="176"/>
      <c r="VJ180" s="176"/>
      <c r="VK180" s="176"/>
      <c r="VL180" s="176"/>
      <c r="VM180" s="176"/>
      <c r="VN180" s="176"/>
      <c r="VO180" s="176"/>
      <c r="VP180" s="176"/>
      <c r="VQ180" s="176"/>
      <c r="VR180" s="176"/>
      <c r="VS180" s="176"/>
      <c r="VT180" s="176"/>
      <c r="VU180" s="176"/>
      <c r="VV180" s="176"/>
      <c r="VW180" s="176"/>
      <c r="VX180" s="176"/>
      <c r="VY180" s="176"/>
      <c r="VZ180" s="176"/>
      <c r="WA180" s="176"/>
      <c r="WB180" s="176"/>
      <c r="WC180" s="176"/>
      <c r="WD180" s="176"/>
      <c r="WE180" s="176"/>
      <c r="WF180" s="176"/>
      <c r="WG180" s="176"/>
      <c r="WH180" s="176"/>
      <c r="WI180" s="176"/>
      <c r="WJ180" s="176"/>
      <c r="WK180" s="176"/>
      <c r="WL180" s="176"/>
      <c r="WM180" s="176"/>
      <c r="WN180" s="176"/>
      <c r="WO180" s="176"/>
      <c r="WP180" s="176"/>
      <c r="WQ180" s="176"/>
      <c r="WR180" s="176"/>
      <c r="WS180" s="176"/>
      <c r="WT180" s="176"/>
      <c r="WU180" s="176"/>
      <c r="WV180" s="176"/>
      <c r="WW180" s="176"/>
      <c r="WX180" s="176"/>
      <c r="WY180" s="176"/>
      <c r="WZ180" s="176"/>
      <c r="XA180" s="176"/>
      <c r="XB180" s="176"/>
      <c r="XC180" s="176"/>
      <c r="XD180" s="176"/>
      <c r="XE180" s="176"/>
      <c r="XF180" s="176"/>
      <c r="XG180" s="176"/>
      <c r="XH180" s="176"/>
      <c r="XI180" s="176"/>
      <c r="XJ180" s="176"/>
      <c r="XK180" s="176"/>
      <c r="XL180" s="176"/>
      <c r="XM180" s="176"/>
      <c r="XN180" s="176"/>
      <c r="XO180" s="176"/>
      <c r="XP180" s="176"/>
      <c r="XQ180" s="176"/>
      <c r="XR180" s="176"/>
      <c r="XS180" s="176"/>
      <c r="XT180" s="176"/>
      <c r="XU180" s="176"/>
      <c r="XV180" s="176"/>
      <c r="XW180" s="176"/>
      <c r="XX180" s="176"/>
      <c r="XY180" s="176"/>
      <c r="XZ180" s="176"/>
      <c r="YA180" s="176"/>
      <c r="YB180" s="176"/>
      <c r="YC180" s="176"/>
      <c r="YD180" s="176"/>
      <c r="YE180" s="176"/>
      <c r="YF180" s="176"/>
      <c r="YG180" s="176"/>
      <c r="YH180" s="176"/>
      <c r="YI180" s="176"/>
      <c r="YJ180" s="176"/>
      <c r="YK180" s="176"/>
      <c r="YL180" s="176"/>
      <c r="YM180" s="176"/>
      <c r="YN180" s="176"/>
      <c r="YO180" s="176"/>
      <c r="YP180" s="176"/>
      <c r="YQ180" s="176"/>
      <c r="YR180" s="176"/>
      <c r="YS180" s="176"/>
      <c r="YT180" s="176"/>
      <c r="YU180" s="176"/>
      <c r="YV180" s="176"/>
      <c r="YW180" s="176"/>
      <c r="YX180" s="176"/>
      <c r="YY180" s="176"/>
      <c r="YZ180" s="176"/>
      <c r="ZA180" s="176"/>
      <c r="ZB180" s="176"/>
      <c r="ZC180" s="176"/>
      <c r="ZD180" s="176"/>
      <c r="ZE180" s="176"/>
      <c r="ZF180" s="176"/>
      <c r="ZG180" s="176"/>
      <c r="ZH180" s="176"/>
      <c r="ZI180" s="176"/>
      <c r="ZJ180" s="176"/>
      <c r="ZK180" s="176"/>
      <c r="ZL180" s="176"/>
      <c r="ZM180" s="176"/>
      <c r="ZN180" s="176"/>
      <c r="ZO180" s="176"/>
      <c r="ZP180" s="176"/>
      <c r="ZQ180" s="176"/>
      <c r="ZR180" s="176"/>
      <c r="ZS180" s="176"/>
      <c r="ZT180" s="176"/>
      <c r="ZU180" s="176"/>
      <c r="ZV180" s="176"/>
      <c r="ZW180" s="176"/>
      <c r="ZX180" s="176"/>
      <c r="ZY180" s="176"/>
      <c r="ZZ180" s="176"/>
      <c r="AAA180" s="176"/>
      <c r="AAB180" s="176"/>
      <c r="AAC180" s="176"/>
      <c r="AAD180" s="176"/>
      <c r="AAE180" s="176"/>
      <c r="AAF180" s="176"/>
      <c r="AAG180" s="176"/>
      <c r="AAH180" s="176"/>
      <c r="AAI180" s="176"/>
      <c r="AAJ180" s="176"/>
      <c r="AAK180" s="176"/>
      <c r="AAL180" s="176"/>
      <c r="AAM180" s="176"/>
      <c r="AAN180" s="176"/>
      <c r="AAO180" s="176"/>
      <c r="AAP180" s="176"/>
      <c r="AAQ180" s="176"/>
      <c r="AAR180" s="176"/>
      <c r="AAS180" s="176"/>
      <c r="AAT180" s="176"/>
      <c r="AAU180" s="176"/>
      <c r="AAV180" s="176"/>
      <c r="AAW180" s="176"/>
      <c r="AAX180" s="176"/>
      <c r="AAY180" s="176"/>
      <c r="AAZ180" s="176"/>
      <c r="ABA180" s="176"/>
      <c r="ABB180" s="176"/>
      <c r="ABC180" s="176"/>
      <c r="ABD180" s="176"/>
      <c r="ABE180" s="176"/>
      <c r="ABF180" s="176"/>
      <c r="ABG180" s="176"/>
      <c r="ABH180" s="176"/>
      <c r="ABI180" s="176"/>
      <c r="ABJ180" s="176"/>
      <c r="ABK180" s="176"/>
      <c r="ABL180" s="176"/>
      <c r="ABM180" s="176"/>
      <c r="ABN180" s="176"/>
      <c r="ABO180" s="176"/>
      <c r="ABP180" s="176"/>
      <c r="ABQ180" s="176"/>
      <c r="ABR180" s="176"/>
      <c r="ABS180" s="176"/>
      <c r="ABT180" s="176"/>
      <c r="ABU180" s="176"/>
      <c r="ABV180" s="176"/>
      <c r="ABW180" s="176"/>
      <c r="ABX180" s="176"/>
      <c r="ABY180" s="176"/>
      <c r="ABZ180" s="176"/>
      <c r="ACA180" s="176"/>
      <c r="ACB180" s="176"/>
      <c r="ACC180" s="176"/>
      <c r="ACD180" s="176"/>
      <c r="ACE180" s="176"/>
      <c r="ACF180" s="176"/>
      <c r="ACG180" s="176"/>
      <c r="ACH180" s="176"/>
      <c r="ACI180" s="176"/>
      <c r="ACJ180" s="176"/>
      <c r="ACK180" s="176"/>
      <c r="ACL180" s="176"/>
      <c r="ACM180" s="176"/>
      <c r="ACN180" s="176"/>
      <c r="ACO180" s="176"/>
      <c r="ACP180" s="176"/>
      <c r="ACQ180" s="176"/>
      <c r="ACR180" s="176"/>
      <c r="ACS180" s="176"/>
      <c r="ACT180" s="176"/>
      <c r="ACU180" s="176"/>
      <c r="ACV180" s="176"/>
      <c r="ACW180" s="176"/>
      <c r="ACX180" s="176"/>
      <c r="ACY180" s="176"/>
      <c r="ACZ180" s="176"/>
      <c r="ADA180" s="176"/>
      <c r="ADB180" s="176"/>
      <c r="ADC180" s="176"/>
      <c r="ADD180" s="176"/>
      <c r="ADE180" s="176"/>
      <c r="ADF180" s="176"/>
      <c r="ADG180" s="176"/>
      <c r="ADH180" s="176"/>
      <c r="ADI180" s="176"/>
      <c r="ADJ180" s="176"/>
      <c r="ADK180" s="176"/>
      <c r="ADL180" s="176"/>
      <c r="ADM180" s="176"/>
      <c r="ADN180" s="176"/>
      <c r="ADO180" s="176"/>
      <c r="ADP180" s="176"/>
      <c r="ADQ180" s="176"/>
      <c r="ADR180" s="176"/>
      <c r="ADS180" s="176"/>
      <c r="ADT180" s="176"/>
      <c r="ADU180" s="176"/>
      <c r="ADV180" s="176"/>
      <c r="ADW180" s="176"/>
      <c r="ADX180" s="176"/>
      <c r="ADY180" s="176"/>
      <c r="ADZ180" s="176"/>
      <c r="AEA180" s="176"/>
      <c r="AEB180" s="176"/>
      <c r="AEC180" s="176"/>
      <c r="AED180" s="176"/>
      <c r="AEE180" s="176"/>
      <c r="AEF180" s="176"/>
      <c r="AEG180" s="176"/>
      <c r="AEH180" s="176"/>
      <c r="AEI180" s="176"/>
      <c r="AEJ180" s="176"/>
      <c r="AEK180" s="176"/>
      <c r="AEL180" s="176"/>
      <c r="AEM180" s="176"/>
      <c r="AEN180" s="176"/>
      <c r="AEO180" s="176"/>
      <c r="AEP180" s="176"/>
      <c r="AEQ180" s="176"/>
      <c r="AER180" s="176"/>
      <c r="AES180" s="176"/>
      <c r="AET180" s="176"/>
      <c r="AEU180" s="176"/>
      <c r="AEV180" s="176"/>
      <c r="AEW180" s="176"/>
      <c r="AEX180" s="176"/>
      <c r="AEY180" s="176"/>
      <c r="AEZ180" s="176"/>
      <c r="AFA180" s="176"/>
      <c r="AFB180" s="176"/>
      <c r="AFC180" s="176"/>
      <c r="AFD180" s="176"/>
      <c r="AFE180" s="176"/>
      <c r="AFF180" s="176"/>
      <c r="AFG180" s="176"/>
      <c r="AFH180" s="176"/>
      <c r="AFI180" s="176"/>
      <c r="AFJ180" s="176"/>
      <c r="AFK180" s="176"/>
      <c r="AFL180" s="176"/>
      <c r="AFM180" s="176"/>
      <c r="AFN180" s="176"/>
      <c r="AFO180" s="176"/>
      <c r="AFP180" s="176"/>
      <c r="AFQ180" s="176"/>
      <c r="AFR180" s="176"/>
      <c r="AFS180" s="176"/>
      <c r="AFT180" s="176"/>
      <c r="AFU180" s="176"/>
      <c r="AFV180" s="176"/>
      <c r="AFW180" s="176"/>
      <c r="AFX180" s="176"/>
      <c r="AFY180" s="176"/>
      <c r="AFZ180" s="176"/>
      <c r="AGA180" s="176"/>
      <c r="AGB180" s="176"/>
      <c r="AGC180" s="176"/>
      <c r="AGD180" s="176"/>
      <c r="AGE180" s="176"/>
      <c r="AGF180" s="176"/>
      <c r="AGG180" s="176"/>
      <c r="AGH180" s="176"/>
      <c r="AGI180" s="176"/>
      <c r="AGJ180" s="176"/>
      <c r="AGK180" s="176"/>
      <c r="AGL180" s="176"/>
      <c r="AGM180" s="176"/>
      <c r="AGN180" s="176"/>
      <c r="AGO180" s="176"/>
      <c r="AGP180" s="176"/>
      <c r="AGQ180" s="176"/>
      <c r="AGR180" s="176"/>
      <c r="AGS180" s="176"/>
      <c r="AGT180" s="176"/>
      <c r="AGU180" s="176"/>
      <c r="AGV180" s="176"/>
      <c r="AGW180" s="176"/>
      <c r="AGX180" s="176"/>
      <c r="AGY180" s="176"/>
      <c r="AGZ180" s="176"/>
      <c r="AHA180" s="176"/>
      <c r="AHB180" s="176"/>
      <c r="AHC180" s="176"/>
      <c r="AHD180" s="176"/>
      <c r="AHE180" s="176"/>
      <c r="AHF180" s="176"/>
      <c r="AHG180" s="176"/>
      <c r="AHH180" s="176"/>
      <c r="AHI180" s="176"/>
      <c r="AHJ180" s="176"/>
      <c r="AHK180" s="176"/>
      <c r="AHL180" s="176"/>
      <c r="AHM180" s="176"/>
      <c r="AHN180" s="176"/>
      <c r="AHO180" s="176"/>
      <c r="AHP180" s="176"/>
      <c r="AHQ180" s="176"/>
      <c r="AHR180" s="176"/>
      <c r="AHS180" s="176"/>
      <c r="AHT180" s="176"/>
      <c r="AHU180" s="176"/>
      <c r="AHV180" s="176"/>
      <c r="AHW180" s="176"/>
      <c r="AHX180" s="176"/>
      <c r="AHY180" s="176"/>
      <c r="AHZ180" s="176"/>
      <c r="AIA180" s="176"/>
      <c r="AIB180" s="176"/>
      <c r="AIC180" s="176"/>
      <c r="AID180" s="176"/>
      <c r="AIE180" s="176"/>
      <c r="AIF180" s="176"/>
      <c r="AIG180" s="176"/>
      <c r="AIH180" s="176"/>
      <c r="AII180" s="176"/>
      <c r="AIJ180" s="176"/>
      <c r="AIK180" s="176"/>
      <c r="AIL180" s="176"/>
      <c r="AIM180" s="176"/>
      <c r="AIN180" s="176"/>
      <c r="AIO180" s="176"/>
      <c r="AIP180" s="176"/>
      <c r="AIQ180" s="176"/>
      <c r="AIR180" s="176"/>
      <c r="AIS180" s="176"/>
      <c r="AIT180" s="176"/>
      <c r="AIU180" s="176"/>
      <c r="AIV180" s="176"/>
      <c r="AIW180" s="176"/>
      <c r="AIX180" s="176"/>
      <c r="AIY180" s="176"/>
      <c r="AIZ180" s="176"/>
      <c r="AJA180" s="176"/>
      <c r="AJB180" s="176"/>
      <c r="AJC180" s="176"/>
      <c r="AJD180" s="176"/>
      <c r="AJE180" s="176"/>
      <c r="AJF180" s="176"/>
      <c r="AJG180" s="176"/>
      <c r="AJH180" s="176"/>
      <c r="AJI180" s="176"/>
      <c r="AJJ180" s="176"/>
      <c r="AJK180" s="176"/>
      <c r="AJL180" s="176"/>
      <c r="AJM180" s="176"/>
      <c r="AJN180" s="176"/>
      <c r="AJO180" s="176"/>
      <c r="AJP180" s="176"/>
      <c r="AJQ180" s="176"/>
      <c r="AJR180" s="176"/>
      <c r="AJS180" s="176"/>
      <c r="AJT180" s="176"/>
      <c r="AJU180" s="176"/>
      <c r="AJV180" s="176"/>
      <c r="AJW180" s="176"/>
      <c r="AJX180" s="176"/>
      <c r="AJY180" s="176"/>
      <c r="AJZ180" s="176"/>
      <c r="AKA180" s="176"/>
      <c r="AKB180" s="176"/>
      <c r="AKC180" s="176"/>
      <c r="AKD180" s="176"/>
      <c r="AKE180" s="176"/>
      <c r="AKF180" s="176"/>
      <c r="AKG180" s="176"/>
      <c r="AKH180" s="176"/>
      <c r="AKI180" s="176"/>
      <c r="AKJ180" s="176"/>
      <c r="AKK180" s="176"/>
      <c r="AKL180" s="176"/>
      <c r="AKM180" s="176"/>
      <c r="AKN180" s="176"/>
      <c r="AKO180" s="176"/>
      <c r="AKP180" s="176"/>
      <c r="AKQ180" s="176"/>
      <c r="AKR180" s="176"/>
      <c r="AKS180" s="176"/>
      <c r="AKT180" s="176"/>
      <c r="AKU180" s="176"/>
      <c r="AKV180" s="176"/>
      <c r="AKW180" s="176"/>
      <c r="AKX180" s="176"/>
      <c r="AKY180" s="176"/>
      <c r="AKZ180" s="176"/>
      <c r="ALA180" s="176"/>
      <c r="ALB180" s="176"/>
      <c r="ALC180" s="176"/>
      <c r="ALD180" s="176"/>
      <c r="ALE180" s="176"/>
      <c r="ALF180" s="176"/>
      <c r="ALG180" s="176"/>
      <c r="ALH180" s="176"/>
      <c r="ALI180" s="176"/>
      <c r="ALJ180" s="176"/>
      <c r="ALK180" s="176"/>
      <c r="ALL180" s="176"/>
      <c r="ALM180" s="176"/>
      <c r="ALN180" s="176"/>
      <c r="ALO180" s="176"/>
      <c r="ALP180" s="176"/>
      <c r="ALQ180" s="176"/>
      <c r="ALR180" s="176"/>
      <c r="ALS180" s="176"/>
      <c r="ALT180" s="176"/>
      <c r="ALU180" s="176"/>
      <c r="ALV180" s="176"/>
      <c r="ALW180" s="176"/>
      <c r="ALX180" s="176"/>
      <c r="ALY180" s="176"/>
      <c r="ALZ180" s="176"/>
      <c r="AMA180" s="176"/>
      <c r="AMB180" s="176"/>
      <c r="AMC180" s="176"/>
      <c r="AMD180" s="176"/>
      <c r="AME180" s="176"/>
      <c r="AMF180" s="176"/>
      <c r="AMG180" s="176"/>
      <c r="AMH180" s="176"/>
      <c r="AMI180" s="176"/>
      <c r="AMJ180" s="176"/>
      <c r="AMK180" s="176"/>
      <c r="AML180" s="176"/>
      <c r="AMM180" s="176"/>
      <c r="AMN180" s="176"/>
      <c r="AMO180" s="176"/>
      <c r="AMP180" s="176"/>
      <c r="AMQ180" s="176"/>
      <c r="AMR180" s="176"/>
      <c r="AMS180" s="176"/>
      <c r="AMT180" s="176"/>
      <c r="AMU180" s="176"/>
      <c r="AMV180" s="176"/>
      <c r="AMW180" s="176"/>
      <c r="AMX180" s="176"/>
      <c r="AMY180" s="176"/>
      <c r="AMZ180" s="176"/>
      <c r="ANA180" s="176"/>
      <c r="ANB180" s="176"/>
      <c r="ANC180" s="176"/>
      <c r="AND180" s="176"/>
      <c r="ANE180" s="176"/>
      <c r="ANF180" s="176"/>
      <c r="ANG180" s="176"/>
      <c r="ANH180" s="176"/>
      <c r="ANI180" s="176"/>
      <c r="ANJ180" s="176"/>
      <c r="ANK180" s="176"/>
      <c r="ANL180" s="176"/>
      <c r="ANM180" s="176"/>
      <c r="ANN180" s="176"/>
      <c r="ANO180" s="176"/>
      <c r="ANP180" s="176"/>
      <c r="ANQ180" s="176"/>
      <c r="ANR180" s="176"/>
      <c r="ANS180" s="176"/>
      <c r="ANT180" s="176"/>
      <c r="ANU180" s="176"/>
      <c r="ANV180" s="176"/>
      <c r="ANW180" s="176"/>
      <c r="ANX180" s="176"/>
      <c r="ANY180" s="176"/>
      <c r="ANZ180" s="176"/>
      <c r="AOA180" s="176"/>
      <c r="AOB180" s="176"/>
      <c r="AOC180" s="176"/>
      <c r="AOD180" s="176"/>
      <c r="AOE180" s="176"/>
      <c r="AOF180" s="176"/>
      <c r="AOG180" s="176"/>
      <c r="AOH180" s="176"/>
      <c r="AOI180" s="176"/>
      <c r="AOJ180" s="176"/>
      <c r="AOK180" s="176"/>
      <c r="AOL180" s="176"/>
      <c r="AOM180" s="176"/>
      <c r="AON180" s="176"/>
      <c r="AOO180" s="176"/>
      <c r="AOP180" s="176"/>
      <c r="AOQ180" s="176"/>
      <c r="AOR180" s="176"/>
      <c r="AOS180" s="176"/>
      <c r="AOT180" s="176"/>
      <c r="AOU180" s="176"/>
      <c r="AOV180" s="176"/>
      <c r="AOW180" s="176"/>
      <c r="AOX180" s="176"/>
      <c r="AOY180" s="176"/>
      <c r="AOZ180" s="176"/>
      <c r="APA180" s="176"/>
      <c r="APB180" s="176"/>
      <c r="APC180" s="176"/>
      <c r="APD180" s="176"/>
      <c r="APE180" s="176"/>
      <c r="APF180" s="176"/>
      <c r="APG180" s="176"/>
      <c r="APH180" s="176"/>
      <c r="API180" s="176"/>
      <c r="APJ180" s="176"/>
      <c r="APK180" s="176"/>
      <c r="APL180" s="176"/>
      <c r="APM180" s="176"/>
      <c r="APN180" s="176"/>
      <c r="APO180" s="176"/>
      <c r="APP180" s="176"/>
      <c r="APQ180" s="176"/>
      <c r="APR180" s="176"/>
      <c r="APS180" s="176"/>
      <c r="APT180" s="176"/>
      <c r="APU180" s="176"/>
      <c r="APV180" s="176"/>
      <c r="APW180" s="176"/>
      <c r="APX180" s="176"/>
      <c r="APY180" s="176"/>
      <c r="APZ180" s="176"/>
      <c r="AQA180" s="176"/>
      <c r="AQB180" s="176"/>
      <c r="AQC180" s="176"/>
      <c r="AQD180" s="176"/>
      <c r="AQE180" s="176"/>
      <c r="AQF180" s="176"/>
      <c r="AQG180" s="176"/>
      <c r="AQH180" s="176"/>
      <c r="AQI180" s="176"/>
      <c r="AQJ180" s="176"/>
      <c r="AQK180" s="176"/>
      <c r="AQL180" s="176"/>
      <c r="AQM180" s="176"/>
      <c r="AQN180" s="176"/>
      <c r="AQO180" s="176"/>
      <c r="AQP180" s="176"/>
      <c r="AQQ180" s="176"/>
      <c r="AQR180" s="176"/>
      <c r="AQS180" s="176"/>
      <c r="AQT180" s="176"/>
      <c r="AQU180" s="176"/>
      <c r="AQV180" s="176"/>
      <c r="AQW180" s="176"/>
      <c r="AQX180" s="176"/>
      <c r="AQY180" s="176"/>
      <c r="AQZ180" s="176"/>
      <c r="ARA180" s="176"/>
      <c r="ARB180" s="176"/>
      <c r="ARC180" s="176"/>
      <c r="ARD180" s="176"/>
      <c r="ARE180" s="176"/>
      <c r="ARF180" s="176"/>
      <c r="ARG180" s="176"/>
      <c r="ARH180" s="176"/>
      <c r="ARI180" s="176"/>
      <c r="ARJ180" s="176"/>
      <c r="ARK180" s="176"/>
      <c r="ARL180" s="176"/>
      <c r="ARM180" s="176"/>
      <c r="ARN180" s="176"/>
      <c r="ARO180" s="176"/>
      <c r="ARP180" s="176"/>
      <c r="ARQ180" s="176"/>
      <c r="ARR180" s="176"/>
      <c r="ARS180" s="176"/>
      <c r="ART180" s="176"/>
      <c r="ARU180" s="176"/>
      <c r="ARV180" s="176"/>
      <c r="ARW180" s="176"/>
      <c r="ARX180" s="176"/>
      <c r="ARY180" s="176"/>
      <c r="ARZ180" s="176"/>
      <c r="ASA180" s="176"/>
      <c r="ASB180" s="176"/>
      <c r="ASC180" s="176"/>
      <c r="ASD180" s="176"/>
      <c r="ASE180" s="176"/>
      <c r="ASF180" s="176"/>
      <c r="ASG180" s="176"/>
      <c r="ASH180" s="176"/>
      <c r="ASI180" s="176"/>
      <c r="ASJ180" s="176"/>
      <c r="ASK180" s="176"/>
      <c r="ASL180" s="176"/>
      <c r="ASM180" s="176"/>
      <c r="ASN180" s="176"/>
      <c r="ASO180" s="176"/>
      <c r="ASP180" s="176"/>
      <c r="ASQ180" s="176"/>
      <c r="ASR180" s="176"/>
      <c r="ASS180" s="176"/>
      <c r="AST180" s="176"/>
      <c r="ASU180" s="176"/>
      <c r="ASV180" s="176"/>
      <c r="ASW180" s="176"/>
      <c r="ASX180" s="176"/>
      <c r="ASY180" s="176"/>
      <c r="ASZ180" s="176"/>
      <c r="ATA180" s="176"/>
      <c r="ATB180" s="176"/>
      <c r="ATC180" s="176"/>
      <c r="ATD180" s="176"/>
      <c r="ATE180" s="176"/>
      <c r="ATF180" s="176"/>
      <c r="ATG180" s="176"/>
      <c r="ATH180" s="176"/>
      <c r="ATI180" s="176"/>
      <c r="ATJ180" s="176"/>
      <c r="ATK180" s="176"/>
      <c r="ATL180" s="176"/>
      <c r="ATM180" s="176"/>
      <c r="ATN180" s="176"/>
      <c r="ATO180" s="176"/>
      <c r="ATP180" s="176"/>
      <c r="ATQ180" s="176"/>
      <c r="ATR180" s="176"/>
      <c r="ATS180" s="176"/>
      <c r="ATT180" s="176"/>
      <c r="ATU180" s="176"/>
      <c r="ATV180" s="176"/>
      <c r="ATW180" s="176"/>
      <c r="ATX180" s="176"/>
      <c r="ATY180" s="176"/>
      <c r="ATZ180" s="176"/>
      <c r="AUA180" s="176"/>
      <c r="AUB180" s="176"/>
      <c r="AUC180" s="176"/>
      <c r="AUD180" s="176"/>
      <c r="AUE180" s="176"/>
      <c r="AUF180" s="176"/>
      <c r="AUG180" s="176"/>
      <c r="AUH180" s="176"/>
      <c r="AUI180" s="176"/>
      <c r="AUJ180" s="176"/>
      <c r="AUK180" s="176"/>
      <c r="AUL180" s="176"/>
      <c r="AUM180" s="176"/>
      <c r="AUN180" s="176"/>
      <c r="AUO180" s="176"/>
      <c r="AUP180" s="176"/>
      <c r="AUQ180" s="176"/>
      <c r="AUR180" s="176"/>
      <c r="AUS180" s="176"/>
      <c r="AUT180" s="176"/>
      <c r="AUU180" s="176"/>
      <c r="AUV180" s="176"/>
      <c r="AUW180" s="176"/>
      <c r="AUX180" s="176"/>
      <c r="AUY180" s="176"/>
      <c r="AUZ180" s="176"/>
      <c r="AVA180" s="176"/>
      <c r="AVB180" s="176"/>
      <c r="AVC180" s="176"/>
      <c r="AVD180" s="176"/>
      <c r="AVE180" s="176"/>
      <c r="AVF180" s="176"/>
      <c r="AVG180" s="176"/>
      <c r="AVH180" s="176"/>
      <c r="AVI180" s="176"/>
      <c r="AVJ180" s="176"/>
      <c r="AVK180" s="176"/>
      <c r="AVL180" s="176"/>
      <c r="AVM180" s="176"/>
      <c r="AVN180" s="176"/>
      <c r="AVO180" s="176"/>
      <c r="AVP180" s="176"/>
      <c r="AVQ180" s="176"/>
      <c r="AVR180" s="176"/>
      <c r="AVS180" s="176"/>
      <c r="AVT180" s="176"/>
      <c r="AVU180" s="176"/>
      <c r="AVV180" s="176"/>
      <c r="AVW180" s="176"/>
      <c r="AVX180" s="176"/>
      <c r="AVY180" s="176"/>
      <c r="AVZ180" s="176"/>
      <c r="AWA180" s="176"/>
      <c r="AWB180" s="176"/>
      <c r="AWC180" s="176"/>
      <c r="AWD180" s="176"/>
      <c r="AWE180" s="176"/>
      <c r="AWF180" s="176"/>
      <c r="AWG180" s="176"/>
      <c r="AWH180" s="176"/>
      <c r="AWI180" s="176"/>
      <c r="AWJ180" s="176"/>
      <c r="AWK180" s="176"/>
      <c r="AWL180" s="176"/>
      <c r="AWM180" s="176"/>
      <c r="AWN180" s="176"/>
      <c r="AWO180" s="176"/>
      <c r="AWP180" s="176"/>
      <c r="AWQ180" s="176"/>
      <c r="AWR180" s="176"/>
      <c r="AWS180" s="176"/>
      <c r="AWT180" s="176"/>
      <c r="AWU180" s="176"/>
      <c r="AWV180" s="176"/>
      <c r="AWW180" s="176"/>
      <c r="AWX180" s="176"/>
      <c r="AWY180" s="176"/>
      <c r="AWZ180" s="176"/>
      <c r="AXA180" s="176"/>
      <c r="AXB180" s="176"/>
      <c r="AXC180" s="176"/>
      <c r="AXD180" s="176"/>
      <c r="AXE180" s="176"/>
      <c r="AXF180" s="176"/>
      <c r="AXG180" s="176"/>
      <c r="AXH180" s="176"/>
      <c r="AXI180" s="176"/>
      <c r="AXJ180" s="176"/>
      <c r="AXK180" s="176"/>
      <c r="AXL180" s="176"/>
      <c r="AXM180" s="176"/>
      <c r="AXN180" s="176"/>
      <c r="AXO180" s="176"/>
      <c r="AXP180" s="176"/>
      <c r="AXQ180" s="176"/>
      <c r="AXR180" s="176"/>
      <c r="AXS180" s="176"/>
      <c r="AXT180" s="176"/>
      <c r="AXU180" s="176"/>
      <c r="AXV180" s="176"/>
      <c r="AXW180" s="176"/>
      <c r="AXX180" s="176"/>
      <c r="AXY180" s="176"/>
      <c r="AXZ180" s="176"/>
      <c r="AYA180" s="176"/>
      <c r="AYB180" s="176"/>
      <c r="AYC180" s="176"/>
      <c r="AYD180" s="176"/>
      <c r="AYE180" s="176"/>
      <c r="AYF180" s="176"/>
      <c r="AYG180" s="176"/>
      <c r="AYH180" s="176"/>
      <c r="AYI180" s="176"/>
      <c r="AYJ180" s="176"/>
      <c r="AYK180" s="176"/>
      <c r="AYL180" s="176"/>
      <c r="AYM180" s="176"/>
      <c r="AYN180" s="176"/>
      <c r="AYO180" s="176"/>
      <c r="AYP180" s="176"/>
      <c r="AYQ180" s="176"/>
      <c r="AYR180" s="176"/>
      <c r="AYS180" s="176"/>
      <c r="AYT180" s="176"/>
      <c r="AYU180" s="176"/>
      <c r="AYV180" s="176"/>
      <c r="AYW180" s="176"/>
      <c r="AYX180" s="176"/>
      <c r="AYY180" s="176"/>
      <c r="AYZ180" s="176"/>
      <c r="AZA180" s="176"/>
      <c r="AZB180" s="176"/>
      <c r="AZC180" s="176"/>
      <c r="AZD180" s="176"/>
      <c r="AZE180" s="176"/>
      <c r="AZF180" s="176"/>
      <c r="AZG180" s="176"/>
      <c r="AZH180" s="176"/>
      <c r="AZI180" s="176"/>
      <c r="AZJ180" s="176"/>
      <c r="AZK180" s="176"/>
      <c r="AZL180" s="176"/>
      <c r="AZM180" s="176"/>
      <c r="AZN180" s="176"/>
      <c r="AZO180" s="176"/>
      <c r="AZP180" s="176"/>
      <c r="AZQ180" s="176"/>
      <c r="AZR180" s="176"/>
      <c r="AZS180" s="176"/>
      <c r="AZT180" s="176"/>
      <c r="AZU180" s="176"/>
      <c r="AZV180" s="176"/>
      <c r="AZW180" s="176"/>
      <c r="AZX180" s="176"/>
      <c r="AZY180" s="176"/>
      <c r="AZZ180" s="176"/>
      <c r="BAA180" s="176"/>
      <c r="BAB180" s="176"/>
      <c r="BAC180" s="176"/>
      <c r="BAD180" s="176"/>
      <c r="BAE180" s="176"/>
      <c r="BAF180" s="176"/>
      <c r="BAG180" s="176"/>
      <c r="BAH180" s="176"/>
      <c r="BAI180" s="176"/>
      <c r="BAJ180" s="176"/>
      <c r="BAK180" s="176"/>
      <c r="BAL180" s="176"/>
      <c r="BAM180" s="176"/>
      <c r="BAN180" s="176"/>
      <c r="BAO180" s="176"/>
      <c r="BAP180" s="176"/>
      <c r="BAQ180" s="176"/>
      <c r="BAR180" s="176"/>
      <c r="BAS180" s="176"/>
      <c r="BAT180" s="176"/>
      <c r="BAU180" s="176"/>
      <c r="BAV180" s="176"/>
      <c r="BAW180" s="176"/>
      <c r="BAX180" s="176"/>
      <c r="BAY180" s="176"/>
      <c r="BAZ180" s="176"/>
      <c r="BBA180" s="176"/>
      <c r="BBB180" s="176"/>
      <c r="BBC180" s="176"/>
      <c r="BBD180" s="176"/>
      <c r="BBE180" s="176"/>
      <c r="BBF180" s="176"/>
      <c r="BBG180" s="176"/>
      <c r="BBH180" s="176"/>
      <c r="BBI180" s="176"/>
      <c r="BBJ180" s="176"/>
      <c r="BBK180" s="176"/>
      <c r="BBL180" s="176"/>
      <c r="BBM180" s="176"/>
      <c r="BBN180" s="176"/>
      <c r="BBO180" s="176"/>
      <c r="BBP180" s="176"/>
      <c r="BBQ180" s="176"/>
      <c r="BBR180" s="176"/>
      <c r="BBS180" s="176"/>
      <c r="BBT180" s="176"/>
      <c r="BBU180" s="176"/>
      <c r="BBV180" s="176"/>
      <c r="BBW180" s="176"/>
      <c r="BBX180" s="176"/>
      <c r="BBY180" s="176"/>
      <c r="BBZ180" s="176"/>
      <c r="BCA180" s="176"/>
      <c r="BCB180" s="176"/>
      <c r="BCC180" s="176"/>
      <c r="BCD180" s="176"/>
      <c r="BCE180" s="176"/>
      <c r="BCF180" s="176"/>
      <c r="BCG180" s="176"/>
      <c r="BCH180" s="176"/>
      <c r="BCI180" s="176"/>
      <c r="BCJ180" s="176"/>
      <c r="BCK180" s="176"/>
      <c r="BCL180" s="176"/>
      <c r="BCM180" s="176"/>
      <c r="BCN180" s="176"/>
      <c r="BCO180" s="176"/>
      <c r="BCP180" s="176"/>
      <c r="BCQ180" s="176"/>
      <c r="BCR180" s="176"/>
      <c r="BCS180" s="176"/>
      <c r="BCT180" s="176"/>
      <c r="BCU180" s="176"/>
      <c r="BCV180" s="176"/>
      <c r="BCW180" s="176"/>
      <c r="BCX180" s="176"/>
      <c r="BCY180" s="176"/>
      <c r="BCZ180" s="176"/>
      <c r="BDA180" s="176"/>
      <c r="BDB180" s="176"/>
      <c r="BDC180" s="176"/>
      <c r="BDD180" s="176"/>
      <c r="BDE180" s="176"/>
      <c r="BDF180" s="176"/>
      <c r="BDG180" s="176"/>
      <c r="BDH180" s="176"/>
      <c r="BDI180" s="176"/>
      <c r="BDJ180" s="176"/>
      <c r="BDK180" s="176"/>
      <c r="BDL180" s="176"/>
      <c r="BDM180" s="176"/>
      <c r="BDN180" s="176"/>
      <c r="BDO180" s="176"/>
      <c r="BDP180" s="176"/>
      <c r="BDQ180" s="176"/>
      <c r="BDR180" s="176"/>
      <c r="BDS180" s="176"/>
      <c r="BDT180" s="176"/>
      <c r="BDU180" s="176"/>
      <c r="BDV180" s="176"/>
      <c r="BDW180" s="176"/>
      <c r="BDX180" s="176"/>
      <c r="BDY180" s="176"/>
      <c r="BDZ180" s="176"/>
      <c r="BEA180" s="176"/>
      <c r="BEB180" s="176"/>
      <c r="BEC180" s="176"/>
      <c r="BED180" s="176"/>
      <c r="BEE180" s="176"/>
      <c r="BEF180" s="176"/>
      <c r="BEG180" s="176"/>
      <c r="BEH180" s="176"/>
      <c r="BEI180" s="176"/>
      <c r="BEJ180" s="176"/>
      <c r="BEK180" s="176"/>
      <c r="BEL180" s="176"/>
      <c r="BEM180" s="176"/>
      <c r="BEN180" s="176"/>
      <c r="BEO180" s="176"/>
      <c r="BEP180" s="176"/>
      <c r="BEQ180" s="176"/>
      <c r="BER180" s="176"/>
      <c r="BES180" s="176"/>
      <c r="BET180" s="176"/>
      <c r="BEU180" s="176"/>
      <c r="BEV180" s="176"/>
      <c r="BEW180" s="176"/>
      <c r="BEX180" s="176"/>
      <c r="BEY180" s="176"/>
      <c r="BEZ180" s="176"/>
      <c r="BFA180" s="176"/>
      <c r="BFB180" s="176"/>
      <c r="BFC180" s="176"/>
      <c r="BFD180" s="176"/>
      <c r="BFE180" s="176"/>
      <c r="BFF180" s="176"/>
      <c r="BFG180" s="176"/>
      <c r="BFH180" s="176"/>
      <c r="BFI180" s="176"/>
      <c r="BFJ180" s="176"/>
      <c r="BFK180" s="176"/>
      <c r="BFL180" s="176"/>
      <c r="BFM180" s="176"/>
      <c r="BFN180" s="176"/>
      <c r="BFO180" s="176"/>
      <c r="BFP180" s="176"/>
      <c r="BFQ180" s="176"/>
      <c r="BFR180" s="176"/>
      <c r="BFS180" s="176"/>
      <c r="BFT180" s="176"/>
      <c r="BFU180" s="176"/>
      <c r="BFV180" s="176"/>
      <c r="BFW180" s="176"/>
      <c r="BFX180" s="176"/>
      <c r="BFY180" s="176"/>
      <c r="BFZ180" s="176"/>
      <c r="BGA180" s="176"/>
      <c r="BGB180" s="176"/>
      <c r="BGC180" s="176"/>
      <c r="BGD180" s="176"/>
      <c r="BGE180" s="176"/>
      <c r="BGF180" s="176"/>
      <c r="BGG180" s="176"/>
      <c r="BGH180" s="176"/>
      <c r="BGI180" s="176"/>
      <c r="BGJ180" s="176"/>
      <c r="BGK180" s="176"/>
      <c r="BGL180" s="176"/>
      <c r="BGM180" s="176"/>
      <c r="BGN180" s="176"/>
      <c r="BGO180" s="176"/>
      <c r="BGP180" s="176"/>
      <c r="BGQ180" s="176"/>
      <c r="BGR180" s="176"/>
      <c r="BGS180" s="176"/>
      <c r="BGT180" s="176"/>
      <c r="BGU180" s="176"/>
      <c r="BGV180" s="176"/>
      <c r="BGW180" s="176"/>
      <c r="BGX180" s="176"/>
      <c r="BGY180" s="176"/>
      <c r="BGZ180" s="176"/>
      <c r="BHA180" s="176"/>
      <c r="BHB180" s="176"/>
      <c r="BHC180" s="176"/>
      <c r="BHD180" s="176"/>
      <c r="BHE180" s="176"/>
      <c r="BHF180" s="176"/>
      <c r="BHG180" s="176"/>
      <c r="BHH180" s="176"/>
      <c r="BHI180" s="176"/>
      <c r="BHJ180" s="176"/>
      <c r="BHK180" s="176"/>
      <c r="BHL180" s="176"/>
      <c r="BHM180" s="176"/>
      <c r="BHN180" s="176"/>
      <c r="BHO180" s="176"/>
      <c r="BHP180" s="176"/>
      <c r="BHQ180" s="176"/>
      <c r="BHR180" s="176"/>
      <c r="BHS180" s="176"/>
      <c r="BHT180" s="176"/>
      <c r="BHU180" s="176"/>
      <c r="BHV180" s="176"/>
      <c r="BHW180" s="176"/>
      <c r="BHX180" s="176"/>
      <c r="BHY180" s="176"/>
      <c r="BHZ180" s="176"/>
      <c r="BIA180" s="176"/>
      <c r="BIB180" s="176"/>
      <c r="BIC180" s="176"/>
      <c r="BID180" s="176"/>
      <c r="BIE180" s="176"/>
      <c r="BIF180" s="176"/>
      <c r="BIG180" s="176"/>
      <c r="BIH180" s="176"/>
      <c r="BII180" s="176"/>
      <c r="BIJ180" s="176"/>
      <c r="BIK180" s="176"/>
      <c r="BIL180" s="176"/>
      <c r="BIM180" s="176"/>
      <c r="BIN180" s="176"/>
      <c r="BIO180" s="176"/>
      <c r="BIP180" s="176"/>
      <c r="BIQ180" s="176"/>
      <c r="BIR180" s="176"/>
      <c r="BIS180" s="176"/>
      <c r="BIT180" s="176"/>
      <c r="BIU180" s="176"/>
      <c r="BIV180" s="176"/>
      <c r="BIW180" s="176"/>
      <c r="BIX180" s="176"/>
      <c r="BIY180" s="176"/>
      <c r="BIZ180" s="176"/>
      <c r="BJA180" s="176"/>
      <c r="BJB180" s="176"/>
      <c r="BJC180" s="176"/>
      <c r="BJD180" s="176"/>
      <c r="BJE180" s="176"/>
      <c r="BJF180" s="176"/>
      <c r="BJG180" s="176"/>
      <c r="BJH180" s="176"/>
      <c r="BJI180" s="176"/>
      <c r="BJJ180" s="176"/>
      <c r="BJK180" s="176"/>
      <c r="BJL180" s="176"/>
      <c r="BJM180" s="176"/>
      <c r="BJN180" s="176"/>
      <c r="BJO180" s="176"/>
      <c r="BJP180" s="176"/>
      <c r="BJQ180" s="176"/>
      <c r="BJR180" s="176"/>
      <c r="BJS180" s="176"/>
      <c r="BJT180" s="176"/>
      <c r="BJU180" s="176"/>
      <c r="BJV180" s="176"/>
      <c r="BJW180" s="176"/>
      <c r="BJX180" s="176"/>
      <c r="BJY180" s="176"/>
      <c r="BJZ180" s="176"/>
      <c r="BKA180" s="176"/>
      <c r="BKB180" s="176"/>
      <c r="BKC180" s="176"/>
      <c r="BKD180" s="176"/>
      <c r="BKE180" s="176"/>
      <c r="BKF180" s="176"/>
      <c r="BKG180" s="176"/>
      <c r="BKH180" s="176"/>
      <c r="BKI180" s="176"/>
      <c r="BKJ180" s="176"/>
      <c r="BKK180" s="176"/>
      <c r="BKL180" s="176"/>
      <c r="BKM180" s="176"/>
      <c r="BKN180" s="176"/>
      <c r="BKO180" s="176"/>
      <c r="BKP180" s="176"/>
      <c r="BKQ180" s="176"/>
      <c r="BKR180" s="176"/>
      <c r="BKS180" s="176"/>
      <c r="BKT180" s="176"/>
      <c r="BKU180" s="176"/>
      <c r="BKV180" s="176"/>
      <c r="BKW180" s="176"/>
      <c r="BKX180" s="176"/>
      <c r="BKY180" s="176"/>
      <c r="BKZ180" s="176"/>
      <c r="BLA180" s="176"/>
      <c r="BLB180" s="176"/>
      <c r="BLC180" s="176"/>
      <c r="BLD180" s="176"/>
      <c r="BLE180" s="176"/>
      <c r="BLF180" s="176"/>
      <c r="BLG180" s="176"/>
      <c r="BLH180" s="176"/>
      <c r="BLI180" s="176"/>
      <c r="BLJ180" s="176"/>
      <c r="BLK180" s="176"/>
      <c r="BLL180" s="176"/>
      <c r="BLM180" s="176"/>
      <c r="BLN180" s="176"/>
      <c r="BLO180" s="176"/>
      <c r="BLP180" s="176"/>
      <c r="BLQ180" s="176"/>
      <c r="BLR180" s="176"/>
      <c r="BLS180" s="176"/>
      <c r="BLT180" s="176"/>
      <c r="BLU180" s="176"/>
      <c r="BLV180" s="176"/>
      <c r="BLW180" s="176"/>
      <c r="BLX180" s="176"/>
      <c r="BLY180" s="176"/>
      <c r="BLZ180" s="176"/>
      <c r="BMA180" s="176"/>
      <c r="BMB180" s="176"/>
      <c r="BMC180" s="176"/>
      <c r="BMD180" s="176"/>
      <c r="BME180" s="176"/>
      <c r="BMF180" s="176"/>
      <c r="BMG180" s="176"/>
      <c r="BMH180" s="176"/>
      <c r="BMI180" s="176"/>
      <c r="BMJ180" s="176"/>
      <c r="BMK180" s="176"/>
      <c r="BML180" s="176"/>
      <c r="BMM180" s="176"/>
      <c r="BMN180" s="176"/>
      <c r="BMO180" s="176"/>
      <c r="BMP180" s="176"/>
      <c r="BMQ180" s="176"/>
      <c r="BMR180" s="176"/>
      <c r="BMS180" s="176"/>
      <c r="BMT180" s="176"/>
      <c r="BMU180" s="176"/>
      <c r="BMV180" s="176"/>
      <c r="BMW180" s="176"/>
      <c r="BMX180" s="176"/>
      <c r="BMY180" s="176"/>
      <c r="BMZ180" s="176"/>
      <c r="BNA180" s="176"/>
      <c r="BNB180" s="176"/>
      <c r="BNC180" s="176"/>
      <c r="BND180" s="176"/>
      <c r="BNE180" s="176"/>
      <c r="BNF180" s="176"/>
      <c r="BNG180" s="176"/>
      <c r="BNH180" s="176"/>
      <c r="BNI180" s="176"/>
      <c r="BNJ180" s="176"/>
      <c r="BNK180" s="176"/>
      <c r="BNL180" s="176"/>
      <c r="BNM180" s="176"/>
      <c r="BNN180" s="176"/>
      <c r="BNO180" s="176"/>
      <c r="BNP180" s="176"/>
      <c r="BNQ180" s="176"/>
      <c r="BNR180" s="176"/>
      <c r="BNS180" s="176"/>
      <c r="BNT180" s="176"/>
      <c r="BNU180" s="176"/>
      <c r="BNV180" s="176"/>
      <c r="BNW180" s="176"/>
      <c r="BNX180" s="176"/>
      <c r="BNY180" s="176"/>
      <c r="BNZ180" s="176"/>
      <c r="BOA180" s="176"/>
      <c r="BOB180" s="176"/>
      <c r="BOC180" s="176"/>
      <c r="BOD180" s="176"/>
      <c r="BOE180" s="176"/>
      <c r="BOF180" s="176"/>
      <c r="BOG180" s="176"/>
      <c r="BOH180" s="176"/>
      <c r="BOI180" s="176"/>
      <c r="BOJ180" s="176"/>
      <c r="BOK180" s="176"/>
      <c r="BOL180" s="176"/>
      <c r="BOM180" s="176"/>
      <c r="BON180" s="176"/>
      <c r="BOO180" s="176"/>
      <c r="BOP180" s="176"/>
      <c r="BOQ180" s="176"/>
      <c r="BOR180" s="176"/>
      <c r="BOS180" s="176"/>
      <c r="BOT180" s="176"/>
      <c r="BOU180" s="176"/>
      <c r="BOV180" s="176"/>
      <c r="BOW180" s="176"/>
      <c r="BOX180" s="176"/>
      <c r="BOY180" s="176"/>
      <c r="BOZ180" s="176"/>
      <c r="BPA180" s="176"/>
      <c r="BPB180" s="176"/>
      <c r="BPC180" s="176"/>
      <c r="BPD180" s="176"/>
      <c r="BPE180" s="176"/>
      <c r="BPF180" s="176"/>
      <c r="BPG180" s="176"/>
      <c r="BPH180" s="176"/>
      <c r="BPI180" s="176"/>
      <c r="BPJ180" s="176"/>
      <c r="BPK180" s="176"/>
      <c r="BPL180" s="176"/>
      <c r="BPM180" s="176"/>
      <c r="BPN180" s="176"/>
      <c r="BPO180" s="176"/>
      <c r="BPP180" s="176"/>
      <c r="BPQ180" s="176"/>
      <c r="BPR180" s="176"/>
      <c r="BPS180" s="176"/>
      <c r="BPT180" s="176"/>
      <c r="BPU180" s="176"/>
      <c r="BPV180" s="176"/>
      <c r="BPW180" s="176"/>
      <c r="BPX180" s="176"/>
      <c r="BPY180" s="176"/>
      <c r="BPZ180" s="176"/>
      <c r="BQA180" s="176"/>
      <c r="BQB180" s="176"/>
      <c r="BQC180" s="176"/>
      <c r="BQD180" s="176"/>
      <c r="BQE180" s="176"/>
      <c r="BQF180" s="176"/>
      <c r="BQG180" s="176"/>
      <c r="BQH180" s="176"/>
      <c r="BQI180" s="176"/>
      <c r="BQJ180" s="176"/>
      <c r="BQK180" s="176"/>
      <c r="BQL180" s="176"/>
      <c r="BQM180" s="176"/>
      <c r="BQN180" s="176"/>
      <c r="BQO180" s="176"/>
      <c r="BQP180" s="176"/>
      <c r="BQQ180" s="176"/>
      <c r="BQR180" s="176"/>
      <c r="BQS180" s="176"/>
      <c r="BQT180" s="176"/>
      <c r="BQU180" s="176"/>
      <c r="BQV180" s="176"/>
      <c r="BQW180" s="176"/>
      <c r="BQX180" s="176"/>
      <c r="BQY180" s="176"/>
      <c r="BQZ180" s="176"/>
      <c r="BRA180" s="176"/>
      <c r="BRB180" s="176"/>
      <c r="BRC180" s="176"/>
      <c r="BRD180" s="176"/>
      <c r="BRE180" s="176"/>
      <c r="BRF180" s="176"/>
      <c r="BRG180" s="176"/>
      <c r="BRH180" s="176"/>
      <c r="BRI180" s="176"/>
      <c r="BRJ180" s="176"/>
      <c r="BRK180" s="176"/>
      <c r="BRL180" s="176"/>
      <c r="BRM180" s="176"/>
      <c r="BRN180" s="176"/>
      <c r="BRO180" s="176"/>
      <c r="BRP180" s="176"/>
      <c r="BRQ180" s="176"/>
      <c r="BRR180" s="176"/>
      <c r="BRS180" s="176"/>
      <c r="BRT180" s="176"/>
      <c r="BRU180" s="176"/>
      <c r="BRV180" s="176"/>
      <c r="BRW180" s="176"/>
      <c r="BRX180" s="176"/>
      <c r="BRY180" s="176"/>
      <c r="BRZ180" s="176"/>
      <c r="BSA180" s="176"/>
      <c r="BSB180" s="176"/>
      <c r="BSC180" s="176"/>
      <c r="BSD180" s="176"/>
      <c r="BSE180" s="176"/>
      <c r="BSF180" s="176"/>
      <c r="BSG180" s="176"/>
      <c r="BSH180" s="176"/>
      <c r="BSI180" s="176"/>
      <c r="BSJ180" s="176"/>
      <c r="BSK180" s="176"/>
      <c r="BSL180" s="176"/>
      <c r="BSM180" s="176"/>
      <c r="BSN180" s="176"/>
      <c r="BSO180" s="176"/>
      <c r="BSP180" s="176"/>
      <c r="BSQ180" s="176"/>
      <c r="BSR180" s="176"/>
      <c r="BSS180" s="176"/>
      <c r="BST180" s="176"/>
      <c r="BSU180" s="176"/>
      <c r="BSV180" s="176"/>
      <c r="BSW180" s="176"/>
      <c r="BSX180" s="176"/>
      <c r="BSY180" s="176"/>
      <c r="BSZ180" s="176"/>
      <c r="BTA180" s="176"/>
      <c r="BTB180" s="176"/>
      <c r="BTC180" s="176"/>
      <c r="BTD180" s="176"/>
      <c r="BTE180" s="176"/>
      <c r="BTF180" s="176"/>
      <c r="BTG180" s="176"/>
      <c r="BTH180" s="176"/>
      <c r="BTI180" s="176"/>
      <c r="BTJ180" s="176"/>
      <c r="BTK180" s="176"/>
      <c r="BTL180" s="176"/>
      <c r="BTM180" s="176"/>
      <c r="BTN180" s="176"/>
      <c r="BTO180" s="176"/>
      <c r="BTP180" s="176"/>
      <c r="BTQ180" s="176"/>
      <c r="BTR180" s="176"/>
      <c r="BTS180" s="176"/>
      <c r="BTT180" s="176"/>
      <c r="BTU180" s="176"/>
      <c r="BTV180" s="176"/>
      <c r="BTW180" s="176"/>
      <c r="BTX180" s="176"/>
      <c r="BTY180" s="176"/>
      <c r="BTZ180" s="176"/>
      <c r="BUA180" s="176"/>
      <c r="BUB180" s="176"/>
      <c r="BUC180" s="176"/>
      <c r="BUD180" s="176"/>
      <c r="BUE180" s="176"/>
      <c r="BUF180" s="176"/>
      <c r="BUG180" s="176"/>
      <c r="BUH180" s="176"/>
      <c r="BUI180" s="176"/>
      <c r="BUJ180" s="176"/>
      <c r="BUK180" s="176"/>
      <c r="BUL180" s="176"/>
      <c r="BUM180" s="176"/>
      <c r="BUN180" s="176"/>
      <c r="BUO180" s="176"/>
      <c r="BUP180" s="176"/>
      <c r="BUQ180" s="176"/>
      <c r="BUR180" s="176"/>
      <c r="BUS180" s="176"/>
      <c r="BUT180" s="176"/>
      <c r="BUU180" s="176"/>
      <c r="BUV180" s="176"/>
      <c r="BUW180" s="176"/>
      <c r="BUX180" s="176"/>
      <c r="BUY180" s="176"/>
      <c r="BUZ180" s="176"/>
      <c r="BVA180" s="176"/>
      <c r="BVB180" s="176"/>
      <c r="BVC180" s="176"/>
      <c r="BVD180" s="176"/>
      <c r="BVE180" s="176"/>
      <c r="BVF180" s="176"/>
      <c r="BVG180" s="176"/>
      <c r="BVH180" s="176"/>
      <c r="BVI180" s="176"/>
      <c r="BVJ180" s="176"/>
      <c r="BVK180" s="176"/>
      <c r="BVL180" s="176"/>
      <c r="BVM180" s="176"/>
      <c r="BVN180" s="176"/>
      <c r="BVO180" s="176"/>
      <c r="BVP180" s="176"/>
      <c r="BVQ180" s="176"/>
      <c r="BVR180" s="176"/>
      <c r="BVS180" s="176"/>
      <c r="BVT180" s="176"/>
      <c r="BVU180" s="176"/>
      <c r="BVV180" s="176"/>
      <c r="BVW180" s="176"/>
      <c r="BVX180" s="176"/>
      <c r="BVY180" s="176"/>
      <c r="BVZ180" s="176"/>
      <c r="BWA180" s="176"/>
      <c r="BWB180" s="176"/>
      <c r="BWC180" s="176"/>
      <c r="BWD180" s="176"/>
      <c r="BWE180" s="176"/>
      <c r="BWF180" s="176"/>
      <c r="BWG180" s="176"/>
      <c r="BWH180" s="176"/>
      <c r="BWI180" s="176"/>
      <c r="BWJ180" s="176"/>
      <c r="BWK180" s="176"/>
      <c r="BWL180" s="176"/>
      <c r="BWM180" s="176"/>
      <c r="BWN180" s="176"/>
      <c r="BWO180" s="176"/>
      <c r="BWP180" s="176"/>
      <c r="BWQ180" s="176"/>
      <c r="BWR180" s="176"/>
      <c r="BWS180" s="176"/>
      <c r="BWT180" s="176"/>
      <c r="BWU180" s="176"/>
      <c r="BWV180" s="176"/>
      <c r="BWW180" s="176"/>
      <c r="BWX180" s="176"/>
      <c r="BWY180" s="176"/>
      <c r="BWZ180" s="176"/>
      <c r="BXA180" s="176"/>
      <c r="BXB180" s="176"/>
      <c r="BXC180" s="176"/>
      <c r="BXD180" s="176"/>
      <c r="BXE180" s="176"/>
      <c r="BXF180" s="176"/>
      <c r="BXG180" s="176"/>
      <c r="BXH180" s="176"/>
      <c r="BXI180" s="176"/>
      <c r="BXJ180" s="176"/>
      <c r="BXK180" s="176"/>
      <c r="BXL180" s="176"/>
      <c r="BXM180" s="176"/>
      <c r="BXN180" s="176"/>
      <c r="BXO180" s="176"/>
      <c r="BXP180" s="176"/>
      <c r="BXQ180" s="176"/>
      <c r="BXR180" s="176"/>
      <c r="BXS180" s="176"/>
      <c r="BXT180" s="176"/>
      <c r="BXU180" s="176"/>
      <c r="BXV180" s="176"/>
      <c r="BXW180" s="176"/>
      <c r="BXX180" s="176"/>
      <c r="BXY180" s="176"/>
      <c r="BXZ180" s="176"/>
      <c r="BYA180" s="176"/>
      <c r="BYB180" s="176"/>
      <c r="BYC180" s="176"/>
      <c r="BYD180" s="176"/>
      <c r="BYE180" s="176"/>
      <c r="BYF180" s="176"/>
      <c r="BYG180" s="176"/>
      <c r="BYH180" s="176"/>
      <c r="BYI180" s="176"/>
      <c r="BYJ180" s="176"/>
      <c r="BYK180" s="176"/>
      <c r="BYL180" s="176"/>
      <c r="BYM180" s="176"/>
      <c r="BYN180" s="176"/>
      <c r="BYO180" s="176"/>
      <c r="BYP180" s="176"/>
      <c r="BYQ180" s="176"/>
      <c r="BYR180" s="176"/>
      <c r="BYS180" s="176"/>
      <c r="BYT180" s="176"/>
      <c r="BYU180" s="176"/>
      <c r="BYV180" s="176"/>
      <c r="BYW180" s="176"/>
      <c r="BYX180" s="176"/>
      <c r="BYY180" s="176"/>
      <c r="BYZ180" s="176"/>
      <c r="BZA180" s="176"/>
      <c r="BZB180" s="176"/>
      <c r="BZC180" s="176"/>
      <c r="BZD180" s="176"/>
      <c r="BZE180" s="176"/>
      <c r="BZF180" s="176"/>
      <c r="BZG180" s="176"/>
      <c r="BZH180" s="176"/>
      <c r="BZI180" s="176"/>
      <c r="BZJ180" s="176"/>
      <c r="BZK180" s="176"/>
      <c r="BZL180" s="176"/>
      <c r="BZM180" s="176"/>
      <c r="BZN180" s="176"/>
      <c r="BZO180" s="176"/>
      <c r="BZP180" s="176"/>
      <c r="BZQ180" s="176"/>
      <c r="BZR180" s="176"/>
      <c r="BZS180" s="176"/>
      <c r="BZT180" s="176"/>
      <c r="BZU180" s="176"/>
      <c r="BZV180" s="176"/>
      <c r="BZW180" s="176"/>
      <c r="BZX180" s="176"/>
      <c r="BZY180" s="176"/>
      <c r="BZZ180" s="176"/>
      <c r="CAA180" s="176"/>
      <c r="CAB180" s="176"/>
      <c r="CAC180" s="176"/>
      <c r="CAD180" s="176"/>
      <c r="CAE180" s="176"/>
      <c r="CAF180" s="176"/>
      <c r="CAG180" s="176"/>
      <c r="CAH180" s="176"/>
      <c r="CAI180" s="176"/>
      <c r="CAJ180" s="176"/>
      <c r="CAK180" s="176"/>
      <c r="CAL180" s="176"/>
      <c r="CAM180" s="176"/>
      <c r="CAN180" s="176"/>
      <c r="CAO180" s="176"/>
      <c r="CAP180" s="176"/>
      <c r="CAQ180" s="176"/>
      <c r="CAR180" s="176"/>
      <c r="CAS180" s="176"/>
      <c r="CAT180" s="176"/>
      <c r="CAU180" s="176"/>
      <c r="CAV180" s="176"/>
      <c r="CAW180" s="176"/>
      <c r="CAX180" s="176"/>
      <c r="CAY180" s="176"/>
      <c r="CAZ180" s="176"/>
      <c r="CBA180" s="176"/>
      <c r="CBB180" s="176"/>
      <c r="CBC180" s="176"/>
      <c r="CBD180" s="176"/>
      <c r="CBE180" s="176"/>
      <c r="CBF180" s="176"/>
      <c r="CBG180" s="176"/>
      <c r="CBH180" s="176"/>
      <c r="CBI180" s="176"/>
      <c r="CBJ180" s="176"/>
      <c r="CBK180" s="176"/>
      <c r="CBL180" s="176"/>
      <c r="CBM180" s="176"/>
      <c r="CBN180" s="176"/>
      <c r="CBO180" s="176"/>
      <c r="CBP180" s="176"/>
      <c r="CBQ180" s="176"/>
      <c r="CBR180" s="176"/>
      <c r="CBS180" s="176"/>
      <c r="CBT180" s="176"/>
      <c r="CBU180" s="176"/>
      <c r="CBV180" s="176"/>
      <c r="CBW180" s="176"/>
      <c r="CBX180" s="176"/>
      <c r="CBY180" s="176"/>
      <c r="CBZ180" s="176"/>
      <c r="CCA180" s="176"/>
      <c r="CCB180" s="176"/>
      <c r="CCC180" s="176"/>
      <c r="CCD180" s="176"/>
      <c r="CCE180" s="176"/>
      <c r="CCF180" s="176"/>
      <c r="CCG180" s="176"/>
      <c r="CCH180" s="176"/>
      <c r="CCI180" s="176"/>
      <c r="CCJ180" s="176"/>
      <c r="CCK180" s="176"/>
      <c r="CCL180" s="176"/>
      <c r="CCM180" s="176"/>
      <c r="CCN180" s="176"/>
      <c r="CCO180" s="176"/>
      <c r="CCP180" s="176"/>
      <c r="CCQ180" s="176"/>
      <c r="CCR180" s="176"/>
      <c r="CCS180" s="176"/>
      <c r="CCT180" s="176"/>
      <c r="CCU180" s="176"/>
      <c r="CCV180" s="176"/>
      <c r="CCW180" s="176"/>
      <c r="CCX180" s="176"/>
      <c r="CCY180" s="176"/>
      <c r="CCZ180" s="176"/>
      <c r="CDA180" s="176"/>
      <c r="CDB180" s="176"/>
      <c r="CDC180" s="176"/>
      <c r="CDD180" s="176"/>
      <c r="CDE180" s="176"/>
      <c r="CDF180" s="176"/>
      <c r="CDG180" s="176"/>
      <c r="CDH180" s="176"/>
      <c r="CDI180" s="176"/>
      <c r="CDJ180" s="176"/>
      <c r="CDK180" s="176"/>
      <c r="CDL180" s="176"/>
      <c r="CDM180" s="176"/>
      <c r="CDN180" s="176"/>
      <c r="CDO180" s="176"/>
      <c r="CDP180" s="176"/>
      <c r="CDQ180" s="176"/>
      <c r="CDR180" s="176"/>
      <c r="CDS180" s="176"/>
      <c r="CDT180" s="176"/>
      <c r="CDU180" s="176"/>
      <c r="CDV180" s="176"/>
      <c r="CDW180" s="176"/>
      <c r="CDX180" s="176"/>
      <c r="CDY180" s="176"/>
      <c r="CDZ180" s="176"/>
      <c r="CEA180" s="176"/>
      <c r="CEB180" s="176"/>
      <c r="CEC180" s="176"/>
      <c r="CED180" s="176"/>
      <c r="CEE180" s="176"/>
      <c r="CEF180" s="176"/>
      <c r="CEG180" s="176"/>
      <c r="CEH180" s="176"/>
      <c r="CEI180" s="176"/>
      <c r="CEJ180" s="176"/>
      <c r="CEK180" s="176"/>
      <c r="CEL180" s="176"/>
      <c r="CEM180" s="176"/>
      <c r="CEN180" s="176"/>
      <c r="CEO180" s="176"/>
      <c r="CEP180" s="176"/>
      <c r="CEQ180" s="176"/>
      <c r="CER180" s="176"/>
      <c r="CES180" s="176"/>
      <c r="CET180" s="176"/>
      <c r="CEU180" s="176"/>
      <c r="CEV180" s="176"/>
      <c r="CEW180" s="176"/>
      <c r="CEX180" s="176"/>
      <c r="CEY180" s="176"/>
      <c r="CEZ180" s="176"/>
      <c r="CFA180" s="176"/>
      <c r="CFB180" s="176"/>
      <c r="CFC180" s="176"/>
      <c r="CFD180" s="176"/>
      <c r="CFE180" s="176"/>
      <c r="CFF180" s="176"/>
      <c r="CFG180" s="176"/>
      <c r="CFH180" s="176"/>
      <c r="CFI180" s="176"/>
      <c r="CFJ180" s="176"/>
      <c r="CFK180" s="176"/>
      <c r="CFL180" s="176"/>
      <c r="CFM180" s="176"/>
      <c r="CFN180" s="176"/>
      <c r="CFO180" s="176"/>
      <c r="CFP180" s="176"/>
      <c r="CFQ180" s="176"/>
      <c r="CFR180" s="176"/>
      <c r="CFS180" s="176"/>
      <c r="CFT180" s="176"/>
      <c r="CFU180" s="176"/>
      <c r="CFV180" s="176"/>
      <c r="CFW180" s="176"/>
      <c r="CFX180" s="176"/>
      <c r="CFY180" s="176"/>
      <c r="CFZ180" s="176"/>
      <c r="CGA180" s="176"/>
      <c r="CGB180" s="176"/>
      <c r="CGC180" s="176"/>
      <c r="CGD180" s="176"/>
      <c r="CGE180" s="176"/>
      <c r="CGF180" s="176"/>
      <c r="CGG180" s="176"/>
      <c r="CGH180" s="176"/>
      <c r="CGI180" s="176"/>
      <c r="CGJ180" s="176"/>
      <c r="CGK180" s="176"/>
      <c r="CGL180" s="176"/>
      <c r="CGM180" s="176"/>
      <c r="CGN180" s="176"/>
      <c r="CGO180" s="176"/>
      <c r="CGP180" s="176"/>
      <c r="CGQ180" s="176"/>
      <c r="CGR180" s="176"/>
      <c r="CGS180" s="176"/>
      <c r="CGT180" s="176"/>
      <c r="CGU180" s="176"/>
      <c r="CGV180" s="176"/>
      <c r="CGW180" s="176"/>
      <c r="CGX180" s="176"/>
      <c r="CGY180" s="176"/>
      <c r="CGZ180" s="176"/>
      <c r="CHA180" s="176"/>
      <c r="CHB180" s="176"/>
      <c r="CHC180" s="176"/>
      <c r="CHD180" s="176"/>
      <c r="CHE180" s="176"/>
      <c r="CHF180" s="176"/>
      <c r="CHG180" s="176"/>
      <c r="CHH180" s="176"/>
      <c r="CHI180" s="176"/>
      <c r="CHJ180" s="176"/>
      <c r="CHK180" s="176"/>
      <c r="CHL180" s="176"/>
      <c r="CHM180" s="176"/>
      <c r="CHN180" s="176"/>
      <c r="CHO180" s="176"/>
      <c r="CHP180" s="176"/>
      <c r="CHQ180" s="176"/>
      <c r="CHR180" s="176"/>
      <c r="CHS180" s="176"/>
      <c r="CHT180" s="176"/>
      <c r="CHU180" s="176"/>
      <c r="CHV180" s="176"/>
      <c r="CHW180" s="176"/>
      <c r="CHX180" s="176"/>
      <c r="CHY180" s="176"/>
      <c r="CHZ180" s="176"/>
      <c r="CIA180" s="176"/>
      <c r="CIB180" s="176"/>
      <c r="CIC180" s="176"/>
      <c r="CID180" s="176"/>
      <c r="CIE180" s="176"/>
      <c r="CIF180" s="176"/>
      <c r="CIG180" s="176"/>
      <c r="CIH180" s="176"/>
      <c r="CII180" s="176"/>
      <c r="CIJ180" s="176"/>
      <c r="CIK180" s="176"/>
      <c r="CIL180" s="176"/>
      <c r="CIM180" s="176"/>
      <c r="CIN180" s="176"/>
      <c r="CIO180" s="176"/>
      <c r="CIP180" s="176"/>
      <c r="CIQ180" s="176"/>
      <c r="CIR180" s="176"/>
      <c r="CIS180" s="176"/>
      <c r="CIT180" s="176"/>
      <c r="CIU180" s="176"/>
      <c r="CIV180" s="176"/>
      <c r="CIW180" s="176"/>
      <c r="CIX180" s="176"/>
      <c r="CIY180" s="176"/>
      <c r="CIZ180" s="176"/>
      <c r="CJA180" s="176"/>
      <c r="CJB180" s="176"/>
      <c r="CJC180" s="176"/>
      <c r="CJD180" s="176"/>
      <c r="CJE180" s="176"/>
      <c r="CJF180" s="176"/>
      <c r="CJG180" s="176"/>
      <c r="CJH180" s="176"/>
      <c r="CJI180" s="176"/>
      <c r="CJJ180" s="176"/>
      <c r="CJK180" s="176"/>
      <c r="CJL180" s="176"/>
      <c r="CJM180" s="176"/>
      <c r="CJN180" s="176"/>
      <c r="CJO180" s="176"/>
      <c r="CJP180" s="176"/>
      <c r="CJQ180" s="176"/>
      <c r="CJR180" s="176"/>
      <c r="CJS180" s="176"/>
      <c r="CJT180" s="176"/>
      <c r="CJU180" s="176"/>
      <c r="CJV180" s="176"/>
      <c r="CJW180" s="176"/>
      <c r="CJX180" s="176"/>
      <c r="CJY180" s="176"/>
      <c r="CJZ180" s="176"/>
      <c r="CKA180" s="176"/>
      <c r="CKB180" s="176"/>
      <c r="CKC180" s="176"/>
      <c r="CKD180" s="176"/>
      <c r="CKE180" s="176"/>
      <c r="CKF180" s="176"/>
      <c r="CKG180" s="176"/>
      <c r="CKH180" s="176"/>
      <c r="CKI180" s="176"/>
      <c r="CKJ180" s="176"/>
      <c r="CKK180" s="176"/>
      <c r="CKL180" s="176"/>
      <c r="CKM180" s="176"/>
      <c r="CKN180" s="176"/>
      <c r="CKO180" s="176"/>
      <c r="CKP180" s="176"/>
      <c r="CKQ180" s="176"/>
      <c r="CKR180" s="176"/>
      <c r="CKS180" s="176"/>
      <c r="CKT180" s="176"/>
      <c r="CKU180" s="176"/>
      <c r="CKV180" s="176"/>
      <c r="CKW180" s="176"/>
      <c r="CKX180" s="176"/>
      <c r="CKY180" s="176"/>
      <c r="CKZ180" s="176"/>
      <c r="CLA180" s="176"/>
      <c r="CLB180" s="176"/>
      <c r="CLC180" s="176"/>
      <c r="CLD180" s="176"/>
      <c r="CLE180" s="176"/>
      <c r="CLF180" s="176"/>
      <c r="CLG180" s="176"/>
      <c r="CLH180" s="176"/>
      <c r="CLI180" s="176"/>
      <c r="CLJ180" s="176"/>
      <c r="CLK180" s="176"/>
      <c r="CLL180" s="176"/>
      <c r="CLM180" s="176"/>
      <c r="CLN180" s="176"/>
      <c r="CLO180" s="176"/>
      <c r="CLP180" s="176"/>
      <c r="CLQ180" s="176"/>
      <c r="CLR180" s="176"/>
      <c r="CLS180" s="176"/>
      <c r="CLT180" s="176"/>
      <c r="CLU180" s="176"/>
      <c r="CLV180" s="176"/>
      <c r="CLW180" s="176"/>
      <c r="CLX180" s="176"/>
      <c r="CLY180" s="176"/>
      <c r="CLZ180" s="176"/>
      <c r="CMA180" s="176"/>
      <c r="CMB180" s="176"/>
      <c r="CMC180" s="176"/>
      <c r="CMD180" s="176"/>
      <c r="CME180" s="176"/>
      <c r="CMF180" s="176"/>
      <c r="CMG180" s="176"/>
      <c r="CMH180" s="176"/>
      <c r="CMI180" s="176"/>
      <c r="CMJ180" s="176"/>
      <c r="CMK180" s="176"/>
      <c r="CML180" s="176"/>
      <c r="CMM180" s="176"/>
      <c r="CMN180" s="176"/>
      <c r="CMO180" s="176"/>
      <c r="CMP180" s="176"/>
      <c r="CMQ180" s="176"/>
      <c r="CMR180" s="176"/>
      <c r="CMS180" s="176"/>
      <c r="CMT180" s="176"/>
      <c r="CMU180" s="176"/>
      <c r="CMV180" s="176"/>
      <c r="CMW180" s="176"/>
      <c r="CMX180" s="176"/>
      <c r="CMY180" s="176"/>
      <c r="CMZ180" s="176"/>
      <c r="CNA180" s="176"/>
      <c r="CNB180" s="176"/>
      <c r="CNC180" s="176"/>
      <c r="CND180" s="176"/>
      <c r="CNE180" s="176"/>
      <c r="CNF180" s="176"/>
      <c r="CNG180" s="176"/>
      <c r="CNH180" s="176"/>
      <c r="CNI180" s="176"/>
      <c r="CNJ180" s="176"/>
      <c r="CNK180" s="176"/>
      <c r="CNL180" s="176"/>
      <c r="CNM180" s="176"/>
      <c r="CNN180" s="176"/>
      <c r="CNO180" s="176"/>
      <c r="CNP180" s="176"/>
      <c r="CNQ180" s="176"/>
      <c r="CNR180" s="176"/>
      <c r="CNS180" s="176"/>
      <c r="CNT180" s="176"/>
      <c r="CNU180" s="176"/>
      <c r="CNV180" s="176"/>
      <c r="CNW180" s="176"/>
      <c r="CNX180" s="176"/>
      <c r="CNY180" s="176"/>
      <c r="CNZ180" s="176"/>
      <c r="COA180" s="176"/>
      <c r="COB180" s="176"/>
      <c r="COC180" s="176"/>
      <c r="COD180" s="176"/>
      <c r="COE180" s="176"/>
      <c r="COF180" s="176"/>
      <c r="COG180" s="176"/>
      <c r="COH180" s="176"/>
      <c r="COI180" s="176"/>
      <c r="COJ180" s="176"/>
      <c r="COK180" s="176"/>
      <c r="COL180" s="176"/>
      <c r="COM180" s="176"/>
      <c r="CON180" s="176"/>
      <c r="COO180" s="176"/>
      <c r="COP180" s="176"/>
      <c r="COQ180" s="176"/>
      <c r="COR180" s="176"/>
      <c r="COS180" s="176"/>
      <c r="COT180" s="176"/>
      <c r="COU180" s="176"/>
      <c r="COV180" s="176"/>
      <c r="COW180" s="176"/>
      <c r="COX180" s="176"/>
      <c r="COY180" s="176"/>
      <c r="COZ180" s="176"/>
      <c r="CPA180" s="176"/>
      <c r="CPB180" s="176"/>
      <c r="CPC180" s="176"/>
      <c r="CPD180" s="176"/>
      <c r="CPE180" s="176"/>
      <c r="CPF180" s="176"/>
      <c r="CPG180" s="176"/>
      <c r="CPH180" s="176"/>
      <c r="CPI180" s="176"/>
      <c r="CPJ180" s="176"/>
      <c r="CPK180" s="176"/>
      <c r="CPL180" s="176"/>
      <c r="CPM180" s="176"/>
      <c r="CPN180" s="176"/>
      <c r="CPO180" s="176"/>
      <c r="CPP180" s="176"/>
      <c r="CPQ180" s="176"/>
      <c r="CPR180" s="176"/>
      <c r="CPS180" s="176"/>
      <c r="CPT180" s="176"/>
      <c r="CPU180" s="176"/>
      <c r="CPV180" s="176"/>
      <c r="CPW180" s="176"/>
      <c r="CPX180" s="176"/>
      <c r="CPY180" s="176"/>
      <c r="CPZ180" s="176"/>
      <c r="CQA180" s="176"/>
      <c r="CQB180" s="176"/>
      <c r="CQC180" s="176"/>
      <c r="CQD180" s="176"/>
      <c r="CQE180" s="176"/>
      <c r="CQF180" s="176"/>
      <c r="CQG180" s="176"/>
      <c r="CQH180" s="176"/>
      <c r="CQI180" s="176"/>
      <c r="CQJ180" s="176"/>
      <c r="CQK180" s="176"/>
      <c r="CQL180" s="176"/>
      <c r="CQM180" s="176"/>
      <c r="CQN180" s="176"/>
      <c r="CQO180" s="176"/>
      <c r="CQP180" s="176"/>
      <c r="CQQ180" s="176"/>
      <c r="CQR180" s="176"/>
      <c r="CQS180" s="176"/>
      <c r="CQT180" s="176"/>
      <c r="CQU180" s="176"/>
      <c r="CQV180" s="176"/>
      <c r="CQW180" s="176"/>
      <c r="CQX180" s="176"/>
      <c r="CQY180" s="176"/>
      <c r="CQZ180" s="176"/>
      <c r="CRA180" s="176"/>
      <c r="CRB180" s="176"/>
      <c r="CRC180" s="176"/>
      <c r="CRD180" s="176"/>
      <c r="CRE180" s="176"/>
      <c r="CRF180" s="176"/>
      <c r="CRG180" s="176"/>
      <c r="CRH180" s="176"/>
      <c r="CRI180" s="176"/>
      <c r="CRJ180" s="176"/>
      <c r="CRK180" s="176"/>
      <c r="CRL180" s="176"/>
      <c r="CRM180" s="176"/>
      <c r="CRN180" s="176"/>
      <c r="CRO180" s="176"/>
      <c r="CRP180" s="176"/>
      <c r="CRQ180" s="176"/>
      <c r="CRR180" s="176"/>
      <c r="CRS180" s="176"/>
      <c r="CRT180" s="176"/>
      <c r="CRU180" s="176"/>
      <c r="CRV180" s="176"/>
      <c r="CRW180" s="176"/>
      <c r="CRX180" s="176"/>
      <c r="CRY180" s="176"/>
      <c r="CRZ180" s="176"/>
      <c r="CSA180" s="176"/>
      <c r="CSB180" s="176"/>
      <c r="CSC180" s="176"/>
      <c r="CSD180" s="176"/>
      <c r="CSE180" s="176"/>
      <c r="CSF180" s="176"/>
      <c r="CSG180" s="176"/>
      <c r="CSH180" s="176"/>
      <c r="CSI180" s="176"/>
      <c r="CSJ180" s="176"/>
      <c r="CSK180" s="176"/>
      <c r="CSL180" s="176"/>
      <c r="CSM180" s="176"/>
      <c r="CSN180" s="176"/>
      <c r="CSO180" s="176"/>
      <c r="CSP180" s="176"/>
      <c r="CSQ180" s="176"/>
      <c r="CSR180" s="176"/>
      <c r="CSS180" s="176"/>
      <c r="CST180" s="176"/>
      <c r="CSU180" s="176"/>
      <c r="CSV180" s="176"/>
      <c r="CSW180" s="176"/>
      <c r="CSX180" s="176"/>
      <c r="CSY180" s="176"/>
      <c r="CSZ180" s="176"/>
      <c r="CTA180" s="176"/>
      <c r="CTB180" s="176"/>
      <c r="CTC180" s="176"/>
      <c r="CTD180" s="176"/>
      <c r="CTE180" s="176"/>
      <c r="CTF180" s="176"/>
      <c r="CTG180" s="176"/>
      <c r="CTH180" s="176"/>
      <c r="CTI180" s="176"/>
      <c r="CTJ180" s="176"/>
      <c r="CTK180" s="176"/>
      <c r="CTL180" s="176"/>
      <c r="CTM180" s="176"/>
      <c r="CTN180" s="176"/>
      <c r="CTO180" s="176"/>
      <c r="CTP180" s="176"/>
      <c r="CTQ180" s="176"/>
      <c r="CTR180" s="176"/>
      <c r="CTS180" s="176"/>
      <c r="CTT180" s="176"/>
      <c r="CTU180" s="176"/>
      <c r="CTV180" s="176"/>
      <c r="CTW180" s="176"/>
      <c r="CTX180" s="176"/>
      <c r="CTY180" s="176"/>
      <c r="CTZ180" s="176"/>
      <c r="CUA180" s="176"/>
      <c r="CUB180" s="176"/>
      <c r="CUC180" s="176"/>
      <c r="CUD180" s="176"/>
      <c r="CUE180" s="176"/>
      <c r="CUF180" s="176"/>
      <c r="CUG180" s="176"/>
      <c r="CUH180" s="176"/>
      <c r="CUI180" s="176"/>
      <c r="CUJ180" s="176"/>
      <c r="CUK180" s="176"/>
      <c r="CUL180" s="176"/>
      <c r="CUM180" s="176"/>
      <c r="CUN180" s="176"/>
      <c r="CUO180" s="176"/>
      <c r="CUP180" s="176"/>
      <c r="CUQ180" s="176"/>
      <c r="CUR180" s="176"/>
      <c r="CUS180" s="176"/>
      <c r="CUT180" s="176"/>
      <c r="CUU180" s="176"/>
      <c r="CUV180" s="176"/>
      <c r="CUW180" s="176"/>
      <c r="CUX180" s="176"/>
      <c r="CUY180" s="176"/>
      <c r="CUZ180" s="176"/>
      <c r="CVA180" s="176"/>
      <c r="CVB180" s="176"/>
      <c r="CVC180" s="176"/>
      <c r="CVD180" s="176"/>
      <c r="CVE180" s="176"/>
      <c r="CVF180" s="176"/>
      <c r="CVG180" s="176"/>
      <c r="CVH180" s="176"/>
      <c r="CVI180" s="176"/>
      <c r="CVJ180" s="176"/>
      <c r="CVK180" s="176"/>
      <c r="CVL180" s="176"/>
      <c r="CVM180" s="176"/>
      <c r="CVN180" s="176"/>
      <c r="CVO180" s="176"/>
      <c r="CVP180" s="176"/>
      <c r="CVQ180" s="176"/>
      <c r="CVR180" s="176"/>
      <c r="CVS180" s="176"/>
      <c r="CVT180" s="176"/>
      <c r="CVU180" s="176"/>
      <c r="CVV180" s="176"/>
      <c r="CVW180" s="176"/>
      <c r="CVX180" s="176"/>
      <c r="CVY180" s="176"/>
      <c r="CVZ180" s="176"/>
      <c r="CWA180" s="176"/>
      <c r="CWB180" s="176"/>
      <c r="CWC180" s="176"/>
      <c r="CWD180" s="176"/>
      <c r="CWE180" s="176"/>
      <c r="CWF180" s="176"/>
      <c r="CWG180" s="176"/>
      <c r="CWH180" s="176"/>
      <c r="CWI180" s="176"/>
      <c r="CWJ180" s="176"/>
      <c r="CWK180" s="176"/>
      <c r="CWL180" s="176"/>
      <c r="CWM180" s="176"/>
      <c r="CWN180" s="176"/>
      <c r="CWO180" s="176"/>
      <c r="CWP180" s="176"/>
      <c r="CWQ180" s="176"/>
      <c r="CWR180" s="176"/>
      <c r="CWS180" s="176"/>
      <c r="CWT180" s="176"/>
      <c r="CWU180" s="176"/>
      <c r="CWV180" s="176"/>
      <c r="CWW180" s="176"/>
      <c r="CWX180" s="176"/>
      <c r="CWY180" s="176"/>
      <c r="CWZ180" s="176"/>
      <c r="CXA180" s="176"/>
      <c r="CXB180" s="176"/>
      <c r="CXC180" s="176"/>
      <c r="CXD180" s="176"/>
      <c r="CXE180" s="176"/>
      <c r="CXF180" s="176"/>
      <c r="CXG180" s="176"/>
      <c r="CXH180" s="176"/>
      <c r="CXI180" s="176"/>
      <c r="CXJ180" s="176"/>
      <c r="CXK180" s="176"/>
      <c r="CXL180" s="176"/>
      <c r="CXM180" s="176"/>
      <c r="CXN180" s="176"/>
      <c r="CXO180" s="176"/>
      <c r="CXP180" s="176"/>
      <c r="CXQ180" s="176"/>
      <c r="CXR180" s="176"/>
      <c r="CXS180" s="176"/>
      <c r="CXT180" s="176"/>
      <c r="CXU180" s="176"/>
      <c r="CXV180" s="176"/>
      <c r="CXW180" s="176"/>
      <c r="CXX180" s="176"/>
      <c r="CXY180" s="176"/>
      <c r="CXZ180" s="176"/>
      <c r="CYA180" s="176"/>
      <c r="CYB180" s="176"/>
      <c r="CYC180" s="176"/>
      <c r="CYD180" s="176"/>
      <c r="CYE180" s="176"/>
      <c r="CYF180" s="176"/>
      <c r="CYG180" s="176"/>
      <c r="CYH180" s="176"/>
      <c r="CYI180" s="176"/>
      <c r="CYJ180" s="176"/>
      <c r="CYK180" s="176"/>
      <c r="CYL180" s="176"/>
      <c r="CYM180" s="176"/>
      <c r="CYN180" s="176"/>
      <c r="CYO180" s="176"/>
      <c r="CYP180" s="176"/>
      <c r="CYQ180" s="176"/>
      <c r="CYR180" s="176"/>
      <c r="CYS180" s="176"/>
      <c r="CYT180" s="176"/>
      <c r="CYU180" s="176"/>
      <c r="CYV180" s="176"/>
      <c r="CYW180" s="176"/>
      <c r="CYX180" s="176"/>
      <c r="CYY180" s="176"/>
      <c r="CYZ180" s="176"/>
      <c r="CZA180" s="176"/>
      <c r="CZB180" s="176"/>
      <c r="CZC180" s="176"/>
      <c r="CZD180" s="176"/>
      <c r="CZE180" s="176"/>
      <c r="CZF180" s="176"/>
      <c r="CZG180" s="176"/>
      <c r="CZH180" s="176"/>
      <c r="CZI180" s="176"/>
      <c r="CZJ180" s="176"/>
      <c r="CZK180" s="176"/>
      <c r="CZL180" s="176"/>
      <c r="CZM180" s="176"/>
      <c r="CZN180" s="176"/>
      <c r="CZO180" s="176"/>
      <c r="CZP180" s="176"/>
      <c r="CZQ180" s="176"/>
      <c r="CZR180" s="176"/>
      <c r="CZS180" s="176"/>
      <c r="CZT180" s="176"/>
      <c r="CZU180" s="176"/>
      <c r="CZV180" s="176"/>
      <c r="CZW180" s="176"/>
      <c r="CZX180" s="176"/>
      <c r="CZY180" s="176"/>
      <c r="CZZ180" s="176"/>
      <c r="DAA180" s="176"/>
      <c r="DAB180" s="176"/>
      <c r="DAC180" s="176"/>
      <c r="DAD180" s="176"/>
      <c r="DAE180" s="176"/>
      <c r="DAF180" s="176"/>
      <c r="DAG180" s="176"/>
      <c r="DAH180" s="176"/>
      <c r="DAI180" s="176"/>
      <c r="DAJ180" s="176"/>
      <c r="DAK180" s="176"/>
      <c r="DAL180" s="176"/>
      <c r="DAM180" s="176"/>
      <c r="DAN180" s="176"/>
      <c r="DAO180" s="176"/>
      <c r="DAP180" s="176"/>
      <c r="DAQ180" s="176"/>
      <c r="DAR180" s="176"/>
      <c r="DAS180" s="176"/>
      <c r="DAT180" s="176"/>
      <c r="DAU180" s="176"/>
      <c r="DAV180" s="176"/>
      <c r="DAW180" s="176"/>
      <c r="DAX180" s="176"/>
      <c r="DAY180" s="176"/>
      <c r="DAZ180" s="176"/>
      <c r="DBA180" s="176"/>
      <c r="DBB180" s="176"/>
      <c r="DBC180" s="176"/>
      <c r="DBD180" s="176"/>
      <c r="DBE180" s="176"/>
      <c r="DBF180" s="176"/>
      <c r="DBG180" s="176"/>
      <c r="DBH180" s="176"/>
      <c r="DBI180" s="176"/>
      <c r="DBJ180" s="176"/>
      <c r="DBK180" s="176"/>
      <c r="DBL180" s="176"/>
      <c r="DBM180" s="176"/>
      <c r="DBN180" s="176"/>
      <c r="DBO180" s="176"/>
      <c r="DBP180" s="176"/>
      <c r="DBQ180" s="176"/>
      <c r="DBR180" s="176"/>
      <c r="DBS180" s="176"/>
      <c r="DBT180" s="176"/>
      <c r="DBU180" s="176"/>
      <c r="DBV180" s="176"/>
      <c r="DBW180" s="176"/>
      <c r="DBX180" s="176"/>
      <c r="DBY180" s="176"/>
      <c r="DBZ180" s="176"/>
      <c r="DCA180" s="176"/>
      <c r="DCB180" s="176"/>
      <c r="DCC180" s="176"/>
      <c r="DCD180" s="176"/>
      <c r="DCE180" s="176"/>
      <c r="DCF180" s="176"/>
      <c r="DCG180" s="176"/>
      <c r="DCH180" s="176"/>
      <c r="DCI180" s="176"/>
      <c r="DCJ180" s="176"/>
      <c r="DCK180" s="176"/>
      <c r="DCL180" s="176"/>
      <c r="DCM180" s="176"/>
      <c r="DCN180" s="176"/>
      <c r="DCO180" s="176"/>
      <c r="DCP180" s="176"/>
      <c r="DCQ180" s="176"/>
      <c r="DCR180" s="176"/>
      <c r="DCS180" s="176"/>
      <c r="DCT180" s="176"/>
      <c r="DCU180" s="176"/>
      <c r="DCV180" s="176"/>
      <c r="DCW180" s="176"/>
      <c r="DCX180" s="176"/>
      <c r="DCY180" s="176"/>
      <c r="DCZ180" s="176"/>
      <c r="DDA180" s="176"/>
      <c r="DDB180" s="176"/>
      <c r="DDC180" s="176"/>
      <c r="DDD180" s="176"/>
      <c r="DDE180" s="176"/>
      <c r="DDF180" s="176"/>
      <c r="DDG180" s="176"/>
      <c r="DDH180" s="176"/>
      <c r="DDI180" s="176"/>
      <c r="DDJ180" s="176"/>
      <c r="DDK180" s="176"/>
      <c r="DDL180" s="176"/>
      <c r="DDM180" s="176"/>
      <c r="DDN180" s="176"/>
      <c r="DDO180" s="176"/>
      <c r="DDP180" s="176"/>
      <c r="DDQ180" s="176"/>
      <c r="DDR180" s="176"/>
      <c r="DDS180" s="176"/>
      <c r="DDT180" s="176"/>
      <c r="DDU180" s="176"/>
      <c r="DDV180" s="176"/>
      <c r="DDW180" s="176"/>
      <c r="DDX180" s="176"/>
      <c r="DDY180" s="176"/>
      <c r="DDZ180" s="176"/>
      <c r="DEA180" s="176"/>
      <c r="DEB180" s="176"/>
      <c r="DEC180" s="176"/>
      <c r="DED180" s="176"/>
      <c r="DEE180" s="176"/>
      <c r="DEF180" s="176"/>
      <c r="DEG180" s="176"/>
      <c r="DEH180" s="176"/>
      <c r="DEI180" s="176"/>
      <c r="DEJ180" s="176"/>
      <c r="DEK180" s="176"/>
      <c r="DEL180" s="176"/>
      <c r="DEM180" s="176"/>
      <c r="DEN180" s="176"/>
      <c r="DEO180" s="176"/>
      <c r="DEP180" s="176"/>
      <c r="DEQ180" s="176"/>
      <c r="DER180" s="176"/>
      <c r="DES180" s="176"/>
      <c r="DET180" s="176"/>
      <c r="DEU180" s="176"/>
      <c r="DEV180" s="176"/>
      <c r="DEW180" s="176"/>
      <c r="DEX180" s="176"/>
      <c r="DEY180" s="176"/>
      <c r="DEZ180" s="176"/>
      <c r="DFA180" s="176"/>
      <c r="DFB180" s="176"/>
      <c r="DFC180" s="176"/>
      <c r="DFD180" s="176"/>
      <c r="DFE180" s="176"/>
      <c r="DFF180" s="176"/>
      <c r="DFG180" s="176"/>
      <c r="DFH180" s="176"/>
      <c r="DFI180" s="176"/>
      <c r="DFJ180" s="176"/>
      <c r="DFK180" s="176"/>
      <c r="DFL180" s="176"/>
      <c r="DFM180" s="176"/>
      <c r="DFN180" s="176"/>
      <c r="DFO180" s="176"/>
      <c r="DFP180" s="176"/>
      <c r="DFQ180" s="176"/>
      <c r="DFR180" s="176"/>
      <c r="DFS180" s="176"/>
      <c r="DFT180" s="176"/>
      <c r="DFU180" s="176"/>
      <c r="DFV180" s="176"/>
      <c r="DFW180" s="176"/>
      <c r="DFX180" s="176"/>
      <c r="DFY180" s="176"/>
      <c r="DFZ180" s="176"/>
      <c r="DGA180" s="176"/>
      <c r="DGB180" s="176"/>
      <c r="DGC180" s="176"/>
      <c r="DGD180" s="176"/>
      <c r="DGE180" s="176"/>
      <c r="DGF180" s="176"/>
      <c r="DGG180" s="176"/>
      <c r="DGH180" s="176"/>
      <c r="DGI180" s="176"/>
      <c r="DGJ180" s="176"/>
      <c r="DGK180" s="176"/>
      <c r="DGL180" s="176"/>
      <c r="DGM180" s="176"/>
      <c r="DGN180" s="176"/>
      <c r="DGO180" s="176"/>
      <c r="DGP180" s="176"/>
      <c r="DGQ180" s="176"/>
      <c r="DGR180" s="176"/>
      <c r="DGS180" s="176"/>
      <c r="DGT180" s="176"/>
      <c r="DGU180" s="176"/>
      <c r="DGV180" s="176"/>
      <c r="DGW180" s="176"/>
      <c r="DGX180" s="176"/>
      <c r="DGY180" s="176"/>
      <c r="DGZ180" s="176"/>
      <c r="DHA180" s="176"/>
      <c r="DHB180" s="176"/>
      <c r="DHC180" s="176"/>
      <c r="DHD180" s="176"/>
      <c r="DHE180" s="176"/>
      <c r="DHF180" s="176"/>
      <c r="DHG180" s="176"/>
      <c r="DHH180" s="176"/>
      <c r="DHI180" s="176"/>
      <c r="DHJ180" s="176"/>
      <c r="DHK180" s="176"/>
      <c r="DHL180" s="176"/>
      <c r="DHM180" s="176"/>
      <c r="DHN180" s="176"/>
      <c r="DHO180" s="176"/>
      <c r="DHP180" s="176"/>
      <c r="DHQ180" s="176"/>
      <c r="DHR180" s="176"/>
      <c r="DHS180" s="176"/>
      <c r="DHT180" s="176"/>
      <c r="DHU180" s="176"/>
      <c r="DHV180" s="176"/>
      <c r="DHW180" s="176"/>
      <c r="DHX180" s="176"/>
      <c r="DHY180" s="176"/>
      <c r="DHZ180" s="176"/>
      <c r="DIA180" s="176"/>
      <c r="DIB180" s="176"/>
      <c r="DIC180" s="176"/>
      <c r="DID180" s="176"/>
      <c r="DIE180" s="176"/>
      <c r="DIF180" s="176"/>
      <c r="DIG180" s="176"/>
      <c r="DIH180" s="176"/>
      <c r="DII180" s="176"/>
      <c r="DIJ180" s="176"/>
      <c r="DIK180" s="176"/>
      <c r="DIL180" s="176"/>
      <c r="DIM180" s="176"/>
      <c r="DIN180" s="176"/>
      <c r="DIO180" s="176"/>
      <c r="DIP180" s="176"/>
      <c r="DIQ180" s="176"/>
      <c r="DIR180" s="176"/>
      <c r="DIS180" s="176"/>
      <c r="DIT180" s="176"/>
      <c r="DIU180" s="176"/>
      <c r="DIV180" s="176"/>
      <c r="DIW180" s="176"/>
      <c r="DIX180" s="176"/>
      <c r="DIY180" s="176"/>
      <c r="DIZ180" s="176"/>
      <c r="DJA180" s="176"/>
      <c r="DJB180" s="176"/>
      <c r="DJC180" s="176"/>
      <c r="DJD180" s="176"/>
      <c r="DJE180" s="176"/>
      <c r="DJF180" s="176"/>
      <c r="DJG180" s="176"/>
      <c r="DJH180" s="176"/>
      <c r="DJI180" s="176"/>
      <c r="DJJ180" s="176"/>
      <c r="DJK180" s="176"/>
      <c r="DJL180" s="176"/>
      <c r="DJM180" s="176"/>
      <c r="DJN180" s="176"/>
      <c r="DJO180" s="176"/>
      <c r="DJP180" s="176"/>
      <c r="DJQ180" s="176"/>
      <c r="DJR180" s="176"/>
      <c r="DJS180" s="176"/>
      <c r="DJT180" s="176"/>
      <c r="DJU180" s="176"/>
      <c r="DJV180" s="176"/>
      <c r="DJW180" s="176"/>
      <c r="DJX180" s="176"/>
      <c r="DJY180" s="176"/>
      <c r="DJZ180" s="176"/>
      <c r="DKA180" s="176"/>
      <c r="DKB180" s="176"/>
      <c r="DKC180" s="176"/>
      <c r="DKD180" s="176"/>
      <c r="DKE180" s="176"/>
      <c r="DKF180" s="176"/>
      <c r="DKG180" s="176"/>
      <c r="DKH180" s="176"/>
      <c r="DKI180" s="176"/>
      <c r="DKJ180" s="176"/>
      <c r="DKK180" s="176"/>
      <c r="DKL180" s="176"/>
      <c r="DKM180" s="176"/>
      <c r="DKN180" s="176"/>
      <c r="DKO180" s="176"/>
      <c r="DKP180" s="176"/>
      <c r="DKQ180" s="176"/>
      <c r="DKR180" s="176"/>
      <c r="DKS180" s="176"/>
      <c r="DKT180" s="176"/>
      <c r="DKU180" s="176"/>
      <c r="DKV180" s="176"/>
      <c r="DKW180" s="176"/>
      <c r="DKX180" s="176"/>
      <c r="DKY180" s="176"/>
      <c r="DKZ180" s="176"/>
      <c r="DLA180" s="176"/>
      <c r="DLB180" s="176"/>
      <c r="DLC180" s="176"/>
      <c r="DLD180" s="176"/>
      <c r="DLE180" s="176"/>
      <c r="DLF180" s="176"/>
      <c r="DLG180" s="176"/>
      <c r="DLH180" s="176"/>
      <c r="DLI180" s="176"/>
      <c r="DLJ180" s="176"/>
      <c r="DLK180" s="176"/>
      <c r="DLL180" s="176"/>
      <c r="DLM180" s="176"/>
      <c r="DLN180" s="176"/>
      <c r="DLO180" s="176"/>
      <c r="DLP180" s="176"/>
      <c r="DLQ180" s="176"/>
      <c r="DLR180" s="176"/>
      <c r="DLS180" s="176"/>
      <c r="DLT180" s="176"/>
      <c r="DLU180" s="176"/>
      <c r="DLV180" s="176"/>
      <c r="DLW180" s="176"/>
      <c r="DLX180" s="176"/>
      <c r="DLY180" s="176"/>
      <c r="DLZ180" s="176"/>
      <c r="DMA180" s="176"/>
      <c r="DMB180" s="176"/>
      <c r="DMC180" s="176"/>
      <c r="DMD180" s="176"/>
      <c r="DME180" s="176"/>
      <c r="DMF180" s="176"/>
      <c r="DMG180" s="176"/>
      <c r="DMH180" s="176"/>
      <c r="DMI180" s="176"/>
      <c r="DMJ180" s="176"/>
      <c r="DMK180" s="176"/>
      <c r="DML180" s="176"/>
      <c r="DMM180" s="176"/>
      <c r="DMN180" s="176"/>
      <c r="DMO180" s="176"/>
      <c r="DMP180" s="176"/>
      <c r="DMQ180" s="176"/>
      <c r="DMR180" s="176"/>
      <c r="DMS180" s="176"/>
      <c r="DMT180" s="176"/>
      <c r="DMU180" s="176"/>
      <c r="DMV180" s="176"/>
      <c r="DMW180" s="176"/>
      <c r="DMX180" s="176"/>
      <c r="DMY180" s="176"/>
      <c r="DMZ180" s="176"/>
      <c r="DNA180" s="176"/>
      <c r="DNB180" s="176"/>
      <c r="DNC180" s="176"/>
      <c r="DND180" s="176"/>
      <c r="DNE180" s="176"/>
      <c r="DNF180" s="176"/>
      <c r="DNG180" s="176"/>
      <c r="DNH180" s="176"/>
      <c r="DNI180" s="176"/>
      <c r="DNJ180" s="176"/>
      <c r="DNK180" s="176"/>
      <c r="DNL180" s="176"/>
      <c r="DNM180" s="176"/>
      <c r="DNN180" s="176"/>
      <c r="DNO180" s="176"/>
      <c r="DNP180" s="176"/>
      <c r="DNQ180" s="176"/>
      <c r="DNR180" s="176"/>
      <c r="DNS180" s="176"/>
      <c r="DNT180" s="176"/>
      <c r="DNU180" s="176"/>
      <c r="DNV180" s="176"/>
      <c r="DNW180" s="176"/>
      <c r="DNX180" s="176"/>
      <c r="DNY180" s="176"/>
      <c r="DNZ180" s="176"/>
      <c r="DOA180" s="176"/>
      <c r="DOB180" s="176"/>
      <c r="DOC180" s="176"/>
      <c r="DOD180" s="176"/>
      <c r="DOE180" s="176"/>
      <c r="DOF180" s="176"/>
      <c r="DOG180" s="176"/>
      <c r="DOH180" s="176"/>
      <c r="DOI180" s="176"/>
      <c r="DOJ180" s="176"/>
      <c r="DOK180" s="176"/>
      <c r="DOL180" s="176"/>
      <c r="DOM180" s="176"/>
      <c r="DON180" s="176"/>
      <c r="DOO180" s="176"/>
      <c r="DOP180" s="176"/>
      <c r="DOQ180" s="176"/>
      <c r="DOR180" s="176"/>
      <c r="DOS180" s="176"/>
      <c r="DOT180" s="176"/>
      <c r="DOU180" s="176"/>
      <c r="DOV180" s="176"/>
      <c r="DOW180" s="176"/>
      <c r="DOX180" s="176"/>
      <c r="DOY180" s="176"/>
      <c r="DOZ180" s="176"/>
      <c r="DPA180" s="176"/>
      <c r="DPB180" s="176"/>
      <c r="DPC180" s="176"/>
      <c r="DPD180" s="176"/>
      <c r="DPE180" s="176"/>
      <c r="DPF180" s="176"/>
      <c r="DPG180" s="176"/>
      <c r="DPH180" s="176"/>
      <c r="DPI180" s="176"/>
      <c r="DPJ180" s="176"/>
      <c r="DPK180" s="176"/>
      <c r="DPL180" s="176"/>
      <c r="DPM180" s="176"/>
      <c r="DPN180" s="176"/>
      <c r="DPO180" s="176"/>
      <c r="DPP180" s="176"/>
      <c r="DPQ180" s="176"/>
      <c r="DPR180" s="176"/>
      <c r="DPS180" s="176"/>
      <c r="DPT180" s="176"/>
      <c r="DPU180" s="176"/>
      <c r="DPV180" s="176"/>
      <c r="DPW180" s="176"/>
      <c r="DPX180" s="176"/>
      <c r="DPY180" s="176"/>
      <c r="DPZ180" s="176"/>
      <c r="DQA180" s="176"/>
      <c r="DQB180" s="176"/>
      <c r="DQC180" s="176"/>
      <c r="DQD180" s="176"/>
      <c r="DQE180" s="176"/>
      <c r="DQF180" s="176"/>
      <c r="DQG180" s="176"/>
      <c r="DQH180" s="176"/>
      <c r="DQI180" s="176"/>
      <c r="DQJ180" s="176"/>
      <c r="DQK180" s="176"/>
      <c r="DQL180" s="176"/>
      <c r="DQM180" s="176"/>
      <c r="DQN180" s="176"/>
      <c r="DQO180" s="176"/>
      <c r="DQP180" s="176"/>
      <c r="DQQ180" s="176"/>
      <c r="DQR180" s="176"/>
      <c r="DQS180" s="176"/>
      <c r="DQT180" s="176"/>
      <c r="DQU180" s="176"/>
      <c r="DQV180" s="176"/>
      <c r="DQW180" s="176"/>
      <c r="DQX180" s="176"/>
      <c r="DQY180" s="176"/>
      <c r="DQZ180" s="176"/>
      <c r="DRA180" s="176"/>
      <c r="DRB180" s="176"/>
      <c r="DRC180" s="176"/>
      <c r="DRD180" s="176"/>
      <c r="DRE180" s="176"/>
      <c r="DRF180" s="176"/>
      <c r="DRG180" s="176"/>
      <c r="DRH180" s="176"/>
      <c r="DRI180" s="176"/>
      <c r="DRJ180" s="176"/>
      <c r="DRK180" s="176"/>
      <c r="DRL180" s="176"/>
      <c r="DRM180" s="176"/>
      <c r="DRN180" s="176"/>
      <c r="DRO180" s="176"/>
      <c r="DRP180" s="176"/>
      <c r="DRQ180" s="176"/>
      <c r="DRR180" s="176"/>
      <c r="DRS180" s="176"/>
      <c r="DRT180" s="176"/>
      <c r="DRU180" s="176"/>
      <c r="DRV180" s="176"/>
      <c r="DRW180" s="176"/>
      <c r="DRX180" s="176"/>
      <c r="DRY180" s="176"/>
      <c r="DRZ180" s="176"/>
      <c r="DSA180" s="176"/>
      <c r="DSB180" s="176"/>
      <c r="DSC180" s="176"/>
      <c r="DSD180" s="176"/>
      <c r="DSE180" s="176"/>
      <c r="DSF180" s="176"/>
      <c r="DSG180" s="176"/>
      <c r="DSH180" s="176"/>
      <c r="DSI180" s="176"/>
      <c r="DSJ180" s="176"/>
      <c r="DSK180" s="176"/>
      <c r="DSL180" s="176"/>
      <c r="DSM180" s="176"/>
      <c r="DSN180" s="176"/>
      <c r="DSO180" s="176"/>
      <c r="DSP180" s="176"/>
      <c r="DSQ180" s="176"/>
      <c r="DSR180" s="176"/>
      <c r="DSS180" s="176"/>
      <c r="DST180" s="176"/>
      <c r="DSU180" s="176"/>
      <c r="DSV180" s="176"/>
      <c r="DSW180" s="176"/>
      <c r="DSX180" s="176"/>
      <c r="DSY180" s="176"/>
      <c r="DSZ180" s="176"/>
      <c r="DTA180" s="176"/>
      <c r="DTB180" s="176"/>
      <c r="DTC180" s="176"/>
      <c r="DTD180" s="176"/>
      <c r="DTE180" s="176"/>
      <c r="DTF180" s="176"/>
      <c r="DTG180" s="176"/>
      <c r="DTH180" s="176"/>
      <c r="DTI180" s="176"/>
      <c r="DTJ180" s="176"/>
      <c r="DTK180" s="176"/>
      <c r="DTL180" s="176"/>
      <c r="DTM180" s="176"/>
      <c r="DTN180" s="176"/>
      <c r="DTO180" s="176"/>
      <c r="DTP180" s="176"/>
      <c r="DTQ180" s="176"/>
      <c r="DTR180" s="176"/>
      <c r="DTS180" s="176"/>
      <c r="DTT180" s="176"/>
      <c r="DTU180" s="176"/>
      <c r="DTV180" s="176"/>
      <c r="DTW180" s="176"/>
      <c r="DTX180" s="176"/>
      <c r="DTY180" s="176"/>
      <c r="DTZ180" s="176"/>
      <c r="DUA180" s="176"/>
      <c r="DUB180" s="176"/>
      <c r="DUC180" s="176"/>
      <c r="DUD180" s="176"/>
      <c r="DUE180" s="176"/>
      <c r="DUF180" s="176"/>
      <c r="DUG180" s="176"/>
      <c r="DUH180" s="176"/>
      <c r="DUI180" s="176"/>
      <c r="DUJ180" s="176"/>
      <c r="DUK180" s="176"/>
      <c r="DUL180" s="176"/>
      <c r="DUM180" s="176"/>
      <c r="DUN180" s="176"/>
      <c r="DUO180" s="176"/>
      <c r="DUP180" s="176"/>
      <c r="DUQ180" s="176"/>
      <c r="DUR180" s="176"/>
      <c r="DUS180" s="176"/>
      <c r="DUT180" s="176"/>
      <c r="DUU180" s="176"/>
      <c r="DUV180" s="176"/>
      <c r="DUW180" s="176"/>
      <c r="DUX180" s="176"/>
      <c r="DUY180" s="176"/>
      <c r="DUZ180" s="176"/>
      <c r="DVA180" s="176"/>
      <c r="DVB180" s="176"/>
      <c r="DVC180" s="176"/>
      <c r="DVD180" s="176"/>
      <c r="DVE180" s="176"/>
      <c r="DVF180" s="176"/>
      <c r="DVG180" s="176"/>
      <c r="DVH180" s="176"/>
      <c r="DVI180" s="176"/>
      <c r="DVJ180" s="176"/>
      <c r="DVK180" s="176"/>
      <c r="DVL180" s="176"/>
      <c r="DVM180" s="176"/>
      <c r="DVN180" s="176"/>
      <c r="DVO180" s="176"/>
      <c r="DVP180" s="176"/>
      <c r="DVQ180" s="176"/>
      <c r="DVR180" s="176"/>
      <c r="DVS180" s="176"/>
      <c r="DVT180" s="176"/>
      <c r="DVU180" s="176"/>
      <c r="DVV180" s="176"/>
      <c r="DVW180" s="176"/>
      <c r="DVX180" s="176"/>
      <c r="DVY180" s="176"/>
      <c r="DVZ180" s="176"/>
      <c r="DWA180" s="176"/>
      <c r="DWB180" s="176"/>
      <c r="DWC180" s="176"/>
      <c r="DWD180" s="176"/>
      <c r="DWE180" s="176"/>
      <c r="DWF180" s="176"/>
      <c r="DWG180" s="176"/>
      <c r="DWH180" s="176"/>
      <c r="DWI180" s="176"/>
      <c r="DWJ180" s="176"/>
      <c r="DWK180" s="176"/>
      <c r="DWL180" s="176"/>
      <c r="DWM180" s="176"/>
      <c r="DWN180" s="176"/>
      <c r="DWO180" s="176"/>
      <c r="DWP180" s="176"/>
      <c r="DWQ180" s="176"/>
      <c r="DWR180" s="176"/>
      <c r="DWS180" s="176"/>
      <c r="DWT180" s="176"/>
      <c r="DWU180" s="176"/>
      <c r="DWV180" s="176"/>
      <c r="DWW180" s="176"/>
      <c r="DWX180" s="176"/>
      <c r="DWY180" s="176"/>
      <c r="DWZ180" s="176"/>
      <c r="DXA180" s="176"/>
      <c r="DXB180" s="176"/>
      <c r="DXC180" s="176"/>
      <c r="DXD180" s="176"/>
      <c r="DXE180" s="176"/>
      <c r="DXF180" s="176"/>
      <c r="DXG180" s="176"/>
      <c r="DXH180" s="176"/>
      <c r="DXI180" s="176"/>
      <c r="DXJ180" s="176"/>
      <c r="DXK180" s="176"/>
      <c r="DXL180" s="176"/>
      <c r="DXM180" s="176"/>
      <c r="DXN180" s="176"/>
      <c r="DXO180" s="176"/>
      <c r="DXP180" s="176"/>
      <c r="DXQ180" s="176"/>
      <c r="DXR180" s="176"/>
      <c r="DXS180" s="176"/>
      <c r="DXT180" s="176"/>
      <c r="DXU180" s="176"/>
      <c r="DXV180" s="176"/>
      <c r="DXW180" s="176"/>
      <c r="DXX180" s="176"/>
      <c r="DXY180" s="176"/>
      <c r="DXZ180" s="176"/>
      <c r="DYA180" s="176"/>
      <c r="DYB180" s="176"/>
      <c r="DYC180" s="176"/>
      <c r="DYD180" s="176"/>
      <c r="DYE180" s="176"/>
      <c r="DYF180" s="176"/>
      <c r="DYG180" s="176"/>
      <c r="DYH180" s="176"/>
      <c r="DYI180" s="176"/>
      <c r="DYJ180" s="176"/>
      <c r="DYK180" s="176"/>
      <c r="DYL180" s="176"/>
      <c r="DYM180" s="176"/>
      <c r="DYN180" s="176"/>
      <c r="DYO180" s="176"/>
      <c r="DYP180" s="176"/>
      <c r="DYQ180" s="176"/>
      <c r="DYR180" s="176"/>
      <c r="DYS180" s="176"/>
      <c r="DYT180" s="176"/>
      <c r="DYU180" s="176"/>
      <c r="DYV180" s="176"/>
      <c r="DYW180" s="176"/>
      <c r="DYX180" s="176"/>
      <c r="DYY180" s="176"/>
      <c r="DYZ180" s="176"/>
      <c r="DZA180" s="176"/>
      <c r="DZB180" s="176"/>
      <c r="DZC180" s="176"/>
      <c r="DZD180" s="176"/>
      <c r="DZE180" s="176"/>
      <c r="DZF180" s="176"/>
      <c r="DZG180" s="176"/>
      <c r="DZH180" s="176"/>
      <c r="DZI180" s="176"/>
      <c r="DZJ180" s="176"/>
      <c r="DZK180" s="176"/>
      <c r="DZL180" s="176"/>
      <c r="DZM180" s="176"/>
      <c r="DZN180" s="176"/>
      <c r="DZO180" s="176"/>
      <c r="DZP180" s="176"/>
      <c r="DZQ180" s="176"/>
      <c r="DZR180" s="176"/>
      <c r="DZS180" s="176"/>
      <c r="DZT180" s="176"/>
      <c r="DZU180" s="176"/>
      <c r="DZV180" s="176"/>
      <c r="DZW180" s="176"/>
      <c r="DZX180" s="176"/>
      <c r="DZY180" s="176"/>
      <c r="DZZ180" s="176"/>
      <c r="EAA180" s="176"/>
      <c r="EAB180" s="176"/>
      <c r="EAC180" s="176"/>
      <c r="EAD180" s="176"/>
      <c r="EAE180" s="176"/>
      <c r="EAF180" s="176"/>
      <c r="EAG180" s="176"/>
      <c r="EAH180" s="176"/>
      <c r="EAI180" s="176"/>
      <c r="EAJ180" s="176"/>
      <c r="EAK180" s="176"/>
      <c r="EAL180" s="176"/>
      <c r="EAM180" s="176"/>
      <c r="EAN180" s="176"/>
      <c r="EAO180" s="176"/>
      <c r="EAP180" s="176"/>
      <c r="EAQ180" s="176"/>
      <c r="EAR180" s="176"/>
      <c r="EAS180" s="176"/>
      <c r="EAT180" s="176"/>
      <c r="EAU180" s="176"/>
      <c r="EAV180" s="176"/>
      <c r="EAW180" s="176"/>
      <c r="EAX180" s="176"/>
      <c r="EAY180" s="176"/>
      <c r="EAZ180" s="176"/>
      <c r="EBA180" s="176"/>
      <c r="EBB180" s="176"/>
      <c r="EBC180" s="176"/>
      <c r="EBD180" s="176"/>
      <c r="EBE180" s="176"/>
      <c r="EBF180" s="176"/>
      <c r="EBG180" s="176"/>
      <c r="EBH180" s="176"/>
      <c r="EBI180" s="176"/>
      <c r="EBJ180" s="176"/>
      <c r="EBK180" s="176"/>
      <c r="EBL180" s="176"/>
      <c r="EBM180" s="176"/>
      <c r="EBN180" s="176"/>
      <c r="EBO180" s="176"/>
      <c r="EBP180" s="176"/>
      <c r="EBQ180" s="176"/>
      <c r="EBR180" s="176"/>
      <c r="EBS180" s="176"/>
      <c r="EBT180" s="176"/>
      <c r="EBU180" s="176"/>
      <c r="EBV180" s="176"/>
      <c r="EBW180" s="176"/>
      <c r="EBX180" s="176"/>
      <c r="EBY180" s="176"/>
      <c r="EBZ180" s="176"/>
      <c r="ECA180" s="176"/>
      <c r="ECB180" s="176"/>
      <c r="ECC180" s="176"/>
      <c r="ECD180" s="176"/>
      <c r="ECE180" s="176"/>
      <c r="ECF180" s="176"/>
      <c r="ECG180" s="176"/>
      <c r="ECH180" s="176"/>
      <c r="ECI180" s="176"/>
      <c r="ECJ180" s="176"/>
      <c r="ECK180" s="176"/>
      <c r="ECL180" s="176"/>
      <c r="ECM180" s="176"/>
      <c r="ECN180" s="176"/>
      <c r="ECO180" s="176"/>
      <c r="ECP180" s="176"/>
      <c r="ECQ180" s="176"/>
      <c r="ECR180" s="176"/>
      <c r="ECS180" s="176"/>
      <c r="ECT180" s="176"/>
      <c r="ECU180" s="176"/>
      <c r="ECV180" s="176"/>
      <c r="ECW180" s="176"/>
      <c r="ECX180" s="176"/>
      <c r="ECY180" s="176"/>
      <c r="ECZ180" s="176"/>
      <c r="EDA180" s="176"/>
      <c r="EDB180" s="176"/>
      <c r="EDC180" s="176"/>
      <c r="EDD180" s="176"/>
      <c r="EDE180" s="176"/>
      <c r="EDF180" s="176"/>
      <c r="EDG180" s="176"/>
      <c r="EDH180" s="176"/>
      <c r="EDI180" s="176"/>
      <c r="EDJ180" s="176"/>
      <c r="EDK180" s="176"/>
      <c r="EDL180" s="176"/>
      <c r="EDM180" s="176"/>
      <c r="EDN180" s="176"/>
      <c r="EDO180" s="176"/>
      <c r="EDP180" s="176"/>
      <c r="EDQ180" s="176"/>
      <c r="EDR180" s="176"/>
      <c r="EDS180" s="176"/>
      <c r="EDT180" s="176"/>
      <c r="EDU180" s="176"/>
      <c r="EDV180" s="176"/>
      <c r="EDW180" s="176"/>
      <c r="EDX180" s="176"/>
      <c r="EDY180" s="176"/>
      <c r="EDZ180" s="176"/>
      <c r="EEA180" s="176"/>
      <c r="EEB180" s="176"/>
      <c r="EEC180" s="176"/>
      <c r="EED180" s="176"/>
      <c r="EEE180" s="176"/>
      <c r="EEF180" s="176"/>
      <c r="EEG180" s="176"/>
      <c r="EEH180" s="176"/>
      <c r="EEI180" s="176"/>
      <c r="EEJ180" s="176"/>
      <c r="EEK180" s="176"/>
      <c r="EEL180" s="176"/>
      <c r="EEM180" s="176"/>
      <c r="EEN180" s="176"/>
      <c r="EEO180" s="176"/>
      <c r="EEP180" s="176"/>
      <c r="EEQ180" s="176"/>
      <c r="EER180" s="176"/>
      <c r="EES180" s="176"/>
      <c r="EET180" s="176"/>
      <c r="EEU180" s="176"/>
      <c r="EEV180" s="176"/>
      <c r="EEW180" s="176"/>
      <c r="EEX180" s="176"/>
      <c r="EEY180" s="176"/>
      <c r="EEZ180" s="176"/>
      <c r="EFA180" s="176"/>
      <c r="EFB180" s="176"/>
      <c r="EFC180" s="176"/>
      <c r="EFD180" s="176"/>
      <c r="EFE180" s="176"/>
      <c r="EFF180" s="176"/>
      <c r="EFG180" s="176"/>
      <c r="EFH180" s="176"/>
      <c r="EFI180" s="176"/>
      <c r="EFJ180" s="176"/>
      <c r="EFK180" s="176"/>
      <c r="EFL180" s="176"/>
      <c r="EFM180" s="176"/>
      <c r="EFN180" s="176"/>
      <c r="EFO180" s="176"/>
      <c r="EFP180" s="176"/>
      <c r="EFQ180" s="176"/>
      <c r="EFR180" s="176"/>
      <c r="EFS180" s="176"/>
      <c r="EFT180" s="176"/>
      <c r="EFU180" s="176"/>
      <c r="EFV180" s="176"/>
      <c r="EFW180" s="176"/>
      <c r="EFX180" s="176"/>
      <c r="EFY180" s="176"/>
      <c r="EFZ180" s="176"/>
      <c r="EGA180" s="176"/>
      <c r="EGB180" s="176"/>
      <c r="EGC180" s="176"/>
      <c r="EGD180" s="176"/>
      <c r="EGE180" s="176"/>
      <c r="EGF180" s="176"/>
      <c r="EGG180" s="176"/>
      <c r="EGH180" s="176"/>
      <c r="EGI180" s="176"/>
      <c r="EGJ180" s="176"/>
      <c r="EGK180" s="176"/>
      <c r="EGL180" s="176"/>
      <c r="EGM180" s="176"/>
      <c r="EGN180" s="176"/>
      <c r="EGO180" s="176"/>
      <c r="EGP180" s="176"/>
      <c r="EGQ180" s="176"/>
      <c r="EGR180" s="176"/>
      <c r="EGS180" s="176"/>
      <c r="EGT180" s="176"/>
      <c r="EGU180" s="176"/>
      <c r="EGV180" s="176"/>
      <c r="EGW180" s="176"/>
      <c r="EGX180" s="176"/>
      <c r="EGY180" s="176"/>
      <c r="EGZ180" s="176"/>
      <c r="EHA180" s="176"/>
      <c r="EHB180" s="176"/>
      <c r="EHC180" s="176"/>
      <c r="EHD180" s="176"/>
      <c r="EHE180" s="176"/>
      <c r="EHF180" s="176"/>
      <c r="EHG180" s="176"/>
      <c r="EHH180" s="176"/>
      <c r="EHI180" s="176"/>
      <c r="EHJ180" s="176"/>
      <c r="EHK180" s="176"/>
      <c r="EHL180" s="176"/>
      <c r="EHM180" s="176"/>
      <c r="EHN180" s="176"/>
      <c r="EHO180" s="176"/>
      <c r="EHP180" s="176"/>
      <c r="EHQ180" s="176"/>
      <c r="EHR180" s="176"/>
      <c r="EHS180" s="176"/>
      <c r="EHT180" s="176"/>
      <c r="EHU180" s="176"/>
      <c r="EHV180" s="176"/>
      <c r="EHW180" s="176"/>
      <c r="EHX180" s="176"/>
      <c r="EHY180" s="176"/>
      <c r="EHZ180" s="176"/>
      <c r="EIA180" s="176"/>
      <c r="EIB180" s="176"/>
      <c r="EIC180" s="176"/>
      <c r="EID180" s="176"/>
      <c r="EIE180" s="176"/>
      <c r="EIF180" s="176"/>
      <c r="EIG180" s="176"/>
      <c r="EIH180" s="176"/>
      <c r="EII180" s="176"/>
      <c r="EIJ180" s="176"/>
      <c r="EIK180" s="176"/>
      <c r="EIL180" s="176"/>
      <c r="EIM180" s="176"/>
      <c r="EIN180" s="176"/>
      <c r="EIO180" s="176"/>
      <c r="EIP180" s="176"/>
      <c r="EIQ180" s="176"/>
      <c r="EIR180" s="176"/>
      <c r="EIS180" s="176"/>
      <c r="EIT180" s="176"/>
      <c r="EIU180" s="176"/>
      <c r="EIV180" s="176"/>
      <c r="EIW180" s="176"/>
      <c r="EIX180" s="176"/>
      <c r="EIY180" s="176"/>
      <c r="EIZ180" s="176"/>
      <c r="EJA180" s="176"/>
      <c r="EJB180" s="176"/>
      <c r="EJC180" s="176"/>
      <c r="EJD180" s="176"/>
      <c r="EJE180" s="176"/>
      <c r="EJF180" s="176"/>
      <c r="EJG180" s="176"/>
      <c r="EJH180" s="176"/>
      <c r="EJI180" s="176"/>
      <c r="EJJ180" s="176"/>
      <c r="EJK180" s="176"/>
      <c r="EJL180" s="176"/>
      <c r="EJM180" s="176"/>
      <c r="EJN180" s="176"/>
      <c r="EJO180" s="176"/>
      <c r="EJP180" s="176"/>
      <c r="EJQ180" s="176"/>
      <c r="EJR180" s="176"/>
      <c r="EJS180" s="176"/>
      <c r="EJT180" s="176"/>
      <c r="EJU180" s="176"/>
      <c r="EJV180" s="176"/>
      <c r="EJW180" s="176"/>
      <c r="EJX180" s="176"/>
      <c r="EJY180" s="176"/>
      <c r="EJZ180" s="176"/>
      <c r="EKA180" s="176"/>
      <c r="EKB180" s="176"/>
      <c r="EKC180" s="176"/>
      <c r="EKD180" s="176"/>
      <c r="EKE180" s="176"/>
      <c r="EKF180" s="176"/>
      <c r="EKG180" s="176"/>
      <c r="EKH180" s="176"/>
      <c r="EKI180" s="176"/>
      <c r="EKJ180" s="176"/>
      <c r="EKK180" s="176"/>
      <c r="EKL180" s="176"/>
      <c r="EKM180" s="176"/>
      <c r="EKN180" s="176"/>
      <c r="EKO180" s="176"/>
      <c r="EKP180" s="176"/>
      <c r="EKQ180" s="176"/>
      <c r="EKR180" s="176"/>
      <c r="EKS180" s="176"/>
      <c r="EKT180" s="176"/>
      <c r="EKU180" s="176"/>
      <c r="EKV180" s="176"/>
      <c r="EKW180" s="176"/>
      <c r="EKX180" s="176"/>
      <c r="EKY180" s="176"/>
      <c r="EKZ180" s="176"/>
      <c r="ELA180" s="176"/>
      <c r="ELB180" s="176"/>
      <c r="ELC180" s="176"/>
      <c r="ELD180" s="176"/>
      <c r="ELE180" s="176"/>
      <c r="ELF180" s="176"/>
      <c r="ELG180" s="176"/>
      <c r="ELH180" s="176"/>
      <c r="ELI180" s="176"/>
      <c r="ELJ180" s="176"/>
      <c r="ELK180" s="176"/>
      <c r="ELL180" s="176"/>
      <c r="ELM180" s="176"/>
      <c r="ELN180" s="176"/>
      <c r="ELO180" s="176"/>
      <c r="ELP180" s="176"/>
      <c r="ELQ180" s="176"/>
      <c r="ELR180" s="176"/>
      <c r="ELS180" s="176"/>
      <c r="ELT180" s="176"/>
      <c r="ELU180" s="176"/>
      <c r="ELV180" s="176"/>
      <c r="ELW180" s="176"/>
      <c r="ELX180" s="176"/>
      <c r="ELY180" s="176"/>
      <c r="ELZ180" s="176"/>
      <c r="EMA180" s="176"/>
      <c r="EMB180" s="176"/>
      <c r="EMC180" s="176"/>
      <c r="EMD180" s="176"/>
      <c r="EME180" s="176"/>
      <c r="EMF180" s="176"/>
      <c r="EMG180" s="176"/>
      <c r="EMH180" s="176"/>
      <c r="EMI180" s="176"/>
      <c r="EMJ180" s="176"/>
      <c r="EMK180" s="176"/>
      <c r="EML180" s="176"/>
      <c r="EMM180" s="176"/>
      <c r="EMN180" s="176"/>
      <c r="EMO180" s="176"/>
      <c r="EMP180" s="176"/>
      <c r="EMQ180" s="176"/>
      <c r="EMR180" s="176"/>
      <c r="EMS180" s="176"/>
      <c r="EMT180" s="176"/>
      <c r="EMU180" s="176"/>
      <c r="EMV180" s="176"/>
      <c r="EMW180" s="176"/>
      <c r="EMX180" s="176"/>
      <c r="EMY180" s="176"/>
      <c r="EMZ180" s="176"/>
      <c r="ENA180" s="176"/>
      <c r="ENB180" s="176"/>
      <c r="ENC180" s="176"/>
      <c r="END180" s="176"/>
      <c r="ENE180" s="176"/>
      <c r="ENF180" s="176"/>
      <c r="ENG180" s="176"/>
      <c r="ENH180" s="176"/>
      <c r="ENI180" s="176"/>
      <c r="ENJ180" s="176"/>
      <c r="ENK180" s="176"/>
      <c r="ENL180" s="176"/>
      <c r="ENM180" s="176"/>
      <c r="ENN180" s="176"/>
      <c r="ENO180" s="176"/>
      <c r="ENP180" s="176"/>
      <c r="ENQ180" s="176"/>
      <c r="ENR180" s="176"/>
      <c r="ENS180" s="176"/>
      <c r="ENT180" s="176"/>
      <c r="ENU180" s="176"/>
      <c r="ENV180" s="176"/>
      <c r="ENW180" s="176"/>
      <c r="ENX180" s="176"/>
      <c r="ENY180" s="176"/>
      <c r="ENZ180" s="176"/>
      <c r="EOA180" s="176"/>
      <c r="EOB180" s="176"/>
      <c r="EOC180" s="176"/>
      <c r="EOD180" s="176"/>
      <c r="EOE180" s="176"/>
      <c r="EOF180" s="176"/>
      <c r="EOG180" s="176"/>
      <c r="EOH180" s="176"/>
      <c r="EOI180" s="176"/>
      <c r="EOJ180" s="176"/>
      <c r="EOK180" s="176"/>
      <c r="EOL180" s="176"/>
      <c r="EOM180" s="176"/>
      <c r="EON180" s="176"/>
      <c r="EOO180" s="176"/>
      <c r="EOP180" s="176"/>
      <c r="EOQ180" s="176"/>
      <c r="EOR180" s="176"/>
      <c r="EOS180" s="176"/>
      <c r="EOT180" s="176"/>
      <c r="EOU180" s="176"/>
      <c r="EOV180" s="176"/>
      <c r="EOW180" s="176"/>
      <c r="EOX180" s="176"/>
      <c r="EOY180" s="176"/>
      <c r="EOZ180" s="176"/>
      <c r="EPA180" s="176"/>
      <c r="EPB180" s="176"/>
      <c r="EPC180" s="176"/>
      <c r="EPD180" s="176"/>
      <c r="EPE180" s="176"/>
      <c r="EPF180" s="176"/>
      <c r="EPG180" s="176"/>
      <c r="EPH180" s="176"/>
      <c r="EPI180" s="176"/>
      <c r="EPJ180" s="176"/>
      <c r="EPK180" s="176"/>
      <c r="EPL180" s="176"/>
      <c r="EPM180" s="176"/>
      <c r="EPN180" s="176"/>
      <c r="EPO180" s="176"/>
      <c r="EPP180" s="176"/>
      <c r="EPQ180" s="176"/>
      <c r="EPR180" s="176"/>
      <c r="EPS180" s="176"/>
      <c r="EPT180" s="176"/>
      <c r="EPU180" s="176"/>
      <c r="EPV180" s="176"/>
      <c r="EPW180" s="176"/>
      <c r="EPX180" s="176"/>
      <c r="EPY180" s="176"/>
      <c r="EPZ180" s="176"/>
      <c r="EQA180" s="176"/>
      <c r="EQB180" s="176"/>
      <c r="EQC180" s="176"/>
      <c r="EQD180" s="176"/>
      <c r="EQE180" s="176"/>
      <c r="EQF180" s="176"/>
      <c r="EQG180" s="176"/>
      <c r="EQH180" s="176"/>
      <c r="EQI180" s="176"/>
      <c r="EQJ180" s="176"/>
      <c r="EQK180" s="176"/>
      <c r="EQL180" s="176"/>
      <c r="EQM180" s="176"/>
      <c r="EQN180" s="176"/>
      <c r="EQO180" s="176"/>
      <c r="EQP180" s="176"/>
      <c r="EQQ180" s="176"/>
      <c r="EQR180" s="176"/>
      <c r="EQS180" s="176"/>
      <c r="EQT180" s="176"/>
      <c r="EQU180" s="176"/>
      <c r="EQV180" s="176"/>
      <c r="EQW180" s="176"/>
      <c r="EQX180" s="176"/>
      <c r="EQY180" s="176"/>
      <c r="EQZ180" s="176"/>
      <c r="ERA180" s="176"/>
      <c r="ERB180" s="176"/>
      <c r="ERC180" s="176"/>
      <c r="ERD180" s="176"/>
      <c r="ERE180" s="176"/>
      <c r="ERF180" s="176"/>
      <c r="ERG180" s="176"/>
      <c r="ERH180" s="176"/>
      <c r="ERI180" s="176"/>
      <c r="ERJ180" s="176"/>
      <c r="ERK180" s="176"/>
      <c r="ERL180" s="176"/>
      <c r="ERM180" s="176"/>
      <c r="ERN180" s="176"/>
      <c r="ERO180" s="176"/>
      <c r="ERP180" s="176"/>
      <c r="ERQ180" s="176"/>
      <c r="ERR180" s="176"/>
      <c r="ERS180" s="176"/>
      <c r="ERT180" s="176"/>
      <c r="ERU180" s="176"/>
      <c r="ERV180" s="176"/>
      <c r="ERW180" s="176"/>
      <c r="ERX180" s="176"/>
      <c r="ERY180" s="176"/>
      <c r="ERZ180" s="176"/>
      <c r="ESA180" s="176"/>
      <c r="ESB180" s="176"/>
      <c r="ESC180" s="176"/>
      <c r="ESD180" s="176"/>
      <c r="ESE180" s="176"/>
      <c r="ESF180" s="176"/>
      <c r="ESG180" s="176"/>
      <c r="ESH180" s="176"/>
      <c r="ESI180" s="176"/>
      <c r="ESJ180" s="176"/>
      <c r="ESK180" s="176"/>
      <c r="ESL180" s="176"/>
      <c r="ESM180" s="176"/>
      <c r="ESN180" s="176"/>
      <c r="ESO180" s="176"/>
      <c r="ESP180" s="176"/>
      <c r="ESQ180" s="176"/>
      <c r="ESR180" s="176"/>
      <c r="ESS180" s="176"/>
      <c r="EST180" s="176"/>
      <c r="ESU180" s="176"/>
      <c r="ESV180" s="176"/>
      <c r="ESW180" s="176"/>
      <c r="ESX180" s="176"/>
      <c r="ESY180" s="176"/>
      <c r="ESZ180" s="176"/>
      <c r="ETA180" s="176"/>
      <c r="ETB180" s="176"/>
      <c r="ETC180" s="176"/>
      <c r="ETD180" s="176"/>
      <c r="ETE180" s="176"/>
      <c r="ETF180" s="176"/>
      <c r="ETG180" s="176"/>
      <c r="ETH180" s="176"/>
      <c r="ETI180" s="176"/>
      <c r="ETJ180" s="176"/>
      <c r="ETK180" s="176"/>
      <c r="ETL180" s="176"/>
      <c r="ETM180" s="176"/>
      <c r="ETN180" s="176"/>
      <c r="ETO180" s="176"/>
      <c r="ETP180" s="176"/>
      <c r="ETQ180" s="176"/>
      <c r="ETR180" s="176"/>
      <c r="ETS180" s="176"/>
      <c r="ETT180" s="176"/>
      <c r="ETU180" s="176"/>
      <c r="ETV180" s="176"/>
      <c r="ETW180" s="176"/>
      <c r="ETX180" s="176"/>
      <c r="ETY180" s="176"/>
      <c r="ETZ180" s="176"/>
      <c r="EUA180" s="176"/>
      <c r="EUB180" s="176"/>
      <c r="EUC180" s="176"/>
      <c r="EUD180" s="176"/>
      <c r="EUE180" s="176"/>
      <c r="EUF180" s="176"/>
      <c r="EUG180" s="176"/>
      <c r="EUH180" s="176"/>
      <c r="EUI180" s="176"/>
      <c r="EUJ180" s="176"/>
      <c r="EUK180" s="176"/>
      <c r="EUL180" s="176"/>
      <c r="EUM180" s="176"/>
      <c r="EUN180" s="176"/>
      <c r="EUO180" s="176"/>
      <c r="EUP180" s="176"/>
      <c r="EUQ180" s="176"/>
      <c r="EUR180" s="176"/>
      <c r="EUS180" s="176"/>
      <c r="EUT180" s="176"/>
      <c r="EUU180" s="176"/>
      <c r="EUV180" s="176"/>
      <c r="EUW180" s="176"/>
      <c r="EUX180" s="176"/>
      <c r="EUY180" s="176"/>
      <c r="EUZ180" s="176"/>
      <c r="EVA180" s="176"/>
      <c r="EVB180" s="176"/>
      <c r="EVC180" s="176"/>
      <c r="EVD180" s="176"/>
      <c r="EVE180" s="176"/>
      <c r="EVF180" s="176"/>
      <c r="EVG180" s="176"/>
      <c r="EVH180" s="176"/>
      <c r="EVI180" s="176"/>
      <c r="EVJ180" s="176"/>
      <c r="EVK180" s="176"/>
      <c r="EVL180" s="176"/>
      <c r="EVM180" s="176"/>
      <c r="EVN180" s="176"/>
      <c r="EVO180" s="176"/>
      <c r="EVP180" s="176"/>
      <c r="EVQ180" s="176"/>
      <c r="EVR180" s="176"/>
      <c r="EVS180" s="176"/>
      <c r="EVT180" s="176"/>
      <c r="EVU180" s="176"/>
      <c r="EVV180" s="176"/>
      <c r="EVW180" s="176"/>
      <c r="EVX180" s="176"/>
      <c r="EVY180" s="176"/>
      <c r="EVZ180" s="176"/>
      <c r="EWA180" s="176"/>
      <c r="EWB180" s="176"/>
      <c r="EWC180" s="176"/>
      <c r="EWD180" s="176"/>
      <c r="EWE180" s="176"/>
      <c r="EWF180" s="176"/>
      <c r="EWG180" s="176"/>
      <c r="EWH180" s="176"/>
      <c r="EWI180" s="176"/>
      <c r="EWJ180" s="176"/>
      <c r="EWK180" s="176"/>
      <c r="EWL180" s="176"/>
      <c r="EWM180" s="176"/>
      <c r="EWN180" s="176"/>
      <c r="EWO180" s="176"/>
      <c r="EWP180" s="176"/>
      <c r="EWQ180" s="176"/>
      <c r="EWR180" s="176"/>
      <c r="EWS180" s="176"/>
      <c r="EWT180" s="176"/>
      <c r="EWU180" s="176"/>
      <c r="EWV180" s="176"/>
      <c r="EWW180" s="176"/>
      <c r="EWX180" s="176"/>
      <c r="EWY180" s="176"/>
      <c r="EWZ180" s="176"/>
      <c r="EXA180" s="176"/>
      <c r="EXB180" s="176"/>
      <c r="EXC180" s="176"/>
      <c r="EXD180" s="176"/>
      <c r="EXE180" s="176"/>
      <c r="EXF180" s="176"/>
      <c r="EXG180" s="176"/>
      <c r="EXH180" s="176"/>
      <c r="EXI180" s="176"/>
      <c r="EXJ180" s="176"/>
      <c r="EXK180" s="176"/>
      <c r="EXL180" s="176"/>
      <c r="EXM180" s="176"/>
      <c r="EXN180" s="176"/>
      <c r="EXO180" s="176"/>
      <c r="EXP180" s="176"/>
      <c r="EXQ180" s="176"/>
      <c r="EXR180" s="176"/>
      <c r="EXS180" s="176"/>
      <c r="EXT180" s="176"/>
      <c r="EXU180" s="176"/>
      <c r="EXV180" s="176"/>
      <c r="EXW180" s="176"/>
      <c r="EXX180" s="176"/>
      <c r="EXY180" s="176"/>
      <c r="EXZ180" s="176"/>
      <c r="EYA180" s="176"/>
      <c r="EYB180" s="176"/>
      <c r="EYC180" s="176"/>
      <c r="EYD180" s="176"/>
      <c r="EYE180" s="176"/>
      <c r="EYF180" s="176"/>
      <c r="EYG180" s="176"/>
      <c r="EYH180" s="176"/>
      <c r="EYI180" s="176"/>
      <c r="EYJ180" s="176"/>
      <c r="EYK180" s="176"/>
      <c r="EYL180" s="176"/>
      <c r="EYM180" s="176"/>
      <c r="EYN180" s="176"/>
      <c r="EYO180" s="176"/>
      <c r="EYP180" s="176"/>
      <c r="EYQ180" s="176"/>
      <c r="EYR180" s="176"/>
      <c r="EYS180" s="176"/>
      <c r="EYT180" s="176"/>
      <c r="EYU180" s="176"/>
      <c r="EYV180" s="176"/>
      <c r="EYW180" s="176"/>
      <c r="EYX180" s="176"/>
      <c r="EYY180" s="176"/>
      <c r="EYZ180" s="176"/>
      <c r="EZA180" s="176"/>
      <c r="EZB180" s="176"/>
      <c r="EZC180" s="176"/>
      <c r="EZD180" s="176"/>
      <c r="EZE180" s="176"/>
      <c r="EZF180" s="176"/>
      <c r="EZG180" s="176"/>
      <c r="EZH180" s="176"/>
      <c r="EZI180" s="176"/>
      <c r="EZJ180" s="176"/>
      <c r="EZK180" s="176"/>
      <c r="EZL180" s="176"/>
      <c r="EZM180" s="176"/>
      <c r="EZN180" s="176"/>
      <c r="EZO180" s="176"/>
      <c r="EZP180" s="176"/>
      <c r="EZQ180" s="176"/>
      <c r="EZR180" s="176"/>
      <c r="EZS180" s="176"/>
      <c r="EZT180" s="176"/>
      <c r="EZU180" s="176"/>
      <c r="EZV180" s="176"/>
      <c r="EZW180" s="176"/>
      <c r="EZX180" s="176"/>
      <c r="EZY180" s="176"/>
      <c r="EZZ180" s="176"/>
      <c r="FAA180" s="176"/>
      <c r="FAB180" s="176"/>
      <c r="FAC180" s="176"/>
      <c r="FAD180" s="176"/>
      <c r="FAE180" s="176"/>
      <c r="FAF180" s="176"/>
      <c r="FAG180" s="176"/>
      <c r="FAH180" s="176"/>
      <c r="FAI180" s="176"/>
      <c r="FAJ180" s="176"/>
      <c r="FAK180" s="176"/>
      <c r="FAL180" s="176"/>
      <c r="FAM180" s="176"/>
      <c r="FAN180" s="176"/>
      <c r="FAO180" s="176"/>
      <c r="FAP180" s="176"/>
      <c r="FAQ180" s="176"/>
      <c r="FAR180" s="176"/>
      <c r="FAS180" s="176"/>
      <c r="FAT180" s="176"/>
      <c r="FAU180" s="176"/>
      <c r="FAV180" s="176"/>
      <c r="FAW180" s="176"/>
      <c r="FAX180" s="176"/>
      <c r="FAY180" s="176"/>
      <c r="FAZ180" s="176"/>
      <c r="FBA180" s="176"/>
      <c r="FBB180" s="176"/>
      <c r="FBC180" s="176"/>
      <c r="FBD180" s="176"/>
      <c r="FBE180" s="176"/>
      <c r="FBF180" s="176"/>
      <c r="FBG180" s="176"/>
      <c r="FBH180" s="176"/>
      <c r="FBI180" s="176"/>
      <c r="FBJ180" s="176"/>
      <c r="FBK180" s="176"/>
      <c r="FBL180" s="176"/>
      <c r="FBM180" s="176"/>
      <c r="FBN180" s="176"/>
      <c r="FBO180" s="176"/>
      <c r="FBP180" s="176"/>
      <c r="FBQ180" s="176"/>
      <c r="FBR180" s="176"/>
      <c r="FBS180" s="176"/>
      <c r="FBT180" s="176"/>
      <c r="FBU180" s="176"/>
      <c r="FBV180" s="176"/>
      <c r="FBW180" s="176"/>
      <c r="FBX180" s="176"/>
      <c r="FBY180" s="176"/>
      <c r="FBZ180" s="176"/>
      <c r="FCA180" s="176"/>
      <c r="FCB180" s="176"/>
      <c r="FCC180" s="176"/>
      <c r="FCD180" s="176"/>
      <c r="FCE180" s="176"/>
      <c r="FCF180" s="176"/>
      <c r="FCG180" s="176"/>
      <c r="FCH180" s="176"/>
      <c r="FCI180" s="176"/>
      <c r="FCJ180" s="176"/>
      <c r="FCK180" s="176"/>
      <c r="FCL180" s="176"/>
      <c r="FCM180" s="176"/>
      <c r="FCN180" s="176"/>
      <c r="FCO180" s="176"/>
      <c r="FCP180" s="176"/>
      <c r="FCQ180" s="176"/>
      <c r="FCR180" s="176"/>
      <c r="FCS180" s="176"/>
      <c r="FCT180" s="176"/>
      <c r="FCU180" s="176"/>
      <c r="FCV180" s="176"/>
      <c r="FCW180" s="176"/>
      <c r="FCX180" s="176"/>
      <c r="FCY180" s="176"/>
      <c r="FCZ180" s="176"/>
      <c r="FDA180" s="176"/>
      <c r="FDB180" s="176"/>
      <c r="FDC180" s="176"/>
      <c r="FDD180" s="176"/>
      <c r="FDE180" s="176"/>
      <c r="FDF180" s="176"/>
      <c r="FDG180" s="176"/>
      <c r="FDH180" s="176"/>
      <c r="FDI180" s="176"/>
      <c r="FDJ180" s="176"/>
      <c r="FDK180" s="176"/>
      <c r="FDL180" s="176"/>
      <c r="FDM180" s="176"/>
      <c r="FDN180" s="176"/>
      <c r="FDO180" s="176"/>
      <c r="FDP180" s="176"/>
      <c r="FDQ180" s="176"/>
      <c r="FDR180" s="176"/>
      <c r="FDS180" s="176"/>
      <c r="FDT180" s="176"/>
      <c r="FDU180" s="176"/>
      <c r="FDV180" s="176"/>
      <c r="FDW180" s="176"/>
      <c r="FDX180" s="176"/>
      <c r="FDY180" s="176"/>
      <c r="FDZ180" s="176"/>
      <c r="FEA180" s="176"/>
      <c r="FEB180" s="176"/>
      <c r="FEC180" s="176"/>
      <c r="FED180" s="176"/>
      <c r="FEE180" s="176"/>
      <c r="FEF180" s="176"/>
      <c r="FEG180" s="176"/>
      <c r="FEH180" s="176"/>
      <c r="FEI180" s="176"/>
      <c r="FEJ180" s="176"/>
      <c r="FEK180" s="176"/>
      <c r="FEL180" s="176"/>
      <c r="FEM180" s="176"/>
      <c r="FEN180" s="176"/>
      <c r="FEO180" s="176"/>
      <c r="FEP180" s="176"/>
      <c r="FEQ180" s="176"/>
      <c r="FER180" s="176"/>
      <c r="FES180" s="176"/>
      <c r="FET180" s="176"/>
      <c r="FEU180" s="176"/>
      <c r="FEV180" s="176"/>
      <c r="FEW180" s="176"/>
      <c r="FEX180" s="176"/>
      <c r="FEY180" s="176"/>
      <c r="FEZ180" s="176"/>
      <c r="FFA180" s="176"/>
      <c r="FFB180" s="176"/>
      <c r="FFC180" s="176"/>
      <c r="FFD180" s="176"/>
      <c r="FFE180" s="176"/>
      <c r="FFF180" s="176"/>
      <c r="FFG180" s="176"/>
      <c r="FFH180" s="176"/>
      <c r="FFI180" s="176"/>
      <c r="FFJ180" s="176"/>
      <c r="FFK180" s="176"/>
      <c r="FFL180" s="176"/>
      <c r="FFM180" s="176"/>
      <c r="FFN180" s="176"/>
      <c r="FFO180" s="176"/>
      <c r="FFP180" s="176"/>
      <c r="FFQ180" s="176"/>
      <c r="FFR180" s="176"/>
      <c r="FFS180" s="176"/>
      <c r="FFT180" s="176"/>
      <c r="FFU180" s="176"/>
      <c r="FFV180" s="176"/>
      <c r="FFW180" s="176"/>
      <c r="FFX180" s="176"/>
      <c r="FFY180" s="176"/>
      <c r="FFZ180" s="176"/>
      <c r="FGA180" s="176"/>
      <c r="FGB180" s="176"/>
      <c r="FGC180" s="176"/>
      <c r="FGD180" s="176"/>
      <c r="FGE180" s="176"/>
      <c r="FGF180" s="176"/>
      <c r="FGG180" s="176"/>
      <c r="FGH180" s="176"/>
      <c r="FGI180" s="176"/>
      <c r="FGJ180" s="176"/>
      <c r="FGK180" s="176"/>
      <c r="FGL180" s="176"/>
      <c r="FGM180" s="176"/>
      <c r="FGN180" s="176"/>
      <c r="FGO180" s="176"/>
      <c r="FGP180" s="176"/>
      <c r="FGQ180" s="176"/>
      <c r="FGR180" s="176"/>
      <c r="FGS180" s="176"/>
      <c r="FGT180" s="176"/>
      <c r="FGU180" s="176"/>
      <c r="FGV180" s="176"/>
      <c r="FGW180" s="176"/>
      <c r="FGX180" s="176"/>
      <c r="FGY180" s="176"/>
      <c r="FGZ180" s="176"/>
      <c r="FHA180" s="176"/>
      <c r="FHB180" s="176"/>
      <c r="FHC180" s="176"/>
      <c r="FHD180" s="176"/>
      <c r="FHE180" s="176"/>
      <c r="FHF180" s="176"/>
      <c r="FHG180" s="176"/>
      <c r="FHH180" s="176"/>
      <c r="FHI180" s="176"/>
      <c r="FHJ180" s="176"/>
      <c r="FHK180" s="176"/>
      <c r="FHL180" s="176"/>
      <c r="FHM180" s="176"/>
      <c r="FHN180" s="176"/>
      <c r="FHO180" s="176"/>
      <c r="FHP180" s="176"/>
      <c r="FHQ180" s="176"/>
      <c r="FHR180" s="176"/>
      <c r="FHS180" s="176"/>
      <c r="FHT180" s="176"/>
      <c r="FHU180" s="176"/>
      <c r="FHV180" s="176"/>
      <c r="FHW180" s="176"/>
      <c r="FHX180" s="176"/>
      <c r="FHY180" s="176"/>
      <c r="FHZ180" s="176"/>
      <c r="FIA180" s="176"/>
      <c r="FIB180" s="176"/>
      <c r="FIC180" s="176"/>
      <c r="FID180" s="176"/>
      <c r="FIE180" s="176"/>
      <c r="FIF180" s="176"/>
      <c r="FIG180" s="176"/>
      <c r="FIH180" s="176"/>
      <c r="FII180" s="176"/>
      <c r="FIJ180" s="176"/>
      <c r="FIK180" s="176"/>
      <c r="FIL180" s="176"/>
      <c r="FIM180" s="176"/>
      <c r="FIN180" s="176"/>
      <c r="FIO180" s="176"/>
      <c r="FIP180" s="176"/>
      <c r="FIQ180" s="176"/>
      <c r="FIR180" s="176"/>
      <c r="FIS180" s="176"/>
      <c r="FIT180" s="176"/>
      <c r="FIU180" s="176"/>
      <c r="FIV180" s="176"/>
      <c r="FIW180" s="176"/>
      <c r="FIX180" s="176"/>
      <c r="FIY180" s="176"/>
      <c r="FIZ180" s="176"/>
      <c r="FJA180" s="176"/>
      <c r="FJB180" s="176"/>
      <c r="FJC180" s="176"/>
      <c r="FJD180" s="176"/>
      <c r="FJE180" s="176"/>
      <c r="FJF180" s="176"/>
      <c r="FJG180" s="176"/>
      <c r="FJH180" s="176"/>
      <c r="FJI180" s="176"/>
      <c r="FJJ180" s="176"/>
      <c r="FJK180" s="176"/>
      <c r="FJL180" s="176"/>
      <c r="FJM180" s="176"/>
      <c r="FJN180" s="176"/>
      <c r="FJO180" s="176"/>
      <c r="FJP180" s="176"/>
      <c r="FJQ180" s="176"/>
      <c r="FJR180" s="176"/>
      <c r="FJS180" s="176"/>
      <c r="FJT180" s="176"/>
      <c r="FJU180" s="176"/>
      <c r="FJV180" s="176"/>
      <c r="FJW180" s="176"/>
      <c r="FJX180" s="176"/>
      <c r="FJY180" s="176"/>
      <c r="FJZ180" s="176"/>
      <c r="FKA180" s="176"/>
      <c r="FKB180" s="176"/>
      <c r="FKC180" s="176"/>
      <c r="FKD180" s="176"/>
      <c r="FKE180" s="176"/>
      <c r="FKF180" s="176"/>
      <c r="FKG180" s="176"/>
      <c r="FKH180" s="176"/>
      <c r="FKI180" s="176"/>
      <c r="FKJ180" s="176"/>
      <c r="FKK180" s="176"/>
      <c r="FKL180" s="176"/>
      <c r="FKM180" s="176"/>
      <c r="FKN180" s="176"/>
      <c r="FKO180" s="176"/>
      <c r="FKP180" s="176"/>
      <c r="FKQ180" s="176"/>
      <c r="FKR180" s="176"/>
      <c r="FKS180" s="176"/>
      <c r="FKT180" s="176"/>
      <c r="FKU180" s="176"/>
      <c r="FKV180" s="176"/>
      <c r="FKW180" s="176"/>
      <c r="FKX180" s="176"/>
      <c r="FKY180" s="176"/>
      <c r="FKZ180" s="176"/>
      <c r="FLA180" s="176"/>
      <c r="FLB180" s="176"/>
      <c r="FLC180" s="176"/>
      <c r="FLD180" s="176"/>
      <c r="FLE180" s="176"/>
      <c r="FLF180" s="176"/>
      <c r="FLG180" s="176"/>
      <c r="FLH180" s="176"/>
      <c r="FLI180" s="176"/>
      <c r="FLJ180" s="176"/>
      <c r="FLK180" s="176"/>
      <c r="FLL180" s="176"/>
      <c r="FLM180" s="176"/>
      <c r="FLN180" s="176"/>
      <c r="FLO180" s="176"/>
      <c r="FLP180" s="176"/>
      <c r="FLQ180" s="176"/>
      <c r="FLR180" s="176"/>
      <c r="FLS180" s="176"/>
      <c r="FLT180" s="176"/>
      <c r="FLU180" s="176"/>
      <c r="FLV180" s="176"/>
      <c r="FLW180" s="176"/>
      <c r="FLX180" s="176"/>
      <c r="FLY180" s="176"/>
      <c r="FLZ180" s="176"/>
      <c r="FMA180" s="176"/>
      <c r="FMB180" s="176"/>
      <c r="FMC180" s="176"/>
      <c r="FMD180" s="176"/>
      <c r="FME180" s="176"/>
      <c r="FMF180" s="176"/>
      <c r="FMG180" s="176"/>
      <c r="FMH180" s="176"/>
      <c r="FMI180" s="176"/>
      <c r="FMJ180" s="176"/>
      <c r="FMK180" s="176"/>
      <c r="FML180" s="176"/>
      <c r="FMM180" s="176"/>
      <c r="FMN180" s="176"/>
      <c r="FMO180" s="176"/>
      <c r="FMP180" s="176"/>
      <c r="FMQ180" s="176"/>
      <c r="FMR180" s="176"/>
      <c r="FMS180" s="176"/>
      <c r="FMT180" s="176"/>
      <c r="FMU180" s="176"/>
      <c r="FMV180" s="176"/>
      <c r="FMW180" s="176"/>
      <c r="FMX180" s="176"/>
      <c r="FMY180" s="176"/>
      <c r="FMZ180" s="176"/>
      <c r="FNA180" s="176"/>
      <c r="FNB180" s="176"/>
      <c r="FNC180" s="176"/>
      <c r="FND180" s="176"/>
      <c r="FNE180" s="176"/>
      <c r="FNF180" s="176"/>
      <c r="FNG180" s="176"/>
      <c r="FNH180" s="176"/>
      <c r="FNI180" s="176"/>
      <c r="FNJ180" s="176"/>
      <c r="FNK180" s="176"/>
      <c r="FNL180" s="176"/>
      <c r="FNM180" s="176"/>
      <c r="FNN180" s="176"/>
      <c r="FNO180" s="176"/>
      <c r="FNP180" s="176"/>
      <c r="FNQ180" s="176"/>
      <c r="FNR180" s="176"/>
      <c r="FNS180" s="176"/>
      <c r="FNT180" s="176"/>
      <c r="FNU180" s="176"/>
      <c r="FNV180" s="176"/>
      <c r="FNW180" s="176"/>
      <c r="FNX180" s="176"/>
      <c r="FNY180" s="176"/>
      <c r="FNZ180" s="176"/>
      <c r="FOA180" s="176"/>
      <c r="FOB180" s="176"/>
      <c r="FOC180" s="176"/>
      <c r="FOD180" s="176"/>
      <c r="FOE180" s="176"/>
      <c r="FOF180" s="176"/>
      <c r="FOG180" s="176"/>
      <c r="FOH180" s="176"/>
      <c r="FOI180" s="176"/>
      <c r="FOJ180" s="176"/>
      <c r="FOK180" s="176"/>
      <c r="FOL180" s="176"/>
      <c r="FOM180" s="176"/>
      <c r="FON180" s="176"/>
      <c r="FOO180" s="176"/>
      <c r="FOP180" s="176"/>
      <c r="FOQ180" s="176"/>
      <c r="FOR180" s="176"/>
      <c r="FOS180" s="176"/>
      <c r="FOT180" s="176"/>
      <c r="FOU180" s="176"/>
      <c r="FOV180" s="176"/>
      <c r="FOW180" s="176"/>
      <c r="FOX180" s="176"/>
      <c r="FOY180" s="176"/>
      <c r="FOZ180" s="176"/>
      <c r="FPA180" s="176"/>
      <c r="FPB180" s="176"/>
      <c r="FPC180" s="176"/>
      <c r="FPD180" s="176"/>
      <c r="FPE180" s="176"/>
      <c r="FPF180" s="176"/>
      <c r="FPG180" s="176"/>
      <c r="FPH180" s="176"/>
      <c r="FPI180" s="176"/>
      <c r="FPJ180" s="176"/>
      <c r="FPK180" s="176"/>
      <c r="FPL180" s="176"/>
      <c r="FPM180" s="176"/>
      <c r="FPN180" s="176"/>
      <c r="FPO180" s="176"/>
      <c r="FPP180" s="176"/>
      <c r="FPQ180" s="176"/>
      <c r="FPR180" s="176"/>
      <c r="FPS180" s="176"/>
      <c r="FPT180" s="176"/>
      <c r="FPU180" s="176"/>
      <c r="FPV180" s="176"/>
      <c r="FPW180" s="176"/>
      <c r="FPX180" s="176"/>
      <c r="FPY180" s="176"/>
      <c r="FPZ180" s="176"/>
      <c r="FQA180" s="176"/>
      <c r="FQB180" s="176"/>
      <c r="FQC180" s="176"/>
      <c r="FQD180" s="176"/>
      <c r="FQE180" s="176"/>
      <c r="FQF180" s="176"/>
      <c r="FQG180" s="176"/>
      <c r="FQH180" s="176"/>
      <c r="FQI180" s="176"/>
      <c r="FQJ180" s="176"/>
      <c r="FQK180" s="176"/>
      <c r="FQL180" s="176"/>
      <c r="FQM180" s="176"/>
      <c r="FQN180" s="176"/>
      <c r="FQO180" s="176"/>
      <c r="FQP180" s="176"/>
      <c r="FQQ180" s="176"/>
      <c r="FQR180" s="176"/>
      <c r="FQS180" s="176"/>
      <c r="FQT180" s="176"/>
      <c r="FQU180" s="176"/>
      <c r="FQV180" s="176"/>
      <c r="FQW180" s="176"/>
      <c r="FQX180" s="176"/>
      <c r="FQY180" s="176"/>
      <c r="FQZ180" s="176"/>
      <c r="FRA180" s="176"/>
      <c r="FRB180" s="176"/>
      <c r="FRC180" s="176"/>
      <c r="FRD180" s="176"/>
      <c r="FRE180" s="176"/>
      <c r="FRF180" s="176"/>
      <c r="FRG180" s="176"/>
      <c r="FRH180" s="176"/>
      <c r="FRI180" s="176"/>
      <c r="FRJ180" s="176"/>
      <c r="FRK180" s="176"/>
      <c r="FRL180" s="176"/>
      <c r="FRM180" s="176"/>
      <c r="FRN180" s="176"/>
      <c r="FRO180" s="176"/>
      <c r="FRP180" s="176"/>
      <c r="FRQ180" s="176"/>
      <c r="FRR180" s="176"/>
      <c r="FRS180" s="176"/>
      <c r="FRT180" s="176"/>
      <c r="FRU180" s="176"/>
      <c r="FRV180" s="176"/>
      <c r="FRW180" s="176"/>
      <c r="FRX180" s="176"/>
      <c r="FRY180" s="176"/>
      <c r="FRZ180" s="176"/>
      <c r="FSA180" s="176"/>
      <c r="FSB180" s="176"/>
      <c r="FSC180" s="176"/>
      <c r="FSD180" s="176"/>
      <c r="FSE180" s="176"/>
      <c r="FSF180" s="176"/>
      <c r="FSG180" s="176"/>
      <c r="FSH180" s="176"/>
      <c r="FSI180" s="176"/>
      <c r="FSJ180" s="176"/>
      <c r="FSK180" s="176"/>
      <c r="FSL180" s="176"/>
      <c r="FSM180" s="176"/>
      <c r="FSN180" s="176"/>
      <c r="FSO180" s="176"/>
      <c r="FSP180" s="176"/>
      <c r="FSQ180" s="176"/>
      <c r="FSR180" s="176"/>
      <c r="FSS180" s="176"/>
      <c r="FST180" s="176"/>
      <c r="FSU180" s="176"/>
      <c r="FSV180" s="176"/>
      <c r="FSW180" s="176"/>
      <c r="FSX180" s="176"/>
      <c r="FSY180" s="176"/>
      <c r="FSZ180" s="176"/>
      <c r="FTA180" s="176"/>
      <c r="FTB180" s="176"/>
      <c r="FTC180" s="176"/>
      <c r="FTD180" s="176"/>
      <c r="FTE180" s="176"/>
      <c r="FTF180" s="176"/>
      <c r="FTG180" s="176"/>
      <c r="FTH180" s="176"/>
      <c r="FTI180" s="176"/>
      <c r="FTJ180" s="176"/>
      <c r="FTK180" s="176"/>
      <c r="FTL180" s="176"/>
      <c r="FTM180" s="176"/>
      <c r="FTN180" s="176"/>
      <c r="FTO180" s="176"/>
      <c r="FTP180" s="176"/>
      <c r="FTQ180" s="176"/>
      <c r="FTR180" s="176"/>
      <c r="FTS180" s="176"/>
      <c r="FTT180" s="176"/>
      <c r="FTU180" s="176"/>
      <c r="FTV180" s="176"/>
      <c r="FTW180" s="176"/>
      <c r="FTX180" s="176"/>
      <c r="FTY180" s="176"/>
      <c r="FTZ180" s="176"/>
      <c r="FUA180" s="176"/>
      <c r="FUB180" s="176"/>
      <c r="FUC180" s="176"/>
      <c r="FUD180" s="176"/>
      <c r="FUE180" s="176"/>
      <c r="FUF180" s="176"/>
      <c r="FUG180" s="176"/>
      <c r="FUH180" s="176"/>
      <c r="FUI180" s="176"/>
      <c r="FUJ180" s="176"/>
      <c r="FUK180" s="176"/>
      <c r="FUL180" s="176"/>
      <c r="FUM180" s="176"/>
      <c r="FUN180" s="176"/>
      <c r="FUO180" s="176"/>
      <c r="FUP180" s="176"/>
      <c r="FUQ180" s="176"/>
      <c r="FUR180" s="176"/>
      <c r="FUS180" s="176"/>
      <c r="FUT180" s="176"/>
      <c r="FUU180" s="176"/>
      <c r="FUV180" s="176"/>
      <c r="FUW180" s="176"/>
      <c r="FUX180" s="176"/>
      <c r="FUY180" s="176"/>
      <c r="FUZ180" s="176"/>
      <c r="FVA180" s="176"/>
      <c r="FVB180" s="176"/>
      <c r="FVC180" s="176"/>
      <c r="FVD180" s="176"/>
      <c r="FVE180" s="176"/>
      <c r="FVF180" s="176"/>
      <c r="FVG180" s="176"/>
      <c r="FVH180" s="176"/>
      <c r="FVI180" s="176"/>
      <c r="FVJ180" s="176"/>
      <c r="FVK180" s="176"/>
      <c r="FVL180" s="176"/>
      <c r="FVM180" s="176"/>
      <c r="FVN180" s="176"/>
      <c r="FVO180" s="176"/>
      <c r="FVP180" s="176"/>
      <c r="FVQ180" s="176"/>
      <c r="FVR180" s="176"/>
      <c r="FVS180" s="176"/>
      <c r="FVT180" s="176"/>
      <c r="FVU180" s="176"/>
      <c r="FVV180" s="176"/>
      <c r="FVW180" s="176"/>
      <c r="FVX180" s="176"/>
      <c r="FVY180" s="176"/>
      <c r="FVZ180" s="176"/>
      <c r="FWA180" s="176"/>
      <c r="FWB180" s="176"/>
      <c r="FWC180" s="176"/>
      <c r="FWD180" s="176"/>
      <c r="FWE180" s="176"/>
      <c r="FWF180" s="176"/>
      <c r="FWG180" s="176"/>
      <c r="FWH180" s="176"/>
      <c r="FWI180" s="176"/>
      <c r="FWJ180" s="176"/>
      <c r="FWK180" s="176"/>
      <c r="FWL180" s="176"/>
      <c r="FWM180" s="176"/>
      <c r="FWN180" s="176"/>
      <c r="FWO180" s="176"/>
      <c r="FWP180" s="176"/>
      <c r="FWQ180" s="176"/>
      <c r="FWR180" s="176"/>
      <c r="FWS180" s="176"/>
      <c r="FWT180" s="176"/>
      <c r="FWU180" s="176"/>
      <c r="FWV180" s="176"/>
      <c r="FWW180" s="176"/>
      <c r="FWX180" s="176"/>
      <c r="FWY180" s="176"/>
      <c r="FWZ180" s="176"/>
      <c r="FXA180" s="176"/>
      <c r="FXB180" s="176"/>
      <c r="FXC180" s="176"/>
      <c r="FXD180" s="176"/>
      <c r="FXE180" s="176"/>
      <c r="FXF180" s="176"/>
      <c r="FXG180" s="176"/>
      <c r="FXH180" s="176"/>
      <c r="FXI180" s="176"/>
      <c r="FXJ180" s="176"/>
      <c r="FXK180" s="176"/>
      <c r="FXL180" s="176"/>
      <c r="FXM180" s="176"/>
      <c r="FXN180" s="176"/>
      <c r="FXO180" s="176"/>
      <c r="FXP180" s="176"/>
      <c r="FXQ180" s="176"/>
      <c r="FXR180" s="176"/>
      <c r="FXS180" s="176"/>
      <c r="FXT180" s="176"/>
      <c r="FXU180" s="176"/>
      <c r="FXV180" s="176"/>
      <c r="FXW180" s="176"/>
      <c r="FXX180" s="176"/>
      <c r="FXY180" s="176"/>
      <c r="FXZ180" s="176"/>
      <c r="FYA180" s="176"/>
      <c r="FYB180" s="176"/>
      <c r="FYC180" s="176"/>
      <c r="FYD180" s="176"/>
      <c r="FYE180" s="176"/>
      <c r="FYF180" s="176"/>
      <c r="FYG180" s="176"/>
      <c r="FYH180" s="176"/>
      <c r="FYI180" s="176"/>
      <c r="FYJ180" s="176"/>
      <c r="FYK180" s="176"/>
      <c r="FYL180" s="176"/>
      <c r="FYM180" s="176"/>
      <c r="FYN180" s="176"/>
      <c r="FYO180" s="176"/>
      <c r="FYP180" s="176"/>
      <c r="FYQ180" s="176"/>
      <c r="FYR180" s="176"/>
      <c r="FYS180" s="176"/>
      <c r="FYT180" s="176"/>
      <c r="FYU180" s="176"/>
      <c r="FYV180" s="176"/>
      <c r="FYW180" s="176"/>
      <c r="FYX180" s="176"/>
      <c r="FYY180" s="176"/>
      <c r="FYZ180" s="176"/>
      <c r="FZA180" s="176"/>
      <c r="FZB180" s="176"/>
      <c r="FZC180" s="176"/>
      <c r="FZD180" s="176"/>
      <c r="FZE180" s="176"/>
      <c r="FZF180" s="176"/>
      <c r="FZG180" s="176"/>
      <c r="FZH180" s="176"/>
      <c r="FZI180" s="176"/>
      <c r="FZJ180" s="176"/>
      <c r="FZK180" s="176"/>
      <c r="FZL180" s="176"/>
      <c r="FZM180" s="176"/>
      <c r="FZN180" s="176"/>
      <c r="FZO180" s="176"/>
      <c r="FZP180" s="176"/>
      <c r="FZQ180" s="176"/>
      <c r="FZR180" s="176"/>
      <c r="FZS180" s="176"/>
      <c r="FZT180" s="176"/>
      <c r="FZU180" s="176"/>
      <c r="FZV180" s="176"/>
      <c r="FZW180" s="176"/>
      <c r="FZX180" s="176"/>
      <c r="FZY180" s="176"/>
      <c r="FZZ180" s="176"/>
      <c r="GAA180" s="176"/>
      <c r="GAB180" s="176"/>
      <c r="GAC180" s="176"/>
      <c r="GAD180" s="176"/>
      <c r="GAE180" s="176"/>
      <c r="GAF180" s="176"/>
      <c r="GAG180" s="176"/>
      <c r="GAH180" s="176"/>
      <c r="GAI180" s="176"/>
      <c r="GAJ180" s="176"/>
      <c r="GAK180" s="176"/>
      <c r="GAL180" s="176"/>
      <c r="GAM180" s="176"/>
      <c r="GAN180" s="176"/>
      <c r="GAO180" s="176"/>
      <c r="GAP180" s="176"/>
      <c r="GAQ180" s="176"/>
      <c r="GAR180" s="176"/>
      <c r="GAS180" s="176"/>
      <c r="GAT180" s="176"/>
      <c r="GAU180" s="176"/>
      <c r="GAV180" s="176"/>
      <c r="GAW180" s="176"/>
      <c r="GAX180" s="176"/>
      <c r="GAY180" s="176"/>
      <c r="GAZ180" s="176"/>
      <c r="GBA180" s="176"/>
      <c r="GBB180" s="176"/>
      <c r="GBC180" s="176"/>
      <c r="GBD180" s="176"/>
      <c r="GBE180" s="176"/>
      <c r="GBF180" s="176"/>
      <c r="GBG180" s="176"/>
      <c r="GBH180" s="176"/>
      <c r="GBI180" s="176"/>
      <c r="GBJ180" s="176"/>
      <c r="GBK180" s="176"/>
      <c r="GBL180" s="176"/>
      <c r="GBM180" s="176"/>
      <c r="GBN180" s="176"/>
      <c r="GBO180" s="176"/>
      <c r="GBP180" s="176"/>
      <c r="GBQ180" s="176"/>
      <c r="GBR180" s="176"/>
      <c r="GBS180" s="176"/>
      <c r="GBT180" s="176"/>
      <c r="GBU180" s="176"/>
      <c r="GBV180" s="176"/>
      <c r="GBW180" s="176"/>
      <c r="GBX180" s="176"/>
      <c r="GBY180" s="176"/>
      <c r="GBZ180" s="176"/>
      <c r="GCA180" s="176"/>
      <c r="GCB180" s="176"/>
      <c r="GCC180" s="176"/>
      <c r="GCD180" s="176"/>
      <c r="GCE180" s="176"/>
      <c r="GCF180" s="176"/>
      <c r="GCG180" s="176"/>
      <c r="GCH180" s="176"/>
      <c r="GCI180" s="176"/>
      <c r="GCJ180" s="176"/>
      <c r="GCK180" s="176"/>
      <c r="GCL180" s="176"/>
      <c r="GCM180" s="176"/>
      <c r="GCN180" s="176"/>
      <c r="GCO180" s="176"/>
      <c r="GCP180" s="176"/>
      <c r="GCQ180" s="176"/>
      <c r="GCR180" s="176"/>
      <c r="GCS180" s="176"/>
      <c r="GCT180" s="176"/>
      <c r="GCU180" s="176"/>
      <c r="GCV180" s="176"/>
      <c r="GCW180" s="176"/>
      <c r="GCX180" s="176"/>
      <c r="GCY180" s="176"/>
      <c r="GCZ180" s="176"/>
      <c r="GDA180" s="176"/>
      <c r="GDB180" s="176"/>
      <c r="GDC180" s="176"/>
      <c r="GDD180" s="176"/>
      <c r="GDE180" s="176"/>
      <c r="GDF180" s="176"/>
      <c r="GDG180" s="176"/>
      <c r="GDH180" s="176"/>
      <c r="GDI180" s="176"/>
      <c r="GDJ180" s="176"/>
      <c r="GDK180" s="176"/>
      <c r="GDL180" s="176"/>
      <c r="GDM180" s="176"/>
      <c r="GDN180" s="176"/>
      <c r="GDO180" s="176"/>
      <c r="GDP180" s="176"/>
      <c r="GDQ180" s="176"/>
      <c r="GDR180" s="176"/>
      <c r="GDS180" s="176"/>
      <c r="GDT180" s="176"/>
      <c r="GDU180" s="176"/>
      <c r="GDV180" s="176"/>
      <c r="GDW180" s="176"/>
      <c r="GDX180" s="176"/>
      <c r="GDY180" s="176"/>
      <c r="GDZ180" s="176"/>
      <c r="GEA180" s="176"/>
      <c r="GEB180" s="176"/>
      <c r="GEC180" s="176"/>
      <c r="GED180" s="176"/>
      <c r="GEE180" s="176"/>
      <c r="GEF180" s="176"/>
      <c r="GEG180" s="176"/>
      <c r="GEH180" s="176"/>
      <c r="GEI180" s="176"/>
      <c r="GEJ180" s="176"/>
      <c r="GEK180" s="176"/>
      <c r="GEL180" s="176"/>
      <c r="GEM180" s="176"/>
      <c r="GEN180" s="176"/>
      <c r="GEO180" s="176"/>
      <c r="GEP180" s="176"/>
      <c r="GEQ180" s="176"/>
      <c r="GER180" s="176"/>
      <c r="GES180" s="176"/>
      <c r="GET180" s="176"/>
      <c r="GEU180" s="176"/>
      <c r="GEV180" s="176"/>
      <c r="GEW180" s="176"/>
      <c r="GEX180" s="176"/>
      <c r="GEY180" s="176"/>
      <c r="GEZ180" s="176"/>
      <c r="GFA180" s="176"/>
      <c r="GFB180" s="176"/>
      <c r="GFC180" s="176"/>
      <c r="GFD180" s="176"/>
      <c r="GFE180" s="176"/>
      <c r="GFF180" s="176"/>
      <c r="GFG180" s="176"/>
      <c r="GFH180" s="176"/>
      <c r="GFI180" s="176"/>
      <c r="GFJ180" s="176"/>
      <c r="GFK180" s="176"/>
      <c r="GFL180" s="176"/>
      <c r="GFM180" s="176"/>
      <c r="GFN180" s="176"/>
      <c r="GFO180" s="176"/>
      <c r="GFP180" s="176"/>
      <c r="GFQ180" s="176"/>
      <c r="GFR180" s="176"/>
      <c r="GFS180" s="176"/>
      <c r="GFT180" s="176"/>
      <c r="GFU180" s="176"/>
      <c r="GFV180" s="176"/>
      <c r="GFW180" s="176"/>
      <c r="GFX180" s="176"/>
      <c r="GFY180" s="176"/>
      <c r="GFZ180" s="176"/>
      <c r="GGA180" s="176"/>
      <c r="GGB180" s="176"/>
      <c r="GGC180" s="176"/>
      <c r="GGD180" s="176"/>
      <c r="GGE180" s="176"/>
      <c r="GGF180" s="176"/>
      <c r="GGG180" s="176"/>
      <c r="GGH180" s="176"/>
      <c r="GGI180" s="176"/>
      <c r="GGJ180" s="176"/>
      <c r="GGK180" s="176"/>
      <c r="GGL180" s="176"/>
      <c r="GGM180" s="176"/>
      <c r="GGN180" s="176"/>
      <c r="GGO180" s="176"/>
      <c r="GGP180" s="176"/>
      <c r="GGQ180" s="176"/>
      <c r="GGR180" s="176"/>
      <c r="GGS180" s="176"/>
      <c r="GGT180" s="176"/>
      <c r="GGU180" s="176"/>
      <c r="GGV180" s="176"/>
      <c r="GGW180" s="176"/>
      <c r="GGX180" s="176"/>
      <c r="GGY180" s="176"/>
      <c r="GGZ180" s="176"/>
      <c r="GHA180" s="176"/>
      <c r="GHB180" s="176"/>
      <c r="GHC180" s="176"/>
      <c r="GHD180" s="176"/>
      <c r="GHE180" s="176"/>
      <c r="GHF180" s="176"/>
      <c r="GHG180" s="176"/>
      <c r="GHH180" s="176"/>
      <c r="GHI180" s="176"/>
      <c r="GHJ180" s="176"/>
      <c r="GHK180" s="176"/>
      <c r="GHL180" s="176"/>
      <c r="GHM180" s="176"/>
      <c r="GHN180" s="176"/>
      <c r="GHO180" s="176"/>
      <c r="GHP180" s="176"/>
      <c r="GHQ180" s="176"/>
      <c r="GHR180" s="176"/>
      <c r="GHS180" s="176"/>
      <c r="GHT180" s="176"/>
      <c r="GHU180" s="176"/>
      <c r="GHV180" s="176"/>
      <c r="GHW180" s="176"/>
      <c r="GHX180" s="176"/>
      <c r="GHY180" s="176"/>
      <c r="GHZ180" s="176"/>
      <c r="GIA180" s="176"/>
      <c r="GIB180" s="176"/>
      <c r="GIC180" s="176"/>
      <c r="GID180" s="176"/>
      <c r="GIE180" s="176"/>
      <c r="GIF180" s="176"/>
      <c r="GIG180" s="176"/>
      <c r="GIH180" s="176"/>
      <c r="GII180" s="176"/>
      <c r="GIJ180" s="176"/>
      <c r="GIK180" s="176"/>
      <c r="GIL180" s="176"/>
      <c r="GIM180" s="176"/>
      <c r="GIN180" s="176"/>
      <c r="GIO180" s="176"/>
      <c r="GIP180" s="176"/>
      <c r="GIQ180" s="176"/>
      <c r="GIR180" s="176"/>
      <c r="GIS180" s="176"/>
      <c r="GIT180" s="176"/>
      <c r="GIU180" s="176"/>
      <c r="GIV180" s="176"/>
      <c r="GIW180" s="176"/>
      <c r="GIX180" s="176"/>
      <c r="GIY180" s="176"/>
      <c r="GIZ180" s="176"/>
      <c r="GJA180" s="176"/>
      <c r="GJB180" s="176"/>
      <c r="GJC180" s="176"/>
      <c r="GJD180" s="176"/>
      <c r="GJE180" s="176"/>
      <c r="GJF180" s="176"/>
      <c r="GJG180" s="176"/>
      <c r="GJH180" s="176"/>
      <c r="GJI180" s="176"/>
      <c r="GJJ180" s="176"/>
      <c r="GJK180" s="176"/>
      <c r="GJL180" s="176"/>
      <c r="GJM180" s="176"/>
      <c r="GJN180" s="176"/>
      <c r="GJO180" s="176"/>
      <c r="GJP180" s="176"/>
      <c r="GJQ180" s="176"/>
      <c r="GJR180" s="176"/>
      <c r="GJS180" s="176"/>
      <c r="GJT180" s="176"/>
      <c r="GJU180" s="176"/>
      <c r="GJV180" s="176"/>
      <c r="GJW180" s="176"/>
      <c r="GJX180" s="176"/>
      <c r="GJY180" s="176"/>
      <c r="GJZ180" s="176"/>
      <c r="GKA180" s="176"/>
      <c r="GKB180" s="176"/>
      <c r="GKC180" s="176"/>
      <c r="GKD180" s="176"/>
      <c r="GKE180" s="176"/>
      <c r="GKF180" s="176"/>
      <c r="GKG180" s="176"/>
      <c r="GKH180" s="176"/>
      <c r="GKI180" s="176"/>
      <c r="GKJ180" s="176"/>
      <c r="GKK180" s="176"/>
      <c r="GKL180" s="176"/>
      <c r="GKM180" s="176"/>
      <c r="GKN180" s="176"/>
      <c r="GKO180" s="176"/>
      <c r="GKP180" s="176"/>
      <c r="GKQ180" s="176"/>
      <c r="GKR180" s="176"/>
      <c r="GKS180" s="176"/>
      <c r="GKT180" s="176"/>
      <c r="GKU180" s="176"/>
      <c r="GKV180" s="176"/>
      <c r="GKW180" s="176"/>
      <c r="GKX180" s="176"/>
      <c r="GKY180" s="176"/>
      <c r="GKZ180" s="176"/>
      <c r="GLA180" s="176"/>
      <c r="GLB180" s="176"/>
      <c r="GLC180" s="176"/>
      <c r="GLD180" s="176"/>
      <c r="GLE180" s="176"/>
      <c r="GLF180" s="176"/>
      <c r="GLG180" s="176"/>
      <c r="GLH180" s="176"/>
      <c r="GLI180" s="176"/>
      <c r="GLJ180" s="176"/>
      <c r="GLK180" s="176"/>
      <c r="GLL180" s="176"/>
      <c r="GLM180" s="176"/>
      <c r="GLN180" s="176"/>
      <c r="GLO180" s="176"/>
      <c r="GLP180" s="176"/>
      <c r="GLQ180" s="176"/>
      <c r="GLR180" s="176"/>
      <c r="GLS180" s="176"/>
      <c r="GLT180" s="176"/>
      <c r="GLU180" s="176"/>
      <c r="GLV180" s="176"/>
      <c r="GLW180" s="176"/>
      <c r="GLX180" s="176"/>
      <c r="GLY180" s="176"/>
      <c r="GLZ180" s="176"/>
      <c r="GMA180" s="176"/>
      <c r="GMB180" s="176"/>
      <c r="GMC180" s="176"/>
      <c r="GMD180" s="176"/>
      <c r="GME180" s="176"/>
      <c r="GMF180" s="176"/>
      <c r="GMG180" s="176"/>
      <c r="GMH180" s="176"/>
      <c r="GMI180" s="176"/>
      <c r="GMJ180" s="176"/>
      <c r="GMK180" s="176"/>
      <c r="GML180" s="176"/>
      <c r="GMM180" s="176"/>
      <c r="GMN180" s="176"/>
      <c r="GMO180" s="176"/>
      <c r="GMP180" s="176"/>
      <c r="GMQ180" s="176"/>
      <c r="GMR180" s="176"/>
      <c r="GMS180" s="176"/>
      <c r="GMT180" s="176"/>
      <c r="GMU180" s="176"/>
      <c r="GMV180" s="176"/>
      <c r="GMW180" s="176"/>
      <c r="GMX180" s="176"/>
      <c r="GMY180" s="176"/>
      <c r="GMZ180" s="176"/>
      <c r="GNA180" s="176"/>
      <c r="GNB180" s="176"/>
      <c r="GNC180" s="176"/>
      <c r="GND180" s="176"/>
      <c r="GNE180" s="176"/>
      <c r="GNF180" s="176"/>
      <c r="GNG180" s="176"/>
      <c r="GNH180" s="176"/>
      <c r="GNI180" s="176"/>
      <c r="GNJ180" s="176"/>
      <c r="GNK180" s="176"/>
      <c r="GNL180" s="176"/>
      <c r="GNM180" s="176"/>
      <c r="GNN180" s="176"/>
      <c r="GNO180" s="176"/>
      <c r="GNP180" s="176"/>
      <c r="GNQ180" s="176"/>
      <c r="GNR180" s="176"/>
      <c r="GNS180" s="176"/>
      <c r="GNT180" s="176"/>
      <c r="GNU180" s="176"/>
      <c r="GNV180" s="176"/>
      <c r="GNW180" s="176"/>
      <c r="GNX180" s="176"/>
      <c r="GNY180" s="176"/>
      <c r="GNZ180" s="176"/>
      <c r="GOA180" s="176"/>
      <c r="GOB180" s="176"/>
      <c r="GOC180" s="176"/>
      <c r="GOD180" s="176"/>
      <c r="GOE180" s="176"/>
      <c r="GOF180" s="176"/>
      <c r="GOG180" s="176"/>
      <c r="GOH180" s="176"/>
      <c r="GOI180" s="176"/>
      <c r="GOJ180" s="176"/>
      <c r="GOK180" s="176"/>
      <c r="GOL180" s="176"/>
      <c r="GOM180" s="176"/>
      <c r="GON180" s="176"/>
      <c r="GOO180" s="176"/>
      <c r="GOP180" s="176"/>
      <c r="GOQ180" s="176"/>
      <c r="GOR180" s="176"/>
      <c r="GOS180" s="176"/>
      <c r="GOT180" s="176"/>
      <c r="GOU180" s="176"/>
      <c r="GOV180" s="176"/>
      <c r="GOW180" s="176"/>
      <c r="GOX180" s="176"/>
      <c r="GOY180" s="176"/>
      <c r="GOZ180" s="176"/>
      <c r="GPA180" s="176"/>
      <c r="GPB180" s="176"/>
      <c r="GPC180" s="176"/>
      <c r="GPD180" s="176"/>
      <c r="GPE180" s="176"/>
      <c r="GPF180" s="176"/>
      <c r="GPG180" s="176"/>
      <c r="GPH180" s="176"/>
      <c r="GPI180" s="176"/>
      <c r="GPJ180" s="176"/>
      <c r="GPK180" s="176"/>
      <c r="GPL180" s="176"/>
      <c r="GPM180" s="176"/>
      <c r="GPN180" s="176"/>
      <c r="GPO180" s="176"/>
      <c r="GPP180" s="176"/>
      <c r="GPQ180" s="176"/>
      <c r="GPR180" s="176"/>
      <c r="GPS180" s="176"/>
      <c r="GPT180" s="176"/>
      <c r="GPU180" s="176"/>
      <c r="GPV180" s="176"/>
      <c r="GPW180" s="176"/>
      <c r="GPX180" s="176"/>
      <c r="GPY180" s="176"/>
      <c r="GPZ180" s="176"/>
      <c r="GQA180" s="176"/>
      <c r="GQB180" s="176"/>
      <c r="GQC180" s="176"/>
      <c r="GQD180" s="176"/>
      <c r="GQE180" s="176"/>
      <c r="GQF180" s="176"/>
      <c r="GQG180" s="176"/>
      <c r="GQH180" s="176"/>
      <c r="GQI180" s="176"/>
      <c r="GQJ180" s="176"/>
      <c r="GQK180" s="176"/>
      <c r="GQL180" s="176"/>
      <c r="GQM180" s="176"/>
      <c r="GQN180" s="176"/>
      <c r="GQO180" s="176"/>
      <c r="GQP180" s="176"/>
      <c r="GQQ180" s="176"/>
      <c r="GQR180" s="176"/>
      <c r="GQS180" s="176"/>
      <c r="GQT180" s="176"/>
      <c r="GQU180" s="176"/>
      <c r="GQV180" s="176"/>
      <c r="GQW180" s="176"/>
      <c r="GQX180" s="176"/>
      <c r="GQY180" s="176"/>
      <c r="GQZ180" s="176"/>
      <c r="GRA180" s="176"/>
      <c r="GRB180" s="176"/>
      <c r="GRC180" s="176"/>
      <c r="GRD180" s="176"/>
      <c r="GRE180" s="176"/>
      <c r="GRF180" s="176"/>
      <c r="GRG180" s="176"/>
      <c r="GRH180" s="176"/>
      <c r="GRI180" s="176"/>
      <c r="GRJ180" s="176"/>
      <c r="GRK180" s="176"/>
      <c r="GRL180" s="176"/>
      <c r="GRM180" s="176"/>
      <c r="GRN180" s="176"/>
      <c r="GRO180" s="176"/>
      <c r="GRP180" s="176"/>
      <c r="GRQ180" s="176"/>
      <c r="GRR180" s="176"/>
      <c r="GRS180" s="176"/>
      <c r="GRT180" s="176"/>
      <c r="GRU180" s="176"/>
      <c r="GRV180" s="176"/>
      <c r="GRW180" s="176"/>
      <c r="GRX180" s="176"/>
      <c r="GRY180" s="176"/>
      <c r="GRZ180" s="176"/>
      <c r="GSA180" s="176"/>
      <c r="GSB180" s="176"/>
      <c r="GSC180" s="176"/>
      <c r="GSD180" s="176"/>
      <c r="GSE180" s="176"/>
      <c r="GSF180" s="176"/>
      <c r="GSG180" s="176"/>
      <c r="GSH180" s="176"/>
      <c r="GSI180" s="176"/>
      <c r="GSJ180" s="176"/>
      <c r="GSK180" s="176"/>
      <c r="GSL180" s="176"/>
      <c r="GSM180" s="176"/>
      <c r="GSN180" s="176"/>
      <c r="GSO180" s="176"/>
      <c r="GSP180" s="176"/>
      <c r="GSQ180" s="176"/>
      <c r="GSR180" s="176"/>
      <c r="GSS180" s="176"/>
      <c r="GST180" s="176"/>
      <c r="GSU180" s="176"/>
      <c r="GSV180" s="176"/>
      <c r="GSW180" s="176"/>
      <c r="GSX180" s="176"/>
      <c r="GSY180" s="176"/>
      <c r="GSZ180" s="176"/>
      <c r="GTA180" s="176"/>
      <c r="GTB180" s="176"/>
      <c r="GTC180" s="176"/>
      <c r="GTD180" s="176"/>
      <c r="GTE180" s="176"/>
      <c r="GTF180" s="176"/>
      <c r="GTG180" s="176"/>
      <c r="GTH180" s="176"/>
      <c r="GTI180" s="176"/>
      <c r="GTJ180" s="176"/>
      <c r="GTK180" s="176"/>
      <c r="GTL180" s="176"/>
      <c r="GTM180" s="176"/>
      <c r="GTN180" s="176"/>
      <c r="GTO180" s="176"/>
      <c r="GTP180" s="176"/>
      <c r="GTQ180" s="176"/>
      <c r="GTR180" s="176"/>
      <c r="GTS180" s="176"/>
      <c r="GTT180" s="176"/>
      <c r="GTU180" s="176"/>
      <c r="GTV180" s="176"/>
      <c r="GTW180" s="176"/>
      <c r="GTX180" s="176"/>
      <c r="GTY180" s="176"/>
      <c r="GTZ180" s="176"/>
      <c r="GUA180" s="176"/>
      <c r="GUB180" s="176"/>
      <c r="GUC180" s="176"/>
      <c r="GUD180" s="176"/>
      <c r="GUE180" s="176"/>
      <c r="GUF180" s="176"/>
      <c r="GUG180" s="176"/>
      <c r="GUH180" s="176"/>
      <c r="GUI180" s="176"/>
      <c r="GUJ180" s="176"/>
      <c r="GUK180" s="176"/>
      <c r="GUL180" s="176"/>
      <c r="GUM180" s="176"/>
      <c r="GUN180" s="176"/>
      <c r="GUO180" s="176"/>
      <c r="GUP180" s="176"/>
      <c r="GUQ180" s="176"/>
      <c r="GUR180" s="176"/>
      <c r="GUS180" s="176"/>
      <c r="GUT180" s="176"/>
      <c r="GUU180" s="176"/>
      <c r="GUV180" s="176"/>
      <c r="GUW180" s="176"/>
      <c r="GUX180" s="176"/>
      <c r="GUY180" s="176"/>
      <c r="GUZ180" s="176"/>
      <c r="GVA180" s="176"/>
      <c r="GVB180" s="176"/>
      <c r="GVC180" s="176"/>
      <c r="GVD180" s="176"/>
      <c r="GVE180" s="176"/>
      <c r="GVF180" s="176"/>
      <c r="GVG180" s="176"/>
      <c r="GVH180" s="176"/>
      <c r="GVI180" s="176"/>
      <c r="GVJ180" s="176"/>
      <c r="GVK180" s="176"/>
      <c r="GVL180" s="176"/>
      <c r="GVM180" s="176"/>
      <c r="GVN180" s="176"/>
      <c r="GVO180" s="176"/>
      <c r="GVP180" s="176"/>
      <c r="GVQ180" s="176"/>
      <c r="GVR180" s="176"/>
      <c r="GVS180" s="176"/>
      <c r="GVT180" s="176"/>
      <c r="GVU180" s="176"/>
      <c r="GVV180" s="176"/>
      <c r="GVW180" s="176"/>
      <c r="GVX180" s="176"/>
      <c r="GVY180" s="176"/>
      <c r="GVZ180" s="176"/>
      <c r="GWA180" s="176"/>
      <c r="GWB180" s="176"/>
      <c r="GWC180" s="176"/>
      <c r="GWD180" s="176"/>
      <c r="GWE180" s="176"/>
      <c r="GWF180" s="176"/>
      <c r="GWG180" s="176"/>
      <c r="GWH180" s="176"/>
      <c r="GWI180" s="176"/>
      <c r="GWJ180" s="176"/>
      <c r="GWK180" s="176"/>
      <c r="GWL180" s="176"/>
      <c r="GWM180" s="176"/>
      <c r="GWN180" s="176"/>
      <c r="GWO180" s="176"/>
      <c r="GWP180" s="176"/>
      <c r="GWQ180" s="176"/>
      <c r="GWR180" s="176"/>
      <c r="GWS180" s="176"/>
      <c r="GWT180" s="176"/>
      <c r="GWU180" s="176"/>
      <c r="GWV180" s="176"/>
      <c r="GWW180" s="176"/>
      <c r="GWX180" s="176"/>
      <c r="GWY180" s="176"/>
      <c r="GWZ180" s="176"/>
      <c r="GXA180" s="176"/>
      <c r="GXB180" s="176"/>
      <c r="GXC180" s="176"/>
      <c r="GXD180" s="176"/>
      <c r="GXE180" s="176"/>
      <c r="GXF180" s="176"/>
      <c r="GXG180" s="176"/>
      <c r="GXH180" s="176"/>
      <c r="GXI180" s="176"/>
      <c r="GXJ180" s="176"/>
      <c r="GXK180" s="176"/>
      <c r="GXL180" s="176"/>
      <c r="GXM180" s="176"/>
      <c r="GXN180" s="176"/>
      <c r="GXO180" s="176"/>
      <c r="GXP180" s="176"/>
      <c r="GXQ180" s="176"/>
      <c r="GXR180" s="176"/>
      <c r="GXS180" s="176"/>
      <c r="GXT180" s="176"/>
      <c r="GXU180" s="176"/>
      <c r="GXV180" s="176"/>
      <c r="GXW180" s="176"/>
      <c r="GXX180" s="176"/>
      <c r="GXY180" s="176"/>
      <c r="GXZ180" s="176"/>
      <c r="GYA180" s="176"/>
      <c r="GYB180" s="176"/>
      <c r="GYC180" s="176"/>
      <c r="GYD180" s="176"/>
      <c r="GYE180" s="176"/>
      <c r="GYF180" s="176"/>
      <c r="GYG180" s="176"/>
      <c r="GYH180" s="176"/>
      <c r="GYI180" s="176"/>
      <c r="GYJ180" s="176"/>
      <c r="GYK180" s="176"/>
      <c r="GYL180" s="176"/>
      <c r="GYM180" s="176"/>
      <c r="GYN180" s="176"/>
      <c r="GYO180" s="176"/>
      <c r="GYP180" s="176"/>
      <c r="GYQ180" s="176"/>
      <c r="GYR180" s="176"/>
      <c r="GYS180" s="176"/>
      <c r="GYT180" s="176"/>
      <c r="GYU180" s="176"/>
      <c r="GYV180" s="176"/>
      <c r="GYW180" s="176"/>
      <c r="GYX180" s="176"/>
      <c r="GYY180" s="176"/>
      <c r="GYZ180" s="176"/>
      <c r="GZA180" s="176"/>
      <c r="GZB180" s="176"/>
      <c r="GZC180" s="176"/>
      <c r="GZD180" s="176"/>
      <c r="GZE180" s="176"/>
      <c r="GZF180" s="176"/>
      <c r="GZG180" s="176"/>
      <c r="GZH180" s="176"/>
      <c r="GZI180" s="176"/>
      <c r="GZJ180" s="176"/>
      <c r="GZK180" s="176"/>
      <c r="GZL180" s="176"/>
      <c r="GZM180" s="176"/>
      <c r="GZN180" s="176"/>
      <c r="GZO180" s="176"/>
      <c r="GZP180" s="176"/>
      <c r="GZQ180" s="176"/>
      <c r="GZR180" s="176"/>
      <c r="GZS180" s="176"/>
      <c r="GZT180" s="176"/>
      <c r="GZU180" s="176"/>
      <c r="GZV180" s="176"/>
      <c r="GZW180" s="176"/>
      <c r="GZX180" s="176"/>
      <c r="GZY180" s="176"/>
      <c r="GZZ180" s="176"/>
      <c r="HAA180" s="176"/>
      <c r="HAB180" s="176"/>
      <c r="HAC180" s="176"/>
      <c r="HAD180" s="176"/>
      <c r="HAE180" s="176"/>
      <c r="HAF180" s="176"/>
      <c r="HAG180" s="176"/>
      <c r="HAH180" s="176"/>
      <c r="HAI180" s="176"/>
      <c r="HAJ180" s="176"/>
      <c r="HAK180" s="176"/>
      <c r="HAL180" s="176"/>
      <c r="HAM180" s="176"/>
      <c r="HAN180" s="176"/>
      <c r="HAO180" s="176"/>
      <c r="HAP180" s="176"/>
      <c r="HAQ180" s="176"/>
      <c r="HAR180" s="176"/>
      <c r="HAS180" s="176"/>
      <c r="HAT180" s="176"/>
      <c r="HAU180" s="176"/>
      <c r="HAV180" s="176"/>
      <c r="HAW180" s="176"/>
      <c r="HAX180" s="176"/>
      <c r="HAY180" s="176"/>
      <c r="HAZ180" s="176"/>
      <c r="HBA180" s="176"/>
      <c r="HBB180" s="176"/>
      <c r="HBC180" s="176"/>
      <c r="HBD180" s="176"/>
      <c r="HBE180" s="176"/>
      <c r="HBF180" s="176"/>
      <c r="HBG180" s="176"/>
      <c r="HBH180" s="176"/>
      <c r="HBI180" s="176"/>
      <c r="HBJ180" s="176"/>
      <c r="HBK180" s="176"/>
      <c r="HBL180" s="176"/>
      <c r="HBM180" s="176"/>
      <c r="HBN180" s="176"/>
      <c r="HBO180" s="176"/>
      <c r="HBP180" s="176"/>
      <c r="HBQ180" s="176"/>
      <c r="HBR180" s="176"/>
      <c r="HBS180" s="176"/>
      <c r="HBT180" s="176"/>
      <c r="HBU180" s="176"/>
      <c r="HBV180" s="176"/>
      <c r="HBW180" s="176"/>
      <c r="HBX180" s="176"/>
      <c r="HBY180" s="176"/>
      <c r="HBZ180" s="176"/>
      <c r="HCA180" s="176"/>
      <c r="HCB180" s="176"/>
      <c r="HCC180" s="176"/>
      <c r="HCD180" s="176"/>
      <c r="HCE180" s="176"/>
      <c r="HCF180" s="176"/>
      <c r="HCG180" s="176"/>
      <c r="HCH180" s="176"/>
      <c r="HCI180" s="176"/>
      <c r="HCJ180" s="176"/>
      <c r="HCK180" s="176"/>
      <c r="HCL180" s="176"/>
      <c r="HCM180" s="176"/>
      <c r="HCN180" s="176"/>
      <c r="HCO180" s="176"/>
      <c r="HCP180" s="176"/>
      <c r="HCQ180" s="176"/>
      <c r="HCR180" s="176"/>
      <c r="HCS180" s="176"/>
      <c r="HCT180" s="176"/>
      <c r="HCU180" s="176"/>
      <c r="HCV180" s="176"/>
      <c r="HCW180" s="176"/>
      <c r="HCX180" s="176"/>
      <c r="HCY180" s="176"/>
      <c r="HCZ180" s="176"/>
      <c r="HDA180" s="176"/>
      <c r="HDB180" s="176"/>
      <c r="HDC180" s="176"/>
      <c r="HDD180" s="176"/>
      <c r="HDE180" s="176"/>
      <c r="HDF180" s="176"/>
      <c r="HDG180" s="176"/>
      <c r="HDH180" s="176"/>
      <c r="HDI180" s="176"/>
      <c r="HDJ180" s="176"/>
      <c r="HDK180" s="176"/>
      <c r="HDL180" s="176"/>
      <c r="HDM180" s="176"/>
      <c r="HDN180" s="176"/>
      <c r="HDO180" s="176"/>
      <c r="HDP180" s="176"/>
      <c r="HDQ180" s="176"/>
      <c r="HDR180" s="176"/>
      <c r="HDS180" s="176"/>
      <c r="HDT180" s="176"/>
      <c r="HDU180" s="176"/>
      <c r="HDV180" s="176"/>
      <c r="HDW180" s="176"/>
      <c r="HDX180" s="176"/>
      <c r="HDY180" s="176"/>
      <c r="HDZ180" s="176"/>
      <c r="HEA180" s="176"/>
      <c r="HEB180" s="176"/>
      <c r="HEC180" s="176"/>
      <c r="HED180" s="176"/>
      <c r="HEE180" s="176"/>
      <c r="HEF180" s="176"/>
      <c r="HEG180" s="176"/>
      <c r="HEH180" s="176"/>
      <c r="HEI180" s="176"/>
      <c r="HEJ180" s="176"/>
      <c r="HEK180" s="176"/>
      <c r="HEL180" s="176"/>
      <c r="HEM180" s="176"/>
      <c r="HEN180" s="176"/>
      <c r="HEO180" s="176"/>
      <c r="HEP180" s="176"/>
      <c r="HEQ180" s="176"/>
      <c r="HER180" s="176"/>
      <c r="HES180" s="176"/>
      <c r="HET180" s="176"/>
      <c r="HEU180" s="176"/>
      <c r="HEV180" s="176"/>
      <c r="HEW180" s="176"/>
      <c r="HEX180" s="176"/>
      <c r="HEY180" s="176"/>
      <c r="HEZ180" s="176"/>
      <c r="HFA180" s="176"/>
      <c r="HFB180" s="176"/>
      <c r="HFC180" s="176"/>
      <c r="HFD180" s="176"/>
      <c r="HFE180" s="176"/>
      <c r="HFF180" s="176"/>
      <c r="HFG180" s="176"/>
      <c r="HFH180" s="176"/>
      <c r="HFI180" s="176"/>
      <c r="HFJ180" s="176"/>
      <c r="HFK180" s="176"/>
      <c r="HFL180" s="176"/>
      <c r="HFM180" s="176"/>
      <c r="HFN180" s="176"/>
      <c r="HFO180" s="176"/>
      <c r="HFP180" s="176"/>
      <c r="HFQ180" s="176"/>
      <c r="HFR180" s="176"/>
      <c r="HFS180" s="176"/>
      <c r="HFT180" s="176"/>
      <c r="HFU180" s="176"/>
      <c r="HFV180" s="176"/>
      <c r="HFW180" s="176"/>
      <c r="HFX180" s="176"/>
      <c r="HFY180" s="176"/>
      <c r="HFZ180" s="176"/>
      <c r="HGA180" s="176"/>
      <c r="HGB180" s="176"/>
      <c r="HGC180" s="176"/>
      <c r="HGD180" s="176"/>
      <c r="HGE180" s="176"/>
      <c r="HGF180" s="176"/>
      <c r="HGG180" s="176"/>
      <c r="HGH180" s="176"/>
      <c r="HGI180" s="176"/>
      <c r="HGJ180" s="176"/>
      <c r="HGK180" s="176"/>
      <c r="HGL180" s="176"/>
      <c r="HGM180" s="176"/>
      <c r="HGN180" s="176"/>
      <c r="HGO180" s="176"/>
      <c r="HGP180" s="176"/>
      <c r="HGQ180" s="176"/>
      <c r="HGR180" s="176"/>
      <c r="HGS180" s="176"/>
      <c r="HGT180" s="176"/>
      <c r="HGU180" s="176"/>
      <c r="HGV180" s="176"/>
      <c r="HGW180" s="176"/>
      <c r="HGX180" s="176"/>
      <c r="HGY180" s="176"/>
      <c r="HGZ180" s="176"/>
      <c r="HHA180" s="176"/>
      <c r="HHB180" s="176"/>
      <c r="HHC180" s="176"/>
      <c r="HHD180" s="176"/>
      <c r="HHE180" s="176"/>
      <c r="HHF180" s="176"/>
      <c r="HHG180" s="176"/>
      <c r="HHH180" s="176"/>
      <c r="HHI180" s="176"/>
      <c r="HHJ180" s="176"/>
      <c r="HHK180" s="176"/>
      <c r="HHL180" s="176"/>
      <c r="HHM180" s="176"/>
      <c r="HHN180" s="176"/>
      <c r="HHO180" s="176"/>
      <c r="HHP180" s="176"/>
      <c r="HHQ180" s="176"/>
      <c r="HHR180" s="176"/>
      <c r="HHS180" s="176"/>
      <c r="HHT180" s="176"/>
      <c r="HHU180" s="176"/>
      <c r="HHV180" s="176"/>
      <c r="HHW180" s="176"/>
      <c r="HHX180" s="176"/>
      <c r="HHY180" s="176"/>
      <c r="HHZ180" s="176"/>
      <c r="HIA180" s="176"/>
      <c r="HIB180" s="176"/>
      <c r="HIC180" s="176"/>
      <c r="HID180" s="176"/>
      <c r="HIE180" s="176"/>
      <c r="HIF180" s="176"/>
      <c r="HIG180" s="176"/>
      <c r="HIH180" s="176"/>
      <c r="HII180" s="176"/>
      <c r="HIJ180" s="176"/>
      <c r="HIK180" s="176"/>
      <c r="HIL180" s="176"/>
      <c r="HIM180" s="176"/>
      <c r="HIN180" s="176"/>
      <c r="HIO180" s="176"/>
      <c r="HIP180" s="176"/>
      <c r="HIQ180" s="176"/>
      <c r="HIR180" s="176"/>
      <c r="HIS180" s="176"/>
      <c r="HIT180" s="176"/>
      <c r="HIU180" s="176"/>
      <c r="HIV180" s="176"/>
      <c r="HIW180" s="176"/>
      <c r="HIX180" s="176"/>
      <c r="HIY180" s="176"/>
      <c r="HIZ180" s="176"/>
      <c r="HJA180" s="176"/>
      <c r="HJB180" s="176"/>
      <c r="HJC180" s="176"/>
      <c r="HJD180" s="176"/>
      <c r="HJE180" s="176"/>
      <c r="HJF180" s="176"/>
      <c r="HJG180" s="176"/>
      <c r="HJH180" s="176"/>
      <c r="HJI180" s="176"/>
      <c r="HJJ180" s="176"/>
      <c r="HJK180" s="176"/>
      <c r="HJL180" s="176"/>
      <c r="HJM180" s="176"/>
      <c r="HJN180" s="176"/>
      <c r="HJO180" s="176"/>
      <c r="HJP180" s="176"/>
      <c r="HJQ180" s="176"/>
      <c r="HJR180" s="176"/>
      <c r="HJS180" s="176"/>
      <c r="HJT180" s="176"/>
      <c r="HJU180" s="176"/>
      <c r="HJV180" s="176"/>
      <c r="HJW180" s="176"/>
      <c r="HJX180" s="176"/>
      <c r="HJY180" s="176"/>
      <c r="HJZ180" s="176"/>
      <c r="HKA180" s="176"/>
      <c r="HKB180" s="176"/>
      <c r="HKC180" s="176"/>
      <c r="HKD180" s="176"/>
      <c r="HKE180" s="176"/>
      <c r="HKF180" s="176"/>
      <c r="HKG180" s="176"/>
      <c r="HKH180" s="176"/>
      <c r="HKI180" s="176"/>
      <c r="HKJ180" s="176"/>
      <c r="HKK180" s="176"/>
      <c r="HKL180" s="176"/>
      <c r="HKM180" s="176"/>
      <c r="HKN180" s="176"/>
      <c r="HKO180" s="176"/>
      <c r="HKP180" s="176"/>
      <c r="HKQ180" s="176"/>
      <c r="HKR180" s="176"/>
      <c r="HKS180" s="176"/>
      <c r="HKT180" s="176"/>
      <c r="HKU180" s="176"/>
      <c r="HKV180" s="176"/>
      <c r="HKW180" s="176"/>
      <c r="HKX180" s="176"/>
      <c r="HKY180" s="176"/>
      <c r="HKZ180" s="176"/>
      <c r="HLA180" s="176"/>
      <c r="HLB180" s="176"/>
      <c r="HLC180" s="176"/>
      <c r="HLD180" s="176"/>
      <c r="HLE180" s="176"/>
      <c r="HLF180" s="176"/>
      <c r="HLG180" s="176"/>
      <c r="HLH180" s="176"/>
      <c r="HLI180" s="176"/>
      <c r="HLJ180" s="176"/>
      <c r="HLK180" s="176"/>
      <c r="HLL180" s="176"/>
      <c r="HLM180" s="176"/>
      <c r="HLN180" s="176"/>
      <c r="HLO180" s="176"/>
      <c r="HLP180" s="176"/>
      <c r="HLQ180" s="176"/>
      <c r="HLR180" s="176"/>
      <c r="HLS180" s="176"/>
      <c r="HLT180" s="176"/>
      <c r="HLU180" s="176"/>
      <c r="HLV180" s="176"/>
      <c r="HLW180" s="176"/>
      <c r="HLX180" s="176"/>
      <c r="HLY180" s="176"/>
      <c r="HLZ180" s="176"/>
      <c r="HMA180" s="176"/>
      <c r="HMB180" s="176"/>
      <c r="HMC180" s="176"/>
      <c r="HMD180" s="176"/>
      <c r="HME180" s="176"/>
      <c r="HMF180" s="176"/>
      <c r="HMG180" s="176"/>
      <c r="HMH180" s="176"/>
      <c r="HMI180" s="176"/>
      <c r="HMJ180" s="176"/>
      <c r="HMK180" s="176"/>
      <c r="HML180" s="176"/>
      <c r="HMM180" s="176"/>
      <c r="HMN180" s="176"/>
      <c r="HMO180" s="176"/>
      <c r="HMP180" s="176"/>
      <c r="HMQ180" s="176"/>
      <c r="HMR180" s="176"/>
      <c r="HMS180" s="176"/>
      <c r="HMT180" s="176"/>
      <c r="HMU180" s="176"/>
      <c r="HMV180" s="176"/>
      <c r="HMW180" s="176"/>
      <c r="HMX180" s="176"/>
      <c r="HMY180" s="176"/>
      <c r="HMZ180" s="176"/>
      <c r="HNA180" s="176"/>
      <c r="HNB180" s="176"/>
      <c r="HNC180" s="176"/>
      <c r="HND180" s="176"/>
      <c r="HNE180" s="176"/>
      <c r="HNF180" s="176"/>
      <c r="HNG180" s="176"/>
      <c r="HNH180" s="176"/>
      <c r="HNI180" s="176"/>
      <c r="HNJ180" s="176"/>
      <c r="HNK180" s="176"/>
      <c r="HNL180" s="176"/>
      <c r="HNM180" s="176"/>
      <c r="HNN180" s="176"/>
      <c r="HNO180" s="176"/>
      <c r="HNP180" s="176"/>
      <c r="HNQ180" s="176"/>
      <c r="HNR180" s="176"/>
      <c r="HNS180" s="176"/>
      <c r="HNT180" s="176"/>
      <c r="HNU180" s="176"/>
      <c r="HNV180" s="176"/>
      <c r="HNW180" s="176"/>
      <c r="HNX180" s="176"/>
      <c r="HNY180" s="176"/>
      <c r="HNZ180" s="176"/>
      <c r="HOA180" s="176"/>
      <c r="HOB180" s="176"/>
      <c r="HOC180" s="176"/>
      <c r="HOD180" s="176"/>
      <c r="HOE180" s="176"/>
      <c r="HOF180" s="176"/>
      <c r="HOG180" s="176"/>
      <c r="HOH180" s="176"/>
      <c r="HOI180" s="176"/>
      <c r="HOJ180" s="176"/>
      <c r="HOK180" s="176"/>
      <c r="HOL180" s="176"/>
      <c r="HOM180" s="176"/>
      <c r="HON180" s="176"/>
      <c r="HOO180" s="176"/>
      <c r="HOP180" s="176"/>
      <c r="HOQ180" s="176"/>
      <c r="HOR180" s="176"/>
      <c r="HOS180" s="176"/>
      <c r="HOT180" s="176"/>
      <c r="HOU180" s="176"/>
      <c r="HOV180" s="176"/>
      <c r="HOW180" s="176"/>
      <c r="HOX180" s="176"/>
      <c r="HOY180" s="176"/>
      <c r="HOZ180" s="176"/>
      <c r="HPA180" s="176"/>
      <c r="HPB180" s="176"/>
      <c r="HPC180" s="176"/>
      <c r="HPD180" s="176"/>
      <c r="HPE180" s="176"/>
      <c r="HPF180" s="176"/>
      <c r="HPG180" s="176"/>
      <c r="HPH180" s="176"/>
      <c r="HPI180" s="176"/>
      <c r="HPJ180" s="176"/>
      <c r="HPK180" s="176"/>
      <c r="HPL180" s="176"/>
      <c r="HPM180" s="176"/>
      <c r="HPN180" s="176"/>
      <c r="HPO180" s="176"/>
      <c r="HPP180" s="176"/>
      <c r="HPQ180" s="176"/>
      <c r="HPR180" s="176"/>
      <c r="HPS180" s="176"/>
      <c r="HPT180" s="176"/>
      <c r="HPU180" s="176"/>
      <c r="HPV180" s="176"/>
      <c r="HPW180" s="176"/>
      <c r="HPX180" s="176"/>
      <c r="HPY180" s="176"/>
      <c r="HPZ180" s="176"/>
      <c r="HQA180" s="176"/>
      <c r="HQB180" s="176"/>
      <c r="HQC180" s="176"/>
      <c r="HQD180" s="176"/>
      <c r="HQE180" s="176"/>
      <c r="HQF180" s="176"/>
      <c r="HQG180" s="176"/>
      <c r="HQH180" s="176"/>
      <c r="HQI180" s="176"/>
      <c r="HQJ180" s="176"/>
      <c r="HQK180" s="176"/>
      <c r="HQL180" s="176"/>
      <c r="HQM180" s="176"/>
      <c r="HQN180" s="176"/>
      <c r="HQO180" s="176"/>
      <c r="HQP180" s="176"/>
      <c r="HQQ180" s="176"/>
      <c r="HQR180" s="176"/>
      <c r="HQS180" s="176"/>
      <c r="HQT180" s="176"/>
      <c r="HQU180" s="176"/>
      <c r="HQV180" s="176"/>
      <c r="HQW180" s="176"/>
      <c r="HQX180" s="176"/>
      <c r="HQY180" s="176"/>
      <c r="HQZ180" s="176"/>
      <c r="HRA180" s="176"/>
      <c r="HRB180" s="176"/>
      <c r="HRC180" s="176"/>
      <c r="HRD180" s="176"/>
      <c r="HRE180" s="176"/>
      <c r="HRF180" s="176"/>
      <c r="HRG180" s="176"/>
      <c r="HRH180" s="176"/>
      <c r="HRI180" s="176"/>
      <c r="HRJ180" s="176"/>
      <c r="HRK180" s="176"/>
      <c r="HRL180" s="176"/>
      <c r="HRM180" s="176"/>
      <c r="HRN180" s="176"/>
      <c r="HRO180" s="176"/>
      <c r="HRP180" s="176"/>
      <c r="HRQ180" s="176"/>
      <c r="HRR180" s="176"/>
      <c r="HRS180" s="176"/>
      <c r="HRT180" s="176"/>
      <c r="HRU180" s="176"/>
      <c r="HRV180" s="176"/>
      <c r="HRW180" s="176"/>
      <c r="HRX180" s="176"/>
      <c r="HRY180" s="176"/>
      <c r="HRZ180" s="176"/>
      <c r="HSA180" s="176"/>
      <c r="HSB180" s="176"/>
      <c r="HSC180" s="176"/>
      <c r="HSD180" s="176"/>
      <c r="HSE180" s="176"/>
      <c r="HSF180" s="176"/>
      <c r="HSG180" s="176"/>
      <c r="HSH180" s="176"/>
      <c r="HSI180" s="176"/>
      <c r="HSJ180" s="176"/>
      <c r="HSK180" s="176"/>
      <c r="HSL180" s="176"/>
      <c r="HSM180" s="176"/>
      <c r="HSN180" s="176"/>
      <c r="HSO180" s="176"/>
      <c r="HSP180" s="176"/>
      <c r="HSQ180" s="176"/>
      <c r="HSR180" s="176"/>
      <c r="HSS180" s="176"/>
      <c r="HST180" s="176"/>
      <c r="HSU180" s="176"/>
      <c r="HSV180" s="176"/>
      <c r="HSW180" s="176"/>
      <c r="HSX180" s="176"/>
      <c r="HSY180" s="176"/>
      <c r="HSZ180" s="176"/>
      <c r="HTA180" s="176"/>
      <c r="HTB180" s="176"/>
      <c r="HTC180" s="176"/>
      <c r="HTD180" s="176"/>
      <c r="HTE180" s="176"/>
      <c r="HTF180" s="176"/>
      <c r="HTG180" s="176"/>
      <c r="HTH180" s="176"/>
      <c r="HTI180" s="176"/>
      <c r="HTJ180" s="176"/>
      <c r="HTK180" s="176"/>
      <c r="HTL180" s="176"/>
      <c r="HTM180" s="176"/>
      <c r="HTN180" s="176"/>
      <c r="HTO180" s="176"/>
      <c r="HTP180" s="176"/>
      <c r="HTQ180" s="176"/>
      <c r="HTR180" s="176"/>
      <c r="HTS180" s="176"/>
      <c r="HTT180" s="176"/>
      <c r="HTU180" s="176"/>
      <c r="HTV180" s="176"/>
      <c r="HTW180" s="176"/>
      <c r="HTX180" s="176"/>
      <c r="HTY180" s="176"/>
      <c r="HTZ180" s="176"/>
      <c r="HUA180" s="176"/>
      <c r="HUB180" s="176"/>
      <c r="HUC180" s="176"/>
      <c r="HUD180" s="176"/>
      <c r="HUE180" s="176"/>
      <c r="HUF180" s="176"/>
      <c r="HUG180" s="176"/>
      <c r="HUH180" s="176"/>
      <c r="HUI180" s="176"/>
      <c r="HUJ180" s="176"/>
      <c r="HUK180" s="176"/>
      <c r="HUL180" s="176"/>
      <c r="HUM180" s="176"/>
      <c r="HUN180" s="176"/>
      <c r="HUO180" s="176"/>
      <c r="HUP180" s="176"/>
      <c r="HUQ180" s="176"/>
      <c r="HUR180" s="176"/>
      <c r="HUS180" s="176"/>
      <c r="HUT180" s="176"/>
      <c r="HUU180" s="176"/>
      <c r="HUV180" s="176"/>
      <c r="HUW180" s="176"/>
      <c r="HUX180" s="176"/>
      <c r="HUY180" s="176"/>
      <c r="HUZ180" s="176"/>
      <c r="HVA180" s="176"/>
      <c r="HVB180" s="176"/>
      <c r="HVC180" s="176"/>
      <c r="HVD180" s="176"/>
      <c r="HVE180" s="176"/>
      <c r="HVF180" s="176"/>
      <c r="HVG180" s="176"/>
      <c r="HVH180" s="176"/>
      <c r="HVI180" s="176"/>
      <c r="HVJ180" s="176"/>
      <c r="HVK180" s="176"/>
      <c r="HVL180" s="176"/>
      <c r="HVM180" s="176"/>
      <c r="HVN180" s="176"/>
      <c r="HVO180" s="176"/>
      <c r="HVP180" s="176"/>
      <c r="HVQ180" s="176"/>
      <c r="HVR180" s="176"/>
      <c r="HVS180" s="176"/>
      <c r="HVT180" s="176"/>
      <c r="HVU180" s="176"/>
      <c r="HVV180" s="176"/>
      <c r="HVW180" s="176"/>
      <c r="HVX180" s="176"/>
      <c r="HVY180" s="176"/>
      <c r="HVZ180" s="176"/>
      <c r="HWA180" s="176"/>
      <c r="HWB180" s="176"/>
      <c r="HWC180" s="176"/>
      <c r="HWD180" s="176"/>
      <c r="HWE180" s="176"/>
      <c r="HWF180" s="176"/>
      <c r="HWG180" s="176"/>
      <c r="HWH180" s="176"/>
      <c r="HWI180" s="176"/>
      <c r="HWJ180" s="176"/>
      <c r="HWK180" s="176"/>
      <c r="HWL180" s="176"/>
      <c r="HWM180" s="176"/>
      <c r="HWN180" s="176"/>
      <c r="HWO180" s="176"/>
      <c r="HWP180" s="176"/>
      <c r="HWQ180" s="176"/>
      <c r="HWR180" s="176"/>
      <c r="HWS180" s="176"/>
      <c r="HWT180" s="176"/>
      <c r="HWU180" s="176"/>
      <c r="HWV180" s="176"/>
      <c r="HWW180" s="176"/>
      <c r="HWX180" s="176"/>
      <c r="HWY180" s="176"/>
      <c r="HWZ180" s="176"/>
      <c r="HXA180" s="176"/>
      <c r="HXB180" s="176"/>
      <c r="HXC180" s="176"/>
      <c r="HXD180" s="176"/>
      <c r="HXE180" s="176"/>
      <c r="HXF180" s="176"/>
      <c r="HXG180" s="176"/>
      <c r="HXH180" s="176"/>
      <c r="HXI180" s="176"/>
      <c r="HXJ180" s="176"/>
      <c r="HXK180" s="176"/>
      <c r="HXL180" s="176"/>
      <c r="HXM180" s="176"/>
      <c r="HXN180" s="176"/>
      <c r="HXO180" s="176"/>
      <c r="HXP180" s="176"/>
      <c r="HXQ180" s="176"/>
      <c r="HXR180" s="176"/>
      <c r="HXS180" s="176"/>
      <c r="HXT180" s="176"/>
      <c r="HXU180" s="176"/>
      <c r="HXV180" s="176"/>
      <c r="HXW180" s="176"/>
      <c r="HXX180" s="176"/>
      <c r="HXY180" s="176"/>
      <c r="HXZ180" s="176"/>
      <c r="HYA180" s="176"/>
      <c r="HYB180" s="176"/>
      <c r="HYC180" s="176"/>
      <c r="HYD180" s="176"/>
      <c r="HYE180" s="176"/>
      <c r="HYF180" s="176"/>
      <c r="HYG180" s="176"/>
      <c r="HYH180" s="176"/>
      <c r="HYI180" s="176"/>
      <c r="HYJ180" s="176"/>
      <c r="HYK180" s="176"/>
      <c r="HYL180" s="176"/>
      <c r="HYM180" s="176"/>
      <c r="HYN180" s="176"/>
      <c r="HYO180" s="176"/>
      <c r="HYP180" s="176"/>
      <c r="HYQ180" s="176"/>
      <c r="HYR180" s="176"/>
      <c r="HYS180" s="176"/>
      <c r="HYT180" s="176"/>
      <c r="HYU180" s="176"/>
      <c r="HYV180" s="176"/>
      <c r="HYW180" s="176"/>
      <c r="HYX180" s="176"/>
      <c r="HYY180" s="176"/>
      <c r="HYZ180" s="176"/>
      <c r="HZA180" s="176"/>
      <c r="HZB180" s="176"/>
      <c r="HZC180" s="176"/>
      <c r="HZD180" s="176"/>
      <c r="HZE180" s="176"/>
      <c r="HZF180" s="176"/>
      <c r="HZG180" s="176"/>
      <c r="HZH180" s="176"/>
      <c r="HZI180" s="176"/>
      <c r="HZJ180" s="176"/>
      <c r="HZK180" s="176"/>
      <c r="HZL180" s="176"/>
      <c r="HZM180" s="176"/>
      <c r="HZN180" s="176"/>
      <c r="HZO180" s="176"/>
      <c r="HZP180" s="176"/>
      <c r="HZQ180" s="176"/>
      <c r="HZR180" s="176"/>
      <c r="HZS180" s="176"/>
      <c r="HZT180" s="176"/>
      <c r="HZU180" s="176"/>
      <c r="HZV180" s="176"/>
      <c r="HZW180" s="176"/>
      <c r="HZX180" s="176"/>
      <c r="HZY180" s="176"/>
      <c r="HZZ180" s="176"/>
      <c r="IAA180" s="176"/>
      <c r="IAB180" s="176"/>
      <c r="IAC180" s="176"/>
      <c r="IAD180" s="176"/>
      <c r="IAE180" s="176"/>
      <c r="IAF180" s="176"/>
      <c r="IAG180" s="176"/>
      <c r="IAH180" s="176"/>
      <c r="IAI180" s="176"/>
      <c r="IAJ180" s="176"/>
      <c r="IAK180" s="176"/>
      <c r="IAL180" s="176"/>
      <c r="IAM180" s="176"/>
      <c r="IAN180" s="176"/>
      <c r="IAO180" s="176"/>
      <c r="IAP180" s="176"/>
      <c r="IAQ180" s="176"/>
      <c r="IAR180" s="176"/>
      <c r="IAS180" s="176"/>
      <c r="IAT180" s="176"/>
      <c r="IAU180" s="176"/>
      <c r="IAV180" s="176"/>
      <c r="IAW180" s="176"/>
      <c r="IAX180" s="176"/>
      <c r="IAY180" s="176"/>
      <c r="IAZ180" s="176"/>
      <c r="IBA180" s="176"/>
      <c r="IBB180" s="176"/>
      <c r="IBC180" s="176"/>
      <c r="IBD180" s="176"/>
      <c r="IBE180" s="176"/>
      <c r="IBF180" s="176"/>
      <c r="IBG180" s="176"/>
      <c r="IBH180" s="176"/>
      <c r="IBI180" s="176"/>
      <c r="IBJ180" s="176"/>
      <c r="IBK180" s="176"/>
      <c r="IBL180" s="176"/>
      <c r="IBM180" s="176"/>
      <c r="IBN180" s="176"/>
      <c r="IBO180" s="176"/>
      <c r="IBP180" s="176"/>
      <c r="IBQ180" s="176"/>
      <c r="IBR180" s="176"/>
      <c r="IBS180" s="176"/>
      <c r="IBT180" s="176"/>
      <c r="IBU180" s="176"/>
      <c r="IBV180" s="176"/>
      <c r="IBW180" s="176"/>
      <c r="IBX180" s="176"/>
      <c r="IBY180" s="176"/>
      <c r="IBZ180" s="176"/>
      <c r="ICA180" s="176"/>
      <c r="ICB180" s="176"/>
      <c r="ICC180" s="176"/>
      <c r="ICD180" s="176"/>
      <c r="ICE180" s="176"/>
      <c r="ICF180" s="176"/>
      <c r="ICG180" s="176"/>
      <c r="ICH180" s="176"/>
      <c r="ICI180" s="176"/>
      <c r="ICJ180" s="176"/>
      <c r="ICK180" s="176"/>
      <c r="ICL180" s="176"/>
      <c r="ICM180" s="176"/>
      <c r="ICN180" s="176"/>
      <c r="ICO180" s="176"/>
      <c r="ICP180" s="176"/>
      <c r="ICQ180" s="176"/>
      <c r="ICR180" s="176"/>
      <c r="ICS180" s="176"/>
      <c r="ICT180" s="176"/>
      <c r="ICU180" s="176"/>
      <c r="ICV180" s="176"/>
      <c r="ICW180" s="176"/>
      <c r="ICX180" s="176"/>
      <c r="ICY180" s="176"/>
      <c r="ICZ180" s="176"/>
      <c r="IDA180" s="176"/>
      <c r="IDB180" s="176"/>
      <c r="IDC180" s="176"/>
      <c r="IDD180" s="176"/>
      <c r="IDE180" s="176"/>
      <c r="IDF180" s="176"/>
      <c r="IDG180" s="176"/>
      <c r="IDH180" s="176"/>
      <c r="IDI180" s="176"/>
      <c r="IDJ180" s="176"/>
      <c r="IDK180" s="176"/>
      <c r="IDL180" s="176"/>
      <c r="IDM180" s="176"/>
      <c r="IDN180" s="176"/>
      <c r="IDO180" s="176"/>
      <c r="IDP180" s="176"/>
      <c r="IDQ180" s="176"/>
      <c r="IDR180" s="176"/>
      <c r="IDS180" s="176"/>
      <c r="IDT180" s="176"/>
      <c r="IDU180" s="176"/>
      <c r="IDV180" s="176"/>
      <c r="IDW180" s="176"/>
      <c r="IDX180" s="176"/>
      <c r="IDY180" s="176"/>
      <c r="IDZ180" s="176"/>
      <c r="IEA180" s="176"/>
      <c r="IEB180" s="176"/>
      <c r="IEC180" s="176"/>
      <c r="IED180" s="176"/>
      <c r="IEE180" s="176"/>
      <c r="IEF180" s="176"/>
      <c r="IEG180" s="176"/>
      <c r="IEH180" s="176"/>
      <c r="IEI180" s="176"/>
      <c r="IEJ180" s="176"/>
      <c r="IEK180" s="176"/>
      <c r="IEL180" s="176"/>
      <c r="IEM180" s="176"/>
      <c r="IEN180" s="176"/>
      <c r="IEO180" s="176"/>
      <c r="IEP180" s="176"/>
      <c r="IEQ180" s="176"/>
      <c r="IER180" s="176"/>
      <c r="IES180" s="176"/>
      <c r="IET180" s="176"/>
      <c r="IEU180" s="176"/>
      <c r="IEV180" s="176"/>
      <c r="IEW180" s="176"/>
      <c r="IEX180" s="176"/>
      <c r="IEY180" s="176"/>
      <c r="IEZ180" s="176"/>
      <c r="IFA180" s="176"/>
      <c r="IFB180" s="176"/>
      <c r="IFC180" s="176"/>
      <c r="IFD180" s="176"/>
      <c r="IFE180" s="176"/>
      <c r="IFF180" s="176"/>
      <c r="IFG180" s="176"/>
      <c r="IFH180" s="176"/>
      <c r="IFI180" s="176"/>
      <c r="IFJ180" s="176"/>
      <c r="IFK180" s="176"/>
      <c r="IFL180" s="176"/>
      <c r="IFM180" s="176"/>
      <c r="IFN180" s="176"/>
      <c r="IFO180" s="176"/>
      <c r="IFP180" s="176"/>
      <c r="IFQ180" s="176"/>
      <c r="IFR180" s="176"/>
      <c r="IFS180" s="176"/>
      <c r="IFT180" s="176"/>
      <c r="IFU180" s="176"/>
      <c r="IFV180" s="176"/>
      <c r="IFW180" s="176"/>
      <c r="IFX180" s="176"/>
      <c r="IFY180" s="176"/>
      <c r="IFZ180" s="176"/>
      <c r="IGA180" s="176"/>
      <c r="IGB180" s="176"/>
      <c r="IGC180" s="176"/>
      <c r="IGD180" s="176"/>
      <c r="IGE180" s="176"/>
      <c r="IGF180" s="176"/>
      <c r="IGG180" s="176"/>
      <c r="IGH180" s="176"/>
      <c r="IGI180" s="176"/>
      <c r="IGJ180" s="176"/>
      <c r="IGK180" s="176"/>
      <c r="IGL180" s="176"/>
      <c r="IGM180" s="176"/>
      <c r="IGN180" s="176"/>
      <c r="IGO180" s="176"/>
      <c r="IGP180" s="176"/>
      <c r="IGQ180" s="176"/>
      <c r="IGR180" s="176"/>
      <c r="IGS180" s="176"/>
      <c r="IGT180" s="176"/>
      <c r="IGU180" s="176"/>
      <c r="IGV180" s="176"/>
      <c r="IGW180" s="176"/>
      <c r="IGX180" s="176"/>
      <c r="IGY180" s="176"/>
      <c r="IGZ180" s="176"/>
      <c r="IHA180" s="176"/>
      <c r="IHB180" s="176"/>
      <c r="IHC180" s="176"/>
      <c r="IHD180" s="176"/>
      <c r="IHE180" s="176"/>
      <c r="IHF180" s="176"/>
      <c r="IHG180" s="176"/>
      <c r="IHH180" s="176"/>
      <c r="IHI180" s="176"/>
      <c r="IHJ180" s="176"/>
      <c r="IHK180" s="176"/>
      <c r="IHL180" s="176"/>
      <c r="IHM180" s="176"/>
      <c r="IHN180" s="176"/>
      <c r="IHO180" s="176"/>
      <c r="IHP180" s="176"/>
      <c r="IHQ180" s="176"/>
      <c r="IHR180" s="176"/>
      <c r="IHS180" s="176"/>
      <c r="IHT180" s="176"/>
      <c r="IHU180" s="176"/>
      <c r="IHV180" s="176"/>
      <c r="IHW180" s="176"/>
      <c r="IHX180" s="176"/>
      <c r="IHY180" s="176"/>
      <c r="IHZ180" s="176"/>
      <c r="IIA180" s="176"/>
      <c r="IIB180" s="176"/>
      <c r="IIC180" s="176"/>
      <c r="IID180" s="176"/>
      <c r="IIE180" s="176"/>
      <c r="IIF180" s="176"/>
      <c r="IIG180" s="176"/>
      <c r="IIH180" s="176"/>
      <c r="III180" s="176"/>
      <c r="IIJ180" s="176"/>
      <c r="IIK180" s="176"/>
      <c r="IIL180" s="176"/>
      <c r="IIM180" s="176"/>
      <c r="IIN180" s="176"/>
      <c r="IIO180" s="176"/>
      <c r="IIP180" s="176"/>
      <c r="IIQ180" s="176"/>
      <c r="IIR180" s="176"/>
      <c r="IIS180" s="176"/>
      <c r="IIT180" s="176"/>
      <c r="IIU180" s="176"/>
      <c r="IIV180" s="176"/>
      <c r="IIW180" s="176"/>
      <c r="IIX180" s="176"/>
      <c r="IIY180" s="176"/>
      <c r="IIZ180" s="176"/>
      <c r="IJA180" s="176"/>
      <c r="IJB180" s="176"/>
      <c r="IJC180" s="176"/>
      <c r="IJD180" s="176"/>
      <c r="IJE180" s="176"/>
      <c r="IJF180" s="176"/>
      <c r="IJG180" s="176"/>
      <c r="IJH180" s="176"/>
      <c r="IJI180" s="176"/>
      <c r="IJJ180" s="176"/>
      <c r="IJK180" s="176"/>
      <c r="IJL180" s="176"/>
      <c r="IJM180" s="176"/>
      <c r="IJN180" s="176"/>
      <c r="IJO180" s="176"/>
      <c r="IJP180" s="176"/>
      <c r="IJQ180" s="176"/>
      <c r="IJR180" s="176"/>
      <c r="IJS180" s="176"/>
      <c r="IJT180" s="176"/>
      <c r="IJU180" s="176"/>
      <c r="IJV180" s="176"/>
      <c r="IJW180" s="176"/>
      <c r="IJX180" s="176"/>
      <c r="IJY180" s="176"/>
      <c r="IJZ180" s="176"/>
      <c r="IKA180" s="176"/>
      <c r="IKB180" s="176"/>
      <c r="IKC180" s="176"/>
      <c r="IKD180" s="176"/>
      <c r="IKE180" s="176"/>
      <c r="IKF180" s="176"/>
      <c r="IKG180" s="176"/>
      <c r="IKH180" s="176"/>
      <c r="IKI180" s="176"/>
      <c r="IKJ180" s="176"/>
      <c r="IKK180" s="176"/>
      <c r="IKL180" s="176"/>
      <c r="IKM180" s="176"/>
      <c r="IKN180" s="176"/>
      <c r="IKO180" s="176"/>
      <c r="IKP180" s="176"/>
      <c r="IKQ180" s="176"/>
      <c r="IKR180" s="176"/>
      <c r="IKS180" s="176"/>
      <c r="IKT180" s="176"/>
      <c r="IKU180" s="176"/>
      <c r="IKV180" s="176"/>
      <c r="IKW180" s="176"/>
      <c r="IKX180" s="176"/>
      <c r="IKY180" s="176"/>
      <c r="IKZ180" s="176"/>
      <c r="ILA180" s="176"/>
      <c r="ILB180" s="176"/>
      <c r="ILC180" s="176"/>
      <c r="ILD180" s="176"/>
      <c r="ILE180" s="176"/>
      <c r="ILF180" s="176"/>
      <c r="ILG180" s="176"/>
      <c r="ILH180" s="176"/>
      <c r="ILI180" s="176"/>
      <c r="ILJ180" s="176"/>
      <c r="ILK180" s="176"/>
      <c r="ILL180" s="176"/>
      <c r="ILM180" s="176"/>
      <c r="ILN180" s="176"/>
      <c r="ILO180" s="176"/>
      <c r="ILP180" s="176"/>
      <c r="ILQ180" s="176"/>
      <c r="ILR180" s="176"/>
      <c r="ILS180" s="176"/>
      <c r="ILT180" s="176"/>
      <c r="ILU180" s="176"/>
      <c r="ILV180" s="176"/>
      <c r="ILW180" s="176"/>
      <c r="ILX180" s="176"/>
      <c r="ILY180" s="176"/>
      <c r="ILZ180" s="176"/>
      <c r="IMA180" s="176"/>
      <c r="IMB180" s="176"/>
      <c r="IMC180" s="176"/>
      <c r="IMD180" s="176"/>
      <c r="IME180" s="176"/>
      <c r="IMF180" s="176"/>
      <c r="IMG180" s="176"/>
      <c r="IMH180" s="176"/>
      <c r="IMI180" s="176"/>
      <c r="IMJ180" s="176"/>
      <c r="IMK180" s="176"/>
      <c r="IML180" s="176"/>
      <c r="IMM180" s="176"/>
      <c r="IMN180" s="176"/>
      <c r="IMO180" s="176"/>
      <c r="IMP180" s="176"/>
      <c r="IMQ180" s="176"/>
      <c r="IMR180" s="176"/>
      <c r="IMS180" s="176"/>
      <c r="IMT180" s="176"/>
      <c r="IMU180" s="176"/>
      <c r="IMV180" s="176"/>
      <c r="IMW180" s="176"/>
      <c r="IMX180" s="176"/>
      <c r="IMY180" s="176"/>
      <c r="IMZ180" s="176"/>
      <c r="INA180" s="176"/>
      <c r="INB180" s="176"/>
      <c r="INC180" s="176"/>
      <c r="IND180" s="176"/>
      <c r="INE180" s="176"/>
      <c r="INF180" s="176"/>
      <c r="ING180" s="176"/>
      <c r="INH180" s="176"/>
      <c r="INI180" s="176"/>
      <c r="INJ180" s="176"/>
      <c r="INK180" s="176"/>
      <c r="INL180" s="176"/>
      <c r="INM180" s="176"/>
      <c r="INN180" s="176"/>
      <c r="INO180" s="176"/>
      <c r="INP180" s="176"/>
      <c r="INQ180" s="176"/>
      <c r="INR180" s="176"/>
      <c r="INS180" s="176"/>
      <c r="INT180" s="176"/>
      <c r="INU180" s="176"/>
      <c r="INV180" s="176"/>
      <c r="INW180" s="176"/>
      <c r="INX180" s="176"/>
      <c r="INY180" s="176"/>
      <c r="INZ180" s="176"/>
      <c r="IOA180" s="176"/>
      <c r="IOB180" s="176"/>
      <c r="IOC180" s="176"/>
      <c r="IOD180" s="176"/>
      <c r="IOE180" s="176"/>
      <c r="IOF180" s="176"/>
      <c r="IOG180" s="176"/>
      <c r="IOH180" s="176"/>
      <c r="IOI180" s="176"/>
      <c r="IOJ180" s="176"/>
      <c r="IOK180" s="176"/>
      <c r="IOL180" s="176"/>
      <c r="IOM180" s="176"/>
      <c r="ION180" s="176"/>
      <c r="IOO180" s="176"/>
      <c r="IOP180" s="176"/>
      <c r="IOQ180" s="176"/>
      <c r="IOR180" s="176"/>
      <c r="IOS180" s="176"/>
      <c r="IOT180" s="176"/>
      <c r="IOU180" s="176"/>
      <c r="IOV180" s="176"/>
      <c r="IOW180" s="176"/>
      <c r="IOX180" s="176"/>
      <c r="IOY180" s="176"/>
      <c r="IOZ180" s="176"/>
      <c r="IPA180" s="176"/>
      <c r="IPB180" s="176"/>
      <c r="IPC180" s="176"/>
      <c r="IPD180" s="176"/>
      <c r="IPE180" s="176"/>
      <c r="IPF180" s="176"/>
      <c r="IPG180" s="176"/>
      <c r="IPH180" s="176"/>
      <c r="IPI180" s="176"/>
      <c r="IPJ180" s="176"/>
      <c r="IPK180" s="176"/>
      <c r="IPL180" s="176"/>
      <c r="IPM180" s="176"/>
      <c r="IPN180" s="176"/>
      <c r="IPO180" s="176"/>
      <c r="IPP180" s="176"/>
      <c r="IPQ180" s="176"/>
      <c r="IPR180" s="176"/>
      <c r="IPS180" s="176"/>
      <c r="IPT180" s="176"/>
      <c r="IPU180" s="176"/>
      <c r="IPV180" s="176"/>
      <c r="IPW180" s="176"/>
      <c r="IPX180" s="176"/>
      <c r="IPY180" s="176"/>
      <c r="IPZ180" s="176"/>
      <c r="IQA180" s="176"/>
      <c r="IQB180" s="176"/>
      <c r="IQC180" s="176"/>
      <c r="IQD180" s="176"/>
      <c r="IQE180" s="176"/>
      <c r="IQF180" s="176"/>
      <c r="IQG180" s="176"/>
      <c r="IQH180" s="176"/>
      <c r="IQI180" s="176"/>
      <c r="IQJ180" s="176"/>
      <c r="IQK180" s="176"/>
      <c r="IQL180" s="176"/>
      <c r="IQM180" s="176"/>
      <c r="IQN180" s="176"/>
      <c r="IQO180" s="176"/>
      <c r="IQP180" s="176"/>
      <c r="IQQ180" s="176"/>
      <c r="IQR180" s="176"/>
      <c r="IQS180" s="176"/>
      <c r="IQT180" s="176"/>
      <c r="IQU180" s="176"/>
      <c r="IQV180" s="176"/>
      <c r="IQW180" s="176"/>
      <c r="IQX180" s="176"/>
      <c r="IQY180" s="176"/>
      <c r="IQZ180" s="176"/>
      <c r="IRA180" s="176"/>
      <c r="IRB180" s="176"/>
      <c r="IRC180" s="176"/>
      <c r="IRD180" s="176"/>
      <c r="IRE180" s="176"/>
      <c r="IRF180" s="176"/>
      <c r="IRG180" s="176"/>
      <c r="IRH180" s="176"/>
      <c r="IRI180" s="176"/>
      <c r="IRJ180" s="176"/>
      <c r="IRK180" s="176"/>
      <c r="IRL180" s="176"/>
      <c r="IRM180" s="176"/>
      <c r="IRN180" s="176"/>
      <c r="IRO180" s="176"/>
      <c r="IRP180" s="176"/>
      <c r="IRQ180" s="176"/>
      <c r="IRR180" s="176"/>
      <c r="IRS180" s="176"/>
      <c r="IRT180" s="176"/>
      <c r="IRU180" s="176"/>
      <c r="IRV180" s="176"/>
      <c r="IRW180" s="176"/>
      <c r="IRX180" s="176"/>
      <c r="IRY180" s="176"/>
      <c r="IRZ180" s="176"/>
      <c r="ISA180" s="176"/>
      <c r="ISB180" s="176"/>
      <c r="ISC180" s="176"/>
      <c r="ISD180" s="176"/>
      <c r="ISE180" s="176"/>
      <c r="ISF180" s="176"/>
      <c r="ISG180" s="176"/>
      <c r="ISH180" s="176"/>
      <c r="ISI180" s="176"/>
      <c r="ISJ180" s="176"/>
      <c r="ISK180" s="176"/>
      <c r="ISL180" s="176"/>
      <c r="ISM180" s="176"/>
      <c r="ISN180" s="176"/>
      <c r="ISO180" s="176"/>
      <c r="ISP180" s="176"/>
      <c r="ISQ180" s="176"/>
      <c r="ISR180" s="176"/>
      <c r="ISS180" s="176"/>
      <c r="IST180" s="176"/>
      <c r="ISU180" s="176"/>
      <c r="ISV180" s="176"/>
      <c r="ISW180" s="176"/>
      <c r="ISX180" s="176"/>
      <c r="ISY180" s="176"/>
      <c r="ISZ180" s="176"/>
      <c r="ITA180" s="176"/>
      <c r="ITB180" s="176"/>
      <c r="ITC180" s="176"/>
      <c r="ITD180" s="176"/>
      <c r="ITE180" s="176"/>
      <c r="ITF180" s="176"/>
      <c r="ITG180" s="176"/>
      <c r="ITH180" s="176"/>
      <c r="ITI180" s="176"/>
      <c r="ITJ180" s="176"/>
      <c r="ITK180" s="176"/>
      <c r="ITL180" s="176"/>
      <c r="ITM180" s="176"/>
      <c r="ITN180" s="176"/>
      <c r="ITO180" s="176"/>
      <c r="ITP180" s="176"/>
      <c r="ITQ180" s="176"/>
      <c r="ITR180" s="176"/>
      <c r="ITS180" s="176"/>
      <c r="ITT180" s="176"/>
      <c r="ITU180" s="176"/>
      <c r="ITV180" s="176"/>
      <c r="ITW180" s="176"/>
      <c r="ITX180" s="176"/>
      <c r="ITY180" s="176"/>
      <c r="ITZ180" s="176"/>
      <c r="IUA180" s="176"/>
      <c r="IUB180" s="176"/>
      <c r="IUC180" s="176"/>
      <c r="IUD180" s="176"/>
      <c r="IUE180" s="176"/>
      <c r="IUF180" s="176"/>
      <c r="IUG180" s="176"/>
      <c r="IUH180" s="176"/>
      <c r="IUI180" s="176"/>
      <c r="IUJ180" s="176"/>
      <c r="IUK180" s="176"/>
      <c r="IUL180" s="176"/>
      <c r="IUM180" s="176"/>
      <c r="IUN180" s="176"/>
      <c r="IUO180" s="176"/>
      <c r="IUP180" s="176"/>
      <c r="IUQ180" s="176"/>
      <c r="IUR180" s="176"/>
      <c r="IUS180" s="176"/>
      <c r="IUT180" s="176"/>
      <c r="IUU180" s="176"/>
      <c r="IUV180" s="176"/>
      <c r="IUW180" s="176"/>
      <c r="IUX180" s="176"/>
      <c r="IUY180" s="176"/>
      <c r="IUZ180" s="176"/>
      <c r="IVA180" s="176"/>
      <c r="IVB180" s="176"/>
      <c r="IVC180" s="176"/>
      <c r="IVD180" s="176"/>
      <c r="IVE180" s="176"/>
      <c r="IVF180" s="176"/>
      <c r="IVG180" s="176"/>
      <c r="IVH180" s="176"/>
      <c r="IVI180" s="176"/>
      <c r="IVJ180" s="176"/>
      <c r="IVK180" s="176"/>
      <c r="IVL180" s="176"/>
      <c r="IVM180" s="176"/>
      <c r="IVN180" s="176"/>
      <c r="IVO180" s="176"/>
      <c r="IVP180" s="176"/>
      <c r="IVQ180" s="176"/>
      <c r="IVR180" s="176"/>
      <c r="IVS180" s="176"/>
      <c r="IVT180" s="176"/>
      <c r="IVU180" s="176"/>
      <c r="IVV180" s="176"/>
      <c r="IVW180" s="176"/>
      <c r="IVX180" s="176"/>
      <c r="IVY180" s="176"/>
      <c r="IVZ180" s="176"/>
      <c r="IWA180" s="176"/>
      <c r="IWB180" s="176"/>
      <c r="IWC180" s="176"/>
      <c r="IWD180" s="176"/>
      <c r="IWE180" s="176"/>
      <c r="IWF180" s="176"/>
      <c r="IWG180" s="176"/>
      <c r="IWH180" s="176"/>
      <c r="IWI180" s="176"/>
      <c r="IWJ180" s="176"/>
      <c r="IWK180" s="176"/>
      <c r="IWL180" s="176"/>
      <c r="IWM180" s="176"/>
      <c r="IWN180" s="176"/>
      <c r="IWO180" s="176"/>
      <c r="IWP180" s="176"/>
      <c r="IWQ180" s="176"/>
      <c r="IWR180" s="176"/>
      <c r="IWS180" s="176"/>
      <c r="IWT180" s="176"/>
      <c r="IWU180" s="176"/>
      <c r="IWV180" s="176"/>
      <c r="IWW180" s="176"/>
      <c r="IWX180" s="176"/>
      <c r="IWY180" s="176"/>
      <c r="IWZ180" s="176"/>
      <c r="IXA180" s="176"/>
      <c r="IXB180" s="176"/>
      <c r="IXC180" s="176"/>
      <c r="IXD180" s="176"/>
      <c r="IXE180" s="176"/>
      <c r="IXF180" s="176"/>
      <c r="IXG180" s="176"/>
      <c r="IXH180" s="176"/>
      <c r="IXI180" s="176"/>
      <c r="IXJ180" s="176"/>
      <c r="IXK180" s="176"/>
      <c r="IXL180" s="176"/>
      <c r="IXM180" s="176"/>
      <c r="IXN180" s="176"/>
      <c r="IXO180" s="176"/>
      <c r="IXP180" s="176"/>
      <c r="IXQ180" s="176"/>
      <c r="IXR180" s="176"/>
      <c r="IXS180" s="176"/>
      <c r="IXT180" s="176"/>
      <c r="IXU180" s="176"/>
      <c r="IXV180" s="176"/>
      <c r="IXW180" s="176"/>
      <c r="IXX180" s="176"/>
      <c r="IXY180" s="176"/>
      <c r="IXZ180" s="176"/>
      <c r="IYA180" s="176"/>
      <c r="IYB180" s="176"/>
      <c r="IYC180" s="176"/>
      <c r="IYD180" s="176"/>
      <c r="IYE180" s="176"/>
      <c r="IYF180" s="176"/>
      <c r="IYG180" s="176"/>
      <c r="IYH180" s="176"/>
      <c r="IYI180" s="176"/>
      <c r="IYJ180" s="176"/>
      <c r="IYK180" s="176"/>
      <c r="IYL180" s="176"/>
      <c r="IYM180" s="176"/>
      <c r="IYN180" s="176"/>
      <c r="IYO180" s="176"/>
      <c r="IYP180" s="176"/>
      <c r="IYQ180" s="176"/>
      <c r="IYR180" s="176"/>
      <c r="IYS180" s="176"/>
      <c r="IYT180" s="176"/>
      <c r="IYU180" s="176"/>
      <c r="IYV180" s="176"/>
      <c r="IYW180" s="176"/>
      <c r="IYX180" s="176"/>
      <c r="IYY180" s="176"/>
      <c r="IYZ180" s="176"/>
      <c r="IZA180" s="176"/>
      <c r="IZB180" s="176"/>
      <c r="IZC180" s="176"/>
      <c r="IZD180" s="176"/>
      <c r="IZE180" s="176"/>
      <c r="IZF180" s="176"/>
      <c r="IZG180" s="176"/>
      <c r="IZH180" s="176"/>
      <c r="IZI180" s="176"/>
      <c r="IZJ180" s="176"/>
      <c r="IZK180" s="176"/>
      <c r="IZL180" s="176"/>
      <c r="IZM180" s="176"/>
      <c r="IZN180" s="176"/>
      <c r="IZO180" s="176"/>
      <c r="IZP180" s="176"/>
      <c r="IZQ180" s="176"/>
      <c r="IZR180" s="176"/>
      <c r="IZS180" s="176"/>
      <c r="IZT180" s="176"/>
      <c r="IZU180" s="176"/>
      <c r="IZV180" s="176"/>
      <c r="IZW180" s="176"/>
      <c r="IZX180" s="176"/>
      <c r="IZY180" s="176"/>
      <c r="IZZ180" s="176"/>
      <c r="JAA180" s="176"/>
      <c r="JAB180" s="176"/>
      <c r="JAC180" s="176"/>
      <c r="JAD180" s="176"/>
      <c r="JAE180" s="176"/>
      <c r="JAF180" s="176"/>
      <c r="JAG180" s="176"/>
      <c r="JAH180" s="176"/>
      <c r="JAI180" s="176"/>
      <c r="JAJ180" s="176"/>
      <c r="JAK180" s="176"/>
      <c r="JAL180" s="176"/>
      <c r="JAM180" s="176"/>
      <c r="JAN180" s="176"/>
      <c r="JAO180" s="176"/>
      <c r="JAP180" s="176"/>
      <c r="JAQ180" s="176"/>
      <c r="JAR180" s="176"/>
      <c r="JAS180" s="176"/>
      <c r="JAT180" s="176"/>
      <c r="JAU180" s="176"/>
      <c r="JAV180" s="176"/>
      <c r="JAW180" s="176"/>
      <c r="JAX180" s="176"/>
      <c r="JAY180" s="176"/>
      <c r="JAZ180" s="176"/>
      <c r="JBA180" s="176"/>
      <c r="JBB180" s="176"/>
      <c r="JBC180" s="176"/>
      <c r="JBD180" s="176"/>
      <c r="JBE180" s="176"/>
      <c r="JBF180" s="176"/>
      <c r="JBG180" s="176"/>
      <c r="JBH180" s="176"/>
      <c r="JBI180" s="176"/>
      <c r="JBJ180" s="176"/>
      <c r="JBK180" s="176"/>
      <c r="JBL180" s="176"/>
      <c r="JBM180" s="176"/>
      <c r="JBN180" s="176"/>
      <c r="JBO180" s="176"/>
      <c r="JBP180" s="176"/>
      <c r="JBQ180" s="176"/>
      <c r="JBR180" s="176"/>
      <c r="JBS180" s="176"/>
      <c r="JBT180" s="176"/>
      <c r="JBU180" s="176"/>
      <c r="JBV180" s="176"/>
      <c r="JBW180" s="176"/>
      <c r="JBX180" s="176"/>
      <c r="JBY180" s="176"/>
      <c r="JBZ180" s="176"/>
      <c r="JCA180" s="176"/>
      <c r="JCB180" s="176"/>
      <c r="JCC180" s="176"/>
      <c r="JCD180" s="176"/>
      <c r="JCE180" s="176"/>
      <c r="JCF180" s="176"/>
      <c r="JCG180" s="176"/>
      <c r="JCH180" s="176"/>
      <c r="JCI180" s="176"/>
      <c r="JCJ180" s="176"/>
      <c r="JCK180" s="176"/>
      <c r="JCL180" s="176"/>
      <c r="JCM180" s="176"/>
      <c r="JCN180" s="176"/>
      <c r="JCO180" s="176"/>
      <c r="JCP180" s="176"/>
      <c r="JCQ180" s="176"/>
      <c r="JCR180" s="176"/>
      <c r="JCS180" s="176"/>
      <c r="JCT180" s="176"/>
      <c r="JCU180" s="176"/>
      <c r="JCV180" s="176"/>
      <c r="JCW180" s="176"/>
      <c r="JCX180" s="176"/>
      <c r="JCY180" s="176"/>
      <c r="JCZ180" s="176"/>
      <c r="JDA180" s="176"/>
      <c r="JDB180" s="176"/>
      <c r="JDC180" s="176"/>
      <c r="JDD180" s="176"/>
      <c r="JDE180" s="176"/>
      <c r="JDF180" s="176"/>
      <c r="JDG180" s="176"/>
      <c r="JDH180" s="176"/>
      <c r="JDI180" s="176"/>
      <c r="JDJ180" s="176"/>
      <c r="JDK180" s="176"/>
      <c r="JDL180" s="176"/>
      <c r="JDM180" s="176"/>
      <c r="JDN180" s="176"/>
      <c r="JDO180" s="176"/>
      <c r="JDP180" s="176"/>
      <c r="JDQ180" s="176"/>
      <c r="JDR180" s="176"/>
      <c r="JDS180" s="176"/>
      <c r="JDT180" s="176"/>
      <c r="JDU180" s="176"/>
      <c r="JDV180" s="176"/>
      <c r="JDW180" s="176"/>
      <c r="JDX180" s="176"/>
      <c r="JDY180" s="176"/>
      <c r="JDZ180" s="176"/>
      <c r="JEA180" s="176"/>
      <c r="JEB180" s="176"/>
      <c r="JEC180" s="176"/>
      <c r="JED180" s="176"/>
      <c r="JEE180" s="176"/>
      <c r="JEF180" s="176"/>
      <c r="JEG180" s="176"/>
      <c r="JEH180" s="176"/>
      <c r="JEI180" s="176"/>
      <c r="JEJ180" s="176"/>
      <c r="JEK180" s="176"/>
      <c r="JEL180" s="176"/>
      <c r="JEM180" s="176"/>
      <c r="JEN180" s="176"/>
      <c r="JEO180" s="176"/>
      <c r="JEP180" s="176"/>
      <c r="JEQ180" s="176"/>
      <c r="JER180" s="176"/>
      <c r="JES180" s="176"/>
      <c r="JET180" s="176"/>
      <c r="JEU180" s="176"/>
      <c r="JEV180" s="176"/>
      <c r="JEW180" s="176"/>
      <c r="JEX180" s="176"/>
      <c r="JEY180" s="176"/>
      <c r="JEZ180" s="176"/>
      <c r="JFA180" s="176"/>
      <c r="JFB180" s="176"/>
      <c r="JFC180" s="176"/>
      <c r="JFD180" s="176"/>
      <c r="JFE180" s="176"/>
      <c r="JFF180" s="176"/>
      <c r="JFG180" s="176"/>
      <c r="JFH180" s="176"/>
      <c r="JFI180" s="176"/>
      <c r="JFJ180" s="176"/>
      <c r="JFK180" s="176"/>
      <c r="JFL180" s="176"/>
      <c r="JFM180" s="176"/>
      <c r="JFN180" s="176"/>
      <c r="JFO180" s="176"/>
      <c r="JFP180" s="176"/>
      <c r="JFQ180" s="176"/>
      <c r="JFR180" s="176"/>
      <c r="JFS180" s="176"/>
      <c r="JFT180" s="176"/>
      <c r="JFU180" s="176"/>
      <c r="JFV180" s="176"/>
      <c r="JFW180" s="176"/>
      <c r="JFX180" s="176"/>
      <c r="JFY180" s="176"/>
      <c r="JFZ180" s="176"/>
      <c r="JGA180" s="176"/>
      <c r="JGB180" s="176"/>
      <c r="JGC180" s="176"/>
      <c r="JGD180" s="176"/>
      <c r="JGE180" s="176"/>
      <c r="JGF180" s="176"/>
      <c r="JGG180" s="176"/>
      <c r="JGH180" s="176"/>
      <c r="JGI180" s="176"/>
      <c r="JGJ180" s="176"/>
      <c r="JGK180" s="176"/>
      <c r="JGL180" s="176"/>
      <c r="JGM180" s="176"/>
      <c r="JGN180" s="176"/>
      <c r="JGO180" s="176"/>
      <c r="JGP180" s="176"/>
      <c r="JGQ180" s="176"/>
      <c r="JGR180" s="176"/>
      <c r="JGS180" s="176"/>
      <c r="JGT180" s="176"/>
      <c r="JGU180" s="176"/>
      <c r="JGV180" s="176"/>
      <c r="JGW180" s="176"/>
      <c r="JGX180" s="176"/>
      <c r="JGY180" s="176"/>
      <c r="JGZ180" s="176"/>
      <c r="JHA180" s="176"/>
      <c r="JHB180" s="176"/>
      <c r="JHC180" s="176"/>
      <c r="JHD180" s="176"/>
      <c r="JHE180" s="176"/>
      <c r="JHF180" s="176"/>
      <c r="JHG180" s="176"/>
      <c r="JHH180" s="176"/>
      <c r="JHI180" s="176"/>
      <c r="JHJ180" s="176"/>
      <c r="JHK180" s="176"/>
      <c r="JHL180" s="176"/>
      <c r="JHM180" s="176"/>
      <c r="JHN180" s="176"/>
      <c r="JHO180" s="176"/>
      <c r="JHP180" s="176"/>
      <c r="JHQ180" s="176"/>
      <c r="JHR180" s="176"/>
      <c r="JHS180" s="176"/>
      <c r="JHT180" s="176"/>
      <c r="JHU180" s="176"/>
      <c r="JHV180" s="176"/>
      <c r="JHW180" s="176"/>
      <c r="JHX180" s="176"/>
      <c r="JHY180" s="176"/>
      <c r="JHZ180" s="176"/>
      <c r="JIA180" s="176"/>
      <c r="JIB180" s="176"/>
      <c r="JIC180" s="176"/>
      <c r="JID180" s="176"/>
      <c r="JIE180" s="176"/>
      <c r="JIF180" s="176"/>
      <c r="JIG180" s="176"/>
      <c r="JIH180" s="176"/>
      <c r="JII180" s="176"/>
      <c r="JIJ180" s="176"/>
      <c r="JIK180" s="176"/>
      <c r="JIL180" s="176"/>
      <c r="JIM180" s="176"/>
      <c r="JIN180" s="176"/>
      <c r="JIO180" s="176"/>
      <c r="JIP180" s="176"/>
      <c r="JIQ180" s="176"/>
      <c r="JIR180" s="176"/>
      <c r="JIS180" s="176"/>
      <c r="JIT180" s="176"/>
      <c r="JIU180" s="176"/>
      <c r="JIV180" s="176"/>
      <c r="JIW180" s="176"/>
      <c r="JIX180" s="176"/>
      <c r="JIY180" s="176"/>
      <c r="JIZ180" s="176"/>
      <c r="JJA180" s="176"/>
      <c r="JJB180" s="176"/>
      <c r="JJC180" s="176"/>
      <c r="JJD180" s="176"/>
      <c r="JJE180" s="176"/>
      <c r="JJF180" s="176"/>
      <c r="JJG180" s="176"/>
      <c r="JJH180" s="176"/>
      <c r="JJI180" s="176"/>
      <c r="JJJ180" s="176"/>
      <c r="JJK180" s="176"/>
      <c r="JJL180" s="176"/>
      <c r="JJM180" s="176"/>
      <c r="JJN180" s="176"/>
      <c r="JJO180" s="176"/>
      <c r="JJP180" s="176"/>
      <c r="JJQ180" s="176"/>
      <c r="JJR180" s="176"/>
      <c r="JJS180" s="176"/>
      <c r="JJT180" s="176"/>
      <c r="JJU180" s="176"/>
      <c r="JJV180" s="176"/>
      <c r="JJW180" s="176"/>
      <c r="JJX180" s="176"/>
      <c r="JJY180" s="176"/>
      <c r="JJZ180" s="176"/>
      <c r="JKA180" s="176"/>
      <c r="JKB180" s="176"/>
      <c r="JKC180" s="176"/>
      <c r="JKD180" s="176"/>
      <c r="JKE180" s="176"/>
      <c r="JKF180" s="176"/>
      <c r="JKG180" s="176"/>
      <c r="JKH180" s="176"/>
      <c r="JKI180" s="176"/>
      <c r="JKJ180" s="176"/>
      <c r="JKK180" s="176"/>
      <c r="JKL180" s="176"/>
      <c r="JKM180" s="176"/>
      <c r="JKN180" s="176"/>
      <c r="JKO180" s="176"/>
      <c r="JKP180" s="176"/>
      <c r="JKQ180" s="176"/>
      <c r="JKR180" s="176"/>
      <c r="JKS180" s="176"/>
      <c r="JKT180" s="176"/>
      <c r="JKU180" s="176"/>
      <c r="JKV180" s="176"/>
      <c r="JKW180" s="176"/>
      <c r="JKX180" s="176"/>
      <c r="JKY180" s="176"/>
      <c r="JKZ180" s="176"/>
      <c r="JLA180" s="176"/>
      <c r="JLB180" s="176"/>
      <c r="JLC180" s="176"/>
      <c r="JLD180" s="176"/>
      <c r="JLE180" s="176"/>
      <c r="JLF180" s="176"/>
      <c r="JLG180" s="176"/>
      <c r="JLH180" s="176"/>
      <c r="JLI180" s="176"/>
      <c r="JLJ180" s="176"/>
      <c r="JLK180" s="176"/>
      <c r="JLL180" s="176"/>
      <c r="JLM180" s="176"/>
      <c r="JLN180" s="176"/>
      <c r="JLO180" s="176"/>
      <c r="JLP180" s="176"/>
      <c r="JLQ180" s="176"/>
      <c r="JLR180" s="176"/>
      <c r="JLS180" s="176"/>
      <c r="JLT180" s="176"/>
      <c r="JLU180" s="176"/>
      <c r="JLV180" s="176"/>
      <c r="JLW180" s="176"/>
      <c r="JLX180" s="176"/>
      <c r="JLY180" s="176"/>
      <c r="JLZ180" s="176"/>
      <c r="JMA180" s="176"/>
      <c r="JMB180" s="176"/>
      <c r="JMC180" s="176"/>
      <c r="JMD180" s="176"/>
      <c r="JME180" s="176"/>
      <c r="JMF180" s="176"/>
      <c r="JMG180" s="176"/>
      <c r="JMH180" s="176"/>
      <c r="JMI180" s="176"/>
      <c r="JMJ180" s="176"/>
      <c r="JMK180" s="176"/>
      <c r="JML180" s="176"/>
      <c r="JMM180" s="176"/>
      <c r="JMN180" s="176"/>
      <c r="JMO180" s="176"/>
      <c r="JMP180" s="176"/>
      <c r="JMQ180" s="176"/>
      <c r="JMR180" s="176"/>
      <c r="JMS180" s="176"/>
      <c r="JMT180" s="176"/>
      <c r="JMU180" s="176"/>
      <c r="JMV180" s="176"/>
      <c r="JMW180" s="176"/>
      <c r="JMX180" s="176"/>
      <c r="JMY180" s="176"/>
      <c r="JMZ180" s="176"/>
      <c r="JNA180" s="176"/>
      <c r="JNB180" s="176"/>
      <c r="JNC180" s="176"/>
      <c r="JND180" s="176"/>
      <c r="JNE180" s="176"/>
      <c r="JNF180" s="176"/>
      <c r="JNG180" s="176"/>
      <c r="JNH180" s="176"/>
      <c r="JNI180" s="176"/>
      <c r="JNJ180" s="176"/>
      <c r="JNK180" s="176"/>
      <c r="JNL180" s="176"/>
      <c r="JNM180" s="176"/>
      <c r="JNN180" s="176"/>
      <c r="JNO180" s="176"/>
      <c r="JNP180" s="176"/>
      <c r="JNQ180" s="176"/>
      <c r="JNR180" s="176"/>
      <c r="JNS180" s="176"/>
      <c r="JNT180" s="176"/>
      <c r="JNU180" s="176"/>
      <c r="JNV180" s="176"/>
      <c r="JNW180" s="176"/>
      <c r="JNX180" s="176"/>
      <c r="JNY180" s="176"/>
      <c r="JNZ180" s="176"/>
      <c r="JOA180" s="176"/>
      <c r="JOB180" s="176"/>
      <c r="JOC180" s="176"/>
      <c r="JOD180" s="176"/>
      <c r="JOE180" s="176"/>
      <c r="JOF180" s="176"/>
      <c r="JOG180" s="176"/>
      <c r="JOH180" s="176"/>
      <c r="JOI180" s="176"/>
      <c r="JOJ180" s="176"/>
      <c r="JOK180" s="176"/>
      <c r="JOL180" s="176"/>
      <c r="JOM180" s="176"/>
      <c r="JON180" s="176"/>
      <c r="JOO180" s="176"/>
      <c r="JOP180" s="176"/>
      <c r="JOQ180" s="176"/>
      <c r="JOR180" s="176"/>
      <c r="JOS180" s="176"/>
      <c r="JOT180" s="176"/>
      <c r="JOU180" s="176"/>
      <c r="JOV180" s="176"/>
      <c r="JOW180" s="176"/>
      <c r="JOX180" s="176"/>
      <c r="JOY180" s="176"/>
      <c r="JOZ180" s="176"/>
      <c r="JPA180" s="176"/>
      <c r="JPB180" s="176"/>
      <c r="JPC180" s="176"/>
      <c r="JPD180" s="176"/>
      <c r="JPE180" s="176"/>
      <c r="JPF180" s="176"/>
      <c r="JPG180" s="176"/>
      <c r="JPH180" s="176"/>
      <c r="JPI180" s="176"/>
      <c r="JPJ180" s="176"/>
      <c r="JPK180" s="176"/>
      <c r="JPL180" s="176"/>
      <c r="JPM180" s="176"/>
      <c r="JPN180" s="176"/>
      <c r="JPO180" s="176"/>
      <c r="JPP180" s="176"/>
      <c r="JPQ180" s="176"/>
      <c r="JPR180" s="176"/>
      <c r="JPS180" s="176"/>
      <c r="JPT180" s="176"/>
      <c r="JPU180" s="176"/>
      <c r="JPV180" s="176"/>
      <c r="JPW180" s="176"/>
      <c r="JPX180" s="176"/>
      <c r="JPY180" s="176"/>
      <c r="JPZ180" s="176"/>
      <c r="JQA180" s="176"/>
      <c r="JQB180" s="176"/>
      <c r="JQC180" s="176"/>
      <c r="JQD180" s="176"/>
      <c r="JQE180" s="176"/>
      <c r="JQF180" s="176"/>
      <c r="JQG180" s="176"/>
      <c r="JQH180" s="176"/>
      <c r="JQI180" s="176"/>
      <c r="JQJ180" s="176"/>
      <c r="JQK180" s="176"/>
      <c r="JQL180" s="176"/>
      <c r="JQM180" s="176"/>
      <c r="JQN180" s="176"/>
      <c r="JQO180" s="176"/>
      <c r="JQP180" s="176"/>
      <c r="JQQ180" s="176"/>
      <c r="JQR180" s="176"/>
      <c r="JQS180" s="176"/>
      <c r="JQT180" s="176"/>
      <c r="JQU180" s="176"/>
      <c r="JQV180" s="176"/>
      <c r="JQW180" s="176"/>
      <c r="JQX180" s="176"/>
      <c r="JQY180" s="176"/>
      <c r="JQZ180" s="176"/>
      <c r="JRA180" s="176"/>
      <c r="JRB180" s="176"/>
      <c r="JRC180" s="176"/>
      <c r="JRD180" s="176"/>
      <c r="JRE180" s="176"/>
      <c r="JRF180" s="176"/>
      <c r="JRG180" s="176"/>
      <c r="JRH180" s="176"/>
      <c r="JRI180" s="176"/>
      <c r="JRJ180" s="176"/>
      <c r="JRK180" s="176"/>
      <c r="JRL180" s="176"/>
      <c r="JRM180" s="176"/>
      <c r="JRN180" s="176"/>
      <c r="JRO180" s="176"/>
      <c r="JRP180" s="176"/>
      <c r="JRQ180" s="176"/>
      <c r="JRR180" s="176"/>
      <c r="JRS180" s="176"/>
      <c r="JRT180" s="176"/>
      <c r="JRU180" s="176"/>
      <c r="JRV180" s="176"/>
      <c r="JRW180" s="176"/>
      <c r="JRX180" s="176"/>
      <c r="JRY180" s="176"/>
      <c r="JRZ180" s="176"/>
      <c r="JSA180" s="176"/>
      <c r="JSB180" s="176"/>
      <c r="JSC180" s="176"/>
      <c r="JSD180" s="176"/>
      <c r="JSE180" s="176"/>
      <c r="JSF180" s="176"/>
      <c r="JSG180" s="176"/>
      <c r="JSH180" s="176"/>
      <c r="JSI180" s="176"/>
      <c r="JSJ180" s="176"/>
      <c r="JSK180" s="176"/>
      <c r="JSL180" s="176"/>
      <c r="JSM180" s="176"/>
      <c r="JSN180" s="176"/>
      <c r="JSO180" s="176"/>
      <c r="JSP180" s="176"/>
      <c r="JSQ180" s="176"/>
      <c r="JSR180" s="176"/>
      <c r="JSS180" s="176"/>
      <c r="JST180" s="176"/>
      <c r="JSU180" s="176"/>
      <c r="JSV180" s="176"/>
      <c r="JSW180" s="176"/>
      <c r="JSX180" s="176"/>
      <c r="JSY180" s="176"/>
      <c r="JSZ180" s="176"/>
      <c r="JTA180" s="176"/>
      <c r="JTB180" s="176"/>
      <c r="JTC180" s="176"/>
      <c r="JTD180" s="176"/>
      <c r="JTE180" s="176"/>
      <c r="JTF180" s="176"/>
      <c r="JTG180" s="176"/>
      <c r="JTH180" s="176"/>
      <c r="JTI180" s="176"/>
      <c r="JTJ180" s="176"/>
      <c r="JTK180" s="176"/>
      <c r="JTL180" s="176"/>
      <c r="JTM180" s="176"/>
      <c r="JTN180" s="176"/>
      <c r="JTO180" s="176"/>
      <c r="JTP180" s="176"/>
      <c r="JTQ180" s="176"/>
      <c r="JTR180" s="176"/>
      <c r="JTS180" s="176"/>
      <c r="JTT180" s="176"/>
      <c r="JTU180" s="176"/>
      <c r="JTV180" s="176"/>
      <c r="JTW180" s="176"/>
      <c r="JTX180" s="176"/>
      <c r="JTY180" s="176"/>
      <c r="JTZ180" s="176"/>
      <c r="JUA180" s="176"/>
      <c r="JUB180" s="176"/>
      <c r="JUC180" s="176"/>
      <c r="JUD180" s="176"/>
      <c r="JUE180" s="176"/>
      <c r="JUF180" s="176"/>
      <c r="JUG180" s="176"/>
      <c r="JUH180" s="176"/>
      <c r="JUI180" s="176"/>
      <c r="JUJ180" s="176"/>
      <c r="JUK180" s="176"/>
      <c r="JUL180" s="176"/>
      <c r="JUM180" s="176"/>
      <c r="JUN180" s="176"/>
      <c r="JUO180" s="176"/>
      <c r="JUP180" s="176"/>
      <c r="JUQ180" s="176"/>
      <c r="JUR180" s="176"/>
      <c r="JUS180" s="176"/>
      <c r="JUT180" s="176"/>
      <c r="JUU180" s="176"/>
      <c r="JUV180" s="176"/>
      <c r="JUW180" s="176"/>
      <c r="JUX180" s="176"/>
      <c r="JUY180" s="176"/>
      <c r="JUZ180" s="176"/>
      <c r="JVA180" s="176"/>
      <c r="JVB180" s="176"/>
      <c r="JVC180" s="176"/>
      <c r="JVD180" s="176"/>
      <c r="JVE180" s="176"/>
      <c r="JVF180" s="176"/>
      <c r="JVG180" s="176"/>
      <c r="JVH180" s="176"/>
      <c r="JVI180" s="176"/>
      <c r="JVJ180" s="176"/>
      <c r="JVK180" s="176"/>
      <c r="JVL180" s="176"/>
      <c r="JVM180" s="176"/>
      <c r="JVN180" s="176"/>
      <c r="JVO180" s="176"/>
      <c r="JVP180" s="176"/>
      <c r="JVQ180" s="176"/>
      <c r="JVR180" s="176"/>
      <c r="JVS180" s="176"/>
      <c r="JVT180" s="176"/>
      <c r="JVU180" s="176"/>
      <c r="JVV180" s="176"/>
      <c r="JVW180" s="176"/>
      <c r="JVX180" s="176"/>
      <c r="JVY180" s="176"/>
      <c r="JVZ180" s="176"/>
      <c r="JWA180" s="176"/>
      <c r="JWB180" s="176"/>
      <c r="JWC180" s="176"/>
      <c r="JWD180" s="176"/>
      <c r="JWE180" s="176"/>
      <c r="JWF180" s="176"/>
      <c r="JWG180" s="176"/>
      <c r="JWH180" s="176"/>
      <c r="JWI180" s="176"/>
      <c r="JWJ180" s="176"/>
      <c r="JWK180" s="176"/>
      <c r="JWL180" s="176"/>
      <c r="JWM180" s="176"/>
      <c r="JWN180" s="176"/>
      <c r="JWO180" s="176"/>
      <c r="JWP180" s="176"/>
      <c r="JWQ180" s="176"/>
      <c r="JWR180" s="176"/>
      <c r="JWS180" s="176"/>
      <c r="JWT180" s="176"/>
      <c r="JWU180" s="176"/>
      <c r="JWV180" s="176"/>
      <c r="JWW180" s="176"/>
      <c r="JWX180" s="176"/>
      <c r="JWY180" s="176"/>
      <c r="JWZ180" s="176"/>
      <c r="JXA180" s="176"/>
      <c r="JXB180" s="176"/>
      <c r="JXC180" s="176"/>
      <c r="JXD180" s="176"/>
      <c r="JXE180" s="176"/>
      <c r="JXF180" s="176"/>
      <c r="JXG180" s="176"/>
      <c r="JXH180" s="176"/>
      <c r="JXI180" s="176"/>
      <c r="JXJ180" s="176"/>
      <c r="JXK180" s="176"/>
      <c r="JXL180" s="176"/>
      <c r="JXM180" s="176"/>
      <c r="JXN180" s="176"/>
      <c r="JXO180" s="176"/>
      <c r="JXP180" s="176"/>
      <c r="JXQ180" s="176"/>
      <c r="JXR180" s="176"/>
      <c r="JXS180" s="176"/>
      <c r="JXT180" s="176"/>
      <c r="JXU180" s="176"/>
      <c r="JXV180" s="176"/>
      <c r="JXW180" s="176"/>
      <c r="JXX180" s="176"/>
      <c r="JXY180" s="176"/>
      <c r="JXZ180" s="176"/>
      <c r="JYA180" s="176"/>
      <c r="JYB180" s="176"/>
      <c r="JYC180" s="176"/>
      <c r="JYD180" s="176"/>
      <c r="JYE180" s="176"/>
      <c r="JYF180" s="176"/>
      <c r="JYG180" s="176"/>
      <c r="JYH180" s="176"/>
      <c r="JYI180" s="176"/>
      <c r="JYJ180" s="176"/>
      <c r="JYK180" s="176"/>
      <c r="JYL180" s="176"/>
      <c r="JYM180" s="176"/>
      <c r="JYN180" s="176"/>
      <c r="JYO180" s="176"/>
      <c r="JYP180" s="176"/>
      <c r="JYQ180" s="176"/>
      <c r="JYR180" s="176"/>
      <c r="JYS180" s="176"/>
      <c r="JYT180" s="176"/>
      <c r="JYU180" s="176"/>
      <c r="JYV180" s="176"/>
      <c r="JYW180" s="176"/>
      <c r="JYX180" s="176"/>
      <c r="JYY180" s="176"/>
      <c r="JYZ180" s="176"/>
      <c r="JZA180" s="176"/>
      <c r="JZB180" s="176"/>
      <c r="JZC180" s="176"/>
      <c r="JZD180" s="176"/>
      <c r="JZE180" s="176"/>
      <c r="JZF180" s="176"/>
      <c r="JZG180" s="176"/>
      <c r="JZH180" s="176"/>
      <c r="JZI180" s="176"/>
      <c r="JZJ180" s="176"/>
      <c r="JZK180" s="176"/>
      <c r="JZL180" s="176"/>
      <c r="JZM180" s="176"/>
      <c r="JZN180" s="176"/>
      <c r="JZO180" s="176"/>
      <c r="JZP180" s="176"/>
      <c r="JZQ180" s="176"/>
      <c r="JZR180" s="176"/>
      <c r="JZS180" s="176"/>
      <c r="JZT180" s="176"/>
      <c r="JZU180" s="176"/>
      <c r="JZV180" s="176"/>
      <c r="JZW180" s="176"/>
      <c r="JZX180" s="176"/>
      <c r="JZY180" s="176"/>
      <c r="JZZ180" s="176"/>
      <c r="KAA180" s="176"/>
      <c r="KAB180" s="176"/>
      <c r="KAC180" s="176"/>
      <c r="KAD180" s="176"/>
      <c r="KAE180" s="176"/>
      <c r="KAF180" s="176"/>
      <c r="KAG180" s="176"/>
      <c r="KAH180" s="176"/>
      <c r="KAI180" s="176"/>
      <c r="KAJ180" s="176"/>
      <c r="KAK180" s="176"/>
      <c r="KAL180" s="176"/>
      <c r="KAM180" s="176"/>
      <c r="KAN180" s="176"/>
      <c r="KAO180" s="176"/>
      <c r="KAP180" s="176"/>
      <c r="KAQ180" s="176"/>
      <c r="KAR180" s="176"/>
      <c r="KAS180" s="176"/>
      <c r="KAT180" s="176"/>
      <c r="KAU180" s="176"/>
      <c r="KAV180" s="176"/>
      <c r="KAW180" s="176"/>
      <c r="KAX180" s="176"/>
      <c r="KAY180" s="176"/>
      <c r="KAZ180" s="176"/>
      <c r="KBA180" s="176"/>
      <c r="KBB180" s="176"/>
      <c r="KBC180" s="176"/>
      <c r="KBD180" s="176"/>
      <c r="KBE180" s="176"/>
      <c r="KBF180" s="176"/>
      <c r="KBG180" s="176"/>
      <c r="KBH180" s="176"/>
      <c r="KBI180" s="176"/>
      <c r="KBJ180" s="176"/>
      <c r="KBK180" s="176"/>
      <c r="KBL180" s="176"/>
      <c r="KBM180" s="176"/>
      <c r="KBN180" s="176"/>
      <c r="KBO180" s="176"/>
      <c r="KBP180" s="176"/>
      <c r="KBQ180" s="176"/>
      <c r="KBR180" s="176"/>
      <c r="KBS180" s="176"/>
      <c r="KBT180" s="176"/>
      <c r="KBU180" s="176"/>
      <c r="KBV180" s="176"/>
      <c r="KBW180" s="176"/>
      <c r="KBX180" s="176"/>
      <c r="KBY180" s="176"/>
      <c r="KBZ180" s="176"/>
      <c r="KCA180" s="176"/>
      <c r="KCB180" s="176"/>
      <c r="KCC180" s="176"/>
      <c r="KCD180" s="176"/>
      <c r="KCE180" s="176"/>
      <c r="KCF180" s="176"/>
      <c r="KCG180" s="176"/>
      <c r="KCH180" s="176"/>
      <c r="KCI180" s="176"/>
      <c r="KCJ180" s="176"/>
      <c r="KCK180" s="176"/>
      <c r="KCL180" s="176"/>
      <c r="KCM180" s="176"/>
      <c r="KCN180" s="176"/>
      <c r="KCO180" s="176"/>
      <c r="KCP180" s="176"/>
      <c r="KCQ180" s="176"/>
      <c r="KCR180" s="176"/>
      <c r="KCS180" s="176"/>
      <c r="KCT180" s="176"/>
      <c r="KCU180" s="176"/>
      <c r="KCV180" s="176"/>
      <c r="KCW180" s="176"/>
      <c r="KCX180" s="176"/>
      <c r="KCY180" s="176"/>
      <c r="KCZ180" s="176"/>
      <c r="KDA180" s="176"/>
      <c r="KDB180" s="176"/>
      <c r="KDC180" s="176"/>
      <c r="KDD180" s="176"/>
      <c r="KDE180" s="176"/>
      <c r="KDF180" s="176"/>
      <c r="KDG180" s="176"/>
      <c r="KDH180" s="176"/>
      <c r="KDI180" s="176"/>
      <c r="KDJ180" s="176"/>
      <c r="KDK180" s="176"/>
      <c r="KDL180" s="176"/>
      <c r="KDM180" s="176"/>
      <c r="KDN180" s="176"/>
      <c r="KDO180" s="176"/>
      <c r="KDP180" s="176"/>
      <c r="KDQ180" s="176"/>
      <c r="KDR180" s="176"/>
      <c r="KDS180" s="176"/>
      <c r="KDT180" s="176"/>
      <c r="KDU180" s="176"/>
      <c r="KDV180" s="176"/>
      <c r="KDW180" s="176"/>
      <c r="KDX180" s="176"/>
      <c r="KDY180" s="176"/>
      <c r="KDZ180" s="176"/>
      <c r="KEA180" s="176"/>
      <c r="KEB180" s="176"/>
      <c r="KEC180" s="176"/>
      <c r="KED180" s="176"/>
      <c r="KEE180" s="176"/>
      <c r="KEF180" s="176"/>
      <c r="KEG180" s="176"/>
      <c r="KEH180" s="176"/>
      <c r="KEI180" s="176"/>
      <c r="KEJ180" s="176"/>
      <c r="KEK180" s="176"/>
      <c r="KEL180" s="176"/>
      <c r="KEM180" s="176"/>
      <c r="KEN180" s="176"/>
      <c r="KEO180" s="176"/>
      <c r="KEP180" s="176"/>
      <c r="KEQ180" s="176"/>
      <c r="KER180" s="176"/>
      <c r="KES180" s="176"/>
      <c r="KET180" s="176"/>
      <c r="KEU180" s="176"/>
      <c r="KEV180" s="176"/>
      <c r="KEW180" s="176"/>
      <c r="KEX180" s="176"/>
      <c r="KEY180" s="176"/>
      <c r="KEZ180" s="176"/>
      <c r="KFA180" s="176"/>
      <c r="KFB180" s="176"/>
      <c r="KFC180" s="176"/>
      <c r="KFD180" s="176"/>
      <c r="KFE180" s="176"/>
      <c r="KFF180" s="176"/>
      <c r="KFG180" s="176"/>
      <c r="KFH180" s="176"/>
      <c r="KFI180" s="176"/>
      <c r="KFJ180" s="176"/>
      <c r="KFK180" s="176"/>
      <c r="KFL180" s="176"/>
      <c r="KFM180" s="176"/>
      <c r="KFN180" s="176"/>
      <c r="KFO180" s="176"/>
      <c r="KFP180" s="176"/>
      <c r="KFQ180" s="176"/>
      <c r="KFR180" s="176"/>
      <c r="KFS180" s="176"/>
      <c r="KFT180" s="176"/>
      <c r="KFU180" s="176"/>
      <c r="KFV180" s="176"/>
      <c r="KFW180" s="176"/>
      <c r="KFX180" s="176"/>
      <c r="KFY180" s="176"/>
      <c r="KFZ180" s="176"/>
      <c r="KGA180" s="176"/>
      <c r="KGB180" s="176"/>
      <c r="KGC180" s="176"/>
      <c r="KGD180" s="176"/>
      <c r="KGE180" s="176"/>
      <c r="KGF180" s="176"/>
      <c r="KGG180" s="176"/>
      <c r="KGH180" s="176"/>
      <c r="KGI180" s="176"/>
      <c r="KGJ180" s="176"/>
      <c r="KGK180" s="176"/>
      <c r="KGL180" s="176"/>
      <c r="KGM180" s="176"/>
      <c r="KGN180" s="176"/>
      <c r="KGO180" s="176"/>
      <c r="KGP180" s="176"/>
      <c r="KGQ180" s="176"/>
      <c r="KGR180" s="176"/>
      <c r="KGS180" s="176"/>
      <c r="KGT180" s="176"/>
      <c r="KGU180" s="176"/>
      <c r="KGV180" s="176"/>
      <c r="KGW180" s="176"/>
      <c r="KGX180" s="176"/>
      <c r="KGY180" s="176"/>
      <c r="KGZ180" s="176"/>
      <c r="KHA180" s="176"/>
      <c r="KHB180" s="176"/>
      <c r="KHC180" s="176"/>
      <c r="KHD180" s="176"/>
      <c r="KHE180" s="176"/>
      <c r="KHF180" s="176"/>
      <c r="KHG180" s="176"/>
      <c r="KHH180" s="176"/>
      <c r="KHI180" s="176"/>
      <c r="KHJ180" s="176"/>
      <c r="KHK180" s="176"/>
      <c r="KHL180" s="176"/>
      <c r="KHM180" s="176"/>
      <c r="KHN180" s="176"/>
      <c r="KHO180" s="176"/>
      <c r="KHP180" s="176"/>
      <c r="KHQ180" s="176"/>
      <c r="KHR180" s="176"/>
      <c r="KHS180" s="176"/>
      <c r="KHT180" s="176"/>
      <c r="KHU180" s="176"/>
      <c r="KHV180" s="176"/>
      <c r="KHW180" s="176"/>
      <c r="KHX180" s="176"/>
      <c r="KHY180" s="176"/>
      <c r="KHZ180" s="176"/>
      <c r="KIA180" s="176"/>
      <c r="KIB180" s="176"/>
      <c r="KIC180" s="176"/>
      <c r="KID180" s="176"/>
      <c r="KIE180" s="176"/>
      <c r="KIF180" s="176"/>
      <c r="KIG180" s="176"/>
      <c r="KIH180" s="176"/>
      <c r="KII180" s="176"/>
      <c r="KIJ180" s="176"/>
      <c r="KIK180" s="176"/>
      <c r="KIL180" s="176"/>
      <c r="KIM180" s="176"/>
      <c r="KIN180" s="176"/>
      <c r="KIO180" s="176"/>
      <c r="KIP180" s="176"/>
      <c r="KIQ180" s="176"/>
      <c r="KIR180" s="176"/>
      <c r="KIS180" s="176"/>
      <c r="KIT180" s="176"/>
      <c r="KIU180" s="176"/>
      <c r="KIV180" s="176"/>
      <c r="KIW180" s="176"/>
      <c r="KIX180" s="176"/>
      <c r="KIY180" s="176"/>
      <c r="KIZ180" s="176"/>
      <c r="KJA180" s="176"/>
      <c r="KJB180" s="176"/>
      <c r="KJC180" s="176"/>
      <c r="KJD180" s="176"/>
      <c r="KJE180" s="176"/>
      <c r="KJF180" s="176"/>
      <c r="KJG180" s="176"/>
      <c r="KJH180" s="176"/>
      <c r="KJI180" s="176"/>
      <c r="KJJ180" s="176"/>
      <c r="KJK180" s="176"/>
      <c r="KJL180" s="176"/>
      <c r="KJM180" s="176"/>
      <c r="KJN180" s="176"/>
      <c r="KJO180" s="176"/>
      <c r="KJP180" s="176"/>
      <c r="KJQ180" s="176"/>
      <c r="KJR180" s="176"/>
      <c r="KJS180" s="176"/>
      <c r="KJT180" s="176"/>
      <c r="KJU180" s="176"/>
      <c r="KJV180" s="176"/>
      <c r="KJW180" s="176"/>
      <c r="KJX180" s="176"/>
      <c r="KJY180" s="176"/>
      <c r="KJZ180" s="176"/>
      <c r="KKA180" s="176"/>
      <c r="KKB180" s="176"/>
      <c r="KKC180" s="176"/>
      <c r="KKD180" s="176"/>
      <c r="KKE180" s="176"/>
      <c r="KKF180" s="176"/>
      <c r="KKG180" s="176"/>
      <c r="KKH180" s="176"/>
      <c r="KKI180" s="176"/>
      <c r="KKJ180" s="176"/>
      <c r="KKK180" s="176"/>
      <c r="KKL180" s="176"/>
      <c r="KKM180" s="176"/>
      <c r="KKN180" s="176"/>
      <c r="KKO180" s="176"/>
      <c r="KKP180" s="176"/>
      <c r="KKQ180" s="176"/>
      <c r="KKR180" s="176"/>
      <c r="KKS180" s="176"/>
      <c r="KKT180" s="176"/>
      <c r="KKU180" s="176"/>
      <c r="KKV180" s="176"/>
      <c r="KKW180" s="176"/>
      <c r="KKX180" s="176"/>
      <c r="KKY180" s="176"/>
      <c r="KKZ180" s="176"/>
      <c r="KLA180" s="176"/>
      <c r="KLB180" s="176"/>
      <c r="KLC180" s="176"/>
      <c r="KLD180" s="176"/>
      <c r="KLE180" s="176"/>
      <c r="KLF180" s="176"/>
      <c r="KLG180" s="176"/>
      <c r="KLH180" s="176"/>
      <c r="KLI180" s="176"/>
      <c r="KLJ180" s="176"/>
      <c r="KLK180" s="176"/>
      <c r="KLL180" s="176"/>
      <c r="KLM180" s="176"/>
      <c r="KLN180" s="176"/>
      <c r="KLO180" s="176"/>
      <c r="KLP180" s="176"/>
      <c r="KLQ180" s="176"/>
      <c r="KLR180" s="176"/>
      <c r="KLS180" s="176"/>
      <c r="KLT180" s="176"/>
      <c r="KLU180" s="176"/>
      <c r="KLV180" s="176"/>
      <c r="KLW180" s="176"/>
      <c r="KLX180" s="176"/>
      <c r="KLY180" s="176"/>
      <c r="KLZ180" s="176"/>
      <c r="KMA180" s="176"/>
      <c r="KMB180" s="176"/>
      <c r="KMC180" s="176"/>
      <c r="KMD180" s="176"/>
      <c r="KME180" s="176"/>
      <c r="KMF180" s="176"/>
      <c r="KMG180" s="176"/>
      <c r="KMH180" s="176"/>
      <c r="KMI180" s="176"/>
      <c r="KMJ180" s="176"/>
      <c r="KMK180" s="176"/>
      <c r="KML180" s="176"/>
      <c r="KMM180" s="176"/>
      <c r="KMN180" s="176"/>
      <c r="KMO180" s="176"/>
      <c r="KMP180" s="176"/>
      <c r="KMQ180" s="176"/>
      <c r="KMR180" s="176"/>
      <c r="KMS180" s="176"/>
      <c r="KMT180" s="176"/>
      <c r="KMU180" s="176"/>
      <c r="KMV180" s="176"/>
      <c r="KMW180" s="176"/>
      <c r="KMX180" s="176"/>
      <c r="KMY180" s="176"/>
      <c r="KMZ180" s="176"/>
      <c r="KNA180" s="176"/>
      <c r="KNB180" s="176"/>
      <c r="KNC180" s="176"/>
      <c r="KND180" s="176"/>
      <c r="KNE180" s="176"/>
      <c r="KNF180" s="176"/>
      <c r="KNG180" s="176"/>
      <c r="KNH180" s="176"/>
      <c r="KNI180" s="176"/>
      <c r="KNJ180" s="176"/>
      <c r="KNK180" s="176"/>
      <c r="KNL180" s="176"/>
      <c r="KNM180" s="176"/>
      <c r="KNN180" s="176"/>
      <c r="KNO180" s="176"/>
      <c r="KNP180" s="176"/>
      <c r="KNQ180" s="176"/>
      <c r="KNR180" s="176"/>
      <c r="KNS180" s="176"/>
      <c r="KNT180" s="176"/>
      <c r="KNU180" s="176"/>
      <c r="KNV180" s="176"/>
      <c r="KNW180" s="176"/>
      <c r="KNX180" s="176"/>
      <c r="KNY180" s="176"/>
      <c r="KNZ180" s="176"/>
      <c r="KOA180" s="176"/>
      <c r="KOB180" s="176"/>
      <c r="KOC180" s="176"/>
      <c r="KOD180" s="176"/>
      <c r="KOE180" s="176"/>
      <c r="KOF180" s="176"/>
      <c r="KOG180" s="176"/>
      <c r="KOH180" s="176"/>
      <c r="KOI180" s="176"/>
      <c r="KOJ180" s="176"/>
      <c r="KOK180" s="176"/>
      <c r="KOL180" s="176"/>
      <c r="KOM180" s="176"/>
      <c r="KON180" s="176"/>
      <c r="KOO180" s="176"/>
      <c r="KOP180" s="176"/>
      <c r="KOQ180" s="176"/>
      <c r="KOR180" s="176"/>
      <c r="KOS180" s="176"/>
      <c r="KOT180" s="176"/>
      <c r="KOU180" s="176"/>
      <c r="KOV180" s="176"/>
      <c r="KOW180" s="176"/>
      <c r="KOX180" s="176"/>
      <c r="KOY180" s="176"/>
      <c r="KOZ180" s="176"/>
      <c r="KPA180" s="176"/>
      <c r="KPB180" s="176"/>
      <c r="KPC180" s="176"/>
      <c r="KPD180" s="176"/>
      <c r="KPE180" s="176"/>
      <c r="KPF180" s="176"/>
      <c r="KPG180" s="176"/>
      <c r="KPH180" s="176"/>
      <c r="KPI180" s="176"/>
      <c r="KPJ180" s="176"/>
      <c r="KPK180" s="176"/>
      <c r="KPL180" s="176"/>
      <c r="KPM180" s="176"/>
      <c r="KPN180" s="176"/>
      <c r="KPO180" s="176"/>
      <c r="KPP180" s="176"/>
      <c r="KPQ180" s="176"/>
      <c r="KPR180" s="176"/>
      <c r="KPS180" s="176"/>
      <c r="KPT180" s="176"/>
      <c r="KPU180" s="176"/>
      <c r="KPV180" s="176"/>
      <c r="KPW180" s="176"/>
      <c r="KPX180" s="176"/>
      <c r="KPY180" s="176"/>
      <c r="KPZ180" s="176"/>
      <c r="KQA180" s="176"/>
      <c r="KQB180" s="176"/>
      <c r="KQC180" s="176"/>
      <c r="KQD180" s="176"/>
      <c r="KQE180" s="176"/>
      <c r="KQF180" s="176"/>
      <c r="KQG180" s="176"/>
      <c r="KQH180" s="176"/>
      <c r="KQI180" s="176"/>
      <c r="KQJ180" s="176"/>
      <c r="KQK180" s="176"/>
      <c r="KQL180" s="176"/>
      <c r="KQM180" s="176"/>
      <c r="KQN180" s="176"/>
      <c r="KQO180" s="176"/>
      <c r="KQP180" s="176"/>
      <c r="KQQ180" s="176"/>
      <c r="KQR180" s="176"/>
      <c r="KQS180" s="176"/>
      <c r="KQT180" s="176"/>
      <c r="KQU180" s="176"/>
      <c r="KQV180" s="176"/>
      <c r="KQW180" s="176"/>
      <c r="KQX180" s="176"/>
      <c r="KQY180" s="176"/>
      <c r="KQZ180" s="176"/>
      <c r="KRA180" s="176"/>
      <c r="KRB180" s="176"/>
      <c r="KRC180" s="176"/>
      <c r="KRD180" s="176"/>
      <c r="KRE180" s="176"/>
      <c r="KRF180" s="176"/>
      <c r="KRG180" s="176"/>
      <c r="KRH180" s="176"/>
      <c r="KRI180" s="176"/>
      <c r="KRJ180" s="176"/>
      <c r="KRK180" s="176"/>
      <c r="KRL180" s="176"/>
      <c r="KRM180" s="176"/>
      <c r="KRN180" s="176"/>
      <c r="KRO180" s="176"/>
      <c r="KRP180" s="176"/>
      <c r="KRQ180" s="176"/>
      <c r="KRR180" s="176"/>
      <c r="KRS180" s="176"/>
      <c r="KRT180" s="176"/>
      <c r="KRU180" s="176"/>
      <c r="KRV180" s="176"/>
      <c r="KRW180" s="176"/>
      <c r="KRX180" s="176"/>
      <c r="KRY180" s="176"/>
      <c r="KRZ180" s="176"/>
      <c r="KSA180" s="176"/>
      <c r="KSB180" s="176"/>
      <c r="KSC180" s="176"/>
      <c r="KSD180" s="176"/>
      <c r="KSE180" s="176"/>
      <c r="KSF180" s="176"/>
      <c r="KSG180" s="176"/>
      <c r="KSH180" s="176"/>
      <c r="KSI180" s="176"/>
      <c r="KSJ180" s="176"/>
      <c r="KSK180" s="176"/>
      <c r="KSL180" s="176"/>
      <c r="KSM180" s="176"/>
      <c r="KSN180" s="176"/>
      <c r="KSO180" s="176"/>
      <c r="KSP180" s="176"/>
      <c r="KSQ180" s="176"/>
      <c r="KSR180" s="176"/>
      <c r="KSS180" s="176"/>
      <c r="KST180" s="176"/>
      <c r="KSU180" s="176"/>
      <c r="KSV180" s="176"/>
      <c r="KSW180" s="176"/>
      <c r="KSX180" s="176"/>
      <c r="KSY180" s="176"/>
      <c r="KSZ180" s="176"/>
      <c r="KTA180" s="176"/>
      <c r="KTB180" s="176"/>
      <c r="KTC180" s="176"/>
      <c r="KTD180" s="176"/>
      <c r="KTE180" s="176"/>
      <c r="KTF180" s="176"/>
      <c r="KTG180" s="176"/>
      <c r="KTH180" s="176"/>
      <c r="KTI180" s="176"/>
      <c r="KTJ180" s="176"/>
      <c r="KTK180" s="176"/>
      <c r="KTL180" s="176"/>
      <c r="KTM180" s="176"/>
      <c r="KTN180" s="176"/>
      <c r="KTO180" s="176"/>
      <c r="KTP180" s="176"/>
      <c r="KTQ180" s="176"/>
      <c r="KTR180" s="176"/>
      <c r="KTS180" s="176"/>
      <c r="KTT180" s="176"/>
      <c r="KTU180" s="176"/>
      <c r="KTV180" s="176"/>
      <c r="KTW180" s="176"/>
      <c r="KTX180" s="176"/>
      <c r="KTY180" s="176"/>
      <c r="KTZ180" s="176"/>
      <c r="KUA180" s="176"/>
      <c r="KUB180" s="176"/>
      <c r="KUC180" s="176"/>
      <c r="KUD180" s="176"/>
      <c r="KUE180" s="176"/>
      <c r="KUF180" s="176"/>
      <c r="KUG180" s="176"/>
      <c r="KUH180" s="176"/>
      <c r="KUI180" s="176"/>
      <c r="KUJ180" s="176"/>
      <c r="KUK180" s="176"/>
      <c r="KUL180" s="176"/>
      <c r="KUM180" s="176"/>
      <c r="KUN180" s="176"/>
      <c r="KUO180" s="176"/>
      <c r="KUP180" s="176"/>
      <c r="KUQ180" s="176"/>
      <c r="KUR180" s="176"/>
      <c r="KUS180" s="176"/>
      <c r="KUT180" s="176"/>
      <c r="KUU180" s="176"/>
      <c r="KUV180" s="176"/>
      <c r="KUW180" s="176"/>
      <c r="KUX180" s="176"/>
      <c r="KUY180" s="176"/>
      <c r="KUZ180" s="176"/>
      <c r="KVA180" s="176"/>
      <c r="KVB180" s="176"/>
      <c r="KVC180" s="176"/>
      <c r="KVD180" s="176"/>
      <c r="KVE180" s="176"/>
      <c r="KVF180" s="176"/>
      <c r="KVG180" s="176"/>
      <c r="KVH180" s="176"/>
      <c r="KVI180" s="176"/>
      <c r="KVJ180" s="176"/>
      <c r="KVK180" s="176"/>
      <c r="KVL180" s="176"/>
      <c r="KVM180" s="176"/>
      <c r="KVN180" s="176"/>
      <c r="KVO180" s="176"/>
      <c r="KVP180" s="176"/>
      <c r="KVQ180" s="176"/>
      <c r="KVR180" s="176"/>
      <c r="KVS180" s="176"/>
      <c r="KVT180" s="176"/>
      <c r="KVU180" s="176"/>
      <c r="KVV180" s="176"/>
      <c r="KVW180" s="176"/>
      <c r="KVX180" s="176"/>
      <c r="KVY180" s="176"/>
      <c r="KVZ180" s="176"/>
      <c r="KWA180" s="176"/>
      <c r="KWB180" s="176"/>
      <c r="KWC180" s="176"/>
      <c r="KWD180" s="176"/>
      <c r="KWE180" s="176"/>
      <c r="KWF180" s="176"/>
      <c r="KWG180" s="176"/>
      <c r="KWH180" s="176"/>
      <c r="KWI180" s="176"/>
      <c r="KWJ180" s="176"/>
      <c r="KWK180" s="176"/>
      <c r="KWL180" s="176"/>
      <c r="KWM180" s="176"/>
      <c r="KWN180" s="176"/>
      <c r="KWO180" s="176"/>
      <c r="KWP180" s="176"/>
      <c r="KWQ180" s="176"/>
      <c r="KWR180" s="176"/>
      <c r="KWS180" s="176"/>
      <c r="KWT180" s="176"/>
      <c r="KWU180" s="176"/>
      <c r="KWV180" s="176"/>
      <c r="KWW180" s="176"/>
      <c r="KWX180" s="176"/>
      <c r="KWY180" s="176"/>
      <c r="KWZ180" s="176"/>
      <c r="KXA180" s="176"/>
      <c r="KXB180" s="176"/>
      <c r="KXC180" s="176"/>
      <c r="KXD180" s="176"/>
      <c r="KXE180" s="176"/>
      <c r="KXF180" s="176"/>
      <c r="KXG180" s="176"/>
      <c r="KXH180" s="176"/>
      <c r="KXI180" s="176"/>
      <c r="KXJ180" s="176"/>
      <c r="KXK180" s="176"/>
      <c r="KXL180" s="176"/>
      <c r="KXM180" s="176"/>
      <c r="KXN180" s="176"/>
      <c r="KXO180" s="176"/>
      <c r="KXP180" s="176"/>
      <c r="KXQ180" s="176"/>
      <c r="KXR180" s="176"/>
      <c r="KXS180" s="176"/>
      <c r="KXT180" s="176"/>
      <c r="KXU180" s="176"/>
      <c r="KXV180" s="176"/>
      <c r="KXW180" s="176"/>
      <c r="KXX180" s="176"/>
      <c r="KXY180" s="176"/>
      <c r="KXZ180" s="176"/>
      <c r="KYA180" s="176"/>
      <c r="KYB180" s="176"/>
      <c r="KYC180" s="176"/>
      <c r="KYD180" s="176"/>
      <c r="KYE180" s="176"/>
      <c r="KYF180" s="176"/>
      <c r="KYG180" s="176"/>
      <c r="KYH180" s="176"/>
      <c r="KYI180" s="176"/>
      <c r="KYJ180" s="176"/>
      <c r="KYK180" s="176"/>
      <c r="KYL180" s="176"/>
      <c r="KYM180" s="176"/>
      <c r="KYN180" s="176"/>
      <c r="KYO180" s="176"/>
      <c r="KYP180" s="176"/>
      <c r="KYQ180" s="176"/>
      <c r="KYR180" s="176"/>
      <c r="KYS180" s="176"/>
      <c r="KYT180" s="176"/>
      <c r="KYU180" s="176"/>
      <c r="KYV180" s="176"/>
      <c r="KYW180" s="176"/>
      <c r="KYX180" s="176"/>
      <c r="KYY180" s="176"/>
      <c r="KYZ180" s="176"/>
      <c r="KZA180" s="176"/>
      <c r="KZB180" s="176"/>
      <c r="KZC180" s="176"/>
      <c r="KZD180" s="176"/>
      <c r="KZE180" s="176"/>
      <c r="KZF180" s="176"/>
      <c r="KZG180" s="176"/>
      <c r="KZH180" s="176"/>
      <c r="KZI180" s="176"/>
      <c r="KZJ180" s="176"/>
      <c r="KZK180" s="176"/>
      <c r="KZL180" s="176"/>
      <c r="KZM180" s="176"/>
      <c r="KZN180" s="176"/>
      <c r="KZO180" s="176"/>
      <c r="KZP180" s="176"/>
      <c r="KZQ180" s="176"/>
      <c r="KZR180" s="176"/>
      <c r="KZS180" s="176"/>
      <c r="KZT180" s="176"/>
      <c r="KZU180" s="176"/>
      <c r="KZV180" s="176"/>
      <c r="KZW180" s="176"/>
      <c r="KZX180" s="176"/>
      <c r="KZY180" s="176"/>
      <c r="KZZ180" s="176"/>
      <c r="LAA180" s="176"/>
      <c r="LAB180" s="176"/>
      <c r="LAC180" s="176"/>
      <c r="LAD180" s="176"/>
      <c r="LAE180" s="176"/>
      <c r="LAF180" s="176"/>
      <c r="LAG180" s="176"/>
      <c r="LAH180" s="176"/>
      <c r="LAI180" s="176"/>
      <c r="LAJ180" s="176"/>
      <c r="LAK180" s="176"/>
      <c r="LAL180" s="176"/>
      <c r="LAM180" s="176"/>
      <c r="LAN180" s="176"/>
      <c r="LAO180" s="176"/>
      <c r="LAP180" s="176"/>
      <c r="LAQ180" s="176"/>
      <c r="LAR180" s="176"/>
      <c r="LAS180" s="176"/>
      <c r="LAT180" s="176"/>
      <c r="LAU180" s="176"/>
      <c r="LAV180" s="176"/>
      <c r="LAW180" s="176"/>
      <c r="LAX180" s="176"/>
      <c r="LAY180" s="176"/>
      <c r="LAZ180" s="176"/>
      <c r="LBA180" s="176"/>
      <c r="LBB180" s="176"/>
      <c r="LBC180" s="176"/>
      <c r="LBD180" s="176"/>
      <c r="LBE180" s="176"/>
      <c r="LBF180" s="176"/>
      <c r="LBG180" s="176"/>
      <c r="LBH180" s="176"/>
      <c r="LBI180" s="176"/>
      <c r="LBJ180" s="176"/>
      <c r="LBK180" s="176"/>
      <c r="LBL180" s="176"/>
      <c r="LBM180" s="176"/>
      <c r="LBN180" s="176"/>
      <c r="LBO180" s="176"/>
      <c r="LBP180" s="176"/>
      <c r="LBQ180" s="176"/>
      <c r="LBR180" s="176"/>
      <c r="LBS180" s="176"/>
      <c r="LBT180" s="176"/>
      <c r="LBU180" s="176"/>
      <c r="LBV180" s="176"/>
      <c r="LBW180" s="176"/>
      <c r="LBX180" s="176"/>
      <c r="LBY180" s="176"/>
      <c r="LBZ180" s="176"/>
      <c r="LCA180" s="176"/>
      <c r="LCB180" s="176"/>
      <c r="LCC180" s="176"/>
      <c r="LCD180" s="176"/>
      <c r="LCE180" s="176"/>
      <c r="LCF180" s="176"/>
      <c r="LCG180" s="176"/>
      <c r="LCH180" s="176"/>
      <c r="LCI180" s="176"/>
      <c r="LCJ180" s="176"/>
      <c r="LCK180" s="176"/>
      <c r="LCL180" s="176"/>
      <c r="LCM180" s="176"/>
      <c r="LCN180" s="176"/>
      <c r="LCO180" s="176"/>
      <c r="LCP180" s="176"/>
      <c r="LCQ180" s="176"/>
      <c r="LCR180" s="176"/>
      <c r="LCS180" s="176"/>
      <c r="LCT180" s="176"/>
      <c r="LCU180" s="176"/>
      <c r="LCV180" s="176"/>
      <c r="LCW180" s="176"/>
      <c r="LCX180" s="176"/>
      <c r="LCY180" s="176"/>
      <c r="LCZ180" s="176"/>
      <c r="LDA180" s="176"/>
      <c r="LDB180" s="176"/>
      <c r="LDC180" s="176"/>
      <c r="LDD180" s="176"/>
      <c r="LDE180" s="176"/>
      <c r="LDF180" s="176"/>
      <c r="LDG180" s="176"/>
      <c r="LDH180" s="176"/>
      <c r="LDI180" s="176"/>
      <c r="LDJ180" s="176"/>
      <c r="LDK180" s="176"/>
      <c r="LDL180" s="176"/>
      <c r="LDM180" s="176"/>
      <c r="LDN180" s="176"/>
      <c r="LDO180" s="176"/>
      <c r="LDP180" s="176"/>
      <c r="LDQ180" s="176"/>
      <c r="LDR180" s="176"/>
      <c r="LDS180" s="176"/>
      <c r="LDT180" s="176"/>
      <c r="LDU180" s="176"/>
      <c r="LDV180" s="176"/>
      <c r="LDW180" s="176"/>
      <c r="LDX180" s="176"/>
      <c r="LDY180" s="176"/>
      <c r="LDZ180" s="176"/>
      <c r="LEA180" s="176"/>
      <c r="LEB180" s="176"/>
      <c r="LEC180" s="176"/>
      <c r="LED180" s="176"/>
      <c r="LEE180" s="176"/>
      <c r="LEF180" s="176"/>
      <c r="LEG180" s="176"/>
      <c r="LEH180" s="176"/>
      <c r="LEI180" s="176"/>
      <c r="LEJ180" s="176"/>
      <c r="LEK180" s="176"/>
      <c r="LEL180" s="176"/>
      <c r="LEM180" s="176"/>
      <c r="LEN180" s="176"/>
      <c r="LEO180" s="176"/>
      <c r="LEP180" s="176"/>
      <c r="LEQ180" s="176"/>
      <c r="LER180" s="176"/>
      <c r="LES180" s="176"/>
      <c r="LET180" s="176"/>
      <c r="LEU180" s="176"/>
      <c r="LEV180" s="176"/>
      <c r="LEW180" s="176"/>
      <c r="LEX180" s="176"/>
      <c r="LEY180" s="176"/>
      <c r="LEZ180" s="176"/>
      <c r="LFA180" s="176"/>
      <c r="LFB180" s="176"/>
      <c r="LFC180" s="176"/>
      <c r="LFD180" s="176"/>
      <c r="LFE180" s="176"/>
      <c r="LFF180" s="176"/>
      <c r="LFG180" s="176"/>
      <c r="LFH180" s="176"/>
      <c r="LFI180" s="176"/>
      <c r="LFJ180" s="176"/>
      <c r="LFK180" s="176"/>
      <c r="LFL180" s="176"/>
      <c r="LFM180" s="176"/>
      <c r="LFN180" s="176"/>
      <c r="LFO180" s="176"/>
      <c r="LFP180" s="176"/>
      <c r="LFQ180" s="176"/>
      <c r="LFR180" s="176"/>
      <c r="LFS180" s="176"/>
      <c r="LFT180" s="176"/>
      <c r="LFU180" s="176"/>
      <c r="LFV180" s="176"/>
      <c r="LFW180" s="176"/>
      <c r="LFX180" s="176"/>
      <c r="LFY180" s="176"/>
      <c r="LFZ180" s="176"/>
      <c r="LGA180" s="176"/>
      <c r="LGB180" s="176"/>
      <c r="LGC180" s="176"/>
      <c r="LGD180" s="176"/>
      <c r="LGE180" s="176"/>
      <c r="LGF180" s="176"/>
      <c r="LGG180" s="176"/>
      <c r="LGH180" s="176"/>
      <c r="LGI180" s="176"/>
      <c r="LGJ180" s="176"/>
      <c r="LGK180" s="176"/>
      <c r="LGL180" s="176"/>
      <c r="LGM180" s="176"/>
      <c r="LGN180" s="176"/>
      <c r="LGO180" s="176"/>
      <c r="LGP180" s="176"/>
      <c r="LGQ180" s="176"/>
      <c r="LGR180" s="176"/>
      <c r="LGS180" s="176"/>
      <c r="LGT180" s="176"/>
      <c r="LGU180" s="176"/>
      <c r="LGV180" s="176"/>
      <c r="LGW180" s="176"/>
      <c r="LGX180" s="176"/>
      <c r="LGY180" s="176"/>
      <c r="LGZ180" s="176"/>
      <c r="LHA180" s="176"/>
      <c r="LHB180" s="176"/>
      <c r="LHC180" s="176"/>
      <c r="LHD180" s="176"/>
      <c r="LHE180" s="176"/>
      <c r="LHF180" s="176"/>
      <c r="LHG180" s="176"/>
      <c r="LHH180" s="176"/>
      <c r="LHI180" s="176"/>
      <c r="LHJ180" s="176"/>
      <c r="LHK180" s="176"/>
      <c r="LHL180" s="176"/>
      <c r="LHM180" s="176"/>
      <c r="LHN180" s="176"/>
      <c r="LHO180" s="176"/>
      <c r="LHP180" s="176"/>
      <c r="LHQ180" s="176"/>
      <c r="LHR180" s="176"/>
      <c r="LHS180" s="176"/>
      <c r="LHT180" s="176"/>
      <c r="LHU180" s="176"/>
      <c r="LHV180" s="176"/>
      <c r="LHW180" s="176"/>
      <c r="LHX180" s="176"/>
      <c r="LHY180" s="176"/>
      <c r="LHZ180" s="176"/>
      <c r="LIA180" s="176"/>
      <c r="LIB180" s="176"/>
      <c r="LIC180" s="176"/>
      <c r="LID180" s="176"/>
      <c r="LIE180" s="176"/>
      <c r="LIF180" s="176"/>
      <c r="LIG180" s="176"/>
      <c r="LIH180" s="176"/>
      <c r="LII180" s="176"/>
      <c r="LIJ180" s="176"/>
      <c r="LIK180" s="176"/>
      <c r="LIL180" s="176"/>
      <c r="LIM180" s="176"/>
      <c r="LIN180" s="176"/>
      <c r="LIO180" s="176"/>
      <c r="LIP180" s="176"/>
      <c r="LIQ180" s="176"/>
      <c r="LIR180" s="176"/>
      <c r="LIS180" s="176"/>
      <c r="LIT180" s="176"/>
      <c r="LIU180" s="176"/>
      <c r="LIV180" s="176"/>
      <c r="LIW180" s="176"/>
      <c r="LIX180" s="176"/>
      <c r="LIY180" s="176"/>
      <c r="LIZ180" s="176"/>
      <c r="LJA180" s="176"/>
      <c r="LJB180" s="176"/>
      <c r="LJC180" s="176"/>
      <c r="LJD180" s="176"/>
      <c r="LJE180" s="176"/>
      <c r="LJF180" s="176"/>
      <c r="LJG180" s="176"/>
      <c r="LJH180" s="176"/>
      <c r="LJI180" s="176"/>
      <c r="LJJ180" s="176"/>
      <c r="LJK180" s="176"/>
      <c r="LJL180" s="176"/>
      <c r="LJM180" s="176"/>
      <c r="LJN180" s="176"/>
      <c r="LJO180" s="176"/>
      <c r="LJP180" s="176"/>
      <c r="LJQ180" s="176"/>
      <c r="LJR180" s="176"/>
      <c r="LJS180" s="176"/>
      <c r="LJT180" s="176"/>
      <c r="LJU180" s="176"/>
      <c r="LJV180" s="176"/>
      <c r="LJW180" s="176"/>
      <c r="LJX180" s="176"/>
      <c r="LJY180" s="176"/>
      <c r="LJZ180" s="176"/>
      <c r="LKA180" s="176"/>
      <c r="LKB180" s="176"/>
      <c r="LKC180" s="176"/>
      <c r="LKD180" s="176"/>
      <c r="LKE180" s="176"/>
      <c r="LKF180" s="176"/>
      <c r="LKG180" s="176"/>
      <c r="LKH180" s="176"/>
      <c r="LKI180" s="176"/>
      <c r="LKJ180" s="176"/>
      <c r="LKK180" s="176"/>
      <c r="LKL180" s="176"/>
      <c r="LKM180" s="176"/>
      <c r="LKN180" s="176"/>
      <c r="LKO180" s="176"/>
      <c r="LKP180" s="176"/>
      <c r="LKQ180" s="176"/>
      <c r="LKR180" s="176"/>
      <c r="LKS180" s="176"/>
      <c r="LKT180" s="176"/>
      <c r="LKU180" s="176"/>
      <c r="LKV180" s="176"/>
      <c r="LKW180" s="176"/>
      <c r="LKX180" s="176"/>
      <c r="LKY180" s="176"/>
      <c r="LKZ180" s="176"/>
      <c r="LLA180" s="176"/>
      <c r="LLB180" s="176"/>
      <c r="LLC180" s="176"/>
      <c r="LLD180" s="176"/>
      <c r="LLE180" s="176"/>
      <c r="LLF180" s="176"/>
      <c r="LLG180" s="176"/>
      <c r="LLH180" s="176"/>
      <c r="LLI180" s="176"/>
      <c r="LLJ180" s="176"/>
      <c r="LLK180" s="176"/>
      <c r="LLL180" s="176"/>
      <c r="LLM180" s="176"/>
      <c r="LLN180" s="176"/>
      <c r="LLO180" s="176"/>
      <c r="LLP180" s="176"/>
      <c r="LLQ180" s="176"/>
      <c r="LLR180" s="176"/>
      <c r="LLS180" s="176"/>
      <c r="LLT180" s="176"/>
      <c r="LLU180" s="176"/>
      <c r="LLV180" s="176"/>
      <c r="LLW180" s="176"/>
      <c r="LLX180" s="176"/>
      <c r="LLY180" s="176"/>
      <c r="LLZ180" s="176"/>
      <c r="LMA180" s="176"/>
      <c r="LMB180" s="176"/>
      <c r="LMC180" s="176"/>
      <c r="LMD180" s="176"/>
      <c r="LME180" s="176"/>
      <c r="LMF180" s="176"/>
      <c r="LMG180" s="176"/>
      <c r="LMH180" s="176"/>
      <c r="LMI180" s="176"/>
      <c r="LMJ180" s="176"/>
      <c r="LMK180" s="176"/>
      <c r="LML180" s="176"/>
      <c r="LMM180" s="176"/>
      <c r="LMN180" s="176"/>
      <c r="LMO180" s="176"/>
      <c r="LMP180" s="176"/>
      <c r="LMQ180" s="176"/>
      <c r="LMR180" s="176"/>
      <c r="LMS180" s="176"/>
      <c r="LMT180" s="176"/>
      <c r="LMU180" s="176"/>
      <c r="LMV180" s="176"/>
      <c r="LMW180" s="176"/>
      <c r="LMX180" s="176"/>
      <c r="LMY180" s="176"/>
      <c r="LMZ180" s="176"/>
      <c r="LNA180" s="176"/>
      <c r="LNB180" s="176"/>
      <c r="LNC180" s="176"/>
      <c r="LND180" s="176"/>
      <c r="LNE180" s="176"/>
      <c r="LNF180" s="176"/>
      <c r="LNG180" s="176"/>
      <c r="LNH180" s="176"/>
      <c r="LNI180" s="176"/>
      <c r="LNJ180" s="176"/>
      <c r="LNK180" s="176"/>
      <c r="LNL180" s="176"/>
      <c r="LNM180" s="176"/>
      <c r="LNN180" s="176"/>
      <c r="LNO180" s="176"/>
      <c r="LNP180" s="176"/>
      <c r="LNQ180" s="176"/>
      <c r="LNR180" s="176"/>
      <c r="LNS180" s="176"/>
      <c r="LNT180" s="176"/>
      <c r="LNU180" s="176"/>
      <c r="LNV180" s="176"/>
      <c r="LNW180" s="176"/>
      <c r="LNX180" s="176"/>
      <c r="LNY180" s="176"/>
      <c r="LNZ180" s="176"/>
      <c r="LOA180" s="176"/>
      <c r="LOB180" s="176"/>
      <c r="LOC180" s="176"/>
      <c r="LOD180" s="176"/>
      <c r="LOE180" s="176"/>
      <c r="LOF180" s="176"/>
      <c r="LOG180" s="176"/>
      <c r="LOH180" s="176"/>
      <c r="LOI180" s="176"/>
      <c r="LOJ180" s="176"/>
      <c r="LOK180" s="176"/>
      <c r="LOL180" s="176"/>
      <c r="LOM180" s="176"/>
      <c r="LON180" s="176"/>
      <c r="LOO180" s="176"/>
      <c r="LOP180" s="176"/>
      <c r="LOQ180" s="176"/>
      <c r="LOR180" s="176"/>
      <c r="LOS180" s="176"/>
      <c r="LOT180" s="176"/>
      <c r="LOU180" s="176"/>
      <c r="LOV180" s="176"/>
      <c r="LOW180" s="176"/>
      <c r="LOX180" s="176"/>
      <c r="LOY180" s="176"/>
      <c r="LOZ180" s="176"/>
      <c r="LPA180" s="176"/>
      <c r="LPB180" s="176"/>
      <c r="LPC180" s="176"/>
      <c r="LPD180" s="176"/>
      <c r="LPE180" s="176"/>
      <c r="LPF180" s="176"/>
      <c r="LPG180" s="176"/>
      <c r="LPH180" s="176"/>
      <c r="LPI180" s="176"/>
      <c r="LPJ180" s="176"/>
      <c r="LPK180" s="176"/>
      <c r="LPL180" s="176"/>
      <c r="LPM180" s="176"/>
      <c r="LPN180" s="176"/>
      <c r="LPO180" s="176"/>
      <c r="LPP180" s="176"/>
      <c r="LPQ180" s="176"/>
      <c r="LPR180" s="176"/>
      <c r="LPS180" s="176"/>
      <c r="LPT180" s="176"/>
      <c r="LPU180" s="176"/>
      <c r="LPV180" s="176"/>
      <c r="LPW180" s="176"/>
      <c r="LPX180" s="176"/>
      <c r="LPY180" s="176"/>
      <c r="LPZ180" s="176"/>
      <c r="LQA180" s="176"/>
      <c r="LQB180" s="176"/>
      <c r="LQC180" s="176"/>
      <c r="LQD180" s="176"/>
      <c r="LQE180" s="176"/>
      <c r="LQF180" s="176"/>
      <c r="LQG180" s="176"/>
      <c r="LQH180" s="176"/>
      <c r="LQI180" s="176"/>
      <c r="LQJ180" s="176"/>
      <c r="LQK180" s="176"/>
      <c r="LQL180" s="176"/>
      <c r="LQM180" s="176"/>
      <c r="LQN180" s="176"/>
      <c r="LQO180" s="176"/>
      <c r="LQP180" s="176"/>
      <c r="LQQ180" s="176"/>
      <c r="LQR180" s="176"/>
      <c r="LQS180" s="176"/>
      <c r="LQT180" s="176"/>
      <c r="LQU180" s="176"/>
      <c r="LQV180" s="176"/>
      <c r="LQW180" s="176"/>
      <c r="LQX180" s="176"/>
      <c r="LQY180" s="176"/>
      <c r="LQZ180" s="176"/>
      <c r="LRA180" s="176"/>
      <c r="LRB180" s="176"/>
      <c r="LRC180" s="176"/>
      <c r="LRD180" s="176"/>
      <c r="LRE180" s="176"/>
      <c r="LRF180" s="176"/>
      <c r="LRG180" s="176"/>
      <c r="LRH180" s="176"/>
      <c r="LRI180" s="176"/>
      <c r="LRJ180" s="176"/>
      <c r="LRK180" s="176"/>
      <c r="LRL180" s="176"/>
      <c r="LRM180" s="176"/>
      <c r="LRN180" s="176"/>
      <c r="LRO180" s="176"/>
      <c r="LRP180" s="176"/>
      <c r="LRQ180" s="176"/>
      <c r="LRR180" s="176"/>
      <c r="LRS180" s="176"/>
      <c r="LRT180" s="176"/>
      <c r="LRU180" s="176"/>
      <c r="LRV180" s="176"/>
      <c r="LRW180" s="176"/>
      <c r="LRX180" s="176"/>
      <c r="LRY180" s="176"/>
      <c r="LRZ180" s="176"/>
      <c r="LSA180" s="176"/>
      <c r="LSB180" s="176"/>
      <c r="LSC180" s="176"/>
      <c r="LSD180" s="176"/>
      <c r="LSE180" s="176"/>
      <c r="LSF180" s="176"/>
      <c r="LSG180" s="176"/>
      <c r="LSH180" s="176"/>
      <c r="LSI180" s="176"/>
      <c r="LSJ180" s="176"/>
      <c r="LSK180" s="176"/>
      <c r="LSL180" s="176"/>
      <c r="LSM180" s="176"/>
      <c r="LSN180" s="176"/>
      <c r="LSO180" s="176"/>
      <c r="LSP180" s="176"/>
      <c r="LSQ180" s="176"/>
      <c r="LSR180" s="176"/>
      <c r="LSS180" s="176"/>
      <c r="LST180" s="176"/>
      <c r="LSU180" s="176"/>
      <c r="LSV180" s="176"/>
      <c r="LSW180" s="176"/>
      <c r="LSX180" s="176"/>
      <c r="LSY180" s="176"/>
      <c r="LSZ180" s="176"/>
      <c r="LTA180" s="176"/>
      <c r="LTB180" s="176"/>
      <c r="LTC180" s="176"/>
      <c r="LTD180" s="176"/>
      <c r="LTE180" s="176"/>
      <c r="LTF180" s="176"/>
      <c r="LTG180" s="176"/>
      <c r="LTH180" s="176"/>
      <c r="LTI180" s="176"/>
      <c r="LTJ180" s="176"/>
      <c r="LTK180" s="176"/>
      <c r="LTL180" s="176"/>
      <c r="LTM180" s="176"/>
      <c r="LTN180" s="176"/>
      <c r="LTO180" s="176"/>
      <c r="LTP180" s="176"/>
      <c r="LTQ180" s="176"/>
      <c r="LTR180" s="176"/>
      <c r="LTS180" s="176"/>
      <c r="LTT180" s="176"/>
      <c r="LTU180" s="176"/>
      <c r="LTV180" s="176"/>
      <c r="LTW180" s="176"/>
      <c r="LTX180" s="176"/>
      <c r="LTY180" s="176"/>
      <c r="LTZ180" s="176"/>
      <c r="LUA180" s="176"/>
      <c r="LUB180" s="176"/>
      <c r="LUC180" s="176"/>
      <c r="LUD180" s="176"/>
      <c r="LUE180" s="176"/>
      <c r="LUF180" s="176"/>
      <c r="LUG180" s="176"/>
      <c r="LUH180" s="176"/>
      <c r="LUI180" s="176"/>
      <c r="LUJ180" s="176"/>
      <c r="LUK180" s="176"/>
      <c r="LUL180" s="176"/>
      <c r="LUM180" s="176"/>
      <c r="LUN180" s="176"/>
      <c r="LUO180" s="176"/>
      <c r="LUP180" s="176"/>
      <c r="LUQ180" s="176"/>
      <c r="LUR180" s="176"/>
      <c r="LUS180" s="176"/>
      <c r="LUT180" s="176"/>
      <c r="LUU180" s="176"/>
      <c r="LUV180" s="176"/>
      <c r="LUW180" s="176"/>
      <c r="LUX180" s="176"/>
      <c r="LUY180" s="176"/>
      <c r="LUZ180" s="176"/>
      <c r="LVA180" s="176"/>
      <c r="LVB180" s="176"/>
      <c r="LVC180" s="176"/>
      <c r="LVD180" s="176"/>
      <c r="LVE180" s="176"/>
      <c r="LVF180" s="176"/>
      <c r="LVG180" s="176"/>
      <c r="LVH180" s="176"/>
      <c r="LVI180" s="176"/>
      <c r="LVJ180" s="176"/>
      <c r="LVK180" s="176"/>
      <c r="LVL180" s="176"/>
      <c r="LVM180" s="176"/>
      <c r="LVN180" s="176"/>
      <c r="LVO180" s="176"/>
      <c r="LVP180" s="176"/>
      <c r="LVQ180" s="176"/>
      <c r="LVR180" s="176"/>
      <c r="LVS180" s="176"/>
      <c r="LVT180" s="176"/>
      <c r="LVU180" s="176"/>
      <c r="LVV180" s="176"/>
      <c r="LVW180" s="176"/>
      <c r="LVX180" s="176"/>
      <c r="LVY180" s="176"/>
      <c r="LVZ180" s="176"/>
      <c r="LWA180" s="176"/>
      <c r="LWB180" s="176"/>
      <c r="LWC180" s="176"/>
      <c r="LWD180" s="176"/>
      <c r="LWE180" s="176"/>
      <c r="LWF180" s="176"/>
      <c r="LWG180" s="176"/>
      <c r="LWH180" s="176"/>
      <c r="LWI180" s="176"/>
      <c r="LWJ180" s="176"/>
      <c r="LWK180" s="176"/>
      <c r="LWL180" s="176"/>
      <c r="LWM180" s="176"/>
      <c r="LWN180" s="176"/>
      <c r="LWO180" s="176"/>
      <c r="LWP180" s="176"/>
      <c r="LWQ180" s="176"/>
      <c r="LWR180" s="176"/>
      <c r="LWS180" s="176"/>
      <c r="LWT180" s="176"/>
      <c r="LWU180" s="176"/>
      <c r="LWV180" s="176"/>
      <c r="LWW180" s="176"/>
      <c r="LWX180" s="176"/>
      <c r="LWY180" s="176"/>
      <c r="LWZ180" s="176"/>
      <c r="LXA180" s="176"/>
      <c r="LXB180" s="176"/>
      <c r="LXC180" s="176"/>
      <c r="LXD180" s="176"/>
      <c r="LXE180" s="176"/>
      <c r="LXF180" s="176"/>
      <c r="LXG180" s="176"/>
      <c r="LXH180" s="176"/>
      <c r="LXI180" s="176"/>
      <c r="LXJ180" s="176"/>
      <c r="LXK180" s="176"/>
      <c r="LXL180" s="176"/>
      <c r="LXM180" s="176"/>
      <c r="LXN180" s="176"/>
      <c r="LXO180" s="176"/>
      <c r="LXP180" s="176"/>
      <c r="LXQ180" s="176"/>
      <c r="LXR180" s="176"/>
      <c r="LXS180" s="176"/>
      <c r="LXT180" s="176"/>
      <c r="LXU180" s="176"/>
      <c r="LXV180" s="176"/>
      <c r="LXW180" s="176"/>
      <c r="LXX180" s="176"/>
      <c r="LXY180" s="176"/>
      <c r="LXZ180" s="176"/>
      <c r="LYA180" s="176"/>
      <c r="LYB180" s="176"/>
      <c r="LYC180" s="176"/>
      <c r="LYD180" s="176"/>
      <c r="LYE180" s="176"/>
      <c r="LYF180" s="176"/>
      <c r="LYG180" s="176"/>
      <c r="LYH180" s="176"/>
      <c r="LYI180" s="176"/>
      <c r="LYJ180" s="176"/>
      <c r="LYK180" s="176"/>
      <c r="LYL180" s="176"/>
      <c r="LYM180" s="176"/>
      <c r="LYN180" s="176"/>
      <c r="LYO180" s="176"/>
      <c r="LYP180" s="176"/>
      <c r="LYQ180" s="176"/>
      <c r="LYR180" s="176"/>
      <c r="LYS180" s="176"/>
      <c r="LYT180" s="176"/>
      <c r="LYU180" s="176"/>
      <c r="LYV180" s="176"/>
      <c r="LYW180" s="176"/>
      <c r="LYX180" s="176"/>
      <c r="LYY180" s="176"/>
      <c r="LYZ180" s="176"/>
      <c r="LZA180" s="176"/>
      <c r="LZB180" s="176"/>
      <c r="LZC180" s="176"/>
      <c r="LZD180" s="176"/>
      <c r="LZE180" s="176"/>
      <c r="LZF180" s="176"/>
      <c r="LZG180" s="176"/>
      <c r="LZH180" s="176"/>
      <c r="LZI180" s="176"/>
      <c r="LZJ180" s="176"/>
      <c r="LZK180" s="176"/>
      <c r="LZL180" s="176"/>
      <c r="LZM180" s="176"/>
      <c r="LZN180" s="176"/>
      <c r="LZO180" s="176"/>
      <c r="LZP180" s="176"/>
      <c r="LZQ180" s="176"/>
      <c r="LZR180" s="176"/>
      <c r="LZS180" s="176"/>
      <c r="LZT180" s="176"/>
      <c r="LZU180" s="176"/>
      <c r="LZV180" s="176"/>
      <c r="LZW180" s="176"/>
      <c r="LZX180" s="176"/>
      <c r="LZY180" s="176"/>
      <c r="LZZ180" s="176"/>
      <c r="MAA180" s="176"/>
      <c r="MAB180" s="176"/>
      <c r="MAC180" s="176"/>
      <c r="MAD180" s="176"/>
      <c r="MAE180" s="176"/>
      <c r="MAF180" s="176"/>
      <c r="MAG180" s="176"/>
      <c r="MAH180" s="176"/>
      <c r="MAI180" s="176"/>
      <c r="MAJ180" s="176"/>
      <c r="MAK180" s="176"/>
      <c r="MAL180" s="176"/>
      <c r="MAM180" s="176"/>
      <c r="MAN180" s="176"/>
      <c r="MAO180" s="176"/>
      <c r="MAP180" s="176"/>
      <c r="MAQ180" s="176"/>
      <c r="MAR180" s="176"/>
      <c r="MAS180" s="176"/>
      <c r="MAT180" s="176"/>
      <c r="MAU180" s="176"/>
      <c r="MAV180" s="176"/>
      <c r="MAW180" s="176"/>
      <c r="MAX180" s="176"/>
      <c r="MAY180" s="176"/>
      <c r="MAZ180" s="176"/>
      <c r="MBA180" s="176"/>
      <c r="MBB180" s="176"/>
      <c r="MBC180" s="176"/>
      <c r="MBD180" s="176"/>
      <c r="MBE180" s="176"/>
      <c r="MBF180" s="176"/>
      <c r="MBG180" s="176"/>
      <c r="MBH180" s="176"/>
      <c r="MBI180" s="176"/>
      <c r="MBJ180" s="176"/>
      <c r="MBK180" s="176"/>
      <c r="MBL180" s="176"/>
      <c r="MBM180" s="176"/>
      <c r="MBN180" s="176"/>
      <c r="MBO180" s="176"/>
      <c r="MBP180" s="176"/>
      <c r="MBQ180" s="176"/>
      <c r="MBR180" s="176"/>
      <c r="MBS180" s="176"/>
      <c r="MBT180" s="176"/>
      <c r="MBU180" s="176"/>
      <c r="MBV180" s="176"/>
      <c r="MBW180" s="176"/>
      <c r="MBX180" s="176"/>
      <c r="MBY180" s="176"/>
      <c r="MBZ180" s="176"/>
      <c r="MCA180" s="176"/>
      <c r="MCB180" s="176"/>
      <c r="MCC180" s="176"/>
      <c r="MCD180" s="176"/>
      <c r="MCE180" s="176"/>
      <c r="MCF180" s="176"/>
      <c r="MCG180" s="176"/>
      <c r="MCH180" s="176"/>
      <c r="MCI180" s="176"/>
      <c r="MCJ180" s="176"/>
      <c r="MCK180" s="176"/>
      <c r="MCL180" s="176"/>
      <c r="MCM180" s="176"/>
      <c r="MCN180" s="176"/>
      <c r="MCO180" s="176"/>
      <c r="MCP180" s="176"/>
      <c r="MCQ180" s="176"/>
      <c r="MCR180" s="176"/>
      <c r="MCS180" s="176"/>
      <c r="MCT180" s="176"/>
      <c r="MCU180" s="176"/>
      <c r="MCV180" s="176"/>
      <c r="MCW180" s="176"/>
      <c r="MCX180" s="176"/>
      <c r="MCY180" s="176"/>
      <c r="MCZ180" s="176"/>
      <c r="MDA180" s="176"/>
      <c r="MDB180" s="176"/>
      <c r="MDC180" s="176"/>
      <c r="MDD180" s="176"/>
      <c r="MDE180" s="176"/>
      <c r="MDF180" s="176"/>
      <c r="MDG180" s="176"/>
      <c r="MDH180" s="176"/>
      <c r="MDI180" s="176"/>
      <c r="MDJ180" s="176"/>
      <c r="MDK180" s="176"/>
      <c r="MDL180" s="176"/>
      <c r="MDM180" s="176"/>
      <c r="MDN180" s="176"/>
      <c r="MDO180" s="176"/>
      <c r="MDP180" s="176"/>
      <c r="MDQ180" s="176"/>
      <c r="MDR180" s="176"/>
      <c r="MDS180" s="176"/>
      <c r="MDT180" s="176"/>
      <c r="MDU180" s="176"/>
      <c r="MDV180" s="176"/>
      <c r="MDW180" s="176"/>
      <c r="MDX180" s="176"/>
      <c r="MDY180" s="176"/>
      <c r="MDZ180" s="176"/>
      <c r="MEA180" s="176"/>
      <c r="MEB180" s="176"/>
      <c r="MEC180" s="176"/>
      <c r="MED180" s="176"/>
      <c r="MEE180" s="176"/>
      <c r="MEF180" s="176"/>
      <c r="MEG180" s="176"/>
      <c r="MEH180" s="176"/>
      <c r="MEI180" s="176"/>
      <c r="MEJ180" s="176"/>
      <c r="MEK180" s="176"/>
      <c r="MEL180" s="176"/>
      <c r="MEM180" s="176"/>
      <c r="MEN180" s="176"/>
      <c r="MEO180" s="176"/>
      <c r="MEP180" s="176"/>
      <c r="MEQ180" s="176"/>
      <c r="MER180" s="176"/>
      <c r="MES180" s="176"/>
      <c r="MET180" s="176"/>
      <c r="MEU180" s="176"/>
      <c r="MEV180" s="176"/>
      <c r="MEW180" s="176"/>
      <c r="MEX180" s="176"/>
      <c r="MEY180" s="176"/>
      <c r="MEZ180" s="176"/>
      <c r="MFA180" s="176"/>
      <c r="MFB180" s="176"/>
      <c r="MFC180" s="176"/>
      <c r="MFD180" s="176"/>
      <c r="MFE180" s="176"/>
      <c r="MFF180" s="176"/>
      <c r="MFG180" s="176"/>
      <c r="MFH180" s="176"/>
      <c r="MFI180" s="176"/>
      <c r="MFJ180" s="176"/>
      <c r="MFK180" s="176"/>
      <c r="MFL180" s="176"/>
      <c r="MFM180" s="176"/>
      <c r="MFN180" s="176"/>
      <c r="MFO180" s="176"/>
      <c r="MFP180" s="176"/>
      <c r="MFQ180" s="176"/>
      <c r="MFR180" s="176"/>
      <c r="MFS180" s="176"/>
      <c r="MFT180" s="176"/>
      <c r="MFU180" s="176"/>
      <c r="MFV180" s="176"/>
      <c r="MFW180" s="176"/>
      <c r="MFX180" s="176"/>
      <c r="MFY180" s="176"/>
      <c r="MFZ180" s="176"/>
      <c r="MGA180" s="176"/>
      <c r="MGB180" s="176"/>
      <c r="MGC180" s="176"/>
      <c r="MGD180" s="176"/>
      <c r="MGE180" s="176"/>
      <c r="MGF180" s="176"/>
      <c r="MGG180" s="176"/>
      <c r="MGH180" s="176"/>
      <c r="MGI180" s="176"/>
      <c r="MGJ180" s="176"/>
      <c r="MGK180" s="176"/>
      <c r="MGL180" s="176"/>
      <c r="MGM180" s="176"/>
      <c r="MGN180" s="176"/>
      <c r="MGO180" s="176"/>
      <c r="MGP180" s="176"/>
      <c r="MGQ180" s="176"/>
      <c r="MGR180" s="176"/>
      <c r="MGS180" s="176"/>
      <c r="MGT180" s="176"/>
      <c r="MGU180" s="176"/>
      <c r="MGV180" s="176"/>
      <c r="MGW180" s="176"/>
      <c r="MGX180" s="176"/>
      <c r="MGY180" s="176"/>
      <c r="MGZ180" s="176"/>
      <c r="MHA180" s="176"/>
      <c r="MHB180" s="176"/>
      <c r="MHC180" s="176"/>
      <c r="MHD180" s="176"/>
      <c r="MHE180" s="176"/>
      <c r="MHF180" s="176"/>
      <c r="MHG180" s="176"/>
      <c r="MHH180" s="176"/>
      <c r="MHI180" s="176"/>
      <c r="MHJ180" s="176"/>
      <c r="MHK180" s="176"/>
      <c r="MHL180" s="176"/>
      <c r="MHM180" s="176"/>
      <c r="MHN180" s="176"/>
      <c r="MHO180" s="176"/>
      <c r="MHP180" s="176"/>
      <c r="MHQ180" s="176"/>
      <c r="MHR180" s="176"/>
      <c r="MHS180" s="176"/>
      <c r="MHT180" s="176"/>
      <c r="MHU180" s="176"/>
      <c r="MHV180" s="176"/>
      <c r="MHW180" s="176"/>
      <c r="MHX180" s="176"/>
      <c r="MHY180" s="176"/>
      <c r="MHZ180" s="176"/>
      <c r="MIA180" s="176"/>
      <c r="MIB180" s="176"/>
      <c r="MIC180" s="176"/>
      <c r="MID180" s="176"/>
      <c r="MIE180" s="176"/>
      <c r="MIF180" s="176"/>
      <c r="MIG180" s="176"/>
      <c r="MIH180" s="176"/>
      <c r="MII180" s="176"/>
      <c r="MIJ180" s="176"/>
      <c r="MIK180" s="176"/>
      <c r="MIL180" s="176"/>
      <c r="MIM180" s="176"/>
      <c r="MIN180" s="176"/>
      <c r="MIO180" s="176"/>
      <c r="MIP180" s="176"/>
      <c r="MIQ180" s="176"/>
      <c r="MIR180" s="176"/>
      <c r="MIS180" s="176"/>
      <c r="MIT180" s="176"/>
      <c r="MIU180" s="176"/>
      <c r="MIV180" s="176"/>
      <c r="MIW180" s="176"/>
      <c r="MIX180" s="176"/>
      <c r="MIY180" s="176"/>
      <c r="MIZ180" s="176"/>
      <c r="MJA180" s="176"/>
      <c r="MJB180" s="176"/>
      <c r="MJC180" s="176"/>
      <c r="MJD180" s="176"/>
      <c r="MJE180" s="176"/>
      <c r="MJF180" s="176"/>
      <c r="MJG180" s="176"/>
      <c r="MJH180" s="176"/>
      <c r="MJI180" s="176"/>
      <c r="MJJ180" s="176"/>
      <c r="MJK180" s="176"/>
      <c r="MJL180" s="176"/>
      <c r="MJM180" s="176"/>
      <c r="MJN180" s="176"/>
      <c r="MJO180" s="176"/>
      <c r="MJP180" s="176"/>
      <c r="MJQ180" s="176"/>
      <c r="MJR180" s="176"/>
      <c r="MJS180" s="176"/>
      <c r="MJT180" s="176"/>
      <c r="MJU180" s="176"/>
      <c r="MJV180" s="176"/>
      <c r="MJW180" s="176"/>
      <c r="MJX180" s="176"/>
      <c r="MJY180" s="176"/>
      <c r="MJZ180" s="176"/>
      <c r="MKA180" s="176"/>
      <c r="MKB180" s="176"/>
      <c r="MKC180" s="176"/>
      <c r="MKD180" s="176"/>
      <c r="MKE180" s="176"/>
      <c r="MKF180" s="176"/>
      <c r="MKG180" s="176"/>
      <c r="MKH180" s="176"/>
      <c r="MKI180" s="176"/>
      <c r="MKJ180" s="176"/>
      <c r="MKK180" s="176"/>
      <c r="MKL180" s="176"/>
      <c r="MKM180" s="176"/>
      <c r="MKN180" s="176"/>
      <c r="MKO180" s="176"/>
      <c r="MKP180" s="176"/>
      <c r="MKQ180" s="176"/>
      <c r="MKR180" s="176"/>
      <c r="MKS180" s="176"/>
      <c r="MKT180" s="176"/>
      <c r="MKU180" s="176"/>
      <c r="MKV180" s="176"/>
      <c r="MKW180" s="176"/>
      <c r="MKX180" s="176"/>
      <c r="MKY180" s="176"/>
      <c r="MKZ180" s="176"/>
      <c r="MLA180" s="176"/>
      <c r="MLB180" s="176"/>
      <c r="MLC180" s="176"/>
      <c r="MLD180" s="176"/>
      <c r="MLE180" s="176"/>
      <c r="MLF180" s="176"/>
      <c r="MLG180" s="176"/>
      <c r="MLH180" s="176"/>
      <c r="MLI180" s="176"/>
      <c r="MLJ180" s="176"/>
      <c r="MLK180" s="176"/>
      <c r="MLL180" s="176"/>
      <c r="MLM180" s="176"/>
      <c r="MLN180" s="176"/>
      <c r="MLO180" s="176"/>
      <c r="MLP180" s="176"/>
      <c r="MLQ180" s="176"/>
      <c r="MLR180" s="176"/>
      <c r="MLS180" s="176"/>
      <c r="MLT180" s="176"/>
      <c r="MLU180" s="176"/>
      <c r="MLV180" s="176"/>
      <c r="MLW180" s="176"/>
      <c r="MLX180" s="176"/>
      <c r="MLY180" s="176"/>
      <c r="MLZ180" s="176"/>
      <c r="MMA180" s="176"/>
      <c r="MMB180" s="176"/>
      <c r="MMC180" s="176"/>
      <c r="MMD180" s="176"/>
      <c r="MME180" s="176"/>
      <c r="MMF180" s="176"/>
      <c r="MMG180" s="176"/>
      <c r="MMH180" s="176"/>
      <c r="MMI180" s="176"/>
      <c r="MMJ180" s="176"/>
      <c r="MMK180" s="176"/>
      <c r="MML180" s="176"/>
      <c r="MMM180" s="176"/>
      <c r="MMN180" s="176"/>
      <c r="MMO180" s="176"/>
      <c r="MMP180" s="176"/>
      <c r="MMQ180" s="176"/>
      <c r="MMR180" s="176"/>
      <c r="MMS180" s="176"/>
      <c r="MMT180" s="176"/>
      <c r="MMU180" s="176"/>
      <c r="MMV180" s="176"/>
      <c r="MMW180" s="176"/>
      <c r="MMX180" s="176"/>
      <c r="MMY180" s="176"/>
      <c r="MMZ180" s="176"/>
      <c r="MNA180" s="176"/>
      <c r="MNB180" s="176"/>
      <c r="MNC180" s="176"/>
      <c r="MND180" s="176"/>
      <c r="MNE180" s="176"/>
      <c r="MNF180" s="176"/>
      <c r="MNG180" s="176"/>
      <c r="MNH180" s="176"/>
      <c r="MNI180" s="176"/>
      <c r="MNJ180" s="176"/>
      <c r="MNK180" s="176"/>
      <c r="MNL180" s="176"/>
      <c r="MNM180" s="176"/>
      <c r="MNN180" s="176"/>
      <c r="MNO180" s="176"/>
      <c r="MNP180" s="176"/>
      <c r="MNQ180" s="176"/>
      <c r="MNR180" s="176"/>
      <c r="MNS180" s="176"/>
      <c r="MNT180" s="176"/>
      <c r="MNU180" s="176"/>
      <c r="MNV180" s="176"/>
      <c r="MNW180" s="176"/>
      <c r="MNX180" s="176"/>
      <c r="MNY180" s="176"/>
      <c r="MNZ180" s="176"/>
      <c r="MOA180" s="176"/>
      <c r="MOB180" s="176"/>
      <c r="MOC180" s="176"/>
      <c r="MOD180" s="176"/>
      <c r="MOE180" s="176"/>
      <c r="MOF180" s="176"/>
      <c r="MOG180" s="176"/>
      <c r="MOH180" s="176"/>
      <c r="MOI180" s="176"/>
      <c r="MOJ180" s="176"/>
      <c r="MOK180" s="176"/>
      <c r="MOL180" s="176"/>
      <c r="MOM180" s="176"/>
      <c r="MON180" s="176"/>
      <c r="MOO180" s="176"/>
      <c r="MOP180" s="176"/>
      <c r="MOQ180" s="176"/>
      <c r="MOR180" s="176"/>
      <c r="MOS180" s="176"/>
      <c r="MOT180" s="176"/>
      <c r="MOU180" s="176"/>
      <c r="MOV180" s="176"/>
      <c r="MOW180" s="176"/>
      <c r="MOX180" s="176"/>
      <c r="MOY180" s="176"/>
      <c r="MOZ180" s="176"/>
      <c r="MPA180" s="176"/>
      <c r="MPB180" s="176"/>
      <c r="MPC180" s="176"/>
      <c r="MPD180" s="176"/>
      <c r="MPE180" s="176"/>
      <c r="MPF180" s="176"/>
      <c r="MPG180" s="176"/>
      <c r="MPH180" s="176"/>
      <c r="MPI180" s="176"/>
      <c r="MPJ180" s="176"/>
      <c r="MPK180" s="176"/>
      <c r="MPL180" s="176"/>
      <c r="MPM180" s="176"/>
      <c r="MPN180" s="176"/>
      <c r="MPO180" s="176"/>
      <c r="MPP180" s="176"/>
      <c r="MPQ180" s="176"/>
      <c r="MPR180" s="176"/>
      <c r="MPS180" s="176"/>
      <c r="MPT180" s="176"/>
      <c r="MPU180" s="176"/>
      <c r="MPV180" s="176"/>
      <c r="MPW180" s="176"/>
      <c r="MPX180" s="176"/>
      <c r="MPY180" s="176"/>
      <c r="MPZ180" s="176"/>
      <c r="MQA180" s="176"/>
      <c r="MQB180" s="176"/>
      <c r="MQC180" s="176"/>
      <c r="MQD180" s="176"/>
      <c r="MQE180" s="176"/>
      <c r="MQF180" s="176"/>
      <c r="MQG180" s="176"/>
      <c r="MQH180" s="176"/>
      <c r="MQI180" s="176"/>
      <c r="MQJ180" s="176"/>
      <c r="MQK180" s="176"/>
      <c r="MQL180" s="176"/>
      <c r="MQM180" s="176"/>
      <c r="MQN180" s="176"/>
      <c r="MQO180" s="176"/>
      <c r="MQP180" s="176"/>
      <c r="MQQ180" s="176"/>
      <c r="MQR180" s="176"/>
      <c r="MQS180" s="176"/>
      <c r="MQT180" s="176"/>
      <c r="MQU180" s="176"/>
      <c r="MQV180" s="176"/>
      <c r="MQW180" s="176"/>
      <c r="MQX180" s="176"/>
      <c r="MQY180" s="176"/>
      <c r="MQZ180" s="176"/>
      <c r="MRA180" s="176"/>
      <c r="MRB180" s="176"/>
      <c r="MRC180" s="176"/>
      <c r="MRD180" s="176"/>
      <c r="MRE180" s="176"/>
      <c r="MRF180" s="176"/>
      <c r="MRG180" s="176"/>
      <c r="MRH180" s="176"/>
      <c r="MRI180" s="176"/>
      <c r="MRJ180" s="176"/>
      <c r="MRK180" s="176"/>
      <c r="MRL180" s="176"/>
      <c r="MRM180" s="176"/>
      <c r="MRN180" s="176"/>
      <c r="MRO180" s="176"/>
      <c r="MRP180" s="176"/>
      <c r="MRQ180" s="176"/>
      <c r="MRR180" s="176"/>
      <c r="MRS180" s="176"/>
      <c r="MRT180" s="176"/>
      <c r="MRU180" s="176"/>
      <c r="MRV180" s="176"/>
      <c r="MRW180" s="176"/>
      <c r="MRX180" s="176"/>
      <c r="MRY180" s="176"/>
      <c r="MRZ180" s="176"/>
      <c r="MSA180" s="176"/>
      <c r="MSB180" s="176"/>
      <c r="MSC180" s="176"/>
      <c r="MSD180" s="176"/>
      <c r="MSE180" s="176"/>
      <c r="MSF180" s="176"/>
      <c r="MSG180" s="176"/>
      <c r="MSH180" s="176"/>
      <c r="MSI180" s="176"/>
      <c r="MSJ180" s="176"/>
      <c r="MSK180" s="176"/>
      <c r="MSL180" s="176"/>
      <c r="MSM180" s="176"/>
      <c r="MSN180" s="176"/>
      <c r="MSO180" s="176"/>
      <c r="MSP180" s="176"/>
      <c r="MSQ180" s="176"/>
      <c r="MSR180" s="176"/>
      <c r="MSS180" s="176"/>
      <c r="MST180" s="176"/>
      <c r="MSU180" s="176"/>
      <c r="MSV180" s="176"/>
      <c r="MSW180" s="176"/>
      <c r="MSX180" s="176"/>
      <c r="MSY180" s="176"/>
      <c r="MSZ180" s="176"/>
      <c r="MTA180" s="176"/>
      <c r="MTB180" s="176"/>
      <c r="MTC180" s="176"/>
      <c r="MTD180" s="176"/>
      <c r="MTE180" s="176"/>
      <c r="MTF180" s="176"/>
      <c r="MTG180" s="176"/>
      <c r="MTH180" s="176"/>
      <c r="MTI180" s="176"/>
      <c r="MTJ180" s="176"/>
      <c r="MTK180" s="176"/>
      <c r="MTL180" s="176"/>
      <c r="MTM180" s="176"/>
      <c r="MTN180" s="176"/>
      <c r="MTO180" s="176"/>
      <c r="MTP180" s="176"/>
      <c r="MTQ180" s="176"/>
      <c r="MTR180" s="176"/>
      <c r="MTS180" s="176"/>
      <c r="MTT180" s="176"/>
      <c r="MTU180" s="176"/>
      <c r="MTV180" s="176"/>
      <c r="MTW180" s="176"/>
      <c r="MTX180" s="176"/>
      <c r="MTY180" s="176"/>
      <c r="MTZ180" s="176"/>
      <c r="MUA180" s="176"/>
      <c r="MUB180" s="176"/>
      <c r="MUC180" s="176"/>
      <c r="MUD180" s="176"/>
      <c r="MUE180" s="176"/>
      <c r="MUF180" s="176"/>
      <c r="MUG180" s="176"/>
      <c r="MUH180" s="176"/>
      <c r="MUI180" s="176"/>
      <c r="MUJ180" s="176"/>
      <c r="MUK180" s="176"/>
      <c r="MUL180" s="176"/>
      <c r="MUM180" s="176"/>
      <c r="MUN180" s="176"/>
      <c r="MUO180" s="176"/>
      <c r="MUP180" s="176"/>
      <c r="MUQ180" s="176"/>
      <c r="MUR180" s="176"/>
      <c r="MUS180" s="176"/>
      <c r="MUT180" s="176"/>
      <c r="MUU180" s="176"/>
      <c r="MUV180" s="176"/>
      <c r="MUW180" s="176"/>
      <c r="MUX180" s="176"/>
      <c r="MUY180" s="176"/>
      <c r="MUZ180" s="176"/>
      <c r="MVA180" s="176"/>
      <c r="MVB180" s="176"/>
      <c r="MVC180" s="176"/>
      <c r="MVD180" s="176"/>
      <c r="MVE180" s="176"/>
      <c r="MVF180" s="176"/>
      <c r="MVG180" s="176"/>
      <c r="MVH180" s="176"/>
      <c r="MVI180" s="176"/>
      <c r="MVJ180" s="176"/>
      <c r="MVK180" s="176"/>
      <c r="MVL180" s="176"/>
      <c r="MVM180" s="176"/>
      <c r="MVN180" s="176"/>
      <c r="MVO180" s="176"/>
      <c r="MVP180" s="176"/>
      <c r="MVQ180" s="176"/>
      <c r="MVR180" s="176"/>
      <c r="MVS180" s="176"/>
      <c r="MVT180" s="176"/>
      <c r="MVU180" s="176"/>
      <c r="MVV180" s="176"/>
      <c r="MVW180" s="176"/>
      <c r="MVX180" s="176"/>
      <c r="MVY180" s="176"/>
      <c r="MVZ180" s="176"/>
      <c r="MWA180" s="176"/>
      <c r="MWB180" s="176"/>
      <c r="MWC180" s="176"/>
      <c r="MWD180" s="176"/>
      <c r="MWE180" s="176"/>
      <c r="MWF180" s="176"/>
      <c r="MWG180" s="176"/>
      <c r="MWH180" s="176"/>
      <c r="MWI180" s="176"/>
      <c r="MWJ180" s="176"/>
      <c r="MWK180" s="176"/>
      <c r="MWL180" s="176"/>
      <c r="MWM180" s="176"/>
      <c r="MWN180" s="176"/>
      <c r="MWO180" s="176"/>
      <c r="MWP180" s="176"/>
      <c r="MWQ180" s="176"/>
      <c r="MWR180" s="176"/>
      <c r="MWS180" s="176"/>
      <c r="MWT180" s="176"/>
      <c r="MWU180" s="176"/>
      <c r="MWV180" s="176"/>
      <c r="MWW180" s="176"/>
      <c r="MWX180" s="176"/>
      <c r="MWY180" s="176"/>
      <c r="MWZ180" s="176"/>
      <c r="MXA180" s="176"/>
      <c r="MXB180" s="176"/>
      <c r="MXC180" s="176"/>
      <c r="MXD180" s="176"/>
      <c r="MXE180" s="176"/>
      <c r="MXF180" s="176"/>
      <c r="MXG180" s="176"/>
      <c r="MXH180" s="176"/>
      <c r="MXI180" s="176"/>
      <c r="MXJ180" s="176"/>
      <c r="MXK180" s="176"/>
      <c r="MXL180" s="176"/>
      <c r="MXM180" s="176"/>
      <c r="MXN180" s="176"/>
      <c r="MXO180" s="176"/>
      <c r="MXP180" s="176"/>
      <c r="MXQ180" s="176"/>
      <c r="MXR180" s="176"/>
      <c r="MXS180" s="176"/>
      <c r="MXT180" s="176"/>
      <c r="MXU180" s="176"/>
      <c r="MXV180" s="176"/>
      <c r="MXW180" s="176"/>
      <c r="MXX180" s="176"/>
      <c r="MXY180" s="176"/>
      <c r="MXZ180" s="176"/>
      <c r="MYA180" s="176"/>
      <c r="MYB180" s="176"/>
      <c r="MYC180" s="176"/>
      <c r="MYD180" s="176"/>
      <c r="MYE180" s="176"/>
      <c r="MYF180" s="176"/>
      <c r="MYG180" s="176"/>
      <c r="MYH180" s="176"/>
      <c r="MYI180" s="176"/>
      <c r="MYJ180" s="176"/>
      <c r="MYK180" s="176"/>
      <c r="MYL180" s="176"/>
      <c r="MYM180" s="176"/>
      <c r="MYN180" s="176"/>
      <c r="MYO180" s="176"/>
      <c r="MYP180" s="176"/>
      <c r="MYQ180" s="176"/>
      <c r="MYR180" s="176"/>
      <c r="MYS180" s="176"/>
      <c r="MYT180" s="176"/>
      <c r="MYU180" s="176"/>
      <c r="MYV180" s="176"/>
      <c r="MYW180" s="176"/>
      <c r="MYX180" s="176"/>
      <c r="MYY180" s="176"/>
      <c r="MYZ180" s="176"/>
      <c r="MZA180" s="176"/>
      <c r="MZB180" s="176"/>
      <c r="MZC180" s="176"/>
      <c r="MZD180" s="176"/>
      <c r="MZE180" s="176"/>
      <c r="MZF180" s="176"/>
      <c r="MZG180" s="176"/>
      <c r="MZH180" s="176"/>
      <c r="MZI180" s="176"/>
      <c r="MZJ180" s="176"/>
      <c r="MZK180" s="176"/>
      <c r="MZL180" s="176"/>
      <c r="MZM180" s="176"/>
      <c r="MZN180" s="176"/>
      <c r="MZO180" s="176"/>
      <c r="MZP180" s="176"/>
      <c r="MZQ180" s="176"/>
      <c r="MZR180" s="176"/>
      <c r="MZS180" s="176"/>
      <c r="MZT180" s="176"/>
      <c r="MZU180" s="176"/>
      <c r="MZV180" s="176"/>
      <c r="MZW180" s="176"/>
      <c r="MZX180" s="176"/>
      <c r="MZY180" s="176"/>
      <c r="MZZ180" s="176"/>
      <c r="NAA180" s="176"/>
      <c r="NAB180" s="176"/>
      <c r="NAC180" s="176"/>
      <c r="NAD180" s="176"/>
      <c r="NAE180" s="176"/>
      <c r="NAF180" s="176"/>
      <c r="NAG180" s="176"/>
      <c r="NAH180" s="176"/>
      <c r="NAI180" s="176"/>
      <c r="NAJ180" s="176"/>
      <c r="NAK180" s="176"/>
      <c r="NAL180" s="176"/>
      <c r="NAM180" s="176"/>
      <c r="NAN180" s="176"/>
      <c r="NAO180" s="176"/>
      <c r="NAP180" s="176"/>
      <c r="NAQ180" s="176"/>
      <c r="NAR180" s="176"/>
      <c r="NAS180" s="176"/>
      <c r="NAT180" s="176"/>
      <c r="NAU180" s="176"/>
      <c r="NAV180" s="176"/>
      <c r="NAW180" s="176"/>
      <c r="NAX180" s="176"/>
      <c r="NAY180" s="176"/>
      <c r="NAZ180" s="176"/>
      <c r="NBA180" s="176"/>
      <c r="NBB180" s="176"/>
      <c r="NBC180" s="176"/>
      <c r="NBD180" s="176"/>
      <c r="NBE180" s="176"/>
      <c r="NBF180" s="176"/>
      <c r="NBG180" s="176"/>
      <c r="NBH180" s="176"/>
      <c r="NBI180" s="176"/>
      <c r="NBJ180" s="176"/>
      <c r="NBK180" s="176"/>
      <c r="NBL180" s="176"/>
      <c r="NBM180" s="176"/>
      <c r="NBN180" s="176"/>
      <c r="NBO180" s="176"/>
      <c r="NBP180" s="176"/>
      <c r="NBQ180" s="176"/>
      <c r="NBR180" s="176"/>
      <c r="NBS180" s="176"/>
      <c r="NBT180" s="176"/>
      <c r="NBU180" s="176"/>
      <c r="NBV180" s="176"/>
      <c r="NBW180" s="176"/>
      <c r="NBX180" s="176"/>
      <c r="NBY180" s="176"/>
      <c r="NBZ180" s="176"/>
      <c r="NCA180" s="176"/>
      <c r="NCB180" s="176"/>
      <c r="NCC180" s="176"/>
      <c r="NCD180" s="176"/>
      <c r="NCE180" s="176"/>
      <c r="NCF180" s="176"/>
      <c r="NCG180" s="176"/>
      <c r="NCH180" s="176"/>
      <c r="NCI180" s="176"/>
      <c r="NCJ180" s="176"/>
      <c r="NCK180" s="176"/>
      <c r="NCL180" s="176"/>
      <c r="NCM180" s="176"/>
      <c r="NCN180" s="176"/>
      <c r="NCO180" s="176"/>
      <c r="NCP180" s="176"/>
      <c r="NCQ180" s="176"/>
      <c r="NCR180" s="176"/>
      <c r="NCS180" s="176"/>
      <c r="NCT180" s="176"/>
      <c r="NCU180" s="176"/>
      <c r="NCV180" s="176"/>
      <c r="NCW180" s="176"/>
      <c r="NCX180" s="176"/>
      <c r="NCY180" s="176"/>
      <c r="NCZ180" s="176"/>
      <c r="NDA180" s="176"/>
      <c r="NDB180" s="176"/>
      <c r="NDC180" s="176"/>
      <c r="NDD180" s="176"/>
      <c r="NDE180" s="176"/>
      <c r="NDF180" s="176"/>
      <c r="NDG180" s="176"/>
      <c r="NDH180" s="176"/>
      <c r="NDI180" s="176"/>
      <c r="NDJ180" s="176"/>
      <c r="NDK180" s="176"/>
      <c r="NDL180" s="176"/>
      <c r="NDM180" s="176"/>
      <c r="NDN180" s="176"/>
      <c r="NDO180" s="176"/>
      <c r="NDP180" s="176"/>
      <c r="NDQ180" s="176"/>
      <c r="NDR180" s="176"/>
      <c r="NDS180" s="176"/>
      <c r="NDT180" s="176"/>
      <c r="NDU180" s="176"/>
      <c r="NDV180" s="176"/>
      <c r="NDW180" s="176"/>
      <c r="NDX180" s="176"/>
      <c r="NDY180" s="176"/>
      <c r="NDZ180" s="176"/>
      <c r="NEA180" s="176"/>
      <c r="NEB180" s="176"/>
      <c r="NEC180" s="176"/>
      <c r="NED180" s="176"/>
      <c r="NEE180" s="176"/>
      <c r="NEF180" s="176"/>
      <c r="NEG180" s="176"/>
      <c r="NEH180" s="176"/>
      <c r="NEI180" s="176"/>
      <c r="NEJ180" s="176"/>
      <c r="NEK180" s="176"/>
      <c r="NEL180" s="176"/>
      <c r="NEM180" s="176"/>
      <c r="NEN180" s="176"/>
      <c r="NEO180" s="176"/>
      <c r="NEP180" s="176"/>
      <c r="NEQ180" s="176"/>
      <c r="NER180" s="176"/>
      <c r="NES180" s="176"/>
      <c r="NET180" s="176"/>
      <c r="NEU180" s="176"/>
      <c r="NEV180" s="176"/>
      <c r="NEW180" s="176"/>
      <c r="NEX180" s="176"/>
      <c r="NEY180" s="176"/>
      <c r="NEZ180" s="176"/>
      <c r="NFA180" s="176"/>
      <c r="NFB180" s="176"/>
      <c r="NFC180" s="176"/>
      <c r="NFD180" s="176"/>
      <c r="NFE180" s="176"/>
      <c r="NFF180" s="176"/>
      <c r="NFG180" s="176"/>
      <c r="NFH180" s="176"/>
      <c r="NFI180" s="176"/>
      <c r="NFJ180" s="176"/>
      <c r="NFK180" s="176"/>
      <c r="NFL180" s="176"/>
      <c r="NFM180" s="176"/>
      <c r="NFN180" s="176"/>
      <c r="NFO180" s="176"/>
      <c r="NFP180" s="176"/>
      <c r="NFQ180" s="176"/>
      <c r="NFR180" s="176"/>
      <c r="NFS180" s="176"/>
      <c r="NFT180" s="176"/>
      <c r="NFU180" s="176"/>
      <c r="NFV180" s="176"/>
      <c r="NFW180" s="176"/>
      <c r="NFX180" s="176"/>
      <c r="NFY180" s="176"/>
      <c r="NFZ180" s="176"/>
      <c r="NGA180" s="176"/>
      <c r="NGB180" s="176"/>
      <c r="NGC180" s="176"/>
      <c r="NGD180" s="176"/>
      <c r="NGE180" s="176"/>
      <c r="NGF180" s="176"/>
      <c r="NGG180" s="176"/>
      <c r="NGH180" s="176"/>
      <c r="NGI180" s="176"/>
      <c r="NGJ180" s="176"/>
      <c r="NGK180" s="176"/>
      <c r="NGL180" s="176"/>
      <c r="NGM180" s="176"/>
      <c r="NGN180" s="176"/>
      <c r="NGO180" s="176"/>
      <c r="NGP180" s="176"/>
      <c r="NGQ180" s="176"/>
      <c r="NGR180" s="176"/>
      <c r="NGS180" s="176"/>
      <c r="NGT180" s="176"/>
      <c r="NGU180" s="176"/>
      <c r="NGV180" s="176"/>
      <c r="NGW180" s="176"/>
      <c r="NGX180" s="176"/>
      <c r="NGY180" s="176"/>
      <c r="NGZ180" s="176"/>
      <c r="NHA180" s="176"/>
      <c r="NHB180" s="176"/>
      <c r="NHC180" s="176"/>
      <c r="NHD180" s="176"/>
      <c r="NHE180" s="176"/>
      <c r="NHF180" s="176"/>
      <c r="NHG180" s="176"/>
      <c r="NHH180" s="176"/>
      <c r="NHI180" s="176"/>
      <c r="NHJ180" s="176"/>
      <c r="NHK180" s="176"/>
      <c r="NHL180" s="176"/>
      <c r="NHM180" s="176"/>
      <c r="NHN180" s="176"/>
      <c r="NHO180" s="176"/>
      <c r="NHP180" s="176"/>
      <c r="NHQ180" s="176"/>
      <c r="NHR180" s="176"/>
      <c r="NHS180" s="176"/>
      <c r="NHT180" s="176"/>
      <c r="NHU180" s="176"/>
      <c r="NHV180" s="176"/>
      <c r="NHW180" s="176"/>
      <c r="NHX180" s="176"/>
      <c r="NHY180" s="176"/>
      <c r="NHZ180" s="176"/>
      <c r="NIA180" s="176"/>
      <c r="NIB180" s="176"/>
      <c r="NIC180" s="176"/>
      <c r="NID180" s="176"/>
      <c r="NIE180" s="176"/>
      <c r="NIF180" s="176"/>
      <c r="NIG180" s="176"/>
      <c r="NIH180" s="176"/>
      <c r="NII180" s="176"/>
      <c r="NIJ180" s="176"/>
      <c r="NIK180" s="176"/>
      <c r="NIL180" s="176"/>
      <c r="NIM180" s="176"/>
      <c r="NIN180" s="176"/>
      <c r="NIO180" s="176"/>
      <c r="NIP180" s="176"/>
      <c r="NIQ180" s="176"/>
      <c r="NIR180" s="176"/>
      <c r="NIS180" s="176"/>
      <c r="NIT180" s="176"/>
      <c r="NIU180" s="176"/>
      <c r="NIV180" s="176"/>
      <c r="NIW180" s="176"/>
      <c r="NIX180" s="176"/>
      <c r="NIY180" s="176"/>
      <c r="NIZ180" s="176"/>
      <c r="NJA180" s="176"/>
      <c r="NJB180" s="176"/>
      <c r="NJC180" s="176"/>
      <c r="NJD180" s="176"/>
      <c r="NJE180" s="176"/>
      <c r="NJF180" s="176"/>
      <c r="NJG180" s="176"/>
      <c r="NJH180" s="176"/>
      <c r="NJI180" s="176"/>
      <c r="NJJ180" s="176"/>
      <c r="NJK180" s="176"/>
      <c r="NJL180" s="176"/>
      <c r="NJM180" s="176"/>
      <c r="NJN180" s="176"/>
      <c r="NJO180" s="176"/>
      <c r="NJP180" s="176"/>
      <c r="NJQ180" s="176"/>
      <c r="NJR180" s="176"/>
      <c r="NJS180" s="176"/>
      <c r="NJT180" s="176"/>
      <c r="NJU180" s="176"/>
      <c r="NJV180" s="176"/>
      <c r="NJW180" s="176"/>
      <c r="NJX180" s="176"/>
      <c r="NJY180" s="176"/>
      <c r="NJZ180" s="176"/>
      <c r="NKA180" s="176"/>
      <c r="NKB180" s="176"/>
      <c r="NKC180" s="176"/>
      <c r="NKD180" s="176"/>
      <c r="NKE180" s="176"/>
      <c r="NKF180" s="176"/>
      <c r="NKG180" s="176"/>
      <c r="NKH180" s="176"/>
      <c r="NKI180" s="176"/>
      <c r="NKJ180" s="176"/>
      <c r="NKK180" s="176"/>
      <c r="NKL180" s="176"/>
      <c r="NKM180" s="176"/>
      <c r="NKN180" s="176"/>
      <c r="NKO180" s="176"/>
      <c r="NKP180" s="176"/>
      <c r="NKQ180" s="176"/>
      <c r="NKR180" s="176"/>
      <c r="NKS180" s="176"/>
      <c r="NKT180" s="176"/>
      <c r="NKU180" s="176"/>
      <c r="NKV180" s="176"/>
      <c r="NKW180" s="176"/>
      <c r="NKX180" s="176"/>
      <c r="NKY180" s="176"/>
      <c r="NKZ180" s="176"/>
      <c r="NLA180" s="176"/>
      <c r="NLB180" s="176"/>
      <c r="NLC180" s="176"/>
      <c r="NLD180" s="176"/>
      <c r="NLE180" s="176"/>
      <c r="NLF180" s="176"/>
      <c r="NLG180" s="176"/>
      <c r="NLH180" s="176"/>
      <c r="NLI180" s="176"/>
      <c r="NLJ180" s="176"/>
      <c r="NLK180" s="176"/>
      <c r="NLL180" s="176"/>
      <c r="NLM180" s="176"/>
      <c r="NLN180" s="176"/>
      <c r="NLO180" s="176"/>
      <c r="NLP180" s="176"/>
      <c r="NLQ180" s="176"/>
      <c r="NLR180" s="176"/>
      <c r="NLS180" s="176"/>
      <c r="NLT180" s="176"/>
      <c r="NLU180" s="176"/>
      <c r="NLV180" s="176"/>
      <c r="NLW180" s="176"/>
      <c r="NLX180" s="176"/>
      <c r="NLY180" s="176"/>
      <c r="NLZ180" s="176"/>
      <c r="NMA180" s="176"/>
      <c r="NMB180" s="176"/>
      <c r="NMC180" s="176"/>
      <c r="NMD180" s="176"/>
      <c r="NME180" s="176"/>
      <c r="NMF180" s="176"/>
      <c r="NMG180" s="176"/>
      <c r="NMH180" s="176"/>
      <c r="NMI180" s="176"/>
      <c r="NMJ180" s="176"/>
      <c r="NMK180" s="176"/>
      <c r="NML180" s="176"/>
      <c r="NMM180" s="176"/>
      <c r="NMN180" s="176"/>
      <c r="NMO180" s="176"/>
      <c r="NMP180" s="176"/>
      <c r="NMQ180" s="176"/>
      <c r="NMR180" s="176"/>
      <c r="NMS180" s="176"/>
      <c r="NMT180" s="176"/>
      <c r="NMU180" s="176"/>
      <c r="NMV180" s="176"/>
      <c r="NMW180" s="176"/>
      <c r="NMX180" s="176"/>
      <c r="NMY180" s="176"/>
      <c r="NMZ180" s="176"/>
      <c r="NNA180" s="176"/>
      <c r="NNB180" s="176"/>
      <c r="NNC180" s="176"/>
      <c r="NND180" s="176"/>
      <c r="NNE180" s="176"/>
      <c r="NNF180" s="176"/>
      <c r="NNG180" s="176"/>
      <c r="NNH180" s="176"/>
      <c r="NNI180" s="176"/>
      <c r="NNJ180" s="176"/>
      <c r="NNK180" s="176"/>
      <c r="NNL180" s="176"/>
      <c r="NNM180" s="176"/>
      <c r="NNN180" s="176"/>
      <c r="NNO180" s="176"/>
      <c r="NNP180" s="176"/>
      <c r="NNQ180" s="176"/>
      <c r="NNR180" s="176"/>
      <c r="NNS180" s="176"/>
      <c r="NNT180" s="176"/>
      <c r="NNU180" s="176"/>
      <c r="NNV180" s="176"/>
      <c r="NNW180" s="176"/>
      <c r="NNX180" s="176"/>
      <c r="NNY180" s="176"/>
      <c r="NNZ180" s="176"/>
      <c r="NOA180" s="176"/>
      <c r="NOB180" s="176"/>
      <c r="NOC180" s="176"/>
      <c r="NOD180" s="176"/>
      <c r="NOE180" s="176"/>
      <c r="NOF180" s="176"/>
      <c r="NOG180" s="176"/>
      <c r="NOH180" s="176"/>
      <c r="NOI180" s="176"/>
      <c r="NOJ180" s="176"/>
      <c r="NOK180" s="176"/>
      <c r="NOL180" s="176"/>
      <c r="NOM180" s="176"/>
      <c r="NON180" s="176"/>
      <c r="NOO180" s="176"/>
      <c r="NOP180" s="176"/>
      <c r="NOQ180" s="176"/>
      <c r="NOR180" s="176"/>
      <c r="NOS180" s="176"/>
      <c r="NOT180" s="176"/>
      <c r="NOU180" s="176"/>
      <c r="NOV180" s="176"/>
      <c r="NOW180" s="176"/>
      <c r="NOX180" s="176"/>
      <c r="NOY180" s="176"/>
      <c r="NOZ180" s="176"/>
      <c r="NPA180" s="176"/>
      <c r="NPB180" s="176"/>
      <c r="NPC180" s="176"/>
      <c r="NPD180" s="176"/>
      <c r="NPE180" s="176"/>
      <c r="NPF180" s="176"/>
      <c r="NPG180" s="176"/>
      <c r="NPH180" s="176"/>
      <c r="NPI180" s="176"/>
      <c r="NPJ180" s="176"/>
      <c r="NPK180" s="176"/>
      <c r="NPL180" s="176"/>
      <c r="NPM180" s="176"/>
      <c r="NPN180" s="176"/>
      <c r="NPO180" s="176"/>
      <c r="NPP180" s="176"/>
      <c r="NPQ180" s="176"/>
      <c r="NPR180" s="176"/>
      <c r="NPS180" s="176"/>
      <c r="NPT180" s="176"/>
      <c r="NPU180" s="176"/>
      <c r="NPV180" s="176"/>
      <c r="NPW180" s="176"/>
      <c r="NPX180" s="176"/>
      <c r="NPY180" s="176"/>
      <c r="NPZ180" s="176"/>
      <c r="NQA180" s="176"/>
      <c r="NQB180" s="176"/>
      <c r="NQC180" s="176"/>
      <c r="NQD180" s="176"/>
      <c r="NQE180" s="176"/>
      <c r="NQF180" s="176"/>
      <c r="NQG180" s="176"/>
      <c r="NQH180" s="176"/>
      <c r="NQI180" s="176"/>
      <c r="NQJ180" s="176"/>
      <c r="NQK180" s="176"/>
      <c r="NQL180" s="176"/>
      <c r="NQM180" s="176"/>
      <c r="NQN180" s="176"/>
      <c r="NQO180" s="176"/>
      <c r="NQP180" s="176"/>
      <c r="NQQ180" s="176"/>
      <c r="NQR180" s="176"/>
      <c r="NQS180" s="176"/>
      <c r="NQT180" s="176"/>
      <c r="NQU180" s="176"/>
      <c r="NQV180" s="176"/>
      <c r="NQW180" s="176"/>
      <c r="NQX180" s="176"/>
      <c r="NQY180" s="176"/>
      <c r="NQZ180" s="176"/>
      <c r="NRA180" s="176"/>
      <c r="NRB180" s="176"/>
      <c r="NRC180" s="176"/>
      <c r="NRD180" s="176"/>
      <c r="NRE180" s="176"/>
      <c r="NRF180" s="176"/>
      <c r="NRG180" s="176"/>
      <c r="NRH180" s="176"/>
      <c r="NRI180" s="176"/>
      <c r="NRJ180" s="176"/>
      <c r="NRK180" s="176"/>
      <c r="NRL180" s="176"/>
      <c r="NRM180" s="176"/>
      <c r="NRN180" s="176"/>
      <c r="NRO180" s="176"/>
      <c r="NRP180" s="176"/>
      <c r="NRQ180" s="176"/>
      <c r="NRR180" s="176"/>
      <c r="NRS180" s="176"/>
      <c r="NRT180" s="176"/>
      <c r="NRU180" s="176"/>
      <c r="NRV180" s="176"/>
      <c r="NRW180" s="176"/>
      <c r="NRX180" s="176"/>
      <c r="NRY180" s="176"/>
      <c r="NRZ180" s="176"/>
      <c r="NSA180" s="176"/>
      <c r="NSB180" s="176"/>
      <c r="NSC180" s="176"/>
      <c r="NSD180" s="176"/>
      <c r="NSE180" s="176"/>
      <c r="NSF180" s="176"/>
      <c r="NSG180" s="176"/>
      <c r="NSH180" s="176"/>
      <c r="NSI180" s="176"/>
      <c r="NSJ180" s="176"/>
      <c r="NSK180" s="176"/>
      <c r="NSL180" s="176"/>
      <c r="NSM180" s="176"/>
      <c r="NSN180" s="176"/>
      <c r="NSO180" s="176"/>
      <c r="NSP180" s="176"/>
      <c r="NSQ180" s="176"/>
      <c r="NSR180" s="176"/>
      <c r="NSS180" s="176"/>
      <c r="NST180" s="176"/>
      <c r="NSU180" s="176"/>
      <c r="NSV180" s="176"/>
      <c r="NSW180" s="176"/>
      <c r="NSX180" s="176"/>
      <c r="NSY180" s="176"/>
      <c r="NSZ180" s="176"/>
      <c r="NTA180" s="176"/>
      <c r="NTB180" s="176"/>
      <c r="NTC180" s="176"/>
      <c r="NTD180" s="176"/>
      <c r="NTE180" s="176"/>
      <c r="NTF180" s="176"/>
      <c r="NTG180" s="176"/>
      <c r="NTH180" s="176"/>
      <c r="NTI180" s="176"/>
      <c r="NTJ180" s="176"/>
      <c r="NTK180" s="176"/>
      <c r="NTL180" s="176"/>
      <c r="NTM180" s="176"/>
      <c r="NTN180" s="176"/>
      <c r="NTO180" s="176"/>
      <c r="NTP180" s="176"/>
      <c r="NTQ180" s="176"/>
      <c r="NTR180" s="176"/>
      <c r="NTS180" s="176"/>
      <c r="NTT180" s="176"/>
      <c r="NTU180" s="176"/>
      <c r="NTV180" s="176"/>
      <c r="NTW180" s="176"/>
      <c r="NTX180" s="176"/>
      <c r="NTY180" s="176"/>
      <c r="NTZ180" s="176"/>
      <c r="NUA180" s="176"/>
      <c r="NUB180" s="176"/>
      <c r="NUC180" s="176"/>
      <c r="NUD180" s="176"/>
      <c r="NUE180" s="176"/>
      <c r="NUF180" s="176"/>
      <c r="NUG180" s="176"/>
      <c r="NUH180" s="176"/>
      <c r="NUI180" s="176"/>
      <c r="NUJ180" s="176"/>
      <c r="NUK180" s="176"/>
      <c r="NUL180" s="176"/>
      <c r="NUM180" s="176"/>
      <c r="NUN180" s="176"/>
      <c r="NUO180" s="176"/>
      <c r="NUP180" s="176"/>
      <c r="NUQ180" s="176"/>
      <c r="NUR180" s="176"/>
      <c r="NUS180" s="176"/>
      <c r="NUT180" s="176"/>
      <c r="NUU180" s="176"/>
      <c r="NUV180" s="176"/>
      <c r="NUW180" s="176"/>
      <c r="NUX180" s="176"/>
      <c r="NUY180" s="176"/>
      <c r="NUZ180" s="176"/>
      <c r="NVA180" s="176"/>
      <c r="NVB180" s="176"/>
      <c r="NVC180" s="176"/>
      <c r="NVD180" s="176"/>
      <c r="NVE180" s="176"/>
      <c r="NVF180" s="176"/>
      <c r="NVG180" s="176"/>
      <c r="NVH180" s="176"/>
      <c r="NVI180" s="176"/>
      <c r="NVJ180" s="176"/>
      <c r="NVK180" s="176"/>
      <c r="NVL180" s="176"/>
      <c r="NVM180" s="176"/>
      <c r="NVN180" s="176"/>
      <c r="NVO180" s="176"/>
      <c r="NVP180" s="176"/>
      <c r="NVQ180" s="176"/>
      <c r="NVR180" s="176"/>
      <c r="NVS180" s="176"/>
      <c r="NVT180" s="176"/>
      <c r="NVU180" s="176"/>
      <c r="NVV180" s="176"/>
      <c r="NVW180" s="176"/>
      <c r="NVX180" s="176"/>
      <c r="NVY180" s="176"/>
      <c r="NVZ180" s="176"/>
      <c r="NWA180" s="176"/>
      <c r="NWB180" s="176"/>
      <c r="NWC180" s="176"/>
      <c r="NWD180" s="176"/>
      <c r="NWE180" s="176"/>
      <c r="NWF180" s="176"/>
      <c r="NWG180" s="176"/>
      <c r="NWH180" s="176"/>
      <c r="NWI180" s="176"/>
      <c r="NWJ180" s="176"/>
      <c r="NWK180" s="176"/>
      <c r="NWL180" s="176"/>
      <c r="NWM180" s="176"/>
      <c r="NWN180" s="176"/>
      <c r="NWO180" s="176"/>
      <c r="NWP180" s="176"/>
      <c r="NWQ180" s="176"/>
      <c r="NWR180" s="176"/>
      <c r="NWS180" s="176"/>
      <c r="NWT180" s="176"/>
      <c r="NWU180" s="176"/>
      <c r="NWV180" s="176"/>
      <c r="NWW180" s="176"/>
      <c r="NWX180" s="176"/>
      <c r="NWY180" s="176"/>
      <c r="NWZ180" s="176"/>
      <c r="NXA180" s="176"/>
      <c r="NXB180" s="176"/>
      <c r="NXC180" s="176"/>
      <c r="NXD180" s="176"/>
      <c r="NXE180" s="176"/>
      <c r="NXF180" s="176"/>
      <c r="NXG180" s="176"/>
      <c r="NXH180" s="176"/>
      <c r="NXI180" s="176"/>
      <c r="NXJ180" s="176"/>
      <c r="NXK180" s="176"/>
      <c r="NXL180" s="176"/>
      <c r="NXM180" s="176"/>
      <c r="NXN180" s="176"/>
      <c r="NXO180" s="176"/>
      <c r="NXP180" s="176"/>
      <c r="NXQ180" s="176"/>
      <c r="NXR180" s="176"/>
      <c r="NXS180" s="176"/>
      <c r="NXT180" s="176"/>
      <c r="NXU180" s="176"/>
      <c r="NXV180" s="176"/>
      <c r="NXW180" s="176"/>
      <c r="NXX180" s="176"/>
      <c r="NXY180" s="176"/>
      <c r="NXZ180" s="176"/>
      <c r="NYA180" s="176"/>
      <c r="NYB180" s="176"/>
      <c r="NYC180" s="176"/>
      <c r="NYD180" s="176"/>
      <c r="NYE180" s="176"/>
      <c r="NYF180" s="176"/>
      <c r="NYG180" s="176"/>
      <c r="NYH180" s="176"/>
      <c r="NYI180" s="176"/>
      <c r="NYJ180" s="176"/>
      <c r="NYK180" s="176"/>
      <c r="NYL180" s="176"/>
      <c r="NYM180" s="176"/>
      <c r="NYN180" s="176"/>
      <c r="NYO180" s="176"/>
      <c r="NYP180" s="176"/>
      <c r="NYQ180" s="176"/>
      <c r="NYR180" s="176"/>
      <c r="NYS180" s="176"/>
      <c r="NYT180" s="176"/>
      <c r="NYU180" s="176"/>
      <c r="NYV180" s="176"/>
      <c r="NYW180" s="176"/>
      <c r="NYX180" s="176"/>
      <c r="NYY180" s="176"/>
      <c r="NYZ180" s="176"/>
      <c r="NZA180" s="176"/>
      <c r="NZB180" s="176"/>
      <c r="NZC180" s="176"/>
      <c r="NZD180" s="176"/>
      <c r="NZE180" s="176"/>
      <c r="NZF180" s="176"/>
      <c r="NZG180" s="176"/>
      <c r="NZH180" s="176"/>
      <c r="NZI180" s="176"/>
      <c r="NZJ180" s="176"/>
      <c r="NZK180" s="176"/>
      <c r="NZL180" s="176"/>
      <c r="NZM180" s="176"/>
      <c r="NZN180" s="176"/>
      <c r="NZO180" s="176"/>
      <c r="NZP180" s="176"/>
      <c r="NZQ180" s="176"/>
      <c r="NZR180" s="176"/>
      <c r="NZS180" s="176"/>
      <c r="NZT180" s="176"/>
      <c r="NZU180" s="176"/>
      <c r="NZV180" s="176"/>
      <c r="NZW180" s="176"/>
      <c r="NZX180" s="176"/>
      <c r="NZY180" s="176"/>
      <c r="NZZ180" s="176"/>
      <c r="OAA180" s="176"/>
      <c r="OAB180" s="176"/>
      <c r="OAC180" s="176"/>
      <c r="OAD180" s="176"/>
      <c r="OAE180" s="176"/>
      <c r="OAF180" s="176"/>
      <c r="OAG180" s="176"/>
      <c r="OAH180" s="176"/>
      <c r="OAI180" s="176"/>
      <c r="OAJ180" s="176"/>
      <c r="OAK180" s="176"/>
      <c r="OAL180" s="176"/>
      <c r="OAM180" s="176"/>
      <c r="OAN180" s="176"/>
      <c r="OAO180" s="176"/>
      <c r="OAP180" s="176"/>
      <c r="OAQ180" s="176"/>
      <c r="OAR180" s="176"/>
      <c r="OAS180" s="176"/>
      <c r="OAT180" s="176"/>
      <c r="OAU180" s="176"/>
      <c r="OAV180" s="176"/>
      <c r="OAW180" s="176"/>
      <c r="OAX180" s="176"/>
      <c r="OAY180" s="176"/>
      <c r="OAZ180" s="176"/>
      <c r="OBA180" s="176"/>
      <c r="OBB180" s="176"/>
      <c r="OBC180" s="176"/>
      <c r="OBD180" s="176"/>
      <c r="OBE180" s="176"/>
      <c r="OBF180" s="176"/>
      <c r="OBG180" s="176"/>
      <c r="OBH180" s="176"/>
      <c r="OBI180" s="176"/>
      <c r="OBJ180" s="176"/>
      <c r="OBK180" s="176"/>
      <c r="OBL180" s="176"/>
      <c r="OBM180" s="176"/>
      <c r="OBN180" s="176"/>
      <c r="OBO180" s="176"/>
      <c r="OBP180" s="176"/>
      <c r="OBQ180" s="176"/>
      <c r="OBR180" s="176"/>
      <c r="OBS180" s="176"/>
      <c r="OBT180" s="176"/>
      <c r="OBU180" s="176"/>
      <c r="OBV180" s="176"/>
      <c r="OBW180" s="176"/>
      <c r="OBX180" s="176"/>
      <c r="OBY180" s="176"/>
      <c r="OBZ180" s="176"/>
      <c r="OCA180" s="176"/>
      <c r="OCB180" s="176"/>
      <c r="OCC180" s="176"/>
      <c r="OCD180" s="176"/>
      <c r="OCE180" s="176"/>
      <c r="OCF180" s="176"/>
      <c r="OCG180" s="176"/>
      <c r="OCH180" s="176"/>
      <c r="OCI180" s="176"/>
      <c r="OCJ180" s="176"/>
      <c r="OCK180" s="176"/>
      <c r="OCL180" s="176"/>
      <c r="OCM180" s="176"/>
      <c r="OCN180" s="176"/>
      <c r="OCO180" s="176"/>
      <c r="OCP180" s="176"/>
      <c r="OCQ180" s="176"/>
      <c r="OCR180" s="176"/>
      <c r="OCS180" s="176"/>
      <c r="OCT180" s="176"/>
      <c r="OCU180" s="176"/>
      <c r="OCV180" s="176"/>
      <c r="OCW180" s="176"/>
      <c r="OCX180" s="176"/>
      <c r="OCY180" s="176"/>
      <c r="OCZ180" s="176"/>
      <c r="ODA180" s="176"/>
      <c r="ODB180" s="176"/>
      <c r="ODC180" s="176"/>
      <c r="ODD180" s="176"/>
      <c r="ODE180" s="176"/>
      <c r="ODF180" s="176"/>
      <c r="ODG180" s="176"/>
      <c r="ODH180" s="176"/>
      <c r="ODI180" s="176"/>
      <c r="ODJ180" s="176"/>
      <c r="ODK180" s="176"/>
      <c r="ODL180" s="176"/>
      <c r="ODM180" s="176"/>
      <c r="ODN180" s="176"/>
      <c r="ODO180" s="176"/>
      <c r="ODP180" s="176"/>
      <c r="ODQ180" s="176"/>
      <c r="ODR180" s="176"/>
      <c r="ODS180" s="176"/>
      <c r="ODT180" s="176"/>
      <c r="ODU180" s="176"/>
      <c r="ODV180" s="176"/>
      <c r="ODW180" s="176"/>
      <c r="ODX180" s="176"/>
      <c r="ODY180" s="176"/>
      <c r="ODZ180" s="176"/>
      <c r="OEA180" s="176"/>
      <c r="OEB180" s="176"/>
      <c r="OEC180" s="176"/>
      <c r="OED180" s="176"/>
      <c r="OEE180" s="176"/>
      <c r="OEF180" s="176"/>
      <c r="OEG180" s="176"/>
      <c r="OEH180" s="176"/>
      <c r="OEI180" s="176"/>
      <c r="OEJ180" s="176"/>
      <c r="OEK180" s="176"/>
      <c r="OEL180" s="176"/>
      <c r="OEM180" s="176"/>
      <c r="OEN180" s="176"/>
      <c r="OEO180" s="176"/>
      <c r="OEP180" s="176"/>
      <c r="OEQ180" s="176"/>
      <c r="OER180" s="176"/>
      <c r="OES180" s="176"/>
      <c r="OET180" s="176"/>
      <c r="OEU180" s="176"/>
      <c r="OEV180" s="176"/>
      <c r="OEW180" s="176"/>
      <c r="OEX180" s="176"/>
      <c r="OEY180" s="176"/>
      <c r="OEZ180" s="176"/>
      <c r="OFA180" s="176"/>
      <c r="OFB180" s="176"/>
      <c r="OFC180" s="176"/>
      <c r="OFD180" s="176"/>
      <c r="OFE180" s="176"/>
      <c r="OFF180" s="176"/>
      <c r="OFG180" s="176"/>
      <c r="OFH180" s="176"/>
      <c r="OFI180" s="176"/>
      <c r="OFJ180" s="176"/>
      <c r="OFK180" s="176"/>
      <c r="OFL180" s="176"/>
      <c r="OFM180" s="176"/>
      <c r="OFN180" s="176"/>
      <c r="OFO180" s="176"/>
      <c r="OFP180" s="176"/>
      <c r="OFQ180" s="176"/>
      <c r="OFR180" s="176"/>
      <c r="OFS180" s="176"/>
      <c r="OFT180" s="176"/>
      <c r="OFU180" s="176"/>
      <c r="OFV180" s="176"/>
      <c r="OFW180" s="176"/>
      <c r="OFX180" s="176"/>
      <c r="OFY180" s="176"/>
      <c r="OFZ180" s="176"/>
      <c r="OGA180" s="176"/>
      <c r="OGB180" s="176"/>
      <c r="OGC180" s="176"/>
      <c r="OGD180" s="176"/>
      <c r="OGE180" s="176"/>
      <c r="OGF180" s="176"/>
      <c r="OGG180" s="176"/>
      <c r="OGH180" s="176"/>
      <c r="OGI180" s="176"/>
      <c r="OGJ180" s="176"/>
      <c r="OGK180" s="176"/>
      <c r="OGL180" s="176"/>
      <c r="OGM180" s="176"/>
      <c r="OGN180" s="176"/>
      <c r="OGO180" s="176"/>
      <c r="OGP180" s="176"/>
      <c r="OGQ180" s="176"/>
      <c r="OGR180" s="176"/>
      <c r="OGS180" s="176"/>
      <c r="OGT180" s="176"/>
      <c r="OGU180" s="176"/>
      <c r="OGV180" s="176"/>
      <c r="OGW180" s="176"/>
      <c r="OGX180" s="176"/>
      <c r="OGY180" s="176"/>
      <c r="OGZ180" s="176"/>
      <c r="OHA180" s="176"/>
      <c r="OHB180" s="176"/>
      <c r="OHC180" s="176"/>
      <c r="OHD180" s="176"/>
      <c r="OHE180" s="176"/>
      <c r="OHF180" s="176"/>
      <c r="OHG180" s="176"/>
      <c r="OHH180" s="176"/>
      <c r="OHI180" s="176"/>
      <c r="OHJ180" s="176"/>
      <c r="OHK180" s="176"/>
      <c r="OHL180" s="176"/>
      <c r="OHM180" s="176"/>
      <c r="OHN180" s="176"/>
      <c r="OHO180" s="176"/>
      <c r="OHP180" s="176"/>
      <c r="OHQ180" s="176"/>
      <c r="OHR180" s="176"/>
      <c r="OHS180" s="176"/>
      <c r="OHT180" s="176"/>
      <c r="OHU180" s="176"/>
      <c r="OHV180" s="176"/>
      <c r="OHW180" s="176"/>
      <c r="OHX180" s="176"/>
      <c r="OHY180" s="176"/>
      <c r="OHZ180" s="176"/>
      <c r="OIA180" s="176"/>
      <c r="OIB180" s="176"/>
      <c r="OIC180" s="176"/>
      <c r="OID180" s="176"/>
      <c r="OIE180" s="176"/>
      <c r="OIF180" s="176"/>
      <c r="OIG180" s="176"/>
      <c r="OIH180" s="176"/>
      <c r="OII180" s="176"/>
      <c r="OIJ180" s="176"/>
      <c r="OIK180" s="176"/>
      <c r="OIL180" s="176"/>
      <c r="OIM180" s="176"/>
      <c r="OIN180" s="176"/>
      <c r="OIO180" s="176"/>
      <c r="OIP180" s="176"/>
      <c r="OIQ180" s="176"/>
      <c r="OIR180" s="176"/>
      <c r="OIS180" s="176"/>
      <c r="OIT180" s="176"/>
      <c r="OIU180" s="176"/>
      <c r="OIV180" s="176"/>
      <c r="OIW180" s="176"/>
      <c r="OIX180" s="176"/>
      <c r="OIY180" s="176"/>
      <c r="OIZ180" s="176"/>
      <c r="OJA180" s="176"/>
      <c r="OJB180" s="176"/>
      <c r="OJC180" s="176"/>
      <c r="OJD180" s="176"/>
      <c r="OJE180" s="176"/>
      <c r="OJF180" s="176"/>
      <c r="OJG180" s="176"/>
      <c r="OJH180" s="176"/>
      <c r="OJI180" s="176"/>
      <c r="OJJ180" s="176"/>
      <c r="OJK180" s="176"/>
      <c r="OJL180" s="176"/>
      <c r="OJM180" s="176"/>
      <c r="OJN180" s="176"/>
      <c r="OJO180" s="176"/>
      <c r="OJP180" s="176"/>
      <c r="OJQ180" s="176"/>
      <c r="OJR180" s="176"/>
      <c r="OJS180" s="176"/>
      <c r="OJT180" s="176"/>
      <c r="OJU180" s="176"/>
      <c r="OJV180" s="176"/>
      <c r="OJW180" s="176"/>
      <c r="OJX180" s="176"/>
      <c r="OJY180" s="176"/>
      <c r="OJZ180" s="176"/>
      <c r="OKA180" s="176"/>
      <c r="OKB180" s="176"/>
      <c r="OKC180" s="176"/>
      <c r="OKD180" s="176"/>
      <c r="OKE180" s="176"/>
      <c r="OKF180" s="176"/>
      <c r="OKG180" s="176"/>
      <c r="OKH180" s="176"/>
      <c r="OKI180" s="176"/>
      <c r="OKJ180" s="176"/>
      <c r="OKK180" s="176"/>
      <c r="OKL180" s="176"/>
      <c r="OKM180" s="176"/>
      <c r="OKN180" s="176"/>
      <c r="OKO180" s="176"/>
      <c r="OKP180" s="176"/>
      <c r="OKQ180" s="176"/>
      <c r="OKR180" s="176"/>
      <c r="OKS180" s="176"/>
      <c r="OKT180" s="176"/>
      <c r="OKU180" s="176"/>
      <c r="OKV180" s="176"/>
      <c r="OKW180" s="176"/>
      <c r="OKX180" s="176"/>
      <c r="OKY180" s="176"/>
      <c r="OKZ180" s="176"/>
      <c r="OLA180" s="176"/>
      <c r="OLB180" s="176"/>
      <c r="OLC180" s="176"/>
      <c r="OLD180" s="176"/>
      <c r="OLE180" s="176"/>
      <c r="OLF180" s="176"/>
      <c r="OLG180" s="176"/>
      <c r="OLH180" s="176"/>
      <c r="OLI180" s="176"/>
      <c r="OLJ180" s="176"/>
      <c r="OLK180" s="176"/>
      <c r="OLL180" s="176"/>
      <c r="OLM180" s="176"/>
      <c r="OLN180" s="176"/>
      <c r="OLO180" s="176"/>
      <c r="OLP180" s="176"/>
      <c r="OLQ180" s="176"/>
      <c r="OLR180" s="176"/>
      <c r="OLS180" s="176"/>
      <c r="OLT180" s="176"/>
      <c r="OLU180" s="176"/>
      <c r="OLV180" s="176"/>
      <c r="OLW180" s="176"/>
      <c r="OLX180" s="176"/>
      <c r="OLY180" s="176"/>
      <c r="OLZ180" s="176"/>
      <c r="OMA180" s="176"/>
      <c r="OMB180" s="176"/>
      <c r="OMC180" s="176"/>
      <c r="OMD180" s="176"/>
      <c r="OME180" s="176"/>
      <c r="OMF180" s="176"/>
      <c r="OMG180" s="176"/>
      <c r="OMH180" s="176"/>
      <c r="OMI180" s="176"/>
      <c r="OMJ180" s="176"/>
      <c r="OMK180" s="176"/>
      <c r="OML180" s="176"/>
      <c r="OMM180" s="176"/>
      <c r="OMN180" s="176"/>
      <c r="OMO180" s="176"/>
      <c r="OMP180" s="176"/>
      <c r="OMQ180" s="176"/>
      <c r="OMR180" s="176"/>
      <c r="OMS180" s="176"/>
      <c r="OMT180" s="176"/>
      <c r="OMU180" s="176"/>
      <c r="OMV180" s="176"/>
      <c r="OMW180" s="176"/>
      <c r="OMX180" s="176"/>
      <c r="OMY180" s="176"/>
      <c r="OMZ180" s="176"/>
      <c r="ONA180" s="176"/>
      <c r="ONB180" s="176"/>
      <c r="ONC180" s="176"/>
      <c r="OND180" s="176"/>
      <c r="ONE180" s="176"/>
      <c r="ONF180" s="176"/>
      <c r="ONG180" s="176"/>
      <c r="ONH180" s="176"/>
      <c r="ONI180" s="176"/>
      <c r="ONJ180" s="176"/>
      <c r="ONK180" s="176"/>
      <c r="ONL180" s="176"/>
      <c r="ONM180" s="176"/>
      <c r="ONN180" s="176"/>
      <c r="ONO180" s="176"/>
      <c r="ONP180" s="176"/>
      <c r="ONQ180" s="176"/>
      <c r="ONR180" s="176"/>
      <c r="ONS180" s="176"/>
      <c r="ONT180" s="176"/>
      <c r="ONU180" s="176"/>
      <c r="ONV180" s="176"/>
      <c r="ONW180" s="176"/>
      <c r="ONX180" s="176"/>
      <c r="ONY180" s="176"/>
      <c r="ONZ180" s="176"/>
      <c r="OOA180" s="176"/>
      <c r="OOB180" s="176"/>
      <c r="OOC180" s="176"/>
      <c r="OOD180" s="176"/>
      <c r="OOE180" s="176"/>
      <c r="OOF180" s="176"/>
      <c r="OOG180" s="176"/>
      <c r="OOH180" s="176"/>
      <c r="OOI180" s="176"/>
      <c r="OOJ180" s="176"/>
      <c r="OOK180" s="176"/>
      <c r="OOL180" s="176"/>
      <c r="OOM180" s="176"/>
      <c r="OON180" s="176"/>
      <c r="OOO180" s="176"/>
      <c r="OOP180" s="176"/>
      <c r="OOQ180" s="176"/>
      <c r="OOR180" s="176"/>
      <c r="OOS180" s="176"/>
      <c r="OOT180" s="176"/>
      <c r="OOU180" s="176"/>
      <c r="OOV180" s="176"/>
      <c r="OOW180" s="176"/>
      <c r="OOX180" s="176"/>
      <c r="OOY180" s="176"/>
      <c r="OOZ180" s="176"/>
      <c r="OPA180" s="176"/>
      <c r="OPB180" s="176"/>
      <c r="OPC180" s="176"/>
      <c r="OPD180" s="176"/>
      <c r="OPE180" s="176"/>
      <c r="OPF180" s="176"/>
      <c r="OPG180" s="176"/>
      <c r="OPH180" s="176"/>
      <c r="OPI180" s="176"/>
      <c r="OPJ180" s="176"/>
      <c r="OPK180" s="176"/>
      <c r="OPL180" s="176"/>
      <c r="OPM180" s="176"/>
      <c r="OPN180" s="176"/>
      <c r="OPO180" s="176"/>
      <c r="OPP180" s="176"/>
      <c r="OPQ180" s="176"/>
      <c r="OPR180" s="176"/>
      <c r="OPS180" s="176"/>
      <c r="OPT180" s="176"/>
      <c r="OPU180" s="176"/>
      <c r="OPV180" s="176"/>
      <c r="OPW180" s="176"/>
      <c r="OPX180" s="176"/>
      <c r="OPY180" s="176"/>
      <c r="OPZ180" s="176"/>
      <c r="OQA180" s="176"/>
      <c r="OQB180" s="176"/>
      <c r="OQC180" s="176"/>
      <c r="OQD180" s="176"/>
      <c r="OQE180" s="176"/>
      <c r="OQF180" s="176"/>
      <c r="OQG180" s="176"/>
      <c r="OQH180" s="176"/>
      <c r="OQI180" s="176"/>
      <c r="OQJ180" s="176"/>
      <c r="OQK180" s="176"/>
      <c r="OQL180" s="176"/>
      <c r="OQM180" s="176"/>
      <c r="OQN180" s="176"/>
      <c r="OQO180" s="176"/>
      <c r="OQP180" s="176"/>
      <c r="OQQ180" s="176"/>
      <c r="OQR180" s="176"/>
      <c r="OQS180" s="176"/>
      <c r="OQT180" s="176"/>
      <c r="OQU180" s="176"/>
      <c r="OQV180" s="176"/>
      <c r="OQW180" s="176"/>
      <c r="OQX180" s="176"/>
      <c r="OQY180" s="176"/>
      <c r="OQZ180" s="176"/>
      <c r="ORA180" s="176"/>
      <c r="ORB180" s="176"/>
      <c r="ORC180" s="176"/>
      <c r="ORD180" s="176"/>
      <c r="ORE180" s="176"/>
      <c r="ORF180" s="176"/>
      <c r="ORG180" s="176"/>
      <c r="ORH180" s="176"/>
      <c r="ORI180" s="176"/>
      <c r="ORJ180" s="176"/>
      <c r="ORK180" s="176"/>
      <c r="ORL180" s="176"/>
      <c r="ORM180" s="176"/>
      <c r="ORN180" s="176"/>
      <c r="ORO180" s="176"/>
      <c r="ORP180" s="176"/>
      <c r="ORQ180" s="176"/>
      <c r="ORR180" s="176"/>
      <c r="ORS180" s="176"/>
      <c r="ORT180" s="176"/>
      <c r="ORU180" s="176"/>
      <c r="ORV180" s="176"/>
      <c r="ORW180" s="176"/>
      <c r="ORX180" s="176"/>
      <c r="ORY180" s="176"/>
      <c r="ORZ180" s="176"/>
      <c r="OSA180" s="176"/>
      <c r="OSB180" s="176"/>
      <c r="OSC180" s="176"/>
      <c r="OSD180" s="176"/>
      <c r="OSE180" s="176"/>
      <c r="OSF180" s="176"/>
      <c r="OSG180" s="176"/>
      <c r="OSH180" s="176"/>
      <c r="OSI180" s="176"/>
      <c r="OSJ180" s="176"/>
      <c r="OSK180" s="176"/>
      <c r="OSL180" s="176"/>
      <c r="OSM180" s="176"/>
      <c r="OSN180" s="176"/>
      <c r="OSO180" s="176"/>
      <c r="OSP180" s="176"/>
      <c r="OSQ180" s="176"/>
      <c r="OSR180" s="176"/>
      <c r="OSS180" s="176"/>
      <c r="OST180" s="176"/>
      <c r="OSU180" s="176"/>
      <c r="OSV180" s="176"/>
      <c r="OSW180" s="176"/>
      <c r="OSX180" s="176"/>
      <c r="OSY180" s="176"/>
      <c r="OSZ180" s="176"/>
      <c r="OTA180" s="176"/>
      <c r="OTB180" s="176"/>
      <c r="OTC180" s="176"/>
      <c r="OTD180" s="176"/>
      <c r="OTE180" s="176"/>
      <c r="OTF180" s="176"/>
      <c r="OTG180" s="176"/>
      <c r="OTH180" s="176"/>
      <c r="OTI180" s="176"/>
      <c r="OTJ180" s="176"/>
      <c r="OTK180" s="176"/>
      <c r="OTL180" s="176"/>
      <c r="OTM180" s="176"/>
      <c r="OTN180" s="176"/>
      <c r="OTO180" s="176"/>
      <c r="OTP180" s="176"/>
      <c r="OTQ180" s="176"/>
      <c r="OTR180" s="176"/>
      <c r="OTS180" s="176"/>
      <c r="OTT180" s="176"/>
      <c r="OTU180" s="176"/>
      <c r="OTV180" s="176"/>
      <c r="OTW180" s="176"/>
      <c r="OTX180" s="176"/>
      <c r="OTY180" s="176"/>
      <c r="OTZ180" s="176"/>
      <c r="OUA180" s="176"/>
      <c r="OUB180" s="176"/>
      <c r="OUC180" s="176"/>
      <c r="OUD180" s="176"/>
      <c r="OUE180" s="176"/>
      <c r="OUF180" s="176"/>
      <c r="OUG180" s="176"/>
      <c r="OUH180" s="176"/>
      <c r="OUI180" s="176"/>
      <c r="OUJ180" s="176"/>
      <c r="OUK180" s="176"/>
      <c r="OUL180" s="176"/>
      <c r="OUM180" s="176"/>
      <c r="OUN180" s="176"/>
      <c r="OUO180" s="176"/>
      <c r="OUP180" s="176"/>
      <c r="OUQ180" s="176"/>
      <c r="OUR180" s="176"/>
      <c r="OUS180" s="176"/>
      <c r="OUT180" s="176"/>
      <c r="OUU180" s="176"/>
      <c r="OUV180" s="176"/>
      <c r="OUW180" s="176"/>
      <c r="OUX180" s="176"/>
      <c r="OUY180" s="176"/>
      <c r="OUZ180" s="176"/>
      <c r="OVA180" s="176"/>
      <c r="OVB180" s="176"/>
      <c r="OVC180" s="176"/>
      <c r="OVD180" s="176"/>
      <c r="OVE180" s="176"/>
      <c r="OVF180" s="176"/>
      <c r="OVG180" s="176"/>
      <c r="OVH180" s="176"/>
      <c r="OVI180" s="176"/>
      <c r="OVJ180" s="176"/>
      <c r="OVK180" s="176"/>
      <c r="OVL180" s="176"/>
      <c r="OVM180" s="176"/>
      <c r="OVN180" s="176"/>
      <c r="OVO180" s="176"/>
      <c r="OVP180" s="176"/>
      <c r="OVQ180" s="176"/>
      <c r="OVR180" s="176"/>
      <c r="OVS180" s="176"/>
      <c r="OVT180" s="176"/>
      <c r="OVU180" s="176"/>
      <c r="OVV180" s="176"/>
      <c r="OVW180" s="176"/>
      <c r="OVX180" s="176"/>
      <c r="OVY180" s="176"/>
      <c r="OVZ180" s="176"/>
      <c r="OWA180" s="176"/>
      <c r="OWB180" s="176"/>
      <c r="OWC180" s="176"/>
      <c r="OWD180" s="176"/>
      <c r="OWE180" s="176"/>
      <c r="OWF180" s="176"/>
      <c r="OWG180" s="176"/>
      <c r="OWH180" s="176"/>
      <c r="OWI180" s="176"/>
      <c r="OWJ180" s="176"/>
      <c r="OWK180" s="176"/>
      <c r="OWL180" s="176"/>
      <c r="OWM180" s="176"/>
      <c r="OWN180" s="176"/>
      <c r="OWO180" s="176"/>
      <c r="OWP180" s="176"/>
      <c r="OWQ180" s="176"/>
      <c r="OWR180" s="176"/>
      <c r="OWS180" s="176"/>
      <c r="OWT180" s="176"/>
      <c r="OWU180" s="176"/>
      <c r="OWV180" s="176"/>
      <c r="OWW180" s="176"/>
      <c r="OWX180" s="176"/>
      <c r="OWY180" s="176"/>
      <c r="OWZ180" s="176"/>
      <c r="OXA180" s="176"/>
      <c r="OXB180" s="176"/>
      <c r="OXC180" s="176"/>
      <c r="OXD180" s="176"/>
      <c r="OXE180" s="176"/>
      <c r="OXF180" s="176"/>
      <c r="OXG180" s="176"/>
      <c r="OXH180" s="176"/>
      <c r="OXI180" s="176"/>
      <c r="OXJ180" s="176"/>
      <c r="OXK180" s="176"/>
      <c r="OXL180" s="176"/>
      <c r="OXM180" s="176"/>
      <c r="OXN180" s="176"/>
      <c r="OXO180" s="176"/>
      <c r="OXP180" s="176"/>
      <c r="OXQ180" s="176"/>
      <c r="OXR180" s="176"/>
      <c r="OXS180" s="176"/>
      <c r="OXT180" s="176"/>
      <c r="OXU180" s="176"/>
      <c r="OXV180" s="176"/>
      <c r="OXW180" s="176"/>
      <c r="OXX180" s="176"/>
      <c r="OXY180" s="176"/>
      <c r="OXZ180" s="176"/>
      <c r="OYA180" s="176"/>
      <c r="OYB180" s="176"/>
      <c r="OYC180" s="176"/>
      <c r="OYD180" s="176"/>
      <c r="OYE180" s="176"/>
      <c r="OYF180" s="176"/>
      <c r="OYG180" s="176"/>
      <c r="OYH180" s="176"/>
      <c r="OYI180" s="176"/>
      <c r="OYJ180" s="176"/>
      <c r="OYK180" s="176"/>
      <c r="OYL180" s="176"/>
      <c r="OYM180" s="176"/>
      <c r="OYN180" s="176"/>
      <c r="OYO180" s="176"/>
      <c r="OYP180" s="176"/>
      <c r="OYQ180" s="176"/>
      <c r="OYR180" s="176"/>
      <c r="OYS180" s="176"/>
      <c r="OYT180" s="176"/>
      <c r="OYU180" s="176"/>
      <c r="OYV180" s="176"/>
      <c r="OYW180" s="176"/>
      <c r="OYX180" s="176"/>
      <c r="OYY180" s="176"/>
      <c r="OYZ180" s="176"/>
      <c r="OZA180" s="176"/>
      <c r="OZB180" s="176"/>
      <c r="OZC180" s="176"/>
      <c r="OZD180" s="176"/>
      <c r="OZE180" s="176"/>
      <c r="OZF180" s="176"/>
      <c r="OZG180" s="176"/>
      <c r="OZH180" s="176"/>
      <c r="OZI180" s="176"/>
      <c r="OZJ180" s="176"/>
      <c r="OZK180" s="176"/>
      <c r="OZL180" s="176"/>
      <c r="OZM180" s="176"/>
      <c r="OZN180" s="176"/>
      <c r="OZO180" s="176"/>
      <c r="OZP180" s="176"/>
      <c r="OZQ180" s="176"/>
      <c r="OZR180" s="176"/>
      <c r="OZS180" s="176"/>
      <c r="OZT180" s="176"/>
      <c r="OZU180" s="176"/>
      <c r="OZV180" s="176"/>
      <c r="OZW180" s="176"/>
      <c r="OZX180" s="176"/>
      <c r="OZY180" s="176"/>
      <c r="OZZ180" s="176"/>
      <c r="PAA180" s="176"/>
      <c r="PAB180" s="176"/>
      <c r="PAC180" s="176"/>
      <c r="PAD180" s="176"/>
      <c r="PAE180" s="176"/>
      <c r="PAF180" s="176"/>
      <c r="PAG180" s="176"/>
      <c r="PAH180" s="176"/>
      <c r="PAI180" s="176"/>
      <c r="PAJ180" s="176"/>
      <c r="PAK180" s="176"/>
      <c r="PAL180" s="176"/>
      <c r="PAM180" s="176"/>
      <c r="PAN180" s="176"/>
      <c r="PAO180" s="176"/>
      <c r="PAP180" s="176"/>
      <c r="PAQ180" s="176"/>
      <c r="PAR180" s="176"/>
      <c r="PAS180" s="176"/>
      <c r="PAT180" s="176"/>
      <c r="PAU180" s="176"/>
      <c r="PAV180" s="176"/>
      <c r="PAW180" s="176"/>
      <c r="PAX180" s="176"/>
      <c r="PAY180" s="176"/>
      <c r="PAZ180" s="176"/>
      <c r="PBA180" s="176"/>
      <c r="PBB180" s="176"/>
      <c r="PBC180" s="176"/>
      <c r="PBD180" s="176"/>
      <c r="PBE180" s="176"/>
      <c r="PBF180" s="176"/>
      <c r="PBG180" s="176"/>
      <c r="PBH180" s="176"/>
      <c r="PBI180" s="176"/>
      <c r="PBJ180" s="176"/>
      <c r="PBK180" s="176"/>
      <c r="PBL180" s="176"/>
      <c r="PBM180" s="176"/>
      <c r="PBN180" s="176"/>
      <c r="PBO180" s="176"/>
      <c r="PBP180" s="176"/>
      <c r="PBQ180" s="176"/>
      <c r="PBR180" s="176"/>
      <c r="PBS180" s="176"/>
      <c r="PBT180" s="176"/>
      <c r="PBU180" s="176"/>
      <c r="PBV180" s="176"/>
      <c r="PBW180" s="176"/>
      <c r="PBX180" s="176"/>
      <c r="PBY180" s="176"/>
      <c r="PBZ180" s="176"/>
      <c r="PCA180" s="176"/>
      <c r="PCB180" s="176"/>
      <c r="PCC180" s="176"/>
      <c r="PCD180" s="176"/>
      <c r="PCE180" s="176"/>
      <c r="PCF180" s="176"/>
      <c r="PCG180" s="176"/>
      <c r="PCH180" s="176"/>
      <c r="PCI180" s="176"/>
      <c r="PCJ180" s="176"/>
      <c r="PCK180" s="176"/>
      <c r="PCL180" s="176"/>
      <c r="PCM180" s="176"/>
      <c r="PCN180" s="176"/>
      <c r="PCO180" s="176"/>
      <c r="PCP180" s="176"/>
      <c r="PCQ180" s="176"/>
      <c r="PCR180" s="176"/>
      <c r="PCS180" s="176"/>
      <c r="PCT180" s="176"/>
      <c r="PCU180" s="176"/>
      <c r="PCV180" s="176"/>
      <c r="PCW180" s="176"/>
      <c r="PCX180" s="176"/>
      <c r="PCY180" s="176"/>
      <c r="PCZ180" s="176"/>
      <c r="PDA180" s="176"/>
      <c r="PDB180" s="176"/>
      <c r="PDC180" s="176"/>
      <c r="PDD180" s="176"/>
      <c r="PDE180" s="176"/>
      <c r="PDF180" s="176"/>
      <c r="PDG180" s="176"/>
      <c r="PDH180" s="176"/>
      <c r="PDI180" s="176"/>
      <c r="PDJ180" s="176"/>
      <c r="PDK180" s="176"/>
      <c r="PDL180" s="176"/>
      <c r="PDM180" s="176"/>
      <c r="PDN180" s="176"/>
      <c r="PDO180" s="176"/>
      <c r="PDP180" s="176"/>
      <c r="PDQ180" s="176"/>
      <c r="PDR180" s="176"/>
      <c r="PDS180" s="176"/>
      <c r="PDT180" s="176"/>
      <c r="PDU180" s="176"/>
      <c r="PDV180" s="176"/>
      <c r="PDW180" s="176"/>
      <c r="PDX180" s="176"/>
      <c r="PDY180" s="176"/>
      <c r="PDZ180" s="176"/>
      <c r="PEA180" s="176"/>
      <c r="PEB180" s="176"/>
      <c r="PEC180" s="176"/>
      <c r="PED180" s="176"/>
      <c r="PEE180" s="176"/>
      <c r="PEF180" s="176"/>
      <c r="PEG180" s="176"/>
      <c r="PEH180" s="176"/>
      <c r="PEI180" s="176"/>
      <c r="PEJ180" s="176"/>
      <c r="PEK180" s="176"/>
      <c r="PEL180" s="176"/>
      <c r="PEM180" s="176"/>
      <c r="PEN180" s="176"/>
      <c r="PEO180" s="176"/>
      <c r="PEP180" s="176"/>
      <c r="PEQ180" s="176"/>
      <c r="PER180" s="176"/>
      <c r="PES180" s="176"/>
      <c r="PET180" s="176"/>
      <c r="PEU180" s="176"/>
      <c r="PEV180" s="176"/>
      <c r="PEW180" s="176"/>
      <c r="PEX180" s="176"/>
      <c r="PEY180" s="176"/>
      <c r="PEZ180" s="176"/>
      <c r="PFA180" s="176"/>
      <c r="PFB180" s="176"/>
      <c r="PFC180" s="176"/>
      <c r="PFD180" s="176"/>
      <c r="PFE180" s="176"/>
      <c r="PFF180" s="176"/>
      <c r="PFG180" s="176"/>
      <c r="PFH180" s="176"/>
      <c r="PFI180" s="176"/>
      <c r="PFJ180" s="176"/>
      <c r="PFK180" s="176"/>
      <c r="PFL180" s="176"/>
      <c r="PFM180" s="176"/>
      <c r="PFN180" s="176"/>
      <c r="PFO180" s="176"/>
      <c r="PFP180" s="176"/>
      <c r="PFQ180" s="176"/>
      <c r="PFR180" s="176"/>
      <c r="PFS180" s="176"/>
      <c r="PFT180" s="176"/>
      <c r="PFU180" s="176"/>
      <c r="PFV180" s="176"/>
      <c r="PFW180" s="176"/>
      <c r="PFX180" s="176"/>
      <c r="PFY180" s="176"/>
      <c r="PFZ180" s="176"/>
      <c r="PGA180" s="176"/>
      <c r="PGB180" s="176"/>
      <c r="PGC180" s="176"/>
      <c r="PGD180" s="176"/>
      <c r="PGE180" s="176"/>
      <c r="PGF180" s="176"/>
      <c r="PGG180" s="176"/>
      <c r="PGH180" s="176"/>
      <c r="PGI180" s="176"/>
      <c r="PGJ180" s="176"/>
      <c r="PGK180" s="176"/>
      <c r="PGL180" s="176"/>
      <c r="PGM180" s="176"/>
      <c r="PGN180" s="176"/>
      <c r="PGO180" s="176"/>
      <c r="PGP180" s="176"/>
      <c r="PGQ180" s="176"/>
      <c r="PGR180" s="176"/>
      <c r="PGS180" s="176"/>
      <c r="PGT180" s="176"/>
      <c r="PGU180" s="176"/>
      <c r="PGV180" s="176"/>
      <c r="PGW180" s="176"/>
      <c r="PGX180" s="176"/>
      <c r="PGY180" s="176"/>
      <c r="PGZ180" s="176"/>
      <c r="PHA180" s="176"/>
      <c r="PHB180" s="176"/>
      <c r="PHC180" s="176"/>
      <c r="PHD180" s="176"/>
      <c r="PHE180" s="176"/>
      <c r="PHF180" s="176"/>
      <c r="PHG180" s="176"/>
      <c r="PHH180" s="176"/>
      <c r="PHI180" s="176"/>
      <c r="PHJ180" s="176"/>
      <c r="PHK180" s="176"/>
      <c r="PHL180" s="176"/>
      <c r="PHM180" s="176"/>
      <c r="PHN180" s="176"/>
      <c r="PHO180" s="176"/>
      <c r="PHP180" s="176"/>
      <c r="PHQ180" s="176"/>
      <c r="PHR180" s="176"/>
      <c r="PHS180" s="176"/>
      <c r="PHT180" s="176"/>
      <c r="PHU180" s="176"/>
      <c r="PHV180" s="176"/>
      <c r="PHW180" s="176"/>
      <c r="PHX180" s="176"/>
      <c r="PHY180" s="176"/>
      <c r="PHZ180" s="176"/>
      <c r="PIA180" s="176"/>
      <c r="PIB180" s="176"/>
      <c r="PIC180" s="176"/>
      <c r="PID180" s="176"/>
      <c r="PIE180" s="176"/>
      <c r="PIF180" s="176"/>
      <c r="PIG180" s="176"/>
      <c r="PIH180" s="176"/>
      <c r="PII180" s="176"/>
      <c r="PIJ180" s="176"/>
      <c r="PIK180" s="176"/>
      <c r="PIL180" s="176"/>
      <c r="PIM180" s="176"/>
      <c r="PIN180" s="176"/>
      <c r="PIO180" s="176"/>
      <c r="PIP180" s="176"/>
      <c r="PIQ180" s="176"/>
      <c r="PIR180" s="176"/>
      <c r="PIS180" s="176"/>
      <c r="PIT180" s="176"/>
      <c r="PIU180" s="176"/>
      <c r="PIV180" s="176"/>
      <c r="PIW180" s="176"/>
      <c r="PIX180" s="176"/>
      <c r="PIY180" s="176"/>
      <c r="PIZ180" s="176"/>
      <c r="PJA180" s="176"/>
      <c r="PJB180" s="176"/>
      <c r="PJC180" s="176"/>
      <c r="PJD180" s="176"/>
      <c r="PJE180" s="176"/>
      <c r="PJF180" s="176"/>
      <c r="PJG180" s="176"/>
      <c r="PJH180" s="176"/>
      <c r="PJI180" s="176"/>
      <c r="PJJ180" s="176"/>
      <c r="PJK180" s="176"/>
      <c r="PJL180" s="176"/>
      <c r="PJM180" s="176"/>
      <c r="PJN180" s="176"/>
      <c r="PJO180" s="176"/>
      <c r="PJP180" s="176"/>
      <c r="PJQ180" s="176"/>
      <c r="PJR180" s="176"/>
      <c r="PJS180" s="176"/>
      <c r="PJT180" s="176"/>
      <c r="PJU180" s="176"/>
      <c r="PJV180" s="176"/>
      <c r="PJW180" s="176"/>
      <c r="PJX180" s="176"/>
      <c r="PJY180" s="176"/>
      <c r="PJZ180" s="176"/>
      <c r="PKA180" s="176"/>
      <c r="PKB180" s="176"/>
      <c r="PKC180" s="176"/>
      <c r="PKD180" s="176"/>
      <c r="PKE180" s="176"/>
      <c r="PKF180" s="176"/>
      <c r="PKG180" s="176"/>
      <c r="PKH180" s="176"/>
      <c r="PKI180" s="176"/>
      <c r="PKJ180" s="176"/>
      <c r="PKK180" s="176"/>
      <c r="PKL180" s="176"/>
      <c r="PKM180" s="176"/>
      <c r="PKN180" s="176"/>
      <c r="PKO180" s="176"/>
      <c r="PKP180" s="176"/>
      <c r="PKQ180" s="176"/>
      <c r="PKR180" s="176"/>
      <c r="PKS180" s="176"/>
      <c r="PKT180" s="176"/>
      <c r="PKU180" s="176"/>
      <c r="PKV180" s="176"/>
      <c r="PKW180" s="176"/>
      <c r="PKX180" s="176"/>
      <c r="PKY180" s="176"/>
      <c r="PKZ180" s="176"/>
      <c r="PLA180" s="176"/>
      <c r="PLB180" s="176"/>
      <c r="PLC180" s="176"/>
      <c r="PLD180" s="176"/>
      <c r="PLE180" s="176"/>
      <c r="PLF180" s="176"/>
      <c r="PLG180" s="176"/>
      <c r="PLH180" s="176"/>
      <c r="PLI180" s="176"/>
      <c r="PLJ180" s="176"/>
      <c r="PLK180" s="176"/>
      <c r="PLL180" s="176"/>
      <c r="PLM180" s="176"/>
      <c r="PLN180" s="176"/>
      <c r="PLO180" s="176"/>
      <c r="PLP180" s="176"/>
      <c r="PLQ180" s="176"/>
      <c r="PLR180" s="176"/>
      <c r="PLS180" s="176"/>
      <c r="PLT180" s="176"/>
      <c r="PLU180" s="176"/>
      <c r="PLV180" s="176"/>
      <c r="PLW180" s="176"/>
      <c r="PLX180" s="176"/>
      <c r="PLY180" s="176"/>
      <c r="PLZ180" s="176"/>
      <c r="PMA180" s="176"/>
      <c r="PMB180" s="176"/>
      <c r="PMC180" s="176"/>
      <c r="PMD180" s="176"/>
      <c r="PME180" s="176"/>
      <c r="PMF180" s="176"/>
      <c r="PMG180" s="176"/>
      <c r="PMH180" s="176"/>
      <c r="PMI180" s="176"/>
      <c r="PMJ180" s="176"/>
      <c r="PMK180" s="176"/>
      <c r="PML180" s="176"/>
      <c r="PMM180" s="176"/>
      <c r="PMN180" s="176"/>
      <c r="PMO180" s="176"/>
      <c r="PMP180" s="176"/>
      <c r="PMQ180" s="176"/>
      <c r="PMR180" s="176"/>
      <c r="PMS180" s="176"/>
      <c r="PMT180" s="176"/>
      <c r="PMU180" s="176"/>
      <c r="PMV180" s="176"/>
      <c r="PMW180" s="176"/>
      <c r="PMX180" s="176"/>
      <c r="PMY180" s="176"/>
      <c r="PMZ180" s="176"/>
      <c r="PNA180" s="176"/>
      <c r="PNB180" s="176"/>
      <c r="PNC180" s="176"/>
      <c r="PND180" s="176"/>
      <c r="PNE180" s="176"/>
      <c r="PNF180" s="176"/>
      <c r="PNG180" s="176"/>
      <c r="PNH180" s="176"/>
      <c r="PNI180" s="176"/>
      <c r="PNJ180" s="176"/>
      <c r="PNK180" s="176"/>
      <c r="PNL180" s="176"/>
      <c r="PNM180" s="176"/>
      <c r="PNN180" s="176"/>
      <c r="PNO180" s="176"/>
      <c r="PNP180" s="176"/>
      <c r="PNQ180" s="176"/>
      <c r="PNR180" s="176"/>
      <c r="PNS180" s="176"/>
      <c r="PNT180" s="176"/>
      <c r="PNU180" s="176"/>
      <c r="PNV180" s="176"/>
      <c r="PNW180" s="176"/>
      <c r="PNX180" s="176"/>
      <c r="PNY180" s="176"/>
      <c r="PNZ180" s="176"/>
      <c r="POA180" s="176"/>
      <c r="POB180" s="176"/>
      <c r="POC180" s="176"/>
      <c r="POD180" s="176"/>
      <c r="POE180" s="176"/>
      <c r="POF180" s="176"/>
      <c r="POG180" s="176"/>
      <c r="POH180" s="176"/>
      <c r="POI180" s="176"/>
      <c r="POJ180" s="176"/>
      <c r="POK180" s="176"/>
      <c r="POL180" s="176"/>
      <c r="POM180" s="176"/>
      <c r="PON180" s="176"/>
      <c r="POO180" s="176"/>
      <c r="POP180" s="176"/>
      <c r="POQ180" s="176"/>
      <c r="POR180" s="176"/>
      <c r="POS180" s="176"/>
      <c r="POT180" s="176"/>
      <c r="POU180" s="176"/>
      <c r="POV180" s="176"/>
      <c r="POW180" s="176"/>
      <c r="POX180" s="176"/>
      <c r="POY180" s="176"/>
      <c r="POZ180" s="176"/>
      <c r="PPA180" s="176"/>
      <c r="PPB180" s="176"/>
      <c r="PPC180" s="176"/>
      <c r="PPD180" s="176"/>
      <c r="PPE180" s="176"/>
      <c r="PPF180" s="176"/>
      <c r="PPG180" s="176"/>
      <c r="PPH180" s="176"/>
      <c r="PPI180" s="176"/>
      <c r="PPJ180" s="176"/>
      <c r="PPK180" s="176"/>
      <c r="PPL180" s="176"/>
      <c r="PPM180" s="176"/>
      <c r="PPN180" s="176"/>
      <c r="PPO180" s="176"/>
      <c r="PPP180" s="176"/>
      <c r="PPQ180" s="176"/>
      <c r="PPR180" s="176"/>
      <c r="PPS180" s="176"/>
      <c r="PPT180" s="176"/>
      <c r="PPU180" s="176"/>
      <c r="PPV180" s="176"/>
      <c r="PPW180" s="176"/>
      <c r="PPX180" s="176"/>
      <c r="PPY180" s="176"/>
      <c r="PPZ180" s="176"/>
      <c r="PQA180" s="176"/>
      <c r="PQB180" s="176"/>
      <c r="PQC180" s="176"/>
      <c r="PQD180" s="176"/>
      <c r="PQE180" s="176"/>
      <c r="PQF180" s="176"/>
      <c r="PQG180" s="176"/>
      <c r="PQH180" s="176"/>
      <c r="PQI180" s="176"/>
      <c r="PQJ180" s="176"/>
      <c r="PQK180" s="176"/>
      <c r="PQL180" s="176"/>
      <c r="PQM180" s="176"/>
      <c r="PQN180" s="176"/>
      <c r="PQO180" s="176"/>
      <c r="PQP180" s="176"/>
      <c r="PQQ180" s="176"/>
      <c r="PQR180" s="176"/>
      <c r="PQS180" s="176"/>
      <c r="PQT180" s="176"/>
      <c r="PQU180" s="176"/>
      <c r="PQV180" s="176"/>
      <c r="PQW180" s="176"/>
      <c r="PQX180" s="176"/>
      <c r="PQY180" s="176"/>
      <c r="PQZ180" s="176"/>
      <c r="PRA180" s="176"/>
      <c r="PRB180" s="176"/>
      <c r="PRC180" s="176"/>
      <c r="PRD180" s="176"/>
      <c r="PRE180" s="176"/>
      <c r="PRF180" s="176"/>
      <c r="PRG180" s="176"/>
      <c r="PRH180" s="176"/>
      <c r="PRI180" s="176"/>
      <c r="PRJ180" s="176"/>
      <c r="PRK180" s="176"/>
      <c r="PRL180" s="176"/>
      <c r="PRM180" s="176"/>
      <c r="PRN180" s="176"/>
      <c r="PRO180" s="176"/>
      <c r="PRP180" s="176"/>
      <c r="PRQ180" s="176"/>
      <c r="PRR180" s="176"/>
      <c r="PRS180" s="176"/>
      <c r="PRT180" s="176"/>
      <c r="PRU180" s="176"/>
      <c r="PRV180" s="176"/>
      <c r="PRW180" s="176"/>
      <c r="PRX180" s="176"/>
      <c r="PRY180" s="176"/>
      <c r="PRZ180" s="176"/>
      <c r="PSA180" s="176"/>
      <c r="PSB180" s="176"/>
      <c r="PSC180" s="176"/>
      <c r="PSD180" s="176"/>
      <c r="PSE180" s="176"/>
      <c r="PSF180" s="176"/>
      <c r="PSG180" s="176"/>
      <c r="PSH180" s="176"/>
      <c r="PSI180" s="176"/>
      <c r="PSJ180" s="176"/>
      <c r="PSK180" s="176"/>
      <c r="PSL180" s="176"/>
      <c r="PSM180" s="176"/>
      <c r="PSN180" s="176"/>
      <c r="PSO180" s="176"/>
      <c r="PSP180" s="176"/>
      <c r="PSQ180" s="176"/>
      <c r="PSR180" s="176"/>
      <c r="PSS180" s="176"/>
      <c r="PST180" s="176"/>
      <c r="PSU180" s="176"/>
      <c r="PSV180" s="176"/>
      <c r="PSW180" s="176"/>
      <c r="PSX180" s="176"/>
      <c r="PSY180" s="176"/>
      <c r="PSZ180" s="176"/>
      <c r="PTA180" s="176"/>
      <c r="PTB180" s="176"/>
      <c r="PTC180" s="176"/>
      <c r="PTD180" s="176"/>
      <c r="PTE180" s="176"/>
      <c r="PTF180" s="176"/>
      <c r="PTG180" s="176"/>
      <c r="PTH180" s="176"/>
      <c r="PTI180" s="176"/>
      <c r="PTJ180" s="176"/>
      <c r="PTK180" s="176"/>
      <c r="PTL180" s="176"/>
      <c r="PTM180" s="176"/>
      <c r="PTN180" s="176"/>
      <c r="PTO180" s="176"/>
      <c r="PTP180" s="176"/>
      <c r="PTQ180" s="176"/>
      <c r="PTR180" s="176"/>
      <c r="PTS180" s="176"/>
      <c r="PTT180" s="176"/>
      <c r="PTU180" s="176"/>
      <c r="PTV180" s="176"/>
      <c r="PTW180" s="176"/>
      <c r="PTX180" s="176"/>
      <c r="PTY180" s="176"/>
      <c r="PTZ180" s="176"/>
      <c r="PUA180" s="176"/>
      <c r="PUB180" s="176"/>
      <c r="PUC180" s="176"/>
      <c r="PUD180" s="176"/>
      <c r="PUE180" s="176"/>
      <c r="PUF180" s="176"/>
      <c r="PUG180" s="176"/>
      <c r="PUH180" s="176"/>
      <c r="PUI180" s="176"/>
      <c r="PUJ180" s="176"/>
      <c r="PUK180" s="176"/>
      <c r="PUL180" s="176"/>
      <c r="PUM180" s="176"/>
      <c r="PUN180" s="176"/>
      <c r="PUO180" s="176"/>
      <c r="PUP180" s="176"/>
      <c r="PUQ180" s="176"/>
      <c r="PUR180" s="176"/>
      <c r="PUS180" s="176"/>
      <c r="PUT180" s="176"/>
      <c r="PUU180" s="176"/>
      <c r="PUV180" s="176"/>
      <c r="PUW180" s="176"/>
      <c r="PUX180" s="176"/>
      <c r="PUY180" s="176"/>
      <c r="PUZ180" s="176"/>
      <c r="PVA180" s="176"/>
      <c r="PVB180" s="176"/>
      <c r="PVC180" s="176"/>
      <c r="PVD180" s="176"/>
      <c r="PVE180" s="176"/>
      <c r="PVF180" s="176"/>
      <c r="PVG180" s="176"/>
      <c r="PVH180" s="176"/>
      <c r="PVI180" s="176"/>
      <c r="PVJ180" s="176"/>
      <c r="PVK180" s="176"/>
      <c r="PVL180" s="176"/>
      <c r="PVM180" s="176"/>
      <c r="PVN180" s="176"/>
      <c r="PVO180" s="176"/>
      <c r="PVP180" s="176"/>
      <c r="PVQ180" s="176"/>
      <c r="PVR180" s="176"/>
      <c r="PVS180" s="176"/>
      <c r="PVT180" s="176"/>
      <c r="PVU180" s="176"/>
      <c r="PVV180" s="176"/>
      <c r="PVW180" s="176"/>
      <c r="PVX180" s="176"/>
      <c r="PVY180" s="176"/>
      <c r="PVZ180" s="176"/>
      <c r="PWA180" s="176"/>
      <c r="PWB180" s="176"/>
      <c r="PWC180" s="176"/>
      <c r="PWD180" s="176"/>
      <c r="PWE180" s="176"/>
      <c r="PWF180" s="176"/>
      <c r="PWG180" s="176"/>
      <c r="PWH180" s="176"/>
      <c r="PWI180" s="176"/>
      <c r="PWJ180" s="176"/>
      <c r="PWK180" s="176"/>
      <c r="PWL180" s="176"/>
      <c r="PWM180" s="176"/>
      <c r="PWN180" s="176"/>
      <c r="PWO180" s="176"/>
      <c r="PWP180" s="176"/>
      <c r="PWQ180" s="176"/>
      <c r="PWR180" s="176"/>
      <c r="PWS180" s="176"/>
      <c r="PWT180" s="176"/>
      <c r="PWU180" s="176"/>
      <c r="PWV180" s="176"/>
      <c r="PWW180" s="176"/>
      <c r="PWX180" s="176"/>
      <c r="PWY180" s="176"/>
      <c r="PWZ180" s="176"/>
      <c r="PXA180" s="176"/>
      <c r="PXB180" s="176"/>
      <c r="PXC180" s="176"/>
      <c r="PXD180" s="176"/>
      <c r="PXE180" s="176"/>
      <c r="PXF180" s="176"/>
      <c r="PXG180" s="176"/>
      <c r="PXH180" s="176"/>
      <c r="PXI180" s="176"/>
      <c r="PXJ180" s="176"/>
      <c r="PXK180" s="176"/>
      <c r="PXL180" s="176"/>
      <c r="PXM180" s="176"/>
      <c r="PXN180" s="176"/>
      <c r="PXO180" s="176"/>
      <c r="PXP180" s="176"/>
      <c r="PXQ180" s="176"/>
      <c r="PXR180" s="176"/>
      <c r="PXS180" s="176"/>
      <c r="PXT180" s="176"/>
      <c r="PXU180" s="176"/>
      <c r="PXV180" s="176"/>
      <c r="PXW180" s="176"/>
      <c r="PXX180" s="176"/>
      <c r="PXY180" s="176"/>
      <c r="PXZ180" s="176"/>
      <c r="PYA180" s="176"/>
      <c r="PYB180" s="176"/>
      <c r="PYC180" s="176"/>
      <c r="PYD180" s="176"/>
      <c r="PYE180" s="176"/>
      <c r="PYF180" s="176"/>
      <c r="PYG180" s="176"/>
      <c r="PYH180" s="176"/>
      <c r="PYI180" s="176"/>
      <c r="PYJ180" s="176"/>
      <c r="PYK180" s="176"/>
      <c r="PYL180" s="176"/>
      <c r="PYM180" s="176"/>
      <c r="PYN180" s="176"/>
      <c r="PYO180" s="176"/>
      <c r="PYP180" s="176"/>
      <c r="PYQ180" s="176"/>
      <c r="PYR180" s="176"/>
      <c r="PYS180" s="176"/>
      <c r="PYT180" s="176"/>
      <c r="PYU180" s="176"/>
      <c r="PYV180" s="176"/>
      <c r="PYW180" s="176"/>
      <c r="PYX180" s="176"/>
      <c r="PYY180" s="176"/>
      <c r="PYZ180" s="176"/>
      <c r="PZA180" s="176"/>
      <c r="PZB180" s="176"/>
      <c r="PZC180" s="176"/>
      <c r="PZD180" s="176"/>
      <c r="PZE180" s="176"/>
      <c r="PZF180" s="176"/>
      <c r="PZG180" s="176"/>
      <c r="PZH180" s="176"/>
      <c r="PZI180" s="176"/>
      <c r="PZJ180" s="176"/>
      <c r="PZK180" s="176"/>
      <c r="PZL180" s="176"/>
      <c r="PZM180" s="176"/>
      <c r="PZN180" s="176"/>
      <c r="PZO180" s="176"/>
      <c r="PZP180" s="176"/>
      <c r="PZQ180" s="176"/>
      <c r="PZR180" s="176"/>
      <c r="PZS180" s="176"/>
      <c r="PZT180" s="176"/>
      <c r="PZU180" s="176"/>
      <c r="PZV180" s="176"/>
      <c r="PZW180" s="176"/>
      <c r="PZX180" s="176"/>
      <c r="PZY180" s="176"/>
      <c r="PZZ180" s="176"/>
      <c r="QAA180" s="176"/>
      <c r="QAB180" s="176"/>
      <c r="QAC180" s="176"/>
      <c r="QAD180" s="176"/>
      <c r="QAE180" s="176"/>
      <c r="QAF180" s="176"/>
      <c r="QAG180" s="176"/>
      <c r="QAH180" s="176"/>
      <c r="QAI180" s="176"/>
      <c r="QAJ180" s="176"/>
      <c r="QAK180" s="176"/>
      <c r="QAL180" s="176"/>
      <c r="QAM180" s="176"/>
      <c r="QAN180" s="176"/>
      <c r="QAO180" s="176"/>
      <c r="QAP180" s="176"/>
      <c r="QAQ180" s="176"/>
      <c r="QAR180" s="176"/>
      <c r="QAS180" s="176"/>
      <c r="QAT180" s="176"/>
      <c r="QAU180" s="176"/>
      <c r="QAV180" s="176"/>
      <c r="QAW180" s="176"/>
      <c r="QAX180" s="176"/>
      <c r="QAY180" s="176"/>
      <c r="QAZ180" s="176"/>
      <c r="QBA180" s="176"/>
      <c r="QBB180" s="176"/>
      <c r="QBC180" s="176"/>
      <c r="QBD180" s="176"/>
      <c r="QBE180" s="176"/>
      <c r="QBF180" s="176"/>
      <c r="QBG180" s="176"/>
      <c r="QBH180" s="176"/>
      <c r="QBI180" s="176"/>
      <c r="QBJ180" s="176"/>
      <c r="QBK180" s="176"/>
      <c r="QBL180" s="176"/>
      <c r="QBM180" s="176"/>
      <c r="QBN180" s="176"/>
      <c r="QBO180" s="176"/>
      <c r="QBP180" s="176"/>
      <c r="QBQ180" s="176"/>
      <c r="QBR180" s="176"/>
      <c r="QBS180" s="176"/>
      <c r="QBT180" s="176"/>
      <c r="QBU180" s="176"/>
      <c r="QBV180" s="176"/>
      <c r="QBW180" s="176"/>
      <c r="QBX180" s="176"/>
      <c r="QBY180" s="176"/>
      <c r="QBZ180" s="176"/>
      <c r="QCA180" s="176"/>
      <c r="QCB180" s="176"/>
      <c r="QCC180" s="176"/>
      <c r="QCD180" s="176"/>
      <c r="QCE180" s="176"/>
      <c r="QCF180" s="176"/>
      <c r="QCG180" s="176"/>
      <c r="QCH180" s="176"/>
      <c r="QCI180" s="176"/>
      <c r="QCJ180" s="176"/>
      <c r="QCK180" s="176"/>
      <c r="QCL180" s="176"/>
      <c r="QCM180" s="176"/>
      <c r="QCN180" s="176"/>
      <c r="QCO180" s="176"/>
      <c r="QCP180" s="176"/>
      <c r="QCQ180" s="176"/>
      <c r="QCR180" s="176"/>
      <c r="QCS180" s="176"/>
      <c r="QCT180" s="176"/>
      <c r="QCU180" s="176"/>
      <c r="QCV180" s="176"/>
      <c r="QCW180" s="176"/>
      <c r="QCX180" s="176"/>
      <c r="QCY180" s="176"/>
      <c r="QCZ180" s="176"/>
      <c r="QDA180" s="176"/>
      <c r="QDB180" s="176"/>
      <c r="QDC180" s="176"/>
      <c r="QDD180" s="176"/>
      <c r="QDE180" s="176"/>
      <c r="QDF180" s="176"/>
      <c r="QDG180" s="176"/>
      <c r="QDH180" s="176"/>
      <c r="QDI180" s="176"/>
      <c r="QDJ180" s="176"/>
      <c r="QDK180" s="176"/>
      <c r="QDL180" s="176"/>
      <c r="QDM180" s="176"/>
      <c r="QDN180" s="176"/>
      <c r="QDO180" s="176"/>
      <c r="QDP180" s="176"/>
      <c r="QDQ180" s="176"/>
      <c r="QDR180" s="176"/>
      <c r="QDS180" s="176"/>
      <c r="QDT180" s="176"/>
      <c r="QDU180" s="176"/>
      <c r="QDV180" s="176"/>
      <c r="QDW180" s="176"/>
      <c r="QDX180" s="176"/>
      <c r="QDY180" s="176"/>
      <c r="QDZ180" s="176"/>
      <c r="QEA180" s="176"/>
      <c r="QEB180" s="176"/>
      <c r="QEC180" s="176"/>
      <c r="QED180" s="176"/>
      <c r="QEE180" s="176"/>
      <c r="QEF180" s="176"/>
      <c r="QEG180" s="176"/>
      <c r="QEH180" s="176"/>
      <c r="QEI180" s="176"/>
      <c r="QEJ180" s="176"/>
      <c r="QEK180" s="176"/>
      <c r="QEL180" s="176"/>
      <c r="QEM180" s="176"/>
      <c r="QEN180" s="176"/>
      <c r="QEO180" s="176"/>
      <c r="QEP180" s="176"/>
      <c r="QEQ180" s="176"/>
      <c r="QER180" s="176"/>
      <c r="QES180" s="176"/>
      <c r="QET180" s="176"/>
      <c r="QEU180" s="176"/>
      <c r="QEV180" s="176"/>
      <c r="QEW180" s="176"/>
      <c r="QEX180" s="176"/>
      <c r="QEY180" s="176"/>
      <c r="QEZ180" s="176"/>
      <c r="QFA180" s="176"/>
      <c r="QFB180" s="176"/>
      <c r="QFC180" s="176"/>
      <c r="QFD180" s="176"/>
      <c r="QFE180" s="176"/>
      <c r="QFF180" s="176"/>
      <c r="QFG180" s="176"/>
      <c r="QFH180" s="176"/>
      <c r="QFI180" s="176"/>
      <c r="QFJ180" s="176"/>
      <c r="QFK180" s="176"/>
      <c r="QFL180" s="176"/>
      <c r="QFM180" s="176"/>
      <c r="QFN180" s="176"/>
      <c r="QFO180" s="176"/>
      <c r="QFP180" s="176"/>
      <c r="QFQ180" s="176"/>
      <c r="QFR180" s="176"/>
      <c r="QFS180" s="176"/>
      <c r="QFT180" s="176"/>
      <c r="QFU180" s="176"/>
      <c r="QFV180" s="176"/>
      <c r="QFW180" s="176"/>
      <c r="QFX180" s="176"/>
      <c r="QFY180" s="176"/>
      <c r="QFZ180" s="176"/>
      <c r="QGA180" s="176"/>
      <c r="QGB180" s="176"/>
      <c r="QGC180" s="176"/>
      <c r="QGD180" s="176"/>
      <c r="QGE180" s="176"/>
      <c r="QGF180" s="176"/>
      <c r="QGG180" s="176"/>
      <c r="QGH180" s="176"/>
      <c r="QGI180" s="176"/>
      <c r="QGJ180" s="176"/>
      <c r="QGK180" s="176"/>
      <c r="QGL180" s="176"/>
      <c r="QGM180" s="176"/>
      <c r="QGN180" s="176"/>
      <c r="QGO180" s="176"/>
      <c r="QGP180" s="176"/>
      <c r="QGQ180" s="176"/>
      <c r="QGR180" s="176"/>
      <c r="QGS180" s="176"/>
      <c r="QGT180" s="176"/>
      <c r="QGU180" s="176"/>
      <c r="QGV180" s="176"/>
      <c r="QGW180" s="176"/>
      <c r="QGX180" s="176"/>
      <c r="QGY180" s="176"/>
      <c r="QGZ180" s="176"/>
      <c r="QHA180" s="176"/>
      <c r="QHB180" s="176"/>
      <c r="QHC180" s="176"/>
      <c r="QHD180" s="176"/>
      <c r="QHE180" s="176"/>
      <c r="QHF180" s="176"/>
      <c r="QHG180" s="176"/>
      <c r="QHH180" s="176"/>
      <c r="QHI180" s="176"/>
      <c r="QHJ180" s="176"/>
      <c r="QHK180" s="176"/>
      <c r="QHL180" s="176"/>
      <c r="QHM180" s="176"/>
      <c r="QHN180" s="176"/>
      <c r="QHO180" s="176"/>
      <c r="QHP180" s="176"/>
      <c r="QHQ180" s="176"/>
      <c r="QHR180" s="176"/>
      <c r="QHS180" s="176"/>
      <c r="QHT180" s="176"/>
      <c r="QHU180" s="176"/>
      <c r="QHV180" s="176"/>
      <c r="QHW180" s="176"/>
      <c r="QHX180" s="176"/>
      <c r="QHY180" s="176"/>
      <c r="QHZ180" s="176"/>
      <c r="QIA180" s="176"/>
      <c r="QIB180" s="176"/>
      <c r="QIC180" s="176"/>
      <c r="QID180" s="176"/>
      <c r="QIE180" s="176"/>
      <c r="QIF180" s="176"/>
      <c r="QIG180" s="176"/>
      <c r="QIH180" s="176"/>
      <c r="QII180" s="176"/>
      <c r="QIJ180" s="176"/>
      <c r="QIK180" s="176"/>
      <c r="QIL180" s="176"/>
      <c r="QIM180" s="176"/>
      <c r="QIN180" s="176"/>
      <c r="QIO180" s="176"/>
      <c r="QIP180" s="176"/>
      <c r="QIQ180" s="176"/>
      <c r="QIR180" s="176"/>
      <c r="QIS180" s="176"/>
      <c r="QIT180" s="176"/>
      <c r="QIU180" s="176"/>
      <c r="QIV180" s="176"/>
      <c r="QIW180" s="176"/>
      <c r="QIX180" s="176"/>
      <c r="QIY180" s="176"/>
      <c r="QIZ180" s="176"/>
      <c r="QJA180" s="176"/>
      <c r="QJB180" s="176"/>
      <c r="QJC180" s="176"/>
      <c r="QJD180" s="176"/>
      <c r="QJE180" s="176"/>
      <c r="QJF180" s="176"/>
      <c r="QJG180" s="176"/>
      <c r="QJH180" s="176"/>
      <c r="QJI180" s="176"/>
      <c r="QJJ180" s="176"/>
      <c r="QJK180" s="176"/>
      <c r="QJL180" s="176"/>
      <c r="QJM180" s="176"/>
      <c r="QJN180" s="176"/>
      <c r="QJO180" s="176"/>
      <c r="QJP180" s="176"/>
      <c r="QJQ180" s="176"/>
      <c r="QJR180" s="176"/>
      <c r="QJS180" s="176"/>
      <c r="QJT180" s="176"/>
      <c r="QJU180" s="176"/>
      <c r="QJV180" s="176"/>
      <c r="QJW180" s="176"/>
      <c r="QJX180" s="176"/>
      <c r="QJY180" s="176"/>
      <c r="QJZ180" s="176"/>
      <c r="QKA180" s="176"/>
      <c r="QKB180" s="176"/>
      <c r="QKC180" s="176"/>
      <c r="QKD180" s="176"/>
      <c r="QKE180" s="176"/>
      <c r="QKF180" s="176"/>
      <c r="QKG180" s="176"/>
      <c r="QKH180" s="176"/>
      <c r="QKI180" s="176"/>
      <c r="QKJ180" s="176"/>
      <c r="QKK180" s="176"/>
      <c r="QKL180" s="176"/>
      <c r="QKM180" s="176"/>
      <c r="QKN180" s="176"/>
      <c r="QKO180" s="176"/>
      <c r="QKP180" s="176"/>
      <c r="QKQ180" s="176"/>
      <c r="QKR180" s="176"/>
      <c r="QKS180" s="176"/>
      <c r="QKT180" s="176"/>
      <c r="QKU180" s="176"/>
      <c r="QKV180" s="176"/>
      <c r="QKW180" s="176"/>
      <c r="QKX180" s="176"/>
      <c r="QKY180" s="176"/>
      <c r="QKZ180" s="176"/>
      <c r="QLA180" s="176"/>
      <c r="QLB180" s="176"/>
      <c r="QLC180" s="176"/>
      <c r="QLD180" s="176"/>
      <c r="QLE180" s="176"/>
      <c r="QLF180" s="176"/>
      <c r="QLG180" s="176"/>
      <c r="QLH180" s="176"/>
      <c r="QLI180" s="176"/>
      <c r="QLJ180" s="176"/>
      <c r="QLK180" s="176"/>
      <c r="QLL180" s="176"/>
      <c r="QLM180" s="176"/>
      <c r="QLN180" s="176"/>
      <c r="QLO180" s="176"/>
      <c r="QLP180" s="176"/>
      <c r="QLQ180" s="176"/>
      <c r="QLR180" s="176"/>
      <c r="QLS180" s="176"/>
      <c r="QLT180" s="176"/>
      <c r="QLU180" s="176"/>
      <c r="QLV180" s="176"/>
      <c r="QLW180" s="176"/>
      <c r="QLX180" s="176"/>
      <c r="QLY180" s="176"/>
      <c r="QLZ180" s="176"/>
      <c r="QMA180" s="176"/>
      <c r="QMB180" s="176"/>
      <c r="QMC180" s="176"/>
      <c r="QMD180" s="176"/>
      <c r="QME180" s="176"/>
      <c r="QMF180" s="176"/>
      <c r="QMG180" s="176"/>
      <c r="QMH180" s="176"/>
      <c r="QMI180" s="176"/>
      <c r="QMJ180" s="176"/>
      <c r="QMK180" s="176"/>
      <c r="QML180" s="176"/>
      <c r="QMM180" s="176"/>
      <c r="QMN180" s="176"/>
      <c r="QMO180" s="176"/>
      <c r="QMP180" s="176"/>
      <c r="QMQ180" s="176"/>
      <c r="QMR180" s="176"/>
      <c r="QMS180" s="176"/>
      <c r="QMT180" s="176"/>
      <c r="QMU180" s="176"/>
      <c r="QMV180" s="176"/>
      <c r="QMW180" s="176"/>
      <c r="QMX180" s="176"/>
      <c r="QMY180" s="176"/>
      <c r="QMZ180" s="176"/>
      <c r="QNA180" s="176"/>
      <c r="QNB180" s="176"/>
      <c r="QNC180" s="176"/>
      <c r="QND180" s="176"/>
      <c r="QNE180" s="176"/>
      <c r="QNF180" s="176"/>
      <c r="QNG180" s="176"/>
      <c r="QNH180" s="176"/>
      <c r="QNI180" s="176"/>
      <c r="QNJ180" s="176"/>
      <c r="QNK180" s="176"/>
      <c r="QNL180" s="176"/>
      <c r="QNM180" s="176"/>
      <c r="QNN180" s="176"/>
      <c r="QNO180" s="176"/>
      <c r="QNP180" s="176"/>
      <c r="QNQ180" s="176"/>
      <c r="QNR180" s="176"/>
      <c r="QNS180" s="176"/>
      <c r="QNT180" s="176"/>
      <c r="QNU180" s="176"/>
      <c r="QNV180" s="176"/>
      <c r="QNW180" s="176"/>
      <c r="QNX180" s="176"/>
      <c r="QNY180" s="176"/>
      <c r="QNZ180" s="176"/>
      <c r="QOA180" s="176"/>
      <c r="QOB180" s="176"/>
      <c r="QOC180" s="176"/>
      <c r="QOD180" s="176"/>
      <c r="QOE180" s="176"/>
      <c r="QOF180" s="176"/>
      <c r="QOG180" s="176"/>
      <c r="QOH180" s="176"/>
      <c r="QOI180" s="176"/>
      <c r="QOJ180" s="176"/>
      <c r="QOK180" s="176"/>
      <c r="QOL180" s="176"/>
      <c r="QOM180" s="176"/>
      <c r="QON180" s="176"/>
      <c r="QOO180" s="176"/>
      <c r="QOP180" s="176"/>
      <c r="QOQ180" s="176"/>
      <c r="QOR180" s="176"/>
      <c r="QOS180" s="176"/>
      <c r="QOT180" s="176"/>
      <c r="QOU180" s="176"/>
      <c r="QOV180" s="176"/>
      <c r="QOW180" s="176"/>
      <c r="QOX180" s="176"/>
      <c r="QOY180" s="176"/>
      <c r="QOZ180" s="176"/>
      <c r="QPA180" s="176"/>
      <c r="QPB180" s="176"/>
      <c r="QPC180" s="176"/>
      <c r="QPD180" s="176"/>
      <c r="QPE180" s="176"/>
      <c r="QPF180" s="176"/>
      <c r="QPG180" s="176"/>
      <c r="QPH180" s="176"/>
      <c r="QPI180" s="176"/>
      <c r="QPJ180" s="176"/>
      <c r="QPK180" s="176"/>
      <c r="QPL180" s="176"/>
      <c r="QPM180" s="176"/>
      <c r="QPN180" s="176"/>
      <c r="QPO180" s="176"/>
      <c r="QPP180" s="176"/>
      <c r="QPQ180" s="176"/>
      <c r="QPR180" s="176"/>
      <c r="QPS180" s="176"/>
      <c r="QPT180" s="176"/>
      <c r="QPU180" s="176"/>
      <c r="QPV180" s="176"/>
      <c r="QPW180" s="176"/>
      <c r="QPX180" s="176"/>
      <c r="QPY180" s="176"/>
      <c r="QPZ180" s="176"/>
      <c r="QQA180" s="176"/>
      <c r="QQB180" s="176"/>
      <c r="QQC180" s="176"/>
      <c r="QQD180" s="176"/>
      <c r="QQE180" s="176"/>
      <c r="QQF180" s="176"/>
      <c r="QQG180" s="176"/>
      <c r="QQH180" s="176"/>
      <c r="QQI180" s="176"/>
      <c r="QQJ180" s="176"/>
      <c r="QQK180" s="176"/>
      <c r="QQL180" s="176"/>
      <c r="QQM180" s="176"/>
      <c r="QQN180" s="176"/>
      <c r="QQO180" s="176"/>
      <c r="QQP180" s="176"/>
      <c r="QQQ180" s="176"/>
      <c r="QQR180" s="176"/>
      <c r="QQS180" s="176"/>
      <c r="QQT180" s="176"/>
      <c r="QQU180" s="176"/>
      <c r="QQV180" s="176"/>
      <c r="QQW180" s="176"/>
      <c r="QQX180" s="176"/>
      <c r="QQY180" s="176"/>
      <c r="QQZ180" s="176"/>
      <c r="QRA180" s="176"/>
      <c r="QRB180" s="176"/>
      <c r="QRC180" s="176"/>
      <c r="QRD180" s="176"/>
      <c r="QRE180" s="176"/>
      <c r="QRF180" s="176"/>
      <c r="QRG180" s="176"/>
      <c r="QRH180" s="176"/>
      <c r="QRI180" s="176"/>
      <c r="QRJ180" s="176"/>
      <c r="QRK180" s="176"/>
      <c r="QRL180" s="176"/>
      <c r="QRM180" s="176"/>
      <c r="QRN180" s="176"/>
      <c r="QRO180" s="176"/>
      <c r="QRP180" s="176"/>
      <c r="QRQ180" s="176"/>
      <c r="QRR180" s="176"/>
      <c r="QRS180" s="176"/>
      <c r="QRT180" s="176"/>
      <c r="QRU180" s="176"/>
      <c r="QRV180" s="176"/>
      <c r="QRW180" s="176"/>
      <c r="QRX180" s="176"/>
      <c r="QRY180" s="176"/>
      <c r="QRZ180" s="176"/>
      <c r="QSA180" s="176"/>
      <c r="QSB180" s="176"/>
      <c r="QSC180" s="176"/>
      <c r="QSD180" s="176"/>
      <c r="QSE180" s="176"/>
      <c r="QSF180" s="176"/>
      <c r="QSG180" s="176"/>
      <c r="QSH180" s="176"/>
      <c r="QSI180" s="176"/>
      <c r="QSJ180" s="176"/>
      <c r="QSK180" s="176"/>
      <c r="QSL180" s="176"/>
      <c r="QSM180" s="176"/>
      <c r="QSN180" s="176"/>
      <c r="QSO180" s="176"/>
      <c r="QSP180" s="176"/>
      <c r="QSQ180" s="176"/>
      <c r="QSR180" s="176"/>
      <c r="QSS180" s="176"/>
      <c r="QST180" s="176"/>
      <c r="QSU180" s="176"/>
      <c r="QSV180" s="176"/>
      <c r="QSW180" s="176"/>
      <c r="QSX180" s="176"/>
      <c r="QSY180" s="176"/>
      <c r="QSZ180" s="176"/>
      <c r="QTA180" s="176"/>
      <c r="QTB180" s="176"/>
      <c r="QTC180" s="176"/>
      <c r="QTD180" s="176"/>
      <c r="QTE180" s="176"/>
      <c r="QTF180" s="176"/>
      <c r="QTG180" s="176"/>
      <c r="QTH180" s="176"/>
      <c r="QTI180" s="176"/>
      <c r="QTJ180" s="176"/>
      <c r="QTK180" s="176"/>
      <c r="QTL180" s="176"/>
      <c r="QTM180" s="176"/>
      <c r="QTN180" s="176"/>
      <c r="QTO180" s="176"/>
      <c r="QTP180" s="176"/>
      <c r="QTQ180" s="176"/>
      <c r="QTR180" s="176"/>
      <c r="QTS180" s="176"/>
      <c r="QTT180" s="176"/>
      <c r="QTU180" s="176"/>
      <c r="QTV180" s="176"/>
      <c r="QTW180" s="176"/>
      <c r="QTX180" s="176"/>
      <c r="QTY180" s="176"/>
      <c r="QTZ180" s="176"/>
      <c r="QUA180" s="176"/>
      <c r="QUB180" s="176"/>
      <c r="QUC180" s="176"/>
      <c r="QUD180" s="176"/>
      <c r="QUE180" s="176"/>
      <c r="QUF180" s="176"/>
      <c r="QUG180" s="176"/>
      <c r="QUH180" s="176"/>
      <c r="QUI180" s="176"/>
      <c r="QUJ180" s="176"/>
      <c r="QUK180" s="176"/>
      <c r="QUL180" s="176"/>
      <c r="QUM180" s="176"/>
      <c r="QUN180" s="176"/>
      <c r="QUO180" s="176"/>
      <c r="QUP180" s="176"/>
      <c r="QUQ180" s="176"/>
      <c r="QUR180" s="176"/>
      <c r="QUS180" s="176"/>
      <c r="QUT180" s="176"/>
      <c r="QUU180" s="176"/>
      <c r="QUV180" s="176"/>
      <c r="QUW180" s="176"/>
      <c r="QUX180" s="176"/>
      <c r="QUY180" s="176"/>
      <c r="QUZ180" s="176"/>
      <c r="QVA180" s="176"/>
      <c r="QVB180" s="176"/>
      <c r="QVC180" s="176"/>
      <c r="QVD180" s="176"/>
      <c r="QVE180" s="176"/>
      <c r="QVF180" s="176"/>
      <c r="QVG180" s="176"/>
      <c r="QVH180" s="176"/>
      <c r="QVI180" s="176"/>
      <c r="QVJ180" s="176"/>
      <c r="QVK180" s="176"/>
      <c r="QVL180" s="176"/>
      <c r="QVM180" s="176"/>
      <c r="QVN180" s="176"/>
      <c r="QVO180" s="176"/>
      <c r="QVP180" s="176"/>
      <c r="QVQ180" s="176"/>
      <c r="QVR180" s="176"/>
      <c r="QVS180" s="176"/>
      <c r="QVT180" s="176"/>
      <c r="QVU180" s="176"/>
      <c r="QVV180" s="176"/>
      <c r="QVW180" s="176"/>
      <c r="QVX180" s="176"/>
      <c r="QVY180" s="176"/>
      <c r="QVZ180" s="176"/>
      <c r="QWA180" s="176"/>
      <c r="QWB180" s="176"/>
      <c r="QWC180" s="176"/>
      <c r="QWD180" s="176"/>
      <c r="QWE180" s="176"/>
      <c r="QWF180" s="176"/>
      <c r="QWG180" s="176"/>
      <c r="QWH180" s="176"/>
      <c r="QWI180" s="176"/>
      <c r="QWJ180" s="176"/>
      <c r="QWK180" s="176"/>
      <c r="QWL180" s="176"/>
      <c r="QWM180" s="176"/>
      <c r="QWN180" s="176"/>
      <c r="QWO180" s="176"/>
      <c r="QWP180" s="176"/>
      <c r="QWQ180" s="176"/>
      <c r="QWR180" s="176"/>
      <c r="QWS180" s="176"/>
      <c r="QWT180" s="176"/>
      <c r="QWU180" s="176"/>
      <c r="QWV180" s="176"/>
      <c r="QWW180" s="176"/>
      <c r="QWX180" s="176"/>
      <c r="QWY180" s="176"/>
      <c r="QWZ180" s="176"/>
      <c r="QXA180" s="176"/>
      <c r="QXB180" s="176"/>
      <c r="QXC180" s="176"/>
      <c r="QXD180" s="176"/>
      <c r="QXE180" s="176"/>
      <c r="QXF180" s="176"/>
      <c r="QXG180" s="176"/>
      <c r="QXH180" s="176"/>
      <c r="QXI180" s="176"/>
      <c r="QXJ180" s="176"/>
      <c r="QXK180" s="176"/>
      <c r="QXL180" s="176"/>
      <c r="QXM180" s="176"/>
      <c r="QXN180" s="176"/>
      <c r="QXO180" s="176"/>
      <c r="QXP180" s="176"/>
      <c r="QXQ180" s="176"/>
      <c r="QXR180" s="176"/>
      <c r="QXS180" s="176"/>
      <c r="QXT180" s="176"/>
      <c r="QXU180" s="176"/>
      <c r="QXV180" s="176"/>
      <c r="QXW180" s="176"/>
      <c r="QXX180" s="176"/>
      <c r="QXY180" s="176"/>
      <c r="QXZ180" s="176"/>
      <c r="QYA180" s="176"/>
      <c r="QYB180" s="176"/>
      <c r="QYC180" s="176"/>
      <c r="QYD180" s="176"/>
      <c r="QYE180" s="176"/>
      <c r="QYF180" s="176"/>
      <c r="QYG180" s="176"/>
      <c r="QYH180" s="176"/>
      <c r="QYI180" s="176"/>
      <c r="QYJ180" s="176"/>
      <c r="QYK180" s="176"/>
      <c r="QYL180" s="176"/>
      <c r="QYM180" s="176"/>
      <c r="QYN180" s="176"/>
      <c r="QYO180" s="176"/>
      <c r="QYP180" s="176"/>
      <c r="QYQ180" s="176"/>
      <c r="QYR180" s="176"/>
      <c r="QYS180" s="176"/>
      <c r="QYT180" s="176"/>
      <c r="QYU180" s="176"/>
      <c r="QYV180" s="176"/>
      <c r="QYW180" s="176"/>
      <c r="QYX180" s="176"/>
      <c r="QYY180" s="176"/>
      <c r="QYZ180" s="176"/>
      <c r="QZA180" s="176"/>
      <c r="QZB180" s="176"/>
      <c r="QZC180" s="176"/>
      <c r="QZD180" s="176"/>
      <c r="QZE180" s="176"/>
      <c r="QZF180" s="176"/>
      <c r="QZG180" s="176"/>
      <c r="QZH180" s="176"/>
      <c r="QZI180" s="176"/>
      <c r="QZJ180" s="176"/>
      <c r="QZK180" s="176"/>
      <c r="QZL180" s="176"/>
      <c r="QZM180" s="176"/>
      <c r="QZN180" s="176"/>
      <c r="QZO180" s="176"/>
      <c r="QZP180" s="176"/>
      <c r="QZQ180" s="176"/>
      <c r="QZR180" s="176"/>
      <c r="QZS180" s="176"/>
      <c r="QZT180" s="176"/>
      <c r="QZU180" s="176"/>
      <c r="QZV180" s="176"/>
      <c r="QZW180" s="176"/>
      <c r="QZX180" s="176"/>
      <c r="QZY180" s="176"/>
      <c r="QZZ180" s="176"/>
      <c r="RAA180" s="176"/>
      <c r="RAB180" s="176"/>
      <c r="RAC180" s="176"/>
      <c r="RAD180" s="176"/>
      <c r="RAE180" s="176"/>
      <c r="RAF180" s="176"/>
      <c r="RAG180" s="176"/>
      <c r="RAH180" s="176"/>
      <c r="RAI180" s="176"/>
      <c r="RAJ180" s="176"/>
      <c r="RAK180" s="176"/>
      <c r="RAL180" s="176"/>
      <c r="RAM180" s="176"/>
      <c r="RAN180" s="176"/>
      <c r="RAO180" s="176"/>
      <c r="RAP180" s="176"/>
      <c r="RAQ180" s="176"/>
      <c r="RAR180" s="176"/>
      <c r="RAS180" s="176"/>
      <c r="RAT180" s="176"/>
      <c r="RAU180" s="176"/>
      <c r="RAV180" s="176"/>
      <c r="RAW180" s="176"/>
      <c r="RAX180" s="176"/>
      <c r="RAY180" s="176"/>
      <c r="RAZ180" s="176"/>
      <c r="RBA180" s="176"/>
      <c r="RBB180" s="176"/>
      <c r="RBC180" s="176"/>
      <c r="RBD180" s="176"/>
      <c r="RBE180" s="176"/>
      <c r="RBF180" s="176"/>
      <c r="RBG180" s="176"/>
      <c r="RBH180" s="176"/>
      <c r="RBI180" s="176"/>
      <c r="RBJ180" s="176"/>
      <c r="RBK180" s="176"/>
      <c r="RBL180" s="176"/>
      <c r="RBM180" s="176"/>
      <c r="RBN180" s="176"/>
      <c r="RBO180" s="176"/>
      <c r="RBP180" s="176"/>
      <c r="RBQ180" s="176"/>
      <c r="RBR180" s="176"/>
      <c r="RBS180" s="176"/>
      <c r="RBT180" s="176"/>
      <c r="RBU180" s="176"/>
      <c r="RBV180" s="176"/>
      <c r="RBW180" s="176"/>
      <c r="RBX180" s="176"/>
      <c r="RBY180" s="176"/>
      <c r="RBZ180" s="176"/>
      <c r="RCA180" s="176"/>
      <c r="RCB180" s="176"/>
      <c r="RCC180" s="176"/>
      <c r="RCD180" s="176"/>
      <c r="RCE180" s="176"/>
      <c r="RCF180" s="176"/>
      <c r="RCG180" s="176"/>
      <c r="RCH180" s="176"/>
      <c r="RCI180" s="176"/>
      <c r="RCJ180" s="176"/>
      <c r="RCK180" s="176"/>
      <c r="RCL180" s="176"/>
      <c r="RCM180" s="176"/>
      <c r="RCN180" s="176"/>
      <c r="RCO180" s="176"/>
      <c r="RCP180" s="176"/>
      <c r="RCQ180" s="176"/>
      <c r="RCR180" s="176"/>
      <c r="RCS180" s="176"/>
      <c r="RCT180" s="176"/>
      <c r="RCU180" s="176"/>
      <c r="RCV180" s="176"/>
      <c r="RCW180" s="176"/>
      <c r="RCX180" s="176"/>
      <c r="RCY180" s="176"/>
      <c r="RCZ180" s="176"/>
      <c r="RDA180" s="176"/>
      <c r="RDB180" s="176"/>
      <c r="RDC180" s="176"/>
      <c r="RDD180" s="176"/>
      <c r="RDE180" s="176"/>
      <c r="RDF180" s="176"/>
      <c r="RDG180" s="176"/>
      <c r="RDH180" s="176"/>
      <c r="RDI180" s="176"/>
      <c r="RDJ180" s="176"/>
      <c r="RDK180" s="176"/>
      <c r="RDL180" s="176"/>
      <c r="RDM180" s="176"/>
      <c r="RDN180" s="176"/>
      <c r="RDO180" s="176"/>
      <c r="RDP180" s="176"/>
      <c r="RDQ180" s="176"/>
      <c r="RDR180" s="176"/>
      <c r="RDS180" s="176"/>
      <c r="RDT180" s="176"/>
      <c r="RDU180" s="176"/>
      <c r="RDV180" s="176"/>
      <c r="RDW180" s="176"/>
      <c r="RDX180" s="176"/>
      <c r="RDY180" s="176"/>
      <c r="RDZ180" s="176"/>
      <c r="REA180" s="176"/>
      <c r="REB180" s="176"/>
      <c r="REC180" s="176"/>
      <c r="RED180" s="176"/>
      <c r="REE180" s="176"/>
      <c r="REF180" s="176"/>
      <c r="REG180" s="176"/>
      <c r="REH180" s="176"/>
      <c r="REI180" s="176"/>
      <c r="REJ180" s="176"/>
      <c r="REK180" s="176"/>
      <c r="REL180" s="176"/>
      <c r="REM180" s="176"/>
      <c r="REN180" s="176"/>
      <c r="REO180" s="176"/>
      <c r="REP180" s="176"/>
      <c r="REQ180" s="176"/>
      <c r="RER180" s="176"/>
      <c r="RES180" s="176"/>
      <c r="RET180" s="176"/>
      <c r="REU180" s="176"/>
      <c r="REV180" s="176"/>
      <c r="REW180" s="176"/>
      <c r="REX180" s="176"/>
      <c r="REY180" s="176"/>
      <c r="REZ180" s="176"/>
      <c r="RFA180" s="176"/>
      <c r="RFB180" s="176"/>
      <c r="RFC180" s="176"/>
      <c r="RFD180" s="176"/>
      <c r="RFE180" s="176"/>
      <c r="RFF180" s="176"/>
      <c r="RFG180" s="176"/>
      <c r="RFH180" s="176"/>
      <c r="RFI180" s="176"/>
      <c r="RFJ180" s="176"/>
      <c r="RFK180" s="176"/>
      <c r="RFL180" s="176"/>
      <c r="RFM180" s="176"/>
      <c r="RFN180" s="176"/>
      <c r="RFO180" s="176"/>
      <c r="RFP180" s="176"/>
      <c r="RFQ180" s="176"/>
      <c r="RFR180" s="176"/>
      <c r="RFS180" s="176"/>
      <c r="RFT180" s="176"/>
      <c r="RFU180" s="176"/>
      <c r="RFV180" s="176"/>
      <c r="RFW180" s="176"/>
      <c r="RFX180" s="176"/>
      <c r="RFY180" s="176"/>
      <c r="RFZ180" s="176"/>
      <c r="RGA180" s="176"/>
      <c r="RGB180" s="176"/>
      <c r="RGC180" s="176"/>
      <c r="RGD180" s="176"/>
      <c r="RGE180" s="176"/>
      <c r="RGF180" s="176"/>
      <c r="RGG180" s="176"/>
      <c r="RGH180" s="176"/>
      <c r="RGI180" s="176"/>
      <c r="RGJ180" s="176"/>
      <c r="RGK180" s="176"/>
      <c r="RGL180" s="176"/>
      <c r="RGM180" s="176"/>
      <c r="RGN180" s="176"/>
      <c r="RGO180" s="176"/>
      <c r="RGP180" s="176"/>
      <c r="RGQ180" s="176"/>
      <c r="RGR180" s="176"/>
      <c r="RGS180" s="176"/>
      <c r="RGT180" s="176"/>
      <c r="RGU180" s="176"/>
      <c r="RGV180" s="176"/>
      <c r="RGW180" s="176"/>
      <c r="RGX180" s="176"/>
      <c r="RGY180" s="176"/>
      <c r="RGZ180" s="176"/>
      <c r="RHA180" s="176"/>
      <c r="RHB180" s="176"/>
      <c r="RHC180" s="176"/>
      <c r="RHD180" s="176"/>
      <c r="RHE180" s="176"/>
      <c r="RHF180" s="176"/>
      <c r="RHG180" s="176"/>
      <c r="RHH180" s="176"/>
      <c r="RHI180" s="176"/>
      <c r="RHJ180" s="176"/>
      <c r="RHK180" s="176"/>
      <c r="RHL180" s="176"/>
      <c r="RHM180" s="176"/>
      <c r="RHN180" s="176"/>
      <c r="RHO180" s="176"/>
      <c r="RHP180" s="176"/>
      <c r="RHQ180" s="176"/>
      <c r="RHR180" s="176"/>
      <c r="RHS180" s="176"/>
      <c r="RHT180" s="176"/>
      <c r="RHU180" s="176"/>
      <c r="RHV180" s="176"/>
      <c r="RHW180" s="176"/>
      <c r="RHX180" s="176"/>
      <c r="RHY180" s="176"/>
      <c r="RHZ180" s="176"/>
      <c r="RIA180" s="176"/>
      <c r="RIB180" s="176"/>
      <c r="RIC180" s="176"/>
      <c r="RID180" s="176"/>
      <c r="RIE180" s="176"/>
      <c r="RIF180" s="176"/>
      <c r="RIG180" s="176"/>
      <c r="RIH180" s="176"/>
      <c r="RII180" s="176"/>
      <c r="RIJ180" s="176"/>
      <c r="RIK180" s="176"/>
      <c r="RIL180" s="176"/>
      <c r="RIM180" s="176"/>
      <c r="RIN180" s="176"/>
      <c r="RIO180" s="176"/>
      <c r="RIP180" s="176"/>
      <c r="RIQ180" s="176"/>
      <c r="RIR180" s="176"/>
      <c r="RIS180" s="176"/>
      <c r="RIT180" s="176"/>
      <c r="RIU180" s="176"/>
      <c r="RIV180" s="176"/>
      <c r="RIW180" s="176"/>
      <c r="RIX180" s="176"/>
      <c r="RIY180" s="176"/>
      <c r="RIZ180" s="176"/>
      <c r="RJA180" s="176"/>
      <c r="RJB180" s="176"/>
      <c r="RJC180" s="176"/>
      <c r="RJD180" s="176"/>
      <c r="RJE180" s="176"/>
      <c r="RJF180" s="176"/>
      <c r="RJG180" s="176"/>
      <c r="RJH180" s="176"/>
      <c r="RJI180" s="176"/>
      <c r="RJJ180" s="176"/>
      <c r="RJK180" s="176"/>
      <c r="RJL180" s="176"/>
      <c r="RJM180" s="176"/>
      <c r="RJN180" s="176"/>
      <c r="RJO180" s="176"/>
      <c r="RJP180" s="176"/>
      <c r="RJQ180" s="176"/>
      <c r="RJR180" s="176"/>
      <c r="RJS180" s="176"/>
      <c r="RJT180" s="176"/>
      <c r="RJU180" s="176"/>
      <c r="RJV180" s="176"/>
      <c r="RJW180" s="176"/>
      <c r="RJX180" s="176"/>
      <c r="RJY180" s="176"/>
      <c r="RJZ180" s="176"/>
      <c r="RKA180" s="176"/>
      <c r="RKB180" s="176"/>
      <c r="RKC180" s="176"/>
      <c r="RKD180" s="176"/>
      <c r="RKE180" s="176"/>
      <c r="RKF180" s="176"/>
      <c r="RKG180" s="176"/>
      <c r="RKH180" s="176"/>
      <c r="RKI180" s="176"/>
      <c r="RKJ180" s="176"/>
      <c r="RKK180" s="176"/>
      <c r="RKL180" s="176"/>
      <c r="RKM180" s="176"/>
      <c r="RKN180" s="176"/>
      <c r="RKO180" s="176"/>
      <c r="RKP180" s="176"/>
      <c r="RKQ180" s="176"/>
      <c r="RKR180" s="176"/>
      <c r="RKS180" s="176"/>
      <c r="RKT180" s="176"/>
      <c r="RKU180" s="176"/>
      <c r="RKV180" s="176"/>
      <c r="RKW180" s="176"/>
      <c r="RKX180" s="176"/>
      <c r="RKY180" s="176"/>
      <c r="RKZ180" s="176"/>
      <c r="RLA180" s="176"/>
      <c r="RLB180" s="176"/>
      <c r="RLC180" s="176"/>
      <c r="RLD180" s="176"/>
      <c r="RLE180" s="176"/>
      <c r="RLF180" s="176"/>
      <c r="RLG180" s="176"/>
      <c r="RLH180" s="176"/>
      <c r="RLI180" s="176"/>
      <c r="RLJ180" s="176"/>
      <c r="RLK180" s="176"/>
      <c r="RLL180" s="176"/>
      <c r="RLM180" s="176"/>
      <c r="RLN180" s="176"/>
      <c r="RLO180" s="176"/>
      <c r="RLP180" s="176"/>
      <c r="RLQ180" s="176"/>
      <c r="RLR180" s="176"/>
      <c r="RLS180" s="176"/>
      <c r="RLT180" s="176"/>
      <c r="RLU180" s="176"/>
      <c r="RLV180" s="176"/>
      <c r="RLW180" s="176"/>
      <c r="RLX180" s="176"/>
      <c r="RLY180" s="176"/>
      <c r="RLZ180" s="176"/>
      <c r="RMA180" s="176"/>
      <c r="RMB180" s="176"/>
      <c r="RMC180" s="176"/>
      <c r="RMD180" s="176"/>
      <c r="RME180" s="176"/>
      <c r="RMF180" s="176"/>
      <c r="RMG180" s="176"/>
      <c r="RMH180" s="176"/>
      <c r="RMI180" s="176"/>
      <c r="RMJ180" s="176"/>
      <c r="RMK180" s="176"/>
      <c r="RML180" s="176"/>
      <c r="RMM180" s="176"/>
      <c r="RMN180" s="176"/>
      <c r="RMO180" s="176"/>
      <c r="RMP180" s="176"/>
      <c r="RMQ180" s="176"/>
      <c r="RMR180" s="176"/>
      <c r="RMS180" s="176"/>
      <c r="RMT180" s="176"/>
      <c r="RMU180" s="176"/>
      <c r="RMV180" s="176"/>
      <c r="RMW180" s="176"/>
      <c r="RMX180" s="176"/>
      <c r="RMY180" s="176"/>
      <c r="RMZ180" s="176"/>
      <c r="RNA180" s="176"/>
      <c r="RNB180" s="176"/>
      <c r="RNC180" s="176"/>
      <c r="RND180" s="176"/>
      <c r="RNE180" s="176"/>
      <c r="RNF180" s="176"/>
      <c r="RNG180" s="176"/>
      <c r="RNH180" s="176"/>
      <c r="RNI180" s="176"/>
      <c r="RNJ180" s="176"/>
      <c r="RNK180" s="176"/>
      <c r="RNL180" s="176"/>
      <c r="RNM180" s="176"/>
      <c r="RNN180" s="176"/>
      <c r="RNO180" s="176"/>
      <c r="RNP180" s="176"/>
      <c r="RNQ180" s="176"/>
      <c r="RNR180" s="176"/>
      <c r="RNS180" s="176"/>
      <c r="RNT180" s="176"/>
      <c r="RNU180" s="176"/>
      <c r="RNV180" s="176"/>
      <c r="RNW180" s="176"/>
      <c r="RNX180" s="176"/>
      <c r="RNY180" s="176"/>
      <c r="RNZ180" s="176"/>
      <c r="ROA180" s="176"/>
      <c r="ROB180" s="176"/>
      <c r="ROC180" s="176"/>
      <c r="ROD180" s="176"/>
      <c r="ROE180" s="176"/>
      <c r="ROF180" s="176"/>
      <c r="ROG180" s="176"/>
      <c r="ROH180" s="176"/>
      <c r="ROI180" s="176"/>
      <c r="ROJ180" s="176"/>
      <c r="ROK180" s="176"/>
      <c r="ROL180" s="176"/>
      <c r="ROM180" s="176"/>
      <c r="RON180" s="176"/>
      <c r="ROO180" s="176"/>
      <c r="ROP180" s="176"/>
      <c r="ROQ180" s="176"/>
      <c r="ROR180" s="176"/>
      <c r="ROS180" s="176"/>
      <c r="ROT180" s="176"/>
      <c r="ROU180" s="176"/>
      <c r="ROV180" s="176"/>
      <c r="ROW180" s="176"/>
      <c r="ROX180" s="176"/>
      <c r="ROY180" s="176"/>
      <c r="ROZ180" s="176"/>
      <c r="RPA180" s="176"/>
      <c r="RPB180" s="176"/>
      <c r="RPC180" s="176"/>
      <c r="RPD180" s="176"/>
      <c r="RPE180" s="176"/>
      <c r="RPF180" s="176"/>
      <c r="RPG180" s="176"/>
      <c r="RPH180" s="176"/>
      <c r="RPI180" s="176"/>
      <c r="RPJ180" s="176"/>
      <c r="RPK180" s="176"/>
      <c r="RPL180" s="176"/>
      <c r="RPM180" s="176"/>
      <c r="RPN180" s="176"/>
      <c r="RPO180" s="176"/>
      <c r="RPP180" s="176"/>
      <c r="RPQ180" s="176"/>
      <c r="RPR180" s="176"/>
      <c r="RPS180" s="176"/>
      <c r="RPT180" s="176"/>
      <c r="RPU180" s="176"/>
      <c r="RPV180" s="176"/>
      <c r="RPW180" s="176"/>
      <c r="RPX180" s="176"/>
      <c r="RPY180" s="176"/>
      <c r="RPZ180" s="176"/>
      <c r="RQA180" s="176"/>
      <c r="RQB180" s="176"/>
      <c r="RQC180" s="176"/>
      <c r="RQD180" s="176"/>
      <c r="RQE180" s="176"/>
      <c r="RQF180" s="176"/>
      <c r="RQG180" s="176"/>
      <c r="RQH180" s="176"/>
      <c r="RQI180" s="176"/>
      <c r="RQJ180" s="176"/>
      <c r="RQK180" s="176"/>
      <c r="RQL180" s="176"/>
      <c r="RQM180" s="176"/>
      <c r="RQN180" s="176"/>
      <c r="RQO180" s="176"/>
      <c r="RQP180" s="176"/>
      <c r="RQQ180" s="176"/>
      <c r="RQR180" s="176"/>
      <c r="RQS180" s="176"/>
      <c r="RQT180" s="176"/>
      <c r="RQU180" s="176"/>
      <c r="RQV180" s="176"/>
      <c r="RQW180" s="176"/>
      <c r="RQX180" s="176"/>
      <c r="RQY180" s="176"/>
      <c r="RQZ180" s="176"/>
      <c r="RRA180" s="176"/>
      <c r="RRB180" s="176"/>
      <c r="RRC180" s="176"/>
      <c r="RRD180" s="176"/>
      <c r="RRE180" s="176"/>
      <c r="RRF180" s="176"/>
      <c r="RRG180" s="176"/>
      <c r="RRH180" s="176"/>
      <c r="RRI180" s="176"/>
      <c r="RRJ180" s="176"/>
      <c r="RRK180" s="176"/>
      <c r="RRL180" s="176"/>
      <c r="RRM180" s="176"/>
      <c r="RRN180" s="176"/>
      <c r="RRO180" s="176"/>
      <c r="RRP180" s="176"/>
      <c r="RRQ180" s="176"/>
      <c r="RRR180" s="176"/>
      <c r="RRS180" s="176"/>
      <c r="RRT180" s="176"/>
      <c r="RRU180" s="176"/>
      <c r="RRV180" s="176"/>
      <c r="RRW180" s="176"/>
      <c r="RRX180" s="176"/>
      <c r="RRY180" s="176"/>
      <c r="RRZ180" s="176"/>
      <c r="RSA180" s="176"/>
      <c r="RSB180" s="176"/>
      <c r="RSC180" s="176"/>
      <c r="RSD180" s="176"/>
      <c r="RSE180" s="176"/>
      <c r="RSF180" s="176"/>
      <c r="RSG180" s="176"/>
      <c r="RSH180" s="176"/>
      <c r="RSI180" s="176"/>
      <c r="RSJ180" s="176"/>
      <c r="RSK180" s="176"/>
      <c r="RSL180" s="176"/>
      <c r="RSM180" s="176"/>
      <c r="RSN180" s="176"/>
      <c r="RSO180" s="176"/>
      <c r="RSP180" s="176"/>
      <c r="RSQ180" s="176"/>
      <c r="RSR180" s="176"/>
      <c r="RSS180" s="176"/>
      <c r="RST180" s="176"/>
      <c r="RSU180" s="176"/>
      <c r="RSV180" s="176"/>
      <c r="RSW180" s="176"/>
      <c r="RSX180" s="176"/>
      <c r="RSY180" s="176"/>
      <c r="RSZ180" s="176"/>
      <c r="RTA180" s="176"/>
      <c r="RTB180" s="176"/>
      <c r="RTC180" s="176"/>
      <c r="RTD180" s="176"/>
      <c r="RTE180" s="176"/>
      <c r="RTF180" s="176"/>
      <c r="RTG180" s="176"/>
      <c r="RTH180" s="176"/>
      <c r="RTI180" s="176"/>
      <c r="RTJ180" s="176"/>
      <c r="RTK180" s="176"/>
      <c r="RTL180" s="176"/>
      <c r="RTM180" s="176"/>
      <c r="RTN180" s="176"/>
      <c r="RTO180" s="176"/>
      <c r="RTP180" s="176"/>
      <c r="RTQ180" s="176"/>
      <c r="RTR180" s="176"/>
      <c r="RTS180" s="176"/>
      <c r="RTT180" s="176"/>
      <c r="RTU180" s="176"/>
      <c r="RTV180" s="176"/>
      <c r="RTW180" s="176"/>
      <c r="RTX180" s="176"/>
      <c r="RTY180" s="176"/>
      <c r="RTZ180" s="176"/>
      <c r="RUA180" s="176"/>
      <c r="RUB180" s="176"/>
      <c r="RUC180" s="176"/>
      <c r="RUD180" s="176"/>
      <c r="RUE180" s="176"/>
      <c r="RUF180" s="176"/>
      <c r="RUG180" s="176"/>
      <c r="RUH180" s="176"/>
      <c r="RUI180" s="176"/>
      <c r="RUJ180" s="176"/>
      <c r="RUK180" s="176"/>
      <c r="RUL180" s="176"/>
      <c r="RUM180" s="176"/>
      <c r="RUN180" s="176"/>
      <c r="RUO180" s="176"/>
      <c r="RUP180" s="176"/>
      <c r="RUQ180" s="176"/>
      <c r="RUR180" s="176"/>
      <c r="RUS180" s="176"/>
      <c r="RUT180" s="176"/>
      <c r="RUU180" s="176"/>
      <c r="RUV180" s="176"/>
      <c r="RUW180" s="176"/>
      <c r="RUX180" s="176"/>
      <c r="RUY180" s="176"/>
      <c r="RUZ180" s="176"/>
      <c r="RVA180" s="176"/>
      <c r="RVB180" s="176"/>
      <c r="RVC180" s="176"/>
      <c r="RVD180" s="176"/>
      <c r="RVE180" s="176"/>
      <c r="RVF180" s="176"/>
      <c r="RVG180" s="176"/>
      <c r="RVH180" s="176"/>
      <c r="RVI180" s="176"/>
      <c r="RVJ180" s="176"/>
      <c r="RVK180" s="176"/>
      <c r="RVL180" s="176"/>
      <c r="RVM180" s="176"/>
      <c r="RVN180" s="176"/>
      <c r="RVO180" s="176"/>
      <c r="RVP180" s="176"/>
      <c r="RVQ180" s="176"/>
      <c r="RVR180" s="176"/>
      <c r="RVS180" s="176"/>
      <c r="RVT180" s="176"/>
      <c r="RVU180" s="176"/>
      <c r="RVV180" s="176"/>
      <c r="RVW180" s="176"/>
      <c r="RVX180" s="176"/>
      <c r="RVY180" s="176"/>
      <c r="RVZ180" s="176"/>
      <c r="RWA180" s="176"/>
      <c r="RWB180" s="176"/>
      <c r="RWC180" s="176"/>
      <c r="RWD180" s="176"/>
      <c r="RWE180" s="176"/>
      <c r="RWF180" s="176"/>
      <c r="RWG180" s="176"/>
      <c r="RWH180" s="176"/>
      <c r="RWI180" s="176"/>
      <c r="RWJ180" s="176"/>
      <c r="RWK180" s="176"/>
      <c r="RWL180" s="176"/>
      <c r="RWM180" s="176"/>
      <c r="RWN180" s="176"/>
      <c r="RWO180" s="176"/>
      <c r="RWP180" s="176"/>
      <c r="RWQ180" s="176"/>
      <c r="RWR180" s="176"/>
      <c r="RWS180" s="176"/>
      <c r="RWT180" s="176"/>
      <c r="RWU180" s="176"/>
      <c r="RWV180" s="176"/>
      <c r="RWW180" s="176"/>
      <c r="RWX180" s="176"/>
      <c r="RWY180" s="176"/>
      <c r="RWZ180" s="176"/>
      <c r="RXA180" s="176"/>
      <c r="RXB180" s="176"/>
      <c r="RXC180" s="176"/>
      <c r="RXD180" s="176"/>
      <c r="RXE180" s="176"/>
      <c r="RXF180" s="176"/>
      <c r="RXG180" s="176"/>
      <c r="RXH180" s="176"/>
      <c r="RXI180" s="176"/>
      <c r="RXJ180" s="176"/>
      <c r="RXK180" s="176"/>
      <c r="RXL180" s="176"/>
      <c r="RXM180" s="176"/>
      <c r="RXN180" s="176"/>
      <c r="RXO180" s="176"/>
      <c r="RXP180" s="176"/>
      <c r="RXQ180" s="176"/>
      <c r="RXR180" s="176"/>
      <c r="RXS180" s="176"/>
      <c r="RXT180" s="176"/>
      <c r="RXU180" s="176"/>
      <c r="RXV180" s="176"/>
      <c r="RXW180" s="176"/>
      <c r="RXX180" s="176"/>
      <c r="RXY180" s="176"/>
      <c r="RXZ180" s="176"/>
      <c r="RYA180" s="176"/>
      <c r="RYB180" s="176"/>
      <c r="RYC180" s="176"/>
      <c r="RYD180" s="176"/>
      <c r="RYE180" s="176"/>
      <c r="RYF180" s="176"/>
      <c r="RYG180" s="176"/>
      <c r="RYH180" s="176"/>
      <c r="RYI180" s="176"/>
      <c r="RYJ180" s="176"/>
      <c r="RYK180" s="176"/>
      <c r="RYL180" s="176"/>
      <c r="RYM180" s="176"/>
      <c r="RYN180" s="176"/>
      <c r="RYO180" s="176"/>
      <c r="RYP180" s="176"/>
      <c r="RYQ180" s="176"/>
      <c r="RYR180" s="176"/>
      <c r="RYS180" s="176"/>
      <c r="RYT180" s="176"/>
      <c r="RYU180" s="176"/>
      <c r="RYV180" s="176"/>
      <c r="RYW180" s="176"/>
      <c r="RYX180" s="176"/>
      <c r="RYY180" s="176"/>
      <c r="RYZ180" s="176"/>
      <c r="RZA180" s="176"/>
      <c r="RZB180" s="176"/>
      <c r="RZC180" s="176"/>
      <c r="RZD180" s="176"/>
      <c r="RZE180" s="176"/>
      <c r="RZF180" s="176"/>
      <c r="RZG180" s="176"/>
      <c r="RZH180" s="176"/>
      <c r="RZI180" s="176"/>
      <c r="RZJ180" s="176"/>
      <c r="RZK180" s="176"/>
      <c r="RZL180" s="176"/>
      <c r="RZM180" s="176"/>
      <c r="RZN180" s="176"/>
      <c r="RZO180" s="176"/>
      <c r="RZP180" s="176"/>
      <c r="RZQ180" s="176"/>
      <c r="RZR180" s="176"/>
      <c r="RZS180" s="176"/>
      <c r="RZT180" s="176"/>
      <c r="RZU180" s="176"/>
      <c r="RZV180" s="176"/>
      <c r="RZW180" s="176"/>
      <c r="RZX180" s="176"/>
      <c r="RZY180" s="176"/>
      <c r="RZZ180" s="176"/>
      <c r="SAA180" s="176"/>
      <c r="SAB180" s="176"/>
      <c r="SAC180" s="176"/>
      <c r="SAD180" s="176"/>
      <c r="SAE180" s="176"/>
      <c r="SAF180" s="176"/>
      <c r="SAG180" s="176"/>
      <c r="SAH180" s="176"/>
      <c r="SAI180" s="176"/>
      <c r="SAJ180" s="176"/>
      <c r="SAK180" s="176"/>
      <c r="SAL180" s="176"/>
      <c r="SAM180" s="176"/>
      <c r="SAN180" s="176"/>
      <c r="SAO180" s="176"/>
      <c r="SAP180" s="176"/>
      <c r="SAQ180" s="176"/>
      <c r="SAR180" s="176"/>
      <c r="SAS180" s="176"/>
      <c r="SAT180" s="176"/>
      <c r="SAU180" s="176"/>
      <c r="SAV180" s="176"/>
      <c r="SAW180" s="176"/>
      <c r="SAX180" s="176"/>
      <c r="SAY180" s="176"/>
      <c r="SAZ180" s="176"/>
      <c r="SBA180" s="176"/>
      <c r="SBB180" s="176"/>
      <c r="SBC180" s="176"/>
      <c r="SBD180" s="176"/>
      <c r="SBE180" s="176"/>
      <c r="SBF180" s="176"/>
      <c r="SBG180" s="176"/>
      <c r="SBH180" s="176"/>
      <c r="SBI180" s="176"/>
      <c r="SBJ180" s="176"/>
      <c r="SBK180" s="176"/>
      <c r="SBL180" s="176"/>
      <c r="SBM180" s="176"/>
      <c r="SBN180" s="176"/>
      <c r="SBO180" s="176"/>
      <c r="SBP180" s="176"/>
      <c r="SBQ180" s="176"/>
      <c r="SBR180" s="176"/>
      <c r="SBS180" s="176"/>
      <c r="SBT180" s="176"/>
      <c r="SBU180" s="176"/>
      <c r="SBV180" s="176"/>
      <c r="SBW180" s="176"/>
      <c r="SBX180" s="176"/>
      <c r="SBY180" s="176"/>
      <c r="SBZ180" s="176"/>
      <c r="SCA180" s="176"/>
      <c r="SCB180" s="176"/>
      <c r="SCC180" s="176"/>
      <c r="SCD180" s="176"/>
      <c r="SCE180" s="176"/>
      <c r="SCF180" s="176"/>
      <c r="SCG180" s="176"/>
      <c r="SCH180" s="176"/>
      <c r="SCI180" s="176"/>
      <c r="SCJ180" s="176"/>
      <c r="SCK180" s="176"/>
      <c r="SCL180" s="176"/>
      <c r="SCM180" s="176"/>
      <c r="SCN180" s="176"/>
      <c r="SCO180" s="176"/>
      <c r="SCP180" s="176"/>
      <c r="SCQ180" s="176"/>
      <c r="SCR180" s="176"/>
      <c r="SCS180" s="176"/>
      <c r="SCT180" s="176"/>
      <c r="SCU180" s="176"/>
      <c r="SCV180" s="176"/>
      <c r="SCW180" s="176"/>
      <c r="SCX180" s="176"/>
      <c r="SCY180" s="176"/>
      <c r="SCZ180" s="176"/>
      <c r="SDA180" s="176"/>
      <c r="SDB180" s="176"/>
      <c r="SDC180" s="176"/>
      <c r="SDD180" s="176"/>
      <c r="SDE180" s="176"/>
      <c r="SDF180" s="176"/>
      <c r="SDG180" s="176"/>
      <c r="SDH180" s="176"/>
      <c r="SDI180" s="176"/>
      <c r="SDJ180" s="176"/>
      <c r="SDK180" s="176"/>
      <c r="SDL180" s="176"/>
      <c r="SDM180" s="176"/>
      <c r="SDN180" s="176"/>
      <c r="SDO180" s="176"/>
      <c r="SDP180" s="176"/>
      <c r="SDQ180" s="176"/>
      <c r="SDR180" s="176"/>
      <c r="SDS180" s="176"/>
      <c r="SDT180" s="176"/>
      <c r="SDU180" s="176"/>
      <c r="SDV180" s="176"/>
      <c r="SDW180" s="176"/>
      <c r="SDX180" s="176"/>
      <c r="SDY180" s="176"/>
      <c r="SDZ180" s="176"/>
      <c r="SEA180" s="176"/>
      <c r="SEB180" s="176"/>
      <c r="SEC180" s="176"/>
      <c r="SED180" s="176"/>
      <c r="SEE180" s="176"/>
      <c r="SEF180" s="176"/>
      <c r="SEG180" s="176"/>
      <c r="SEH180" s="176"/>
      <c r="SEI180" s="176"/>
      <c r="SEJ180" s="176"/>
      <c r="SEK180" s="176"/>
      <c r="SEL180" s="176"/>
      <c r="SEM180" s="176"/>
      <c r="SEN180" s="176"/>
      <c r="SEO180" s="176"/>
      <c r="SEP180" s="176"/>
      <c r="SEQ180" s="176"/>
      <c r="SER180" s="176"/>
      <c r="SES180" s="176"/>
      <c r="SET180" s="176"/>
      <c r="SEU180" s="176"/>
      <c r="SEV180" s="176"/>
      <c r="SEW180" s="176"/>
      <c r="SEX180" s="176"/>
      <c r="SEY180" s="176"/>
      <c r="SEZ180" s="176"/>
      <c r="SFA180" s="176"/>
      <c r="SFB180" s="176"/>
      <c r="SFC180" s="176"/>
      <c r="SFD180" s="176"/>
      <c r="SFE180" s="176"/>
      <c r="SFF180" s="176"/>
      <c r="SFG180" s="176"/>
      <c r="SFH180" s="176"/>
      <c r="SFI180" s="176"/>
      <c r="SFJ180" s="176"/>
      <c r="SFK180" s="176"/>
      <c r="SFL180" s="176"/>
      <c r="SFM180" s="176"/>
      <c r="SFN180" s="176"/>
      <c r="SFO180" s="176"/>
      <c r="SFP180" s="176"/>
      <c r="SFQ180" s="176"/>
      <c r="SFR180" s="176"/>
      <c r="SFS180" s="176"/>
      <c r="SFT180" s="176"/>
      <c r="SFU180" s="176"/>
      <c r="SFV180" s="176"/>
      <c r="SFW180" s="176"/>
      <c r="SFX180" s="176"/>
      <c r="SFY180" s="176"/>
      <c r="SFZ180" s="176"/>
      <c r="SGA180" s="176"/>
      <c r="SGB180" s="176"/>
      <c r="SGC180" s="176"/>
      <c r="SGD180" s="176"/>
      <c r="SGE180" s="176"/>
      <c r="SGF180" s="176"/>
      <c r="SGG180" s="176"/>
      <c r="SGH180" s="176"/>
      <c r="SGI180" s="176"/>
      <c r="SGJ180" s="176"/>
      <c r="SGK180" s="176"/>
      <c r="SGL180" s="176"/>
      <c r="SGM180" s="176"/>
      <c r="SGN180" s="176"/>
      <c r="SGO180" s="176"/>
      <c r="SGP180" s="176"/>
      <c r="SGQ180" s="176"/>
      <c r="SGR180" s="176"/>
      <c r="SGS180" s="176"/>
      <c r="SGT180" s="176"/>
      <c r="SGU180" s="176"/>
      <c r="SGV180" s="176"/>
      <c r="SGW180" s="176"/>
      <c r="SGX180" s="176"/>
      <c r="SGY180" s="176"/>
      <c r="SGZ180" s="176"/>
      <c r="SHA180" s="176"/>
      <c r="SHB180" s="176"/>
      <c r="SHC180" s="176"/>
      <c r="SHD180" s="176"/>
      <c r="SHE180" s="176"/>
      <c r="SHF180" s="176"/>
      <c r="SHG180" s="176"/>
      <c r="SHH180" s="176"/>
      <c r="SHI180" s="176"/>
      <c r="SHJ180" s="176"/>
      <c r="SHK180" s="176"/>
      <c r="SHL180" s="176"/>
      <c r="SHM180" s="176"/>
      <c r="SHN180" s="176"/>
      <c r="SHO180" s="176"/>
      <c r="SHP180" s="176"/>
      <c r="SHQ180" s="176"/>
      <c r="SHR180" s="176"/>
      <c r="SHS180" s="176"/>
      <c r="SHT180" s="176"/>
      <c r="SHU180" s="176"/>
      <c r="SHV180" s="176"/>
      <c r="SHW180" s="176"/>
      <c r="SHX180" s="176"/>
      <c r="SHY180" s="176"/>
      <c r="SHZ180" s="176"/>
      <c r="SIA180" s="176"/>
      <c r="SIB180" s="176"/>
      <c r="SIC180" s="176"/>
      <c r="SID180" s="176"/>
      <c r="SIE180" s="176"/>
      <c r="SIF180" s="176"/>
      <c r="SIG180" s="176"/>
      <c r="SIH180" s="176"/>
      <c r="SII180" s="176"/>
      <c r="SIJ180" s="176"/>
      <c r="SIK180" s="176"/>
      <c r="SIL180" s="176"/>
      <c r="SIM180" s="176"/>
      <c r="SIN180" s="176"/>
      <c r="SIO180" s="176"/>
      <c r="SIP180" s="176"/>
      <c r="SIQ180" s="176"/>
      <c r="SIR180" s="176"/>
      <c r="SIS180" s="176"/>
      <c r="SIT180" s="176"/>
      <c r="SIU180" s="176"/>
      <c r="SIV180" s="176"/>
      <c r="SIW180" s="176"/>
      <c r="SIX180" s="176"/>
      <c r="SIY180" s="176"/>
      <c r="SIZ180" s="176"/>
      <c r="SJA180" s="176"/>
      <c r="SJB180" s="176"/>
      <c r="SJC180" s="176"/>
      <c r="SJD180" s="176"/>
      <c r="SJE180" s="176"/>
      <c r="SJF180" s="176"/>
      <c r="SJG180" s="176"/>
      <c r="SJH180" s="176"/>
      <c r="SJI180" s="176"/>
      <c r="SJJ180" s="176"/>
      <c r="SJK180" s="176"/>
      <c r="SJL180" s="176"/>
      <c r="SJM180" s="176"/>
      <c r="SJN180" s="176"/>
      <c r="SJO180" s="176"/>
      <c r="SJP180" s="176"/>
      <c r="SJQ180" s="176"/>
      <c r="SJR180" s="176"/>
      <c r="SJS180" s="176"/>
      <c r="SJT180" s="176"/>
      <c r="SJU180" s="176"/>
      <c r="SJV180" s="176"/>
      <c r="SJW180" s="176"/>
      <c r="SJX180" s="176"/>
      <c r="SJY180" s="176"/>
      <c r="SJZ180" s="176"/>
      <c r="SKA180" s="176"/>
      <c r="SKB180" s="176"/>
      <c r="SKC180" s="176"/>
      <c r="SKD180" s="176"/>
      <c r="SKE180" s="176"/>
      <c r="SKF180" s="176"/>
      <c r="SKG180" s="176"/>
      <c r="SKH180" s="176"/>
      <c r="SKI180" s="176"/>
      <c r="SKJ180" s="176"/>
      <c r="SKK180" s="176"/>
      <c r="SKL180" s="176"/>
      <c r="SKM180" s="176"/>
      <c r="SKN180" s="176"/>
      <c r="SKO180" s="176"/>
      <c r="SKP180" s="176"/>
      <c r="SKQ180" s="176"/>
      <c r="SKR180" s="176"/>
      <c r="SKS180" s="176"/>
      <c r="SKT180" s="176"/>
      <c r="SKU180" s="176"/>
      <c r="SKV180" s="176"/>
      <c r="SKW180" s="176"/>
      <c r="SKX180" s="176"/>
      <c r="SKY180" s="176"/>
      <c r="SKZ180" s="176"/>
      <c r="SLA180" s="176"/>
      <c r="SLB180" s="176"/>
      <c r="SLC180" s="176"/>
      <c r="SLD180" s="176"/>
      <c r="SLE180" s="176"/>
      <c r="SLF180" s="176"/>
      <c r="SLG180" s="176"/>
      <c r="SLH180" s="176"/>
      <c r="SLI180" s="176"/>
      <c r="SLJ180" s="176"/>
      <c r="SLK180" s="176"/>
      <c r="SLL180" s="176"/>
      <c r="SLM180" s="176"/>
      <c r="SLN180" s="176"/>
      <c r="SLO180" s="176"/>
      <c r="SLP180" s="176"/>
      <c r="SLQ180" s="176"/>
      <c r="SLR180" s="176"/>
      <c r="SLS180" s="176"/>
      <c r="SLT180" s="176"/>
      <c r="SLU180" s="176"/>
      <c r="SLV180" s="176"/>
      <c r="SLW180" s="176"/>
      <c r="SLX180" s="176"/>
      <c r="SLY180" s="176"/>
      <c r="SLZ180" s="176"/>
      <c r="SMA180" s="176"/>
      <c r="SMB180" s="176"/>
      <c r="SMC180" s="176"/>
      <c r="SMD180" s="176"/>
      <c r="SME180" s="176"/>
      <c r="SMF180" s="176"/>
      <c r="SMG180" s="176"/>
      <c r="SMH180" s="176"/>
      <c r="SMI180" s="176"/>
      <c r="SMJ180" s="176"/>
      <c r="SMK180" s="176"/>
      <c r="SML180" s="176"/>
      <c r="SMM180" s="176"/>
      <c r="SMN180" s="176"/>
      <c r="SMO180" s="176"/>
      <c r="SMP180" s="176"/>
      <c r="SMQ180" s="176"/>
      <c r="SMR180" s="176"/>
      <c r="SMS180" s="176"/>
      <c r="SMT180" s="176"/>
      <c r="SMU180" s="176"/>
      <c r="SMV180" s="176"/>
      <c r="SMW180" s="176"/>
      <c r="SMX180" s="176"/>
      <c r="SMY180" s="176"/>
      <c r="SMZ180" s="176"/>
      <c r="SNA180" s="176"/>
      <c r="SNB180" s="176"/>
      <c r="SNC180" s="176"/>
      <c r="SND180" s="176"/>
      <c r="SNE180" s="176"/>
      <c r="SNF180" s="176"/>
      <c r="SNG180" s="176"/>
      <c r="SNH180" s="176"/>
      <c r="SNI180" s="176"/>
      <c r="SNJ180" s="176"/>
      <c r="SNK180" s="176"/>
      <c r="SNL180" s="176"/>
      <c r="SNM180" s="176"/>
      <c r="SNN180" s="176"/>
      <c r="SNO180" s="176"/>
      <c r="SNP180" s="176"/>
      <c r="SNQ180" s="176"/>
      <c r="SNR180" s="176"/>
      <c r="SNS180" s="176"/>
      <c r="SNT180" s="176"/>
      <c r="SNU180" s="176"/>
      <c r="SNV180" s="176"/>
      <c r="SNW180" s="176"/>
      <c r="SNX180" s="176"/>
      <c r="SNY180" s="176"/>
      <c r="SNZ180" s="176"/>
      <c r="SOA180" s="176"/>
      <c r="SOB180" s="176"/>
      <c r="SOC180" s="176"/>
      <c r="SOD180" s="176"/>
      <c r="SOE180" s="176"/>
      <c r="SOF180" s="176"/>
      <c r="SOG180" s="176"/>
      <c r="SOH180" s="176"/>
      <c r="SOI180" s="176"/>
      <c r="SOJ180" s="176"/>
      <c r="SOK180" s="176"/>
      <c r="SOL180" s="176"/>
      <c r="SOM180" s="176"/>
      <c r="SON180" s="176"/>
      <c r="SOO180" s="176"/>
      <c r="SOP180" s="176"/>
      <c r="SOQ180" s="176"/>
      <c r="SOR180" s="176"/>
      <c r="SOS180" s="176"/>
      <c r="SOT180" s="176"/>
      <c r="SOU180" s="176"/>
      <c r="SOV180" s="176"/>
      <c r="SOW180" s="176"/>
      <c r="SOX180" s="176"/>
      <c r="SOY180" s="176"/>
      <c r="SOZ180" s="176"/>
      <c r="SPA180" s="176"/>
      <c r="SPB180" s="176"/>
      <c r="SPC180" s="176"/>
      <c r="SPD180" s="176"/>
      <c r="SPE180" s="176"/>
      <c r="SPF180" s="176"/>
      <c r="SPG180" s="176"/>
      <c r="SPH180" s="176"/>
      <c r="SPI180" s="176"/>
      <c r="SPJ180" s="176"/>
      <c r="SPK180" s="176"/>
      <c r="SPL180" s="176"/>
      <c r="SPM180" s="176"/>
      <c r="SPN180" s="176"/>
      <c r="SPO180" s="176"/>
      <c r="SPP180" s="176"/>
      <c r="SPQ180" s="176"/>
      <c r="SPR180" s="176"/>
      <c r="SPS180" s="176"/>
      <c r="SPT180" s="176"/>
      <c r="SPU180" s="176"/>
      <c r="SPV180" s="176"/>
      <c r="SPW180" s="176"/>
      <c r="SPX180" s="176"/>
      <c r="SPY180" s="176"/>
      <c r="SPZ180" s="176"/>
      <c r="SQA180" s="176"/>
      <c r="SQB180" s="176"/>
      <c r="SQC180" s="176"/>
      <c r="SQD180" s="176"/>
      <c r="SQE180" s="176"/>
      <c r="SQF180" s="176"/>
      <c r="SQG180" s="176"/>
      <c r="SQH180" s="176"/>
      <c r="SQI180" s="176"/>
      <c r="SQJ180" s="176"/>
      <c r="SQK180" s="176"/>
      <c r="SQL180" s="176"/>
      <c r="SQM180" s="176"/>
      <c r="SQN180" s="176"/>
      <c r="SQO180" s="176"/>
      <c r="SQP180" s="176"/>
      <c r="SQQ180" s="176"/>
      <c r="SQR180" s="176"/>
      <c r="SQS180" s="176"/>
      <c r="SQT180" s="176"/>
      <c r="SQU180" s="176"/>
      <c r="SQV180" s="176"/>
      <c r="SQW180" s="176"/>
      <c r="SQX180" s="176"/>
      <c r="SQY180" s="176"/>
      <c r="SQZ180" s="176"/>
      <c r="SRA180" s="176"/>
      <c r="SRB180" s="176"/>
      <c r="SRC180" s="176"/>
      <c r="SRD180" s="176"/>
      <c r="SRE180" s="176"/>
      <c r="SRF180" s="176"/>
      <c r="SRG180" s="176"/>
      <c r="SRH180" s="176"/>
      <c r="SRI180" s="176"/>
      <c r="SRJ180" s="176"/>
      <c r="SRK180" s="176"/>
      <c r="SRL180" s="176"/>
      <c r="SRM180" s="176"/>
      <c r="SRN180" s="176"/>
      <c r="SRO180" s="176"/>
      <c r="SRP180" s="176"/>
      <c r="SRQ180" s="176"/>
      <c r="SRR180" s="176"/>
      <c r="SRS180" s="176"/>
      <c r="SRT180" s="176"/>
      <c r="SRU180" s="176"/>
      <c r="SRV180" s="176"/>
      <c r="SRW180" s="176"/>
      <c r="SRX180" s="176"/>
      <c r="SRY180" s="176"/>
      <c r="SRZ180" s="176"/>
      <c r="SSA180" s="176"/>
      <c r="SSB180" s="176"/>
      <c r="SSC180" s="176"/>
      <c r="SSD180" s="176"/>
      <c r="SSE180" s="176"/>
      <c r="SSF180" s="176"/>
      <c r="SSG180" s="176"/>
      <c r="SSH180" s="176"/>
      <c r="SSI180" s="176"/>
      <c r="SSJ180" s="176"/>
      <c r="SSK180" s="176"/>
      <c r="SSL180" s="176"/>
      <c r="SSM180" s="176"/>
      <c r="SSN180" s="176"/>
      <c r="SSO180" s="176"/>
      <c r="SSP180" s="176"/>
      <c r="SSQ180" s="176"/>
      <c r="SSR180" s="176"/>
      <c r="SSS180" s="176"/>
      <c r="SST180" s="176"/>
      <c r="SSU180" s="176"/>
      <c r="SSV180" s="176"/>
      <c r="SSW180" s="176"/>
      <c r="SSX180" s="176"/>
      <c r="SSY180" s="176"/>
      <c r="SSZ180" s="176"/>
      <c r="STA180" s="176"/>
      <c r="STB180" s="176"/>
      <c r="STC180" s="176"/>
      <c r="STD180" s="176"/>
      <c r="STE180" s="176"/>
      <c r="STF180" s="176"/>
      <c r="STG180" s="176"/>
      <c r="STH180" s="176"/>
      <c r="STI180" s="176"/>
      <c r="STJ180" s="176"/>
      <c r="STK180" s="176"/>
      <c r="STL180" s="176"/>
      <c r="STM180" s="176"/>
      <c r="STN180" s="176"/>
      <c r="STO180" s="176"/>
      <c r="STP180" s="176"/>
      <c r="STQ180" s="176"/>
      <c r="STR180" s="176"/>
      <c r="STS180" s="176"/>
      <c r="STT180" s="176"/>
      <c r="STU180" s="176"/>
      <c r="STV180" s="176"/>
      <c r="STW180" s="176"/>
      <c r="STX180" s="176"/>
      <c r="STY180" s="176"/>
      <c r="STZ180" s="176"/>
      <c r="SUA180" s="176"/>
      <c r="SUB180" s="176"/>
      <c r="SUC180" s="176"/>
      <c r="SUD180" s="176"/>
      <c r="SUE180" s="176"/>
      <c r="SUF180" s="176"/>
      <c r="SUG180" s="176"/>
      <c r="SUH180" s="176"/>
      <c r="SUI180" s="176"/>
      <c r="SUJ180" s="176"/>
      <c r="SUK180" s="176"/>
      <c r="SUL180" s="176"/>
      <c r="SUM180" s="176"/>
      <c r="SUN180" s="176"/>
      <c r="SUO180" s="176"/>
      <c r="SUP180" s="176"/>
      <c r="SUQ180" s="176"/>
      <c r="SUR180" s="176"/>
      <c r="SUS180" s="176"/>
      <c r="SUT180" s="176"/>
      <c r="SUU180" s="176"/>
      <c r="SUV180" s="176"/>
      <c r="SUW180" s="176"/>
      <c r="SUX180" s="176"/>
      <c r="SUY180" s="176"/>
      <c r="SUZ180" s="176"/>
      <c r="SVA180" s="176"/>
      <c r="SVB180" s="176"/>
      <c r="SVC180" s="176"/>
      <c r="SVD180" s="176"/>
      <c r="SVE180" s="176"/>
      <c r="SVF180" s="176"/>
      <c r="SVG180" s="176"/>
      <c r="SVH180" s="176"/>
      <c r="SVI180" s="176"/>
      <c r="SVJ180" s="176"/>
      <c r="SVK180" s="176"/>
      <c r="SVL180" s="176"/>
      <c r="SVM180" s="176"/>
      <c r="SVN180" s="176"/>
      <c r="SVO180" s="176"/>
      <c r="SVP180" s="176"/>
      <c r="SVQ180" s="176"/>
      <c r="SVR180" s="176"/>
      <c r="SVS180" s="176"/>
      <c r="SVT180" s="176"/>
      <c r="SVU180" s="176"/>
      <c r="SVV180" s="176"/>
      <c r="SVW180" s="176"/>
      <c r="SVX180" s="176"/>
      <c r="SVY180" s="176"/>
      <c r="SVZ180" s="176"/>
      <c r="SWA180" s="176"/>
      <c r="SWB180" s="176"/>
      <c r="SWC180" s="176"/>
      <c r="SWD180" s="176"/>
      <c r="SWE180" s="176"/>
      <c r="SWF180" s="176"/>
      <c r="SWG180" s="176"/>
      <c r="SWH180" s="176"/>
      <c r="SWI180" s="176"/>
      <c r="SWJ180" s="176"/>
      <c r="SWK180" s="176"/>
      <c r="SWL180" s="176"/>
      <c r="SWM180" s="176"/>
      <c r="SWN180" s="176"/>
      <c r="SWO180" s="176"/>
      <c r="SWP180" s="176"/>
      <c r="SWQ180" s="176"/>
      <c r="SWR180" s="176"/>
      <c r="SWS180" s="176"/>
      <c r="SWT180" s="176"/>
      <c r="SWU180" s="176"/>
      <c r="SWV180" s="176"/>
      <c r="SWW180" s="176"/>
      <c r="SWX180" s="176"/>
      <c r="SWY180" s="176"/>
      <c r="SWZ180" s="176"/>
      <c r="SXA180" s="176"/>
      <c r="SXB180" s="176"/>
      <c r="SXC180" s="176"/>
      <c r="SXD180" s="176"/>
      <c r="SXE180" s="176"/>
      <c r="SXF180" s="176"/>
      <c r="SXG180" s="176"/>
      <c r="SXH180" s="176"/>
      <c r="SXI180" s="176"/>
      <c r="SXJ180" s="176"/>
      <c r="SXK180" s="176"/>
      <c r="SXL180" s="176"/>
      <c r="SXM180" s="176"/>
      <c r="SXN180" s="176"/>
      <c r="SXO180" s="176"/>
      <c r="SXP180" s="176"/>
      <c r="SXQ180" s="176"/>
      <c r="SXR180" s="176"/>
      <c r="SXS180" s="176"/>
      <c r="SXT180" s="176"/>
      <c r="SXU180" s="176"/>
      <c r="SXV180" s="176"/>
      <c r="SXW180" s="176"/>
      <c r="SXX180" s="176"/>
      <c r="SXY180" s="176"/>
      <c r="SXZ180" s="176"/>
      <c r="SYA180" s="176"/>
      <c r="SYB180" s="176"/>
      <c r="SYC180" s="176"/>
      <c r="SYD180" s="176"/>
      <c r="SYE180" s="176"/>
      <c r="SYF180" s="176"/>
      <c r="SYG180" s="176"/>
      <c r="SYH180" s="176"/>
      <c r="SYI180" s="176"/>
      <c r="SYJ180" s="176"/>
      <c r="SYK180" s="176"/>
      <c r="SYL180" s="176"/>
      <c r="SYM180" s="176"/>
      <c r="SYN180" s="176"/>
      <c r="SYO180" s="176"/>
      <c r="SYP180" s="176"/>
      <c r="SYQ180" s="176"/>
      <c r="SYR180" s="176"/>
      <c r="SYS180" s="176"/>
      <c r="SYT180" s="176"/>
      <c r="SYU180" s="176"/>
      <c r="SYV180" s="176"/>
      <c r="SYW180" s="176"/>
      <c r="SYX180" s="176"/>
      <c r="SYY180" s="176"/>
      <c r="SYZ180" s="176"/>
      <c r="SZA180" s="176"/>
      <c r="SZB180" s="176"/>
      <c r="SZC180" s="176"/>
      <c r="SZD180" s="176"/>
      <c r="SZE180" s="176"/>
      <c r="SZF180" s="176"/>
      <c r="SZG180" s="176"/>
      <c r="SZH180" s="176"/>
      <c r="SZI180" s="176"/>
      <c r="SZJ180" s="176"/>
      <c r="SZK180" s="176"/>
      <c r="SZL180" s="176"/>
      <c r="SZM180" s="176"/>
      <c r="SZN180" s="176"/>
      <c r="SZO180" s="176"/>
      <c r="SZP180" s="176"/>
      <c r="SZQ180" s="176"/>
      <c r="SZR180" s="176"/>
      <c r="SZS180" s="176"/>
      <c r="SZT180" s="176"/>
      <c r="SZU180" s="176"/>
      <c r="SZV180" s="176"/>
      <c r="SZW180" s="176"/>
      <c r="SZX180" s="176"/>
      <c r="SZY180" s="176"/>
      <c r="SZZ180" s="176"/>
      <c r="TAA180" s="176"/>
      <c r="TAB180" s="176"/>
      <c r="TAC180" s="176"/>
      <c r="TAD180" s="176"/>
      <c r="TAE180" s="176"/>
      <c r="TAF180" s="176"/>
      <c r="TAG180" s="176"/>
      <c r="TAH180" s="176"/>
      <c r="TAI180" s="176"/>
      <c r="TAJ180" s="176"/>
      <c r="TAK180" s="176"/>
      <c r="TAL180" s="176"/>
      <c r="TAM180" s="176"/>
      <c r="TAN180" s="176"/>
      <c r="TAO180" s="176"/>
      <c r="TAP180" s="176"/>
      <c r="TAQ180" s="176"/>
      <c r="TAR180" s="176"/>
      <c r="TAS180" s="176"/>
      <c r="TAT180" s="176"/>
      <c r="TAU180" s="176"/>
      <c r="TAV180" s="176"/>
      <c r="TAW180" s="176"/>
      <c r="TAX180" s="176"/>
      <c r="TAY180" s="176"/>
      <c r="TAZ180" s="176"/>
      <c r="TBA180" s="176"/>
      <c r="TBB180" s="176"/>
      <c r="TBC180" s="176"/>
      <c r="TBD180" s="176"/>
      <c r="TBE180" s="176"/>
      <c r="TBF180" s="176"/>
      <c r="TBG180" s="176"/>
      <c r="TBH180" s="176"/>
      <c r="TBI180" s="176"/>
      <c r="TBJ180" s="176"/>
      <c r="TBK180" s="176"/>
      <c r="TBL180" s="176"/>
      <c r="TBM180" s="176"/>
      <c r="TBN180" s="176"/>
      <c r="TBO180" s="176"/>
      <c r="TBP180" s="176"/>
      <c r="TBQ180" s="176"/>
      <c r="TBR180" s="176"/>
      <c r="TBS180" s="176"/>
      <c r="TBT180" s="176"/>
      <c r="TBU180" s="176"/>
      <c r="TBV180" s="176"/>
      <c r="TBW180" s="176"/>
      <c r="TBX180" s="176"/>
      <c r="TBY180" s="176"/>
      <c r="TBZ180" s="176"/>
      <c r="TCA180" s="176"/>
      <c r="TCB180" s="176"/>
      <c r="TCC180" s="176"/>
      <c r="TCD180" s="176"/>
      <c r="TCE180" s="176"/>
      <c r="TCF180" s="176"/>
      <c r="TCG180" s="176"/>
      <c r="TCH180" s="176"/>
      <c r="TCI180" s="176"/>
      <c r="TCJ180" s="176"/>
      <c r="TCK180" s="176"/>
      <c r="TCL180" s="176"/>
      <c r="TCM180" s="176"/>
      <c r="TCN180" s="176"/>
      <c r="TCO180" s="176"/>
      <c r="TCP180" s="176"/>
      <c r="TCQ180" s="176"/>
      <c r="TCR180" s="176"/>
      <c r="TCS180" s="176"/>
      <c r="TCT180" s="176"/>
      <c r="TCU180" s="176"/>
      <c r="TCV180" s="176"/>
      <c r="TCW180" s="176"/>
      <c r="TCX180" s="176"/>
      <c r="TCY180" s="176"/>
      <c r="TCZ180" s="176"/>
      <c r="TDA180" s="176"/>
      <c r="TDB180" s="176"/>
      <c r="TDC180" s="176"/>
      <c r="TDD180" s="176"/>
      <c r="TDE180" s="176"/>
      <c r="TDF180" s="176"/>
      <c r="TDG180" s="176"/>
      <c r="TDH180" s="176"/>
      <c r="TDI180" s="176"/>
      <c r="TDJ180" s="176"/>
      <c r="TDK180" s="176"/>
      <c r="TDL180" s="176"/>
      <c r="TDM180" s="176"/>
      <c r="TDN180" s="176"/>
      <c r="TDO180" s="176"/>
      <c r="TDP180" s="176"/>
      <c r="TDQ180" s="176"/>
      <c r="TDR180" s="176"/>
      <c r="TDS180" s="176"/>
      <c r="TDT180" s="176"/>
      <c r="TDU180" s="176"/>
      <c r="TDV180" s="176"/>
      <c r="TDW180" s="176"/>
      <c r="TDX180" s="176"/>
      <c r="TDY180" s="176"/>
      <c r="TDZ180" s="176"/>
      <c r="TEA180" s="176"/>
      <c r="TEB180" s="176"/>
      <c r="TEC180" s="176"/>
      <c r="TED180" s="176"/>
      <c r="TEE180" s="176"/>
      <c r="TEF180" s="176"/>
      <c r="TEG180" s="176"/>
      <c r="TEH180" s="176"/>
      <c r="TEI180" s="176"/>
      <c r="TEJ180" s="176"/>
      <c r="TEK180" s="176"/>
      <c r="TEL180" s="176"/>
      <c r="TEM180" s="176"/>
      <c r="TEN180" s="176"/>
      <c r="TEO180" s="176"/>
      <c r="TEP180" s="176"/>
      <c r="TEQ180" s="176"/>
      <c r="TER180" s="176"/>
      <c r="TES180" s="176"/>
      <c r="TET180" s="176"/>
      <c r="TEU180" s="176"/>
      <c r="TEV180" s="176"/>
      <c r="TEW180" s="176"/>
      <c r="TEX180" s="176"/>
      <c r="TEY180" s="176"/>
      <c r="TEZ180" s="176"/>
      <c r="TFA180" s="176"/>
      <c r="TFB180" s="176"/>
      <c r="TFC180" s="176"/>
      <c r="TFD180" s="176"/>
      <c r="TFE180" s="176"/>
      <c r="TFF180" s="176"/>
      <c r="TFG180" s="176"/>
      <c r="TFH180" s="176"/>
      <c r="TFI180" s="176"/>
      <c r="TFJ180" s="176"/>
      <c r="TFK180" s="176"/>
      <c r="TFL180" s="176"/>
      <c r="TFM180" s="176"/>
      <c r="TFN180" s="176"/>
      <c r="TFO180" s="176"/>
      <c r="TFP180" s="176"/>
      <c r="TFQ180" s="176"/>
      <c r="TFR180" s="176"/>
      <c r="TFS180" s="176"/>
      <c r="TFT180" s="176"/>
      <c r="TFU180" s="176"/>
      <c r="TFV180" s="176"/>
      <c r="TFW180" s="176"/>
      <c r="TFX180" s="176"/>
      <c r="TFY180" s="176"/>
      <c r="TFZ180" s="176"/>
      <c r="TGA180" s="176"/>
      <c r="TGB180" s="176"/>
      <c r="TGC180" s="176"/>
      <c r="TGD180" s="176"/>
      <c r="TGE180" s="176"/>
      <c r="TGF180" s="176"/>
      <c r="TGG180" s="176"/>
      <c r="TGH180" s="176"/>
      <c r="TGI180" s="176"/>
      <c r="TGJ180" s="176"/>
      <c r="TGK180" s="176"/>
      <c r="TGL180" s="176"/>
      <c r="TGM180" s="176"/>
      <c r="TGN180" s="176"/>
      <c r="TGO180" s="176"/>
      <c r="TGP180" s="176"/>
      <c r="TGQ180" s="176"/>
      <c r="TGR180" s="176"/>
      <c r="TGS180" s="176"/>
      <c r="TGT180" s="176"/>
      <c r="TGU180" s="176"/>
      <c r="TGV180" s="176"/>
      <c r="TGW180" s="176"/>
      <c r="TGX180" s="176"/>
      <c r="TGY180" s="176"/>
      <c r="TGZ180" s="176"/>
      <c r="THA180" s="176"/>
      <c r="THB180" s="176"/>
      <c r="THC180" s="176"/>
      <c r="THD180" s="176"/>
      <c r="THE180" s="176"/>
      <c r="THF180" s="176"/>
      <c r="THG180" s="176"/>
      <c r="THH180" s="176"/>
      <c r="THI180" s="176"/>
      <c r="THJ180" s="176"/>
      <c r="THK180" s="176"/>
      <c r="THL180" s="176"/>
      <c r="THM180" s="176"/>
      <c r="THN180" s="176"/>
      <c r="THO180" s="176"/>
      <c r="THP180" s="176"/>
      <c r="THQ180" s="176"/>
      <c r="THR180" s="176"/>
      <c r="THS180" s="176"/>
      <c r="THT180" s="176"/>
      <c r="THU180" s="176"/>
      <c r="THV180" s="176"/>
      <c r="THW180" s="176"/>
      <c r="THX180" s="176"/>
      <c r="THY180" s="176"/>
      <c r="THZ180" s="176"/>
      <c r="TIA180" s="176"/>
      <c r="TIB180" s="176"/>
      <c r="TIC180" s="176"/>
      <c r="TID180" s="176"/>
      <c r="TIE180" s="176"/>
      <c r="TIF180" s="176"/>
      <c r="TIG180" s="176"/>
      <c r="TIH180" s="176"/>
      <c r="TII180" s="176"/>
      <c r="TIJ180" s="176"/>
      <c r="TIK180" s="176"/>
      <c r="TIL180" s="176"/>
      <c r="TIM180" s="176"/>
      <c r="TIN180" s="176"/>
      <c r="TIO180" s="176"/>
      <c r="TIP180" s="176"/>
      <c r="TIQ180" s="176"/>
      <c r="TIR180" s="176"/>
      <c r="TIS180" s="176"/>
      <c r="TIT180" s="176"/>
      <c r="TIU180" s="176"/>
      <c r="TIV180" s="176"/>
      <c r="TIW180" s="176"/>
      <c r="TIX180" s="176"/>
      <c r="TIY180" s="176"/>
      <c r="TIZ180" s="176"/>
      <c r="TJA180" s="176"/>
      <c r="TJB180" s="176"/>
      <c r="TJC180" s="176"/>
      <c r="TJD180" s="176"/>
      <c r="TJE180" s="176"/>
      <c r="TJF180" s="176"/>
      <c r="TJG180" s="176"/>
      <c r="TJH180" s="176"/>
      <c r="TJI180" s="176"/>
      <c r="TJJ180" s="176"/>
      <c r="TJK180" s="176"/>
      <c r="TJL180" s="176"/>
      <c r="TJM180" s="176"/>
      <c r="TJN180" s="176"/>
      <c r="TJO180" s="176"/>
      <c r="TJP180" s="176"/>
      <c r="TJQ180" s="176"/>
      <c r="TJR180" s="176"/>
      <c r="TJS180" s="176"/>
      <c r="TJT180" s="176"/>
      <c r="TJU180" s="176"/>
      <c r="TJV180" s="176"/>
      <c r="TJW180" s="176"/>
      <c r="TJX180" s="176"/>
      <c r="TJY180" s="176"/>
      <c r="TJZ180" s="176"/>
      <c r="TKA180" s="176"/>
      <c r="TKB180" s="176"/>
      <c r="TKC180" s="176"/>
      <c r="TKD180" s="176"/>
      <c r="TKE180" s="176"/>
      <c r="TKF180" s="176"/>
      <c r="TKG180" s="176"/>
      <c r="TKH180" s="176"/>
      <c r="TKI180" s="176"/>
      <c r="TKJ180" s="176"/>
      <c r="TKK180" s="176"/>
      <c r="TKL180" s="176"/>
      <c r="TKM180" s="176"/>
      <c r="TKN180" s="176"/>
      <c r="TKO180" s="176"/>
      <c r="TKP180" s="176"/>
      <c r="TKQ180" s="176"/>
      <c r="TKR180" s="176"/>
      <c r="TKS180" s="176"/>
      <c r="TKT180" s="176"/>
      <c r="TKU180" s="176"/>
      <c r="TKV180" s="176"/>
      <c r="TKW180" s="176"/>
      <c r="TKX180" s="176"/>
      <c r="TKY180" s="176"/>
      <c r="TKZ180" s="176"/>
      <c r="TLA180" s="176"/>
      <c r="TLB180" s="176"/>
      <c r="TLC180" s="176"/>
      <c r="TLD180" s="176"/>
      <c r="TLE180" s="176"/>
      <c r="TLF180" s="176"/>
      <c r="TLG180" s="176"/>
      <c r="TLH180" s="176"/>
      <c r="TLI180" s="176"/>
      <c r="TLJ180" s="176"/>
      <c r="TLK180" s="176"/>
      <c r="TLL180" s="176"/>
      <c r="TLM180" s="176"/>
      <c r="TLN180" s="176"/>
      <c r="TLO180" s="176"/>
      <c r="TLP180" s="176"/>
      <c r="TLQ180" s="176"/>
      <c r="TLR180" s="176"/>
      <c r="TLS180" s="176"/>
      <c r="TLT180" s="176"/>
      <c r="TLU180" s="176"/>
      <c r="TLV180" s="176"/>
      <c r="TLW180" s="176"/>
      <c r="TLX180" s="176"/>
      <c r="TLY180" s="176"/>
      <c r="TLZ180" s="176"/>
      <c r="TMA180" s="176"/>
      <c r="TMB180" s="176"/>
      <c r="TMC180" s="176"/>
      <c r="TMD180" s="176"/>
      <c r="TME180" s="176"/>
      <c r="TMF180" s="176"/>
      <c r="TMG180" s="176"/>
      <c r="TMH180" s="176"/>
      <c r="TMI180" s="176"/>
      <c r="TMJ180" s="176"/>
      <c r="TMK180" s="176"/>
      <c r="TML180" s="176"/>
      <c r="TMM180" s="176"/>
      <c r="TMN180" s="176"/>
      <c r="TMO180" s="176"/>
      <c r="TMP180" s="176"/>
      <c r="TMQ180" s="176"/>
      <c r="TMR180" s="176"/>
      <c r="TMS180" s="176"/>
      <c r="TMT180" s="176"/>
      <c r="TMU180" s="176"/>
      <c r="TMV180" s="176"/>
      <c r="TMW180" s="176"/>
      <c r="TMX180" s="176"/>
      <c r="TMY180" s="176"/>
      <c r="TMZ180" s="176"/>
      <c r="TNA180" s="176"/>
      <c r="TNB180" s="176"/>
      <c r="TNC180" s="176"/>
      <c r="TND180" s="176"/>
      <c r="TNE180" s="176"/>
      <c r="TNF180" s="176"/>
      <c r="TNG180" s="176"/>
      <c r="TNH180" s="176"/>
      <c r="TNI180" s="176"/>
      <c r="TNJ180" s="176"/>
      <c r="TNK180" s="176"/>
      <c r="TNL180" s="176"/>
      <c r="TNM180" s="176"/>
      <c r="TNN180" s="176"/>
      <c r="TNO180" s="176"/>
      <c r="TNP180" s="176"/>
      <c r="TNQ180" s="176"/>
      <c r="TNR180" s="176"/>
      <c r="TNS180" s="176"/>
      <c r="TNT180" s="176"/>
      <c r="TNU180" s="176"/>
      <c r="TNV180" s="176"/>
      <c r="TNW180" s="176"/>
      <c r="TNX180" s="176"/>
      <c r="TNY180" s="176"/>
      <c r="TNZ180" s="176"/>
      <c r="TOA180" s="176"/>
      <c r="TOB180" s="176"/>
      <c r="TOC180" s="176"/>
      <c r="TOD180" s="176"/>
      <c r="TOE180" s="176"/>
      <c r="TOF180" s="176"/>
      <c r="TOG180" s="176"/>
      <c r="TOH180" s="176"/>
      <c r="TOI180" s="176"/>
      <c r="TOJ180" s="176"/>
      <c r="TOK180" s="176"/>
      <c r="TOL180" s="176"/>
      <c r="TOM180" s="176"/>
      <c r="TON180" s="176"/>
      <c r="TOO180" s="176"/>
      <c r="TOP180" s="176"/>
      <c r="TOQ180" s="176"/>
      <c r="TOR180" s="176"/>
      <c r="TOS180" s="176"/>
      <c r="TOT180" s="176"/>
      <c r="TOU180" s="176"/>
      <c r="TOV180" s="176"/>
      <c r="TOW180" s="176"/>
      <c r="TOX180" s="176"/>
      <c r="TOY180" s="176"/>
      <c r="TOZ180" s="176"/>
      <c r="TPA180" s="176"/>
      <c r="TPB180" s="176"/>
      <c r="TPC180" s="176"/>
      <c r="TPD180" s="176"/>
      <c r="TPE180" s="176"/>
      <c r="TPF180" s="176"/>
      <c r="TPG180" s="176"/>
      <c r="TPH180" s="176"/>
      <c r="TPI180" s="176"/>
      <c r="TPJ180" s="176"/>
      <c r="TPK180" s="176"/>
      <c r="TPL180" s="176"/>
      <c r="TPM180" s="176"/>
      <c r="TPN180" s="176"/>
      <c r="TPO180" s="176"/>
      <c r="TPP180" s="176"/>
      <c r="TPQ180" s="176"/>
      <c r="TPR180" s="176"/>
      <c r="TPS180" s="176"/>
      <c r="TPT180" s="176"/>
      <c r="TPU180" s="176"/>
      <c r="TPV180" s="176"/>
      <c r="TPW180" s="176"/>
      <c r="TPX180" s="176"/>
      <c r="TPY180" s="176"/>
      <c r="TPZ180" s="176"/>
      <c r="TQA180" s="176"/>
      <c r="TQB180" s="176"/>
      <c r="TQC180" s="176"/>
      <c r="TQD180" s="176"/>
      <c r="TQE180" s="176"/>
      <c r="TQF180" s="176"/>
      <c r="TQG180" s="176"/>
      <c r="TQH180" s="176"/>
      <c r="TQI180" s="176"/>
      <c r="TQJ180" s="176"/>
      <c r="TQK180" s="176"/>
      <c r="TQL180" s="176"/>
      <c r="TQM180" s="176"/>
      <c r="TQN180" s="176"/>
      <c r="TQO180" s="176"/>
      <c r="TQP180" s="176"/>
      <c r="TQQ180" s="176"/>
      <c r="TQR180" s="176"/>
      <c r="TQS180" s="176"/>
      <c r="TQT180" s="176"/>
      <c r="TQU180" s="176"/>
      <c r="TQV180" s="176"/>
      <c r="TQW180" s="176"/>
      <c r="TQX180" s="176"/>
      <c r="TQY180" s="176"/>
      <c r="TQZ180" s="176"/>
      <c r="TRA180" s="176"/>
      <c r="TRB180" s="176"/>
      <c r="TRC180" s="176"/>
      <c r="TRD180" s="176"/>
      <c r="TRE180" s="176"/>
      <c r="TRF180" s="176"/>
      <c r="TRG180" s="176"/>
      <c r="TRH180" s="176"/>
      <c r="TRI180" s="176"/>
      <c r="TRJ180" s="176"/>
      <c r="TRK180" s="176"/>
      <c r="TRL180" s="176"/>
      <c r="TRM180" s="176"/>
      <c r="TRN180" s="176"/>
      <c r="TRO180" s="176"/>
      <c r="TRP180" s="176"/>
      <c r="TRQ180" s="176"/>
      <c r="TRR180" s="176"/>
      <c r="TRS180" s="176"/>
      <c r="TRT180" s="176"/>
      <c r="TRU180" s="176"/>
      <c r="TRV180" s="176"/>
      <c r="TRW180" s="176"/>
      <c r="TRX180" s="176"/>
      <c r="TRY180" s="176"/>
      <c r="TRZ180" s="176"/>
      <c r="TSA180" s="176"/>
      <c r="TSB180" s="176"/>
      <c r="TSC180" s="176"/>
      <c r="TSD180" s="176"/>
      <c r="TSE180" s="176"/>
      <c r="TSF180" s="176"/>
      <c r="TSG180" s="176"/>
      <c r="TSH180" s="176"/>
      <c r="TSI180" s="176"/>
      <c r="TSJ180" s="176"/>
      <c r="TSK180" s="176"/>
      <c r="TSL180" s="176"/>
      <c r="TSM180" s="176"/>
      <c r="TSN180" s="176"/>
      <c r="TSO180" s="176"/>
      <c r="TSP180" s="176"/>
      <c r="TSQ180" s="176"/>
      <c r="TSR180" s="176"/>
      <c r="TSS180" s="176"/>
      <c r="TST180" s="176"/>
      <c r="TSU180" s="176"/>
      <c r="TSV180" s="176"/>
      <c r="TSW180" s="176"/>
      <c r="TSX180" s="176"/>
      <c r="TSY180" s="176"/>
      <c r="TSZ180" s="176"/>
      <c r="TTA180" s="176"/>
      <c r="TTB180" s="176"/>
      <c r="TTC180" s="176"/>
      <c r="TTD180" s="176"/>
      <c r="TTE180" s="176"/>
      <c r="TTF180" s="176"/>
      <c r="TTG180" s="176"/>
      <c r="TTH180" s="176"/>
      <c r="TTI180" s="176"/>
      <c r="TTJ180" s="176"/>
      <c r="TTK180" s="176"/>
      <c r="TTL180" s="176"/>
      <c r="TTM180" s="176"/>
      <c r="TTN180" s="176"/>
      <c r="TTO180" s="176"/>
      <c r="TTP180" s="176"/>
      <c r="TTQ180" s="176"/>
      <c r="TTR180" s="176"/>
      <c r="TTS180" s="176"/>
      <c r="TTT180" s="176"/>
      <c r="TTU180" s="176"/>
      <c r="TTV180" s="176"/>
      <c r="TTW180" s="176"/>
      <c r="TTX180" s="176"/>
      <c r="TTY180" s="176"/>
      <c r="TTZ180" s="176"/>
      <c r="TUA180" s="176"/>
      <c r="TUB180" s="176"/>
      <c r="TUC180" s="176"/>
      <c r="TUD180" s="176"/>
      <c r="TUE180" s="176"/>
      <c r="TUF180" s="176"/>
      <c r="TUG180" s="176"/>
      <c r="TUH180" s="176"/>
      <c r="TUI180" s="176"/>
      <c r="TUJ180" s="176"/>
      <c r="TUK180" s="176"/>
      <c r="TUL180" s="176"/>
      <c r="TUM180" s="176"/>
      <c r="TUN180" s="176"/>
      <c r="TUO180" s="176"/>
      <c r="TUP180" s="176"/>
      <c r="TUQ180" s="176"/>
      <c r="TUR180" s="176"/>
      <c r="TUS180" s="176"/>
      <c r="TUT180" s="176"/>
      <c r="TUU180" s="176"/>
      <c r="TUV180" s="176"/>
      <c r="TUW180" s="176"/>
      <c r="TUX180" s="176"/>
      <c r="TUY180" s="176"/>
      <c r="TUZ180" s="176"/>
      <c r="TVA180" s="176"/>
      <c r="TVB180" s="176"/>
      <c r="TVC180" s="176"/>
      <c r="TVD180" s="176"/>
      <c r="TVE180" s="176"/>
      <c r="TVF180" s="176"/>
      <c r="TVG180" s="176"/>
      <c r="TVH180" s="176"/>
      <c r="TVI180" s="176"/>
      <c r="TVJ180" s="176"/>
      <c r="TVK180" s="176"/>
      <c r="TVL180" s="176"/>
      <c r="TVM180" s="176"/>
      <c r="TVN180" s="176"/>
      <c r="TVO180" s="176"/>
      <c r="TVP180" s="176"/>
      <c r="TVQ180" s="176"/>
      <c r="TVR180" s="176"/>
      <c r="TVS180" s="176"/>
      <c r="TVT180" s="176"/>
      <c r="TVU180" s="176"/>
      <c r="TVV180" s="176"/>
      <c r="TVW180" s="176"/>
      <c r="TVX180" s="176"/>
      <c r="TVY180" s="176"/>
      <c r="TVZ180" s="176"/>
      <c r="TWA180" s="176"/>
      <c r="TWB180" s="176"/>
      <c r="TWC180" s="176"/>
      <c r="TWD180" s="176"/>
      <c r="TWE180" s="176"/>
      <c r="TWF180" s="176"/>
      <c r="TWG180" s="176"/>
      <c r="TWH180" s="176"/>
      <c r="TWI180" s="176"/>
      <c r="TWJ180" s="176"/>
      <c r="TWK180" s="176"/>
      <c r="TWL180" s="176"/>
      <c r="TWM180" s="176"/>
      <c r="TWN180" s="176"/>
      <c r="TWO180" s="176"/>
      <c r="TWP180" s="176"/>
      <c r="TWQ180" s="176"/>
      <c r="TWR180" s="176"/>
      <c r="TWS180" s="176"/>
      <c r="TWT180" s="176"/>
      <c r="TWU180" s="176"/>
      <c r="TWV180" s="176"/>
      <c r="TWW180" s="176"/>
      <c r="TWX180" s="176"/>
      <c r="TWY180" s="176"/>
      <c r="TWZ180" s="176"/>
      <c r="TXA180" s="176"/>
      <c r="TXB180" s="176"/>
      <c r="TXC180" s="176"/>
      <c r="TXD180" s="176"/>
      <c r="TXE180" s="176"/>
      <c r="TXF180" s="176"/>
      <c r="TXG180" s="176"/>
      <c r="TXH180" s="176"/>
      <c r="TXI180" s="176"/>
      <c r="TXJ180" s="176"/>
      <c r="TXK180" s="176"/>
      <c r="TXL180" s="176"/>
      <c r="TXM180" s="176"/>
      <c r="TXN180" s="176"/>
      <c r="TXO180" s="176"/>
      <c r="TXP180" s="176"/>
      <c r="TXQ180" s="176"/>
      <c r="TXR180" s="176"/>
      <c r="TXS180" s="176"/>
      <c r="TXT180" s="176"/>
      <c r="TXU180" s="176"/>
      <c r="TXV180" s="176"/>
      <c r="TXW180" s="176"/>
      <c r="TXX180" s="176"/>
      <c r="TXY180" s="176"/>
      <c r="TXZ180" s="176"/>
      <c r="TYA180" s="176"/>
      <c r="TYB180" s="176"/>
      <c r="TYC180" s="176"/>
      <c r="TYD180" s="176"/>
      <c r="TYE180" s="176"/>
      <c r="TYF180" s="176"/>
      <c r="TYG180" s="176"/>
      <c r="TYH180" s="176"/>
      <c r="TYI180" s="176"/>
      <c r="TYJ180" s="176"/>
      <c r="TYK180" s="176"/>
      <c r="TYL180" s="176"/>
      <c r="TYM180" s="176"/>
      <c r="TYN180" s="176"/>
      <c r="TYO180" s="176"/>
      <c r="TYP180" s="176"/>
      <c r="TYQ180" s="176"/>
      <c r="TYR180" s="176"/>
      <c r="TYS180" s="176"/>
      <c r="TYT180" s="176"/>
      <c r="TYU180" s="176"/>
      <c r="TYV180" s="176"/>
      <c r="TYW180" s="176"/>
      <c r="TYX180" s="176"/>
      <c r="TYY180" s="176"/>
      <c r="TYZ180" s="176"/>
      <c r="TZA180" s="176"/>
      <c r="TZB180" s="176"/>
      <c r="TZC180" s="176"/>
      <c r="TZD180" s="176"/>
      <c r="TZE180" s="176"/>
      <c r="TZF180" s="176"/>
      <c r="TZG180" s="176"/>
      <c r="TZH180" s="176"/>
      <c r="TZI180" s="176"/>
      <c r="TZJ180" s="176"/>
      <c r="TZK180" s="176"/>
      <c r="TZL180" s="176"/>
      <c r="TZM180" s="176"/>
      <c r="TZN180" s="176"/>
      <c r="TZO180" s="176"/>
      <c r="TZP180" s="176"/>
      <c r="TZQ180" s="176"/>
      <c r="TZR180" s="176"/>
      <c r="TZS180" s="176"/>
      <c r="TZT180" s="176"/>
      <c r="TZU180" s="176"/>
      <c r="TZV180" s="176"/>
      <c r="TZW180" s="176"/>
      <c r="TZX180" s="176"/>
      <c r="TZY180" s="176"/>
      <c r="TZZ180" s="176"/>
      <c r="UAA180" s="176"/>
      <c r="UAB180" s="176"/>
      <c r="UAC180" s="176"/>
      <c r="UAD180" s="176"/>
      <c r="UAE180" s="176"/>
      <c r="UAF180" s="176"/>
      <c r="UAG180" s="176"/>
      <c r="UAH180" s="176"/>
      <c r="UAI180" s="176"/>
      <c r="UAJ180" s="176"/>
      <c r="UAK180" s="176"/>
      <c r="UAL180" s="176"/>
      <c r="UAM180" s="176"/>
      <c r="UAN180" s="176"/>
      <c r="UAO180" s="176"/>
      <c r="UAP180" s="176"/>
      <c r="UAQ180" s="176"/>
      <c r="UAR180" s="176"/>
      <c r="UAS180" s="176"/>
      <c r="UAT180" s="176"/>
      <c r="UAU180" s="176"/>
      <c r="UAV180" s="176"/>
      <c r="UAW180" s="176"/>
      <c r="UAX180" s="176"/>
      <c r="UAY180" s="176"/>
      <c r="UAZ180" s="176"/>
      <c r="UBA180" s="176"/>
      <c r="UBB180" s="176"/>
      <c r="UBC180" s="176"/>
      <c r="UBD180" s="176"/>
      <c r="UBE180" s="176"/>
      <c r="UBF180" s="176"/>
      <c r="UBG180" s="176"/>
      <c r="UBH180" s="176"/>
      <c r="UBI180" s="176"/>
      <c r="UBJ180" s="176"/>
      <c r="UBK180" s="176"/>
      <c r="UBL180" s="176"/>
      <c r="UBM180" s="176"/>
      <c r="UBN180" s="176"/>
      <c r="UBO180" s="176"/>
      <c r="UBP180" s="176"/>
      <c r="UBQ180" s="176"/>
      <c r="UBR180" s="176"/>
      <c r="UBS180" s="176"/>
      <c r="UBT180" s="176"/>
      <c r="UBU180" s="176"/>
      <c r="UBV180" s="176"/>
      <c r="UBW180" s="176"/>
      <c r="UBX180" s="176"/>
      <c r="UBY180" s="176"/>
      <c r="UBZ180" s="176"/>
      <c r="UCA180" s="176"/>
      <c r="UCB180" s="176"/>
      <c r="UCC180" s="176"/>
      <c r="UCD180" s="176"/>
      <c r="UCE180" s="176"/>
      <c r="UCF180" s="176"/>
      <c r="UCG180" s="176"/>
      <c r="UCH180" s="176"/>
      <c r="UCI180" s="176"/>
      <c r="UCJ180" s="176"/>
      <c r="UCK180" s="176"/>
      <c r="UCL180" s="176"/>
      <c r="UCM180" s="176"/>
      <c r="UCN180" s="176"/>
      <c r="UCO180" s="176"/>
      <c r="UCP180" s="176"/>
      <c r="UCQ180" s="176"/>
      <c r="UCR180" s="176"/>
      <c r="UCS180" s="176"/>
      <c r="UCT180" s="176"/>
      <c r="UCU180" s="176"/>
      <c r="UCV180" s="176"/>
      <c r="UCW180" s="176"/>
      <c r="UCX180" s="176"/>
      <c r="UCY180" s="176"/>
      <c r="UCZ180" s="176"/>
      <c r="UDA180" s="176"/>
      <c r="UDB180" s="176"/>
      <c r="UDC180" s="176"/>
      <c r="UDD180" s="176"/>
      <c r="UDE180" s="176"/>
      <c r="UDF180" s="176"/>
      <c r="UDG180" s="176"/>
      <c r="UDH180" s="176"/>
      <c r="UDI180" s="176"/>
      <c r="UDJ180" s="176"/>
      <c r="UDK180" s="176"/>
      <c r="UDL180" s="176"/>
      <c r="UDM180" s="176"/>
      <c r="UDN180" s="176"/>
      <c r="UDO180" s="176"/>
      <c r="UDP180" s="176"/>
      <c r="UDQ180" s="176"/>
      <c r="UDR180" s="176"/>
      <c r="UDS180" s="176"/>
      <c r="UDT180" s="176"/>
      <c r="UDU180" s="176"/>
      <c r="UDV180" s="176"/>
      <c r="UDW180" s="176"/>
      <c r="UDX180" s="176"/>
      <c r="UDY180" s="176"/>
      <c r="UDZ180" s="176"/>
      <c r="UEA180" s="176"/>
      <c r="UEB180" s="176"/>
      <c r="UEC180" s="176"/>
      <c r="UED180" s="176"/>
      <c r="UEE180" s="176"/>
      <c r="UEF180" s="176"/>
      <c r="UEG180" s="176"/>
      <c r="UEH180" s="176"/>
      <c r="UEI180" s="176"/>
      <c r="UEJ180" s="176"/>
      <c r="UEK180" s="176"/>
      <c r="UEL180" s="176"/>
      <c r="UEM180" s="176"/>
      <c r="UEN180" s="176"/>
      <c r="UEO180" s="176"/>
      <c r="UEP180" s="176"/>
      <c r="UEQ180" s="176"/>
      <c r="UER180" s="176"/>
      <c r="UES180" s="176"/>
      <c r="UET180" s="176"/>
      <c r="UEU180" s="176"/>
      <c r="UEV180" s="176"/>
      <c r="UEW180" s="176"/>
      <c r="UEX180" s="176"/>
      <c r="UEY180" s="176"/>
      <c r="UEZ180" s="176"/>
      <c r="UFA180" s="176"/>
      <c r="UFB180" s="176"/>
      <c r="UFC180" s="176"/>
      <c r="UFD180" s="176"/>
      <c r="UFE180" s="176"/>
      <c r="UFF180" s="176"/>
      <c r="UFG180" s="176"/>
      <c r="UFH180" s="176"/>
      <c r="UFI180" s="176"/>
      <c r="UFJ180" s="176"/>
      <c r="UFK180" s="176"/>
      <c r="UFL180" s="176"/>
      <c r="UFM180" s="176"/>
      <c r="UFN180" s="176"/>
      <c r="UFO180" s="176"/>
      <c r="UFP180" s="176"/>
      <c r="UFQ180" s="176"/>
      <c r="UFR180" s="176"/>
      <c r="UFS180" s="176"/>
      <c r="UFT180" s="176"/>
      <c r="UFU180" s="176"/>
      <c r="UFV180" s="176"/>
      <c r="UFW180" s="176"/>
      <c r="UFX180" s="176"/>
      <c r="UFY180" s="176"/>
      <c r="UFZ180" s="176"/>
      <c r="UGA180" s="176"/>
      <c r="UGB180" s="176"/>
      <c r="UGC180" s="176"/>
      <c r="UGD180" s="176"/>
      <c r="UGE180" s="176"/>
      <c r="UGF180" s="176"/>
      <c r="UGG180" s="176"/>
      <c r="UGH180" s="176"/>
      <c r="UGI180" s="176"/>
      <c r="UGJ180" s="176"/>
      <c r="UGK180" s="176"/>
      <c r="UGL180" s="176"/>
      <c r="UGM180" s="176"/>
      <c r="UGN180" s="176"/>
      <c r="UGO180" s="176"/>
      <c r="UGP180" s="176"/>
      <c r="UGQ180" s="176"/>
      <c r="UGR180" s="176"/>
      <c r="UGS180" s="176"/>
      <c r="UGT180" s="176"/>
      <c r="UGU180" s="176"/>
      <c r="UGV180" s="176"/>
      <c r="UGW180" s="176"/>
      <c r="UGX180" s="176"/>
      <c r="UGY180" s="176"/>
      <c r="UGZ180" s="176"/>
      <c r="UHA180" s="176"/>
      <c r="UHB180" s="176"/>
      <c r="UHC180" s="176"/>
      <c r="UHD180" s="176"/>
      <c r="UHE180" s="176"/>
      <c r="UHF180" s="176"/>
      <c r="UHG180" s="176"/>
      <c r="UHH180" s="176"/>
      <c r="UHI180" s="176"/>
      <c r="UHJ180" s="176"/>
      <c r="UHK180" s="176"/>
      <c r="UHL180" s="176"/>
      <c r="UHM180" s="176"/>
      <c r="UHN180" s="176"/>
      <c r="UHO180" s="176"/>
      <c r="UHP180" s="176"/>
      <c r="UHQ180" s="176"/>
      <c r="UHR180" s="176"/>
      <c r="UHS180" s="176"/>
      <c r="UHT180" s="176"/>
      <c r="UHU180" s="176"/>
      <c r="UHV180" s="176"/>
      <c r="UHW180" s="176"/>
      <c r="UHX180" s="176"/>
      <c r="UHY180" s="176"/>
      <c r="UHZ180" s="176"/>
      <c r="UIA180" s="176"/>
      <c r="UIB180" s="176"/>
      <c r="UIC180" s="176"/>
      <c r="UID180" s="176"/>
      <c r="UIE180" s="176"/>
      <c r="UIF180" s="176"/>
      <c r="UIG180" s="176"/>
      <c r="UIH180" s="176"/>
      <c r="UII180" s="176"/>
      <c r="UIJ180" s="176"/>
      <c r="UIK180" s="176"/>
      <c r="UIL180" s="176"/>
      <c r="UIM180" s="176"/>
      <c r="UIN180" s="176"/>
      <c r="UIO180" s="176"/>
      <c r="UIP180" s="176"/>
      <c r="UIQ180" s="176"/>
      <c r="UIR180" s="176"/>
      <c r="UIS180" s="176"/>
      <c r="UIT180" s="176"/>
      <c r="UIU180" s="176"/>
      <c r="UIV180" s="176"/>
      <c r="UIW180" s="176"/>
      <c r="UIX180" s="176"/>
      <c r="UIY180" s="176"/>
      <c r="UIZ180" s="176"/>
      <c r="UJA180" s="176"/>
      <c r="UJB180" s="176"/>
      <c r="UJC180" s="176"/>
      <c r="UJD180" s="176"/>
      <c r="UJE180" s="176"/>
      <c r="UJF180" s="176"/>
      <c r="UJG180" s="176"/>
      <c r="UJH180" s="176"/>
      <c r="UJI180" s="176"/>
      <c r="UJJ180" s="176"/>
      <c r="UJK180" s="176"/>
      <c r="UJL180" s="176"/>
      <c r="UJM180" s="176"/>
      <c r="UJN180" s="176"/>
      <c r="UJO180" s="176"/>
      <c r="UJP180" s="176"/>
      <c r="UJQ180" s="176"/>
      <c r="UJR180" s="176"/>
      <c r="UJS180" s="176"/>
      <c r="UJT180" s="176"/>
      <c r="UJU180" s="176"/>
      <c r="UJV180" s="176"/>
      <c r="UJW180" s="176"/>
      <c r="UJX180" s="176"/>
      <c r="UJY180" s="176"/>
      <c r="UJZ180" s="176"/>
      <c r="UKA180" s="176"/>
      <c r="UKB180" s="176"/>
      <c r="UKC180" s="176"/>
      <c r="UKD180" s="176"/>
      <c r="UKE180" s="176"/>
      <c r="UKF180" s="176"/>
      <c r="UKG180" s="176"/>
      <c r="UKH180" s="176"/>
      <c r="UKI180" s="176"/>
      <c r="UKJ180" s="176"/>
      <c r="UKK180" s="176"/>
      <c r="UKL180" s="176"/>
      <c r="UKM180" s="176"/>
      <c r="UKN180" s="176"/>
      <c r="UKO180" s="176"/>
      <c r="UKP180" s="176"/>
      <c r="UKQ180" s="176"/>
      <c r="UKR180" s="176"/>
      <c r="UKS180" s="176"/>
      <c r="UKT180" s="176"/>
      <c r="UKU180" s="176"/>
      <c r="UKV180" s="176"/>
      <c r="UKW180" s="176"/>
      <c r="UKX180" s="176"/>
      <c r="UKY180" s="176"/>
      <c r="UKZ180" s="176"/>
      <c r="ULA180" s="176"/>
      <c r="ULB180" s="176"/>
      <c r="ULC180" s="176"/>
      <c r="ULD180" s="176"/>
      <c r="ULE180" s="176"/>
      <c r="ULF180" s="176"/>
      <c r="ULG180" s="176"/>
      <c r="ULH180" s="176"/>
      <c r="ULI180" s="176"/>
      <c r="ULJ180" s="176"/>
      <c r="ULK180" s="176"/>
      <c r="ULL180" s="176"/>
      <c r="ULM180" s="176"/>
      <c r="ULN180" s="176"/>
      <c r="ULO180" s="176"/>
      <c r="ULP180" s="176"/>
      <c r="ULQ180" s="176"/>
      <c r="ULR180" s="176"/>
      <c r="ULS180" s="176"/>
      <c r="ULT180" s="176"/>
      <c r="ULU180" s="176"/>
      <c r="ULV180" s="176"/>
      <c r="ULW180" s="176"/>
      <c r="ULX180" s="176"/>
      <c r="ULY180" s="176"/>
      <c r="ULZ180" s="176"/>
      <c r="UMA180" s="176"/>
      <c r="UMB180" s="176"/>
      <c r="UMC180" s="176"/>
      <c r="UMD180" s="176"/>
      <c r="UME180" s="176"/>
      <c r="UMF180" s="176"/>
      <c r="UMG180" s="176"/>
      <c r="UMH180" s="176"/>
      <c r="UMI180" s="176"/>
      <c r="UMJ180" s="176"/>
      <c r="UMK180" s="176"/>
      <c r="UML180" s="176"/>
      <c r="UMM180" s="176"/>
      <c r="UMN180" s="176"/>
      <c r="UMO180" s="176"/>
      <c r="UMP180" s="176"/>
      <c r="UMQ180" s="176"/>
      <c r="UMR180" s="176"/>
      <c r="UMS180" s="176"/>
      <c r="UMT180" s="176"/>
      <c r="UMU180" s="176"/>
      <c r="UMV180" s="176"/>
      <c r="UMW180" s="176"/>
      <c r="UMX180" s="176"/>
      <c r="UMY180" s="176"/>
      <c r="UMZ180" s="176"/>
      <c r="UNA180" s="176"/>
      <c r="UNB180" s="176"/>
      <c r="UNC180" s="176"/>
      <c r="UND180" s="176"/>
      <c r="UNE180" s="176"/>
      <c r="UNF180" s="176"/>
      <c r="UNG180" s="176"/>
      <c r="UNH180" s="176"/>
      <c r="UNI180" s="176"/>
      <c r="UNJ180" s="176"/>
      <c r="UNK180" s="176"/>
      <c r="UNL180" s="176"/>
      <c r="UNM180" s="176"/>
      <c r="UNN180" s="176"/>
      <c r="UNO180" s="176"/>
      <c r="UNP180" s="176"/>
      <c r="UNQ180" s="176"/>
      <c r="UNR180" s="176"/>
      <c r="UNS180" s="176"/>
      <c r="UNT180" s="176"/>
      <c r="UNU180" s="176"/>
      <c r="UNV180" s="176"/>
      <c r="UNW180" s="176"/>
      <c r="UNX180" s="176"/>
      <c r="UNY180" s="176"/>
      <c r="UNZ180" s="176"/>
      <c r="UOA180" s="176"/>
      <c r="UOB180" s="176"/>
      <c r="UOC180" s="176"/>
      <c r="UOD180" s="176"/>
      <c r="UOE180" s="176"/>
      <c r="UOF180" s="176"/>
      <c r="UOG180" s="176"/>
      <c r="UOH180" s="176"/>
      <c r="UOI180" s="176"/>
      <c r="UOJ180" s="176"/>
      <c r="UOK180" s="176"/>
      <c r="UOL180" s="176"/>
      <c r="UOM180" s="176"/>
      <c r="UON180" s="176"/>
      <c r="UOO180" s="176"/>
      <c r="UOP180" s="176"/>
      <c r="UOQ180" s="176"/>
      <c r="UOR180" s="176"/>
      <c r="UOS180" s="176"/>
      <c r="UOT180" s="176"/>
      <c r="UOU180" s="176"/>
      <c r="UOV180" s="176"/>
      <c r="UOW180" s="176"/>
      <c r="UOX180" s="176"/>
      <c r="UOY180" s="176"/>
      <c r="UOZ180" s="176"/>
      <c r="UPA180" s="176"/>
      <c r="UPB180" s="176"/>
      <c r="UPC180" s="176"/>
      <c r="UPD180" s="176"/>
      <c r="UPE180" s="176"/>
      <c r="UPF180" s="176"/>
      <c r="UPG180" s="176"/>
      <c r="UPH180" s="176"/>
      <c r="UPI180" s="176"/>
      <c r="UPJ180" s="176"/>
      <c r="UPK180" s="176"/>
      <c r="UPL180" s="176"/>
      <c r="UPM180" s="176"/>
      <c r="UPN180" s="176"/>
      <c r="UPO180" s="176"/>
      <c r="UPP180" s="176"/>
      <c r="UPQ180" s="176"/>
      <c r="UPR180" s="176"/>
      <c r="UPS180" s="176"/>
      <c r="UPT180" s="176"/>
      <c r="UPU180" s="176"/>
      <c r="UPV180" s="176"/>
      <c r="UPW180" s="176"/>
      <c r="UPX180" s="176"/>
      <c r="UPY180" s="176"/>
      <c r="UPZ180" s="176"/>
      <c r="UQA180" s="176"/>
      <c r="UQB180" s="176"/>
      <c r="UQC180" s="176"/>
      <c r="UQD180" s="176"/>
      <c r="UQE180" s="176"/>
      <c r="UQF180" s="176"/>
      <c r="UQG180" s="176"/>
      <c r="UQH180" s="176"/>
      <c r="UQI180" s="176"/>
      <c r="UQJ180" s="176"/>
      <c r="UQK180" s="176"/>
      <c r="UQL180" s="176"/>
      <c r="UQM180" s="176"/>
      <c r="UQN180" s="176"/>
      <c r="UQO180" s="176"/>
      <c r="UQP180" s="176"/>
      <c r="UQQ180" s="176"/>
      <c r="UQR180" s="176"/>
      <c r="UQS180" s="176"/>
      <c r="UQT180" s="176"/>
      <c r="UQU180" s="176"/>
      <c r="UQV180" s="176"/>
      <c r="UQW180" s="176"/>
      <c r="UQX180" s="176"/>
      <c r="UQY180" s="176"/>
      <c r="UQZ180" s="176"/>
      <c r="URA180" s="176"/>
      <c r="URB180" s="176"/>
      <c r="URC180" s="176"/>
      <c r="URD180" s="176"/>
      <c r="URE180" s="176"/>
      <c r="URF180" s="176"/>
      <c r="URG180" s="176"/>
      <c r="URH180" s="176"/>
      <c r="URI180" s="176"/>
      <c r="URJ180" s="176"/>
      <c r="URK180" s="176"/>
      <c r="URL180" s="176"/>
      <c r="URM180" s="176"/>
      <c r="URN180" s="176"/>
      <c r="URO180" s="176"/>
      <c r="URP180" s="176"/>
      <c r="URQ180" s="176"/>
      <c r="URR180" s="176"/>
      <c r="URS180" s="176"/>
      <c r="URT180" s="176"/>
      <c r="URU180" s="176"/>
      <c r="URV180" s="176"/>
      <c r="URW180" s="176"/>
      <c r="URX180" s="176"/>
      <c r="URY180" s="176"/>
      <c r="URZ180" s="176"/>
      <c r="USA180" s="176"/>
      <c r="USB180" s="176"/>
      <c r="USC180" s="176"/>
      <c r="USD180" s="176"/>
      <c r="USE180" s="176"/>
      <c r="USF180" s="176"/>
      <c r="USG180" s="176"/>
      <c r="USH180" s="176"/>
      <c r="USI180" s="176"/>
      <c r="USJ180" s="176"/>
      <c r="USK180" s="176"/>
      <c r="USL180" s="176"/>
      <c r="USM180" s="176"/>
      <c r="USN180" s="176"/>
      <c r="USO180" s="176"/>
      <c r="USP180" s="176"/>
      <c r="USQ180" s="176"/>
      <c r="USR180" s="176"/>
      <c r="USS180" s="176"/>
      <c r="UST180" s="176"/>
      <c r="USU180" s="176"/>
      <c r="USV180" s="176"/>
      <c r="USW180" s="176"/>
      <c r="USX180" s="176"/>
      <c r="USY180" s="176"/>
      <c r="USZ180" s="176"/>
      <c r="UTA180" s="176"/>
      <c r="UTB180" s="176"/>
      <c r="UTC180" s="176"/>
      <c r="UTD180" s="176"/>
      <c r="UTE180" s="176"/>
      <c r="UTF180" s="176"/>
      <c r="UTG180" s="176"/>
      <c r="UTH180" s="176"/>
      <c r="UTI180" s="176"/>
      <c r="UTJ180" s="176"/>
      <c r="UTK180" s="176"/>
      <c r="UTL180" s="176"/>
      <c r="UTM180" s="176"/>
      <c r="UTN180" s="176"/>
      <c r="UTO180" s="176"/>
      <c r="UTP180" s="176"/>
      <c r="UTQ180" s="176"/>
      <c r="UTR180" s="176"/>
      <c r="UTS180" s="176"/>
      <c r="UTT180" s="176"/>
      <c r="UTU180" s="176"/>
      <c r="UTV180" s="176"/>
      <c r="UTW180" s="176"/>
      <c r="UTX180" s="176"/>
      <c r="UTY180" s="176"/>
      <c r="UTZ180" s="176"/>
      <c r="UUA180" s="176"/>
      <c r="UUB180" s="176"/>
      <c r="UUC180" s="176"/>
      <c r="UUD180" s="176"/>
      <c r="UUE180" s="176"/>
      <c r="UUF180" s="176"/>
      <c r="UUG180" s="176"/>
      <c r="UUH180" s="176"/>
      <c r="UUI180" s="176"/>
      <c r="UUJ180" s="176"/>
      <c r="UUK180" s="176"/>
      <c r="UUL180" s="176"/>
      <c r="UUM180" s="176"/>
      <c r="UUN180" s="176"/>
      <c r="UUO180" s="176"/>
      <c r="UUP180" s="176"/>
      <c r="UUQ180" s="176"/>
      <c r="UUR180" s="176"/>
      <c r="UUS180" s="176"/>
      <c r="UUT180" s="176"/>
      <c r="UUU180" s="176"/>
      <c r="UUV180" s="176"/>
      <c r="UUW180" s="176"/>
      <c r="UUX180" s="176"/>
      <c r="UUY180" s="176"/>
      <c r="UUZ180" s="176"/>
      <c r="UVA180" s="176"/>
      <c r="UVB180" s="176"/>
      <c r="UVC180" s="176"/>
      <c r="UVD180" s="176"/>
      <c r="UVE180" s="176"/>
      <c r="UVF180" s="176"/>
      <c r="UVG180" s="176"/>
      <c r="UVH180" s="176"/>
      <c r="UVI180" s="176"/>
      <c r="UVJ180" s="176"/>
      <c r="UVK180" s="176"/>
      <c r="UVL180" s="176"/>
      <c r="UVM180" s="176"/>
      <c r="UVN180" s="176"/>
      <c r="UVO180" s="176"/>
      <c r="UVP180" s="176"/>
      <c r="UVQ180" s="176"/>
      <c r="UVR180" s="176"/>
      <c r="UVS180" s="176"/>
      <c r="UVT180" s="176"/>
      <c r="UVU180" s="176"/>
      <c r="UVV180" s="176"/>
      <c r="UVW180" s="176"/>
      <c r="UVX180" s="176"/>
      <c r="UVY180" s="176"/>
      <c r="UVZ180" s="176"/>
      <c r="UWA180" s="176"/>
      <c r="UWB180" s="176"/>
      <c r="UWC180" s="176"/>
      <c r="UWD180" s="176"/>
      <c r="UWE180" s="176"/>
      <c r="UWF180" s="176"/>
      <c r="UWG180" s="176"/>
      <c r="UWH180" s="176"/>
      <c r="UWI180" s="176"/>
      <c r="UWJ180" s="176"/>
      <c r="UWK180" s="176"/>
      <c r="UWL180" s="176"/>
      <c r="UWM180" s="176"/>
      <c r="UWN180" s="176"/>
      <c r="UWO180" s="176"/>
      <c r="UWP180" s="176"/>
      <c r="UWQ180" s="176"/>
      <c r="UWR180" s="176"/>
      <c r="UWS180" s="176"/>
      <c r="UWT180" s="176"/>
      <c r="UWU180" s="176"/>
      <c r="UWV180" s="176"/>
      <c r="UWW180" s="176"/>
      <c r="UWX180" s="176"/>
      <c r="UWY180" s="176"/>
      <c r="UWZ180" s="176"/>
      <c r="UXA180" s="176"/>
      <c r="UXB180" s="176"/>
      <c r="UXC180" s="176"/>
      <c r="UXD180" s="176"/>
      <c r="UXE180" s="176"/>
      <c r="UXF180" s="176"/>
      <c r="UXG180" s="176"/>
      <c r="UXH180" s="176"/>
      <c r="UXI180" s="176"/>
      <c r="UXJ180" s="176"/>
      <c r="UXK180" s="176"/>
      <c r="UXL180" s="176"/>
      <c r="UXM180" s="176"/>
      <c r="UXN180" s="176"/>
      <c r="UXO180" s="176"/>
      <c r="UXP180" s="176"/>
      <c r="UXQ180" s="176"/>
      <c r="UXR180" s="176"/>
      <c r="UXS180" s="176"/>
      <c r="UXT180" s="176"/>
      <c r="UXU180" s="176"/>
      <c r="UXV180" s="176"/>
      <c r="UXW180" s="176"/>
      <c r="UXX180" s="176"/>
      <c r="UXY180" s="176"/>
      <c r="UXZ180" s="176"/>
      <c r="UYA180" s="176"/>
      <c r="UYB180" s="176"/>
      <c r="UYC180" s="176"/>
      <c r="UYD180" s="176"/>
      <c r="UYE180" s="176"/>
      <c r="UYF180" s="176"/>
      <c r="UYG180" s="176"/>
      <c r="UYH180" s="176"/>
      <c r="UYI180" s="176"/>
      <c r="UYJ180" s="176"/>
      <c r="UYK180" s="176"/>
      <c r="UYL180" s="176"/>
      <c r="UYM180" s="176"/>
      <c r="UYN180" s="176"/>
      <c r="UYO180" s="176"/>
      <c r="UYP180" s="176"/>
      <c r="UYQ180" s="176"/>
      <c r="UYR180" s="176"/>
      <c r="UYS180" s="176"/>
      <c r="UYT180" s="176"/>
      <c r="UYU180" s="176"/>
      <c r="UYV180" s="176"/>
      <c r="UYW180" s="176"/>
      <c r="UYX180" s="176"/>
      <c r="UYY180" s="176"/>
      <c r="UYZ180" s="176"/>
      <c r="UZA180" s="176"/>
      <c r="UZB180" s="176"/>
      <c r="UZC180" s="176"/>
      <c r="UZD180" s="176"/>
      <c r="UZE180" s="176"/>
      <c r="UZF180" s="176"/>
      <c r="UZG180" s="176"/>
      <c r="UZH180" s="176"/>
      <c r="UZI180" s="176"/>
      <c r="UZJ180" s="176"/>
      <c r="UZK180" s="176"/>
      <c r="UZL180" s="176"/>
      <c r="UZM180" s="176"/>
      <c r="UZN180" s="176"/>
      <c r="UZO180" s="176"/>
      <c r="UZP180" s="176"/>
      <c r="UZQ180" s="176"/>
      <c r="UZR180" s="176"/>
      <c r="UZS180" s="176"/>
      <c r="UZT180" s="176"/>
      <c r="UZU180" s="176"/>
      <c r="UZV180" s="176"/>
      <c r="UZW180" s="176"/>
      <c r="UZX180" s="176"/>
      <c r="UZY180" s="176"/>
      <c r="UZZ180" s="176"/>
      <c r="VAA180" s="176"/>
      <c r="VAB180" s="176"/>
      <c r="VAC180" s="176"/>
      <c r="VAD180" s="176"/>
      <c r="VAE180" s="176"/>
      <c r="VAF180" s="176"/>
      <c r="VAG180" s="176"/>
      <c r="VAH180" s="176"/>
      <c r="VAI180" s="176"/>
      <c r="VAJ180" s="176"/>
      <c r="VAK180" s="176"/>
      <c r="VAL180" s="176"/>
      <c r="VAM180" s="176"/>
      <c r="VAN180" s="176"/>
      <c r="VAO180" s="176"/>
      <c r="VAP180" s="176"/>
      <c r="VAQ180" s="176"/>
      <c r="VAR180" s="176"/>
      <c r="VAS180" s="176"/>
      <c r="VAT180" s="176"/>
      <c r="VAU180" s="176"/>
      <c r="VAV180" s="176"/>
      <c r="VAW180" s="176"/>
      <c r="VAX180" s="176"/>
      <c r="VAY180" s="176"/>
      <c r="VAZ180" s="176"/>
      <c r="VBA180" s="176"/>
      <c r="VBB180" s="176"/>
      <c r="VBC180" s="176"/>
      <c r="VBD180" s="176"/>
      <c r="VBE180" s="176"/>
      <c r="VBF180" s="176"/>
      <c r="VBG180" s="176"/>
      <c r="VBH180" s="176"/>
      <c r="VBI180" s="176"/>
      <c r="VBJ180" s="176"/>
      <c r="VBK180" s="176"/>
      <c r="VBL180" s="176"/>
      <c r="VBM180" s="176"/>
      <c r="VBN180" s="176"/>
      <c r="VBO180" s="176"/>
      <c r="VBP180" s="176"/>
      <c r="VBQ180" s="176"/>
      <c r="VBR180" s="176"/>
      <c r="VBS180" s="176"/>
      <c r="VBT180" s="176"/>
      <c r="VBU180" s="176"/>
      <c r="VBV180" s="176"/>
      <c r="VBW180" s="176"/>
      <c r="VBX180" s="176"/>
      <c r="VBY180" s="176"/>
      <c r="VBZ180" s="176"/>
      <c r="VCA180" s="176"/>
      <c r="VCB180" s="176"/>
      <c r="VCC180" s="176"/>
      <c r="VCD180" s="176"/>
      <c r="VCE180" s="176"/>
      <c r="VCF180" s="176"/>
      <c r="VCG180" s="176"/>
      <c r="VCH180" s="176"/>
      <c r="VCI180" s="176"/>
      <c r="VCJ180" s="176"/>
      <c r="VCK180" s="176"/>
      <c r="VCL180" s="176"/>
      <c r="VCM180" s="176"/>
      <c r="VCN180" s="176"/>
      <c r="VCO180" s="176"/>
      <c r="VCP180" s="176"/>
      <c r="VCQ180" s="176"/>
      <c r="VCR180" s="176"/>
      <c r="VCS180" s="176"/>
      <c r="VCT180" s="176"/>
      <c r="VCU180" s="176"/>
      <c r="VCV180" s="176"/>
      <c r="VCW180" s="176"/>
      <c r="VCX180" s="176"/>
      <c r="VCY180" s="176"/>
      <c r="VCZ180" s="176"/>
      <c r="VDA180" s="176"/>
      <c r="VDB180" s="176"/>
      <c r="VDC180" s="176"/>
      <c r="VDD180" s="176"/>
      <c r="VDE180" s="176"/>
      <c r="VDF180" s="176"/>
      <c r="VDG180" s="176"/>
      <c r="VDH180" s="176"/>
      <c r="VDI180" s="176"/>
      <c r="VDJ180" s="176"/>
      <c r="VDK180" s="176"/>
      <c r="VDL180" s="176"/>
      <c r="VDM180" s="176"/>
      <c r="VDN180" s="176"/>
      <c r="VDO180" s="176"/>
      <c r="VDP180" s="176"/>
      <c r="VDQ180" s="176"/>
      <c r="VDR180" s="176"/>
      <c r="VDS180" s="176"/>
      <c r="VDT180" s="176"/>
      <c r="VDU180" s="176"/>
      <c r="VDV180" s="176"/>
      <c r="VDW180" s="176"/>
      <c r="VDX180" s="176"/>
      <c r="VDY180" s="176"/>
      <c r="VDZ180" s="176"/>
      <c r="VEA180" s="176"/>
      <c r="VEB180" s="176"/>
      <c r="VEC180" s="176"/>
      <c r="VED180" s="176"/>
      <c r="VEE180" s="176"/>
      <c r="VEF180" s="176"/>
      <c r="VEG180" s="176"/>
      <c r="VEH180" s="176"/>
      <c r="VEI180" s="176"/>
      <c r="VEJ180" s="176"/>
      <c r="VEK180" s="176"/>
      <c r="VEL180" s="176"/>
      <c r="VEM180" s="176"/>
      <c r="VEN180" s="176"/>
      <c r="VEO180" s="176"/>
      <c r="VEP180" s="176"/>
      <c r="VEQ180" s="176"/>
      <c r="VER180" s="176"/>
      <c r="VES180" s="176"/>
      <c r="VET180" s="176"/>
      <c r="VEU180" s="176"/>
      <c r="VEV180" s="176"/>
      <c r="VEW180" s="176"/>
      <c r="VEX180" s="176"/>
      <c r="VEY180" s="176"/>
      <c r="VEZ180" s="176"/>
      <c r="VFA180" s="176"/>
      <c r="VFB180" s="176"/>
      <c r="VFC180" s="176"/>
      <c r="VFD180" s="176"/>
      <c r="VFE180" s="176"/>
      <c r="VFF180" s="176"/>
      <c r="VFG180" s="176"/>
      <c r="VFH180" s="176"/>
      <c r="VFI180" s="176"/>
      <c r="VFJ180" s="176"/>
      <c r="VFK180" s="176"/>
      <c r="VFL180" s="176"/>
      <c r="VFM180" s="176"/>
      <c r="VFN180" s="176"/>
      <c r="VFO180" s="176"/>
      <c r="VFP180" s="176"/>
      <c r="VFQ180" s="176"/>
      <c r="VFR180" s="176"/>
      <c r="VFS180" s="176"/>
      <c r="VFT180" s="176"/>
      <c r="VFU180" s="176"/>
      <c r="VFV180" s="176"/>
      <c r="VFW180" s="176"/>
      <c r="VFX180" s="176"/>
      <c r="VFY180" s="176"/>
      <c r="VFZ180" s="176"/>
      <c r="VGA180" s="176"/>
      <c r="VGB180" s="176"/>
      <c r="VGC180" s="176"/>
      <c r="VGD180" s="176"/>
      <c r="VGE180" s="176"/>
      <c r="VGF180" s="176"/>
      <c r="VGG180" s="176"/>
      <c r="VGH180" s="176"/>
      <c r="VGI180" s="176"/>
      <c r="VGJ180" s="176"/>
      <c r="VGK180" s="176"/>
      <c r="VGL180" s="176"/>
      <c r="VGM180" s="176"/>
      <c r="VGN180" s="176"/>
      <c r="VGO180" s="176"/>
      <c r="VGP180" s="176"/>
      <c r="VGQ180" s="176"/>
      <c r="VGR180" s="176"/>
      <c r="VGS180" s="176"/>
      <c r="VGT180" s="176"/>
      <c r="VGU180" s="176"/>
      <c r="VGV180" s="176"/>
      <c r="VGW180" s="176"/>
      <c r="VGX180" s="176"/>
      <c r="VGY180" s="176"/>
      <c r="VGZ180" s="176"/>
      <c r="VHA180" s="176"/>
      <c r="VHB180" s="176"/>
      <c r="VHC180" s="176"/>
      <c r="VHD180" s="176"/>
      <c r="VHE180" s="176"/>
      <c r="VHF180" s="176"/>
      <c r="VHG180" s="176"/>
      <c r="VHH180" s="176"/>
      <c r="VHI180" s="176"/>
      <c r="VHJ180" s="176"/>
      <c r="VHK180" s="176"/>
      <c r="VHL180" s="176"/>
      <c r="VHM180" s="176"/>
      <c r="VHN180" s="176"/>
      <c r="VHO180" s="176"/>
      <c r="VHP180" s="176"/>
      <c r="VHQ180" s="176"/>
      <c r="VHR180" s="176"/>
      <c r="VHS180" s="176"/>
      <c r="VHT180" s="176"/>
      <c r="VHU180" s="176"/>
      <c r="VHV180" s="176"/>
      <c r="VHW180" s="176"/>
      <c r="VHX180" s="176"/>
      <c r="VHY180" s="176"/>
      <c r="VHZ180" s="176"/>
      <c r="VIA180" s="176"/>
      <c r="VIB180" s="176"/>
      <c r="VIC180" s="176"/>
      <c r="VID180" s="176"/>
      <c r="VIE180" s="176"/>
      <c r="VIF180" s="176"/>
      <c r="VIG180" s="176"/>
      <c r="VIH180" s="176"/>
      <c r="VII180" s="176"/>
      <c r="VIJ180" s="176"/>
      <c r="VIK180" s="176"/>
      <c r="VIL180" s="176"/>
      <c r="VIM180" s="176"/>
      <c r="VIN180" s="176"/>
      <c r="VIO180" s="176"/>
      <c r="VIP180" s="176"/>
      <c r="VIQ180" s="176"/>
      <c r="VIR180" s="176"/>
      <c r="VIS180" s="176"/>
      <c r="VIT180" s="176"/>
      <c r="VIU180" s="176"/>
      <c r="VIV180" s="176"/>
      <c r="VIW180" s="176"/>
      <c r="VIX180" s="176"/>
      <c r="VIY180" s="176"/>
      <c r="VIZ180" s="176"/>
      <c r="VJA180" s="176"/>
      <c r="VJB180" s="176"/>
      <c r="VJC180" s="176"/>
      <c r="VJD180" s="176"/>
      <c r="VJE180" s="176"/>
      <c r="VJF180" s="176"/>
      <c r="VJG180" s="176"/>
      <c r="VJH180" s="176"/>
      <c r="VJI180" s="176"/>
      <c r="VJJ180" s="176"/>
      <c r="VJK180" s="176"/>
      <c r="VJL180" s="176"/>
      <c r="VJM180" s="176"/>
      <c r="VJN180" s="176"/>
      <c r="VJO180" s="176"/>
      <c r="VJP180" s="176"/>
      <c r="VJQ180" s="176"/>
      <c r="VJR180" s="176"/>
      <c r="VJS180" s="176"/>
      <c r="VJT180" s="176"/>
      <c r="VJU180" s="176"/>
      <c r="VJV180" s="176"/>
      <c r="VJW180" s="176"/>
      <c r="VJX180" s="176"/>
      <c r="VJY180" s="176"/>
      <c r="VJZ180" s="176"/>
      <c r="VKA180" s="176"/>
      <c r="VKB180" s="176"/>
      <c r="VKC180" s="176"/>
      <c r="VKD180" s="176"/>
      <c r="VKE180" s="176"/>
      <c r="VKF180" s="176"/>
      <c r="VKG180" s="176"/>
      <c r="VKH180" s="176"/>
      <c r="VKI180" s="176"/>
      <c r="VKJ180" s="176"/>
      <c r="VKK180" s="176"/>
      <c r="VKL180" s="176"/>
      <c r="VKM180" s="176"/>
      <c r="VKN180" s="176"/>
      <c r="VKO180" s="176"/>
      <c r="VKP180" s="176"/>
      <c r="VKQ180" s="176"/>
      <c r="VKR180" s="176"/>
      <c r="VKS180" s="176"/>
      <c r="VKT180" s="176"/>
      <c r="VKU180" s="176"/>
      <c r="VKV180" s="176"/>
      <c r="VKW180" s="176"/>
      <c r="VKX180" s="176"/>
      <c r="VKY180" s="176"/>
      <c r="VKZ180" s="176"/>
      <c r="VLA180" s="176"/>
      <c r="VLB180" s="176"/>
      <c r="VLC180" s="176"/>
      <c r="VLD180" s="176"/>
      <c r="VLE180" s="176"/>
      <c r="VLF180" s="176"/>
      <c r="VLG180" s="176"/>
      <c r="VLH180" s="176"/>
      <c r="VLI180" s="176"/>
      <c r="VLJ180" s="176"/>
      <c r="VLK180" s="176"/>
      <c r="VLL180" s="176"/>
      <c r="VLM180" s="176"/>
      <c r="VLN180" s="176"/>
      <c r="VLO180" s="176"/>
      <c r="VLP180" s="176"/>
      <c r="VLQ180" s="176"/>
      <c r="VLR180" s="176"/>
      <c r="VLS180" s="176"/>
      <c r="VLT180" s="176"/>
      <c r="VLU180" s="176"/>
      <c r="VLV180" s="176"/>
      <c r="VLW180" s="176"/>
      <c r="VLX180" s="176"/>
      <c r="VLY180" s="176"/>
      <c r="VLZ180" s="176"/>
      <c r="VMA180" s="176"/>
      <c r="VMB180" s="176"/>
      <c r="VMC180" s="176"/>
      <c r="VMD180" s="176"/>
      <c r="VME180" s="176"/>
      <c r="VMF180" s="176"/>
      <c r="VMG180" s="176"/>
      <c r="VMH180" s="176"/>
      <c r="VMI180" s="176"/>
      <c r="VMJ180" s="176"/>
      <c r="VMK180" s="176"/>
      <c r="VML180" s="176"/>
      <c r="VMM180" s="176"/>
      <c r="VMN180" s="176"/>
      <c r="VMO180" s="176"/>
      <c r="VMP180" s="176"/>
      <c r="VMQ180" s="176"/>
      <c r="VMR180" s="176"/>
      <c r="VMS180" s="176"/>
      <c r="VMT180" s="176"/>
      <c r="VMU180" s="176"/>
      <c r="VMV180" s="176"/>
      <c r="VMW180" s="176"/>
      <c r="VMX180" s="176"/>
      <c r="VMY180" s="176"/>
      <c r="VMZ180" s="176"/>
      <c r="VNA180" s="176"/>
      <c r="VNB180" s="176"/>
      <c r="VNC180" s="176"/>
      <c r="VND180" s="176"/>
      <c r="VNE180" s="176"/>
      <c r="VNF180" s="176"/>
      <c r="VNG180" s="176"/>
      <c r="VNH180" s="176"/>
      <c r="VNI180" s="176"/>
      <c r="VNJ180" s="176"/>
      <c r="VNK180" s="176"/>
      <c r="VNL180" s="176"/>
      <c r="VNM180" s="176"/>
      <c r="VNN180" s="176"/>
      <c r="VNO180" s="176"/>
      <c r="VNP180" s="176"/>
      <c r="VNQ180" s="176"/>
      <c r="VNR180" s="176"/>
      <c r="VNS180" s="176"/>
      <c r="VNT180" s="176"/>
      <c r="VNU180" s="176"/>
      <c r="VNV180" s="176"/>
      <c r="VNW180" s="176"/>
      <c r="VNX180" s="176"/>
      <c r="VNY180" s="176"/>
      <c r="VNZ180" s="176"/>
      <c r="VOA180" s="176"/>
      <c r="VOB180" s="176"/>
      <c r="VOC180" s="176"/>
      <c r="VOD180" s="176"/>
      <c r="VOE180" s="176"/>
      <c r="VOF180" s="176"/>
      <c r="VOG180" s="176"/>
      <c r="VOH180" s="176"/>
      <c r="VOI180" s="176"/>
      <c r="VOJ180" s="176"/>
      <c r="VOK180" s="176"/>
      <c r="VOL180" s="176"/>
      <c r="VOM180" s="176"/>
      <c r="VON180" s="176"/>
      <c r="VOO180" s="176"/>
      <c r="VOP180" s="176"/>
      <c r="VOQ180" s="176"/>
      <c r="VOR180" s="176"/>
      <c r="VOS180" s="176"/>
      <c r="VOT180" s="176"/>
      <c r="VOU180" s="176"/>
      <c r="VOV180" s="176"/>
      <c r="VOW180" s="176"/>
      <c r="VOX180" s="176"/>
      <c r="VOY180" s="176"/>
      <c r="VOZ180" s="176"/>
      <c r="VPA180" s="176"/>
      <c r="VPB180" s="176"/>
      <c r="VPC180" s="176"/>
      <c r="VPD180" s="176"/>
      <c r="VPE180" s="176"/>
      <c r="VPF180" s="176"/>
      <c r="VPG180" s="176"/>
      <c r="VPH180" s="176"/>
      <c r="VPI180" s="176"/>
      <c r="VPJ180" s="176"/>
      <c r="VPK180" s="176"/>
      <c r="VPL180" s="176"/>
      <c r="VPM180" s="176"/>
      <c r="VPN180" s="176"/>
      <c r="VPO180" s="176"/>
      <c r="VPP180" s="176"/>
      <c r="VPQ180" s="176"/>
      <c r="VPR180" s="176"/>
      <c r="VPS180" s="176"/>
      <c r="VPT180" s="176"/>
      <c r="VPU180" s="176"/>
      <c r="VPV180" s="176"/>
      <c r="VPW180" s="176"/>
      <c r="VPX180" s="176"/>
      <c r="VPY180" s="176"/>
      <c r="VPZ180" s="176"/>
      <c r="VQA180" s="176"/>
      <c r="VQB180" s="176"/>
      <c r="VQC180" s="176"/>
      <c r="VQD180" s="176"/>
      <c r="VQE180" s="176"/>
      <c r="VQF180" s="176"/>
      <c r="VQG180" s="176"/>
      <c r="VQH180" s="176"/>
      <c r="VQI180" s="176"/>
      <c r="VQJ180" s="176"/>
      <c r="VQK180" s="176"/>
      <c r="VQL180" s="176"/>
      <c r="VQM180" s="176"/>
      <c r="VQN180" s="176"/>
      <c r="VQO180" s="176"/>
      <c r="VQP180" s="176"/>
      <c r="VQQ180" s="176"/>
      <c r="VQR180" s="176"/>
      <c r="VQS180" s="176"/>
      <c r="VQT180" s="176"/>
      <c r="VQU180" s="176"/>
      <c r="VQV180" s="176"/>
      <c r="VQW180" s="176"/>
      <c r="VQX180" s="176"/>
      <c r="VQY180" s="176"/>
      <c r="VQZ180" s="176"/>
      <c r="VRA180" s="176"/>
      <c r="VRB180" s="176"/>
      <c r="VRC180" s="176"/>
      <c r="VRD180" s="176"/>
      <c r="VRE180" s="176"/>
      <c r="VRF180" s="176"/>
      <c r="VRG180" s="176"/>
      <c r="VRH180" s="176"/>
      <c r="VRI180" s="176"/>
      <c r="VRJ180" s="176"/>
      <c r="VRK180" s="176"/>
      <c r="VRL180" s="176"/>
      <c r="VRM180" s="176"/>
      <c r="VRN180" s="176"/>
      <c r="VRO180" s="176"/>
      <c r="VRP180" s="176"/>
      <c r="VRQ180" s="176"/>
      <c r="VRR180" s="176"/>
      <c r="VRS180" s="176"/>
      <c r="VRT180" s="176"/>
      <c r="VRU180" s="176"/>
      <c r="VRV180" s="176"/>
      <c r="VRW180" s="176"/>
      <c r="VRX180" s="176"/>
      <c r="VRY180" s="176"/>
      <c r="VRZ180" s="176"/>
      <c r="VSA180" s="176"/>
      <c r="VSB180" s="176"/>
      <c r="VSC180" s="176"/>
      <c r="VSD180" s="176"/>
      <c r="VSE180" s="176"/>
      <c r="VSF180" s="176"/>
      <c r="VSG180" s="176"/>
      <c r="VSH180" s="176"/>
      <c r="VSI180" s="176"/>
      <c r="VSJ180" s="176"/>
      <c r="VSK180" s="176"/>
      <c r="VSL180" s="176"/>
      <c r="VSM180" s="176"/>
      <c r="VSN180" s="176"/>
      <c r="VSO180" s="176"/>
      <c r="VSP180" s="176"/>
      <c r="VSQ180" s="176"/>
      <c r="VSR180" s="176"/>
      <c r="VSS180" s="176"/>
      <c r="VST180" s="176"/>
      <c r="VSU180" s="176"/>
      <c r="VSV180" s="176"/>
      <c r="VSW180" s="176"/>
      <c r="VSX180" s="176"/>
      <c r="VSY180" s="176"/>
      <c r="VSZ180" s="176"/>
      <c r="VTA180" s="176"/>
      <c r="VTB180" s="176"/>
      <c r="VTC180" s="176"/>
      <c r="VTD180" s="176"/>
      <c r="VTE180" s="176"/>
      <c r="VTF180" s="176"/>
      <c r="VTG180" s="176"/>
      <c r="VTH180" s="176"/>
      <c r="VTI180" s="176"/>
      <c r="VTJ180" s="176"/>
      <c r="VTK180" s="176"/>
      <c r="VTL180" s="176"/>
      <c r="VTM180" s="176"/>
      <c r="VTN180" s="176"/>
      <c r="VTO180" s="176"/>
      <c r="VTP180" s="176"/>
      <c r="VTQ180" s="176"/>
      <c r="VTR180" s="176"/>
      <c r="VTS180" s="176"/>
      <c r="VTT180" s="176"/>
      <c r="VTU180" s="176"/>
      <c r="VTV180" s="176"/>
      <c r="VTW180" s="176"/>
      <c r="VTX180" s="176"/>
      <c r="VTY180" s="176"/>
      <c r="VTZ180" s="176"/>
      <c r="VUA180" s="176"/>
      <c r="VUB180" s="176"/>
      <c r="VUC180" s="176"/>
      <c r="VUD180" s="176"/>
      <c r="VUE180" s="176"/>
      <c r="VUF180" s="176"/>
      <c r="VUG180" s="176"/>
      <c r="VUH180" s="176"/>
      <c r="VUI180" s="176"/>
      <c r="VUJ180" s="176"/>
      <c r="VUK180" s="176"/>
      <c r="VUL180" s="176"/>
      <c r="VUM180" s="176"/>
      <c r="VUN180" s="176"/>
      <c r="VUO180" s="176"/>
      <c r="VUP180" s="176"/>
      <c r="VUQ180" s="176"/>
      <c r="VUR180" s="176"/>
      <c r="VUS180" s="176"/>
      <c r="VUT180" s="176"/>
      <c r="VUU180" s="176"/>
      <c r="VUV180" s="176"/>
      <c r="VUW180" s="176"/>
      <c r="VUX180" s="176"/>
      <c r="VUY180" s="176"/>
      <c r="VUZ180" s="176"/>
      <c r="VVA180" s="176"/>
      <c r="VVB180" s="176"/>
      <c r="VVC180" s="176"/>
      <c r="VVD180" s="176"/>
      <c r="VVE180" s="176"/>
      <c r="VVF180" s="176"/>
      <c r="VVG180" s="176"/>
      <c r="VVH180" s="176"/>
      <c r="VVI180" s="176"/>
      <c r="VVJ180" s="176"/>
      <c r="VVK180" s="176"/>
      <c r="VVL180" s="176"/>
      <c r="VVM180" s="176"/>
      <c r="VVN180" s="176"/>
      <c r="VVO180" s="176"/>
      <c r="VVP180" s="176"/>
      <c r="VVQ180" s="176"/>
      <c r="VVR180" s="176"/>
      <c r="VVS180" s="176"/>
      <c r="VVT180" s="176"/>
      <c r="VVU180" s="176"/>
      <c r="VVV180" s="176"/>
      <c r="VVW180" s="176"/>
      <c r="VVX180" s="176"/>
      <c r="VVY180" s="176"/>
      <c r="VVZ180" s="176"/>
      <c r="VWA180" s="176"/>
      <c r="VWB180" s="176"/>
      <c r="VWC180" s="176"/>
      <c r="VWD180" s="176"/>
      <c r="VWE180" s="176"/>
      <c r="VWF180" s="176"/>
      <c r="VWG180" s="176"/>
      <c r="VWH180" s="176"/>
      <c r="VWI180" s="176"/>
      <c r="VWJ180" s="176"/>
      <c r="VWK180" s="176"/>
      <c r="VWL180" s="176"/>
      <c r="VWM180" s="176"/>
      <c r="VWN180" s="176"/>
      <c r="VWO180" s="176"/>
      <c r="VWP180" s="176"/>
      <c r="VWQ180" s="176"/>
      <c r="VWR180" s="176"/>
      <c r="VWS180" s="176"/>
      <c r="VWT180" s="176"/>
      <c r="VWU180" s="176"/>
      <c r="VWV180" s="176"/>
      <c r="VWW180" s="176"/>
      <c r="VWX180" s="176"/>
      <c r="VWY180" s="176"/>
      <c r="VWZ180" s="176"/>
      <c r="VXA180" s="176"/>
      <c r="VXB180" s="176"/>
      <c r="VXC180" s="176"/>
      <c r="VXD180" s="176"/>
      <c r="VXE180" s="176"/>
      <c r="VXF180" s="176"/>
      <c r="VXG180" s="176"/>
      <c r="VXH180" s="176"/>
      <c r="VXI180" s="176"/>
      <c r="VXJ180" s="176"/>
      <c r="VXK180" s="176"/>
      <c r="VXL180" s="176"/>
      <c r="VXM180" s="176"/>
      <c r="VXN180" s="176"/>
      <c r="VXO180" s="176"/>
      <c r="VXP180" s="176"/>
      <c r="VXQ180" s="176"/>
      <c r="VXR180" s="176"/>
      <c r="VXS180" s="176"/>
      <c r="VXT180" s="176"/>
      <c r="VXU180" s="176"/>
      <c r="VXV180" s="176"/>
      <c r="VXW180" s="176"/>
      <c r="VXX180" s="176"/>
      <c r="VXY180" s="176"/>
      <c r="VXZ180" s="176"/>
      <c r="VYA180" s="176"/>
      <c r="VYB180" s="176"/>
      <c r="VYC180" s="176"/>
      <c r="VYD180" s="176"/>
      <c r="VYE180" s="176"/>
      <c r="VYF180" s="176"/>
      <c r="VYG180" s="176"/>
      <c r="VYH180" s="176"/>
      <c r="VYI180" s="176"/>
      <c r="VYJ180" s="176"/>
      <c r="VYK180" s="176"/>
      <c r="VYL180" s="176"/>
      <c r="VYM180" s="176"/>
      <c r="VYN180" s="176"/>
      <c r="VYO180" s="176"/>
      <c r="VYP180" s="176"/>
      <c r="VYQ180" s="176"/>
      <c r="VYR180" s="176"/>
      <c r="VYS180" s="176"/>
      <c r="VYT180" s="176"/>
      <c r="VYU180" s="176"/>
      <c r="VYV180" s="176"/>
      <c r="VYW180" s="176"/>
      <c r="VYX180" s="176"/>
      <c r="VYY180" s="176"/>
      <c r="VYZ180" s="176"/>
      <c r="VZA180" s="176"/>
      <c r="VZB180" s="176"/>
      <c r="VZC180" s="176"/>
      <c r="VZD180" s="176"/>
      <c r="VZE180" s="176"/>
      <c r="VZF180" s="176"/>
      <c r="VZG180" s="176"/>
      <c r="VZH180" s="176"/>
      <c r="VZI180" s="176"/>
      <c r="VZJ180" s="176"/>
      <c r="VZK180" s="176"/>
      <c r="VZL180" s="176"/>
      <c r="VZM180" s="176"/>
      <c r="VZN180" s="176"/>
      <c r="VZO180" s="176"/>
      <c r="VZP180" s="176"/>
      <c r="VZQ180" s="176"/>
      <c r="VZR180" s="176"/>
      <c r="VZS180" s="176"/>
      <c r="VZT180" s="176"/>
      <c r="VZU180" s="176"/>
      <c r="VZV180" s="176"/>
      <c r="VZW180" s="176"/>
      <c r="VZX180" s="176"/>
      <c r="VZY180" s="176"/>
      <c r="VZZ180" s="176"/>
      <c r="WAA180" s="176"/>
      <c r="WAB180" s="176"/>
      <c r="WAC180" s="176"/>
      <c r="WAD180" s="176"/>
      <c r="WAE180" s="176"/>
      <c r="WAF180" s="176"/>
      <c r="WAG180" s="176"/>
      <c r="WAH180" s="176"/>
      <c r="WAI180" s="176"/>
      <c r="WAJ180" s="176"/>
      <c r="WAK180" s="176"/>
      <c r="WAL180" s="176"/>
      <c r="WAM180" s="176"/>
      <c r="WAN180" s="176"/>
      <c r="WAO180" s="176"/>
      <c r="WAP180" s="176"/>
      <c r="WAQ180" s="176"/>
      <c r="WAR180" s="176"/>
      <c r="WAS180" s="176"/>
      <c r="WAT180" s="176"/>
      <c r="WAU180" s="176"/>
      <c r="WAV180" s="176"/>
      <c r="WAW180" s="176"/>
      <c r="WAX180" s="176"/>
      <c r="WAY180" s="176"/>
      <c r="WAZ180" s="176"/>
      <c r="WBA180" s="176"/>
      <c r="WBB180" s="176"/>
      <c r="WBC180" s="176"/>
      <c r="WBD180" s="176"/>
      <c r="WBE180" s="176"/>
      <c r="WBF180" s="176"/>
      <c r="WBG180" s="176"/>
      <c r="WBH180" s="176"/>
      <c r="WBI180" s="176"/>
      <c r="WBJ180" s="176"/>
      <c r="WBK180" s="176"/>
      <c r="WBL180" s="176"/>
      <c r="WBM180" s="176"/>
      <c r="WBN180" s="176"/>
      <c r="WBO180" s="176"/>
      <c r="WBP180" s="176"/>
      <c r="WBQ180" s="176"/>
      <c r="WBR180" s="176"/>
      <c r="WBS180" s="176"/>
      <c r="WBT180" s="176"/>
      <c r="WBU180" s="176"/>
      <c r="WBV180" s="176"/>
      <c r="WBW180" s="176"/>
      <c r="WBX180" s="176"/>
      <c r="WBY180" s="176"/>
      <c r="WBZ180" s="176"/>
      <c r="WCA180" s="176"/>
      <c r="WCB180" s="176"/>
      <c r="WCC180" s="176"/>
      <c r="WCD180" s="176"/>
      <c r="WCE180" s="176"/>
      <c r="WCF180" s="176"/>
      <c r="WCG180" s="176"/>
      <c r="WCH180" s="176"/>
      <c r="WCI180" s="176"/>
      <c r="WCJ180" s="176"/>
      <c r="WCK180" s="176"/>
      <c r="WCL180" s="176"/>
      <c r="WCM180" s="176"/>
      <c r="WCN180" s="176"/>
      <c r="WCO180" s="176"/>
      <c r="WCP180" s="176"/>
      <c r="WCQ180" s="176"/>
      <c r="WCR180" s="176"/>
      <c r="WCS180" s="176"/>
      <c r="WCT180" s="176"/>
      <c r="WCU180" s="176"/>
      <c r="WCV180" s="176"/>
      <c r="WCW180" s="176"/>
      <c r="WCX180" s="176"/>
      <c r="WCY180" s="176"/>
      <c r="WCZ180" s="176"/>
      <c r="WDA180" s="176"/>
      <c r="WDB180" s="176"/>
      <c r="WDC180" s="176"/>
      <c r="WDD180" s="176"/>
      <c r="WDE180" s="176"/>
      <c r="WDF180" s="176"/>
      <c r="WDG180" s="176"/>
      <c r="WDH180" s="176"/>
      <c r="WDI180" s="176"/>
      <c r="WDJ180" s="176"/>
      <c r="WDK180" s="176"/>
      <c r="WDL180" s="176"/>
      <c r="WDM180" s="176"/>
      <c r="WDN180" s="176"/>
      <c r="WDO180" s="176"/>
      <c r="WDP180" s="176"/>
      <c r="WDQ180" s="176"/>
      <c r="WDR180" s="176"/>
      <c r="WDS180" s="176"/>
      <c r="WDT180" s="176"/>
      <c r="WDU180" s="176"/>
      <c r="WDV180" s="176"/>
      <c r="WDW180" s="176"/>
      <c r="WDX180" s="176"/>
      <c r="WDY180" s="176"/>
      <c r="WDZ180" s="176"/>
      <c r="WEA180" s="176"/>
      <c r="WEB180" s="176"/>
      <c r="WEC180" s="176"/>
      <c r="WED180" s="176"/>
      <c r="WEE180" s="176"/>
      <c r="WEF180" s="176"/>
      <c r="WEG180" s="176"/>
      <c r="WEH180" s="176"/>
      <c r="WEI180" s="176"/>
      <c r="WEJ180" s="176"/>
      <c r="WEK180" s="176"/>
      <c r="WEL180" s="176"/>
      <c r="WEM180" s="176"/>
      <c r="WEN180" s="176"/>
      <c r="WEO180" s="176"/>
      <c r="WEP180" s="176"/>
      <c r="WEQ180" s="176"/>
      <c r="WER180" s="176"/>
      <c r="WES180" s="176"/>
      <c r="WET180" s="176"/>
      <c r="WEU180" s="176"/>
      <c r="WEV180" s="176"/>
      <c r="WEW180" s="176"/>
      <c r="WEX180" s="176"/>
      <c r="WEY180" s="176"/>
      <c r="WEZ180" s="176"/>
      <c r="WFA180" s="176"/>
      <c r="WFB180" s="176"/>
      <c r="WFC180" s="176"/>
      <c r="WFD180" s="176"/>
      <c r="WFE180" s="176"/>
      <c r="WFF180" s="176"/>
      <c r="WFG180" s="176"/>
      <c r="WFH180" s="176"/>
      <c r="WFI180" s="176"/>
      <c r="WFJ180" s="176"/>
      <c r="WFK180" s="176"/>
      <c r="WFL180" s="176"/>
      <c r="WFM180" s="176"/>
      <c r="WFN180" s="176"/>
      <c r="WFO180" s="176"/>
      <c r="WFP180" s="176"/>
      <c r="WFQ180" s="176"/>
      <c r="WFR180" s="176"/>
      <c r="WFS180" s="176"/>
      <c r="WFT180" s="176"/>
      <c r="WFU180" s="176"/>
      <c r="WFV180" s="176"/>
      <c r="WFW180" s="176"/>
      <c r="WFX180" s="176"/>
      <c r="WFY180" s="176"/>
      <c r="WFZ180" s="176"/>
      <c r="WGA180" s="176"/>
      <c r="WGB180" s="176"/>
      <c r="WGC180" s="176"/>
      <c r="WGD180" s="176"/>
      <c r="WGE180" s="176"/>
      <c r="WGF180" s="176"/>
      <c r="WGG180" s="176"/>
      <c r="WGH180" s="176"/>
      <c r="WGI180" s="176"/>
      <c r="WGJ180" s="176"/>
      <c r="WGK180" s="176"/>
      <c r="WGL180" s="176"/>
      <c r="WGM180" s="176"/>
      <c r="WGN180" s="176"/>
      <c r="WGO180" s="176"/>
      <c r="WGP180" s="176"/>
      <c r="WGQ180" s="176"/>
      <c r="WGR180" s="176"/>
      <c r="WGS180" s="176"/>
      <c r="WGT180" s="176"/>
      <c r="WGU180" s="176"/>
      <c r="WGV180" s="176"/>
      <c r="WGW180" s="176"/>
      <c r="WGX180" s="176"/>
      <c r="WGY180" s="176"/>
      <c r="WGZ180" s="176"/>
      <c r="WHA180" s="176"/>
      <c r="WHB180" s="176"/>
      <c r="WHC180" s="176"/>
      <c r="WHD180" s="176"/>
      <c r="WHE180" s="176"/>
      <c r="WHF180" s="176"/>
      <c r="WHG180" s="176"/>
      <c r="WHH180" s="176"/>
      <c r="WHI180" s="176"/>
      <c r="WHJ180" s="176"/>
      <c r="WHK180" s="176"/>
      <c r="WHL180" s="176"/>
      <c r="WHM180" s="176"/>
      <c r="WHN180" s="176"/>
      <c r="WHO180" s="176"/>
      <c r="WHP180" s="176"/>
      <c r="WHQ180" s="176"/>
      <c r="WHR180" s="176"/>
      <c r="WHS180" s="176"/>
      <c r="WHT180" s="176"/>
      <c r="WHU180" s="176"/>
      <c r="WHV180" s="176"/>
      <c r="WHW180" s="176"/>
      <c r="WHX180" s="176"/>
      <c r="WHY180" s="176"/>
      <c r="WHZ180" s="176"/>
      <c r="WIA180" s="176"/>
      <c r="WIB180" s="176"/>
      <c r="WIC180" s="176"/>
      <c r="WID180" s="176"/>
      <c r="WIE180" s="176"/>
      <c r="WIF180" s="176"/>
      <c r="WIG180" s="176"/>
      <c r="WIH180" s="176"/>
      <c r="WII180" s="176"/>
      <c r="WIJ180" s="176"/>
      <c r="WIK180" s="176"/>
      <c r="WIL180" s="176"/>
      <c r="WIM180" s="176"/>
      <c r="WIN180" s="176"/>
      <c r="WIO180" s="176"/>
      <c r="WIP180" s="176"/>
      <c r="WIQ180" s="176"/>
      <c r="WIR180" s="176"/>
      <c r="WIS180" s="176"/>
      <c r="WIT180" s="176"/>
      <c r="WIU180" s="176"/>
      <c r="WIV180" s="176"/>
      <c r="WIW180" s="176"/>
      <c r="WIX180" s="176"/>
      <c r="WIY180" s="176"/>
      <c r="WIZ180" s="176"/>
      <c r="WJA180" s="176"/>
      <c r="WJB180" s="176"/>
      <c r="WJC180" s="176"/>
      <c r="WJD180" s="176"/>
      <c r="WJE180" s="176"/>
      <c r="WJF180" s="176"/>
      <c r="WJG180" s="176"/>
      <c r="WJH180" s="176"/>
      <c r="WJI180" s="176"/>
      <c r="WJJ180" s="176"/>
      <c r="WJK180" s="176"/>
      <c r="WJL180" s="176"/>
      <c r="WJM180" s="176"/>
      <c r="WJN180" s="176"/>
      <c r="WJO180" s="176"/>
      <c r="WJP180" s="176"/>
      <c r="WJQ180" s="176"/>
      <c r="WJR180" s="176"/>
      <c r="WJS180" s="176"/>
      <c r="WJT180" s="176"/>
      <c r="WJU180" s="176"/>
      <c r="WJV180" s="176"/>
      <c r="WJW180" s="176"/>
      <c r="WJX180" s="176"/>
      <c r="WJY180" s="176"/>
      <c r="WJZ180" s="176"/>
      <c r="WKA180" s="176"/>
      <c r="WKB180" s="176"/>
      <c r="WKC180" s="176"/>
      <c r="WKD180" s="176"/>
      <c r="WKE180" s="176"/>
      <c r="WKF180" s="176"/>
      <c r="WKG180" s="176"/>
      <c r="WKH180" s="176"/>
      <c r="WKI180" s="176"/>
      <c r="WKJ180" s="176"/>
      <c r="WKK180" s="176"/>
      <c r="WKL180" s="176"/>
      <c r="WKM180" s="176"/>
      <c r="WKN180" s="176"/>
      <c r="WKO180" s="176"/>
      <c r="WKP180" s="176"/>
      <c r="WKQ180" s="176"/>
      <c r="WKR180" s="176"/>
      <c r="WKS180" s="176"/>
      <c r="WKT180" s="176"/>
      <c r="WKU180" s="176"/>
      <c r="WKV180" s="176"/>
      <c r="WKW180" s="176"/>
      <c r="WKX180" s="176"/>
      <c r="WKY180" s="176"/>
      <c r="WKZ180" s="176"/>
      <c r="WLA180" s="176"/>
      <c r="WLB180" s="176"/>
      <c r="WLC180" s="176"/>
      <c r="WLD180" s="176"/>
      <c r="WLE180" s="176"/>
      <c r="WLF180" s="176"/>
      <c r="WLG180" s="176"/>
      <c r="WLH180" s="176"/>
      <c r="WLI180" s="176"/>
      <c r="WLJ180" s="176"/>
      <c r="WLK180" s="176"/>
      <c r="WLL180" s="176"/>
      <c r="WLM180" s="176"/>
      <c r="WLN180" s="176"/>
      <c r="WLO180" s="176"/>
      <c r="WLP180" s="176"/>
      <c r="WLQ180" s="176"/>
      <c r="WLR180" s="176"/>
      <c r="WLS180" s="176"/>
      <c r="WLT180" s="176"/>
      <c r="WLU180" s="176"/>
      <c r="WLV180" s="176"/>
      <c r="WLW180" s="176"/>
      <c r="WLX180" s="176"/>
      <c r="WLY180" s="176"/>
      <c r="WLZ180" s="176"/>
      <c r="WMA180" s="176"/>
      <c r="WMB180" s="176"/>
      <c r="WMC180" s="176"/>
      <c r="WMD180" s="176"/>
      <c r="WME180" s="176"/>
      <c r="WMF180" s="176"/>
      <c r="WMG180" s="176"/>
      <c r="WMH180" s="176"/>
      <c r="WMI180" s="176"/>
      <c r="WMJ180" s="176"/>
      <c r="WMK180" s="176"/>
      <c r="WML180" s="176"/>
      <c r="WMM180" s="176"/>
      <c r="WMN180" s="176"/>
      <c r="WMO180" s="176"/>
      <c r="WMP180" s="176"/>
      <c r="WMQ180" s="176"/>
      <c r="WMR180" s="176"/>
      <c r="WMS180" s="176"/>
      <c r="WMT180" s="176"/>
      <c r="WMU180" s="176"/>
      <c r="WMV180" s="176"/>
      <c r="WMW180" s="176"/>
      <c r="WMX180" s="176"/>
      <c r="WMY180" s="176"/>
      <c r="WMZ180" s="176"/>
      <c r="WNA180" s="176"/>
      <c r="WNB180" s="176"/>
      <c r="WNC180" s="176"/>
      <c r="WND180" s="176"/>
      <c r="WNE180" s="176"/>
      <c r="WNF180" s="176"/>
      <c r="WNG180" s="176"/>
      <c r="WNH180" s="176"/>
      <c r="WNI180" s="176"/>
      <c r="WNJ180" s="176"/>
      <c r="WNK180" s="176"/>
      <c r="WNL180" s="176"/>
      <c r="WNM180" s="176"/>
      <c r="WNN180" s="176"/>
      <c r="WNO180" s="176"/>
      <c r="WNP180" s="176"/>
      <c r="WNQ180" s="176"/>
      <c r="WNR180" s="176"/>
      <c r="WNS180" s="176"/>
      <c r="WNT180" s="176"/>
      <c r="WNU180" s="176"/>
      <c r="WNV180" s="176"/>
      <c r="WNW180" s="176"/>
      <c r="WNX180" s="176"/>
      <c r="WNY180" s="176"/>
      <c r="WNZ180" s="176"/>
      <c r="WOA180" s="176"/>
      <c r="WOB180" s="176"/>
      <c r="WOC180" s="176"/>
      <c r="WOD180" s="176"/>
      <c r="WOE180" s="176"/>
      <c r="WOF180" s="176"/>
      <c r="WOG180" s="176"/>
      <c r="WOH180" s="176"/>
      <c r="WOI180" s="176"/>
      <c r="WOJ180" s="176"/>
      <c r="WOK180" s="176"/>
      <c r="WOL180" s="176"/>
      <c r="WOM180" s="176"/>
      <c r="WON180" s="176"/>
      <c r="WOO180" s="176"/>
      <c r="WOP180" s="176"/>
      <c r="WOQ180" s="176"/>
      <c r="WOR180" s="176"/>
      <c r="WOS180" s="176"/>
      <c r="WOT180" s="176"/>
      <c r="WOU180" s="176"/>
      <c r="WOV180" s="176"/>
      <c r="WOW180" s="176"/>
      <c r="WOX180" s="176"/>
      <c r="WOY180" s="176"/>
      <c r="WOZ180" s="176"/>
      <c r="WPA180" s="176"/>
      <c r="WPB180" s="176"/>
      <c r="WPC180" s="176"/>
      <c r="WPD180" s="176"/>
      <c r="WPE180" s="176"/>
      <c r="WPF180" s="176"/>
      <c r="WPG180" s="176"/>
      <c r="WPH180" s="176"/>
      <c r="WPI180" s="176"/>
      <c r="WPJ180" s="176"/>
      <c r="WPK180" s="176"/>
      <c r="WPL180" s="176"/>
      <c r="WPM180" s="176"/>
      <c r="WPN180" s="176"/>
      <c r="WPO180" s="176"/>
      <c r="WPP180" s="176"/>
      <c r="WPQ180" s="176"/>
      <c r="WPR180" s="176"/>
      <c r="WPS180" s="176"/>
      <c r="WPT180" s="176"/>
      <c r="WPU180" s="176"/>
      <c r="WPV180" s="176"/>
      <c r="WPW180" s="176"/>
      <c r="WPX180" s="176"/>
      <c r="WPY180" s="176"/>
      <c r="WPZ180" s="176"/>
      <c r="WQA180" s="176"/>
      <c r="WQB180" s="176"/>
      <c r="WQC180" s="176"/>
      <c r="WQD180" s="176"/>
      <c r="WQE180" s="176"/>
      <c r="WQF180" s="176"/>
      <c r="WQG180" s="176"/>
      <c r="WQH180" s="176"/>
      <c r="WQI180" s="176"/>
      <c r="WQJ180" s="176"/>
      <c r="WQK180" s="176"/>
      <c r="WQL180" s="176"/>
      <c r="WQM180" s="176"/>
      <c r="WQN180" s="176"/>
      <c r="WQO180" s="176"/>
      <c r="WQP180" s="176"/>
      <c r="WQQ180" s="176"/>
      <c r="WQR180" s="176"/>
      <c r="WQS180" s="176"/>
      <c r="WQT180" s="176"/>
      <c r="WQU180" s="176"/>
      <c r="WQV180" s="176"/>
      <c r="WQW180" s="176"/>
      <c r="WQX180" s="176"/>
      <c r="WQY180" s="176"/>
      <c r="WQZ180" s="176"/>
      <c r="WRA180" s="176"/>
      <c r="WRB180" s="176"/>
      <c r="WRC180" s="176"/>
      <c r="WRD180" s="176"/>
      <c r="WRE180" s="176"/>
      <c r="WRF180" s="176"/>
      <c r="WRG180" s="176"/>
      <c r="WRH180" s="176"/>
      <c r="WRI180" s="176"/>
      <c r="WRJ180" s="176"/>
      <c r="WRK180" s="176"/>
      <c r="WRL180" s="176"/>
      <c r="WRM180" s="176"/>
      <c r="WRN180" s="176"/>
      <c r="WRO180" s="176"/>
      <c r="WRP180" s="176"/>
      <c r="WRQ180" s="176"/>
      <c r="WRR180" s="176"/>
      <c r="WRS180" s="176"/>
      <c r="WRT180" s="176"/>
      <c r="WRU180" s="176"/>
      <c r="WRV180" s="176"/>
      <c r="WRW180" s="176"/>
      <c r="WRX180" s="176"/>
      <c r="WRY180" s="176"/>
      <c r="WRZ180" s="176"/>
      <c r="WSA180" s="176"/>
      <c r="WSB180" s="176"/>
      <c r="WSC180" s="176"/>
      <c r="WSD180" s="176"/>
      <c r="WSE180" s="176"/>
      <c r="WSF180" s="176"/>
      <c r="WSG180" s="176"/>
      <c r="WSH180" s="176"/>
      <c r="WSI180" s="176"/>
      <c r="WSJ180" s="176"/>
      <c r="WSK180" s="176"/>
      <c r="WSL180" s="176"/>
      <c r="WSM180" s="176"/>
      <c r="WSN180" s="176"/>
      <c r="WSO180" s="176"/>
      <c r="WSP180" s="176"/>
      <c r="WSQ180" s="176"/>
      <c r="WSR180" s="176"/>
      <c r="WSS180" s="176"/>
      <c r="WST180" s="176"/>
      <c r="WSU180" s="176"/>
      <c r="WSV180" s="176"/>
      <c r="WSW180" s="176"/>
      <c r="WSX180" s="176"/>
      <c r="WSY180" s="176"/>
      <c r="WSZ180" s="176"/>
      <c r="WTA180" s="176"/>
      <c r="WTB180" s="176"/>
      <c r="WTC180" s="176"/>
      <c r="WTD180" s="176"/>
      <c r="WTE180" s="176"/>
      <c r="WTF180" s="176"/>
      <c r="WTG180" s="176"/>
      <c r="WTH180" s="176"/>
      <c r="WTI180" s="176"/>
      <c r="WTJ180" s="176"/>
      <c r="WTK180" s="176"/>
      <c r="WTL180" s="176"/>
      <c r="WTM180" s="176"/>
      <c r="WTN180" s="176"/>
      <c r="WTO180" s="176"/>
      <c r="WTP180" s="176"/>
      <c r="WTQ180" s="176"/>
      <c r="WTR180" s="176"/>
      <c r="WTS180" s="176"/>
      <c r="WTT180" s="176"/>
      <c r="WTU180" s="176"/>
      <c r="WTV180" s="176"/>
      <c r="WTW180" s="176"/>
      <c r="WTX180" s="176"/>
      <c r="WTY180" s="176"/>
      <c r="WTZ180" s="176"/>
      <c r="WUA180" s="176"/>
      <c r="WUB180" s="176"/>
      <c r="WUC180" s="176"/>
      <c r="WUD180" s="176"/>
      <c r="WUE180" s="176"/>
      <c r="WUF180" s="176"/>
      <c r="WUG180" s="176"/>
      <c r="WUH180" s="176"/>
      <c r="WUI180" s="176"/>
      <c r="WUJ180" s="176"/>
      <c r="WUK180" s="176"/>
      <c r="WUL180" s="176"/>
      <c r="WUM180" s="176"/>
      <c r="WUN180" s="176"/>
      <c r="WUO180" s="176"/>
      <c r="WUP180" s="176"/>
      <c r="WUQ180" s="176"/>
      <c r="WUR180" s="176"/>
      <c r="WUS180" s="176"/>
      <c r="WUT180" s="176"/>
      <c r="WUU180" s="176"/>
      <c r="WUV180" s="176"/>
      <c r="WUW180" s="176"/>
      <c r="WUX180" s="176"/>
      <c r="WUY180" s="176"/>
      <c r="WUZ180" s="176"/>
      <c r="WVA180" s="176"/>
      <c r="WVB180" s="176"/>
      <c r="WVC180" s="176"/>
      <c r="WVD180" s="176"/>
      <c r="WVE180" s="176"/>
      <c r="WVF180" s="176"/>
      <c r="WVG180" s="176"/>
      <c r="WVH180" s="176"/>
      <c r="WVI180" s="176"/>
      <c r="WVJ180" s="176"/>
      <c r="WVK180" s="176"/>
      <c r="WVL180" s="176"/>
      <c r="WVM180" s="176"/>
      <c r="WVN180" s="176"/>
      <c r="WVO180" s="176"/>
      <c r="WVP180" s="176"/>
      <c r="WVQ180" s="176"/>
      <c r="WVR180" s="176"/>
      <c r="WVS180" s="176"/>
      <c r="WVT180" s="176"/>
      <c r="WVU180" s="176"/>
      <c r="WVV180" s="176"/>
      <c r="WVW180" s="176"/>
      <c r="WVX180" s="176"/>
      <c r="WVY180" s="176"/>
      <c r="WVZ180" s="176"/>
      <c r="WWA180" s="176"/>
      <c r="WWB180" s="176"/>
      <c r="WWC180" s="176"/>
      <c r="WWD180" s="176"/>
      <c r="WWE180" s="176"/>
      <c r="WWF180" s="176"/>
      <c r="WWG180" s="176"/>
      <c r="WWH180" s="176"/>
      <c r="WWI180" s="176"/>
      <c r="WWJ180" s="176"/>
      <c r="WWK180" s="176"/>
      <c r="WWL180" s="176"/>
      <c r="WWM180" s="176"/>
      <c r="WWN180" s="176"/>
      <c r="WWO180" s="176"/>
      <c r="WWP180" s="176"/>
      <c r="WWQ180" s="176"/>
      <c r="WWR180" s="176"/>
      <c r="WWS180" s="176"/>
      <c r="WWT180" s="176"/>
      <c r="WWU180" s="176"/>
      <c r="WWV180" s="176"/>
      <c r="WWW180" s="176"/>
      <c r="WWX180" s="176"/>
      <c r="WWY180" s="176"/>
      <c r="WWZ180" s="176"/>
      <c r="WXA180" s="176"/>
      <c r="WXB180" s="176"/>
      <c r="WXC180" s="176"/>
      <c r="WXD180" s="176"/>
      <c r="WXE180" s="176"/>
      <c r="WXF180" s="176"/>
      <c r="WXG180" s="176"/>
      <c r="WXH180" s="176"/>
      <c r="WXI180" s="176"/>
      <c r="WXJ180" s="176"/>
      <c r="WXK180" s="176"/>
      <c r="WXL180" s="176"/>
      <c r="WXM180" s="176"/>
      <c r="WXN180" s="176"/>
      <c r="WXO180" s="176"/>
      <c r="WXP180" s="176"/>
      <c r="WXQ180" s="176"/>
      <c r="WXR180" s="176"/>
      <c r="WXS180" s="176"/>
      <c r="WXT180" s="176"/>
      <c r="WXU180" s="176"/>
      <c r="WXV180" s="176"/>
      <c r="WXW180" s="176"/>
      <c r="WXX180" s="176"/>
      <c r="WXY180" s="176"/>
      <c r="WXZ180" s="176"/>
      <c r="WYA180" s="176"/>
      <c r="WYB180" s="176"/>
      <c r="WYC180" s="176"/>
      <c r="WYD180" s="176"/>
      <c r="WYE180" s="176"/>
      <c r="WYF180" s="176"/>
      <c r="WYG180" s="176"/>
      <c r="WYH180" s="176"/>
      <c r="WYI180" s="176"/>
      <c r="WYJ180" s="176"/>
      <c r="WYK180" s="176"/>
      <c r="WYL180" s="176"/>
      <c r="WYM180" s="176"/>
      <c r="WYN180" s="176"/>
      <c r="WYO180" s="176"/>
      <c r="WYP180" s="176"/>
      <c r="WYQ180" s="176"/>
      <c r="WYR180" s="176"/>
      <c r="WYS180" s="176"/>
      <c r="WYT180" s="176"/>
      <c r="WYU180" s="176"/>
      <c r="WYV180" s="176"/>
      <c r="WYW180" s="176"/>
    </row>
    <row r="181" spans="1:16221" ht="15" customHeight="1" x14ac:dyDescent="0.25">
      <c r="A181" s="437" t="s">
        <v>124</v>
      </c>
      <c r="B181" s="437"/>
      <c r="C181" s="437"/>
      <c r="D181" s="438"/>
      <c r="E181" s="438"/>
      <c r="F181" s="438"/>
      <c r="G181" s="438"/>
      <c r="H181" s="438"/>
      <c r="I181" s="438"/>
      <c r="J181" s="438"/>
      <c r="K181" s="438"/>
      <c r="L181" s="438"/>
      <c r="M181" s="438"/>
      <c r="N181" s="438"/>
      <c r="O181" s="438"/>
      <c r="P181" s="438"/>
      <c r="Q181" s="438"/>
      <c r="R181" s="438"/>
      <c r="S181" s="438"/>
      <c r="T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c r="BP181" s="176"/>
      <c r="BQ181" s="176"/>
      <c r="BR181" s="176"/>
      <c r="BS181" s="176"/>
      <c r="BT181" s="176"/>
      <c r="BU181" s="176"/>
      <c r="BV181" s="176"/>
      <c r="BW181" s="176"/>
      <c r="BX181" s="176"/>
      <c r="BY181" s="176"/>
      <c r="BZ181" s="176"/>
      <c r="CA181" s="176"/>
      <c r="CB181" s="176"/>
      <c r="CC181" s="176"/>
      <c r="CD181" s="176"/>
      <c r="CE181" s="176"/>
      <c r="CF181" s="176"/>
      <c r="CG181" s="176"/>
      <c r="CH181" s="176"/>
      <c r="CI181" s="176"/>
      <c r="CJ181" s="176"/>
      <c r="CK181" s="176"/>
      <c r="CL181" s="176"/>
      <c r="CM181" s="176"/>
      <c r="CN181" s="176"/>
      <c r="CO181" s="176"/>
      <c r="CP181" s="176"/>
      <c r="CQ181" s="176"/>
      <c r="CR181" s="176"/>
      <c r="CS181" s="176"/>
      <c r="CT181" s="176"/>
      <c r="CU181" s="176"/>
      <c r="CV181" s="176"/>
      <c r="CW181" s="176"/>
      <c r="CX181" s="176"/>
      <c r="CY181" s="176"/>
      <c r="CZ181" s="176"/>
      <c r="DA181" s="176"/>
      <c r="DB181" s="176"/>
      <c r="DC181" s="176"/>
      <c r="DD181" s="176"/>
      <c r="DE181" s="176"/>
      <c r="DF181" s="176"/>
      <c r="DG181" s="176"/>
      <c r="DH181" s="176"/>
      <c r="DI181" s="176"/>
      <c r="DJ181" s="176"/>
      <c r="DK181" s="176"/>
      <c r="DL181" s="176"/>
      <c r="DM181" s="176"/>
      <c r="DN181" s="176"/>
      <c r="DO181" s="176"/>
      <c r="DP181" s="176"/>
      <c r="DQ181" s="176"/>
      <c r="DR181" s="176"/>
      <c r="DS181" s="176"/>
      <c r="DT181" s="176"/>
      <c r="DU181" s="176"/>
      <c r="DV181" s="176"/>
      <c r="DW181" s="176"/>
      <c r="DX181" s="176"/>
      <c r="DY181" s="176"/>
      <c r="DZ181" s="176"/>
      <c r="EA181" s="176"/>
      <c r="EB181" s="176"/>
      <c r="EC181" s="176"/>
      <c r="ED181" s="176"/>
      <c r="EE181" s="176"/>
      <c r="EF181" s="176"/>
      <c r="EG181" s="176"/>
      <c r="EH181" s="176"/>
      <c r="EI181" s="176"/>
      <c r="EJ181" s="176"/>
      <c r="EK181" s="176"/>
      <c r="EL181" s="176"/>
      <c r="EM181" s="176"/>
      <c r="EN181" s="176"/>
      <c r="EO181" s="176"/>
      <c r="EP181" s="176"/>
      <c r="EQ181" s="176"/>
      <c r="ER181" s="176"/>
      <c r="ES181" s="176"/>
      <c r="ET181" s="176"/>
      <c r="EU181" s="176"/>
      <c r="EV181" s="176"/>
      <c r="EW181" s="176"/>
      <c r="EX181" s="176"/>
      <c r="EY181" s="176"/>
      <c r="EZ181" s="176"/>
      <c r="FA181" s="176"/>
      <c r="FB181" s="176"/>
      <c r="FC181" s="176"/>
      <c r="FD181" s="176"/>
      <c r="FE181" s="176"/>
      <c r="FF181" s="176"/>
      <c r="FG181" s="176"/>
      <c r="FH181" s="176"/>
      <c r="FI181" s="176"/>
      <c r="FJ181" s="176"/>
      <c r="FK181" s="176"/>
      <c r="FL181" s="176"/>
      <c r="FM181" s="176"/>
      <c r="FN181" s="176"/>
      <c r="FO181" s="176"/>
      <c r="FP181" s="176"/>
      <c r="FQ181" s="176"/>
      <c r="FR181" s="176"/>
      <c r="FS181" s="176"/>
      <c r="FT181" s="176"/>
      <c r="FU181" s="176"/>
      <c r="FV181" s="176"/>
      <c r="FW181" s="176"/>
      <c r="FX181" s="176"/>
      <c r="FY181" s="176"/>
      <c r="FZ181" s="176"/>
      <c r="GA181" s="176"/>
      <c r="GB181" s="176"/>
      <c r="GC181" s="176"/>
      <c r="GD181" s="176"/>
      <c r="GE181" s="176"/>
      <c r="GF181" s="176"/>
      <c r="GG181" s="176"/>
      <c r="GH181" s="176"/>
      <c r="GI181" s="176"/>
      <c r="GJ181" s="176"/>
      <c r="GK181" s="176"/>
      <c r="GL181" s="176"/>
      <c r="GM181" s="176"/>
      <c r="GN181" s="176"/>
      <c r="GO181" s="176"/>
      <c r="GP181" s="176"/>
      <c r="GQ181" s="176"/>
      <c r="GR181" s="176"/>
      <c r="GS181" s="176"/>
      <c r="GT181" s="176"/>
      <c r="GU181" s="176"/>
      <c r="GV181" s="176"/>
      <c r="GW181" s="176"/>
      <c r="GX181" s="176"/>
      <c r="GY181" s="176"/>
      <c r="GZ181" s="176"/>
      <c r="HA181" s="176"/>
      <c r="HB181" s="176"/>
      <c r="HC181" s="176"/>
      <c r="HD181" s="176"/>
      <c r="HE181" s="176"/>
      <c r="HF181" s="176"/>
      <c r="HG181" s="176"/>
      <c r="HH181" s="176"/>
      <c r="HI181" s="176"/>
      <c r="HJ181" s="176"/>
      <c r="HK181" s="176"/>
      <c r="HL181" s="176"/>
      <c r="HM181" s="176"/>
      <c r="HN181" s="176"/>
      <c r="HO181" s="176"/>
      <c r="HP181" s="176"/>
      <c r="HQ181" s="176"/>
      <c r="HR181" s="176"/>
      <c r="HS181" s="176"/>
      <c r="HT181" s="176"/>
      <c r="HU181" s="176"/>
      <c r="HV181" s="176"/>
      <c r="HW181" s="176"/>
      <c r="HX181" s="176"/>
      <c r="HY181" s="176"/>
      <c r="HZ181" s="176"/>
      <c r="IA181" s="176"/>
      <c r="IB181" s="176"/>
      <c r="IC181" s="176"/>
      <c r="ID181" s="176"/>
      <c r="IE181" s="176"/>
      <c r="IF181" s="176"/>
      <c r="IG181" s="176"/>
      <c r="IH181" s="176"/>
      <c r="II181" s="176"/>
      <c r="IJ181" s="176"/>
      <c r="IK181" s="176"/>
      <c r="IL181" s="176"/>
      <c r="IM181" s="176"/>
      <c r="IN181" s="176"/>
      <c r="IO181" s="176"/>
      <c r="IP181" s="176"/>
      <c r="IQ181" s="176"/>
      <c r="IR181" s="176"/>
      <c r="IS181" s="176"/>
      <c r="IT181" s="176"/>
      <c r="IU181" s="176"/>
      <c r="IV181" s="176"/>
      <c r="IW181" s="176"/>
      <c r="IX181" s="176"/>
      <c r="IY181" s="176"/>
      <c r="IZ181" s="176"/>
      <c r="JA181" s="176"/>
      <c r="JB181" s="176"/>
      <c r="JC181" s="176"/>
      <c r="JD181" s="176"/>
      <c r="JE181" s="176"/>
      <c r="JF181" s="176"/>
      <c r="JG181" s="176"/>
      <c r="JH181" s="176"/>
      <c r="JI181" s="176"/>
      <c r="JJ181" s="176"/>
      <c r="JK181" s="176"/>
      <c r="JL181" s="176"/>
      <c r="JM181" s="176"/>
      <c r="JN181" s="176"/>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c r="RQ181" s="176"/>
      <c r="RR181" s="176"/>
      <c r="RS181" s="176"/>
      <c r="RT181" s="176"/>
      <c r="RU181" s="176"/>
      <c r="RV181" s="176"/>
      <c r="RW181" s="176"/>
      <c r="RX181" s="176"/>
      <c r="RY181" s="176"/>
      <c r="RZ181" s="176"/>
      <c r="SA181" s="176"/>
      <c r="SB181" s="176"/>
      <c r="SC181" s="176"/>
      <c r="SD181" s="176"/>
      <c r="SE181" s="176"/>
      <c r="SF181" s="176"/>
      <c r="SG181" s="176"/>
      <c r="SH181" s="176"/>
      <c r="SI181" s="176"/>
      <c r="SJ181" s="176"/>
      <c r="SK181" s="176"/>
      <c r="SL181" s="176"/>
      <c r="SM181" s="176"/>
      <c r="SN181" s="176"/>
      <c r="SO181" s="176"/>
      <c r="SP181" s="176"/>
      <c r="SQ181" s="176"/>
      <c r="SR181" s="176"/>
      <c r="SS181" s="176"/>
      <c r="ST181" s="176"/>
      <c r="SU181" s="176"/>
      <c r="SV181" s="176"/>
      <c r="SW181" s="176"/>
      <c r="SX181" s="176"/>
      <c r="SY181" s="176"/>
      <c r="SZ181" s="176"/>
      <c r="TA181" s="176"/>
      <c r="TB181" s="176"/>
      <c r="TC181" s="176"/>
      <c r="TD181" s="176"/>
      <c r="TE181" s="176"/>
      <c r="TF181" s="176"/>
      <c r="TG181" s="176"/>
      <c r="TH181" s="176"/>
      <c r="TI181" s="176"/>
      <c r="TJ181" s="176"/>
      <c r="TK181" s="176"/>
      <c r="TL181" s="176"/>
      <c r="TM181" s="176"/>
      <c r="TN181" s="176"/>
      <c r="TO181" s="176"/>
      <c r="TP181" s="176"/>
      <c r="TQ181" s="176"/>
      <c r="TR181" s="176"/>
      <c r="TS181" s="176"/>
      <c r="TT181" s="176"/>
      <c r="TU181" s="176"/>
      <c r="TV181" s="176"/>
      <c r="TW181" s="176"/>
      <c r="TX181" s="176"/>
      <c r="TY181" s="176"/>
      <c r="TZ181" s="176"/>
      <c r="UA181" s="176"/>
      <c r="UB181" s="176"/>
      <c r="UC181" s="176"/>
      <c r="UD181" s="176"/>
      <c r="UE181" s="176"/>
      <c r="UF181" s="176"/>
      <c r="UG181" s="176"/>
      <c r="UH181" s="176"/>
      <c r="UI181" s="176"/>
      <c r="UJ181" s="176"/>
      <c r="UK181" s="176"/>
      <c r="UL181" s="176"/>
      <c r="UM181" s="176"/>
      <c r="UN181" s="176"/>
      <c r="UO181" s="176"/>
      <c r="UP181" s="176"/>
      <c r="UQ181" s="176"/>
      <c r="UR181" s="176"/>
      <c r="US181" s="176"/>
      <c r="UT181" s="176"/>
      <c r="UU181" s="176"/>
      <c r="UV181" s="176"/>
      <c r="UW181" s="176"/>
      <c r="UX181" s="176"/>
      <c r="UY181" s="176"/>
      <c r="UZ181" s="176"/>
      <c r="VA181" s="176"/>
      <c r="VB181" s="176"/>
      <c r="VC181" s="176"/>
      <c r="VD181" s="176"/>
      <c r="VE181" s="176"/>
      <c r="VF181" s="176"/>
      <c r="VG181" s="176"/>
      <c r="VH181" s="176"/>
      <c r="VI181" s="176"/>
      <c r="VJ181" s="176"/>
      <c r="VK181" s="176"/>
      <c r="VL181" s="176"/>
      <c r="VM181" s="176"/>
      <c r="VN181" s="176"/>
      <c r="VO181" s="176"/>
      <c r="VP181" s="176"/>
      <c r="VQ181" s="176"/>
      <c r="VR181" s="176"/>
      <c r="VS181" s="176"/>
      <c r="VT181" s="176"/>
      <c r="VU181" s="176"/>
      <c r="VV181" s="176"/>
      <c r="VW181" s="176"/>
      <c r="VX181" s="176"/>
      <c r="VY181" s="176"/>
      <c r="VZ181" s="176"/>
      <c r="WA181" s="176"/>
      <c r="WB181" s="176"/>
      <c r="WC181" s="176"/>
      <c r="WD181" s="176"/>
      <c r="WE181" s="176"/>
      <c r="WF181" s="176"/>
      <c r="WG181" s="176"/>
      <c r="WH181" s="176"/>
      <c r="WI181" s="176"/>
      <c r="WJ181" s="176"/>
      <c r="WK181" s="176"/>
      <c r="WL181" s="176"/>
      <c r="WM181" s="176"/>
      <c r="WN181" s="176"/>
      <c r="WO181" s="176"/>
      <c r="WP181" s="176"/>
      <c r="WQ181" s="176"/>
      <c r="WR181" s="176"/>
      <c r="WS181" s="176"/>
      <c r="WT181" s="176"/>
      <c r="WU181" s="176"/>
      <c r="WV181" s="176"/>
      <c r="WW181" s="176"/>
      <c r="WX181" s="176"/>
      <c r="WY181" s="176"/>
      <c r="WZ181" s="176"/>
      <c r="XA181" s="176"/>
      <c r="XB181" s="176"/>
      <c r="XC181" s="176"/>
      <c r="XD181" s="176"/>
      <c r="XE181" s="176"/>
      <c r="XF181" s="176"/>
      <c r="XG181" s="176"/>
      <c r="XH181" s="176"/>
      <c r="XI181" s="176"/>
      <c r="XJ181" s="176"/>
      <c r="XK181" s="176"/>
      <c r="XL181" s="176"/>
      <c r="XM181" s="176"/>
      <c r="XN181" s="176"/>
      <c r="XO181" s="176"/>
      <c r="XP181" s="176"/>
      <c r="XQ181" s="176"/>
      <c r="XR181" s="176"/>
      <c r="XS181" s="176"/>
      <c r="XT181" s="176"/>
      <c r="XU181" s="176"/>
      <c r="XV181" s="176"/>
      <c r="XW181" s="176"/>
      <c r="XX181" s="176"/>
      <c r="XY181" s="176"/>
      <c r="XZ181" s="176"/>
      <c r="YA181" s="176"/>
      <c r="YB181" s="176"/>
      <c r="YC181" s="176"/>
      <c r="YD181" s="176"/>
      <c r="YE181" s="176"/>
      <c r="YF181" s="176"/>
      <c r="YG181" s="176"/>
      <c r="YH181" s="176"/>
      <c r="YI181" s="176"/>
      <c r="YJ181" s="176"/>
      <c r="YK181" s="176"/>
      <c r="YL181" s="176"/>
      <c r="YM181" s="176"/>
      <c r="YN181" s="176"/>
      <c r="YO181" s="176"/>
      <c r="YP181" s="176"/>
      <c r="YQ181" s="176"/>
      <c r="YR181" s="176"/>
      <c r="YS181" s="176"/>
      <c r="YT181" s="176"/>
      <c r="YU181" s="176"/>
      <c r="YV181" s="176"/>
      <c r="YW181" s="176"/>
      <c r="YX181" s="176"/>
      <c r="YY181" s="176"/>
      <c r="YZ181" s="176"/>
      <c r="ZA181" s="176"/>
      <c r="ZB181" s="176"/>
      <c r="ZC181" s="176"/>
      <c r="ZD181" s="176"/>
      <c r="ZE181" s="176"/>
      <c r="ZF181" s="176"/>
      <c r="ZG181" s="176"/>
      <c r="ZH181" s="176"/>
      <c r="ZI181" s="176"/>
      <c r="ZJ181" s="176"/>
      <c r="ZK181" s="176"/>
      <c r="ZL181" s="176"/>
      <c r="ZM181" s="176"/>
      <c r="ZN181" s="176"/>
      <c r="ZO181" s="176"/>
      <c r="ZP181" s="176"/>
      <c r="ZQ181" s="176"/>
      <c r="ZR181" s="176"/>
      <c r="ZS181" s="176"/>
      <c r="ZT181" s="176"/>
      <c r="ZU181" s="176"/>
      <c r="ZV181" s="176"/>
      <c r="ZW181" s="176"/>
      <c r="ZX181" s="176"/>
      <c r="ZY181" s="176"/>
      <c r="ZZ181" s="176"/>
      <c r="AAA181" s="176"/>
      <c r="AAB181" s="176"/>
      <c r="AAC181" s="176"/>
      <c r="AAD181" s="176"/>
      <c r="AAE181" s="176"/>
      <c r="AAF181" s="176"/>
      <c r="AAG181" s="176"/>
      <c r="AAH181" s="176"/>
      <c r="AAI181" s="176"/>
      <c r="AAJ181" s="176"/>
      <c r="AAK181" s="176"/>
      <c r="AAL181" s="176"/>
      <c r="AAM181" s="176"/>
      <c r="AAN181" s="176"/>
      <c r="AAO181" s="176"/>
      <c r="AAP181" s="176"/>
      <c r="AAQ181" s="176"/>
      <c r="AAR181" s="176"/>
      <c r="AAS181" s="176"/>
      <c r="AAT181" s="176"/>
      <c r="AAU181" s="176"/>
      <c r="AAV181" s="176"/>
      <c r="AAW181" s="176"/>
      <c r="AAX181" s="176"/>
      <c r="AAY181" s="176"/>
      <c r="AAZ181" s="176"/>
      <c r="ABA181" s="176"/>
      <c r="ABB181" s="176"/>
      <c r="ABC181" s="176"/>
      <c r="ABD181" s="176"/>
      <c r="ABE181" s="176"/>
      <c r="ABF181" s="176"/>
      <c r="ABG181" s="176"/>
      <c r="ABH181" s="176"/>
      <c r="ABI181" s="176"/>
      <c r="ABJ181" s="176"/>
      <c r="ABK181" s="176"/>
      <c r="ABL181" s="176"/>
      <c r="ABM181" s="176"/>
      <c r="ABN181" s="176"/>
      <c r="ABO181" s="176"/>
      <c r="ABP181" s="176"/>
      <c r="ABQ181" s="176"/>
      <c r="ABR181" s="176"/>
      <c r="ABS181" s="176"/>
      <c r="ABT181" s="176"/>
      <c r="ABU181" s="176"/>
      <c r="ABV181" s="176"/>
      <c r="ABW181" s="176"/>
      <c r="ABX181" s="176"/>
      <c r="ABY181" s="176"/>
      <c r="ABZ181" s="176"/>
      <c r="ACA181" s="176"/>
      <c r="ACB181" s="176"/>
      <c r="ACC181" s="176"/>
      <c r="ACD181" s="176"/>
      <c r="ACE181" s="176"/>
      <c r="ACF181" s="176"/>
      <c r="ACG181" s="176"/>
      <c r="ACH181" s="176"/>
      <c r="ACI181" s="176"/>
      <c r="ACJ181" s="176"/>
      <c r="ACK181" s="176"/>
      <c r="ACL181" s="176"/>
      <c r="ACM181" s="176"/>
      <c r="ACN181" s="176"/>
      <c r="ACO181" s="176"/>
      <c r="ACP181" s="176"/>
      <c r="ACQ181" s="176"/>
      <c r="ACR181" s="176"/>
      <c r="ACS181" s="176"/>
      <c r="ACT181" s="176"/>
      <c r="ACU181" s="176"/>
      <c r="ACV181" s="176"/>
      <c r="ACW181" s="176"/>
      <c r="ACX181" s="176"/>
      <c r="ACY181" s="176"/>
      <c r="ACZ181" s="176"/>
      <c r="ADA181" s="176"/>
      <c r="ADB181" s="176"/>
      <c r="ADC181" s="176"/>
      <c r="ADD181" s="176"/>
      <c r="ADE181" s="176"/>
      <c r="ADF181" s="176"/>
      <c r="ADG181" s="176"/>
      <c r="ADH181" s="176"/>
      <c r="ADI181" s="176"/>
      <c r="ADJ181" s="176"/>
      <c r="ADK181" s="176"/>
      <c r="ADL181" s="176"/>
      <c r="ADM181" s="176"/>
      <c r="ADN181" s="176"/>
      <c r="ADO181" s="176"/>
      <c r="ADP181" s="176"/>
      <c r="ADQ181" s="176"/>
      <c r="ADR181" s="176"/>
      <c r="ADS181" s="176"/>
      <c r="ADT181" s="176"/>
      <c r="ADU181" s="176"/>
      <c r="ADV181" s="176"/>
      <c r="ADW181" s="176"/>
      <c r="ADX181" s="176"/>
      <c r="ADY181" s="176"/>
      <c r="ADZ181" s="176"/>
      <c r="AEA181" s="176"/>
      <c r="AEB181" s="176"/>
      <c r="AEC181" s="176"/>
      <c r="AED181" s="176"/>
      <c r="AEE181" s="176"/>
      <c r="AEF181" s="176"/>
      <c r="AEG181" s="176"/>
      <c r="AEH181" s="176"/>
      <c r="AEI181" s="176"/>
      <c r="AEJ181" s="176"/>
      <c r="AEK181" s="176"/>
      <c r="AEL181" s="176"/>
      <c r="AEM181" s="176"/>
      <c r="AEN181" s="176"/>
      <c r="AEO181" s="176"/>
      <c r="AEP181" s="176"/>
      <c r="AEQ181" s="176"/>
      <c r="AER181" s="176"/>
      <c r="AES181" s="176"/>
      <c r="AET181" s="176"/>
      <c r="AEU181" s="176"/>
      <c r="AEV181" s="176"/>
      <c r="AEW181" s="176"/>
      <c r="AEX181" s="176"/>
      <c r="AEY181" s="176"/>
      <c r="AEZ181" s="176"/>
      <c r="AFA181" s="176"/>
      <c r="AFB181" s="176"/>
      <c r="AFC181" s="176"/>
      <c r="AFD181" s="176"/>
      <c r="AFE181" s="176"/>
      <c r="AFF181" s="176"/>
      <c r="AFG181" s="176"/>
      <c r="AFH181" s="176"/>
      <c r="AFI181" s="176"/>
      <c r="AFJ181" s="176"/>
      <c r="AFK181" s="176"/>
      <c r="AFL181" s="176"/>
      <c r="AFM181" s="176"/>
      <c r="AFN181" s="176"/>
      <c r="AFO181" s="176"/>
      <c r="AFP181" s="176"/>
      <c r="AFQ181" s="176"/>
      <c r="AFR181" s="176"/>
      <c r="AFS181" s="176"/>
      <c r="AFT181" s="176"/>
      <c r="AFU181" s="176"/>
      <c r="AFV181" s="176"/>
      <c r="AFW181" s="176"/>
      <c r="AFX181" s="176"/>
      <c r="AFY181" s="176"/>
      <c r="AFZ181" s="176"/>
      <c r="AGA181" s="176"/>
      <c r="AGB181" s="176"/>
      <c r="AGC181" s="176"/>
      <c r="AGD181" s="176"/>
      <c r="AGE181" s="176"/>
      <c r="AGF181" s="176"/>
      <c r="AGG181" s="176"/>
      <c r="AGH181" s="176"/>
      <c r="AGI181" s="176"/>
      <c r="AGJ181" s="176"/>
      <c r="AGK181" s="176"/>
      <c r="AGL181" s="176"/>
      <c r="AGM181" s="176"/>
      <c r="AGN181" s="176"/>
      <c r="AGO181" s="176"/>
      <c r="AGP181" s="176"/>
      <c r="AGQ181" s="176"/>
      <c r="AGR181" s="176"/>
      <c r="AGS181" s="176"/>
      <c r="AGT181" s="176"/>
      <c r="AGU181" s="176"/>
      <c r="AGV181" s="176"/>
      <c r="AGW181" s="176"/>
      <c r="AGX181" s="176"/>
      <c r="AGY181" s="176"/>
      <c r="AGZ181" s="176"/>
      <c r="AHA181" s="176"/>
      <c r="AHB181" s="176"/>
      <c r="AHC181" s="176"/>
      <c r="AHD181" s="176"/>
      <c r="AHE181" s="176"/>
      <c r="AHF181" s="176"/>
      <c r="AHG181" s="176"/>
      <c r="AHH181" s="176"/>
      <c r="AHI181" s="176"/>
      <c r="AHJ181" s="176"/>
      <c r="AHK181" s="176"/>
      <c r="AHL181" s="176"/>
      <c r="AHM181" s="176"/>
      <c r="AHN181" s="176"/>
      <c r="AHO181" s="176"/>
      <c r="AHP181" s="176"/>
      <c r="AHQ181" s="176"/>
      <c r="AHR181" s="176"/>
      <c r="AHS181" s="176"/>
      <c r="AHT181" s="176"/>
      <c r="AHU181" s="176"/>
      <c r="AHV181" s="176"/>
      <c r="AHW181" s="176"/>
      <c r="AHX181" s="176"/>
      <c r="AHY181" s="176"/>
      <c r="AHZ181" s="176"/>
      <c r="AIA181" s="176"/>
      <c r="AIB181" s="176"/>
      <c r="AIC181" s="176"/>
      <c r="AID181" s="176"/>
      <c r="AIE181" s="176"/>
      <c r="AIF181" s="176"/>
      <c r="AIG181" s="176"/>
      <c r="AIH181" s="176"/>
      <c r="AII181" s="176"/>
      <c r="AIJ181" s="176"/>
      <c r="AIK181" s="176"/>
      <c r="AIL181" s="176"/>
      <c r="AIM181" s="176"/>
      <c r="AIN181" s="176"/>
      <c r="AIO181" s="176"/>
      <c r="AIP181" s="176"/>
      <c r="AIQ181" s="176"/>
      <c r="AIR181" s="176"/>
      <c r="AIS181" s="176"/>
      <c r="AIT181" s="176"/>
      <c r="AIU181" s="176"/>
      <c r="AIV181" s="176"/>
      <c r="AIW181" s="176"/>
      <c r="AIX181" s="176"/>
      <c r="AIY181" s="176"/>
      <c r="AIZ181" s="176"/>
      <c r="AJA181" s="176"/>
      <c r="AJB181" s="176"/>
      <c r="AJC181" s="176"/>
      <c r="AJD181" s="176"/>
      <c r="AJE181" s="176"/>
      <c r="AJF181" s="176"/>
      <c r="AJG181" s="176"/>
      <c r="AJH181" s="176"/>
      <c r="AJI181" s="176"/>
      <c r="AJJ181" s="176"/>
      <c r="AJK181" s="176"/>
      <c r="AJL181" s="176"/>
      <c r="AJM181" s="176"/>
      <c r="AJN181" s="176"/>
      <c r="AJO181" s="176"/>
      <c r="AJP181" s="176"/>
      <c r="AJQ181" s="176"/>
      <c r="AJR181" s="176"/>
      <c r="AJS181" s="176"/>
      <c r="AJT181" s="176"/>
      <c r="AJU181" s="176"/>
      <c r="AJV181" s="176"/>
      <c r="AJW181" s="176"/>
      <c r="AJX181" s="176"/>
      <c r="AJY181" s="176"/>
      <c r="AJZ181" s="176"/>
      <c r="AKA181" s="176"/>
      <c r="AKB181" s="176"/>
      <c r="AKC181" s="176"/>
      <c r="AKD181" s="176"/>
      <c r="AKE181" s="176"/>
      <c r="AKF181" s="176"/>
      <c r="AKG181" s="176"/>
      <c r="AKH181" s="176"/>
      <c r="AKI181" s="176"/>
      <c r="AKJ181" s="176"/>
      <c r="AKK181" s="176"/>
      <c r="AKL181" s="176"/>
      <c r="AKM181" s="176"/>
      <c r="AKN181" s="176"/>
      <c r="AKO181" s="176"/>
      <c r="AKP181" s="176"/>
      <c r="AKQ181" s="176"/>
      <c r="AKR181" s="176"/>
      <c r="AKS181" s="176"/>
      <c r="AKT181" s="176"/>
      <c r="AKU181" s="176"/>
      <c r="AKV181" s="176"/>
      <c r="AKW181" s="176"/>
      <c r="AKX181" s="176"/>
      <c r="AKY181" s="176"/>
      <c r="AKZ181" s="176"/>
      <c r="ALA181" s="176"/>
      <c r="ALB181" s="176"/>
      <c r="ALC181" s="176"/>
      <c r="ALD181" s="176"/>
      <c r="ALE181" s="176"/>
      <c r="ALF181" s="176"/>
      <c r="ALG181" s="176"/>
      <c r="ALH181" s="176"/>
      <c r="ALI181" s="176"/>
      <c r="ALJ181" s="176"/>
      <c r="ALK181" s="176"/>
      <c r="ALL181" s="176"/>
      <c r="ALM181" s="176"/>
      <c r="ALN181" s="176"/>
      <c r="ALO181" s="176"/>
      <c r="ALP181" s="176"/>
      <c r="ALQ181" s="176"/>
      <c r="ALR181" s="176"/>
      <c r="ALS181" s="176"/>
      <c r="ALT181" s="176"/>
      <c r="ALU181" s="176"/>
      <c r="ALV181" s="176"/>
      <c r="ALW181" s="176"/>
      <c r="ALX181" s="176"/>
      <c r="ALY181" s="176"/>
      <c r="ALZ181" s="176"/>
      <c r="AMA181" s="176"/>
      <c r="AMB181" s="176"/>
      <c r="AMC181" s="176"/>
      <c r="AMD181" s="176"/>
      <c r="AME181" s="176"/>
      <c r="AMF181" s="176"/>
      <c r="AMG181" s="176"/>
      <c r="AMH181" s="176"/>
      <c r="AMI181" s="176"/>
      <c r="AMJ181" s="176"/>
      <c r="AMK181" s="176"/>
      <c r="AML181" s="176"/>
      <c r="AMM181" s="176"/>
      <c r="AMN181" s="176"/>
      <c r="AMO181" s="176"/>
      <c r="AMP181" s="176"/>
      <c r="AMQ181" s="176"/>
      <c r="AMR181" s="176"/>
      <c r="AMS181" s="176"/>
      <c r="AMT181" s="176"/>
      <c r="AMU181" s="176"/>
      <c r="AMV181" s="176"/>
      <c r="AMW181" s="176"/>
      <c r="AMX181" s="176"/>
      <c r="AMY181" s="176"/>
      <c r="AMZ181" s="176"/>
      <c r="ANA181" s="176"/>
      <c r="ANB181" s="176"/>
      <c r="ANC181" s="176"/>
      <c r="AND181" s="176"/>
      <c r="ANE181" s="176"/>
      <c r="ANF181" s="176"/>
      <c r="ANG181" s="176"/>
      <c r="ANH181" s="176"/>
      <c r="ANI181" s="176"/>
      <c r="ANJ181" s="176"/>
      <c r="ANK181" s="176"/>
      <c r="ANL181" s="176"/>
      <c r="ANM181" s="176"/>
      <c r="ANN181" s="176"/>
      <c r="ANO181" s="176"/>
      <c r="ANP181" s="176"/>
      <c r="ANQ181" s="176"/>
      <c r="ANR181" s="176"/>
      <c r="ANS181" s="176"/>
      <c r="ANT181" s="176"/>
      <c r="ANU181" s="176"/>
      <c r="ANV181" s="176"/>
      <c r="ANW181" s="176"/>
      <c r="ANX181" s="176"/>
      <c r="ANY181" s="176"/>
      <c r="ANZ181" s="176"/>
      <c r="AOA181" s="176"/>
      <c r="AOB181" s="176"/>
      <c r="AOC181" s="176"/>
      <c r="AOD181" s="176"/>
      <c r="AOE181" s="176"/>
      <c r="AOF181" s="176"/>
      <c r="AOG181" s="176"/>
      <c r="AOH181" s="176"/>
      <c r="AOI181" s="176"/>
      <c r="AOJ181" s="176"/>
      <c r="AOK181" s="176"/>
      <c r="AOL181" s="176"/>
      <c r="AOM181" s="176"/>
      <c r="AON181" s="176"/>
      <c r="AOO181" s="176"/>
      <c r="AOP181" s="176"/>
      <c r="AOQ181" s="176"/>
      <c r="AOR181" s="176"/>
      <c r="AOS181" s="176"/>
      <c r="AOT181" s="176"/>
      <c r="AOU181" s="176"/>
      <c r="AOV181" s="176"/>
      <c r="AOW181" s="176"/>
      <c r="AOX181" s="176"/>
      <c r="AOY181" s="176"/>
      <c r="AOZ181" s="176"/>
      <c r="APA181" s="176"/>
      <c r="APB181" s="176"/>
      <c r="APC181" s="176"/>
      <c r="APD181" s="176"/>
      <c r="APE181" s="176"/>
      <c r="APF181" s="176"/>
      <c r="APG181" s="176"/>
      <c r="APH181" s="176"/>
      <c r="API181" s="176"/>
      <c r="APJ181" s="176"/>
      <c r="APK181" s="176"/>
      <c r="APL181" s="176"/>
      <c r="APM181" s="176"/>
      <c r="APN181" s="176"/>
      <c r="APO181" s="176"/>
      <c r="APP181" s="176"/>
      <c r="APQ181" s="176"/>
      <c r="APR181" s="176"/>
      <c r="APS181" s="176"/>
      <c r="APT181" s="176"/>
      <c r="APU181" s="176"/>
      <c r="APV181" s="176"/>
      <c r="APW181" s="176"/>
      <c r="APX181" s="176"/>
      <c r="APY181" s="176"/>
      <c r="APZ181" s="176"/>
      <c r="AQA181" s="176"/>
      <c r="AQB181" s="176"/>
      <c r="AQC181" s="176"/>
      <c r="AQD181" s="176"/>
      <c r="AQE181" s="176"/>
      <c r="AQF181" s="176"/>
      <c r="AQG181" s="176"/>
      <c r="AQH181" s="176"/>
      <c r="AQI181" s="176"/>
      <c r="AQJ181" s="176"/>
      <c r="AQK181" s="176"/>
      <c r="AQL181" s="176"/>
      <c r="AQM181" s="176"/>
      <c r="AQN181" s="176"/>
      <c r="AQO181" s="176"/>
      <c r="AQP181" s="176"/>
      <c r="AQQ181" s="176"/>
      <c r="AQR181" s="176"/>
      <c r="AQS181" s="176"/>
      <c r="AQT181" s="176"/>
      <c r="AQU181" s="176"/>
      <c r="AQV181" s="176"/>
      <c r="AQW181" s="176"/>
      <c r="AQX181" s="176"/>
      <c r="AQY181" s="176"/>
      <c r="AQZ181" s="176"/>
      <c r="ARA181" s="176"/>
      <c r="ARB181" s="176"/>
      <c r="ARC181" s="176"/>
      <c r="ARD181" s="176"/>
      <c r="ARE181" s="176"/>
      <c r="ARF181" s="176"/>
      <c r="ARG181" s="176"/>
      <c r="ARH181" s="176"/>
      <c r="ARI181" s="176"/>
      <c r="ARJ181" s="176"/>
      <c r="ARK181" s="176"/>
      <c r="ARL181" s="176"/>
      <c r="ARM181" s="176"/>
      <c r="ARN181" s="176"/>
      <c r="ARO181" s="176"/>
      <c r="ARP181" s="176"/>
      <c r="ARQ181" s="176"/>
      <c r="ARR181" s="176"/>
      <c r="ARS181" s="176"/>
      <c r="ART181" s="176"/>
      <c r="ARU181" s="176"/>
      <c r="ARV181" s="176"/>
      <c r="ARW181" s="176"/>
      <c r="ARX181" s="176"/>
      <c r="ARY181" s="176"/>
      <c r="ARZ181" s="176"/>
      <c r="ASA181" s="176"/>
      <c r="ASB181" s="176"/>
      <c r="ASC181" s="176"/>
      <c r="ASD181" s="176"/>
      <c r="ASE181" s="176"/>
      <c r="ASF181" s="176"/>
      <c r="ASG181" s="176"/>
      <c r="ASH181" s="176"/>
      <c r="ASI181" s="176"/>
      <c r="ASJ181" s="176"/>
      <c r="ASK181" s="176"/>
      <c r="ASL181" s="176"/>
      <c r="ASM181" s="176"/>
      <c r="ASN181" s="176"/>
      <c r="ASO181" s="176"/>
      <c r="ASP181" s="176"/>
      <c r="ASQ181" s="176"/>
      <c r="ASR181" s="176"/>
      <c r="ASS181" s="176"/>
      <c r="AST181" s="176"/>
      <c r="ASU181" s="176"/>
      <c r="ASV181" s="176"/>
      <c r="ASW181" s="176"/>
      <c r="ASX181" s="176"/>
      <c r="ASY181" s="176"/>
      <c r="ASZ181" s="176"/>
      <c r="ATA181" s="176"/>
      <c r="ATB181" s="176"/>
      <c r="ATC181" s="176"/>
      <c r="ATD181" s="176"/>
      <c r="ATE181" s="176"/>
      <c r="ATF181" s="176"/>
      <c r="ATG181" s="176"/>
      <c r="ATH181" s="176"/>
      <c r="ATI181" s="176"/>
      <c r="ATJ181" s="176"/>
      <c r="ATK181" s="176"/>
      <c r="ATL181" s="176"/>
      <c r="ATM181" s="176"/>
      <c r="ATN181" s="176"/>
      <c r="ATO181" s="176"/>
      <c r="ATP181" s="176"/>
      <c r="ATQ181" s="176"/>
      <c r="ATR181" s="176"/>
      <c r="ATS181" s="176"/>
      <c r="ATT181" s="176"/>
      <c r="ATU181" s="176"/>
      <c r="ATV181" s="176"/>
      <c r="ATW181" s="176"/>
      <c r="ATX181" s="176"/>
      <c r="ATY181" s="176"/>
      <c r="ATZ181" s="176"/>
      <c r="AUA181" s="176"/>
      <c r="AUB181" s="176"/>
      <c r="AUC181" s="176"/>
      <c r="AUD181" s="176"/>
      <c r="AUE181" s="176"/>
      <c r="AUF181" s="176"/>
      <c r="AUG181" s="176"/>
      <c r="AUH181" s="176"/>
      <c r="AUI181" s="176"/>
      <c r="AUJ181" s="176"/>
      <c r="AUK181" s="176"/>
      <c r="AUL181" s="176"/>
      <c r="AUM181" s="176"/>
      <c r="AUN181" s="176"/>
      <c r="AUO181" s="176"/>
      <c r="AUP181" s="176"/>
      <c r="AUQ181" s="176"/>
      <c r="AUR181" s="176"/>
      <c r="AUS181" s="176"/>
      <c r="AUT181" s="176"/>
      <c r="AUU181" s="176"/>
      <c r="AUV181" s="176"/>
      <c r="AUW181" s="176"/>
      <c r="AUX181" s="176"/>
      <c r="AUY181" s="176"/>
      <c r="AUZ181" s="176"/>
      <c r="AVA181" s="176"/>
      <c r="AVB181" s="176"/>
      <c r="AVC181" s="176"/>
      <c r="AVD181" s="176"/>
      <c r="AVE181" s="176"/>
      <c r="AVF181" s="176"/>
      <c r="AVG181" s="176"/>
      <c r="AVH181" s="176"/>
      <c r="AVI181" s="176"/>
      <c r="AVJ181" s="176"/>
      <c r="AVK181" s="176"/>
      <c r="AVL181" s="176"/>
      <c r="AVM181" s="176"/>
      <c r="AVN181" s="176"/>
      <c r="AVO181" s="176"/>
      <c r="AVP181" s="176"/>
      <c r="AVQ181" s="176"/>
      <c r="AVR181" s="176"/>
      <c r="AVS181" s="176"/>
      <c r="AVT181" s="176"/>
      <c r="AVU181" s="176"/>
      <c r="AVV181" s="176"/>
      <c r="AVW181" s="176"/>
      <c r="AVX181" s="176"/>
      <c r="AVY181" s="176"/>
      <c r="AVZ181" s="176"/>
      <c r="AWA181" s="176"/>
      <c r="AWB181" s="176"/>
      <c r="AWC181" s="176"/>
      <c r="AWD181" s="176"/>
      <c r="AWE181" s="176"/>
      <c r="AWF181" s="176"/>
      <c r="AWG181" s="176"/>
      <c r="AWH181" s="176"/>
      <c r="AWI181" s="176"/>
      <c r="AWJ181" s="176"/>
      <c r="AWK181" s="176"/>
      <c r="AWL181" s="176"/>
      <c r="AWM181" s="176"/>
      <c r="AWN181" s="176"/>
      <c r="AWO181" s="176"/>
      <c r="AWP181" s="176"/>
      <c r="AWQ181" s="176"/>
      <c r="AWR181" s="176"/>
      <c r="AWS181" s="176"/>
      <c r="AWT181" s="176"/>
      <c r="AWU181" s="176"/>
      <c r="AWV181" s="176"/>
      <c r="AWW181" s="176"/>
      <c r="AWX181" s="176"/>
      <c r="AWY181" s="176"/>
      <c r="AWZ181" s="176"/>
      <c r="AXA181" s="176"/>
      <c r="AXB181" s="176"/>
      <c r="AXC181" s="176"/>
      <c r="AXD181" s="176"/>
      <c r="AXE181" s="176"/>
      <c r="AXF181" s="176"/>
      <c r="AXG181" s="176"/>
      <c r="AXH181" s="176"/>
      <c r="AXI181" s="176"/>
      <c r="AXJ181" s="176"/>
      <c r="AXK181" s="176"/>
      <c r="AXL181" s="176"/>
      <c r="AXM181" s="176"/>
      <c r="AXN181" s="176"/>
      <c r="AXO181" s="176"/>
      <c r="AXP181" s="176"/>
      <c r="AXQ181" s="176"/>
      <c r="AXR181" s="176"/>
      <c r="AXS181" s="176"/>
      <c r="AXT181" s="176"/>
      <c r="AXU181" s="176"/>
      <c r="AXV181" s="176"/>
      <c r="AXW181" s="176"/>
      <c r="AXX181" s="176"/>
      <c r="AXY181" s="176"/>
      <c r="AXZ181" s="176"/>
      <c r="AYA181" s="176"/>
      <c r="AYB181" s="176"/>
      <c r="AYC181" s="176"/>
      <c r="AYD181" s="176"/>
      <c r="AYE181" s="176"/>
      <c r="AYF181" s="176"/>
      <c r="AYG181" s="176"/>
      <c r="AYH181" s="176"/>
      <c r="AYI181" s="176"/>
      <c r="AYJ181" s="176"/>
      <c r="AYK181" s="176"/>
      <c r="AYL181" s="176"/>
      <c r="AYM181" s="176"/>
      <c r="AYN181" s="176"/>
      <c r="AYO181" s="176"/>
      <c r="AYP181" s="176"/>
      <c r="AYQ181" s="176"/>
      <c r="AYR181" s="176"/>
      <c r="AYS181" s="176"/>
      <c r="AYT181" s="176"/>
      <c r="AYU181" s="176"/>
      <c r="AYV181" s="176"/>
      <c r="AYW181" s="176"/>
      <c r="AYX181" s="176"/>
      <c r="AYY181" s="176"/>
      <c r="AYZ181" s="176"/>
      <c r="AZA181" s="176"/>
      <c r="AZB181" s="176"/>
      <c r="AZC181" s="176"/>
      <c r="AZD181" s="176"/>
      <c r="AZE181" s="176"/>
      <c r="AZF181" s="176"/>
      <c r="AZG181" s="176"/>
      <c r="AZH181" s="176"/>
      <c r="AZI181" s="176"/>
      <c r="AZJ181" s="176"/>
      <c r="AZK181" s="176"/>
      <c r="AZL181" s="176"/>
      <c r="AZM181" s="176"/>
      <c r="AZN181" s="176"/>
      <c r="AZO181" s="176"/>
      <c r="AZP181" s="176"/>
      <c r="AZQ181" s="176"/>
      <c r="AZR181" s="176"/>
      <c r="AZS181" s="176"/>
      <c r="AZT181" s="176"/>
      <c r="AZU181" s="176"/>
      <c r="AZV181" s="176"/>
      <c r="AZW181" s="176"/>
      <c r="AZX181" s="176"/>
      <c r="AZY181" s="176"/>
      <c r="AZZ181" s="176"/>
      <c r="BAA181" s="176"/>
      <c r="BAB181" s="176"/>
      <c r="BAC181" s="176"/>
      <c r="BAD181" s="176"/>
      <c r="BAE181" s="176"/>
      <c r="BAF181" s="176"/>
      <c r="BAG181" s="176"/>
      <c r="BAH181" s="176"/>
      <c r="BAI181" s="176"/>
      <c r="BAJ181" s="176"/>
      <c r="BAK181" s="176"/>
      <c r="BAL181" s="176"/>
      <c r="BAM181" s="176"/>
      <c r="BAN181" s="176"/>
      <c r="BAO181" s="176"/>
      <c r="BAP181" s="176"/>
      <c r="BAQ181" s="176"/>
      <c r="BAR181" s="176"/>
      <c r="BAS181" s="176"/>
      <c r="BAT181" s="176"/>
      <c r="BAU181" s="176"/>
      <c r="BAV181" s="176"/>
      <c r="BAW181" s="176"/>
      <c r="BAX181" s="176"/>
      <c r="BAY181" s="176"/>
      <c r="BAZ181" s="176"/>
      <c r="BBA181" s="176"/>
      <c r="BBB181" s="176"/>
      <c r="BBC181" s="176"/>
      <c r="BBD181" s="176"/>
      <c r="BBE181" s="176"/>
      <c r="BBF181" s="176"/>
      <c r="BBG181" s="176"/>
      <c r="BBH181" s="176"/>
      <c r="BBI181" s="176"/>
      <c r="BBJ181" s="176"/>
      <c r="BBK181" s="176"/>
      <c r="BBL181" s="176"/>
      <c r="BBM181" s="176"/>
      <c r="BBN181" s="176"/>
      <c r="BBO181" s="176"/>
      <c r="BBP181" s="176"/>
      <c r="BBQ181" s="176"/>
      <c r="BBR181" s="176"/>
      <c r="BBS181" s="176"/>
      <c r="BBT181" s="176"/>
      <c r="BBU181" s="176"/>
      <c r="BBV181" s="176"/>
      <c r="BBW181" s="176"/>
      <c r="BBX181" s="176"/>
      <c r="BBY181" s="176"/>
      <c r="BBZ181" s="176"/>
      <c r="BCA181" s="176"/>
      <c r="BCB181" s="176"/>
      <c r="BCC181" s="176"/>
      <c r="BCD181" s="176"/>
      <c r="BCE181" s="176"/>
      <c r="BCF181" s="176"/>
      <c r="BCG181" s="176"/>
      <c r="BCH181" s="176"/>
      <c r="BCI181" s="176"/>
      <c r="BCJ181" s="176"/>
      <c r="BCK181" s="176"/>
      <c r="BCL181" s="176"/>
      <c r="BCM181" s="176"/>
      <c r="BCN181" s="176"/>
      <c r="BCO181" s="176"/>
      <c r="BCP181" s="176"/>
      <c r="BCQ181" s="176"/>
      <c r="BCR181" s="176"/>
      <c r="BCS181" s="176"/>
      <c r="BCT181" s="176"/>
      <c r="BCU181" s="176"/>
      <c r="BCV181" s="176"/>
      <c r="BCW181" s="176"/>
      <c r="BCX181" s="176"/>
      <c r="BCY181" s="176"/>
      <c r="BCZ181" s="176"/>
      <c r="BDA181" s="176"/>
      <c r="BDB181" s="176"/>
      <c r="BDC181" s="176"/>
      <c r="BDD181" s="176"/>
      <c r="BDE181" s="176"/>
      <c r="BDF181" s="176"/>
      <c r="BDG181" s="176"/>
      <c r="BDH181" s="176"/>
      <c r="BDI181" s="176"/>
      <c r="BDJ181" s="176"/>
      <c r="BDK181" s="176"/>
      <c r="BDL181" s="176"/>
      <c r="BDM181" s="176"/>
      <c r="BDN181" s="176"/>
      <c r="BDO181" s="176"/>
      <c r="BDP181" s="176"/>
      <c r="BDQ181" s="176"/>
      <c r="BDR181" s="176"/>
      <c r="BDS181" s="176"/>
      <c r="BDT181" s="176"/>
      <c r="BDU181" s="176"/>
      <c r="BDV181" s="176"/>
      <c r="BDW181" s="176"/>
      <c r="BDX181" s="176"/>
      <c r="BDY181" s="176"/>
      <c r="BDZ181" s="176"/>
      <c r="BEA181" s="176"/>
      <c r="BEB181" s="176"/>
      <c r="BEC181" s="176"/>
      <c r="BED181" s="176"/>
      <c r="BEE181" s="176"/>
      <c r="BEF181" s="176"/>
      <c r="BEG181" s="176"/>
      <c r="BEH181" s="176"/>
      <c r="BEI181" s="176"/>
      <c r="BEJ181" s="176"/>
      <c r="BEK181" s="176"/>
      <c r="BEL181" s="176"/>
      <c r="BEM181" s="176"/>
      <c r="BEN181" s="176"/>
      <c r="BEO181" s="176"/>
      <c r="BEP181" s="176"/>
      <c r="BEQ181" s="176"/>
      <c r="BER181" s="176"/>
      <c r="BES181" s="176"/>
      <c r="BET181" s="176"/>
      <c r="BEU181" s="176"/>
      <c r="BEV181" s="176"/>
      <c r="BEW181" s="176"/>
      <c r="BEX181" s="176"/>
      <c r="BEY181" s="176"/>
      <c r="BEZ181" s="176"/>
      <c r="BFA181" s="176"/>
      <c r="BFB181" s="176"/>
      <c r="BFC181" s="176"/>
      <c r="BFD181" s="176"/>
      <c r="BFE181" s="176"/>
      <c r="BFF181" s="176"/>
      <c r="BFG181" s="176"/>
      <c r="BFH181" s="176"/>
      <c r="BFI181" s="176"/>
      <c r="BFJ181" s="176"/>
      <c r="BFK181" s="176"/>
      <c r="BFL181" s="176"/>
      <c r="BFM181" s="176"/>
      <c r="BFN181" s="176"/>
      <c r="BFO181" s="176"/>
      <c r="BFP181" s="176"/>
      <c r="BFQ181" s="176"/>
      <c r="BFR181" s="176"/>
      <c r="BFS181" s="176"/>
      <c r="BFT181" s="176"/>
      <c r="BFU181" s="176"/>
      <c r="BFV181" s="176"/>
      <c r="BFW181" s="176"/>
      <c r="BFX181" s="176"/>
      <c r="BFY181" s="176"/>
      <c r="BFZ181" s="176"/>
      <c r="BGA181" s="176"/>
      <c r="BGB181" s="176"/>
      <c r="BGC181" s="176"/>
      <c r="BGD181" s="176"/>
      <c r="BGE181" s="176"/>
      <c r="BGF181" s="176"/>
      <c r="BGG181" s="176"/>
      <c r="BGH181" s="176"/>
      <c r="BGI181" s="176"/>
      <c r="BGJ181" s="176"/>
      <c r="BGK181" s="176"/>
      <c r="BGL181" s="176"/>
      <c r="BGM181" s="176"/>
      <c r="BGN181" s="176"/>
      <c r="BGO181" s="176"/>
      <c r="BGP181" s="176"/>
      <c r="BGQ181" s="176"/>
      <c r="BGR181" s="176"/>
      <c r="BGS181" s="176"/>
      <c r="BGT181" s="176"/>
      <c r="BGU181" s="176"/>
      <c r="BGV181" s="176"/>
      <c r="BGW181" s="176"/>
      <c r="BGX181" s="176"/>
      <c r="BGY181" s="176"/>
      <c r="BGZ181" s="176"/>
      <c r="BHA181" s="176"/>
      <c r="BHB181" s="176"/>
      <c r="BHC181" s="176"/>
      <c r="BHD181" s="176"/>
      <c r="BHE181" s="176"/>
      <c r="BHF181" s="176"/>
      <c r="BHG181" s="176"/>
      <c r="BHH181" s="176"/>
      <c r="BHI181" s="176"/>
      <c r="BHJ181" s="176"/>
      <c r="BHK181" s="176"/>
      <c r="BHL181" s="176"/>
      <c r="BHM181" s="176"/>
      <c r="BHN181" s="176"/>
      <c r="BHO181" s="176"/>
      <c r="BHP181" s="176"/>
      <c r="BHQ181" s="176"/>
      <c r="BHR181" s="176"/>
      <c r="BHS181" s="176"/>
      <c r="BHT181" s="176"/>
      <c r="BHU181" s="176"/>
      <c r="BHV181" s="176"/>
      <c r="BHW181" s="176"/>
      <c r="BHX181" s="176"/>
      <c r="BHY181" s="176"/>
      <c r="BHZ181" s="176"/>
      <c r="BIA181" s="176"/>
      <c r="BIB181" s="176"/>
      <c r="BIC181" s="176"/>
      <c r="BID181" s="176"/>
      <c r="BIE181" s="176"/>
      <c r="BIF181" s="176"/>
      <c r="BIG181" s="176"/>
      <c r="BIH181" s="176"/>
      <c r="BII181" s="176"/>
      <c r="BIJ181" s="176"/>
      <c r="BIK181" s="176"/>
      <c r="BIL181" s="176"/>
      <c r="BIM181" s="176"/>
      <c r="BIN181" s="176"/>
      <c r="BIO181" s="176"/>
      <c r="BIP181" s="176"/>
      <c r="BIQ181" s="176"/>
      <c r="BIR181" s="176"/>
      <c r="BIS181" s="176"/>
      <c r="BIT181" s="176"/>
      <c r="BIU181" s="176"/>
      <c r="BIV181" s="176"/>
      <c r="BIW181" s="176"/>
      <c r="BIX181" s="176"/>
      <c r="BIY181" s="176"/>
      <c r="BIZ181" s="176"/>
      <c r="BJA181" s="176"/>
      <c r="BJB181" s="176"/>
      <c r="BJC181" s="176"/>
      <c r="BJD181" s="176"/>
      <c r="BJE181" s="176"/>
      <c r="BJF181" s="176"/>
      <c r="BJG181" s="176"/>
      <c r="BJH181" s="176"/>
      <c r="BJI181" s="176"/>
      <c r="BJJ181" s="176"/>
      <c r="BJK181" s="176"/>
      <c r="BJL181" s="176"/>
      <c r="BJM181" s="176"/>
      <c r="BJN181" s="176"/>
      <c r="BJO181" s="176"/>
      <c r="BJP181" s="176"/>
      <c r="BJQ181" s="176"/>
      <c r="BJR181" s="176"/>
      <c r="BJS181" s="176"/>
      <c r="BJT181" s="176"/>
      <c r="BJU181" s="176"/>
      <c r="BJV181" s="176"/>
      <c r="BJW181" s="176"/>
      <c r="BJX181" s="176"/>
      <c r="BJY181" s="176"/>
      <c r="BJZ181" s="176"/>
      <c r="BKA181" s="176"/>
      <c r="BKB181" s="176"/>
      <c r="BKC181" s="176"/>
      <c r="BKD181" s="176"/>
      <c r="BKE181" s="176"/>
      <c r="BKF181" s="176"/>
      <c r="BKG181" s="176"/>
      <c r="BKH181" s="176"/>
      <c r="BKI181" s="176"/>
      <c r="BKJ181" s="176"/>
      <c r="BKK181" s="176"/>
      <c r="BKL181" s="176"/>
      <c r="BKM181" s="176"/>
      <c r="BKN181" s="176"/>
      <c r="BKO181" s="176"/>
      <c r="BKP181" s="176"/>
      <c r="BKQ181" s="176"/>
      <c r="BKR181" s="176"/>
      <c r="BKS181" s="176"/>
      <c r="BKT181" s="176"/>
      <c r="BKU181" s="176"/>
      <c r="BKV181" s="176"/>
      <c r="BKW181" s="176"/>
      <c r="BKX181" s="176"/>
      <c r="BKY181" s="176"/>
      <c r="BKZ181" s="176"/>
      <c r="BLA181" s="176"/>
      <c r="BLB181" s="176"/>
      <c r="BLC181" s="176"/>
      <c r="BLD181" s="176"/>
      <c r="BLE181" s="176"/>
      <c r="BLF181" s="176"/>
      <c r="BLG181" s="176"/>
      <c r="BLH181" s="176"/>
      <c r="BLI181" s="176"/>
      <c r="BLJ181" s="176"/>
      <c r="BLK181" s="176"/>
      <c r="BLL181" s="176"/>
      <c r="BLM181" s="176"/>
      <c r="BLN181" s="176"/>
      <c r="BLO181" s="176"/>
      <c r="BLP181" s="176"/>
      <c r="BLQ181" s="176"/>
      <c r="BLR181" s="176"/>
      <c r="BLS181" s="176"/>
      <c r="BLT181" s="176"/>
      <c r="BLU181" s="176"/>
      <c r="BLV181" s="176"/>
      <c r="BLW181" s="176"/>
      <c r="BLX181" s="176"/>
      <c r="BLY181" s="176"/>
      <c r="BLZ181" s="176"/>
      <c r="BMA181" s="176"/>
      <c r="BMB181" s="176"/>
      <c r="BMC181" s="176"/>
      <c r="BMD181" s="176"/>
      <c r="BME181" s="176"/>
      <c r="BMF181" s="176"/>
      <c r="BMG181" s="176"/>
      <c r="BMH181" s="176"/>
      <c r="BMI181" s="176"/>
      <c r="BMJ181" s="176"/>
      <c r="BMK181" s="176"/>
      <c r="BML181" s="176"/>
      <c r="BMM181" s="176"/>
      <c r="BMN181" s="176"/>
      <c r="BMO181" s="176"/>
      <c r="BMP181" s="176"/>
      <c r="BMQ181" s="176"/>
      <c r="BMR181" s="176"/>
      <c r="BMS181" s="176"/>
      <c r="BMT181" s="176"/>
      <c r="BMU181" s="176"/>
      <c r="BMV181" s="176"/>
      <c r="BMW181" s="176"/>
      <c r="BMX181" s="176"/>
      <c r="BMY181" s="176"/>
      <c r="BMZ181" s="176"/>
      <c r="BNA181" s="176"/>
      <c r="BNB181" s="176"/>
      <c r="BNC181" s="176"/>
      <c r="BND181" s="176"/>
      <c r="BNE181" s="176"/>
      <c r="BNF181" s="176"/>
      <c r="BNG181" s="176"/>
      <c r="BNH181" s="176"/>
      <c r="BNI181" s="176"/>
      <c r="BNJ181" s="176"/>
      <c r="BNK181" s="176"/>
      <c r="BNL181" s="176"/>
      <c r="BNM181" s="176"/>
      <c r="BNN181" s="176"/>
      <c r="BNO181" s="176"/>
      <c r="BNP181" s="176"/>
      <c r="BNQ181" s="176"/>
      <c r="BNR181" s="176"/>
      <c r="BNS181" s="176"/>
      <c r="BNT181" s="176"/>
      <c r="BNU181" s="176"/>
      <c r="BNV181" s="176"/>
      <c r="BNW181" s="176"/>
      <c r="BNX181" s="176"/>
      <c r="BNY181" s="176"/>
      <c r="BNZ181" s="176"/>
      <c r="BOA181" s="176"/>
      <c r="BOB181" s="176"/>
      <c r="BOC181" s="176"/>
      <c r="BOD181" s="176"/>
      <c r="BOE181" s="176"/>
      <c r="BOF181" s="176"/>
      <c r="BOG181" s="176"/>
      <c r="BOH181" s="176"/>
      <c r="BOI181" s="176"/>
      <c r="BOJ181" s="176"/>
      <c r="BOK181" s="176"/>
      <c r="BOL181" s="176"/>
      <c r="BOM181" s="176"/>
      <c r="BON181" s="176"/>
      <c r="BOO181" s="176"/>
      <c r="BOP181" s="176"/>
      <c r="BOQ181" s="176"/>
      <c r="BOR181" s="176"/>
      <c r="BOS181" s="176"/>
      <c r="BOT181" s="176"/>
      <c r="BOU181" s="176"/>
      <c r="BOV181" s="176"/>
      <c r="BOW181" s="176"/>
      <c r="BOX181" s="176"/>
      <c r="BOY181" s="176"/>
      <c r="BOZ181" s="176"/>
      <c r="BPA181" s="176"/>
      <c r="BPB181" s="176"/>
      <c r="BPC181" s="176"/>
      <c r="BPD181" s="176"/>
      <c r="BPE181" s="176"/>
      <c r="BPF181" s="176"/>
      <c r="BPG181" s="176"/>
      <c r="BPH181" s="176"/>
      <c r="BPI181" s="176"/>
      <c r="BPJ181" s="176"/>
      <c r="BPK181" s="176"/>
      <c r="BPL181" s="176"/>
      <c r="BPM181" s="176"/>
      <c r="BPN181" s="176"/>
      <c r="BPO181" s="176"/>
      <c r="BPP181" s="176"/>
      <c r="BPQ181" s="176"/>
      <c r="BPR181" s="176"/>
      <c r="BPS181" s="176"/>
      <c r="BPT181" s="176"/>
      <c r="BPU181" s="176"/>
      <c r="BPV181" s="176"/>
      <c r="BPW181" s="176"/>
      <c r="BPX181" s="176"/>
      <c r="BPY181" s="176"/>
      <c r="BPZ181" s="176"/>
      <c r="BQA181" s="176"/>
      <c r="BQB181" s="176"/>
      <c r="BQC181" s="176"/>
      <c r="BQD181" s="176"/>
      <c r="BQE181" s="176"/>
      <c r="BQF181" s="176"/>
      <c r="BQG181" s="176"/>
      <c r="BQH181" s="176"/>
      <c r="BQI181" s="176"/>
      <c r="BQJ181" s="176"/>
      <c r="BQK181" s="176"/>
      <c r="BQL181" s="176"/>
      <c r="BQM181" s="176"/>
      <c r="BQN181" s="176"/>
      <c r="BQO181" s="176"/>
      <c r="BQP181" s="176"/>
      <c r="BQQ181" s="176"/>
      <c r="BQR181" s="176"/>
      <c r="BQS181" s="176"/>
      <c r="BQT181" s="176"/>
      <c r="BQU181" s="176"/>
      <c r="BQV181" s="176"/>
      <c r="BQW181" s="176"/>
      <c r="BQX181" s="176"/>
      <c r="BQY181" s="176"/>
      <c r="BQZ181" s="176"/>
      <c r="BRA181" s="176"/>
      <c r="BRB181" s="176"/>
      <c r="BRC181" s="176"/>
      <c r="BRD181" s="176"/>
      <c r="BRE181" s="176"/>
      <c r="BRF181" s="176"/>
      <c r="BRG181" s="176"/>
      <c r="BRH181" s="176"/>
      <c r="BRI181" s="176"/>
      <c r="BRJ181" s="176"/>
      <c r="BRK181" s="176"/>
      <c r="BRL181" s="176"/>
      <c r="BRM181" s="176"/>
      <c r="BRN181" s="176"/>
      <c r="BRO181" s="176"/>
      <c r="BRP181" s="176"/>
      <c r="BRQ181" s="176"/>
      <c r="BRR181" s="176"/>
      <c r="BRS181" s="176"/>
      <c r="BRT181" s="176"/>
      <c r="BRU181" s="176"/>
      <c r="BRV181" s="176"/>
      <c r="BRW181" s="176"/>
      <c r="BRX181" s="176"/>
      <c r="BRY181" s="176"/>
      <c r="BRZ181" s="176"/>
      <c r="BSA181" s="176"/>
      <c r="BSB181" s="176"/>
      <c r="BSC181" s="176"/>
      <c r="BSD181" s="176"/>
      <c r="BSE181" s="176"/>
      <c r="BSF181" s="176"/>
      <c r="BSG181" s="176"/>
      <c r="BSH181" s="176"/>
      <c r="BSI181" s="176"/>
      <c r="BSJ181" s="176"/>
      <c r="BSK181" s="176"/>
      <c r="BSL181" s="176"/>
      <c r="BSM181" s="176"/>
      <c r="BSN181" s="176"/>
      <c r="BSO181" s="176"/>
      <c r="BSP181" s="176"/>
      <c r="BSQ181" s="176"/>
      <c r="BSR181" s="176"/>
      <c r="BSS181" s="176"/>
      <c r="BST181" s="176"/>
      <c r="BSU181" s="176"/>
      <c r="BSV181" s="176"/>
      <c r="BSW181" s="176"/>
      <c r="BSX181" s="176"/>
      <c r="BSY181" s="176"/>
      <c r="BSZ181" s="176"/>
      <c r="BTA181" s="176"/>
      <c r="BTB181" s="176"/>
      <c r="BTC181" s="176"/>
      <c r="BTD181" s="176"/>
      <c r="BTE181" s="176"/>
      <c r="BTF181" s="176"/>
      <c r="BTG181" s="176"/>
      <c r="BTH181" s="176"/>
      <c r="BTI181" s="176"/>
      <c r="BTJ181" s="176"/>
      <c r="BTK181" s="176"/>
      <c r="BTL181" s="176"/>
      <c r="BTM181" s="176"/>
      <c r="BTN181" s="176"/>
      <c r="BTO181" s="176"/>
      <c r="BTP181" s="176"/>
      <c r="BTQ181" s="176"/>
      <c r="BTR181" s="176"/>
      <c r="BTS181" s="176"/>
      <c r="BTT181" s="176"/>
      <c r="BTU181" s="176"/>
      <c r="BTV181" s="176"/>
      <c r="BTW181" s="176"/>
      <c r="BTX181" s="176"/>
      <c r="BTY181" s="176"/>
      <c r="BTZ181" s="176"/>
      <c r="BUA181" s="176"/>
      <c r="BUB181" s="176"/>
      <c r="BUC181" s="176"/>
      <c r="BUD181" s="176"/>
      <c r="BUE181" s="176"/>
      <c r="BUF181" s="176"/>
      <c r="BUG181" s="176"/>
      <c r="BUH181" s="176"/>
      <c r="BUI181" s="176"/>
      <c r="BUJ181" s="176"/>
      <c r="BUK181" s="176"/>
      <c r="BUL181" s="176"/>
      <c r="BUM181" s="176"/>
      <c r="BUN181" s="176"/>
      <c r="BUO181" s="176"/>
      <c r="BUP181" s="176"/>
      <c r="BUQ181" s="176"/>
      <c r="BUR181" s="176"/>
      <c r="BUS181" s="176"/>
      <c r="BUT181" s="176"/>
      <c r="BUU181" s="176"/>
      <c r="BUV181" s="176"/>
      <c r="BUW181" s="176"/>
      <c r="BUX181" s="176"/>
      <c r="BUY181" s="176"/>
      <c r="BUZ181" s="176"/>
      <c r="BVA181" s="176"/>
      <c r="BVB181" s="176"/>
      <c r="BVC181" s="176"/>
      <c r="BVD181" s="176"/>
      <c r="BVE181" s="176"/>
      <c r="BVF181" s="176"/>
      <c r="BVG181" s="176"/>
      <c r="BVH181" s="176"/>
      <c r="BVI181" s="176"/>
      <c r="BVJ181" s="176"/>
      <c r="BVK181" s="176"/>
      <c r="BVL181" s="176"/>
      <c r="BVM181" s="176"/>
      <c r="BVN181" s="176"/>
      <c r="BVO181" s="176"/>
      <c r="BVP181" s="176"/>
      <c r="BVQ181" s="176"/>
      <c r="BVR181" s="176"/>
      <c r="BVS181" s="176"/>
      <c r="BVT181" s="176"/>
      <c r="BVU181" s="176"/>
      <c r="BVV181" s="176"/>
      <c r="BVW181" s="176"/>
      <c r="BVX181" s="176"/>
      <c r="BVY181" s="176"/>
      <c r="BVZ181" s="176"/>
      <c r="BWA181" s="176"/>
      <c r="BWB181" s="176"/>
      <c r="BWC181" s="176"/>
      <c r="BWD181" s="176"/>
      <c r="BWE181" s="176"/>
      <c r="BWF181" s="176"/>
      <c r="BWG181" s="176"/>
      <c r="BWH181" s="176"/>
      <c r="BWI181" s="176"/>
      <c r="BWJ181" s="176"/>
      <c r="BWK181" s="176"/>
      <c r="BWL181" s="176"/>
      <c r="BWM181" s="176"/>
      <c r="BWN181" s="176"/>
      <c r="BWO181" s="176"/>
      <c r="BWP181" s="176"/>
      <c r="BWQ181" s="176"/>
      <c r="BWR181" s="176"/>
      <c r="BWS181" s="176"/>
      <c r="BWT181" s="176"/>
      <c r="BWU181" s="176"/>
      <c r="BWV181" s="176"/>
      <c r="BWW181" s="176"/>
      <c r="BWX181" s="176"/>
      <c r="BWY181" s="176"/>
      <c r="BWZ181" s="176"/>
      <c r="BXA181" s="176"/>
      <c r="BXB181" s="176"/>
      <c r="BXC181" s="176"/>
      <c r="BXD181" s="176"/>
      <c r="BXE181" s="176"/>
      <c r="BXF181" s="176"/>
      <c r="BXG181" s="176"/>
      <c r="BXH181" s="176"/>
      <c r="BXI181" s="176"/>
      <c r="BXJ181" s="176"/>
      <c r="BXK181" s="176"/>
      <c r="BXL181" s="176"/>
      <c r="BXM181" s="176"/>
      <c r="BXN181" s="176"/>
      <c r="BXO181" s="176"/>
      <c r="BXP181" s="176"/>
      <c r="BXQ181" s="176"/>
      <c r="BXR181" s="176"/>
      <c r="BXS181" s="176"/>
      <c r="BXT181" s="176"/>
      <c r="BXU181" s="176"/>
      <c r="BXV181" s="176"/>
      <c r="BXW181" s="176"/>
      <c r="BXX181" s="176"/>
      <c r="BXY181" s="176"/>
      <c r="BXZ181" s="176"/>
      <c r="BYA181" s="176"/>
      <c r="BYB181" s="176"/>
      <c r="BYC181" s="176"/>
      <c r="BYD181" s="176"/>
      <c r="BYE181" s="176"/>
      <c r="BYF181" s="176"/>
      <c r="BYG181" s="176"/>
      <c r="BYH181" s="176"/>
      <c r="BYI181" s="176"/>
      <c r="BYJ181" s="176"/>
      <c r="BYK181" s="176"/>
      <c r="BYL181" s="176"/>
      <c r="BYM181" s="176"/>
      <c r="BYN181" s="176"/>
      <c r="BYO181" s="176"/>
      <c r="BYP181" s="176"/>
      <c r="BYQ181" s="176"/>
      <c r="BYR181" s="176"/>
      <c r="BYS181" s="176"/>
      <c r="BYT181" s="176"/>
      <c r="BYU181" s="176"/>
      <c r="BYV181" s="176"/>
      <c r="BYW181" s="176"/>
      <c r="BYX181" s="176"/>
      <c r="BYY181" s="176"/>
      <c r="BYZ181" s="176"/>
      <c r="BZA181" s="176"/>
      <c r="BZB181" s="176"/>
      <c r="BZC181" s="176"/>
      <c r="BZD181" s="176"/>
      <c r="BZE181" s="176"/>
      <c r="BZF181" s="176"/>
      <c r="BZG181" s="176"/>
      <c r="BZH181" s="176"/>
      <c r="BZI181" s="176"/>
      <c r="BZJ181" s="176"/>
      <c r="BZK181" s="176"/>
      <c r="BZL181" s="176"/>
      <c r="BZM181" s="176"/>
      <c r="BZN181" s="176"/>
      <c r="BZO181" s="176"/>
      <c r="BZP181" s="176"/>
      <c r="BZQ181" s="176"/>
      <c r="BZR181" s="176"/>
      <c r="BZS181" s="176"/>
      <c r="BZT181" s="176"/>
      <c r="BZU181" s="176"/>
      <c r="BZV181" s="176"/>
      <c r="BZW181" s="176"/>
      <c r="BZX181" s="176"/>
      <c r="BZY181" s="176"/>
      <c r="BZZ181" s="176"/>
      <c r="CAA181" s="176"/>
      <c r="CAB181" s="176"/>
      <c r="CAC181" s="176"/>
      <c r="CAD181" s="176"/>
      <c r="CAE181" s="176"/>
      <c r="CAF181" s="176"/>
      <c r="CAG181" s="176"/>
      <c r="CAH181" s="176"/>
      <c r="CAI181" s="176"/>
      <c r="CAJ181" s="176"/>
      <c r="CAK181" s="176"/>
      <c r="CAL181" s="176"/>
      <c r="CAM181" s="176"/>
      <c r="CAN181" s="176"/>
      <c r="CAO181" s="176"/>
      <c r="CAP181" s="176"/>
      <c r="CAQ181" s="176"/>
      <c r="CAR181" s="176"/>
      <c r="CAS181" s="176"/>
      <c r="CAT181" s="176"/>
      <c r="CAU181" s="176"/>
      <c r="CAV181" s="176"/>
      <c r="CAW181" s="176"/>
      <c r="CAX181" s="176"/>
      <c r="CAY181" s="176"/>
      <c r="CAZ181" s="176"/>
      <c r="CBA181" s="176"/>
      <c r="CBB181" s="176"/>
      <c r="CBC181" s="176"/>
      <c r="CBD181" s="176"/>
      <c r="CBE181" s="176"/>
      <c r="CBF181" s="176"/>
      <c r="CBG181" s="176"/>
      <c r="CBH181" s="176"/>
      <c r="CBI181" s="176"/>
      <c r="CBJ181" s="176"/>
      <c r="CBK181" s="176"/>
      <c r="CBL181" s="176"/>
      <c r="CBM181" s="176"/>
      <c r="CBN181" s="176"/>
      <c r="CBO181" s="176"/>
      <c r="CBP181" s="176"/>
      <c r="CBQ181" s="176"/>
      <c r="CBR181" s="176"/>
      <c r="CBS181" s="176"/>
      <c r="CBT181" s="176"/>
      <c r="CBU181" s="176"/>
      <c r="CBV181" s="176"/>
      <c r="CBW181" s="176"/>
      <c r="CBX181" s="176"/>
      <c r="CBY181" s="176"/>
      <c r="CBZ181" s="176"/>
      <c r="CCA181" s="176"/>
      <c r="CCB181" s="176"/>
      <c r="CCC181" s="176"/>
      <c r="CCD181" s="176"/>
      <c r="CCE181" s="176"/>
      <c r="CCF181" s="176"/>
      <c r="CCG181" s="176"/>
      <c r="CCH181" s="176"/>
      <c r="CCI181" s="176"/>
      <c r="CCJ181" s="176"/>
      <c r="CCK181" s="176"/>
      <c r="CCL181" s="176"/>
      <c r="CCM181" s="176"/>
      <c r="CCN181" s="176"/>
      <c r="CCO181" s="176"/>
      <c r="CCP181" s="176"/>
      <c r="CCQ181" s="176"/>
      <c r="CCR181" s="176"/>
      <c r="CCS181" s="176"/>
      <c r="CCT181" s="176"/>
      <c r="CCU181" s="176"/>
      <c r="CCV181" s="176"/>
      <c r="CCW181" s="176"/>
      <c r="CCX181" s="176"/>
      <c r="CCY181" s="176"/>
      <c r="CCZ181" s="176"/>
      <c r="CDA181" s="176"/>
      <c r="CDB181" s="176"/>
      <c r="CDC181" s="176"/>
      <c r="CDD181" s="176"/>
      <c r="CDE181" s="176"/>
      <c r="CDF181" s="176"/>
      <c r="CDG181" s="176"/>
      <c r="CDH181" s="176"/>
      <c r="CDI181" s="176"/>
      <c r="CDJ181" s="176"/>
      <c r="CDK181" s="176"/>
      <c r="CDL181" s="176"/>
      <c r="CDM181" s="176"/>
      <c r="CDN181" s="176"/>
      <c r="CDO181" s="176"/>
      <c r="CDP181" s="176"/>
      <c r="CDQ181" s="176"/>
      <c r="CDR181" s="176"/>
      <c r="CDS181" s="176"/>
      <c r="CDT181" s="176"/>
      <c r="CDU181" s="176"/>
      <c r="CDV181" s="176"/>
      <c r="CDW181" s="176"/>
      <c r="CDX181" s="176"/>
      <c r="CDY181" s="176"/>
      <c r="CDZ181" s="176"/>
      <c r="CEA181" s="176"/>
      <c r="CEB181" s="176"/>
      <c r="CEC181" s="176"/>
      <c r="CED181" s="176"/>
      <c r="CEE181" s="176"/>
      <c r="CEF181" s="176"/>
      <c r="CEG181" s="176"/>
      <c r="CEH181" s="176"/>
      <c r="CEI181" s="176"/>
      <c r="CEJ181" s="176"/>
      <c r="CEK181" s="176"/>
      <c r="CEL181" s="176"/>
      <c r="CEM181" s="176"/>
      <c r="CEN181" s="176"/>
      <c r="CEO181" s="176"/>
      <c r="CEP181" s="176"/>
      <c r="CEQ181" s="176"/>
      <c r="CER181" s="176"/>
      <c r="CES181" s="176"/>
      <c r="CET181" s="176"/>
      <c r="CEU181" s="176"/>
      <c r="CEV181" s="176"/>
      <c r="CEW181" s="176"/>
      <c r="CEX181" s="176"/>
      <c r="CEY181" s="176"/>
      <c r="CEZ181" s="176"/>
      <c r="CFA181" s="176"/>
      <c r="CFB181" s="176"/>
      <c r="CFC181" s="176"/>
      <c r="CFD181" s="176"/>
      <c r="CFE181" s="176"/>
      <c r="CFF181" s="176"/>
      <c r="CFG181" s="176"/>
      <c r="CFH181" s="176"/>
      <c r="CFI181" s="176"/>
      <c r="CFJ181" s="176"/>
      <c r="CFK181" s="176"/>
      <c r="CFL181" s="176"/>
      <c r="CFM181" s="176"/>
      <c r="CFN181" s="176"/>
      <c r="CFO181" s="176"/>
      <c r="CFP181" s="176"/>
      <c r="CFQ181" s="176"/>
      <c r="CFR181" s="176"/>
      <c r="CFS181" s="176"/>
      <c r="CFT181" s="176"/>
      <c r="CFU181" s="176"/>
      <c r="CFV181" s="176"/>
      <c r="CFW181" s="176"/>
      <c r="CFX181" s="176"/>
      <c r="CFY181" s="176"/>
      <c r="CFZ181" s="176"/>
      <c r="CGA181" s="176"/>
      <c r="CGB181" s="176"/>
      <c r="CGC181" s="176"/>
      <c r="CGD181" s="176"/>
      <c r="CGE181" s="176"/>
      <c r="CGF181" s="176"/>
      <c r="CGG181" s="176"/>
      <c r="CGH181" s="176"/>
      <c r="CGI181" s="176"/>
      <c r="CGJ181" s="176"/>
      <c r="CGK181" s="176"/>
      <c r="CGL181" s="176"/>
      <c r="CGM181" s="176"/>
      <c r="CGN181" s="176"/>
      <c r="CGO181" s="176"/>
      <c r="CGP181" s="176"/>
      <c r="CGQ181" s="176"/>
      <c r="CGR181" s="176"/>
      <c r="CGS181" s="176"/>
      <c r="CGT181" s="176"/>
      <c r="CGU181" s="176"/>
      <c r="CGV181" s="176"/>
      <c r="CGW181" s="176"/>
      <c r="CGX181" s="176"/>
      <c r="CGY181" s="176"/>
      <c r="CGZ181" s="176"/>
      <c r="CHA181" s="176"/>
      <c r="CHB181" s="176"/>
      <c r="CHC181" s="176"/>
      <c r="CHD181" s="176"/>
      <c r="CHE181" s="176"/>
      <c r="CHF181" s="176"/>
      <c r="CHG181" s="176"/>
      <c r="CHH181" s="176"/>
      <c r="CHI181" s="176"/>
      <c r="CHJ181" s="176"/>
      <c r="CHK181" s="176"/>
      <c r="CHL181" s="176"/>
      <c r="CHM181" s="176"/>
      <c r="CHN181" s="176"/>
      <c r="CHO181" s="176"/>
      <c r="CHP181" s="176"/>
      <c r="CHQ181" s="176"/>
      <c r="CHR181" s="176"/>
      <c r="CHS181" s="176"/>
      <c r="CHT181" s="176"/>
      <c r="CHU181" s="176"/>
      <c r="CHV181" s="176"/>
      <c r="CHW181" s="176"/>
      <c r="CHX181" s="176"/>
      <c r="CHY181" s="176"/>
      <c r="CHZ181" s="176"/>
      <c r="CIA181" s="176"/>
      <c r="CIB181" s="176"/>
      <c r="CIC181" s="176"/>
      <c r="CID181" s="176"/>
      <c r="CIE181" s="176"/>
      <c r="CIF181" s="176"/>
      <c r="CIG181" s="176"/>
      <c r="CIH181" s="176"/>
      <c r="CII181" s="176"/>
      <c r="CIJ181" s="176"/>
      <c r="CIK181" s="176"/>
      <c r="CIL181" s="176"/>
      <c r="CIM181" s="176"/>
      <c r="CIN181" s="176"/>
      <c r="CIO181" s="176"/>
      <c r="CIP181" s="176"/>
      <c r="CIQ181" s="176"/>
      <c r="CIR181" s="176"/>
      <c r="CIS181" s="176"/>
      <c r="CIT181" s="176"/>
      <c r="CIU181" s="176"/>
      <c r="CIV181" s="176"/>
      <c r="CIW181" s="176"/>
      <c r="CIX181" s="176"/>
      <c r="CIY181" s="176"/>
      <c r="CIZ181" s="176"/>
      <c r="CJA181" s="176"/>
      <c r="CJB181" s="176"/>
      <c r="CJC181" s="176"/>
      <c r="CJD181" s="176"/>
      <c r="CJE181" s="176"/>
      <c r="CJF181" s="176"/>
      <c r="CJG181" s="176"/>
      <c r="CJH181" s="176"/>
      <c r="CJI181" s="176"/>
      <c r="CJJ181" s="176"/>
      <c r="CJK181" s="176"/>
      <c r="CJL181" s="176"/>
      <c r="CJM181" s="176"/>
      <c r="CJN181" s="176"/>
      <c r="CJO181" s="176"/>
      <c r="CJP181" s="176"/>
      <c r="CJQ181" s="176"/>
      <c r="CJR181" s="176"/>
      <c r="CJS181" s="176"/>
      <c r="CJT181" s="176"/>
      <c r="CJU181" s="176"/>
      <c r="CJV181" s="176"/>
      <c r="CJW181" s="176"/>
      <c r="CJX181" s="176"/>
      <c r="CJY181" s="176"/>
      <c r="CJZ181" s="176"/>
      <c r="CKA181" s="176"/>
      <c r="CKB181" s="176"/>
      <c r="CKC181" s="176"/>
      <c r="CKD181" s="176"/>
      <c r="CKE181" s="176"/>
      <c r="CKF181" s="176"/>
      <c r="CKG181" s="176"/>
      <c r="CKH181" s="176"/>
      <c r="CKI181" s="176"/>
      <c r="CKJ181" s="176"/>
      <c r="CKK181" s="176"/>
      <c r="CKL181" s="176"/>
      <c r="CKM181" s="176"/>
      <c r="CKN181" s="176"/>
      <c r="CKO181" s="176"/>
      <c r="CKP181" s="176"/>
      <c r="CKQ181" s="176"/>
      <c r="CKR181" s="176"/>
      <c r="CKS181" s="176"/>
      <c r="CKT181" s="176"/>
      <c r="CKU181" s="176"/>
      <c r="CKV181" s="176"/>
      <c r="CKW181" s="176"/>
      <c r="CKX181" s="176"/>
      <c r="CKY181" s="176"/>
      <c r="CKZ181" s="176"/>
      <c r="CLA181" s="176"/>
      <c r="CLB181" s="176"/>
      <c r="CLC181" s="176"/>
      <c r="CLD181" s="176"/>
      <c r="CLE181" s="176"/>
      <c r="CLF181" s="176"/>
      <c r="CLG181" s="176"/>
      <c r="CLH181" s="176"/>
      <c r="CLI181" s="176"/>
      <c r="CLJ181" s="176"/>
      <c r="CLK181" s="176"/>
      <c r="CLL181" s="176"/>
      <c r="CLM181" s="176"/>
      <c r="CLN181" s="176"/>
      <c r="CLO181" s="176"/>
      <c r="CLP181" s="176"/>
      <c r="CLQ181" s="176"/>
      <c r="CLR181" s="176"/>
      <c r="CLS181" s="176"/>
      <c r="CLT181" s="176"/>
      <c r="CLU181" s="176"/>
      <c r="CLV181" s="176"/>
      <c r="CLW181" s="176"/>
      <c r="CLX181" s="176"/>
      <c r="CLY181" s="176"/>
      <c r="CLZ181" s="176"/>
      <c r="CMA181" s="176"/>
      <c r="CMB181" s="176"/>
      <c r="CMC181" s="176"/>
      <c r="CMD181" s="176"/>
      <c r="CME181" s="176"/>
      <c r="CMF181" s="176"/>
      <c r="CMG181" s="176"/>
      <c r="CMH181" s="176"/>
      <c r="CMI181" s="176"/>
      <c r="CMJ181" s="176"/>
      <c r="CMK181" s="176"/>
      <c r="CML181" s="176"/>
      <c r="CMM181" s="176"/>
      <c r="CMN181" s="176"/>
      <c r="CMO181" s="176"/>
      <c r="CMP181" s="176"/>
      <c r="CMQ181" s="176"/>
      <c r="CMR181" s="176"/>
      <c r="CMS181" s="176"/>
      <c r="CMT181" s="176"/>
      <c r="CMU181" s="176"/>
      <c r="CMV181" s="176"/>
      <c r="CMW181" s="176"/>
      <c r="CMX181" s="176"/>
      <c r="CMY181" s="176"/>
      <c r="CMZ181" s="176"/>
      <c r="CNA181" s="176"/>
      <c r="CNB181" s="176"/>
      <c r="CNC181" s="176"/>
      <c r="CND181" s="176"/>
      <c r="CNE181" s="176"/>
      <c r="CNF181" s="176"/>
      <c r="CNG181" s="176"/>
      <c r="CNH181" s="176"/>
      <c r="CNI181" s="176"/>
      <c r="CNJ181" s="176"/>
      <c r="CNK181" s="176"/>
      <c r="CNL181" s="176"/>
      <c r="CNM181" s="176"/>
      <c r="CNN181" s="176"/>
      <c r="CNO181" s="176"/>
      <c r="CNP181" s="176"/>
      <c r="CNQ181" s="176"/>
      <c r="CNR181" s="176"/>
      <c r="CNS181" s="176"/>
      <c r="CNT181" s="176"/>
      <c r="CNU181" s="176"/>
      <c r="CNV181" s="176"/>
      <c r="CNW181" s="176"/>
      <c r="CNX181" s="176"/>
      <c r="CNY181" s="176"/>
      <c r="CNZ181" s="176"/>
      <c r="COA181" s="176"/>
      <c r="COB181" s="176"/>
      <c r="COC181" s="176"/>
      <c r="COD181" s="176"/>
      <c r="COE181" s="176"/>
      <c r="COF181" s="176"/>
      <c r="COG181" s="176"/>
      <c r="COH181" s="176"/>
      <c r="COI181" s="176"/>
      <c r="COJ181" s="176"/>
      <c r="COK181" s="176"/>
      <c r="COL181" s="176"/>
      <c r="COM181" s="176"/>
      <c r="CON181" s="176"/>
      <c r="COO181" s="176"/>
      <c r="COP181" s="176"/>
      <c r="COQ181" s="176"/>
      <c r="COR181" s="176"/>
      <c r="COS181" s="176"/>
      <c r="COT181" s="176"/>
      <c r="COU181" s="176"/>
      <c r="COV181" s="176"/>
      <c r="COW181" s="176"/>
      <c r="COX181" s="176"/>
      <c r="COY181" s="176"/>
      <c r="COZ181" s="176"/>
      <c r="CPA181" s="176"/>
      <c r="CPB181" s="176"/>
      <c r="CPC181" s="176"/>
      <c r="CPD181" s="176"/>
      <c r="CPE181" s="176"/>
      <c r="CPF181" s="176"/>
      <c r="CPG181" s="176"/>
      <c r="CPH181" s="176"/>
      <c r="CPI181" s="176"/>
      <c r="CPJ181" s="176"/>
      <c r="CPK181" s="176"/>
      <c r="CPL181" s="176"/>
      <c r="CPM181" s="176"/>
      <c r="CPN181" s="176"/>
      <c r="CPO181" s="176"/>
      <c r="CPP181" s="176"/>
      <c r="CPQ181" s="176"/>
      <c r="CPR181" s="176"/>
      <c r="CPS181" s="176"/>
      <c r="CPT181" s="176"/>
      <c r="CPU181" s="176"/>
      <c r="CPV181" s="176"/>
      <c r="CPW181" s="176"/>
      <c r="CPX181" s="176"/>
      <c r="CPY181" s="176"/>
      <c r="CPZ181" s="176"/>
      <c r="CQA181" s="176"/>
      <c r="CQB181" s="176"/>
      <c r="CQC181" s="176"/>
      <c r="CQD181" s="176"/>
      <c r="CQE181" s="176"/>
      <c r="CQF181" s="176"/>
      <c r="CQG181" s="176"/>
      <c r="CQH181" s="176"/>
      <c r="CQI181" s="176"/>
      <c r="CQJ181" s="176"/>
      <c r="CQK181" s="176"/>
      <c r="CQL181" s="176"/>
      <c r="CQM181" s="176"/>
      <c r="CQN181" s="176"/>
      <c r="CQO181" s="176"/>
      <c r="CQP181" s="176"/>
      <c r="CQQ181" s="176"/>
      <c r="CQR181" s="176"/>
      <c r="CQS181" s="176"/>
      <c r="CQT181" s="176"/>
      <c r="CQU181" s="176"/>
      <c r="CQV181" s="176"/>
      <c r="CQW181" s="176"/>
      <c r="CQX181" s="176"/>
      <c r="CQY181" s="176"/>
      <c r="CQZ181" s="176"/>
      <c r="CRA181" s="176"/>
      <c r="CRB181" s="176"/>
      <c r="CRC181" s="176"/>
      <c r="CRD181" s="176"/>
      <c r="CRE181" s="176"/>
      <c r="CRF181" s="176"/>
      <c r="CRG181" s="176"/>
      <c r="CRH181" s="176"/>
      <c r="CRI181" s="176"/>
      <c r="CRJ181" s="176"/>
      <c r="CRK181" s="176"/>
      <c r="CRL181" s="176"/>
      <c r="CRM181" s="176"/>
      <c r="CRN181" s="176"/>
      <c r="CRO181" s="176"/>
      <c r="CRP181" s="176"/>
      <c r="CRQ181" s="176"/>
      <c r="CRR181" s="176"/>
      <c r="CRS181" s="176"/>
      <c r="CRT181" s="176"/>
      <c r="CRU181" s="176"/>
      <c r="CRV181" s="176"/>
      <c r="CRW181" s="176"/>
      <c r="CRX181" s="176"/>
      <c r="CRY181" s="176"/>
      <c r="CRZ181" s="176"/>
      <c r="CSA181" s="176"/>
      <c r="CSB181" s="176"/>
      <c r="CSC181" s="176"/>
      <c r="CSD181" s="176"/>
      <c r="CSE181" s="176"/>
      <c r="CSF181" s="176"/>
      <c r="CSG181" s="176"/>
      <c r="CSH181" s="176"/>
      <c r="CSI181" s="176"/>
      <c r="CSJ181" s="176"/>
      <c r="CSK181" s="176"/>
      <c r="CSL181" s="176"/>
      <c r="CSM181" s="176"/>
      <c r="CSN181" s="176"/>
      <c r="CSO181" s="176"/>
      <c r="CSP181" s="176"/>
      <c r="CSQ181" s="176"/>
      <c r="CSR181" s="176"/>
      <c r="CSS181" s="176"/>
      <c r="CST181" s="176"/>
      <c r="CSU181" s="176"/>
      <c r="CSV181" s="176"/>
      <c r="CSW181" s="176"/>
      <c r="CSX181" s="176"/>
      <c r="CSY181" s="176"/>
      <c r="CSZ181" s="176"/>
      <c r="CTA181" s="176"/>
      <c r="CTB181" s="176"/>
      <c r="CTC181" s="176"/>
      <c r="CTD181" s="176"/>
      <c r="CTE181" s="176"/>
      <c r="CTF181" s="176"/>
      <c r="CTG181" s="176"/>
      <c r="CTH181" s="176"/>
      <c r="CTI181" s="176"/>
      <c r="CTJ181" s="176"/>
      <c r="CTK181" s="176"/>
      <c r="CTL181" s="176"/>
      <c r="CTM181" s="176"/>
      <c r="CTN181" s="176"/>
      <c r="CTO181" s="176"/>
      <c r="CTP181" s="176"/>
      <c r="CTQ181" s="176"/>
      <c r="CTR181" s="176"/>
      <c r="CTS181" s="176"/>
      <c r="CTT181" s="176"/>
      <c r="CTU181" s="176"/>
      <c r="CTV181" s="176"/>
      <c r="CTW181" s="176"/>
      <c r="CTX181" s="176"/>
      <c r="CTY181" s="176"/>
      <c r="CTZ181" s="176"/>
      <c r="CUA181" s="176"/>
      <c r="CUB181" s="176"/>
      <c r="CUC181" s="176"/>
      <c r="CUD181" s="176"/>
      <c r="CUE181" s="176"/>
      <c r="CUF181" s="176"/>
      <c r="CUG181" s="176"/>
      <c r="CUH181" s="176"/>
      <c r="CUI181" s="176"/>
      <c r="CUJ181" s="176"/>
      <c r="CUK181" s="176"/>
      <c r="CUL181" s="176"/>
      <c r="CUM181" s="176"/>
      <c r="CUN181" s="176"/>
      <c r="CUO181" s="176"/>
      <c r="CUP181" s="176"/>
      <c r="CUQ181" s="176"/>
      <c r="CUR181" s="176"/>
      <c r="CUS181" s="176"/>
      <c r="CUT181" s="176"/>
      <c r="CUU181" s="176"/>
      <c r="CUV181" s="176"/>
      <c r="CUW181" s="176"/>
      <c r="CUX181" s="176"/>
      <c r="CUY181" s="176"/>
      <c r="CUZ181" s="176"/>
      <c r="CVA181" s="176"/>
      <c r="CVB181" s="176"/>
      <c r="CVC181" s="176"/>
      <c r="CVD181" s="176"/>
      <c r="CVE181" s="176"/>
      <c r="CVF181" s="176"/>
      <c r="CVG181" s="176"/>
      <c r="CVH181" s="176"/>
      <c r="CVI181" s="176"/>
      <c r="CVJ181" s="176"/>
      <c r="CVK181" s="176"/>
      <c r="CVL181" s="176"/>
      <c r="CVM181" s="176"/>
      <c r="CVN181" s="176"/>
      <c r="CVO181" s="176"/>
      <c r="CVP181" s="176"/>
      <c r="CVQ181" s="176"/>
      <c r="CVR181" s="176"/>
      <c r="CVS181" s="176"/>
      <c r="CVT181" s="176"/>
      <c r="CVU181" s="176"/>
      <c r="CVV181" s="176"/>
      <c r="CVW181" s="176"/>
      <c r="CVX181" s="176"/>
      <c r="CVY181" s="176"/>
      <c r="CVZ181" s="176"/>
      <c r="CWA181" s="176"/>
      <c r="CWB181" s="176"/>
      <c r="CWC181" s="176"/>
      <c r="CWD181" s="176"/>
      <c r="CWE181" s="176"/>
      <c r="CWF181" s="176"/>
      <c r="CWG181" s="176"/>
      <c r="CWH181" s="176"/>
      <c r="CWI181" s="176"/>
      <c r="CWJ181" s="176"/>
      <c r="CWK181" s="176"/>
      <c r="CWL181" s="176"/>
      <c r="CWM181" s="176"/>
      <c r="CWN181" s="176"/>
      <c r="CWO181" s="176"/>
      <c r="CWP181" s="176"/>
      <c r="CWQ181" s="176"/>
      <c r="CWR181" s="176"/>
      <c r="CWS181" s="176"/>
      <c r="CWT181" s="176"/>
      <c r="CWU181" s="176"/>
      <c r="CWV181" s="176"/>
      <c r="CWW181" s="176"/>
      <c r="CWX181" s="176"/>
      <c r="CWY181" s="176"/>
      <c r="CWZ181" s="176"/>
      <c r="CXA181" s="176"/>
      <c r="CXB181" s="176"/>
      <c r="CXC181" s="176"/>
      <c r="CXD181" s="176"/>
      <c r="CXE181" s="176"/>
      <c r="CXF181" s="176"/>
      <c r="CXG181" s="176"/>
      <c r="CXH181" s="176"/>
      <c r="CXI181" s="176"/>
      <c r="CXJ181" s="176"/>
      <c r="CXK181" s="176"/>
      <c r="CXL181" s="176"/>
      <c r="CXM181" s="176"/>
      <c r="CXN181" s="176"/>
      <c r="CXO181" s="176"/>
      <c r="CXP181" s="176"/>
      <c r="CXQ181" s="176"/>
      <c r="CXR181" s="176"/>
      <c r="CXS181" s="176"/>
      <c r="CXT181" s="176"/>
      <c r="CXU181" s="176"/>
      <c r="CXV181" s="176"/>
      <c r="CXW181" s="176"/>
      <c r="CXX181" s="176"/>
      <c r="CXY181" s="176"/>
      <c r="CXZ181" s="176"/>
      <c r="CYA181" s="176"/>
      <c r="CYB181" s="176"/>
      <c r="CYC181" s="176"/>
      <c r="CYD181" s="176"/>
      <c r="CYE181" s="176"/>
      <c r="CYF181" s="176"/>
      <c r="CYG181" s="176"/>
      <c r="CYH181" s="176"/>
      <c r="CYI181" s="176"/>
      <c r="CYJ181" s="176"/>
      <c r="CYK181" s="176"/>
      <c r="CYL181" s="176"/>
      <c r="CYM181" s="176"/>
      <c r="CYN181" s="176"/>
      <c r="CYO181" s="176"/>
      <c r="CYP181" s="176"/>
      <c r="CYQ181" s="176"/>
      <c r="CYR181" s="176"/>
      <c r="CYS181" s="176"/>
      <c r="CYT181" s="176"/>
      <c r="CYU181" s="176"/>
      <c r="CYV181" s="176"/>
      <c r="CYW181" s="176"/>
      <c r="CYX181" s="176"/>
      <c r="CYY181" s="176"/>
      <c r="CYZ181" s="176"/>
      <c r="CZA181" s="176"/>
      <c r="CZB181" s="176"/>
      <c r="CZC181" s="176"/>
      <c r="CZD181" s="176"/>
      <c r="CZE181" s="176"/>
      <c r="CZF181" s="176"/>
      <c r="CZG181" s="176"/>
      <c r="CZH181" s="176"/>
      <c r="CZI181" s="176"/>
      <c r="CZJ181" s="176"/>
      <c r="CZK181" s="176"/>
      <c r="CZL181" s="176"/>
      <c r="CZM181" s="176"/>
      <c r="CZN181" s="176"/>
      <c r="CZO181" s="176"/>
      <c r="CZP181" s="176"/>
      <c r="CZQ181" s="176"/>
      <c r="CZR181" s="176"/>
      <c r="CZS181" s="176"/>
      <c r="CZT181" s="176"/>
      <c r="CZU181" s="176"/>
      <c r="CZV181" s="176"/>
      <c r="CZW181" s="176"/>
      <c r="CZX181" s="176"/>
      <c r="CZY181" s="176"/>
      <c r="CZZ181" s="176"/>
      <c r="DAA181" s="176"/>
      <c r="DAB181" s="176"/>
      <c r="DAC181" s="176"/>
      <c r="DAD181" s="176"/>
      <c r="DAE181" s="176"/>
      <c r="DAF181" s="176"/>
      <c r="DAG181" s="176"/>
      <c r="DAH181" s="176"/>
      <c r="DAI181" s="176"/>
      <c r="DAJ181" s="176"/>
      <c r="DAK181" s="176"/>
      <c r="DAL181" s="176"/>
      <c r="DAM181" s="176"/>
      <c r="DAN181" s="176"/>
      <c r="DAO181" s="176"/>
      <c r="DAP181" s="176"/>
      <c r="DAQ181" s="176"/>
      <c r="DAR181" s="176"/>
      <c r="DAS181" s="176"/>
      <c r="DAT181" s="176"/>
      <c r="DAU181" s="176"/>
      <c r="DAV181" s="176"/>
      <c r="DAW181" s="176"/>
      <c r="DAX181" s="176"/>
      <c r="DAY181" s="176"/>
      <c r="DAZ181" s="176"/>
      <c r="DBA181" s="176"/>
      <c r="DBB181" s="176"/>
      <c r="DBC181" s="176"/>
      <c r="DBD181" s="176"/>
      <c r="DBE181" s="176"/>
      <c r="DBF181" s="176"/>
      <c r="DBG181" s="176"/>
      <c r="DBH181" s="176"/>
      <c r="DBI181" s="176"/>
      <c r="DBJ181" s="176"/>
      <c r="DBK181" s="176"/>
      <c r="DBL181" s="176"/>
      <c r="DBM181" s="176"/>
      <c r="DBN181" s="176"/>
      <c r="DBO181" s="176"/>
      <c r="DBP181" s="176"/>
      <c r="DBQ181" s="176"/>
      <c r="DBR181" s="176"/>
      <c r="DBS181" s="176"/>
      <c r="DBT181" s="176"/>
      <c r="DBU181" s="176"/>
      <c r="DBV181" s="176"/>
      <c r="DBW181" s="176"/>
      <c r="DBX181" s="176"/>
      <c r="DBY181" s="176"/>
      <c r="DBZ181" s="176"/>
      <c r="DCA181" s="176"/>
      <c r="DCB181" s="176"/>
      <c r="DCC181" s="176"/>
      <c r="DCD181" s="176"/>
      <c r="DCE181" s="176"/>
      <c r="DCF181" s="176"/>
      <c r="DCG181" s="176"/>
      <c r="DCH181" s="176"/>
      <c r="DCI181" s="176"/>
      <c r="DCJ181" s="176"/>
      <c r="DCK181" s="176"/>
      <c r="DCL181" s="176"/>
      <c r="DCM181" s="176"/>
      <c r="DCN181" s="176"/>
      <c r="DCO181" s="176"/>
      <c r="DCP181" s="176"/>
      <c r="DCQ181" s="176"/>
      <c r="DCR181" s="176"/>
      <c r="DCS181" s="176"/>
      <c r="DCT181" s="176"/>
      <c r="DCU181" s="176"/>
      <c r="DCV181" s="176"/>
      <c r="DCW181" s="176"/>
      <c r="DCX181" s="176"/>
      <c r="DCY181" s="176"/>
      <c r="DCZ181" s="176"/>
      <c r="DDA181" s="176"/>
      <c r="DDB181" s="176"/>
      <c r="DDC181" s="176"/>
      <c r="DDD181" s="176"/>
      <c r="DDE181" s="176"/>
      <c r="DDF181" s="176"/>
      <c r="DDG181" s="176"/>
      <c r="DDH181" s="176"/>
      <c r="DDI181" s="176"/>
      <c r="DDJ181" s="176"/>
      <c r="DDK181" s="176"/>
      <c r="DDL181" s="176"/>
      <c r="DDM181" s="176"/>
      <c r="DDN181" s="176"/>
      <c r="DDO181" s="176"/>
      <c r="DDP181" s="176"/>
      <c r="DDQ181" s="176"/>
      <c r="DDR181" s="176"/>
      <c r="DDS181" s="176"/>
      <c r="DDT181" s="176"/>
      <c r="DDU181" s="176"/>
      <c r="DDV181" s="176"/>
      <c r="DDW181" s="176"/>
      <c r="DDX181" s="176"/>
      <c r="DDY181" s="176"/>
      <c r="DDZ181" s="176"/>
      <c r="DEA181" s="176"/>
      <c r="DEB181" s="176"/>
      <c r="DEC181" s="176"/>
      <c r="DED181" s="176"/>
      <c r="DEE181" s="176"/>
      <c r="DEF181" s="176"/>
      <c r="DEG181" s="176"/>
      <c r="DEH181" s="176"/>
      <c r="DEI181" s="176"/>
      <c r="DEJ181" s="176"/>
      <c r="DEK181" s="176"/>
      <c r="DEL181" s="176"/>
      <c r="DEM181" s="176"/>
      <c r="DEN181" s="176"/>
      <c r="DEO181" s="176"/>
      <c r="DEP181" s="176"/>
      <c r="DEQ181" s="176"/>
      <c r="DER181" s="176"/>
      <c r="DES181" s="176"/>
      <c r="DET181" s="176"/>
      <c r="DEU181" s="176"/>
      <c r="DEV181" s="176"/>
      <c r="DEW181" s="176"/>
      <c r="DEX181" s="176"/>
      <c r="DEY181" s="176"/>
      <c r="DEZ181" s="176"/>
      <c r="DFA181" s="176"/>
      <c r="DFB181" s="176"/>
      <c r="DFC181" s="176"/>
      <c r="DFD181" s="176"/>
      <c r="DFE181" s="176"/>
      <c r="DFF181" s="176"/>
      <c r="DFG181" s="176"/>
      <c r="DFH181" s="176"/>
      <c r="DFI181" s="176"/>
      <c r="DFJ181" s="176"/>
      <c r="DFK181" s="176"/>
      <c r="DFL181" s="176"/>
      <c r="DFM181" s="176"/>
      <c r="DFN181" s="176"/>
      <c r="DFO181" s="176"/>
      <c r="DFP181" s="176"/>
      <c r="DFQ181" s="176"/>
      <c r="DFR181" s="176"/>
      <c r="DFS181" s="176"/>
      <c r="DFT181" s="176"/>
      <c r="DFU181" s="176"/>
      <c r="DFV181" s="176"/>
      <c r="DFW181" s="176"/>
      <c r="DFX181" s="176"/>
      <c r="DFY181" s="176"/>
      <c r="DFZ181" s="176"/>
      <c r="DGA181" s="176"/>
      <c r="DGB181" s="176"/>
      <c r="DGC181" s="176"/>
      <c r="DGD181" s="176"/>
      <c r="DGE181" s="176"/>
      <c r="DGF181" s="176"/>
      <c r="DGG181" s="176"/>
      <c r="DGH181" s="176"/>
      <c r="DGI181" s="176"/>
      <c r="DGJ181" s="176"/>
      <c r="DGK181" s="176"/>
      <c r="DGL181" s="176"/>
      <c r="DGM181" s="176"/>
      <c r="DGN181" s="176"/>
      <c r="DGO181" s="176"/>
      <c r="DGP181" s="176"/>
      <c r="DGQ181" s="176"/>
      <c r="DGR181" s="176"/>
      <c r="DGS181" s="176"/>
      <c r="DGT181" s="176"/>
      <c r="DGU181" s="176"/>
      <c r="DGV181" s="176"/>
      <c r="DGW181" s="176"/>
      <c r="DGX181" s="176"/>
      <c r="DGY181" s="176"/>
      <c r="DGZ181" s="176"/>
      <c r="DHA181" s="176"/>
      <c r="DHB181" s="176"/>
      <c r="DHC181" s="176"/>
      <c r="DHD181" s="176"/>
      <c r="DHE181" s="176"/>
      <c r="DHF181" s="176"/>
      <c r="DHG181" s="176"/>
      <c r="DHH181" s="176"/>
      <c r="DHI181" s="176"/>
      <c r="DHJ181" s="176"/>
      <c r="DHK181" s="176"/>
      <c r="DHL181" s="176"/>
      <c r="DHM181" s="176"/>
      <c r="DHN181" s="176"/>
      <c r="DHO181" s="176"/>
      <c r="DHP181" s="176"/>
      <c r="DHQ181" s="176"/>
      <c r="DHR181" s="176"/>
      <c r="DHS181" s="176"/>
      <c r="DHT181" s="176"/>
      <c r="DHU181" s="176"/>
      <c r="DHV181" s="176"/>
      <c r="DHW181" s="176"/>
      <c r="DHX181" s="176"/>
      <c r="DHY181" s="176"/>
      <c r="DHZ181" s="176"/>
      <c r="DIA181" s="176"/>
      <c r="DIB181" s="176"/>
      <c r="DIC181" s="176"/>
      <c r="DID181" s="176"/>
      <c r="DIE181" s="176"/>
      <c r="DIF181" s="176"/>
      <c r="DIG181" s="176"/>
      <c r="DIH181" s="176"/>
      <c r="DII181" s="176"/>
      <c r="DIJ181" s="176"/>
      <c r="DIK181" s="176"/>
      <c r="DIL181" s="176"/>
      <c r="DIM181" s="176"/>
      <c r="DIN181" s="176"/>
      <c r="DIO181" s="176"/>
      <c r="DIP181" s="176"/>
      <c r="DIQ181" s="176"/>
      <c r="DIR181" s="176"/>
      <c r="DIS181" s="176"/>
      <c r="DIT181" s="176"/>
      <c r="DIU181" s="176"/>
      <c r="DIV181" s="176"/>
      <c r="DIW181" s="176"/>
      <c r="DIX181" s="176"/>
      <c r="DIY181" s="176"/>
      <c r="DIZ181" s="176"/>
      <c r="DJA181" s="176"/>
      <c r="DJB181" s="176"/>
      <c r="DJC181" s="176"/>
      <c r="DJD181" s="176"/>
      <c r="DJE181" s="176"/>
      <c r="DJF181" s="176"/>
      <c r="DJG181" s="176"/>
      <c r="DJH181" s="176"/>
      <c r="DJI181" s="176"/>
      <c r="DJJ181" s="176"/>
      <c r="DJK181" s="176"/>
      <c r="DJL181" s="176"/>
      <c r="DJM181" s="176"/>
      <c r="DJN181" s="176"/>
      <c r="DJO181" s="176"/>
      <c r="DJP181" s="176"/>
      <c r="DJQ181" s="176"/>
      <c r="DJR181" s="176"/>
      <c r="DJS181" s="176"/>
      <c r="DJT181" s="176"/>
      <c r="DJU181" s="176"/>
      <c r="DJV181" s="176"/>
      <c r="DJW181" s="176"/>
      <c r="DJX181" s="176"/>
      <c r="DJY181" s="176"/>
      <c r="DJZ181" s="176"/>
      <c r="DKA181" s="176"/>
      <c r="DKB181" s="176"/>
      <c r="DKC181" s="176"/>
      <c r="DKD181" s="176"/>
      <c r="DKE181" s="176"/>
      <c r="DKF181" s="176"/>
      <c r="DKG181" s="176"/>
      <c r="DKH181" s="176"/>
      <c r="DKI181" s="176"/>
      <c r="DKJ181" s="176"/>
      <c r="DKK181" s="176"/>
      <c r="DKL181" s="176"/>
      <c r="DKM181" s="176"/>
      <c r="DKN181" s="176"/>
      <c r="DKO181" s="176"/>
      <c r="DKP181" s="176"/>
      <c r="DKQ181" s="176"/>
      <c r="DKR181" s="176"/>
      <c r="DKS181" s="176"/>
      <c r="DKT181" s="176"/>
      <c r="DKU181" s="176"/>
      <c r="DKV181" s="176"/>
      <c r="DKW181" s="176"/>
      <c r="DKX181" s="176"/>
      <c r="DKY181" s="176"/>
      <c r="DKZ181" s="176"/>
      <c r="DLA181" s="176"/>
      <c r="DLB181" s="176"/>
      <c r="DLC181" s="176"/>
      <c r="DLD181" s="176"/>
      <c r="DLE181" s="176"/>
      <c r="DLF181" s="176"/>
      <c r="DLG181" s="176"/>
      <c r="DLH181" s="176"/>
      <c r="DLI181" s="176"/>
      <c r="DLJ181" s="176"/>
      <c r="DLK181" s="176"/>
      <c r="DLL181" s="176"/>
      <c r="DLM181" s="176"/>
      <c r="DLN181" s="176"/>
      <c r="DLO181" s="176"/>
      <c r="DLP181" s="176"/>
      <c r="DLQ181" s="176"/>
      <c r="DLR181" s="176"/>
      <c r="DLS181" s="176"/>
      <c r="DLT181" s="176"/>
      <c r="DLU181" s="176"/>
      <c r="DLV181" s="176"/>
      <c r="DLW181" s="176"/>
      <c r="DLX181" s="176"/>
      <c r="DLY181" s="176"/>
      <c r="DLZ181" s="176"/>
      <c r="DMA181" s="176"/>
      <c r="DMB181" s="176"/>
      <c r="DMC181" s="176"/>
      <c r="DMD181" s="176"/>
      <c r="DME181" s="176"/>
      <c r="DMF181" s="176"/>
      <c r="DMG181" s="176"/>
      <c r="DMH181" s="176"/>
      <c r="DMI181" s="176"/>
      <c r="DMJ181" s="176"/>
      <c r="DMK181" s="176"/>
      <c r="DML181" s="176"/>
      <c r="DMM181" s="176"/>
      <c r="DMN181" s="176"/>
      <c r="DMO181" s="176"/>
      <c r="DMP181" s="176"/>
      <c r="DMQ181" s="176"/>
      <c r="DMR181" s="176"/>
      <c r="DMS181" s="176"/>
      <c r="DMT181" s="176"/>
      <c r="DMU181" s="176"/>
      <c r="DMV181" s="176"/>
      <c r="DMW181" s="176"/>
      <c r="DMX181" s="176"/>
      <c r="DMY181" s="176"/>
      <c r="DMZ181" s="176"/>
      <c r="DNA181" s="176"/>
      <c r="DNB181" s="176"/>
      <c r="DNC181" s="176"/>
      <c r="DND181" s="176"/>
      <c r="DNE181" s="176"/>
      <c r="DNF181" s="176"/>
      <c r="DNG181" s="176"/>
      <c r="DNH181" s="176"/>
      <c r="DNI181" s="176"/>
      <c r="DNJ181" s="176"/>
      <c r="DNK181" s="176"/>
      <c r="DNL181" s="176"/>
      <c r="DNM181" s="176"/>
      <c r="DNN181" s="176"/>
      <c r="DNO181" s="176"/>
      <c r="DNP181" s="176"/>
      <c r="DNQ181" s="176"/>
      <c r="DNR181" s="176"/>
      <c r="DNS181" s="176"/>
      <c r="DNT181" s="176"/>
      <c r="DNU181" s="176"/>
      <c r="DNV181" s="176"/>
      <c r="DNW181" s="176"/>
      <c r="DNX181" s="176"/>
      <c r="DNY181" s="176"/>
      <c r="DNZ181" s="176"/>
      <c r="DOA181" s="176"/>
      <c r="DOB181" s="176"/>
      <c r="DOC181" s="176"/>
      <c r="DOD181" s="176"/>
      <c r="DOE181" s="176"/>
      <c r="DOF181" s="176"/>
      <c r="DOG181" s="176"/>
      <c r="DOH181" s="176"/>
      <c r="DOI181" s="176"/>
      <c r="DOJ181" s="176"/>
      <c r="DOK181" s="176"/>
      <c r="DOL181" s="176"/>
      <c r="DOM181" s="176"/>
      <c r="DON181" s="176"/>
      <c r="DOO181" s="176"/>
      <c r="DOP181" s="176"/>
      <c r="DOQ181" s="176"/>
      <c r="DOR181" s="176"/>
      <c r="DOS181" s="176"/>
      <c r="DOT181" s="176"/>
      <c r="DOU181" s="176"/>
      <c r="DOV181" s="176"/>
      <c r="DOW181" s="176"/>
      <c r="DOX181" s="176"/>
      <c r="DOY181" s="176"/>
      <c r="DOZ181" s="176"/>
      <c r="DPA181" s="176"/>
      <c r="DPB181" s="176"/>
      <c r="DPC181" s="176"/>
      <c r="DPD181" s="176"/>
      <c r="DPE181" s="176"/>
      <c r="DPF181" s="176"/>
      <c r="DPG181" s="176"/>
      <c r="DPH181" s="176"/>
      <c r="DPI181" s="176"/>
      <c r="DPJ181" s="176"/>
      <c r="DPK181" s="176"/>
      <c r="DPL181" s="176"/>
      <c r="DPM181" s="176"/>
      <c r="DPN181" s="176"/>
      <c r="DPO181" s="176"/>
      <c r="DPP181" s="176"/>
      <c r="DPQ181" s="176"/>
      <c r="DPR181" s="176"/>
      <c r="DPS181" s="176"/>
      <c r="DPT181" s="176"/>
      <c r="DPU181" s="176"/>
      <c r="DPV181" s="176"/>
      <c r="DPW181" s="176"/>
      <c r="DPX181" s="176"/>
      <c r="DPY181" s="176"/>
      <c r="DPZ181" s="176"/>
      <c r="DQA181" s="176"/>
      <c r="DQB181" s="176"/>
      <c r="DQC181" s="176"/>
      <c r="DQD181" s="176"/>
      <c r="DQE181" s="176"/>
      <c r="DQF181" s="176"/>
      <c r="DQG181" s="176"/>
      <c r="DQH181" s="176"/>
      <c r="DQI181" s="176"/>
      <c r="DQJ181" s="176"/>
      <c r="DQK181" s="176"/>
      <c r="DQL181" s="176"/>
      <c r="DQM181" s="176"/>
      <c r="DQN181" s="176"/>
      <c r="DQO181" s="176"/>
      <c r="DQP181" s="176"/>
      <c r="DQQ181" s="176"/>
      <c r="DQR181" s="176"/>
      <c r="DQS181" s="176"/>
      <c r="DQT181" s="176"/>
      <c r="DQU181" s="176"/>
      <c r="DQV181" s="176"/>
      <c r="DQW181" s="176"/>
      <c r="DQX181" s="176"/>
      <c r="DQY181" s="176"/>
      <c r="DQZ181" s="176"/>
      <c r="DRA181" s="176"/>
      <c r="DRB181" s="176"/>
      <c r="DRC181" s="176"/>
      <c r="DRD181" s="176"/>
      <c r="DRE181" s="176"/>
      <c r="DRF181" s="176"/>
      <c r="DRG181" s="176"/>
      <c r="DRH181" s="176"/>
      <c r="DRI181" s="176"/>
      <c r="DRJ181" s="176"/>
      <c r="DRK181" s="176"/>
      <c r="DRL181" s="176"/>
      <c r="DRM181" s="176"/>
      <c r="DRN181" s="176"/>
      <c r="DRO181" s="176"/>
      <c r="DRP181" s="176"/>
      <c r="DRQ181" s="176"/>
      <c r="DRR181" s="176"/>
      <c r="DRS181" s="176"/>
      <c r="DRT181" s="176"/>
      <c r="DRU181" s="176"/>
      <c r="DRV181" s="176"/>
      <c r="DRW181" s="176"/>
      <c r="DRX181" s="176"/>
      <c r="DRY181" s="176"/>
      <c r="DRZ181" s="176"/>
      <c r="DSA181" s="176"/>
      <c r="DSB181" s="176"/>
      <c r="DSC181" s="176"/>
      <c r="DSD181" s="176"/>
      <c r="DSE181" s="176"/>
      <c r="DSF181" s="176"/>
      <c r="DSG181" s="176"/>
      <c r="DSH181" s="176"/>
      <c r="DSI181" s="176"/>
      <c r="DSJ181" s="176"/>
      <c r="DSK181" s="176"/>
      <c r="DSL181" s="176"/>
      <c r="DSM181" s="176"/>
      <c r="DSN181" s="176"/>
      <c r="DSO181" s="176"/>
      <c r="DSP181" s="176"/>
      <c r="DSQ181" s="176"/>
      <c r="DSR181" s="176"/>
      <c r="DSS181" s="176"/>
      <c r="DST181" s="176"/>
      <c r="DSU181" s="176"/>
      <c r="DSV181" s="176"/>
      <c r="DSW181" s="176"/>
      <c r="DSX181" s="176"/>
      <c r="DSY181" s="176"/>
      <c r="DSZ181" s="176"/>
      <c r="DTA181" s="176"/>
      <c r="DTB181" s="176"/>
      <c r="DTC181" s="176"/>
      <c r="DTD181" s="176"/>
      <c r="DTE181" s="176"/>
      <c r="DTF181" s="176"/>
      <c r="DTG181" s="176"/>
      <c r="DTH181" s="176"/>
      <c r="DTI181" s="176"/>
      <c r="DTJ181" s="176"/>
      <c r="DTK181" s="176"/>
      <c r="DTL181" s="176"/>
      <c r="DTM181" s="176"/>
      <c r="DTN181" s="176"/>
      <c r="DTO181" s="176"/>
      <c r="DTP181" s="176"/>
      <c r="DTQ181" s="176"/>
      <c r="DTR181" s="176"/>
      <c r="DTS181" s="176"/>
      <c r="DTT181" s="176"/>
      <c r="DTU181" s="176"/>
      <c r="DTV181" s="176"/>
      <c r="DTW181" s="176"/>
      <c r="DTX181" s="176"/>
      <c r="DTY181" s="176"/>
      <c r="DTZ181" s="176"/>
      <c r="DUA181" s="176"/>
      <c r="DUB181" s="176"/>
      <c r="DUC181" s="176"/>
      <c r="DUD181" s="176"/>
      <c r="DUE181" s="176"/>
      <c r="DUF181" s="176"/>
      <c r="DUG181" s="176"/>
      <c r="DUH181" s="176"/>
      <c r="DUI181" s="176"/>
      <c r="DUJ181" s="176"/>
      <c r="DUK181" s="176"/>
      <c r="DUL181" s="176"/>
      <c r="DUM181" s="176"/>
      <c r="DUN181" s="176"/>
      <c r="DUO181" s="176"/>
      <c r="DUP181" s="176"/>
      <c r="DUQ181" s="176"/>
      <c r="DUR181" s="176"/>
      <c r="DUS181" s="176"/>
      <c r="DUT181" s="176"/>
      <c r="DUU181" s="176"/>
      <c r="DUV181" s="176"/>
      <c r="DUW181" s="176"/>
      <c r="DUX181" s="176"/>
      <c r="DUY181" s="176"/>
      <c r="DUZ181" s="176"/>
      <c r="DVA181" s="176"/>
      <c r="DVB181" s="176"/>
      <c r="DVC181" s="176"/>
      <c r="DVD181" s="176"/>
      <c r="DVE181" s="176"/>
      <c r="DVF181" s="176"/>
      <c r="DVG181" s="176"/>
      <c r="DVH181" s="176"/>
      <c r="DVI181" s="176"/>
      <c r="DVJ181" s="176"/>
      <c r="DVK181" s="176"/>
      <c r="DVL181" s="176"/>
      <c r="DVM181" s="176"/>
      <c r="DVN181" s="176"/>
      <c r="DVO181" s="176"/>
      <c r="DVP181" s="176"/>
      <c r="DVQ181" s="176"/>
      <c r="DVR181" s="176"/>
      <c r="DVS181" s="176"/>
      <c r="DVT181" s="176"/>
      <c r="DVU181" s="176"/>
      <c r="DVV181" s="176"/>
      <c r="DVW181" s="176"/>
      <c r="DVX181" s="176"/>
      <c r="DVY181" s="176"/>
      <c r="DVZ181" s="176"/>
      <c r="DWA181" s="176"/>
      <c r="DWB181" s="176"/>
      <c r="DWC181" s="176"/>
      <c r="DWD181" s="176"/>
      <c r="DWE181" s="176"/>
      <c r="DWF181" s="176"/>
      <c r="DWG181" s="176"/>
      <c r="DWH181" s="176"/>
      <c r="DWI181" s="176"/>
      <c r="DWJ181" s="176"/>
      <c r="DWK181" s="176"/>
      <c r="DWL181" s="176"/>
      <c r="DWM181" s="176"/>
      <c r="DWN181" s="176"/>
      <c r="DWO181" s="176"/>
      <c r="DWP181" s="176"/>
      <c r="DWQ181" s="176"/>
      <c r="DWR181" s="176"/>
      <c r="DWS181" s="176"/>
      <c r="DWT181" s="176"/>
      <c r="DWU181" s="176"/>
      <c r="DWV181" s="176"/>
      <c r="DWW181" s="176"/>
      <c r="DWX181" s="176"/>
      <c r="DWY181" s="176"/>
      <c r="DWZ181" s="176"/>
      <c r="DXA181" s="176"/>
      <c r="DXB181" s="176"/>
      <c r="DXC181" s="176"/>
      <c r="DXD181" s="176"/>
      <c r="DXE181" s="176"/>
      <c r="DXF181" s="176"/>
      <c r="DXG181" s="176"/>
      <c r="DXH181" s="176"/>
      <c r="DXI181" s="176"/>
      <c r="DXJ181" s="176"/>
      <c r="DXK181" s="176"/>
      <c r="DXL181" s="176"/>
      <c r="DXM181" s="176"/>
      <c r="DXN181" s="176"/>
      <c r="DXO181" s="176"/>
      <c r="DXP181" s="176"/>
      <c r="DXQ181" s="176"/>
      <c r="DXR181" s="176"/>
      <c r="DXS181" s="176"/>
      <c r="DXT181" s="176"/>
      <c r="DXU181" s="176"/>
      <c r="DXV181" s="176"/>
      <c r="DXW181" s="176"/>
      <c r="DXX181" s="176"/>
      <c r="DXY181" s="176"/>
      <c r="DXZ181" s="176"/>
      <c r="DYA181" s="176"/>
      <c r="DYB181" s="176"/>
      <c r="DYC181" s="176"/>
      <c r="DYD181" s="176"/>
      <c r="DYE181" s="176"/>
      <c r="DYF181" s="176"/>
      <c r="DYG181" s="176"/>
      <c r="DYH181" s="176"/>
      <c r="DYI181" s="176"/>
      <c r="DYJ181" s="176"/>
      <c r="DYK181" s="176"/>
      <c r="DYL181" s="176"/>
      <c r="DYM181" s="176"/>
      <c r="DYN181" s="176"/>
      <c r="DYO181" s="176"/>
      <c r="DYP181" s="176"/>
      <c r="DYQ181" s="176"/>
      <c r="DYR181" s="176"/>
      <c r="DYS181" s="176"/>
      <c r="DYT181" s="176"/>
      <c r="DYU181" s="176"/>
      <c r="DYV181" s="176"/>
      <c r="DYW181" s="176"/>
      <c r="DYX181" s="176"/>
      <c r="DYY181" s="176"/>
      <c r="DYZ181" s="176"/>
      <c r="DZA181" s="176"/>
      <c r="DZB181" s="176"/>
      <c r="DZC181" s="176"/>
      <c r="DZD181" s="176"/>
      <c r="DZE181" s="176"/>
      <c r="DZF181" s="176"/>
      <c r="DZG181" s="176"/>
      <c r="DZH181" s="176"/>
      <c r="DZI181" s="176"/>
      <c r="DZJ181" s="176"/>
      <c r="DZK181" s="176"/>
      <c r="DZL181" s="176"/>
      <c r="DZM181" s="176"/>
      <c r="DZN181" s="176"/>
      <c r="DZO181" s="176"/>
      <c r="DZP181" s="176"/>
      <c r="DZQ181" s="176"/>
      <c r="DZR181" s="176"/>
      <c r="DZS181" s="176"/>
      <c r="DZT181" s="176"/>
      <c r="DZU181" s="176"/>
      <c r="DZV181" s="176"/>
      <c r="DZW181" s="176"/>
      <c r="DZX181" s="176"/>
      <c r="DZY181" s="176"/>
      <c r="DZZ181" s="176"/>
      <c r="EAA181" s="176"/>
      <c r="EAB181" s="176"/>
      <c r="EAC181" s="176"/>
      <c r="EAD181" s="176"/>
      <c r="EAE181" s="176"/>
      <c r="EAF181" s="176"/>
      <c r="EAG181" s="176"/>
      <c r="EAH181" s="176"/>
      <c r="EAI181" s="176"/>
      <c r="EAJ181" s="176"/>
      <c r="EAK181" s="176"/>
      <c r="EAL181" s="176"/>
      <c r="EAM181" s="176"/>
      <c r="EAN181" s="176"/>
      <c r="EAO181" s="176"/>
      <c r="EAP181" s="176"/>
      <c r="EAQ181" s="176"/>
      <c r="EAR181" s="176"/>
      <c r="EAS181" s="176"/>
      <c r="EAT181" s="176"/>
      <c r="EAU181" s="176"/>
      <c r="EAV181" s="176"/>
      <c r="EAW181" s="176"/>
      <c r="EAX181" s="176"/>
      <c r="EAY181" s="176"/>
      <c r="EAZ181" s="176"/>
      <c r="EBA181" s="176"/>
      <c r="EBB181" s="176"/>
      <c r="EBC181" s="176"/>
      <c r="EBD181" s="176"/>
      <c r="EBE181" s="176"/>
      <c r="EBF181" s="176"/>
      <c r="EBG181" s="176"/>
      <c r="EBH181" s="176"/>
      <c r="EBI181" s="176"/>
      <c r="EBJ181" s="176"/>
      <c r="EBK181" s="176"/>
      <c r="EBL181" s="176"/>
      <c r="EBM181" s="176"/>
      <c r="EBN181" s="176"/>
      <c r="EBO181" s="176"/>
      <c r="EBP181" s="176"/>
      <c r="EBQ181" s="176"/>
      <c r="EBR181" s="176"/>
      <c r="EBS181" s="176"/>
      <c r="EBT181" s="176"/>
      <c r="EBU181" s="176"/>
      <c r="EBV181" s="176"/>
      <c r="EBW181" s="176"/>
      <c r="EBX181" s="176"/>
      <c r="EBY181" s="176"/>
      <c r="EBZ181" s="176"/>
      <c r="ECA181" s="176"/>
      <c r="ECB181" s="176"/>
      <c r="ECC181" s="176"/>
      <c r="ECD181" s="176"/>
      <c r="ECE181" s="176"/>
      <c r="ECF181" s="176"/>
      <c r="ECG181" s="176"/>
      <c r="ECH181" s="176"/>
      <c r="ECI181" s="176"/>
      <c r="ECJ181" s="176"/>
      <c r="ECK181" s="176"/>
      <c r="ECL181" s="176"/>
      <c r="ECM181" s="176"/>
      <c r="ECN181" s="176"/>
      <c r="ECO181" s="176"/>
      <c r="ECP181" s="176"/>
      <c r="ECQ181" s="176"/>
      <c r="ECR181" s="176"/>
      <c r="ECS181" s="176"/>
      <c r="ECT181" s="176"/>
      <c r="ECU181" s="176"/>
      <c r="ECV181" s="176"/>
      <c r="ECW181" s="176"/>
      <c r="ECX181" s="176"/>
      <c r="ECY181" s="176"/>
      <c r="ECZ181" s="176"/>
      <c r="EDA181" s="176"/>
      <c r="EDB181" s="176"/>
      <c r="EDC181" s="176"/>
      <c r="EDD181" s="176"/>
      <c r="EDE181" s="176"/>
      <c r="EDF181" s="176"/>
      <c r="EDG181" s="176"/>
      <c r="EDH181" s="176"/>
      <c r="EDI181" s="176"/>
      <c r="EDJ181" s="176"/>
      <c r="EDK181" s="176"/>
      <c r="EDL181" s="176"/>
      <c r="EDM181" s="176"/>
      <c r="EDN181" s="176"/>
      <c r="EDO181" s="176"/>
      <c r="EDP181" s="176"/>
      <c r="EDQ181" s="176"/>
      <c r="EDR181" s="176"/>
      <c r="EDS181" s="176"/>
      <c r="EDT181" s="176"/>
      <c r="EDU181" s="176"/>
      <c r="EDV181" s="176"/>
      <c r="EDW181" s="176"/>
      <c r="EDX181" s="176"/>
      <c r="EDY181" s="176"/>
      <c r="EDZ181" s="176"/>
      <c r="EEA181" s="176"/>
      <c r="EEB181" s="176"/>
      <c r="EEC181" s="176"/>
      <c r="EED181" s="176"/>
      <c r="EEE181" s="176"/>
      <c r="EEF181" s="176"/>
      <c r="EEG181" s="176"/>
      <c r="EEH181" s="176"/>
      <c r="EEI181" s="176"/>
      <c r="EEJ181" s="176"/>
      <c r="EEK181" s="176"/>
      <c r="EEL181" s="176"/>
      <c r="EEM181" s="176"/>
      <c r="EEN181" s="176"/>
      <c r="EEO181" s="176"/>
      <c r="EEP181" s="176"/>
      <c r="EEQ181" s="176"/>
      <c r="EER181" s="176"/>
      <c r="EES181" s="176"/>
      <c r="EET181" s="176"/>
      <c r="EEU181" s="176"/>
      <c r="EEV181" s="176"/>
      <c r="EEW181" s="176"/>
      <c r="EEX181" s="176"/>
      <c r="EEY181" s="176"/>
      <c r="EEZ181" s="176"/>
      <c r="EFA181" s="176"/>
      <c r="EFB181" s="176"/>
      <c r="EFC181" s="176"/>
      <c r="EFD181" s="176"/>
      <c r="EFE181" s="176"/>
      <c r="EFF181" s="176"/>
      <c r="EFG181" s="176"/>
      <c r="EFH181" s="176"/>
      <c r="EFI181" s="176"/>
      <c r="EFJ181" s="176"/>
      <c r="EFK181" s="176"/>
      <c r="EFL181" s="176"/>
      <c r="EFM181" s="176"/>
      <c r="EFN181" s="176"/>
      <c r="EFO181" s="176"/>
      <c r="EFP181" s="176"/>
      <c r="EFQ181" s="176"/>
      <c r="EFR181" s="176"/>
      <c r="EFS181" s="176"/>
      <c r="EFT181" s="176"/>
      <c r="EFU181" s="176"/>
      <c r="EFV181" s="176"/>
      <c r="EFW181" s="176"/>
      <c r="EFX181" s="176"/>
      <c r="EFY181" s="176"/>
      <c r="EFZ181" s="176"/>
      <c r="EGA181" s="176"/>
      <c r="EGB181" s="176"/>
      <c r="EGC181" s="176"/>
      <c r="EGD181" s="176"/>
      <c r="EGE181" s="176"/>
      <c r="EGF181" s="176"/>
      <c r="EGG181" s="176"/>
      <c r="EGH181" s="176"/>
      <c r="EGI181" s="176"/>
      <c r="EGJ181" s="176"/>
      <c r="EGK181" s="176"/>
      <c r="EGL181" s="176"/>
      <c r="EGM181" s="176"/>
      <c r="EGN181" s="176"/>
      <c r="EGO181" s="176"/>
      <c r="EGP181" s="176"/>
      <c r="EGQ181" s="176"/>
      <c r="EGR181" s="176"/>
      <c r="EGS181" s="176"/>
      <c r="EGT181" s="176"/>
      <c r="EGU181" s="176"/>
      <c r="EGV181" s="176"/>
      <c r="EGW181" s="176"/>
      <c r="EGX181" s="176"/>
      <c r="EGY181" s="176"/>
      <c r="EGZ181" s="176"/>
      <c r="EHA181" s="176"/>
      <c r="EHB181" s="176"/>
      <c r="EHC181" s="176"/>
      <c r="EHD181" s="176"/>
      <c r="EHE181" s="176"/>
      <c r="EHF181" s="176"/>
      <c r="EHG181" s="176"/>
      <c r="EHH181" s="176"/>
      <c r="EHI181" s="176"/>
      <c r="EHJ181" s="176"/>
      <c r="EHK181" s="176"/>
      <c r="EHL181" s="176"/>
      <c r="EHM181" s="176"/>
      <c r="EHN181" s="176"/>
      <c r="EHO181" s="176"/>
      <c r="EHP181" s="176"/>
      <c r="EHQ181" s="176"/>
      <c r="EHR181" s="176"/>
      <c r="EHS181" s="176"/>
      <c r="EHT181" s="176"/>
      <c r="EHU181" s="176"/>
      <c r="EHV181" s="176"/>
      <c r="EHW181" s="176"/>
      <c r="EHX181" s="176"/>
      <c r="EHY181" s="176"/>
      <c r="EHZ181" s="176"/>
      <c r="EIA181" s="176"/>
      <c r="EIB181" s="176"/>
      <c r="EIC181" s="176"/>
      <c r="EID181" s="176"/>
      <c r="EIE181" s="176"/>
      <c r="EIF181" s="176"/>
      <c r="EIG181" s="176"/>
      <c r="EIH181" s="176"/>
      <c r="EII181" s="176"/>
      <c r="EIJ181" s="176"/>
      <c r="EIK181" s="176"/>
      <c r="EIL181" s="176"/>
      <c r="EIM181" s="176"/>
      <c r="EIN181" s="176"/>
      <c r="EIO181" s="176"/>
      <c r="EIP181" s="176"/>
      <c r="EIQ181" s="176"/>
      <c r="EIR181" s="176"/>
      <c r="EIS181" s="176"/>
      <c r="EIT181" s="176"/>
      <c r="EIU181" s="176"/>
      <c r="EIV181" s="176"/>
      <c r="EIW181" s="176"/>
      <c r="EIX181" s="176"/>
      <c r="EIY181" s="176"/>
      <c r="EIZ181" s="176"/>
      <c r="EJA181" s="176"/>
      <c r="EJB181" s="176"/>
      <c r="EJC181" s="176"/>
      <c r="EJD181" s="176"/>
      <c r="EJE181" s="176"/>
      <c r="EJF181" s="176"/>
      <c r="EJG181" s="176"/>
      <c r="EJH181" s="176"/>
      <c r="EJI181" s="176"/>
      <c r="EJJ181" s="176"/>
      <c r="EJK181" s="176"/>
      <c r="EJL181" s="176"/>
      <c r="EJM181" s="176"/>
      <c r="EJN181" s="176"/>
      <c r="EJO181" s="176"/>
      <c r="EJP181" s="176"/>
      <c r="EJQ181" s="176"/>
      <c r="EJR181" s="176"/>
      <c r="EJS181" s="176"/>
      <c r="EJT181" s="176"/>
      <c r="EJU181" s="176"/>
      <c r="EJV181" s="176"/>
      <c r="EJW181" s="176"/>
      <c r="EJX181" s="176"/>
      <c r="EJY181" s="176"/>
      <c r="EJZ181" s="176"/>
      <c r="EKA181" s="176"/>
      <c r="EKB181" s="176"/>
      <c r="EKC181" s="176"/>
      <c r="EKD181" s="176"/>
      <c r="EKE181" s="176"/>
      <c r="EKF181" s="176"/>
      <c r="EKG181" s="176"/>
      <c r="EKH181" s="176"/>
      <c r="EKI181" s="176"/>
      <c r="EKJ181" s="176"/>
      <c r="EKK181" s="176"/>
      <c r="EKL181" s="176"/>
      <c r="EKM181" s="176"/>
      <c r="EKN181" s="176"/>
      <c r="EKO181" s="176"/>
      <c r="EKP181" s="176"/>
      <c r="EKQ181" s="176"/>
      <c r="EKR181" s="176"/>
      <c r="EKS181" s="176"/>
      <c r="EKT181" s="176"/>
      <c r="EKU181" s="176"/>
      <c r="EKV181" s="176"/>
      <c r="EKW181" s="176"/>
      <c r="EKX181" s="176"/>
      <c r="EKY181" s="176"/>
      <c r="EKZ181" s="176"/>
      <c r="ELA181" s="176"/>
      <c r="ELB181" s="176"/>
      <c r="ELC181" s="176"/>
      <c r="ELD181" s="176"/>
      <c r="ELE181" s="176"/>
      <c r="ELF181" s="176"/>
      <c r="ELG181" s="176"/>
      <c r="ELH181" s="176"/>
      <c r="ELI181" s="176"/>
      <c r="ELJ181" s="176"/>
      <c r="ELK181" s="176"/>
      <c r="ELL181" s="176"/>
      <c r="ELM181" s="176"/>
      <c r="ELN181" s="176"/>
      <c r="ELO181" s="176"/>
      <c r="ELP181" s="176"/>
      <c r="ELQ181" s="176"/>
      <c r="ELR181" s="176"/>
      <c r="ELS181" s="176"/>
      <c r="ELT181" s="176"/>
      <c r="ELU181" s="176"/>
      <c r="ELV181" s="176"/>
      <c r="ELW181" s="176"/>
      <c r="ELX181" s="176"/>
      <c r="ELY181" s="176"/>
      <c r="ELZ181" s="176"/>
      <c r="EMA181" s="176"/>
      <c r="EMB181" s="176"/>
      <c r="EMC181" s="176"/>
      <c r="EMD181" s="176"/>
      <c r="EME181" s="176"/>
      <c r="EMF181" s="176"/>
      <c r="EMG181" s="176"/>
      <c r="EMH181" s="176"/>
      <c r="EMI181" s="176"/>
      <c r="EMJ181" s="176"/>
      <c r="EMK181" s="176"/>
      <c r="EML181" s="176"/>
      <c r="EMM181" s="176"/>
      <c r="EMN181" s="176"/>
      <c r="EMO181" s="176"/>
      <c r="EMP181" s="176"/>
      <c r="EMQ181" s="176"/>
      <c r="EMR181" s="176"/>
      <c r="EMS181" s="176"/>
      <c r="EMT181" s="176"/>
      <c r="EMU181" s="176"/>
      <c r="EMV181" s="176"/>
      <c r="EMW181" s="176"/>
      <c r="EMX181" s="176"/>
      <c r="EMY181" s="176"/>
      <c r="EMZ181" s="176"/>
      <c r="ENA181" s="176"/>
      <c r="ENB181" s="176"/>
      <c r="ENC181" s="176"/>
      <c r="END181" s="176"/>
      <c r="ENE181" s="176"/>
      <c r="ENF181" s="176"/>
      <c r="ENG181" s="176"/>
      <c r="ENH181" s="176"/>
      <c r="ENI181" s="176"/>
      <c r="ENJ181" s="176"/>
      <c r="ENK181" s="176"/>
      <c r="ENL181" s="176"/>
      <c r="ENM181" s="176"/>
      <c r="ENN181" s="176"/>
      <c r="ENO181" s="176"/>
      <c r="ENP181" s="176"/>
      <c r="ENQ181" s="176"/>
      <c r="ENR181" s="176"/>
      <c r="ENS181" s="176"/>
      <c r="ENT181" s="176"/>
      <c r="ENU181" s="176"/>
      <c r="ENV181" s="176"/>
      <c r="ENW181" s="176"/>
      <c r="ENX181" s="176"/>
      <c r="ENY181" s="176"/>
      <c r="ENZ181" s="176"/>
      <c r="EOA181" s="176"/>
      <c r="EOB181" s="176"/>
      <c r="EOC181" s="176"/>
      <c r="EOD181" s="176"/>
      <c r="EOE181" s="176"/>
      <c r="EOF181" s="176"/>
      <c r="EOG181" s="176"/>
      <c r="EOH181" s="176"/>
      <c r="EOI181" s="176"/>
      <c r="EOJ181" s="176"/>
      <c r="EOK181" s="176"/>
      <c r="EOL181" s="176"/>
      <c r="EOM181" s="176"/>
      <c r="EON181" s="176"/>
      <c r="EOO181" s="176"/>
      <c r="EOP181" s="176"/>
      <c r="EOQ181" s="176"/>
      <c r="EOR181" s="176"/>
      <c r="EOS181" s="176"/>
      <c r="EOT181" s="176"/>
      <c r="EOU181" s="176"/>
      <c r="EOV181" s="176"/>
      <c r="EOW181" s="176"/>
      <c r="EOX181" s="176"/>
      <c r="EOY181" s="176"/>
      <c r="EOZ181" s="176"/>
      <c r="EPA181" s="176"/>
      <c r="EPB181" s="176"/>
      <c r="EPC181" s="176"/>
      <c r="EPD181" s="176"/>
      <c r="EPE181" s="176"/>
      <c r="EPF181" s="176"/>
      <c r="EPG181" s="176"/>
      <c r="EPH181" s="176"/>
      <c r="EPI181" s="176"/>
      <c r="EPJ181" s="176"/>
      <c r="EPK181" s="176"/>
      <c r="EPL181" s="176"/>
      <c r="EPM181" s="176"/>
      <c r="EPN181" s="176"/>
      <c r="EPO181" s="176"/>
      <c r="EPP181" s="176"/>
      <c r="EPQ181" s="176"/>
      <c r="EPR181" s="176"/>
      <c r="EPS181" s="176"/>
      <c r="EPT181" s="176"/>
      <c r="EPU181" s="176"/>
      <c r="EPV181" s="176"/>
      <c r="EPW181" s="176"/>
      <c r="EPX181" s="176"/>
      <c r="EPY181" s="176"/>
      <c r="EPZ181" s="176"/>
      <c r="EQA181" s="176"/>
      <c r="EQB181" s="176"/>
      <c r="EQC181" s="176"/>
      <c r="EQD181" s="176"/>
      <c r="EQE181" s="176"/>
      <c r="EQF181" s="176"/>
      <c r="EQG181" s="176"/>
      <c r="EQH181" s="176"/>
      <c r="EQI181" s="176"/>
      <c r="EQJ181" s="176"/>
      <c r="EQK181" s="176"/>
      <c r="EQL181" s="176"/>
      <c r="EQM181" s="176"/>
      <c r="EQN181" s="176"/>
      <c r="EQO181" s="176"/>
      <c r="EQP181" s="176"/>
      <c r="EQQ181" s="176"/>
      <c r="EQR181" s="176"/>
      <c r="EQS181" s="176"/>
      <c r="EQT181" s="176"/>
      <c r="EQU181" s="176"/>
      <c r="EQV181" s="176"/>
      <c r="EQW181" s="176"/>
      <c r="EQX181" s="176"/>
      <c r="EQY181" s="176"/>
      <c r="EQZ181" s="176"/>
      <c r="ERA181" s="176"/>
      <c r="ERB181" s="176"/>
      <c r="ERC181" s="176"/>
      <c r="ERD181" s="176"/>
      <c r="ERE181" s="176"/>
      <c r="ERF181" s="176"/>
      <c r="ERG181" s="176"/>
      <c r="ERH181" s="176"/>
      <c r="ERI181" s="176"/>
      <c r="ERJ181" s="176"/>
      <c r="ERK181" s="176"/>
      <c r="ERL181" s="176"/>
      <c r="ERM181" s="176"/>
      <c r="ERN181" s="176"/>
      <c r="ERO181" s="176"/>
      <c r="ERP181" s="176"/>
      <c r="ERQ181" s="176"/>
      <c r="ERR181" s="176"/>
      <c r="ERS181" s="176"/>
      <c r="ERT181" s="176"/>
      <c r="ERU181" s="176"/>
      <c r="ERV181" s="176"/>
      <c r="ERW181" s="176"/>
      <c r="ERX181" s="176"/>
      <c r="ERY181" s="176"/>
      <c r="ERZ181" s="176"/>
      <c r="ESA181" s="176"/>
      <c r="ESB181" s="176"/>
      <c r="ESC181" s="176"/>
      <c r="ESD181" s="176"/>
      <c r="ESE181" s="176"/>
      <c r="ESF181" s="176"/>
      <c r="ESG181" s="176"/>
      <c r="ESH181" s="176"/>
      <c r="ESI181" s="176"/>
      <c r="ESJ181" s="176"/>
      <c r="ESK181" s="176"/>
      <c r="ESL181" s="176"/>
      <c r="ESM181" s="176"/>
      <c r="ESN181" s="176"/>
      <c r="ESO181" s="176"/>
      <c r="ESP181" s="176"/>
      <c r="ESQ181" s="176"/>
      <c r="ESR181" s="176"/>
      <c r="ESS181" s="176"/>
      <c r="EST181" s="176"/>
      <c r="ESU181" s="176"/>
      <c r="ESV181" s="176"/>
      <c r="ESW181" s="176"/>
      <c r="ESX181" s="176"/>
      <c r="ESY181" s="176"/>
      <c r="ESZ181" s="176"/>
      <c r="ETA181" s="176"/>
      <c r="ETB181" s="176"/>
      <c r="ETC181" s="176"/>
      <c r="ETD181" s="176"/>
      <c r="ETE181" s="176"/>
      <c r="ETF181" s="176"/>
      <c r="ETG181" s="176"/>
      <c r="ETH181" s="176"/>
      <c r="ETI181" s="176"/>
      <c r="ETJ181" s="176"/>
      <c r="ETK181" s="176"/>
      <c r="ETL181" s="176"/>
      <c r="ETM181" s="176"/>
      <c r="ETN181" s="176"/>
      <c r="ETO181" s="176"/>
      <c r="ETP181" s="176"/>
      <c r="ETQ181" s="176"/>
      <c r="ETR181" s="176"/>
      <c r="ETS181" s="176"/>
      <c r="ETT181" s="176"/>
      <c r="ETU181" s="176"/>
      <c r="ETV181" s="176"/>
      <c r="ETW181" s="176"/>
      <c r="ETX181" s="176"/>
      <c r="ETY181" s="176"/>
      <c r="ETZ181" s="176"/>
      <c r="EUA181" s="176"/>
      <c r="EUB181" s="176"/>
      <c r="EUC181" s="176"/>
      <c r="EUD181" s="176"/>
      <c r="EUE181" s="176"/>
      <c r="EUF181" s="176"/>
      <c r="EUG181" s="176"/>
      <c r="EUH181" s="176"/>
      <c r="EUI181" s="176"/>
      <c r="EUJ181" s="176"/>
      <c r="EUK181" s="176"/>
      <c r="EUL181" s="176"/>
      <c r="EUM181" s="176"/>
      <c r="EUN181" s="176"/>
      <c r="EUO181" s="176"/>
      <c r="EUP181" s="176"/>
      <c r="EUQ181" s="176"/>
      <c r="EUR181" s="176"/>
      <c r="EUS181" s="176"/>
      <c r="EUT181" s="176"/>
      <c r="EUU181" s="176"/>
      <c r="EUV181" s="176"/>
      <c r="EUW181" s="176"/>
      <c r="EUX181" s="176"/>
      <c r="EUY181" s="176"/>
      <c r="EUZ181" s="176"/>
      <c r="EVA181" s="176"/>
      <c r="EVB181" s="176"/>
      <c r="EVC181" s="176"/>
      <c r="EVD181" s="176"/>
      <c r="EVE181" s="176"/>
      <c r="EVF181" s="176"/>
      <c r="EVG181" s="176"/>
      <c r="EVH181" s="176"/>
      <c r="EVI181" s="176"/>
      <c r="EVJ181" s="176"/>
      <c r="EVK181" s="176"/>
      <c r="EVL181" s="176"/>
      <c r="EVM181" s="176"/>
      <c r="EVN181" s="176"/>
      <c r="EVO181" s="176"/>
      <c r="EVP181" s="176"/>
      <c r="EVQ181" s="176"/>
      <c r="EVR181" s="176"/>
      <c r="EVS181" s="176"/>
      <c r="EVT181" s="176"/>
      <c r="EVU181" s="176"/>
      <c r="EVV181" s="176"/>
      <c r="EVW181" s="176"/>
      <c r="EVX181" s="176"/>
      <c r="EVY181" s="176"/>
      <c r="EVZ181" s="176"/>
      <c r="EWA181" s="176"/>
      <c r="EWB181" s="176"/>
      <c r="EWC181" s="176"/>
      <c r="EWD181" s="176"/>
      <c r="EWE181" s="176"/>
      <c r="EWF181" s="176"/>
      <c r="EWG181" s="176"/>
      <c r="EWH181" s="176"/>
      <c r="EWI181" s="176"/>
      <c r="EWJ181" s="176"/>
      <c r="EWK181" s="176"/>
      <c r="EWL181" s="176"/>
      <c r="EWM181" s="176"/>
      <c r="EWN181" s="176"/>
      <c r="EWO181" s="176"/>
      <c r="EWP181" s="176"/>
      <c r="EWQ181" s="176"/>
      <c r="EWR181" s="176"/>
      <c r="EWS181" s="176"/>
      <c r="EWT181" s="176"/>
      <c r="EWU181" s="176"/>
      <c r="EWV181" s="176"/>
      <c r="EWW181" s="176"/>
      <c r="EWX181" s="176"/>
      <c r="EWY181" s="176"/>
      <c r="EWZ181" s="176"/>
      <c r="EXA181" s="176"/>
      <c r="EXB181" s="176"/>
      <c r="EXC181" s="176"/>
      <c r="EXD181" s="176"/>
      <c r="EXE181" s="176"/>
      <c r="EXF181" s="176"/>
      <c r="EXG181" s="176"/>
      <c r="EXH181" s="176"/>
      <c r="EXI181" s="176"/>
      <c r="EXJ181" s="176"/>
      <c r="EXK181" s="176"/>
      <c r="EXL181" s="176"/>
      <c r="EXM181" s="176"/>
      <c r="EXN181" s="176"/>
      <c r="EXO181" s="176"/>
      <c r="EXP181" s="176"/>
      <c r="EXQ181" s="176"/>
      <c r="EXR181" s="176"/>
      <c r="EXS181" s="176"/>
      <c r="EXT181" s="176"/>
      <c r="EXU181" s="176"/>
      <c r="EXV181" s="176"/>
      <c r="EXW181" s="176"/>
      <c r="EXX181" s="176"/>
      <c r="EXY181" s="176"/>
      <c r="EXZ181" s="176"/>
      <c r="EYA181" s="176"/>
      <c r="EYB181" s="176"/>
      <c r="EYC181" s="176"/>
      <c r="EYD181" s="176"/>
      <c r="EYE181" s="176"/>
      <c r="EYF181" s="176"/>
      <c r="EYG181" s="176"/>
      <c r="EYH181" s="176"/>
      <c r="EYI181" s="176"/>
      <c r="EYJ181" s="176"/>
      <c r="EYK181" s="176"/>
      <c r="EYL181" s="176"/>
      <c r="EYM181" s="176"/>
      <c r="EYN181" s="176"/>
      <c r="EYO181" s="176"/>
      <c r="EYP181" s="176"/>
      <c r="EYQ181" s="176"/>
      <c r="EYR181" s="176"/>
      <c r="EYS181" s="176"/>
      <c r="EYT181" s="176"/>
      <c r="EYU181" s="176"/>
      <c r="EYV181" s="176"/>
      <c r="EYW181" s="176"/>
      <c r="EYX181" s="176"/>
      <c r="EYY181" s="176"/>
      <c r="EYZ181" s="176"/>
      <c r="EZA181" s="176"/>
      <c r="EZB181" s="176"/>
      <c r="EZC181" s="176"/>
      <c r="EZD181" s="176"/>
      <c r="EZE181" s="176"/>
      <c r="EZF181" s="176"/>
      <c r="EZG181" s="176"/>
      <c r="EZH181" s="176"/>
      <c r="EZI181" s="176"/>
      <c r="EZJ181" s="176"/>
      <c r="EZK181" s="176"/>
      <c r="EZL181" s="176"/>
      <c r="EZM181" s="176"/>
      <c r="EZN181" s="176"/>
      <c r="EZO181" s="176"/>
      <c r="EZP181" s="176"/>
      <c r="EZQ181" s="176"/>
      <c r="EZR181" s="176"/>
      <c r="EZS181" s="176"/>
      <c r="EZT181" s="176"/>
      <c r="EZU181" s="176"/>
      <c r="EZV181" s="176"/>
      <c r="EZW181" s="176"/>
      <c r="EZX181" s="176"/>
      <c r="EZY181" s="176"/>
      <c r="EZZ181" s="176"/>
      <c r="FAA181" s="176"/>
      <c r="FAB181" s="176"/>
      <c r="FAC181" s="176"/>
      <c r="FAD181" s="176"/>
      <c r="FAE181" s="176"/>
      <c r="FAF181" s="176"/>
      <c r="FAG181" s="176"/>
      <c r="FAH181" s="176"/>
      <c r="FAI181" s="176"/>
      <c r="FAJ181" s="176"/>
      <c r="FAK181" s="176"/>
      <c r="FAL181" s="176"/>
      <c r="FAM181" s="176"/>
      <c r="FAN181" s="176"/>
      <c r="FAO181" s="176"/>
      <c r="FAP181" s="176"/>
      <c r="FAQ181" s="176"/>
      <c r="FAR181" s="176"/>
      <c r="FAS181" s="176"/>
      <c r="FAT181" s="176"/>
      <c r="FAU181" s="176"/>
      <c r="FAV181" s="176"/>
      <c r="FAW181" s="176"/>
      <c r="FAX181" s="176"/>
      <c r="FAY181" s="176"/>
      <c r="FAZ181" s="176"/>
      <c r="FBA181" s="176"/>
      <c r="FBB181" s="176"/>
      <c r="FBC181" s="176"/>
      <c r="FBD181" s="176"/>
      <c r="FBE181" s="176"/>
      <c r="FBF181" s="176"/>
      <c r="FBG181" s="176"/>
      <c r="FBH181" s="176"/>
      <c r="FBI181" s="176"/>
      <c r="FBJ181" s="176"/>
      <c r="FBK181" s="176"/>
      <c r="FBL181" s="176"/>
      <c r="FBM181" s="176"/>
      <c r="FBN181" s="176"/>
      <c r="FBO181" s="176"/>
      <c r="FBP181" s="176"/>
      <c r="FBQ181" s="176"/>
      <c r="FBR181" s="176"/>
      <c r="FBS181" s="176"/>
      <c r="FBT181" s="176"/>
      <c r="FBU181" s="176"/>
      <c r="FBV181" s="176"/>
      <c r="FBW181" s="176"/>
      <c r="FBX181" s="176"/>
      <c r="FBY181" s="176"/>
      <c r="FBZ181" s="176"/>
      <c r="FCA181" s="176"/>
      <c r="FCB181" s="176"/>
      <c r="FCC181" s="176"/>
      <c r="FCD181" s="176"/>
      <c r="FCE181" s="176"/>
      <c r="FCF181" s="176"/>
      <c r="FCG181" s="176"/>
      <c r="FCH181" s="176"/>
      <c r="FCI181" s="176"/>
      <c r="FCJ181" s="176"/>
      <c r="FCK181" s="176"/>
      <c r="FCL181" s="176"/>
      <c r="FCM181" s="176"/>
      <c r="FCN181" s="176"/>
      <c r="FCO181" s="176"/>
      <c r="FCP181" s="176"/>
      <c r="FCQ181" s="176"/>
      <c r="FCR181" s="176"/>
      <c r="FCS181" s="176"/>
      <c r="FCT181" s="176"/>
      <c r="FCU181" s="176"/>
      <c r="FCV181" s="176"/>
      <c r="FCW181" s="176"/>
      <c r="FCX181" s="176"/>
      <c r="FCY181" s="176"/>
      <c r="FCZ181" s="176"/>
      <c r="FDA181" s="176"/>
      <c r="FDB181" s="176"/>
      <c r="FDC181" s="176"/>
      <c r="FDD181" s="176"/>
      <c r="FDE181" s="176"/>
      <c r="FDF181" s="176"/>
      <c r="FDG181" s="176"/>
      <c r="FDH181" s="176"/>
      <c r="FDI181" s="176"/>
      <c r="FDJ181" s="176"/>
      <c r="FDK181" s="176"/>
      <c r="FDL181" s="176"/>
      <c r="FDM181" s="176"/>
      <c r="FDN181" s="176"/>
      <c r="FDO181" s="176"/>
      <c r="FDP181" s="176"/>
      <c r="FDQ181" s="176"/>
      <c r="FDR181" s="176"/>
      <c r="FDS181" s="176"/>
      <c r="FDT181" s="176"/>
      <c r="FDU181" s="176"/>
      <c r="FDV181" s="176"/>
      <c r="FDW181" s="176"/>
      <c r="FDX181" s="176"/>
      <c r="FDY181" s="176"/>
      <c r="FDZ181" s="176"/>
      <c r="FEA181" s="176"/>
      <c r="FEB181" s="176"/>
      <c r="FEC181" s="176"/>
      <c r="FED181" s="176"/>
      <c r="FEE181" s="176"/>
      <c r="FEF181" s="176"/>
      <c r="FEG181" s="176"/>
      <c r="FEH181" s="176"/>
      <c r="FEI181" s="176"/>
      <c r="FEJ181" s="176"/>
      <c r="FEK181" s="176"/>
      <c r="FEL181" s="176"/>
      <c r="FEM181" s="176"/>
      <c r="FEN181" s="176"/>
      <c r="FEO181" s="176"/>
      <c r="FEP181" s="176"/>
      <c r="FEQ181" s="176"/>
      <c r="FER181" s="176"/>
      <c r="FES181" s="176"/>
      <c r="FET181" s="176"/>
      <c r="FEU181" s="176"/>
      <c r="FEV181" s="176"/>
      <c r="FEW181" s="176"/>
      <c r="FEX181" s="176"/>
      <c r="FEY181" s="176"/>
      <c r="FEZ181" s="176"/>
      <c r="FFA181" s="176"/>
      <c r="FFB181" s="176"/>
      <c r="FFC181" s="176"/>
      <c r="FFD181" s="176"/>
      <c r="FFE181" s="176"/>
      <c r="FFF181" s="176"/>
      <c r="FFG181" s="176"/>
      <c r="FFH181" s="176"/>
      <c r="FFI181" s="176"/>
      <c r="FFJ181" s="176"/>
      <c r="FFK181" s="176"/>
      <c r="FFL181" s="176"/>
      <c r="FFM181" s="176"/>
      <c r="FFN181" s="176"/>
      <c r="FFO181" s="176"/>
      <c r="FFP181" s="176"/>
      <c r="FFQ181" s="176"/>
      <c r="FFR181" s="176"/>
      <c r="FFS181" s="176"/>
      <c r="FFT181" s="176"/>
      <c r="FFU181" s="176"/>
      <c r="FFV181" s="176"/>
      <c r="FFW181" s="176"/>
      <c r="FFX181" s="176"/>
      <c r="FFY181" s="176"/>
      <c r="FFZ181" s="176"/>
      <c r="FGA181" s="176"/>
      <c r="FGB181" s="176"/>
      <c r="FGC181" s="176"/>
      <c r="FGD181" s="176"/>
      <c r="FGE181" s="176"/>
      <c r="FGF181" s="176"/>
      <c r="FGG181" s="176"/>
      <c r="FGH181" s="176"/>
      <c r="FGI181" s="176"/>
      <c r="FGJ181" s="176"/>
      <c r="FGK181" s="176"/>
      <c r="FGL181" s="176"/>
      <c r="FGM181" s="176"/>
      <c r="FGN181" s="176"/>
      <c r="FGO181" s="176"/>
      <c r="FGP181" s="176"/>
      <c r="FGQ181" s="176"/>
      <c r="FGR181" s="176"/>
      <c r="FGS181" s="176"/>
      <c r="FGT181" s="176"/>
      <c r="FGU181" s="176"/>
      <c r="FGV181" s="176"/>
      <c r="FGW181" s="176"/>
      <c r="FGX181" s="176"/>
      <c r="FGY181" s="176"/>
      <c r="FGZ181" s="176"/>
      <c r="FHA181" s="176"/>
      <c r="FHB181" s="176"/>
      <c r="FHC181" s="176"/>
      <c r="FHD181" s="176"/>
      <c r="FHE181" s="176"/>
      <c r="FHF181" s="176"/>
      <c r="FHG181" s="176"/>
      <c r="FHH181" s="176"/>
      <c r="FHI181" s="176"/>
      <c r="FHJ181" s="176"/>
      <c r="FHK181" s="176"/>
      <c r="FHL181" s="176"/>
      <c r="FHM181" s="176"/>
      <c r="FHN181" s="176"/>
      <c r="FHO181" s="176"/>
      <c r="FHP181" s="176"/>
      <c r="FHQ181" s="176"/>
      <c r="FHR181" s="176"/>
      <c r="FHS181" s="176"/>
      <c r="FHT181" s="176"/>
      <c r="FHU181" s="176"/>
      <c r="FHV181" s="176"/>
      <c r="FHW181" s="176"/>
      <c r="FHX181" s="176"/>
      <c r="FHY181" s="176"/>
      <c r="FHZ181" s="176"/>
      <c r="FIA181" s="176"/>
      <c r="FIB181" s="176"/>
      <c r="FIC181" s="176"/>
      <c r="FID181" s="176"/>
      <c r="FIE181" s="176"/>
      <c r="FIF181" s="176"/>
      <c r="FIG181" s="176"/>
      <c r="FIH181" s="176"/>
      <c r="FII181" s="176"/>
      <c r="FIJ181" s="176"/>
      <c r="FIK181" s="176"/>
      <c r="FIL181" s="176"/>
      <c r="FIM181" s="176"/>
      <c r="FIN181" s="176"/>
      <c r="FIO181" s="176"/>
      <c r="FIP181" s="176"/>
      <c r="FIQ181" s="176"/>
      <c r="FIR181" s="176"/>
      <c r="FIS181" s="176"/>
      <c r="FIT181" s="176"/>
      <c r="FIU181" s="176"/>
      <c r="FIV181" s="176"/>
      <c r="FIW181" s="176"/>
      <c r="FIX181" s="176"/>
      <c r="FIY181" s="176"/>
      <c r="FIZ181" s="176"/>
      <c r="FJA181" s="176"/>
      <c r="FJB181" s="176"/>
      <c r="FJC181" s="176"/>
      <c r="FJD181" s="176"/>
      <c r="FJE181" s="176"/>
      <c r="FJF181" s="176"/>
      <c r="FJG181" s="176"/>
      <c r="FJH181" s="176"/>
      <c r="FJI181" s="176"/>
      <c r="FJJ181" s="176"/>
      <c r="FJK181" s="176"/>
      <c r="FJL181" s="176"/>
      <c r="FJM181" s="176"/>
      <c r="FJN181" s="176"/>
      <c r="FJO181" s="176"/>
      <c r="FJP181" s="176"/>
      <c r="FJQ181" s="176"/>
      <c r="FJR181" s="176"/>
      <c r="FJS181" s="176"/>
      <c r="FJT181" s="176"/>
      <c r="FJU181" s="176"/>
      <c r="FJV181" s="176"/>
      <c r="FJW181" s="176"/>
      <c r="FJX181" s="176"/>
      <c r="FJY181" s="176"/>
      <c r="FJZ181" s="176"/>
      <c r="FKA181" s="176"/>
      <c r="FKB181" s="176"/>
      <c r="FKC181" s="176"/>
      <c r="FKD181" s="176"/>
      <c r="FKE181" s="176"/>
      <c r="FKF181" s="176"/>
      <c r="FKG181" s="176"/>
      <c r="FKH181" s="176"/>
      <c r="FKI181" s="176"/>
      <c r="FKJ181" s="176"/>
      <c r="FKK181" s="176"/>
      <c r="FKL181" s="176"/>
      <c r="FKM181" s="176"/>
      <c r="FKN181" s="176"/>
      <c r="FKO181" s="176"/>
      <c r="FKP181" s="176"/>
      <c r="FKQ181" s="176"/>
      <c r="FKR181" s="176"/>
      <c r="FKS181" s="176"/>
      <c r="FKT181" s="176"/>
      <c r="FKU181" s="176"/>
      <c r="FKV181" s="176"/>
      <c r="FKW181" s="176"/>
      <c r="FKX181" s="176"/>
      <c r="FKY181" s="176"/>
      <c r="FKZ181" s="176"/>
      <c r="FLA181" s="176"/>
      <c r="FLB181" s="176"/>
      <c r="FLC181" s="176"/>
      <c r="FLD181" s="176"/>
      <c r="FLE181" s="176"/>
      <c r="FLF181" s="176"/>
      <c r="FLG181" s="176"/>
      <c r="FLH181" s="176"/>
      <c r="FLI181" s="176"/>
      <c r="FLJ181" s="176"/>
      <c r="FLK181" s="176"/>
      <c r="FLL181" s="176"/>
      <c r="FLM181" s="176"/>
      <c r="FLN181" s="176"/>
      <c r="FLO181" s="176"/>
      <c r="FLP181" s="176"/>
      <c r="FLQ181" s="176"/>
      <c r="FLR181" s="176"/>
      <c r="FLS181" s="176"/>
      <c r="FLT181" s="176"/>
      <c r="FLU181" s="176"/>
      <c r="FLV181" s="176"/>
      <c r="FLW181" s="176"/>
      <c r="FLX181" s="176"/>
      <c r="FLY181" s="176"/>
      <c r="FLZ181" s="176"/>
      <c r="FMA181" s="176"/>
      <c r="FMB181" s="176"/>
      <c r="FMC181" s="176"/>
      <c r="FMD181" s="176"/>
      <c r="FME181" s="176"/>
      <c r="FMF181" s="176"/>
      <c r="FMG181" s="176"/>
      <c r="FMH181" s="176"/>
      <c r="FMI181" s="176"/>
      <c r="FMJ181" s="176"/>
      <c r="FMK181" s="176"/>
      <c r="FML181" s="176"/>
      <c r="FMM181" s="176"/>
      <c r="FMN181" s="176"/>
      <c r="FMO181" s="176"/>
      <c r="FMP181" s="176"/>
      <c r="FMQ181" s="176"/>
      <c r="FMR181" s="176"/>
      <c r="FMS181" s="176"/>
      <c r="FMT181" s="176"/>
      <c r="FMU181" s="176"/>
      <c r="FMV181" s="176"/>
      <c r="FMW181" s="176"/>
      <c r="FMX181" s="176"/>
      <c r="FMY181" s="176"/>
      <c r="FMZ181" s="176"/>
      <c r="FNA181" s="176"/>
      <c r="FNB181" s="176"/>
      <c r="FNC181" s="176"/>
      <c r="FND181" s="176"/>
      <c r="FNE181" s="176"/>
      <c r="FNF181" s="176"/>
      <c r="FNG181" s="176"/>
      <c r="FNH181" s="176"/>
      <c r="FNI181" s="176"/>
      <c r="FNJ181" s="176"/>
      <c r="FNK181" s="176"/>
      <c r="FNL181" s="176"/>
      <c r="FNM181" s="176"/>
      <c r="FNN181" s="176"/>
      <c r="FNO181" s="176"/>
      <c r="FNP181" s="176"/>
      <c r="FNQ181" s="176"/>
      <c r="FNR181" s="176"/>
      <c r="FNS181" s="176"/>
      <c r="FNT181" s="176"/>
      <c r="FNU181" s="176"/>
      <c r="FNV181" s="176"/>
      <c r="FNW181" s="176"/>
      <c r="FNX181" s="176"/>
      <c r="FNY181" s="176"/>
      <c r="FNZ181" s="176"/>
      <c r="FOA181" s="176"/>
      <c r="FOB181" s="176"/>
      <c r="FOC181" s="176"/>
      <c r="FOD181" s="176"/>
      <c r="FOE181" s="176"/>
      <c r="FOF181" s="176"/>
      <c r="FOG181" s="176"/>
      <c r="FOH181" s="176"/>
      <c r="FOI181" s="176"/>
      <c r="FOJ181" s="176"/>
      <c r="FOK181" s="176"/>
      <c r="FOL181" s="176"/>
      <c r="FOM181" s="176"/>
      <c r="FON181" s="176"/>
      <c r="FOO181" s="176"/>
      <c r="FOP181" s="176"/>
      <c r="FOQ181" s="176"/>
      <c r="FOR181" s="176"/>
      <c r="FOS181" s="176"/>
      <c r="FOT181" s="176"/>
      <c r="FOU181" s="176"/>
      <c r="FOV181" s="176"/>
      <c r="FOW181" s="176"/>
      <c r="FOX181" s="176"/>
      <c r="FOY181" s="176"/>
      <c r="FOZ181" s="176"/>
      <c r="FPA181" s="176"/>
      <c r="FPB181" s="176"/>
      <c r="FPC181" s="176"/>
      <c r="FPD181" s="176"/>
      <c r="FPE181" s="176"/>
      <c r="FPF181" s="176"/>
      <c r="FPG181" s="176"/>
      <c r="FPH181" s="176"/>
      <c r="FPI181" s="176"/>
      <c r="FPJ181" s="176"/>
      <c r="FPK181" s="176"/>
      <c r="FPL181" s="176"/>
      <c r="FPM181" s="176"/>
      <c r="FPN181" s="176"/>
      <c r="FPO181" s="176"/>
      <c r="FPP181" s="176"/>
      <c r="FPQ181" s="176"/>
      <c r="FPR181" s="176"/>
      <c r="FPS181" s="176"/>
      <c r="FPT181" s="176"/>
      <c r="FPU181" s="176"/>
      <c r="FPV181" s="176"/>
      <c r="FPW181" s="176"/>
      <c r="FPX181" s="176"/>
      <c r="FPY181" s="176"/>
      <c r="FPZ181" s="176"/>
      <c r="FQA181" s="176"/>
      <c r="FQB181" s="176"/>
      <c r="FQC181" s="176"/>
      <c r="FQD181" s="176"/>
      <c r="FQE181" s="176"/>
      <c r="FQF181" s="176"/>
      <c r="FQG181" s="176"/>
      <c r="FQH181" s="176"/>
      <c r="FQI181" s="176"/>
      <c r="FQJ181" s="176"/>
      <c r="FQK181" s="176"/>
      <c r="FQL181" s="176"/>
      <c r="FQM181" s="176"/>
      <c r="FQN181" s="176"/>
      <c r="FQO181" s="176"/>
      <c r="FQP181" s="176"/>
      <c r="FQQ181" s="176"/>
      <c r="FQR181" s="176"/>
      <c r="FQS181" s="176"/>
      <c r="FQT181" s="176"/>
      <c r="FQU181" s="176"/>
      <c r="FQV181" s="176"/>
      <c r="FQW181" s="176"/>
      <c r="FQX181" s="176"/>
      <c r="FQY181" s="176"/>
      <c r="FQZ181" s="176"/>
      <c r="FRA181" s="176"/>
      <c r="FRB181" s="176"/>
      <c r="FRC181" s="176"/>
      <c r="FRD181" s="176"/>
      <c r="FRE181" s="176"/>
      <c r="FRF181" s="176"/>
      <c r="FRG181" s="176"/>
      <c r="FRH181" s="176"/>
      <c r="FRI181" s="176"/>
      <c r="FRJ181" s="176"/>
      <c r="FRK181" s="176"/>
      <c r="FRL181" s="176"/>
      <c r="FRM181" s="176"/>
      <c r="FRN181" s="176"/>
      <c r="FRO181" s="176"/>
      <c r="FRP181" s="176"/>
      <c r="FRQ181" s="176"/>
      <c r="FRR181" s="176"/>
      <c r="FRS181" s="176"/>
      <c r="FRT181" s="176"/>
      <c r="FRU181" s="176"/>
      <c r="FRV181" s="176"/>
      <c r="FRW181" s="176"/>
      <c r="FRX181" s="176"/>
      <c r="FRY181" s="176"/>
      <c r="FRZ181" s="176"/>
      <c r="FSA181" s="176"/>
      <c r="FSB181" s="176"/>
      <c r="FSC181" s="176"/>
      <c r="FSD181" s="176"/>
      <c r="FSE181" s="176"/>
      <c r="FSF181" s="176"/>
      <c r="FSG181" s="176"/>
      <c r="FSH181" s="176"/>
      <c r="FSI181" s="176"/>
      <c r="FSJ181" s="176"/>
      <c r="FSK181" s="176"/>
      <c r="FSL181" s="176"/>
      <c r="FSM181" s="176"/>
      <c r="FSN181" s="176"/>
      <c r="FSO181" s="176"/>
      <c r="FSP181" s="176"/>
      <c r="FSQ181" s="176"/>
      <c r="FSR181" s="176"/>
      <c r="FSS181" s="176"/>
      <c r="FST181" s="176"/>
      <c r="FSU181" s="176"/>
      <c r="FSV181" s="176"/>
      <c r="FSW181" s="176"/>
      <c r="FSX181" s="176"/>
      <c r="FSY181" s="176"/>
      <c r="FSZ181" s="176"/>
      <c r="FTA181" s="176"/>
      <c r="FTB181" s="176"/>
      <c r="FTC181" s="176"/>
      <c r="FTD181" s="176"/>
      <c r="FTE181" s="176"/>
      <c r="FTF181" s="176"/>
      <c r="FTG181" s="176"/>
      <c r="FTH181" s="176"/>
      <c r="FTI181" s="176"/>
      <c r="FTJ181" s="176"/>
      <c r="FTK181" s="176"/>
      <c r="FTL181" s="176"/>
      <c r="FTM181" s="176"/>
      <c r="FTN181" s="176"/>
      <c r="FTO181" s="176"/>
      <c r="FTP181" s="176"/>
      <c r="FTQ181" s="176"/>
      <c r="FTR181" s="176"/>
      <c r="FTS181" s="176"/>
      <c r="FTT181" s="176"/>
      <c r="FTU181" s="176"/>
      <c r="FTV181" s="176"/>
      <c r="FTW181" s="176"/>
      <c r="FTX181" s="176"/>
      <c r="FTY181" s="176"/>
      <c r="FTZ181" s="176"/>
      <c r="FUA181" s="176"/>
      <c r="FUB181" s="176"/>
      <c r="FUC181" s="176"/>
      <c r="FUD181" s="176"/>
      <c r="FUE181" s="176"/>
      <c r="FUF181" s="176"/>
      <c r="FUG181" s="176"/>
      <c r="FUH181" s="176"/>
      <c r="FUI181" s="176"/>
      <c r="FUJ181" s="176"/>
      <c r="FUK181" s="176"/>
      <c r="FUL181" s="176"/>
      <c r="FUM181" s="176"/>
      <c r="FUN181" s="176"/>
      <c r="FUO181" s="176"/>
      <c r="FUP181" s="176"/>
      <c r="FUQ181" s="176"/>
      <c r="FUR181" s="176"/>
      <c r="FUS181" s="176"/>
      <c r="FUT181" s="176"/>
      <c r="FUU181" s="176"/>
      <c r="FUV181" s="176"/>
      <c r="FUW181" s="176"/>
      <c r="FUX181" s="176"/>
      <c r="FUY181" s="176"/>
      <c r="FUZ181" s="176"/>
      <c r="FVA181" s="176"/>
      <c r="FVB181" s="176"/>
      <c r="FVC181" s="176"/>
      <c r="FVD181" s="176"/>
      <c r="FVE181" s="176"/>
      <c r="FVF181" s="176"/>
      <c r="FVG181" s="176"/>
      <c r="FVH181" s="176"/>
      <c r="FVI181" s="176"/>
      <c r="FVJ181" s="176"/>
      <c r="FVK181" s="176"/>
      <c r="FVL181" s="176"/>
      <c r="FVM181" s="176"/>
      <c r="FVN181" s="176"/>
      <c r="FVO181" s="176"/>
      <c r="FVP181" s="176"/>
      <c r="FVQ181" s="176"/>
      <c r="FVR181" s="176"/>
      <c r="FVS181" s="176"/>
      <c r="FVT181" s="176"/>
      <c r="FVU181" s="176"/>
      <c r="FVV181" s="176"/>
      <c r="FVW181" s="176"/>
      <c r="FVX181" s="176"/>
      <c r="FVY181" s="176"/>
      <c r="FVZ181" s="176"/>
      <c r="FWA181" s="176"/>
      <c r="FWB181" s="176"/>
      <c r="FWC181" s="176"/>
      <c r="FWD181" s="176"/>
      <c r="FWE181" s="176"/>
      <c r="FWF181" s="176"/>
      <c r="FWG181" s="176"/>
      <c r="FWH181" s="176"/>
      <c r="FWI181" s="176"/>
      <c r="FWJ181" s="176"/>
      <c r="FWK181" s="176"/>
      <c r="FWL181" s="176"/>
      <c r="FWM181" s="176"/>
      <c r="FWN181" s="176"/>
      <c r="FWO181" s="176"/>
      <c r="FWP181" s="176"/>
      <c r="FWQ181" s="176"/>
      <c r="FWR181" s="176"/>
      <c r="FWS181" s="176"/>
      <c r="FWT181" s="176"/>
      <c r="FWU181" s="176"/>
      <c r="FWV181" s="176"/>
      <c r="FWW181" s="176"/>
      <c r="FWX181" s="176"/>
      <c r="FWY181" s="176"/>
      <c r="FWZ181" s="176"/>
      <c r="FXA181" s="176"/>
      <c r="FXB181" s="176"/>
      <c r="FXC181" s="176"/>
      <c r="FXD181" s="176"/>
      <c r="FXE181" s="176"/>
      <c r="FXF181" s="176"/>
      <c r="FXG181" s="176"/>
      <c r="FXH181" s="176"/>
      <c r="FXI181" s="176"/>
      <c r="FXJ181" s="176"/>
      <c r="FXK181" s="176"/>
      <c r="FXL181" s="176"/>
      <c r="FXM181" s="176"/>
      <c r="FXN181" s="176"/>
      <c r="FXO181" s="176"/>
      <c r="FXP181" s="176"/>
      <c r="FXQ181" s="176"/>
      <c r="FXR181" s="176"/>
      <c r="FXS181" s="176"/>
      <c r="FXT181" s="176"/>
      <c r="FXU181" s="176"/>
      <c r="FXV181" s="176"/>
      <c r="FXW181" s="176"/>
      <c r="FXX181" s="176"/>
      <c r="FXY181" s="176"/>
      <c r="FXZ181" s="176"/>
      <c r="FYA181" s="176"/>
      <c r="FYB181" s="176"/>
      <c r="FYC181" s="176"/>
      <c r="FYD181" s="176"/>
      <c r="FYE181" s="176"/>
      <c r="FYF181" s="176"/>
      <c r="FYG181" s="176"/>
      <c r="FYH181" s="176"/>
      <c r="FYI181" s="176"/>
      <c r="FYJ181" s="176"/>
      <c r="FYK181" s="176"/>
      <c r="FYL181" s="176"/>
      <c r="FYM181" s="176"/>
      <c r="FYN181" s="176"/>
      <c r="FYO181" s="176"/>
      <c r="FYP181" s="176"/>
      <c r="FYQ181" s="176"/>
      <c r="FYR181" s="176"/>
      <c r="FYS181" s="176"/>
      <c r="FYT181" s="176"/>
      <c r="FYU181" s="176"/>
      <c r="FYV181" s="176"/>
      <c r="FYW181" s="176"/>
      <c r="FYX181" s="176"/>
      <c r="FYY181" s="176"/>
      <c r="FYZ181" s="176"/>
      <c r="FZA181" s="176"/>
      <c r="FZB181" s="176"/>
      <c r="FZC181" s="176"/>
      <c r="FZD181" s="176"/>
      <c r="FZE181" s="176"/>
      <c r="FZF181" s="176"/>
      <c r="FZG181" s="176"/>
      <c r="FZH181" s="176"/>
      <c r="FZI181" s="176"/>
      <c r="FZJ181" s="176"/>
      <c r="FZK181" s="176"/>
      <c r="FZL181" s="176"/>
      <c r="FZM181" s="176"/>
      <c r="FZN181" s="176"/>
      <c r="FZO181" s="176"/>
      <c r="FZP181" s="176"/>
      <c r="FZQ181" s="176"/>
      <c r="FZR181" s="176"/>
      <c r="FZS181" s="176"/>
      <c r="FZT181" s="176"/>
      <c r="FZU181" s="176"/>
      <c r="FZV181" s="176"/>
      <c r="FZW181" s="176"/>
      <c r="FZX181" s="176"/>
      <c r="FZY181" s="176"/>
      <c r="FZZ181" s="176"/>
      <c r="GAA181" s="176"/>
      <c r="GAB181" s="176"/>
      <c r="GAC181" s="176"/>
      <c r="GAD181" s="176"/>
      <c r="GAE181" s="176"/>
      <c r="GAF181" s="176"/>
      <c r="GAG181" s="176"/>
      <c r="GAH181" s="176"/>
      <c r="GAI181" s="176"/>
      <c r="GAJ181" s="176"/>
      <c r="GAK181" s="176"/>
      <c r="GAL181" s="176"/>
      <c r="GAM181" s="176"/>
      <c r="GAN181" s="176"/>
      <c r="GAO181" s="176"/>
      <c r="GAP181" s="176"/>
      <c r="GAQ181" s="176"/>
      <c r="GAR181" s="176"/>
      <c r="GAS181" s="176"/>
      <c r="GAT181" s="176"/>
      <c r="GAU181" s="176"/>
      <c r="GAV181" s="176"/>
      <c r="GAW181" s="176"/>
      <c r="GAX181" s="176"/>
      <c r="GAY181" s="176"/>
      <c r="GAZ181" s="176"/>
      <c r="GBA181" s="176"/>
      <c r="GBB181" s="176"/>
      <c r="GBC181" s="176"/>
      <c r="GBD181" s="176"/>
      <c r="GBE181" s="176"/>
      <c r="GBF181" s="176"/>
      <c r="GBG181" s="176"/>
      <c r="GBH181" s="176"/>
      <c r="GBI181" s="176"/>
      <c r="GBJ181" s="176"/>
      <c r="GBK181" s="176"/>
      <c r="GBL181" s="176"/>
      <c r="GBM181" s="176"/>
      <c r="GBN181" s="176"/>
      <c r="GBO181" s="176"/>
      <c r="GBP181" s="176"/>
      <c r="GBQ181" s="176"/>
      <c r="GBR181" s="176"/>
      <c r="GBS181" s="176"/>
      <c r="GBT181" s="176"/>
      <c r="GBU181" s="176"/>
      <c r="GBV181" s="176"/>
      <c r="GBW181" s="176"/>
      <c r="GBX181" s="176"/>
      <c r="GBY181" s="176"/>
      <c r="GBZ181" s="176"/>
      <c r="GCA181" s="176"/>
      <c r="GCB181" s="176"/>
      <c r="GCC181" s="176"/>
      <c r="GCD181" s="176"/>
      <c r="GCE181" s="176"/>
      <c r="GCF181" s="176"/>
      <c r="GCG181" s="176"/>
      <c r="GCH181" s="176"/>
      <c r="GCI181" s="176"/>
      <c r="GCJ181" s="176"/>
      <c r="GCK181" s="176"/>
      <c r="GCL181" s="176"/>
      <c r="GCM181" s="176"/>
      <c r="GCN181" s="176"/>
      <c r="GCO181" s="176"/>
      <c r="GCP181" s="176"/>
      <c r="GCQ181" s="176"/>
      <c r="GCR181" s="176"/>
      <c r="GCS181" s="176"/>
      <c r="GCT181" s="176"/>
      <c r="GCU181" s="176"/>
      <c r="GCV181" s="176"/>
      <c r="GCW181" s="176"/>
      <c r="GCX181" s="176"/>
      <c r="GCY181" s="176"/>
      <c r="GCZ181" s="176"/>
      <c r="GDA181" s="176"/>
      <c r="GDB181" s="176"/>
      <c r="GDC181" s="176"/>
      <c r="GDD181" s="176"/>
      <c r="GDE181" s="176"/>
      <c r="GDF181" s="176"/>
      <c r="GDG181" s="176"/>
      <c r="GDH181" s="176"/>
      <c r="GDI181" s="176"/>
      <c r="GDJ181" s="176"/>
      <c r="GDK181" s="176"/>
      <c r="GDL181" s="176"/>
      <c r="GDM181" s="176"/>
      <c r="GDN181" s="176"/>
      <c r="GDO181" s="176"/>
      <c r="GDP181" s="176"/>
      <c r="GDQ181" s="176"/>
      <c r="GDR181" s="176"/>
      <c r="GDS181" s="176"/>
      <c r="GDT181" s="176"/>
      <c r="GDU181" s="176"/>
      <c r="GDV181" s="176"/>
      <c r="GDW181" s="176"/>
      <c r="GDX181" s="176"/>
      <c r="GDY181" s="176"/>
      <c r="GDZ181" s="176"/>
      <c r="GEA181" s="176"/>
      <c r="GEB181" s="176"/>
      <c r="GEC181" s="176"/>
      <c r="GED181" s="176"/>
      <c r="GEE181" s="176"/>
      <c r="GEF181" s="176"/>
      <c r="GEG181" s="176"/>
      <c r="GEH181" s="176"/>
      <c r="GEI181" s="176"/>
      <c r="GEJ181" s="176"/>
      <c r="GEK181" s="176"/>
      <c r="GEL181" s="176"/>
      <c r="GEM181" s="176"/>
      <c r="GEN181" s="176"/>
      <c r="GEO181" s="176"/>
      <c r="GEP181" s="176"/>
      <c r="GEQ181" s="176"/>
      <c r="GER181" s="176"/>
      <c r="GES181" s="176"/>
      <c r="GET181" s="176"/>
      <c r="GEU181" s="176"/>
      <c r="GEV181" s="176"/>
      <c r="GEW181" s="176"/>
      <c r="GEX181" s="176"/>
      <c r="GEY181" s="176"/>
      <c r="GEZ181" s="176"/>
      <c r="GFA181" s="176"/>
      <c r="GFB181" s="176"/>
      <c r="GFC181" s="176"/>
      <c r="GFD181" s="176"/>
      <c r="GFE181" s="176"/>
      <c r="GFF181" s="176"/>
      <c r="GFG181" s="176"/>
      <c r="GFH181" s="176"/>
      <c r="GFI181" s="176"/>
      <c r="GFJ181" s="176"/>
      <c r="GFK181" s="176"/>
      <c r="GFL181" s="176"/>
      <c r="GFM181" s="176"/>
      <c r="GFN181" s="176"/>
      <c r="GFO181" s="176"/>
      <c r="GFP181" s="176"/>
      <c r="GFQ181" s="176"/>
      <c r="GFR181" s="176"/>
      <c r="GFS181" s="176"/>
      <c r="GFT181" s="176"/>
      <c r="GFU181" s="176"/>
      <c r="GFV181" s="176"/>
      <c r="GFW181" s="176"/>
      <c r="GFX181" s="176"/>
      <c r="GFY181" s="176"/>
      <c r="GFZ181" s="176"/>
      <c r="GGA181" s="176"/>
      <c r="GGB181" s="176"/>
      <c r="GGC181" s="176"/>
      <c r="GGD181" s="176"/>
      <c r="GGE181" s="176"/>
      <c r="GGF181" s="176"/>
      <c r="GGG181" s="176"/>
      <c r="GGH181" s="176"/>
      <c r="GGI181" s="176"/>
      <c r="GGJ181" s="176"/>
      <c r="GGK181" s="176"/>
      <c r="GGL181" s="176"/>
      <c r="GGM181" s="176"/>
      <c r="GGN181" s="176"/>
      <c r="GGO181" s="176"/>
      <c r="GGP181" s="176"/>
      <c r="GGQ181" s="176"/>
      <c r="GGR181" s="176"/>
      <c r="GGS181" s="176"/>
      <c r="GGT181" s="176"/>
      <c r="GGU181" s="176"/>
      <c r="GGV181" s="176"/>
      <c r="GGW181" s="176"/>
      <c r="GGX181" s="176"/>
      <c r="GGY181" s="176"/>
      <c r="GGZ181" s="176"/>
      <c r="GHA181" s="176"/>
      <c r="GHB181" s="176"/>
      <c r="GHC181" s="176"/>
      <c r="GHD181" s="176"/>
      <c r="GHE181" s="176"/>
      <c r="GHF181" s="176"/>
      <c r="GHG181" s="176"/>
      <c r="GHH181" s="176"/>
      <c r="GHI181" s="176"/>
      <c r="GHJ181" s="176"/>
      <c r="GHK181" s="176"/>
      <c r="GHL181" s="176"/>
      <c r="GHM181" s="176"/>
      <c r="GHN181" s="176"/>
      <c r="GHO181" s="176"/>
      <c r="GHP181" s="176"/>
      <c r="GHQ181" s="176"/>
      <c r="GHR181" s="176"/>
      <c r="GHS181" s="176"/>
      <c r="GHT181" s="176"/>
      <c r="GHU181" s="176"/>
      <c r="GHV181" s="176"/>
      <c r="GHW181" s="176"/>
      <c r="GHX181" s="176"/>
      <c r="GHY181" s="176"/>
      <c r="GHZ181" s="176"/>
      <c r="GIA181" s="176"/>
      <c r="GIB181" s="176"/>
      <c r="GIC181" s="176"/>
      <c r="GID181" s="176"/>
      <c r="GIE181" s="176"/>
      <c r="GIF181" s="176"/>
      <c r="GIG181" s="176"/>
      <c r="GIH181" s="176"/>
      <c r="GII181" s="176"/>
      <c r="GIJ181" s="176"/>
      <c r="GIK181" s="176"/>
      <c r="GIL181" s="176"/>
      <c r="GIM181" s="176"/>
      <c r="GIN181" s="176"/>
      <c r="GIO181" s="176"/>
      <c r="GIP181" s="176"/>
      <c r="GIQ181" s="176"/>
      <c r="GIR181" s="176"/>
      <c r="GIS181" s="176"/>
      <c r="GIT181" s="176"/>
      <c r="GIU181" s="176"/>
      <c r="GIV181" s="176"/>
      <c r="GIW181" s="176"/>
      <c r="GIX181" s="176"/>
      <c r="GIY181" s="176"/>
      <c r="GIZ181" s="176"/>
      <c r="GJA181" s="176"/>
      <c r="GJB181" s="176"/>
      <c r="GJC181" s="176"/>
      <c r="GJD181" s="176"/>
      <c r="GJE181" s="176"/>
      <c r="GJF181" s="176"/>
      <c r="GJG181" s="176"/>
      <c r="GJH181" s="176"/>
      <c r="GJI181" s="176"/>
      <c r="GJJ181" s="176"/>
      <c r="GJK181" s="176"/>
      <c r="GJL181" s="176"/>
      <c r="GJM181" s="176"/>
      <c r="GJN181" s="176"/>
      <c r="GJO181" s="176"/>
      <c r="GJP181" s="176"/>
      <c r="GJQ181" s="176"/>
      <c r="GJR181" s="176"/>
      <c r="GJS181" s="176"/>
      <c r="GJT181" s="176"/>
      <c r="GJU181" s="176"/>
      <c r="GJV181" s="176"/>
      <c r="GJW181" s="176"/>
      <c r="GJX181" s="176"/>
      <c r="GJY181" s="176"/>
      <c r="GJZ181" s="176"/>
      <c r="GKA181" s="176"/>
      <c r="GKB181" s="176"/>
      <c r="GKC181" s="176"/>
      <c r="GKD181" s="176"/>
      <c r="GKE181" s="176"/>
      <c r="GKF181" s="176"/>
      <c r="GKG181" s="176"/>
      <c r="GKH181" s="176"/>
      <c r="GKI181" s="176"/>
      <c r="GKJ181" s="176"/>
      <c r="GKK181" s="176"/>
      <c r="GKL181" s="176"/>
      <c r="GKM181" s="176"/>
      <c r="GKN181" s="176"/>
      <c r="GKO181" s="176"/>
      <c r="GKP181" s="176"/>
      <c r="GKQ181" s="176"/>
      <c r="GKR181" s="176"/>
      <c r="GKS181" s="176"/>
      <c r="GKT181" s="176"/>
      <c r="GKU181" s="176"/>
      <c r="GKV181" s="176"/>
      <c r="GKW181" s="176"/>
      <c r="GKX181" s="176"/>
      <c r="GKY181" s="176"/>
      <c r="GKZ181" s="176"/>
      <c r="GLA181" s="176"/>
      <c r="GLB181" s="176"/>
      <c r="GLC181" s="176"/>
      <c r="GLD181" s="176"/>
      <c r="GLE181" s="176"/>
      <c r="GLF181" s="176"/>
      <c r="GLG181" s="176"/>
      <c r="GLH181" s="176"/>
      <c r="GLI181" s="176"/>
      <c r="GLJ181" s="176"/>
      <c r="GLK181" s="176"/>
      <c r="GLL181" s="176"/>
      <c r="GLM181" s="176"/>
      <c r="GLN181" s="176"/>
      <c r="GLO181" s="176"/>
      <c r="GLP181" s="176"/>
      <c r="GLQ181" s="176"/>
      <c r="GLR181" s="176"/>
      <c r="GLS181" s="176"/>
      <c r="GLT181" s="176"/>
      <c r="GLU181" s="176"/>
      <c r="GLV181" s="176"/>
      <c r="GLW181" s="176"/>
      <c r="GLX181" s="176"/>
      <c r="GLY181" s="176"/>
      <c r="GLZ181" s="176"/>
      <c r="GMA181" s="176"/>
      <c r="GMB181" s="176"/>
      <c r="GMC181" s="176"/>
      <c r="GMD181" s="176"/>
      <c r="GME181" s="176"/>
      <c r="GMF181" s="176"/>
      <c r="GMG181" s="176"/>
      <c r="GMH181" s="176"/>
      <c r="GMI181" s="176"/>
      <c r="GMJ181" s="176"/>
      <c r="GMK181" s="176"/>
      <c r="GML181" s="176"/>
      <c r="GMM181" s="176"/>
      <c r="GMN181" s="176"/>
      <c r="GMO181" s="176"/>
      <c r="GMP181" s="176"/>
      <c r="GMQ181" s="176"/>
      <c r="GMR181" s="176"/>
      <c r="GMS181" s="176"/>
      <c r="GMT181" s="176"/>
      <c r="GMU181" s="176"/>
      <c r="GMV181" s="176"/>
      <c r="GMW181" s="176"/>
      <c r="GMX181" s="176"/>
      <c r="GMY181" s="176"/>
      <c r="GMZ181" s="176"/>
      <c r="GNA181" s="176"/>
      <c r="GNB181" s="176"/>
      <c r="GNC181" s="176"/>
      <c r="GND181" s="176"/>
      <c r="GNE181" s="176"/>
      <c r="GNF181" s="176"/>
      <c r="GNG181" s="176"/>
      <c r="GNH181" s="176"/>
      <c r="GNI181" s="176"/>
      <c r="GNJ181" s="176"/>
      <c r="GNK181" s="176"/>
      <c r="GNL181" s="176"/>
      <c r="GNM181" s="176"/>
      <c r="GNN181" s="176"/>
      <c r="GNO181" s="176"/>
      <c r="GNP181" s="176"/>
      <c r="GNQ181" s="176"/>
      <c r="GNR181" s="176"/>
      <c r="GNS181" s="176"/>
      <c r="GNT181" s="176"/>
      <c r="GNU181" s="176"/>
      <c r="GNV181" s="176"/>
      <c r="GNW181" s="176"/>
      <c r="GNX181" s="176"/>
      <c r="GNY181" s="176"/>
      <c r="GNZ181" s="176"/>
      <c r="GOA181" s="176"/>
      <c r="GOB181" s="176"/>
      <c r="GOC181" s="176"/>
      <c r="GOD181" s="176"/>
      <c r="GOE181" s="176"/>
      <c r="GOF181" s="176"/>
      <c r="GOG181" s="176"/>
      <c r="GOH181" s="176"/>
      <c r="GOI181" s="176"/>
      <c r="GOJ181" s="176"/>
      <c r="GOK181" s="176"/>
      <c r="GOL181" s="176"/>
      <c r="GOM181" s="176"/>
      <c r="GON181" s="176"/>
      <c r="GOO181" s="176"/>
      <c r="GOP181" s="176"/>
      <c r="GOQ181" s="176"/>
      <c r="GOR181" s="176"/>
      <c r="GOS181" s="176"/>
      <c r="GOT181" s="176"/>
      <c r="GOU181" s="176"/>
      <c r="GOV181" s="176"/>
      <c r="GOW181" s="176"/>
      <c r="GOX181" s="176"/>
      <c r="GOY181" s="176"/>
      <c r="GOZ181" s="176"/>
      <c r="GPA181" s="176"/>
      <c r="GPB181" s="176"/>
      <c r="GPC181" s="176"/>
      <c r="GPD181" s="176"/>
      <c r="GPE181" s="176"/>
      <c r="GPF181" s="176"/>
      <c r="GPG181" s="176"/>
      <c r="GPH181" s="176"/>
      <c r="GPI181" s="176"/>
      <c r="GPJ181" s="176"/>
      <c r="GPK181" s="176"/>
      <c r="GPL181" s="176"/>
      <c r="GPM181" s="176"/>
      <c r="GPN181" s="176"/>
      <c r="GPO181" s="176"/>
      <c r="GPP181" s="176"/>
      <c r="GPQ181" s="176"/>
      <c r="GPR181" s="176"/>
      <c r="GPS181" s="176"/>
      <c r="GPT181" s="176"/>
      <c r="GPU181" s="176"/>
      <c r="GPV181" s="176"/>
      <c r="GPW181" s="176"/>
      <c r="GPX181" s="176"/>
      <c r="GPY181" s="176"/>
      <c r="GPZ181" s="176"/>
      <c r="GQA181" s="176"/>
      <c r="GQB181" s="176"/>
      <c r="GQC181" s="176"/>
      <c r="GQD181" s="176"/>
      <c r="GQE181" s="176"/>
      <c r="GQF181" s="176"/>
      <c r="GQG181" s="176"/>
      <c r="GQH181" s="176"/>
      <c r="GQI181" s="176"/>
      <c r="GQJ181" s="176"/>
      <c r="GQK181" s="176"/>
      <c r="GQL181" s="176"/>
      <c r="GQM181" s="176"/>
      <c r="GQN181" s="176"/>
      <c r="GQO181" s="176"/>
      <c r="GQP181" s="176"/>
      <c r="GQQ181" s="176"/>
      <c r="GQR181" s="176"/>
      <c r="GQS181" s="176"/>
      <c r="GQT181" s="176"/>
      <c r="GQU181" s="176"/>
      <c r="GQV181" s="176"/>
      <c r="GQW181" s="176"/>
      <c r="GQX181" s="176"/>
      <c r="GQY181" s="176"/>
      <c r="GQZ181" s="176"/>
      <c r="GRA181" s="176"/>
      <c r="GRB181" s="176"/>
      <c r="GRC181" s="176"/>
      <c r="GRD181" s="176"/>
      <c r="GRE181" s="176"/>
      <c r="GRF181" s="176"/>
      <c r="GRG181" s="176"/>
      <c r="GRH181" s="176"/>
      <c r="GRI181" s="176"/>
      <c r="GRJ181" s="176"/>
      <c r="GRK181" s="176"/>
      <c r="GRL181" s="176"/>
      <c r="GRM181" s="176"/>
      <c r="GRN181" s="176"/>
      <c r="GRO181" s="176"/>
      <c r="GRP181" s="176"/>
      <c r="GRQ181" s="176"/>
      <c r="GRR181" s="176"/>
      <c r="GRS181" s="176"/>
      <c r="GRT181" s="176"/>
      <c r="GRU181" s="176"/>
      <c r="GRV181" s="176"/>
      <c r="GRW181" s="176"/>
      <c r="GRX181" s="176"/>
      <c r="GRY181" s="176"/>
      <c r="GRZ181" s="176"/>
      <c r="GSA181" s="176"/>
      <c r="GSB181" s="176"/>
      <c r="GSC181" s="176"/>
      <c r="GSD181" s="176"/>
      <c r="GSE181" s="176"/>
      <c r="GSF181" s="176"/>
      <c r="GSG181" s="176"/>
      <c r="GSH181" s="176"/>
      <c r="GSI181" s="176"/>
      <c r="GSJ181" s="176"/>
      <c r="GSK181" s="176"/>
      <c r="GSL181" s="176"/>
      <c r="GSM181" s="176"/>
      <c r="GSN181" s="176"/>
      <c r="GSO181" s="176"/>
      <c r="GSP181" s="176"/>
      <c r="GSQ181" s="176"/>
      <c r="GSR181" s="176"/>
      <c r="GSS181" s="176"/>
      <c r="GST181" s="176"/>
      <c r="GSU181" s="176"/>
      <c r="GSV181" s="176"/>
      <c r="GSW181" s="176"/>
      <c r="GSX181" s="176"/>
      <c r="GSY181" s="176"/>
      <c r="GSZ181" s="176"/>
      <c r="GTA181" s="176"/>
      <c r="GTB181" s="176"/>
      <c r="GTC181" s="176"/>
      <c r="GTD181" s="176"/>
      <c r="GTE181" s="176"/>
      <c r="GTF181" s="176"/>
      <c r="GTG181" s="176"/>
      <c r="GTH181" s="176"/>
      <c r="GTI181" s="176"/>
      <c r="GTJ181" s="176"/>
      <c r="GTK181" s="176"/>
      <c r="GTL181" s="176"/>
      <c r="GTM181" s="176"/>
      <c r="GTN181" s="176"/>
      <c r="GTO181" s="176"/>
      <c r="GTP181" s="176"/>
      <c r="GTQ181" s="176"/>
      <c r="GTR181" s="176"/>
      <c r="GTS181" s="176"/>
      <c r="GTT181" s="176"/>
      <c r="GTU181" s="176"/>
      <c r="GTV181" s="176"/>
      <c r="GTW181" s="176"/>
      <c r="GTX181" s="176"/>
      <c r="GTY181" s="176"/>
      <c r="GTZ181" s="176"/>
      <c r="GUA181" s="176"/>
      <c r="GUB181" s="176"/>
      <c r="GUC181" s="176"/>
      <c r="GUD181" s="176"/>
      <c r="GUE181" s="176"/>
      <c r="GUF181" s="176"/>
      <c r="GUG181" s="176"/>
      <c r="GUH181" s="176"/>
      <c r="GUI181" s="176"/>
      <c r="GUJ181" s="176"/>
      <c r="GUK181" s="176"/>
      <c r="GUL181" s="176"/>
      <c r="GUM181" s="176"/>
      <c r="GUN181" s="176"/>
      <c r="GUO181" s="176"/>
      <c r="GUP181" s="176"/>
      <c r="GUQ181" s="176"/>
      <c r="GUR181" s="176"/>
      <c r="GUS181" s="176"/>
      <c r="GUT181" s="176"/>
      <c r="GUU181" s="176"/>
      <c r="GUV181" s="176"/>
      <c r="GUW181" s="176"/>
      <c r="GUX181" s="176"/>
      <c r="GUY181" s="176"/>
      <c r="GUZ181" s="176"/>
      <c r="GVA181" s="176"/>
      <c r="GVB181" s="176"/>
      <c r="GVC181" s="176"/>
      <c r="GVD181" s="176"/>
      <c r="GVE181" s="176"/>
      <c r="GVF181" s="176"/>
      <c r="GVG181" s="176"/>
      <c r="GVH181" s="176"/>
      <c r="GVI181" s="176"/>
      <c r="GVJ181" s="176"/>
      <c r="GVK181" s="176"/>
      <c r="GVL181" s="176"/>
      <c r="GVM181" s="176"/>
      <c r="GVN181" s="176"/>
      <c r="GVO181" s="176"/>
      <c r="GVP181" s="176"/>
      <c r="GVQ181" s="176"/>
      <c r="GVR181" s="176"/>
      <c r="GVS181" s="176"/>
      <c r="GVT181" s="176"/>
      <c r="GVU181" s="176"/>
      <c r="GVV181" s="176"/>
      <c r="GVW181" s="176"/>
      <c r="GVX181" s="176"/>
      <c r="GVY181" s="176"/>
      <c r="GVZ181" s="176"/>
      <c r="GWA181" s="176"/>
      <c r="GWB181" s="176"/>
      <c r="GWC181" s="176"/>
      <c r="GWD181" s="176"/>
      <c r="GWE181" s="176"/>
      <c r="GWF181" s="176"/>
      <c r="GWG181" s="176"/>
      <c r="GWH181" s="176"/>
      <c r="GWI181" s="176"/>
      <c r="GWJ181" s="176"/>
      <c r="GWK181" s="176"/>
      <c r="GWL181" s="176"/>
      <c r="GWM181" s="176"/>
      <c r="GWN181" s="176"/>
      <c r="GWO181" s="176"/>
      <c r="GWP181" s="176"/>
      <c r="GWQ181" s="176"/>
      <c r="GWR181" s="176"/>
      <c r="GWS181" s="176"/>
      <c r="GWT181" s="176"/>
      <c r="GWU181" s="176"/>
      <c r="GWV181" s="176"/>
      <c r="GWW181" s="176"/>
      <c r="GWX181" s="176"/>
      <c r="GWY181" s="176"/>
      <c r="GWZ181" s="176"/>
      <c r="GXA181" s="176"/>
      <c r="GXB181" s="176"/>
      <c r="GXC181" s="176"/>
      <c r="GXD181" s="176"/>
      <c r="GXE181" s="176"/>
      <c r="GXF181" s="176"/>
      <c r="GXG181" s="176"/>
      <c r="GXH181" s="176"/>
      <c r="GXI181" s="176"/>
      <c r="GXJ181" s="176"/>
      <c r="GXK181" s="176"/>
      <c r="GXL181" s="176"/>
      <c r="GXM181" s="176"/>
      <c r="GXN181" s="176"/>
      <c r="GXO181" s="176"/>
      <c r="GXP181" s="176"/>
      <c r="GXQ181" s="176"/>
      <c r="GXR181" s="176"/>
      <c r="GXS181" s="176"/>
      <c r="GXT181" s="176"/>
      <c r="GXU181" s="176"/>
      <c r="GXV181" s="176"/>
      <c r="GXW181" s="176"/>
      <c r="GXX181" s="176"/>
      <c r="GXY181" s="176"/>
      <c r="GXZ181" s="176"/>
      <c r="GYA181" s="176"/>
      <c r="GYB181" s="176"/>
      <c r="GYC181" s="176"/>
      <c r="GYD181" s="176"/>
      <c r="GYE181" s="176"/>
      <c r="GYF181" s="176"/>
      <c r="GYG181" s="176"/>
      <c r="GYH181" s="176"/>
      <c r="GYI181" s="176"/>
      <c r="GYJ181" s="176"/>
      <c r="GYK181" s="176"/>
      <c r="GYL181" s="176"/>
      <c r="GYM181" s="176"/>
      <c r="GYN181" s="176"/>
      <c r="GYO181" s="176"/>
      <c r="GYP181" s="176"/>
      <c r="GYQ181" s="176"/>
      <c r="GYR181" s="176"/>
      <c r="GYS181" s="176"/>
      <c r="GYT181" s="176"/>
      <c r="GYU181" s="176"/>
      <c r="GYV181" s="176"/>
      <c r="GYW181" s="176"/>
      <c r="GYX181" s="176"/>
      <c r="GYY181" s="176"/>
      <c r="GYZ181" s="176"/>
      <c r="GZA181" s="176"/>
      <c r="GZB181" s="176"/>
      <c r="GZC181" s="176"/>
      <c r="GZD181" s="176"/>
      <c r="GZE181" s="176"/>
      <c r="GZF181" s="176"/>
      <c r="GZG181" s="176"/>
      <c r="GZH181" s="176"/>
      <c r="GZI181" s="176"/>
      <c r="GZJ181" s="176"/>
      <c r="GZK181" s="176"/>
      <c r="GZL181" s="176"/>
      <c r="GZM181" s="176"/>
      <c r="GZN181" s="176"/>
      <c r="GZO181" s="176"/>
      <c r="GZP181" s="176"/>
      <c r="GZQ181" s="176"/>
      <c r="GZR181" s="176"/>
      <c r="GZS181" s="176"/>
      <c r="GZT181" s="176"/>
      <c r="GZU181" s="176"/>
      <c r="GZV181" s="176"/>
      <c r="GZW181" s="176"/>
      <c r="GZX181" s="176"/>
      <c r="GZY181" s="176"/>
      <c r="GZZ181" s="176"/>
      <c r="HAA181" s="176"/>
      <c r="HAB181" s="176"/>
      <c r="HAC181" s="176"/>
      <c r="HAD181" s="176"/>
      <c r="HAE181" s="176"/>
      <c r="HAF181" s="176"/>
      <c r="HAG181" s="176"/>
      <c r="HAH181" s="176"/>
      <c r="HAI181" s="176"/>
      <c r="HAJ181" s="176"/>
      <c r="HAK181" s="176"/>
      <c r="HAL181" s="176"/>
      <c r="HAM181" s="176"/>
      <c r="HAN181" s="176"/>
      <c r="HAO181" s="176"/>
      <c r="HAP181" s="176"/>
      <c r="HAQ181" s="176"/>
      <c r="HAR181" s="176"/>
      <c r="HAS181" s="176"/>
      <c r="HAT181" s="176"/>
      <c r="HAU181" s="176"/>
      <c r="HAV181" s="176"/>
      <c r="HAW181" s="176"/>
      <c r="HAX181" s="176"/>
      <c r="HAY181" s="176"/>
      <c r="HAZ181" s="176"/>
      <c r="HBA181" s="176"/>
      <c r="HBB181" s="176"/>
      <c r="HBC181" s="176"/>
      <c r="HBD181" s="176"/>
      <c r="HBE181" s="176"/>
      <c r="HBF181" s="176"/>
      <c r="HBG181" s="176"/>
      <c r="HBH181" s="176"/>
      <c r="HBI181" s="176"/>
      <c r="HBJ181" s="176"/>
      <c r="HBK181" s="176"/>
      <c r="HBL181" s="176"/>
      <c r="HBM181" s="176"/>
      <c r="HBN181" s="176"/>
      <c r="HBO181" s="176"/>
      <c r="HBP181" s="176"/>
      <c r="HBQ181" s="176"/>
      <c r="HBR181" s="176"/>
      <c r="HBS181" s="176"/>
      <c r="HBT181" s="176"/>
      <c r="HBU181" s="176"/>
      <c r="HBV181" s="176"/>
      <c r="HBW181" s="176"/>
      <c r="HBX181" s="176"/>
      <c r="HBY181" s="176"/>
      <c r="HBZ181" s="176"/>
      <c r="HCA181" s="176"/>
      <c r="HCB181" s="176"/>
      <c r="HCC181" s="176"/>
      <c r="HCD181" s="176"/>
      <c r="HCE181" s="176"/>
      <c r="HCF181" s="176"/>
      <c r="HCG181" s="176"/>
      <c r="HCH181" s="176"/>
      <c r="HCI181" s="176"/>
      <c r="HCJ181" s="176"/>
      <c r="HCK181" s="176"/>
      <c r="HCL181" s="176"/>
      <c r="HCM181" s="176"/>
      <c r="HCN181" s="176"/>
      <c r="HCO181" s="176"/>
      <c r="HCP181" s="176"/>
      <c r="HCQ181" s="176"/>
      <c r="HCR181" s="176"/>
      <c r="HCS181" s="176"/>
      <c r="HCT181" s="176"/>
      <c r="HCU181" s="176"/>
      <c r="HCV181" s="176"/>
      <c r="HCW181" s="176"/>
      <c r="HCX181" s="176"/>
      <c r="HCY181" s="176"/>
      <c r="HCZ181" s="176"/>
      <c r="HDA181" s="176"/>
      <c r="HDB181" s="176"/>
      <c r="HDC181" s="176"/>
      <c r="HDD181" s="176"/>
      <c r="HDE181" s="176"/>
      <c r="HDF181" s="176"/>
      <c r="HDG181" s="176"/>
      <c r="HDH181" s="176"/>
      <c r="HDI181" s="176"/>
      <c r="HDJ181" s="176"/>
      <c r="HDK181" s="176"/>
      <c r="HDL181" s="176"/>
      <c r="HDM181" s="176"/>
      <c r="HDN181" s="176"/>
      <c r="HDO181" s="176"/>
      <c r="HDP181" s="176"/>
      <c r="HDQ181" s="176"/>
      <c r="HDR181" s="176"/>
      <c r="HDS181" s="176"/>
      <c r="HDT181" s="176"/>
      <c r="HDU181" s="176"/>
      <c r="HDV181" s="176"/>
      <c r="HDW181" s="176"/>
      <c r="HDX181" s="176"/>
      <c r="HDY181" s="176"/>
      <c r="HDZ181" s="176"/>
      <c r="HEA181" s="176"/>
      <c r="HEB181" s="176"/>
      <c r="HEC181" s="176"/>
      <c r="HED181" s="176"/>
      <c r="HEE181" s="176"/>
      <c r="HEF181" s="176"/>
      <c r="HEG181" s="176"/>
      <c r="HEH181" s="176"/>
      <c r="HEI181" s="176"/>
      <c r="HEJ181" s="176"/>
      <c r="HEK181" s="176"/>
      <c r="HEL181" s="176"/>
      <c r="HEM181" s="176"/>
      <c r="HEN181" s="176"/>
      <c r="HEO181" s="176"/>
      <c r="HEP181" s="176"/>
      <c r="HEQ181" s="176"/>
      <c r="HER181" s="176"/>
      <c r="HES181" s="176"/>
      <c r="HET181" s="176"/>
      <c r="HEU181" s="176"/>
      <c r="HEV181" s="176"/>
      <c r="HEW181" s="176"/>
      <c r="HEX181" s="176"/>
      <c r="HEY181" s="176"/>
      <c r="HEZ181" s="176"/>
      <c r="HFA181" s="176"/>
      <c r="HFB181" s="176"/>
      <c r="HFC181" s="176"/>
      <c r="HFD181" s="176"/>
      <c r="HFE181" s="176"/>
      <c r="HFF181" s="176"/>
      <c r="HFG181" s="176"/>
      <c r="HFH181" s="176"/>
      <c r="HFI181" s="176"/>
      <c r="HFJ181" s="176"/>
      <c r="HFK181" s="176"/>
      <c r="HFL181" s="176"/>
      <c r="HFM181" s="176"/>
      <c r="HFN181" s="176"/>
      <c r="HFO181" s="176"/>
      <c r="HFP181" s="176"/>
      <c r="HFQ181" s="176"/>
      <c r="HFR181" s="176"/>
      <c r="HFS181" s="176"/>
      <c r="HFT181" s="176"/>
      <c r="HFU181" s="176"/>
      <c r="HFV181" s="176"/>
      <c r="HFW181" s="176"/>
      <c r="HFX181" s="176"/>
      <c r="HFY181" s="176"/>
      <c r="HFZ181" s="176"/>
      <c r="HGA181" s="176"/>
      <c r="HGB181" s="176"/>
      <c r="HGC181" s="176"/>
      <c r="HGD181" s="176"/>
      <c r="HGE181" s="176"/>
      <c r="HGF181" s="176"/>
      <c r="HGG181" s="176"/>
      <c r="HGH181" s="176"/>
      <c r="HGI181" s="176"/>
      <c r="HGJ181" s="176"/>
      <c r="HGK181" s="176"/>
      <c r="HGL181" s="176"/>
      <c r="HGM181" s="176"/>
      <c r="HGN181" s="176"/>
      <c r="HGO181" s="176"/>
      <c r="HGP181" s="176"/>
      <c r="HGQ181" s="176"/>
      <c r="HGR181" s="176"/>
      <c r="HGS181" s="176"/>
      <c r="HGT181" s="176"/>
      <c r="HGU181" s="176"/>
      <c r="HGV181" s="176"/>
      <c r="HGW181" s="176"/>
      <c r="HGX181" s="176"/>
      <c r="HGY181" s="176"/>
      <c r="HGZ181" s="176"/>
      <c r="HHA181" s="176"/>
      <c r="HHB181" s="176"/>
      <c r="HHC181" s="176"/>
      <c r="HHD181" s="176"/>
      <c r="HHE181" s="176"/>
      <c r="HHF181" s="176"/>
      <c r="HHG181" s="176"/>
      <c r="HHH181" s="176"/>
      <c r="HHI181" s="176"/>
      <c r="HHJ181" s="176"/>
      <c r="HHK181" s="176"/>
      <c r="HHL181" s="176"/>
      <c r="HHM181" s="176"/>
      <c r="HHN181" s="176"/>
      <c r="HHO181" s="176"/>
      <c r="HHP181" s="176"/>
      <c r="HHQ181" s="176"/>
      <c r="HHR181" s="176"/>
      <c r="HHS181" s="176"/>
      <c r="HHT181" s="176"/>
      <c r="HHU181" s="176"/>
      <c r="HHV181" s="176"/>
      <c r="HHW181" s="176"/>
      <c r="HHX181" s="176"/>
      <c r="HHY181" s="176"/>
      <c r="HHZ181" s="176"/>
      <c r="HIA181" s="176"/>
      <c r="HIB181" s="176"/>
      <c r="HIC181" s="176"/>
      <c r="HID181" s="176"/>
      <c r="HIE181" s="176"/>
      <c r="HIF181" s="176"/>
      <c r="HIG181" s="176"/>
      <c r="HIH181" s="176"/>
      <c r="HII181" s="176"/>
      <c r="HIJ181" s="176"/>
      <c r="HIK181" s="176"/>
      <c r="HIL181" s="176"/>
      <c r="HIM181" s="176"/>
      <c r="HIN181" s="176"/>
      <c r="HIO181" s="176"/>
      <c r="HIP181" s="176"/>
      <c r="HIQ181" s="176"/>
      <c r="HIR181" s="176"/>
      <c r="HIS181" s="176"/>
      <c r="HIT181" s="176"/>
      <c r="HIU181" s="176"/>
      <c r="HIV181" s="176"/>
      <c r="HIW181" s="176"/>
      <c r="HIX181" s="176"/>
      <c r="HIY181" s="176"/>
      <c r="HIZ181" s="176"/>
      <c r="HJA181" s="176"/>
      <c r="HJB181" s="176"/>
      <c r="HJC181" s="176"/>
      <c r="HJD181" s="176"/>
      <c r="HJE181" s="176"/>
      <c r="HJF181" s="176"/>
      <c r="HJG181" s="176"/>
      <c r="HJH181" s="176"/>
      <c r="HJI181" s="176"/>
      <c r="HJJ181" s="176"/>
      <c r="HJK181" s="176"/>
      <c r="HJL181" s="176"/>
      <c r="HJM181" s="176"/>
      <c r="HJN181" s="176"/>
      <c r="HJO181" s="176"/>
      <c r="HJP181" s="176"/>
      <c r="HJQ181" s="176"/>
      <c r="HJR181" s="176"/>
      <c r="HJS181" s="176"/>
      <c r="HJT181" s="176"/>
      <c r="HJU181" s="176"/>
      <c r="HJV181" s="176"/>
      <c r="HJW181" s="176"/>
      <c r="HJX181" s="176"/>
      <c r="HJY181" s="176"/>
      <c r="HJZ181" s="176"/>
      <c r="HKA181" s="176"/>
      <c r="HKB181" s="176"/>
      <c r="HKC181" s="176"/>
      <c r="HKD181" s="176"/>
      <c r="HKE181" s="176"/>
      <c r="HKF181" s="176"/>
      <c r="HKG181" s="176"/>
      <c r="HKH181" s="176"/>
      <c r="HKI181" s="176"/>
      <c r="HKJ181" s="176"/>
      <c r="HKK181" s="176"/>
      <c r="HKL181" s="176"/>
      <c r="HKM181" s="176"/>
      <c r="HKN181" s="176"/>
      <c r="HKO181" s="176"/>
      <c r="HKP181" s="176"/>
      <c r="HKQ181" s="176"/>
      <c r="HKR181" s="176"/>
      <c r="HKS181" s="176"/>
      <c r="HKT181" s="176"/>
      <c r="HKU181" s="176"/>
      <c r="HKV181" s="176"/>
      <c r="HKW181" s="176"/>
      <c r="HKX181" s="176"/>
      <c r="HKY181" s="176"/>
      <c r="HKZ181" s="176"/>
      <c r="HLA181" s="176"/>
      <c r="HLB181" s="176"/>
      <c r="HLC181" s="176"/>
      <c r="HLD181" s="176"/>
      <c r="HLE181" s="176"/>
      <c r="HLF181" s="176"/>
      <c r="HLG181" s="176"/>
      <c r="HLH181" s="176"/>
      <c r="HLI181" s="176"/>
      <c r="HLJ181" s="176"/>
      <c r="HLK181" s="176"/>
      <c r="HLL181" s="176"/>
      <c r="HLM181" s="176"/>
      <c r="HLN181" s="176"/>
      <c r="HLO181" s="176"/>
      <c r="HLP181" s="176"/>
      <c r="HLQ181" s="176"/>
      <c r="HLR181" s="176"/>
      <c r="HLS181" s="176"/>
      <c r="HLT181" s="176"/>
      <c r="HLU181" s="176"/>
      <c r="HLV181" s="176"/>
      <c r="HLW181" s="176"/>
      <c r="HLX181" s="176"/>
      <c r="HLY181" s="176"/>
      <c r="HLZ181" s="176"/>
      <c r="HMA181" s="176"/>
      <c r="HMB181" s="176"/>
      <c r="HMC181" s="176"/>
      <c r="HMD181" s="176"/>
      <c r="HME181" s="176"/>
      <c r="HMF181" s="176"/>
      <c r="HMG181" s="176"/>
      <c r="HMH181" s="176"/>
      <c r="HMI181" s="176"/>
      <c r="HMJ181" s="176"/>
      <c r="HMK181" s="176"/>
      <c r="HML181" s="176"/>
      <c r="HMM181" s="176"/>
      <c r="HMN181" s="176"/>
      <c r="HMO181" s="176"/>
      <c r="HMP181" s="176"/>
      <c r="HMQ181" s="176"/>
      <c r="HMR181" s="176"/>
      <c r="HMS181" s="176"/>
      <c r="HMT181" s="176"/>
      <c r="HMU181" s="176"/>
      <c r="HMV181" s="176"/>
      <c r="HMW181" s="176"/>
      <c r="HMX181" s="176"/>
      <c r="HMY181" s="176"/>
      <c r="HMZ181" s="176"/>
      <c r="HNA181" s="176"/>
      <c r="HNB181" s="176"/>
      <c r="HNC181" s="176"/>
      <c r="HND181" s="176"/>
      <c r="HNE181" s="176"/>
      <c r="HNF181" s="176"/>
      <c r="HNG181" s="176"/>
      <c r="HNH181" s="176"/>
      <c r="HNI181" s="176"/>
      <c r="HNJ181" s="176"/>
      <c r="HNK181" s="176"/>
      <c r="HNL181" s="176"/>
      <c r="HNM181" s="176"/>
      <c r="HNN181" s="176"/>
      <c r="HNO181" s="176"/>
      <c r="HNP181" s="176"/>
      <c r="HNQ181" s="176"/>
      <c r="HNR181" s="176"/>
      <c r="HNS181" s="176"/>
      <c r="HNT181" s="176"/>
      <c r="HNU181" s="176"/>
      <c r="HNV181" s="176"/>
      <c r="HNW181" s="176"/>
      <c r="HNX181" s="176"/>
      <c r="HNY181" s="176"/>
      <c r="HNZ181" s="176"/>
      <c r="HOA181" s="176"/>
      <c r="HOB181" s="176"/>
      <c r="HOC181" s="176"/>
      <c r="HOD181" s="176"/>
      <c r="HOE181" s="176"/>
      <c r="HOF181" s="176"/>
      <c r="HOG181" s="176"/>
      <c r="HOH181" s="176"/>
      <c r="HOI181" s="176"/>
      <c r="HOJ181" s="176"/>
      <c r="HOK181" s="176"/>
      <c r="HOL181" s="176"/>
      <c r="HOM181" s="176"/>
      <c r="HON181" s="176"/>
      <c r="HOO181" s="176"/>
      <c r="HOP181" s="176"/>
      <c r="HOQ181" s="176"/>
      <c r="HOR181" s="176"/>
      <c r="HOS181" s="176"/>
      <c r="HOT181" s="176"/>
      <c r="HOU181" s="176"/>
      <c r="HOV181" s="176"/>
      <c r="HOW181" s="176"/>
      <c r="HOX181" s="176"/>
      <c r="HOY181" s="176"/>
      <c r="HOZ181" s="176"/>
      <c r="HPA181" s="176"/>
      <c r="HPB181" s="176"/>
      <c r="HPC181" s="176"/>
      <c r="HPD181" s="176"/>
      <c r="HPE181" s="176"/>
      <c r="HPF181" s="176"/>
      <c r="HPG181" s="176"/>
      <c r="HPH181" s="176"/>
      <c r="HPI181" s="176"/>
      <c r="HPJ181" s="176"/>
      <c r="HPK181" s="176"/>
      <c r="HPL181" s="176"/>
      <c r="HPM181" s="176"/>
      <c r="HPN181" s="176"/>
      <c r="HPO181" s="176"/>
      <c r="HPP181" s="176"/>
      <c r="HPQ181" s="176"/>
      <c r="HPR181" s="176"/>
      <c r="HPS181" s="176"/>
      <c r="HPT181" s="176"/>
      <c r="HPU181" s="176"/>
      <c r="HPV181" s="176"/>
      <c r="HPW181" s="176"/>
      <c r="HPX181" s="176"/>
      <c r="HPY181" s="176"/>
      <c r="HPZ181" s="176"/>
      <c r="HQA181" s="176"/>
      <c r="HQB181" s="176"/>
      <c r="HQC181" s="176"/>
      <c r="HQD181" s="176"/>
      <c r="HQE181" s="176"/>
      <c r="HQF181" s="176"/>
      <c r="HQG181" s="176"/>
      <c r="HQH181" s="176"/>
      <c r="HQI181" s="176"/>
      <c r="HQJ181" s="176"/>
      <c r="HQK181" s="176"/>
      <c r="HQL181" s="176"/>
      <c r="HQM181" s="176"/>
      <c r="HQN181" s="176"/>
      <c r="HQO181" s="176"/>
      <c r="HQP181" s="176"/>
      <c r="HQQ181" s="176"/>
      <c r="HQR181" s="176"/>
      <c r="HQS181" s="176"/>
      <c r="HQT181" s="176"/>
      <c r="HQU181" s="176"/>
      <c r="HQV181" s="176"/>
      <c r="HQW181" s="176"/>
      <c r="HQX181" s="176"/>
      <c r="HQY181" s="176"/>
      <c r="HQZ181" s="176"/>
      <c r="HRA181" s="176"/>
      <c r="HRB181" s="176"/>
      <c r="HRC181" s="176"/>
      <c r="HRD181" s="176"/>
      <c r="HRE181" s="176"/>
      <c r="HRF181" s="176"/>
      <c r="HRG181" s="176"/>
      <c r="HRH181" s="176"/>
      <c r="HRI181" s="176"/>
      <c r="HRJ181" s="176"/>
      <c r="HRK181" s="176"/>
      <c r="HRL181" s="176"/>
      <c r="HRM181" s="176"/>
      <c r="HRN181" s="176"/>
      <c r="HRO181" s="176"/>
      <c r="HRP181" s="176"/>
      <c r="HRQ181" s="176"/>
      <c r="HRR181" s="176"/>
      <c r="HRS181" s="176"/>
      <c r="HRT181" s="176"/>
      <c r="HRU181" s="176"/>
      <c r="HRV181" s="176"/>
      <c r="HRW181" s="176"/>
      <c r="HRX181" s="176"/>
      <c r="HRY181" s="176"/>
      <c r="HRZ181" s="176"/>
      <c r="HSA181" s="176"/>
      <c r="HSB181" s="176"/>
      <c r="HSC181" s="176"/>
      <c r="HSD181" s="176"/>
      <c r="HSE181" s="176"/>
      <c r="HSF181" s="176"/>
      <c r="HSG181" s="176"/>
      <c r="HSH181" s="176"/>
      <c r="HSI181" s="176"/>
      <c r="HSJ181" s="176"/>
      <c r="HSK181" s="176"/>
      <c r="HSL181" s="176"/>
      <c r="HSM181" s="176"/>
      <c r="HSN181" s="176"/>
      <c r="HSO181" s="176"/>
      <c r="HSP181" s="176"/>
      <c r="HSQ181" s="176"/>
      <c r="HSR181" s="176"/>
      <c r="HSS181" s="176"/>
      <c r="HST181" s="176"/>
      <c r="HSU181" s="176"/>
      <c r="HSV181" s="176"/>
      <c r="HSW181" s="176"/>
      <c r="HSX181" s="176"/>
      <c r="HSY181" s="176"/>
      <c r="HSZ181" s="176"/>
      <c r="HTA181" s="176"/>
      <c r="HTB181" s="176"/>
      <c r="HTC181" s="176"/>
      <c r="HTD181" s="176"/>
      <c r="HTE181" s="176"/>
      <c r="HTF181" s="176"/>
      <c r="HTG181" s="176"/>
      <c r="HTH181" s="176"/>
      <c r="HTI181" s="176"/>
      <c r="HTJ181" s="176"/>
      <c r="HTK181" s="176"/>
      <c r="HTL181" s="176"/>
      <c r="HTM181" s="176"/>
      <c r="HTN181" s="176"/>
      <c r="HTO181" s="176"/>
      <c r="HTP181" s="176"/>
      <c r="HTQ181" s="176"/>
      <c r="HTR181" s="176"/>
      <c r="HTS181" s="176"/>
      <c r="HTT181" s="176"/>
      <c r="HTU181" s="176"/>
      <c r="HTV181" s="176"/>
      <c r="HTW181" s="176"/>
      <c r="HTX181" s="176"/>
      <c r="HTY181" s="176"/>
      <c r="HTZ181" s="176"/>
      <c r="HUA181" s="176"/>
      <c r="HUB181" s="176"/>
      <c r="HUC181" s="176"/>
      <c r="HUD181" s="176"/>
      <c r="HUE181" s="176"/>
      <c r="HUF181" s="176"/>
      <c r="HUG181" s="176"/>
      <c r="HUH181" s="176"/>
      <c r="HUI181" s="176"/>
      <c r="HUJ181" s="176"/>
      <c r="HUK181" s="176"/>
      <c r="HUL181" s="176"/>
      <c r="HUM181" s="176"/>
      <c r="HUN181" s="176"/>
      <c r="HUO181" s="176"/>
      <c r="HUP181" s="176"/>
      <c r="HUQ181" s="176"/>
      <c r="HUR181" s="176"/>
      <c r="HUS181" s="176"/>
      <c r="HUT181" s="176"/>
      <c r="HUU181" s="176"/>
      <c r="HUV181" s="176"/>
      <c r="HUW181" s="176"/>
      <c r="HUX181" s="176"/>
      <c r="HUY181" s="176"/>
      <c r="HUZ181" s="176"/>
      <c r="HVA181" s="176"/>
      <c r="HVB181" s="176"/>
      <c r="HVC181" s="176"/>
      <c r="HVD181" s="176"/>
      <c r="HVE181" s="176"/>
      <c r="HVF181" s="176"/>
      <c r="HVG181" s="176"/>
      <c r="HVH181" s="176"/>
      <c r="HVI181" s="176"/>
      <c r="HVJ181" s="176"/>
      <c r="HVK181" s="176"/>
      <c r="HVL181" s="176"/>
      <c r="HVM181" s="176"/>
      <c r="HVN181" s="176"/>
      <c r="HVO181" s="176"/>
      <c r="HVP181" s="176"/>
      <c r="HVQ181" s="176"/>
      <c r="HVR181" s="176"/>
      <c r="HVS181" s="176"/>
      <c r="HVT181" s="176"/>
      <c r="HVU181" s="176"/>
      <c r="HVV181" s="176"/>
      <c r="HVW181" s="176"/>
      <c r="HVX181" s="176"/>
      <c r="HVY181" s="176"/>
      <c r="HVZ181" s="176"/>
      <c r="HWA181" s="176"/>
      <c r="HWB181" s="176"/>
      <c r="HWC181" s="176"/>
      <c r="HWD181" s="176"/>
      <c r="HWE181" s="176"/>
      <c r="HWF181" s="176"/>
      <c r="HWG181" s="176"/>
      <c r="HWH181" s="176"/>
      <c r="HWI181" s="176"/>
      <c r="HWJ181" s="176"/>
      <c r="HWK181" s="176"/>
      <c r="HWL181" s="176"/>
      <c r="HWM181" s="176"/>
      <c r="HWN181" s="176"/>
      <c r="HWO181" s="176"/>
      <c r="HWP181" s="176"/>
      <c r="HWQ181" s="176"/>
      <c r="HWR181" s="176"/>
      <c r="HWS181" s="176"/>
      <c r="HWT181" s="176"/>
      <c r="HWU181" s="176"/>
      <c r="HWV181" s="176"/>
      <c r="HWW181" s="176"/>
      <c r="HWX181" s="176"/>
      <c r="HWY181" s="176"/>
      <c r="HWZ181" s="176"/>
      <c r="HXA181" s="176"/>
      <c r="HXB181" s="176"/>
      <c r="HXC181" s="176"/>
      <c r="HXD181" s="176"/>
      <c r="HXE181" s="176"/>
      <c r="HXF181" s="176"/>
      <c r="HXG181" s="176"/>
      <c r="HXH181" s="176"/>
      <c r="HXI181" s="176"/>
      <c r="HXJ181" s="176"/>
      <c r="HXK181" s="176"/>
      <c r="HXL181" s="176"/>
      <c r="HXM181" s="176"/>
      <c r="HXN181" s="176"/>
      <c r="HXO181" s="176"/>
      <c r="HXP181" s="176"/>
      <c r="HXQ181" s="176"/>
      <c r="HXR181" s="176"/>
      <c r="HXS181" s="176"/>
      <c r="HXT181" s="176"/>
      <c r="HXU181" s="176"/>
      <c r="HXV181" s="176"/>
      <c r="HXW181" s="176"/>
      <c r="HXX181" s="176"/>
      <c r="HXY181" s="176"/>
      <c r="HXZ181" s="176"/>
      <c r="HYA181" s="176"/>
      <c r="HYB181" s="176"/>
      <c r="HYC181" s="176"/>
      <c r="HYD181" s="176"/>
      <c r="HYE181" s="176"/>
      <c r="HYF181" s="176"/>
      <c r="HYG181" s="176"/>
      <c r="HYH181" s="176"/>
      <c r="HYI181" s="176"/>
      <c r="HYJ181" s="176"/>
      <c r="HYK181" s="176"/>
      <c r="HYL181" s="176"/>
      <c r="HYM181" s="176"/>
      <c r="HYN181" s="176"/>
      <c r="HYO181" s="176"/>
      <c r="HYP181" s="176"/>
      <c r="HYQ181" s="176"/>
      <c r="HYR181" s="176"/>
      <c r="HYS181" s="176"/>
      <c r="HYT181" s="176"/>
      <c r="HYU181" s="176"/>
      <c r="HYV181" s="176"/>
      <c r="HYW181" s="176"/>
      <c r="HYX181" s="176"/>
      <c r="HYY181" s="176"/>
      <c r="HYZ181" s="176"/>
      <c r="HZA181" s="176"/>
      <c r="HZB181" s="176"/>
      <c r="HZC181" s="176"/>
      <c r="HZD181" s="176"/>
      <c r="HZE181" s="176"/>
      <c r="HZF181" s="176"/>
      <c r="HZG181" s="176"/>
      <c r="HZH181" s="176"/>
      <c r="HZI181" s="176"/>
      <c r="HZJ181" s="176"/>
      <c r="HZK181" s="176"/>
      <c r="HZL181" s="176"/>
      <c r="HZM181" s="176"/>
      <c r="HZN181" s="176"/>
      <c r="HZO181" s="176"/>
      <c r="HZP181" s="176"/>
      <c r="HZQ181" s="176"/>
      <c r="HZR181" s="176"/>
      <c r="HZS181" s="176"/>
      <c r="HZT181" s="176"/>
      <c r="HZU181" s="176"/>
      <c r="HZV181" s="176"/>
      <c r="HZW181" s="176"/>
      <c r="HZX181" s="176"/>
      <c r="HZY181" s="176"/>
      <c r="HZZ181" s="176"/>
      <c r="IAA181" s="176"/>
      <c r="IAB181" s="176"/>
      <c r="IAC181" s="176"/>
      <c r="IAD181" s="176"/>
      <c r="IAE181" s="176"/>
      <c r="IAF181" s="176"/>
      <c r="IAG181" s="176"/>
      <c r="IAH181" s="176"/>
      <c r="IAI181" s="176"/>
      <c r="IAJ181" s="176"/>
      <c r="IAK181" s="176"/>
      <c r="IAL181" s="176"/>
      <c r="IAM181" s="176"/>
      <c r="IAN181" s="176"/>
      <c r="IAO181" s="176"/>
      <c r="IAP181" s="176"/>
      <c r="IAQ181" s="176"/>
      <c r="IAR181" s="176"/>
      <c r="IAS181" s="176"/>
      <c r="IAT181" s="176"/>
      <c r="IAU181" s="176"/>
      <c r="IAV181" s="176"/>
      <c r="IAW181" s="176"/>
      <c r="IAX181" s="176"/>
      <c r="IAY181" s="176"/>
      <c r="IAZ181" s="176"/>
      <c r="IBA181" s="176"/>
      <c r="IBB181" s="176"/>
      <c r="IBC181" s="176"/>
      <c r="IBD181" s="176"/>
      <c r="IBE181" s="176"/>
      <c r="IBF181" s="176"/>
      <c r="IBG181" s="176"/>
      <c r="IBH181" s="176"/>
      <c r="IBI181" s="176"/>
      <c r="IBJ181" s="176"/>
      <c r="IBK181" s="176"/>
      <c r="IBL181" s="176"/>
      <c r="IBM181" s="176"/>
      <c r="IBN181" s="176"/>
      <c r="IBO181" s="176"/>
      <c r="IBP181" s="176"/>
      <c r="IBQ181" s="176"/>
      <c r="IBR181" s="176"/>
      <c r="IBS181" s="176"/>
      <c r="IBT181" s="176"/>
      <c r="IBU181" s="176"/>
      <c r="IBV181" s="176"/>
      <c r="IBW181" s="176"/>
      <c r="IBX181" s="176"/>
      <c r="IBY181" s="176"/>
      <c r="IBZ181" s="176"/>
      <c r="ICA181" s="176"/>
      <c r="ICB181" s="176"/>
      <c r="ICC181" s="176"/>
      <c r="ICD181" s="176"/>
      <c r="ICE181" s="176"/>
      <c r="ICF181" s="176"/>
      <c r="ICG181" s="176"/>
      <c r="ICH181" s="176"/>
      <c r="ICI181" s="176"/>
      <c r="ICJ181" s="176"/>
      <c r="ICK181" s="176"/>
      <c r="ICL181" s="176"/>
      <c r="ICM181" s="176"/>
      <c r="ICN181" s="176"/>
      <c r="ICO181" s="176"/>
      <c r="ICP181" s="176"/>
      <c r="ICQ181" s="176"/>
      <c r="ICR181" s="176"/>
      <c r="ICS181" s="176"/>
      <c r="ICT181" s="176"/>
      <c r="ICU181" s="176"/>
      <c r="ICV181" s="176"/>
      <c r="ICW181" s="176"/>
      <c r="ICX181" s="176"/>
      <c r="ICY181" s="176"/>
      <c r="ICZ181" s="176"/>
      <c r="IDA181" s="176"/>
      <c r="IDB181" s="176"/>
      <c r="IDC181" s="176"/>
      <c r="IDD181" s="176"/>
      <c r="IDE181" s="176"/>
      <c r="IDF181" s="176"/>
      <c r="IDG181" s="176"/>
      <c r="IDH181" s="176"/>
      <c r="IDI181" s="176"/>
      <c r="IDJ181" s="176"/>
      <c r="IDK181" s="176"/>
      <c r="IDL181" s="176"/>
      <c r="IDM181" s="176"/>
      <c r="IDN181" s="176"/>
      <c r="IDO181" s="176"/>
      <c r="IDP181" s="176"/>
      <c r="IDQ181" s="176"/>
      <c r="IDR181" s="176"/>
      <c r="IDS181" s="176"/>
      <c r="IDT181" s="176"/>
      <c r="IDU181" s="176"/>
      <c r="IDV181" s="176"/>
      <c r="IDW181" s="176"/>
      <c r="IDX181" s="176"/>
      <c r="IDY181" s="176"/>
      <c r="IDZ181" s="176"/>
      <c r="IEA181" s="176"/>
      <c r="IEB181" s="176"/>
      <c r="IEC181" s="176"/>
      <c r="IED181" s="176"/>
      <c r="IEE181" s="176"/>
      <c r="IEF181" s="176"/>
      <c r="IEG181" s="176"/>
      <c r="IEH181" s="176"/>
      <c r="IEI181" s="176"/>
      <c r="IEJ181" s="176"/>
      <c r="IEK181" s="176"/>
      <c r="IEL181" s="176"/>
      <c r="IEM181" s="176"/>
      <c r="IEN181" s="176"/>
      <c r="IEO181" s="176"/>
      <c r="IEP181" s="176"/>
      <c r="IEQ181" s="176"/>
      <c r="IER181" s="176"/>
      <c r="IES181" s="176"/>
      <c r="IET181" s="176"/>
      <c r="IEU181" s="176"/>
      <c r="IEV181" s="176"/>
      <c r="IEW181" s="176"/>
      <c r="IEX181" s="176"/>
      <c r="IEY181" s="176"/>
      <c r="IEZ181" s="176"/>
      <c r="IFA181" s="176"/>
      <c r="IFB181" s="176"/>
      <c r="IFC181" s="176"/>
      <c r="IFD181" s="176"/>
      <c r="IFE181" s="176"/>
      <c r="IFF181" s="176"/>
      <c r="IFG181" s="176"/>
      <c r="IFH181" s="176"/>
      <c r="IFI181" s="176"/>
      <c r="IFJ181" s="176"/>
      <c r="IFK181" s="176"/>
      <c r="IFL181" s="176"/>
      <c r="IFM181" s="176"/>
      <c r="IFN181" s="176"/>
      <c r="IFO181" s="176"/>
      <c r="IFP181" s="176"/>
      <c r="IFQ181" s="176"/>
      <c r="IFR181" s="176"/>
      <c r="IFS181" s="176"/>
      <c r="IFT181" s="176"/>
      <c r="IFU181" s="176"/>
      <c r="IFV181" s="176"/>
      <c r="IFW181" s="176"/>
      <c r="IFX181" s="176"/>
      <c r="IFY181" s="176"/>
      <c r="IFZ181" s="176"/>
      <c r="IGA181" s="176"/>
      <c r="IGB181" s="176"/>
      <c r="IGC181" s="176"/>
      <c r="IGD181" s="176"/>
      <c r="IGE181" s="176"/>
      <c r="IGF181" s="176"/>
      <c r="IGG181" s="176"/>
      <c r="IGH181" s="176"/>
      <c r="IGI181" s="176"/>
      <c r="IGJ181" s="176"/>
      <c r="IGK181" s="176"/>
      <c r="IGL181" s="176"/>
      <c r="IGM181" s="176"/>
      <c r="IGN181" s="176"/>
      <c r="IGO181" s="176"/>
      <c r="IGP181" s="176"/>
      <c r="IGQ181" s="176"/>
      <c r="IGR181" s="176"/>
      <c r="IGS181" s="176"/>
      <c r="IGT181" s="176"/>
      <c r="IGU181" s="176"/>
      <c r="IGV181" s="176"/>
      <c r="IGW181" s="176"/>
      <c r="IGX181" s="176"/>
      <c r="IGY181" s="176"/>
      <c r="IGZ181" s="176"/>
      <c r="IHA181" s="176"/>
      <c r="IHB181" s="176"/>
      <c r="IHC181" s="176"/>
      <c r="IHD181" s="176"/>
      <c r="IHE181" s="176"/>
      <c r="IHF181" s="176"/>
      <c r="IHG181" s="176"/>
      <c r="IHH181" s="176"/>
      <c r="IHI181" s="176"/>
      <c r="IHJ181" s="176"/>
      <c r="IHK181" s="176"/>
      <c r="IHL181" s="176"/>
      <c r="IHM181" s="176"/>
      <c r="IHN181" s="176"/>
      <c r="IHO181" s="176"/>
      <c r="IHP181" s="176"/>
      <c r="IHQ181" s="176"/>
      <c r="IHR181" s="176"/>
      <c r="IHS181" s="176"/>
      <c r="IHT181" s="176"/>
      <c r="IHU181" s="176"/>
      <c r="IHV181" s="176"/>
      <c r="IHW181" s="176"/>
      <c r="IHX181" s="176"/>
      <c r="IHY181" s="176"/>
      <c r="IHZ181" s="176"/>
      <c r="IIA181" s="176"/>
      <c r="IIB181" s="176"/>
      <c r="IIC181" s="176"/>
      <c r="IID181" s="176"/>
      <c r="IIE181" s="176"/>
      <c r="IIF181" s="176"/>
      <c r="IIG181" s="176"/>
      <c r="IIH181" s="176"/>
      <c r="III181" s="176"/>
      <c r="IIJ181" s="176"/>
      <c r="IIK181" s="176"/>
      <c r="IIL181" s="176"/>
      <c r="IIM181" s="176"/>
      <c r="IIN181" s="176"/>
      <c r="IIO181" s="176"/>
      <c r="IIP181" s="176"/>
      <c r="IIQ181" s="176"/>
      <c r="IIR181" s="176"/>
      <c r="IIS181" s="176"/>
      <c r="IIT181" s="176"/>
      <c r="IIU181" s="176"/>
      <c r="IIV181" s="176"/>
      <c r="IIW181" s="176"/>
      <c r="IIX181" s="176"/>
      <c r="IIY181" s="176"/>
      <c r="IIZ181" s="176"/>
      <c r="IJA181" s="176"/>
      <c r="IJB181" s="176"/>
      <c r="IJC181" s="176"/>
      <c r="IJD181" s="176"/>
      <c r="IJE181" s="176"/>
      <c r="IJF181" s="176"/>
      <c r="IJG181" s="176"/>
      <c r="IJH181" s="176"/>
      <c r="IJI181" s="176"/>
      <c r="IJJ181" s="176"/>
      <c r="IJK181" s="176"/>
      <c r="IJL181" s="176"/>
      <c r="IJM181" s="176"/>
      <c r="IJN181" s="176"/>
      <c r="IJO181" s="176"/>
      <c r="IJP181" s="176"/>
      <c r="IJQ181" s="176"/>
      <c r="IJR181" s="176"/>
      <c r="IJS181" s="176"/>
      <c r="IJT181" s="176"/>
      <c r="IJU181" s="176"/>
      <c r="IJV181" s="176"/>
      <c r="IJW181" s="176"/>
      <c r="IJX181" s="176"/>
      <c r="IJY181" s="176"/>
      <c r="IJZ181" s="176"/>
      <c r="IKA181" s="176"/>
      <c r="IKB181" s="176"/>
      <c r="IKC181" s="176"/>
      <c r="IKD181" s="176"/>
      <c r="IKE181" s="176"/>
      <c r="IKF181" s="176"/>
      <c r="IKG181" s="176"/>
      <c r="IKH181" s="176"/>
      <c r="IKI181" s="176"/>
      <c r="IKJ181" s="176"/>
      <c r="IKK181" s="176"/>
      <c r="IKL181" s="176"/>
      <c r="IKM181" s="176"/>
      <c r="IKN181" s="176"/>
      <c r="IKO181" s="176"/>
      <c r="IKP181" s="176"/>
      <c r="IKQ181" s="176"/>
      <c r="IKR181" s="176"/>
      <c r="IKS181" s="176"/>
      <c r="IKT181" s="176"/>
      <c r="IKU181" s="176"/>
      <c r="IKV181" s="176"/>
      <c r="IKW181" s="176"/>
      <c r="IKX181" s="176"/>
      <c r="IKY181" s="176"/>
      <c r="IKZ181" s="176"/>
      <c r="ILA181" s="176"/>
      <c r="ILB181" s="176"/>
      <c r="ILC181" s="176"/>
      <c r="ILD181" s="176"/>
      <c r="ILE181" s="176"/>
      <c r="ILF181" s="176"/>
      <c r="ILG181" s="176"/>
      <c r="ILH181" s="176"/>
      <c r="ILI181" s="176"/>
      <c r="ILJ181" s="176"/>
      <c r="ILK181" s="176"/>
      <c r="ILL181" s="176"/>
      <c r="ILM181" s="176"/>
      <c r="ILN181" s="176"/>
      <c r="ILO181" s="176"/>
      <c r="ILP181" s="176"/>
      <c r="ILQ181" s="176"/>
      <c r="ILR181" s="176"/>
      <c r="ILS181" s="176"/>
      <c r="ILT181" s="176"/>
      <c r="ILU181" s="176"/>
      <c r="ILV181" s="176"/>
      <c r="ILW181" s="176"/>
      <c r="ILX181" s="176"/>
      <c r="ILY181" s="176"/>
      <c r="ILZ181" s="176"/>
      <c r="IMA181" s="176"/>
      <c r="IMB181" s="176"/>
      <c r="IMC181" s="176"/>
      <c r="IMD181" s="176"/>
      <c r="IME181" s="176"/>
      <c r="IMF181" s="176"/>
      <c r="IMG181" s="176"/>
      <c r="IMH181" s="176"/>
      <c r="IMI181" s="176"/>
      <c r="IMJ181" s="176"/>
      <c r="IMK181" s="176"/>
      <c r="IML181" s="176"/>
      <c r="IMM181" s="176"/>
      <c r="IMN181" s="176"/>
      <c r="IMO181" s="176"/>
      <c r="IMP181" s="176"/>
      <c r="IMQ181" s="176"/>
      <c r="IMR181" s="176"/>
      <c r="IMS181" s="176"/>
      <c r="IMT181" s="176"/>
      <c r="IMU181" s="176"/>
      <c r="IMV181" s="176"/>
      <c r="IMW181" s="176"/>
      <c r="IMX181" s="176"/>
      <c r="IMY181" s="176"/>
      <c r="IMZ181" s="176"/>
      <c r="INA181" s="176"/>
      <c r="INB181" s="176"/>
      <c r="INC181" s="176"/>
      <c r="IND181" s="176"/>
      <c r="INE181" s="176"/>
      <c r="INF181" s="176"/>
      <c r="ING181" s="176"/>
      <c r="INH181" s="176"/>
      <c r="INI181" s="176"/>
      <c r="INJ181" s="176"/>
      <c r="INK181" s="176"/>
      <c r="INL181" s="176"/>
      <c r="INM181" s="176"/>
      <c r="INN181" s="176"/>
      <c r="INO181" s="176"/>
      <c r="INP181" s="176"/>
      <c r="INQ181" s="176"/>
      <c r="INR181" s="176"/>
      <c r="INS181" s="176"/>
      <c r="INT181" s="176"/>
      <c r="INU181" s="176"/>
      <c r="INV181" s="176"/>
      <c r="INW181" s="176"/>
      <c r="INX181" s="176"/>
      <c r="INY181" s="176"/>
      <c r="INZ181" s="176"/>
      <c r="IOA181" s="176"/>
      <c r="IOB181" s="176"/>
      <c r="IOC181" s="176"/>
      <c r="IOD181" s="176"/>
      <c r="IOE181" s="176"/>
      <c r="IOF181" s="176"/>
      <c r="IOG181" s="176"/>
      <c r="IOH181" s="176"/>
      <c r="IOI181" s="176"/>
      <c r="IOJ181" s="176"/>
      <c r="IOK181" s="176"/>
      <c r="IOL181" s="176"/>
      <c r="IOM181" s="176"/>
      <c r="ION181" s="176"/>
      <c r="IOO181" s="176"/>
      <c r="IOP181" s="176"/>
      <c r="IOQ181" s="176"/>
      <c r="IOR181" s="176"/>
      <c r="IOS181" s="176"/>
      <c r="IOT181" s="176"/>
      <c r="IOU181" s="176"/>
      <c r="IOV181" s="176"/>
      <c r="IOW181" s="176"/>
      <c r="IOX181" s="176"/>
      <c r="IOY181" s="176"/>
      <c r="IOZ181" s="176"/>
      <c r="IPA181" s="176"/>
      <c r="IPB181" s="176"/>
      <c r="IPC181" s="176"/>
      <c r="IPD181" s="176"/>
      <c r="IPE181" s="176"/>
      <c r="IPF181" s="176"/>
      <c r="IPG181" s="176"/>
      <c r="IPH181" s="176"/>
      <c r="IPI181" s="176"/>
      <c r="IPJ181" s="176"/>
      <c r="IPK181" s="176"/>
      <c r="IPL181" s="176"/>
      <c r="IPM181" s="176"/>
      <c r="IPN181" s="176"/>
      <c r="IPO181" s="176"/>
      <c r="IPP181" s="176"/>
      <c r="IPQ181" s="176"/>
      <c r="IPR181" s="176"/>
      <c r="IPS181" s="176"/>
      <c r="IPT181" s="176"/>
      <c r="IPU181" s="176"/>
      <c r="IPV181" s="176"/>
      <c r="IPW181" s="176"/>
      <c r="IPX181" s="176"/>
      <c r="IPY181" s="176"/>
      <c r="IPZ181" s="176"/>
      <c r="IQA181" s="176"/>
      <c r="IQB181" s="176"/>
      <c r="IQC181" s="176"/>
      <c r="IQD181" s="176"/>
      <c r="IQE181" s="176"/>
      <c r="IQF181" s="176"/>
      <c r="IQG181" s="176"/>
      <c r="IQH181" s="176"/>
      <c r="IQI181" s="176"/>
      <c r="IQJ181" s="176"/>
      <c r="IQK181" s="176"/>
      <c r="IQL181" s="176"/>
      <c r="IQM181" s="176"/>
      <c r="IQN181" s="176"/>
      <c r="IQO181" s="176"/>
      <c r="IQP181" s="176"/>
      <c r="IQQ181" s="176"/>
      <c r="IQR181" s="176"/>
      <c r="IQS181" s="176"/>
      <c r="IQT181" s="176"/>
      <c r="IQU181" s="176"/>
      <c r="IQV181" s="176"/>
      <c r="IQW181" s="176"/>
      <c r="IQX181" s="176"/>
      <c r="IQY181" s="176"/>
      <c r="IQZ181" s="176"/>
      <c r="IRA181" s="176"/>
      <c r="IRB181" s="176"/>
      <c r="IRC181" s="176"/>
      <c r="IRD181" s="176"/>
      <c r="IRE181" s="176"/>
      <c r="IRF181" s="176"/>
      <c r="IRG181" s="176"/>
      <c r="IRH181" s="176"/>
      <c r="IRI181" s="176"/>
      <c r="IRJ181" s="176"/>
      <c r="IRK181" s="176"/>
      <c r="IRL181" s="176"/>
      <c r="IRM181" s="176"/>
      <c r="IRN181" s="176"/>
      <c r="IRO181" s="176"/>
      <c r="IRP181" s="176"/>
      <c r="IRQ181" s="176"/>
      <c r="IRR181" s="176"/>
      <c r="IRS181" s="176"/>
      <c r="IRT181" s="176"/>
      <c r="IRU181" s="176"/>
      <c r="IRV181" s="176"/>
      <c r="IRW181" s="176"/>
      <c r="IRX181" s="176"/>
      <c r="IRY181" s="176"/>
      <c r="IRZ181" s="176"/>
      <c r="ISA181" s="176"/>
      <c r="ISB181" s="176"/>
      <c r="ISC181" s="176"/>
      <c r="ISD181" s="176"/>
      <c r="ISE181" s="176"/>
      <c r="ISF181" s="176"/>
      <c r="ISG181" s="176"/>
      <c r="ISH181" s="176"/>
      <c r="ISI181" s="176"/>
      <c r="ISJ181" s="176"/>
      <c r="ISK181" s="176"/>
      <c r="ISL181" s="176"/>
      <c r="ISM181" s="176"/>
      <c r="ISN181" s="176"/>
      <c r="ISO181" s="176"/>
      <c r="ISP181" s="176"/>
      <c r="ISQ181" s="176"/>
      <c r="ISR181" s="176"/>
      <c r="ISS181" s="176"/>
      <c r="IST181" s="176"/>
      <c r="ISU181" s="176"/>
      <c r="ISV181" s="176"/>
      <c r="ISW181" s="176"/>
      <c r="ISX181" s="176"/>
      <c r="ISY181" s="176"/>
      <c r="ISZ181" s="176"/>
      <c r="ITA181" s="176"/>
      <c r="ITB181" s="176"/>
      <c r="ITC181" s="176"/>
      <c r="ITD181" s="176"/>
      <c r="ITE181" s="176"/>
      <c r="ITF181" s="176"/>
      <c r="ITG181" s="176"/>
      <c r="ITH181" s="176"/>
      <c r="ITI181" s="176"/>
      <c r="ITJ181" s="176"/>
      <c r="ITK181" s="176"/>
      <c r="ITL181" s="176"/>
      <c r="ITM181" s="176"/>
      <c r="ITN181" s="176"/>
      <c r="ITO181" s="176"/>
      <c r="ITP181" s="176"/>
      <c r="ITQ181" s="176"/>
      <c r="ITR181" s="176"/>
      <c r="ITS181" s="176"/>
      <c r="ITT181" s="176"/>
      <c r="ITU181" s="176"/>
      <c r="ITV181" s="176"/>
      <c r="ITW181" s="176"/>
      <c r="ITX181" s="176"/>
      <c r="ITY181" s="176"/>
      <c r="ITZ181" s="176"/>
      <c r="IUA181" s="176"/>
      <c r="IUB181" s="176"/>
      <c r="IUC181" s="176"/>
      <c r="IUD181" s="176"/>
      <c r="IUE181" s="176"/>
      <c r="IUF181" s="176"/>
      <c r="IUG181" s="176"/>
      <c r="IUH181" s="176"/>
      <c r="IUI181" s="176"/>
      <c r="IUJ181" s="176"/>
      <c r="IUK181" s="176"/>
      <c r="IUL181" s="176"/>
      <c r="IUM181" s="176"/>
      <c r="IUN181" s="176"/>
      <c r="IUO181" s="176"/>
      <c r="IUP181" s="176"/>
      <c r="IUQ181" s="176"/>
      <c r="IUR181" s="176"/>
      <c r="IUS181" s="176"/>
      <c r="IUT181" s="176"/>
      <c r="IUU181" s="176"/>
      <c r="IUV181" s="176"/>
      <c r="IUW181" s="176"/>
      <c r="IUX181" s="176"/>
      <c r="IUY181" s="176"/>
      <c r="IUZ181" s="176"/>
      <c r="IVA181" s="176"/>
      <c r="IVB181" s="176"/>
      <c r="IVC181" s="176"/>
      <c r="IVD181" s="176"/>
      <c r="IVE181" s="176"/>
      <c r="IVF181" s="176"/>
      <c r="IVG181" s="176"/>
      <c r="IVH181" s="176"/>
      <c r="IVI181" s="176"/>
      <c r="IVJ181" s="176"/>
      <c r="IVK181" s="176"/>
      <c r="IVL181" s="176"/>
      <c r="IVM181" s="176"/>
      <c r="IVN181" s="176"/>
      <c r="IVO181" s="176"/>
      <c r="IVP181" s="176"/>
      <c r="IVQ181" s="176"/>
      <c r="IVR181" s="176"/>
      <c r="IVS181" s="176"/>
      <c r="IVT181" s="176"/>
      <c r="IVU181" s="176"/>
      <c r="IVV181" s="176"/>
      <c r="IVW181" s="176"/>
      <c r="IVX181" s="176"/>
      <c r="IVY181" s="176"/>
      <c r="IVZ181" s="176"/>
      <c r="IWA181" s="176"/>
      <c r="IWB181" s="176"/>
      <c r="IWC181" s="176"/>
      <c r="IWD181" s="176"/>
      <c r="IWE181" s="176"/>
      <c r="IWF181" s="176"/>
      <c r="IWG181" s="176"/>
      <c r="IWH181" s="176"/>
      <c r="IWI181" s="176"/>
      <c r="IWJ181" s="176"/>
      <c r="IWK181" s="176"/>
      <c r="IWL181" s="176"/>
      <c r="IWM181" s="176"/>
      <c r="IWN181" s="176"/>
      <c r="IWO181" s="176"/>
      <c r="IWP181" s="176"/>
      <c r="IWQ181" s="176"/>
      <c r="IWR181" s="176"/>
      <c r="IWS181" s="176"/>
      <c r="IWT181" s="176"/>
      <c r="IWU181" s="176"/>
      <c r="IWV181" s="176"/>
      <c r="IWW181" s="176"/>
      <c r="IWX181" s="176"/>
      <c r="IWY181" s="176"/>
      <c r="IWZ181" s="176"/>
      <c r="IXA181" s="176"/>
      <c r="IXB181" s="176"/>
      <c r="IXC181" s="176"/>
      <c r="IXD181" s="176"/>
      <c r="IXE181" s="176"/>
      <c r="IXF181" s="176"/>
      <c r="IXG181" s="176"/>
      <c r="IXH181" s="176"/>
      <c r="IXI181" s="176"/>
      <c r="IXJ181" s="176"/>
      <c r="IXK181" s="176"/>
      <c r="IXL181" s="176"/>
      <c r="IXM181" s="176"/>
      <c r="IXN181" s="176"/>
      <c r="IXO181" s="176"/>
      <c r="IXP181" s="176"/>
      <c r="IXQ181" s="176"/>
      <c r="IXR181" s="176"/>
      <c r="IXS181" s="176"/>
      <c r="IXT181" s="176"/>
      <c r="IXU181" s="176"/>
      <c r="IXV181" s="176"/>
      <c r="IXW181" s="176"/>
      <c r="IXX181" s="176"/>
      <c r="IXY181" s="176"/>
      <c r="IXZ181" s="176"/>
      <c r="IYA181" s="176"/>
      <c r="IYB181" s="176"/>
      <c r="IYC181" s="176"/>
      <c r="IYD181" s="176"/>
      <c r="IYE181" s="176"/>
      <c r="IYF181" s="176"/>
      <c r="IYG181" s="176"/>
      <c r="IYH181" s="176"/>
      <c r="IYI181" s="176"/>
      <c r="IYJ181" s="176"/>
      <c r="IYK181" s="176"/>
      <c r="IYL181" s="176"/>
      <c r="IYM181" s="176"/>
      <c r="IYN181" s="176"/>
      <c r="IYO181" s="176"/>
      <c r="IYP181" s="176"/>
      <c r="IYQ181" s="176"/>
      <c r="IYR181" s="176"/>
      <c r="IYS181" s="176"/>
      <c r="IYT181" s="176"/>
      <c r="IYU181" s="176"/>
      <c r="IYV181" s="176"/>
      <c r="IYW181" s="176"/>
      <c r="IYX181" s="176"/>
      <c r="IYY181" s="176"/>
      <c r="IYZ181" s="176"/>
      <c r="IZA181" s="176"/>
      <c r="IZB181" s="176"/>
      <c r="IZC181" s="176"/>
      <c r="IZD181" s="176"/>
      <c r="IZE181" s="176"/>
      <c r="IZF181" s="176"/>
      <c r="IZG181" s="176"/>
      <c r="IZH181" s="176"/>
      <c r="IZI181" s="176"/>
      <c r="IZJ181" s="176"/>
      <c r="IZK181" s="176"/>
      <c r="IZL181" s="176"/>
      <c r="IZM181" s="176"/>
      <c r="IZN181" s="176"/>
      <c r="IZO181" s="176"/>
      <c r="IZP181" s="176"/>
      <c r="IZQ181" s="176"/>
      <c r="IZR181" s="176"/>
      <c r="IZS181" s="176"/>
      <c r="IZT181" s="176"/>
      <c r="IZU181" s="176"/>
      <c r="IZV181" s="176"/>
      <c r="IZW181" s="176"/>
      <c r="IZX181" s="176"/>
      <c r="IZY181" s="176"/>
      <c r="IZZ181" s="176"/>
      <c r="JAA181" s="176"/>
      <c r="JAB181" s="176"/>
      <c r="JAC181" s="176"/>
      <c r="JAD181" s="176"/>
      <c r="JAE181" s="176"/>
      <c r="JAF181" s="176"/>
      <c r="JAG181" s="176"/>
      <c r="JAH181" s="176"/>
      <c r="JAI181" s="176"/>
      <c r="JAJ181" s="176"/>
      <c r="JAK181" s="176"/>
      <c r="JAL181" s="176"/>
      <c r="JAM181" s="176"/>
      <c r="JAN181" s="176"/>
      <c r="JAO181" s="176"/>
      <c r="JAP181" s="176"/>
      <c r="JAQ181" s="176"/>
      <c r="JAR181" s="176"/>
      <c r="JAS181" s="176"/>
      <c r="JAT181" s="176"/>
      <c r="JAU181" s="176"/>
      <c r="JAV181" s="176"/>
      <c r="JAW181" s="176"/>
      <c r="JAX181" s="176"/>
      <c r="JAY181" s="176"/>
      <c r="JAZ181" s="176"/>
      <c r="JBA181" s="176"/>
      <c r="JBB181" s="176"/>
      <c r="JBC181" s="176"/>
      <c r="JBD181" s="176"/>
      <c r="JBE181" s="176"/>
      <c r="JBF181" s="176"/>
      <c r="JBG181" s="176"/>
      <c r="JBH181" s="176"/>
      <c r="JBI181" s="176"/>
      <c r="JBJ181" s="176"/>
      <c r="JBK181" s="176"/>
      <c r="JBL181" s="176"/>
      <c r="JBM181" s="176"/>
      <c r="JBN181" s="176"/>
      <c r="JBO181" s="176"/>
      <c r="JBP181" s="176"/>
      <c r="JBQ181" s="176"/>
      <c r="JBR181" s="176"/>
      <c r="JBS181" s="176"/>
      <c r="JBT181" s="176"/>
      <c r="JBU181" s="176"/>
      <c r="JBV181" s="176"/>
      <c r="JBW181" s="176"/>
      <c r="JBX181" s="176"/>
      <c r="JBY181" s="176"/>
      <c r="JBZ181" s="176"/>
      <c r="JCA181" s="176"/>
      <c r="JCB181" s="176"/>
      <c r="JCC181" s="176"/>
      <c r="JCD181" s="176"/>
      <c r="JCE181" s="176"/>
      <c r="JCF181" s="176"/>
      <c r="JCG181" s="176"/>
      <c r="JCH181" s="176"/>
      <c r="JCI181" s="176"/>
      <c r="JCJ181" s="176"/>
      <c r="JCK181" s="176"/>
      <c r="JCL181" s="176"/>
      <c r="JCM181" s="176"/>
      <c r="JCN181" s="176"/>
      <c r="JCO181" s="176"/>
      <c r="JCP181" s="176"/>
      <c r="JCQ181" s="176"/>
      <c r="JCR181" s="176"/>
      <c r="JCS181" s="176"/>
      <c r="JCT181" s="176"/>
      <c r="JCU181" s="176"/>
      <c r="JCV181" s="176"/>
      <c r="JCW181" s="176"/>
      <c r="JCX181" s="176"/>
      <c r="JCY181" s="176"/>
      <c r="JCZ181" s="176"/>
      <c r="JDA181" s="176"/>
      <c r="JDB181" s="176"/>
      <c r="JDC181" s="176"/>
      <c r="JDD181" s="176"/>
      <c r="JDE181" s="176"/>
      <c r="JDF181" s="176"/>
      <c r="JDG181" s="176"/>
      <c r="JDH181" s="176"/>
      <c r="JDI181" s="176"/>
      <c r="JDJ181" s="176"/>
      <c r="JDK181" s="176"/>
      <c r="JDL181" s="176"/>
      <c r="JDM181" s="176"/>
      <c r="JDN181" s="176"/>
      <c r="JDO181" s="176"/>
      <c r="JDP181" s="176"/>
      <c r="JDQ181" s="176"/>
      <c r="JDR181" s="176"/>
      <c r="JDS181" s="176"/>
      <c r="JDT181" s="176"/>
      <c r="JDU181" s="176"/>
      <c r="JDV181" s="176"/>
      <c r="JDW181" s="176"/>
      <c r="JDX181" s="176"/>
      <c r="JDY181" s="176"/>
      <c r="JDZ181" s="176"/>
      <c r="JEA181" s="176"/>
      <c r="JEB181" s="176"/>
      <c r="JEC181" s="176"/>
      <c r="JED181" s="176"/>
      <c r="JEE181" s="176"/>
      <c r="JEF181" s="176"/>
      <c r="JEG181" s="176"/>
      <c r="JEH181" s="176"/>
      <c r="JEI181" s="176"/>
      <c r="JEJ181" s="176"/>
      <c r="JEK181" s="176"/>
      <c r="JEL181" s="176"/>
      <c r="JEM181" s="176"/>
      <c r="JEN181" s="176"/>
      <c r="JEO181" s="176"/>
      <c r="JEP181" s="176"/>
      <c r="JEQ181" s="176"/>
      <c r="JER181" s="176"/>
      <c r="JES181" s="176"/>
      <c r="JET181" s="176"/>
      <c r="JEU181" s="176"/>
      <c r="JEV181" s="176"/>
      <c r="JEW181" s="176"/>
      <c r="JEX181" s="176"/>
      <c r="JEY181" s="176"/>
      <c r="JEZ181" s="176"/>
      <c r="JFA181" s="176"/>
      <c r="JFB181" s="176"/>
      <c r="JFC181" s="176"/>
      <c r="JFD181" s="176"/>
      <c r="JFE181" s="176"/>
      <c r="JFF181" s="176"/>
      <c r="JFG181" s="176"/>
      <c r="JFH181" s="176"/>
      <c r="JFI181" s="176"/>
      <c r="JFJ181" s="176"/>
      <c r="JFK181" s="176"/>
      <c r="JFL181" s="176"/>
      <c r="JFM181" s="176"/>
      <c r="JFN181" s="176"/>
      <c r="JFO181" s="176"/>
      <c r="JFP181" s="176"/>
      <c r="JFQ181" s="176"/>
      <c r="JFR181" s="176"/>
      <c r="JFS181" s="176"/>
      <c r="JFT181" s="176"/>
      <c r="JFU181" s="176"/>
      <c r="JFV181" s="176"/>
      <c r="JFW181" s="176"/>
      <c r="JFX181" s="176"/>
      <c r="JFY181" s="176"/>
      <c r="JFZ181" s="176"/>
      <c r="JGA181" s="176"/>
      <c r="JGB181" s="176"/>
      <c r="JGC181" s="176"/>
      <c r="JGD181" s="176"/>
      <c r="JGE181" s="176"/>
      <c r="JGF181" s="176"/>
      <c r="JGG181" s="176"/>
      <c r="JGH181" s="176"/>
      <c r="JGI181" s="176"/>
      <c r="JGJ181" s="176"/>
      <c r="JGK181" s="176"/>
      <c r="JGL181" s="176"/>
      <c r="JGM181" s="176"/>
      <c r="JGN181" s="176"/>
      <c r="JGO181" s="176"/>
      <c r="JGP181" s="176"/>
      <c r="JGQ181" s="176"/>
      <c r="JGR181" s="176"/>
      <c r="JGS181" s="176"/>
      <c r="JGT181" s="176"/>
      <c r="JGU181" s="176"/>
      <c r="JGV181" s="176"/>
      <c r="JGW181" s="176"/>
      <c r="JGX181" s="176"/>
      <c r="JGY181" s="176"/>
      <c r="JGZ181" s="176"/>
      <c r="JHA181" s="176"/>
      <c r="JHB181" s="176"/>
      <c r="JHC181" s="176"/>
      <c r="JHD181" s="176"/>
      <c r="JHE181" s="176"/>
      <c r="JHF181" s="176"/>
      <c r="JHG181" s="176"/>
      <c r="JHH181" s="176"/>
      <c r="JHI181" s="176"/>
      <c r="JHJ181" s="176"/>
      <c r="JHK181" s="176"/>
      <c r="JHL181" s="176"/>
      <c r="JHM181" s="176"/>
      <c r="JHN181" s="176"/>
      <c r="JHO181" s="176"/>
      <c r="JHP181" s="176"/>
      <c r="JHQ181" s="176"/>
      <c r="JHR181" s="176"/>
      <c r="JHS181" s="176"/>
      <c r="JHT181" s="176"/>
      <c r="JHU181" s="176"/>
      <c r="JHV181" s="176"/>
      <c r="JHW181" s="176"/>
      <c r="JHX181" s="176"/>
      <c r="JHY181" s="176"/>
      <c r="JHZ181" s="176"/>
      <c r="JIA181" s="176"/>
      <c r="JIB181" s="176"/>
      <c r="JIC181" s="176"/>
      <c r="JID181" s="176"/>
      <c r="JIE181" s="176"/>
      <c r="JIF181" s="176"/>
      <c r="JIG181" s="176"/>
      <c r="JIH181" s="176"/>
      <c r="JII181" s="176"/>
      <c r="JIJ181" s="176"/>
      <c r="JIK181" s="176"/>
      <c r="JIL181" s="176"/>
      <c r="JIM181" s="176"/>
      <c r="JIN181" s="176"/>
      <c r="JIO181" s="176"/>
      <c r="JIP181" s="176"/>
      <c r="JIQ181" s="176"/>
      <c r="JIR181" s="176"/>
      <c r="JIS181" s="176"/>
      <c r="JIT181" s="176"/>
      <c r="JIU181" s="176"/>
      <c r="JIV181" s="176"/>
      <c r="JIW181" s="176"/>
      <c r="JIX181" s="176"/>
      <c r="JIY181" s="176"/>
      <c r="JIZ181" s="176"/>
      <c r="JJA181" s="176"/>
      <c r="JJB181" s="176"/>
      <c r="JJC181" s="176"/>
      <c r="JJD181" s="176"/>
      <c r="JJE181" s="176"/>
      <c r="JJF181" s="176"/>
      <c r="JJG181" s="176"/>
      <c r="JJH181" s="176"/>
      <c r="JJI181" s="176"/>
      <c r="JJJ181" s="176"/>
      <c r="JJK181" s="176"/>
      <c r="JJL181" s="176"/>
      <c r="JJM181" s="176"/>
      <c r="JJN181" s="176"/>
      <c r="JJO181" s="176"/>
      <c r="JJP181" s="176"/>
      <c r="JJQ181" s="176"/>
      <c r="JJR181" s="176"/>
      <c r="JJS181" s="176"/>
      <c r="JJT181" s="176"/>
      <c r="JJU181" s="176"/>
      <c r="JJV181" s="176"/>
      <c r="JJW181" s="176"/>
      <c r="JJX181" s="176"/>
      <c r="JJY181" s="176"/>
      <c r="JJZ181" s="176"/>
      <c r="JKA181" s="176"/>
      <c r="JKB181" s="176"/>
      <c r="JKC181" s="176"/>
      <c r="JKD181" s="176"/>
      <c r="JKE181" s="176"/>
      <c r="JKF181" s="176"/>
      <c r="JKG181" s="176"/>
      <c r="JKH181" s="176"/>
      <c r="JKI181" s="176"/>
      <c r="JKJ181" s="176"/>
      <c r="JKK181" s="176"/>
      <c r="JKL181" s="176"/>
      <c r="JKM181" s="176"/>
      <c r="JKN181" s="176"/>
      <c r="JKO181" s="176"/>
      <c r="JKP181" s="176"/>
      <c r="JKQ181" s="176"/>
      <c r="JKR181" s="176"/>
      <c r="JKS181" s="176"/>
      <c r="JKT181" s="176"/>
      <c r="JKU181" s="176"/>
      <c r="JKV181" s="176"/>
      <c r="JKW181" s="176"/>
      <c r="JKX181" s="176"/>
      <c r="JKY181" s="176"/>
      <c r="JKZ181" s="176"/>
      <c r="JLA181" s="176"/>
      <c r="JLB181" s="176"/>
      <c r="JLC181" s="176"/>
      <c r="JLD181" s="176"/>
      <c r="JLE181" s="176"/>
      <c r="JLF181" s="176"/>
      <c r="JLG181" s="176"/>
      <c r="JLH181" s="176"/>
      <c r="JLI181" s="176"/>
      <c r="JLJ181" s="176"/>
      <c r="JLK181" s="176"/>
      <c r="JLL181" s="176"/>
      <c r="JLM181" s="176"/>
      <c r="JLN181" s="176"/>
      <c r="JLO181" s="176"/>
      <c r="JLP181" s="176"/>
      <c r="JLQ181" s="176"/>
      <c r="JLR181" s="176"/>
      <c r="JLS181" s="176"/>
      <c r="JLT181" s="176"/>
      <c r="JLU181" s="176"/>
      <c r="JLV181" s="176"/>
      <c r="JLW181" s="176"/>
      <c r="JLX181" s="176"/>
      <c r="JLY181" s="176"/>
      <c r="JLZ181" s="176"/>
      <c r="JMA181" s="176"/>
      <c r="JMB181" s="176"/>
      <c r="JMC181" s="176"/>
      <c r="JMD181" s="176"/>
      <c r="JME181" s="176"/>
      <c r="JMF181" s="176"/>
      <c r="JMG181" s="176"/>
      <c r="JMH181" s="176"/>
      <c r="JMI181" s="176"/>
      <c r="JMJ181" s="176"/>
      <c r="JMK181" s="176"/>
      <c r="JML181" s="176"/>
      <c r="JMM181" s="176"/>
      <c r="JMN181" s="176"/>
      <c r="JMO181" s="176"/>
      <c r="JMP181" s="176"/>
      <c r="JMQ181" s="176"/>
      <c r="JMR181" s="176"/>
      <c r="JMS181" s="176"/>
      <c r="JMT181" s="176"/>
      <c r="JMU181" s="176"/>
      <c r="JMV181" s="176"/>
      <c r="JMW181" s="176"/>
      <c r="JMX181" s="176"/>
      <c r="JMY181" s="176"/>
      <c r="JMZ181" s="176"/>
      <c r="JNA181" s="176"/>
      <c r="JNB181" s="176"/>
      <c r="JNC181" s="176"/>
      <c r="JND181" s="176"/>
      <c r="JNE181" s="176"/>
      <c r="JNF181" s="176"/>
      <c r="JNG181" s="176"/>
      <c r="JNH181" s="176"/>
      <c r="JNI181" s="176"/>
      <c r="JNJ181" s="176"/>
      <c r="JNK181" s="176"/>
      <c r="JNL181" s="176"/>
      <c r="JNM181" s="176"/>
      <c r="JNN181" s="176"/>
      <c r="JNO181" s="176"/>
      <c r="JNP181" s="176"/>
      <c r="JNQ181" s="176"/>
      <c r="JNR181" s="176"/>
      <c r="JNS181" s="176"/>
      <c r="JNT181" s="176"/>
      <c r="JNU181" s="176"/>
      <c r="JNV181" s="176"/>
      <c r="JNW181" s="176"/>
      <c r="JNX181" s="176"/>
      <c r="JNY181" s="176"/>
      <c r="JNZ181" s="176"/>
      <c r="JOA181" s="176"/>
      <c r="JOB181" s="176"/>
      <c r="JOC181" s="176"/>
      <c r="JOD181" s="176"/>
      <c r="JOE181" s="176"/>
      <c r="JOF181" s="176"/>
      <c r="JOG181" s="176"/>
      <c r="JOH181" s="176"/>
      <c r="JOI181" s="176"/>
      <c r="JOJ181" s="176"/>
      <c r="JOK181" s="176"/>
      <c r="JOL181" s="176"/>
      <c r="JOM181" s="176"/>
      <c r="JON181" s="176"/>
      <c r="JOO181" s="176"/>
      <c r="JOP181" s="176"/>
      <c r="JOQ181" s="176"/>
      <c r="JOR181" s="176"/>
      <c r="JOS181" s="176"/>
      <c r="JOT181" s="176"/>
      <c r="JOU181" s="176"/>
      <c r="JOV181" s="176"/>
      <c r="JOW181" s="176"/>
      <c r="JOX181" s="176"/>
      <c r="JOY181" s="176"/>
      <c r="JOZ181" s="176"/>
      <c r="JPA181" s="176"/>
      <c r="JPB181" s="176"/>
      <c r="JPC181" s="176"/>
      <c r="JPD181" s="176"/>
      <c r="JPE181" s="176"/>
      <c r="JPF181" s="176"/>
      <c r="JPG181" s="176"/>
      <c r="JPH181" s="176"/>
      <c r="JPI181" s="176"/>
      <c r="JPJ181" s="176"/>
      <c r="JPK181" s="176"/>
      <c r="JPL181" s="176"/>
      <c r="JPM181" s="176"/>
      <c r="JPN181" s="176"/>
      <c r="JPO181" s="176"/>
      <c r="JPP181" s="176"/>
      <c r="JPQ181" s="176"/>
      <c r="JPR181" s="176"/>
      <c r="JPS181" s="176"/>
      <c r="JPT181" s="176"/>
      <c r="JPU181" s="176"/>
      <c r="JPV181" s="176"/>
      <c r="JPW181" s="176"/>
      <c r="JPX181" s="176"/>
      <c r="JPY181" s="176"/>
      <c r="JPZ181" s="176"/>
      <c r="JQA181" s="176"/>
      <c r="JQB181" s="176"/>
      <c r="JQC181" s="176"/>
      <c r="JQD181" s="176"/>
      <c r="JQE181" s="176"/>
      <c r="JQF181" s="176"/>
      <c r="JQG181" s="176"/>
      <c r="JQH181" s="176"/>
      <c r="JQI181" s="176"/>
      <c r="JQJ181" s="176"/>
      <c r="JQK181" s="176"/>
      <c r="JQL181" s="176"/>
      <c r="JQM181" s="176"/>
      <c r="JQN181" s="176"/>
      <c r="JQO181" s="176"/>
      <c r="JQP181" s="176"/>
      <c r="JQQ181" s="176"/>
      <c r="JQR181" s="176"/>
      <c r="JQS181" s="176"/>
      <c r="JQT181" s="176"/>
      <c r="JQU181" s="176"/>
      <c r="JQV181" s="176"/>
      <c r="JQW181" s="176"/>
      <c r="JQX181" s="176"/>
      <c r="JQY181" s="176"/>
      <c r="JQZ181" s="176"/>
      <c r="JRA181" s="176"/>
      <c r="JRB181" s="176"/>
      <c r="JRC181" s="176"/>
      <c r="JRD181" s="176"/>
      <c r="JRE181" s="176"/>
      <c r="JRF181" s="176"/>
      <c r="JRG181" s="176"/>
      <c r="JRH181" s="176"/>
      <c r="JRI181" s="176"/>
      <c r="JRJ181" s="176"/>
      <c r="JRK181" s="176"/>
      <c r="JRL181" s="176"/>
      <c r="JRM181" s="176"/>
      <c r="JRN181" s="176"/>
      <c r="JRO181" s="176"/>
      <c r="JRP181" s="176"/>
      <c r="JRQ181" s="176"/>
      <c r="JRR181" s="176"/>
      <c r="JRS181" s="176"/>
      <c r="JRT181" s="176"/>
      <c r="JRU181" s="176"/>
      <c r="JRV181" s="176"/>
      <c r="JRW181" s="176"/>
      <c r="JRX181" s="176"/>
      <c r="JRY181" s="176"/>
      <c r="JRZ181" s="176"/>
      <c r="JSA181" s="176"/>
      <c r="JSB181" s="176"/>
      <c r="JSC181" s="176"/>
      <c r="JSD181" s="176"/>
      <c r="JSE181" s="176"/>
      <c r="JSF181" s="176"/>
      <c r="JSG181" s="176"/>
      <c r="JSH181" s="176"/>
      <c r="JSI181" s="176"/>
      <c r="JSJ181" s="176"/>
      <c r="JSK181" s="176"/>
      <c r="JSL181" s="176"/>
      <c r="JSM181" s="176"/>
      <c r="JSN181" s="176"/>
      <c r="JSO181" s="176"/>
      <c r="JSP181" s="176"/>
      <c r="JSQ181" s="176"/>
      <c r="JSR181" s="176"/>
      <c r="JSS181" s="176"/>
      <c r="JST181" s="176"/>
      <c r="JSU181" s="176"/>
      <c r="JSV181" s="176"/>
      <c r="JSW181" s="176"/>
      <c r="JSX181" s="176"/>
      <c r="JSY181" s="176"/>
      <c r="JSZ181" s="176"/>
      <c r="JTA181" s="176"/>
      <c r="JTB181" s="176"/>
      <c r="JTC181" s="176"/>
      <c r="JTD181" s="176"/>
      <c r="JTE181" s="176"/>
      <c r="JTF181" s="176"/>
      <c r="JTG181" s="176"/>
      <c r="JTH181" s="176"/>
      <c r="JTI181" s="176"/>
      <c r="JTJ181" s="176"/>
      <c r="JTK181" s="176"/>
      <c r="JTL181" s="176"/>
      <c r="JTM181" s="176"/>
      <c r="JTN181" s="176"/>
      <c r="JTO181" s="176"/>
      <c r="JTP181" s="176"/>
      <c r="JTQ181" s="176"/>
      <c r="JTR181" s="176"/>
      <c r="JTS181" s="176"/>
      <c r="JTT181" s="176"/>
      <c r="JTU181" s="176"/>
      <c r="JTV181" s="176"/>
      <c r="JTW181" s="176"/>
      <c r="JTX181" s="176"/>
      <c r="JTY181" s="176"/>
      <c r="JTZ181" s="176"/>
      <c r="JUA181" s="176"/>
      <c r="JUB181" s="176"/>
      <c r="JUC181" s="176"/>
      <c r="JUD181" s="176"/>
      <c r="JUE181" s="176"/>
      <c r="JUF181" s="176"/>
      <c r="JUG181" s="176"/>
      <c r="JUH181" s="176"/>
      <c r="JUI181" s="176"/>
      <c r="JUJ181" s="176"/>
      <c r="JUK181" s="176"/>
      <c r="JUL181" s="176"/>
      <c r="JUM181" s="176"/>
      <c r="JUN181" s="176"/>
      <c r="JUO181" s="176"/>
      <c r="JUP181" s="176"/>
      <c r="JUQ181" s="176"/>
      <c r="JUR181" s="176"/>
      <c r="JUS181" s="176"/>
      <c r="JUT181" s="176"/>
      <c r="JUU181" s="176"/>
      <c r="JUV181" s="176"/>
      <c r="JUW181" s="176"/>
      <c r="JUX181" s="176"/>
      <c r="JUY181" s="176"/>
      <c r="JUZ181" s="176"/>
      <c r="JVA181" s="176"/>
      <c r="JVB181" s="176"/>
      <c r="JVC181" s="176"/>
      <c r="JVD181" s="176"/>
      <c r="JVE181" s="176"/>
      <c r="JVF181" s="176"/>
      <c r="JVG181" s="176"/>
      <c r="JVH181" s="176"/>
      <c r="JVI181" s="176"/>
      <c r="JVJ181" s="176"/>
      <c r="JVK181" s="176"/>
      <c r="JVL181" s="176"/>
      <c r="JVM181" s="176"/>
      <c r="JVN181" s="176"/>
      <c r="JVO181" s="176"/>
      <c r="JVP181" s="176"/>
      <c r="JVQ181" s="176"/>
      <c r="JVR181" s="176"/>
      <c r="JVS181" s="176"/>
      <c r="JVT181" s="176"/>
      <c r="JVU181" s="176"/>
      <c r="JVV181" s="176"/>
      <c r="JVW181" s="176"/>
      <c r="JVX181" s="176"/>
      <c r="JVY181" s="176"/>
      <c r="JVZ181" s="176"/>
      <c r="JWA181" s="176"/>
      <c r="JWB181" s="176"/>
      <c r="JWC181" s="176"/>
      <c r="JWD181" s="176"/>
      <c r="JWE181" s="176"/>
      <c r="JWF181" s="176"/>
      <c r="JWG181" s="176"/>
      <c r="JWH181" s="176"/>
      <c r="JWI181" s="176"/>
      <c r="JWJ181" s="176"/>
      <c r="JWK181" s="176"/>
      <c r="JWL181" s="176"/>
      <c r="JWM181" s="176"/>
      <c r="JWN181" s="176"/>
      <c r="JWO181" s="176"/>
      <c r="JWP181" s="176"/>
      <c r="JWQ181" s="176"/>
      <c r="JWR181" s="176"/>
      <c r="JWS181" s="176"/>
      <c r="JWT181" s="176"/>
      <c r="JWU181" s="176"/>
      <c r="JWV181" s="176"/>
      <c r="JWW181" s="176"/>
      <c r="JWX181" s="176"/>
      <c r="JWY181" s="176"/>
      <c r="JWZ181" s="176"/>
      <c r="JXA181" s="176"/>
      <c r="JXB181" s="176"/>
      <c r="JXC181" s="176"/>
      <c r="JXD181" s="176"/>
      <c r="JXE181" s="176"/>
      <c r="JXF181" s="176"/>
      <c r="JXG181" s="176"/>
      <c r="JXH181" s="176"/>
      <c r="JXI181" s="176"/>
      <c r="JXJ181" s="176"/>
      <c r="JXK181" s="176"/>
      <c r="JXL181" s="176"/>
      <c r="JXM181" s="176"/>
      <c r="JXN181" s="176"/>
      <c r="JXO181" s="176"/>
      <c r="JXP181" s="176"/>
      <c r="JXQ181" s="176"/>
      <c r="JXR181" s="176"/>
      <c r="JXS181" s="176"/>
      <c r="JXT181" s="176"/>
      <c r="JXU181" s="176"/>
      <c r="JXV181" s="176"/>
      <c r="JXW181" s="176"/>
      <c r="JXX181" s="176"/>
      <c r="JXY181" s="176"/>
      <c r="JXZ181" s="176"/>
      <c r="JYA181" s="176"/>
      <c r="JYB181" s="176"/>
      <c r="JYC181" s="176"/>
      <c r="JYD181" s="176"/>
      <c r="JYE181" s="176"/>
      <c r="JYF181" s="176"/>
      <c r="JYG181" s="176"/>
      <c r="JYH181" s="176"/>
      <c r="JYI181" s="176"/>
      <c r="JYJ181" s="176"/>
      <c r="JYK181" s="176"/>
      <c r="JYL181" s="176"/>
      <c r="JYM181" s="176"/>
      <c r="JYN181" s="176"/>
      <c r="JYO181" s="176"/>
      <c r="JYP181" s="176"/>
      <c r="JYQ181" s="176"/>
      <c r="JYR181" s="176"/>
      <c r="JYS181" s="176"/>
      <c r="JYT181" s="176"/>
      <c r="JYU181" s="176"/>
      <c r="JYV181" s="176"/>
      <c r="JYW181" s="176"/>
      <c r="JYX181" s="176"/>
      <c r="JYY181" s="176"/>
      <c r="JYZ181" s="176"/>
      <c r="JZA181" s="176"/>
      <c r="JZB181" s="176"/>
      <c r="JZC181" s="176"/>
      <c r="JZD181" s="176"/>
      <c r="JZE181" s="176"/>
      <c r="JZF181" s="176"/>
      <c r="JZG181" s="176"/>
      <c r="JZH181" s="176"/>
      <c r="JZI181" s="176"/>
      <c r="JZJ181" s="176"/>
      <c r="JZK181" s="176"/>
      <c r="JZL181" s="176"/>
      <c r="JZM181" s="176"/>
      <c r="JZN181" s="176"/>
      <c r="JZO181" s="176"/>
      <c r="JZP181" s="176"/>
      <c r="JZQ181" s="176"/>
      <c r="JZR181" s="176"/>
      <c r="JZS181" s="176"/>
      <c r="JZT181" s="176"/>
      <c r="JZU181" s="176"/>
      <c r="JZV181" s="176"/>
      <c r="JZW181" s="176"/>
      <c r="JZX181" s="176"/>
      <c r="JZY181" s="176"/>
      <c r="JZZ181" s="176"/>
      <c r="KAA181" s="176"/>
      <c r="KAB181" s="176"/>
      <c r="KAC181" s="176"/>
      <c r="KAD181" s="176"/>
      <c r="KAE181" s="176"/>
      <c r="KAF181" s="176"/>
      <c r="KAG181" s="176"/>
      <c r="KAH181" s="176"/>
      <c r="KAI181" s="176"/>
      <c r="KAJ181" s="176"/>
      <c r="KAK181" s="176"/>
      <c r="KAL181" s="176"/>
      <c r="KAM181" s="176"/>
      <c r="KAN181" s="176"/>
      <c r="KAO181" s="176"/>
      <c r="KAP181" s="176"/>
      <c r="KAQ181" s="176"/>
      <c r="KAR181" s="176"/>
      <c r="KAS181" s="176"/>
      <c r="KAT181" s="176"/>
      <c r="KAU181" s="176"/>
      <c r="KAV181" s="176"/>
      <c r="KAW181" s="176"/>
      <c r="KAX181" s="176"/>
      <c r="KAY181" s="176"/>
      <c r="KAZ181" s="176"/>
      <c r="KBA181" s="176"/>
      <c r="KBB181" s="176"/>
      <c r="KBC181" s="176"/>
      <c r="KBD181" s="176"/>
      <c r="KBE181" s="176"/>
      <c r="KBF181" s="176"/>
      <c r="KBG181" s="176"/>
      <c r="KBH181" s="176"/>
      <c r="KBI181" s="176"/>
      <c r="KBJ181" s="176"/>
      <c r="KBK181" s="176"/>
      <c r="KBL181" s="176"/>
      <c r="KBM181" s="176"/>
      <c r="KBN181" s="176"/>
      <c r="KBO181" s="176"/>
      <c r="KBP181" s="176"/>
      <c r="KBQ181" s="176"/>
      <c r="KBR181" s="176"/>
      <c r="KBS181" s="176"/>
      <c r="KBT181" s="176"/>
      <c r="KBU181" s="176"/>
      <c r="KBV181" s="176"/>
      <c r="KBW181" s="176"/>
      <c r="KBX181" s="176"/>
      <c r="KBY181" s="176"/>
      <c r="KBZ181" s="176"/>
      <c r="KCA181" s="176"/>
      <c r="KCB181" s="176"/>
      <c r="KCC181" s="176"/>
      <c r="KCD181" s="176"/>
      <c r="KCE181" s="176"/>
      <c r="KCF181" s="176"/>
      <c r="KCG181" s="176"/>
      <c r="KCH181" s="176"/>
      <c r="KCI181" s="176"/>
      <c r="KCJ181" s="176"/>
      <c r="KCK181" s="176"/>
      <c r="KCL181" s="176"/>
      <c r="KCM181" s="176"/>
      <c r="KCN181" s="176"/>
      <c r="KCO181" s="176"/>
      <c r="KCP181" s="176"/>
      <c r="KCQ181" s="176"/>
      <c r="KCR181" s="176"/>
      <c r="KCS181" s="176"/>
      <c r="KCT181" s="176"/>
      <c r="KCU181" s="176"/>
      <c r="KCV181" s="176"/>
      <c r="KCW181" s="176"/>
      <c r="KCX181" s="176"/>
      <c r="KCY181" s="176"/>
      <c r="KCZ181" s="176"/>
      <c r="KDA181" s="176"/>
      <c r="KDB181" s="176"/>
      <c r="KDC181" s="176"/>
      <c r="KDD181" s="176"/>
      <c r="KDE181" s="176"/>
      <c r="KDF181" s="176"/>
      <c r="KDG181" s="176"/>
      <c r="KDH181" s="176"/>
      <c r="KDI181" s="176"/>
      <c r="KDJ181" s="176"/>
      <c r="KDK181" s="176"/>
      <c r="KDL181" s="176"/>
      <c r="KDM181" s="176"/>
      <c r="KDN181" s="176"/>
      <c r="KDO181" s="176"/>
      <c r="KDP181" s="176"/>
      <c r="KDQ181" s="176"/>
      <c r="KDR181" s="176"/>
      <c r="KDS181" s="176"/>
      <c r="KDT181" s="176"/>
      <c r="KDU181" s="176"/>
      <c r="KDV181" s="176"/>
      <c r="KDW181" s="176"/>
      <c r="KDX181" s="176"/>
      <c r="KDY181" s="176"/>
      <c r="KDZ181" s="176"/>
      <c r="KEA181" s="176"/>
      <c r="KEB181" s="176"/>
      <c r="KEC181" s="176"/>
      <c r="KED181" s="176"/>
      <c r="KEE181" s="176"/>
      <c r="KEF181" s="176"/>
      <c r="KEG181" s="176"/>
      <c r="KEH181" s="176"/>
      <c r="KEI181" s="176"/>
      <c r="KEJ181" s="176"/>
      <c r="KEK181" s="176"/>
      <c r="KEL181" s="176"/>
      <c r="KEM181" s="176"/>
      <c r="KEN181" s="176"/>
      <c r="KEO181" s="176"/>
      <c r="KEP181" s="176"/>
      <c r="KEQ181" s="176"/>
      <c r="KER181" s="176"/>
      <c r="KES181" s="176"/>
      <c r="KET181" s="176"/>
      <c r="KEU181" s="176"/>
      <c r="KEV181" s="176"/>
      <c r="KEW181" s="176"/>
      <c r="KEX181" s="176"/>
      <c r="KEY181" s="176"/>
      <c r="KEZ181" s="176"/>
      <c r="KFA181" s="176"/>
      <c r="KFB181" s="176"/>
      <c r="KFC181" s="176"/>
      <c r="KFD181" s="176"/>
      <c r="KFE181" s="176"/>
      <c r="KFF181" s="176"/>
      <c r="KFG181" s="176"/>
      <c r="KFH181" s="176"/>
      <c r="KFI181" s="176"/>
      <c r="KFJ181" s="176"/>
      <c r="KFK181" s="176"/>
      <c r="KFL181" s="176"/>
      <c r="KFM181" s="176"/>
      <c r="KFN181" s="176"/>
      <c r="KFO181" s="176"/>
      <c r="KFP181" s="176"/>
      <c r="KFQ181" s="176"/>
      <c r="KFR181" s="176"/>
      <c r="KFS181" s="176"/>
      <c r="KFT181" s="176"/>
      <c r="KFU181" s="176"/>
      <c r="KFV181" s="176"/>
      <c r="KFW181" s="176"/>
      <c r="KFX181" s="176"/>
      <c r="KFY181" s="176"/>
      <c r="KFZ181" s="176"/>
      <c r="KGA181" s="176"/>
      <c r="KGB181" s="176"/>
      <c r="KGC181" s="176"/>
      <c r="KGD181" s="176"/>
      <c r="KGE181" s="176"/>
      <c r="KGF181" s="176"/>
      <c r="KGG181" s="176"/>
      <c r="KGH181" s="176"/>
      <c r="KGI181" s="176"/>
      <c r="KGJ181" s="176"/>
      <c r="KGK181" s="176"/>
      <c r="KGL181" s="176"/>
      <c r="KGM181" s="176"/>
      <c r="KGN181" s="176"/>
      <c r="KGO181" s="176"/>
      <c r="KGP181" s="176"/>
      <c r="KGQ181" s="176"/>
      <c r="KGR181" s="176"/>
      <c r="KGS181" s="176"/>
      <c r="KGT181" s="176"/>
      <c r="KGU181" s="176"/>
      <c r="KGV181" s="176"/>
      <c r="KGW181" s="176"/>
      <c r="KGX181" s="176"/>
      <c r="KGY181" s="176"/>
      <c r="KGZ181" s="176"/>
      <c r="KHA181" s="176"/>
      <c r="KHB181" s="176"/>
      <c r="KHC181" s="176"/>
      <c r="KHD181" s="176"/>
      <c r="KHE181" s="176"/>
      <c r="KHF181" s="176"/>
      <c r="KHG181" s="176"/>
      <c r="KHH181" s="176"/>
      <c r="KHI181" s="176"/>
      <c r="KHJ181" s="176"/>
      <c r="KHK181" s="176"/>
      <c r="KHL181" s="176"/>
      <c r="KHM181" s="176"/>
      <c r="KHN181" s="176"/>
      <c r="KHO181" s="176"/>
      <c r="KHP181" s="176"/>
      <c r="KHQ181" s="176"/>
      <c r="KHR181" s="176"/>
      <c r="KHS181" s="176"/>
      <c r="KHT181" s="176"/>
      <c r="KHU181" s="176"/>
      <c r="KHV181" s="176"/>
      <c r="KHW181" s="176"/>
      <c r="KHX181" s="176"/>
      <c r="KHY181" s="176"/>
      <c r="KHZ181" s="176"/>
      <c r="KIA181" s="176"/>
      <c r="KIB181" s="176"/>
      <c r="KIC181" s="176"/>
      <c r="KID181" s="176"/>
      <c r="KIE181" s="176"/>
      <c r="KIF181" s="176"/>
      <c r="KIG181" s="176"/>
      <c r="KIH181" s="176"/>
      <c r="KII181" s="176"/>
      <c r="KIJ181" s="176"/>
      <c r="KIK181" s="176"/>
      <c r="KIL181" s="176"/>
      <c r="KIM181" s="176"/>
      <c r="KIN181" s="176"/>
      <c r="KIO181" s="176"/>
      <c r="KIP181" s="176"/>
      <c r="KIQ181" s="176"/>
      <c r="KIR181" s="176"/>
      <c r="KIS181" s="176"/>
      <c r="KIT181" s="176"/>
      <c r="KIU181" s="176"/>
      <c r="KIV181" s="176"/>
      <c r="KIW181" s="176"/>
      <c r="KIX181" s="176"/>
      <c r="KIY181" s="176"/>
      <c r="KIZ181" s="176"/>
      <c r="KJA181" s="176"/>
      <c r="KJB181" s="176"/>
      <c r="KJC181" s="176"/>
      <c r="KJD181" s="176"/>
      <c r="KJE181" s="176"/>
      <c r="KJF181" s="176"/>
      <c r="KJG181" s="176"/>
      <c r="KJH181" s="176"/>
      <c r="KJI181" s="176"/>
      <c r="KJJ181" s="176"/>
      <c r="KJK181" s="176"/>
      <c r="KJL181" s="176"/>
      <c r="KJM181" s="176"/>
      <c r="KJN181" s="176"/>
      <c r="KJO181" s="176"/>
      <c r="KJP181" s="176"/>
      <c r="KJQ181" s="176"/>
      <c r="KJR181" s="176"/>
      <c r="KJS181" s="176"/>
      <c r="KJT181" s="176"/>
      <c r="KJU181" s="176"/>
      <c r="KJV181" s="176"/>
      <c r="KJW181" s="176"/>
      <c r="KJX181" s="176"/>
      <c r="KJY181" s="176"/>
      <c r="KJZ181" s="176"/>
      <c r="KKA181" s="176"/>
      <c r="KKB181" s="176"/>
      <c r="KKC181" s="176"/>
      <c r="KKD181" s="176"/>
      <c r="KKE181" s="176"/>
      <c r="KKF181" s="176"/>
      <c r="KKG181" s="176"/>
      <c r="KKH181" s="176"/>
      <c r="KKI181" s="176"/>
      <c r="KKJ181" s="176"/>
      <c r="KKK181" s="176"/>
      <c r="KKL181" s="176"/>
      <c r="KKM181" s="176"/>
      <c r="KKN181" s="176"/>
      <c r="KKO181" s="176"/>
      <c r="KKP181" s="176"/>
      <c r="KKQ181" s="176"/>
      <c r="KKR181" s="176"/>
      <c r="KKS181" s="176"/>
      <c r="KKT181" s="176"/>
      <c r="KKU181" s="176"/>
      <c r="KKV181" s="176"/>
      <c r="KKW181" s="176"/>
      <c r="KKX181" s="176"/>
      <c r="KKY181" s="176"/>
      <c r="KKZ181" s="176"/>
      <c r="KLA181" s="176"/>
      <c r="KLB181" s="176"/>
      <c r="KLC181" s="176"/>
      <c r="KLD181" s="176"/>
      <c r="KLE181" s="176"/>
      <c r="KLF181" s="176"/>
      <c r="KLG181" s="176"/>
      <c r="KLH181" s="176"/>
      <c r="KLI181" s="176"/>
      <c r="KLJ181" s="176"/>
      <c r="KLK181" s="176"/>
      <c r="KLL181" s="176"/>
      <c r="KLM181" s="176"/>
      <c r="KLN181" s="176"/>
      <c r="KLO181" s="176"/>
      <c r="KLP181" s="176"/>
      <c r="KLQ181" s="176"/>
      <c r="KLR181" s="176"/>
      <c r="KLS181" s="176"/>
      <c r="KLT181" s="176"/>
      <c r="KLU181" s="176"/>
      <c r="KLV181" s="176"/>
      <c r="KLW181" s="176"/>
      <c r="KLX181" s="176"/>
      <c r="KLY181" s="176"/>
      <c r="KLZ181" s="176"/>
      <c r="KMA181" s="176"/>
      <c r="KMB181" s="176"/>
      <c r="KMC181" s="176"/>
      <c r="KMD181" s="176"/>
      <c r="KME181" s="176"/>
      <c r="KMF181" s="176"/>
      <c r="KMG181" s="176"/>
      <c r="KMH181" s="176"/>
      <c r="KMI181" s="176"/>
      <c r="KMJ181" s="176"/>
      <c r="KMK181" s="176"/>
      <c r="KML181" s="176"/>
      <c r="KMM181" s="176"/>
      <c r="KMN181" s="176"/>
      <c r="KMO181" s="176"/>
      <c r="KMP181" s="176"/>
      <c r="KMQ181" s="176"/>
      <c r="KMR181" s="176"/>
      <c r="KMS181" s="176"/>
      <c r="KMT181" s="176"/>
      <c r="KMU181" s="176"/>
      <c r="KMV181" s="176"/>
      <c r="KMW181" s="176"/>
      <c r="KMX181" s="176"/>
      <c r="KMY181" s="176"/>
      <c r="KMZ181" s="176"/>
      <c r="KNA181" s="176"/>
      <c r="KNB181" s="176"/>
      <c r="KNC181" s="176"/>
      <c r="KND181" s="176"/>
      <c r="KNE181" s="176"/>
      <c r="KNF181" s="176"/>
      <c r="KNG181" s="176"/>
      <c r="KNH181" s="176"/>
      <c r="KNI181" s="176"/>
      <c r="KNJ181" s="176"/>
      <c r="KNK181" s="176"/>
      <c r="KNL181" s="176"/>
      <c r="KNM181" s="176"/>
      <c r="KNN181" s="176"/>
      <c r="KNO181" s="176"/>
      <c r="KNP181" s="176"/>
      <c r="KNQ181" s="176"/>
      <c r="KNR181" s="176"/>
      <c r="KNS181" s="176"/>
      <c r="KNT181" s="176"/>
      <c r="KNU181" s="176"/>
      <c r="KNV181" s="176"/>
      <c r="KNW181" s="176"/>
      <c r="KNX181" s="176"/>
      <c r="KNY181" s="176"/>
      <c r="KNZ181" s="176"/>
      <c r="KOA181" s="176"/>
      <c r="KOB181" s="176"/>
      <c r="KOC181" s="176"/>
      <c r="KOD181" s="176"/>
      <c r="KOE181" s="176"/>
      <c r="KOF181" s="176"/>
      <c r="KOG181" s="176"/>
      <c r="KOH181" s="176"/>
      <c r="KOI181" s="176"/>
      <c r="KOJ181" s="176"/>
      <c r="KOK181" s="176"/>
      <c r="KOL181" s="176"/>
      <c r="KOM181" s="176"/>
      <c r="KON181" s="176"/>
      <c r="KOO181" s="176"/>
      <c r="KOP181" s="176"/>
      <c r="KOQ181" s="176"/>
      <c r="KOR181" s="176"/>
      <c r="KOS181" s="176"/>
      <c r="KOT181" s="176"/>
      <c r="KOU181" s="176"/>
      <c r="KOV181" s="176"/>
      <c r="KOW181" s="176"/>
      <c r="KOX181" s="176"/>
      <c r="KOY181" s="176"/>
      <c r="KOZ181" s="176"/>
      <c r="KPA181" s="176"/>
      <c r="KPB181" s="176"/>
      <c r="KPC181" s="176"/>
      <c r="KPD181" s="176"/>
      <c r="KPE181" s="176"/>
      <c r="KPF181" s="176"/>
      <c r="KPG181" s="176"/>
      <c r="KPH181" s="176"/>
      <c r="KPI181" s="176"/>
      <c r="KPJ181" s="176"/>
      <c r="KPK181" s="176"/>
      <c r="KPL181" s="176"/>
      <c r="KPM181" s="176"/>
      <c r="KPN181" s="176"/>
      <c r="KPO181" s="176"/>
      <c r="KPP181" s="176"/>
      <c r="KPQ181" s="176"/>
      <c r="KPR181" s="176"/>
      <c r="KPS181" s="176"/>
      <c r="KPT181" s="176"/>
      <c r="KPU181" s="176"/>
      <c r="KPV181" s="176"/>
      <c r="KPW181" s="176"/>
      <c r="KPX181" s="176"/>
      <c r="KPY181" s="176"/>
      <c r="KPZ181" s="176"/>
      <c r="KQA181" s="176"/>
      <c r="KQB181" s="176"/>
      <c r="KQC181" s="176"/>
      <c r="KQD181" s="176"/>
      <c r="KQE181" s="176"/>
      <c r="KQF181" s="176"/>
      <c r="KQG181" s="176"/>
      <c r="KQH181" s="176"/>
      <c r="KQI181" s="176"/>
      <c r="KQJ181" s="176"/>
      <c r="KQK181" s="176"/>
      <c r="KQL181" s="176"/>
      <c r="KQM181" s="176"/>
      <c r="KQN181" s="176"/>
      <c r="KQO181" s="176"/>
      <c r="KQP181" s="176"/>
      <c r="KQQ181" s="176"/>
      <c r="KQR181" s="176"/>
      <c r="KQS181" s="176"/>
      <c r="KQT181" s="176"/>
      <c r="KQU181" s="176"/>
      <c r="KQV181" s="176"/>
      <c r="KQW181" s="176"/>
      <c r="KQX181" s="176"/>
      <c r="KQY181" s="176"/>
      <c r="KQZ181" s="176"/>
      <c r="KRA181" s="176"/>
      <c r="KRB181" s="176"/>
      <c r="KRC181" s="176"/>
      <c r="KRD181" s="176"/>
      <c r="KRE181" s="176"/>
      <c r="KRF181" s="176"/>
      <c r="KRG181" s="176"/>
      <c r="KRH181" s="176"/>
      <c r="KRI181" s="176"/>
      <c r="KRJ181" s="176"/>
      <c r="KRK181" s="176"/>
      <c r="KRL181" s="176"/>
      <c r="KRM181" s="176"/>
      <c r="KRN181" s="176"/>
      <c r="KRO181" s="176"/>
      <c r="KRP181" s="176"/>
      <c r="KRQ181" s="176"/>
      <c r="KRR181" s="176"/>
      <c r="KRS181" s="176"/>
      <c r="KRT181" s="176"/>
      <c r="KRU181" s="176"/>
      <c r="KRV181" s="176"/>
      <c r="KRW181" s="176"/>
      <c r="KRX181" s="176"/>
      <c r="KRY181" s="176"/>
      <c r="KRZ181" s="176"/>
      <c r="KSA181" s="176"/>
      <c r="KSB181" s="176"/>
      <c r="KSC181" s="176"/>
      <c r="KSD181" s="176"/>
      <c r="KSE181" s="176"/>
      <c r="KSF181" s="176"/>
      <c r="KSG181" s="176"/>
      <c r="KSH181" s="176"/>
      <c r="KSI181" s="176"/>
      <c r="KSJ181" s="176"/>
      <c r="KSK181" s="176"/>
      <c r="KSL181" s="176"/>
      <c r="KSM181" s="176"/>
      <c r="KSN181" s="176"/>
      <c r="KSO181" s="176"/>
      <c r="KSP181" s="176"/>
      <c r="KSQ181" s="176"/>
      <c r="KSR181" s="176"/>
      <c r="KSS181" s="176"/>
      <c r="KST181" s="176"/>
      <c r="KSU181" s="176"/>
      <c r="KSV181" s="176"/>
      <c r="KSW181" s="176"/>
      <c r="KSX181" s="176"/>
      <c r="KSY181" s="176"/>
      <c r="KSZ181" s="176"/>
      <c r="KTA181" s="176"/>
      <c r="KTB181" s="176"/>
      <c r="KTC181" s="176"/>
      <c r="KTD181" s="176"/>
      <c r="KTE181" s="176"/>
      <c r="KTF181" s="176"/>
      <c r="KTG181" s="176"/>
      <c r="KTH181" s="176"/>
      <c r="KTI181" s="176"/>
      <c r="KTJ181" s="176"/>
      <c r="KTK181" s="176"/>
      <c r="KTL181" s="176"/>
      <c r="KTM181" s="176"/>
      <c r="KTN181" s="176"/>
      <c r="KTO181" s="176"/>
      <c r="KTP181" s="176"/>
      <c r="KTQ181" s="176"/>
      <c r="KTR181" s="176"/>
      <c r="KTS181" s="176"/>
      <c r="KTT181" s="176"/>
      <c r="KTU181" s="176"/>
      <c r="KTV181" s="176"/>
      <c r="KTW181" s="176"/>
      <c r="KTX181" s="176"/>
      <c r="KTY181" s="176"/>
      <c r="KTZ181" s="176"/>
      <c r="KUA181" s="176"/>
      <c r="KUB181" s="176"/>
      <c r="KUC181" s="176"/>
      <c r="KUD181" s="176"/>
      <c r="KUE181" s="176"/>
      <c r="KUF181" s="176"/>
      <c r="KUG181" s="176"/>
      <c r="KUH181" s="176"/>
      <c r="KUI181" s="176"/>
      <c r="KUJ181" s="176"/>
      <c r="KUK181" s="176"/>
      <c r="KUL181" s="176"/>
      <c r="KUM181" s="176"/>
      <c r="KUN181" s="176"/>
      <c r="KUO181" s="176"/>
      <c r="KUP181" s="176"/>
      <c r="KUQ181" s="176"/>
      <c r="KUR181" s="176"/>
      <c r="KUS181" s="176"/>
      <c r="KUT181" s="176"/>
      <c r="KUU181" s="176"/>
      <c r="KUV181" s="176"/>
      <c r="KUW181" s="176"/>
      <c r="KUX181" s="176"/>
      <c r="KUY181" s="176"/>
      <c r="KUZ181" s="176"/>
      <c r="KVA181" s="176"/>
      <c r="KVB181" s="176"/>
      <c r="KVC181" s="176"/>
      <c r="KVD181" s="176"/>
      <c r="KVE181" s="176"/>
      <c r="KVF181" s="176"/>
      <c r="KVG181" s="176"/>
      <c r="KVH181" s="176"/>
      <c r="KVI181" s="176"/>
      <c r="KVJ181" s="176"/>
      <c r="KVK181" s="176"/>
      <c r="KVL181" s="176"/>
      <c r="KVM181" s="176"/>
      <c r="KVN181" s="176"/>
      <c r="KVO181" s="176"/>
      <c r="KVP181" s="176"/>
      <c r="KVQ181" s="176"/>
      <c r="KVR181" s="176"/>
      <c r="KVS181" s="176"/>
      <c r="KVT181" s="176"/>
      <c r="KVU181" s="176"/>
      <c r="KVV181" s="176"/>
      <c r="KVW181" s="176"/>
      <c r="KVX181" s="176"/>
      <c r="KVY181" s="176"/>
      <c r="KVZ181" s="176"/>
      <c r="KWA181" s="176"/>
      <c r="KWB181" s="176"/>
      <c r="KWC181" s="176"/>
      <c r="KWD181" s="176"/>
      <c r="KWE181" s="176"/>
      <c r="KWF181" s="176"/>
      <c r="KWG181" s="176"/>
      <c r="KWH181" s="176"/>
      <c r="KWI181" s="176"/>
      <c r="KWJ181" s="176"/>
      <c r="KWK181" s="176"/>
      <c r="KWL181" s="176"/>
      <c r="KWM181" s="176"/>
      <c r="KWN181" s="176"/>
      <c r="KWO181" s="176"/>
      <c r="KWP181" s="176"/>
      <c r="KWQ181" s="176"/>
      <c r="KWR181" s="176"/>
      <c r="KWS181" s="176"/>
      <c r="KWT181" s="176"/>
      <c r="KWU181" s="176"/>
      <c r="KWV181" s="176"/>
      <c r="KWW181" s="176"/>
      <c r="KWX181" s="176"/>
      <c r="KWY181" s="176"/>
      <c r="KWZ181" s="176"/>
      <c r="KXA181" s="176"/>
      <c r="KXB181" s="176"/>
      <c r="KXC181" s="176"/>
      <c r="KXD181" s="176"/>
      <c r="KXE181" s="176"/>
      <c r="KXF181" s="176"/>
      <c r="KXG181" s="176"/>
      <c r="KXH181" s="176"/>
      <c r="KXI181" s="176"/>
      <c r="KXJ181" s="176"/>
      <c r="KXK181" s="176"/>
      <c r="KXL181" s="176"/>
      <c r="KXM181" s="176"/>
      <c r="KXN181" s="176"/>
      <c r="KXO181" s="176"/>
      <c r="KXP181" s="176"/>
      <c r="KXQ181" s="176"/>
      <c r="KXR181" s="176"/>
      <c r="KXS181" s="176"/>
      <c r="KXT181" s="176"/>
      <c r="KXU181" s="176"/>
      <c r="KXV181" s="176"/>
      <c r="KXW181" s="176"/>
      <c r="KXX181" s="176"/>
      <c r="KXY181" s="176"/>
      <c r="KXZ181" s="176"/>
      <c r="KYA181" s="176"/>
      <c r="KYB181" s="176"/>
      <c r="KYC181" s="176"/>
      <c r="KYD181" s="176"/>
      <c r="KYE181" s="176"/>
      <c r="KYF181" s="176"/>
      <c r="KYG181" s="176"/>
      <c r="KYH181" s="176"/>
      <c r="KYI181" s="176"/>
      <c r="KYJ181" s="176"/>
      <c r="KYK181" s="176"/>
      <c r="KYL181" s="176"/>
      <c r="KYM181" s="176"/>
      <c r="KYN181" s="176"/>
      <c r="KYO181" s="176"/>
      <c r="KYP181" s="176"/>
      <c r="KYQ181" s="176"/>
      <c r="KYR181" s="176"/>
      <c r="KYS181" s="176"/>
      <c r="KYT181" s="176"/>
      <c r="KYU181" s="176"/>
      <c r="KYV181" s="176"/>
      <c r="KYW181" s="176"/>
      <c r="KYX181" s="176"/>
      <c r="KYY181" s="176"/>
      <c r="KYZ181" s="176"/>
      <c r="KZA181" s="176"/>
      <c r="KZB181" s="176"/>
      <c r="KZC181" s="176"/>
      <c r="KZD181" s="176"/>
      <c r="KZE181" s="176"/>
      <c r="KZF181" s="176"/>
      <c r="KZG181" s="176"/>
      <c r="KZH181" s="176"/>
      <c r="KZI181" s="176"/>
      <c r="KZJ181" s="176"/>
      <c r="KZK181" s="176"/>
      <c r="KZL181" s="176"/>
      <c r="KZM181" s="176"/>
      <c r="KZN181" s="176"/>
      <c r="KZO181" s="176"/>
      <c r="KZP181" s="176"/>
      <c r="KZQ181" s="176"/>
      <c r="KZR181" s="176"/>
      <c r="KZS181" s="176"/>
      <c r="KZT181" s="176"/>
      <c r="KZU181" s="176"/>
      <c r="KZV181" s="176"/>
      <c r="KZW181" s="176"/>
      <c r="KZX181" s="176"/>
      <c r="KZY181" s="176"/>
      <c r="KZZ181" s="176"/>
      <c r="LAA181" s="176"/>
      <c r="LAB181" s="176"/>
      <c r="LAC181" s="176"/>
      <c r="LAD181" s="176"/>
      <c r="LAE181" s="176"/>
      <c r="LAF181" s="176"/>
      <c r="LAG181" s="176"/>
      <c r="LAH181" s="176"/>
      <c r="LAI181" s="176"/>
      <c r="LAJ181" s="176"/>
      <c r="LAK181" s="176"/>
      <c r="LAL181" s="176"/>
      <c r="LAM181" s="176"/>
      <c r="LAN181" s="176"/>
      <c r="LAO181" s="176"/>
      <c r="LAP181" s="176"/>
      <c r="LAQ181" s="176"/>
      <c r="LAR181" s="176"/>
      <c r="LAS181" s="176"/>
      <c r="LAT181" s="176"/>
      <c r="LAU181" s="176"/>
      <c r="LAV181" s="176"/>
      <c r="LAW181" s="176"/>
      <c r="LAX181" s="176"/>
      <c r="LAY181" s="176"/>
      <c r="LAZ181" s="176"/>
      <c r="LBA181" s="176"/>
      <c r="LBB181" s="176"/>
      <c r="LBC181" s="176"/>
      <c r="LBD181" s="176"/>
      <c r="LBE181" s="176"/>
      <c r="LBF181" s="176"/>
      <c r="LBG181" s="176"/>
      <c r="LBH181" s="176"/>
      <c r="LBI181" s="176"/>
      <c r="LBJ181" s="176"/>
      <c r="LBK181" s="176"/>
      <c r="LBL181" s="176"/>
      <c r="LBM181" s="176"/>
      <c r="LBN181" s="176"/>
      <c r="LBO181" s="176"/>
      <c r="LBP181" s="176"/>
      <c r="LBQ181" s="176"/>
      <c r="LBR181" s="176"/>
      <c r="LBS181" s="176"/>
      <c r="LBT181" s="176"/>
      <c r="LBU181" s="176"/>
      <c r="LBV181" s="176"/>
      <c r="LBW181" s="176"/>
      <c r="LBX181" s="176"/>
      <c r="LBY181" s="176"/>
      <c r="LBZ181" s="176"/>
      <c r="LCA181" s="176"/>
      <c r="LCB181" s="176"/>
      <c r="LCC181" s="176"/>
      <c r="LCD181" s="176"/>
      <c r="LCE181" s="176"/>
      <c r="LCF181" s="176"/>
      <c r="LCG181" s="176"/>
      <c r="LCH181" s="176"/>
      <c r="LCI181" s="176"/>
      <c r="LCJ181" s="176"/>
      <c r="LCK181" s="176"/>
      <c r="LCL181" s="176"/>
      <c r="LCM181" s="176"/>
      <c r="LCN181" s="176"/>
      <c r="LCO181" s="176"/>
      <c r="LCP181" s="176"/>
      <c r="LCQ181" s="176"/>
      <c r="LCR181" s="176"/>
      <c r="LCS181" s="176"/>
      <c r="LCT181" s="176"/>
      <c r="LCU181" s="176"/>
      <c r="LCV181" s="176"/>
      <c r="LCW181" s="176"/>
      <c r="LCX181" s="176"/>
      <c r="LCY181" s="176"/>
      <c r="LCZ181" s="176"/>
      <c r="LDA181" s="176"/>
      <c r="LDB181" s="176"/>
      <c r="LDC181" s="176"/>
      <c r="LDD181" s="176"/>
      <c r="LDE181" s="176"/>
      <c r="LDF181" s="176"/>
      <c r="LDG181" s="176"/>
      <c r="LDH181" s="176"/>
      <c r="LDI181" s="176"/>
      <c r="LDJ181" s="176"/>
      <c r="LDK181" s="176"/>
      <c r="LDL181" s="176"/>
      <c r="LDM181" s="176"/>
      <c r="LDN181" s="176"/>
      <c r="LDO181" s="176"/>
      <c r="LDP181" s="176"/>
      <c r="LDQ181" s="176"/>
      <c r="LDR181" s="176"/>
      <c r="LDS181" s="176"/>
      <c r="LDT181" s="176"/>
      <c r="LDU181" s="176"/>
      <c r="LDV181" s="176"/>
      <c r="LDW181" s="176"/>
      <c r="LDX181" s="176"/>
      <c r="LDY181" s="176"/>
      <c r="LDZ181" s="176"/>
      <c r="LEA181" s="176"/>
      <c r="LEB181" s="176"/>
      <c r="LEC181" s="176"/>
      <c r="LED181" s="176"/>
      <c r="LEE181" s="176"/>
      <c r="LEF181" s="176"/>
      <c r="LEG181" s="176"/>
      <c r="LEH181" s="176"/>
      <c r="LEI181" s="176"/>
      <c r="LEJ181" s="176"/>
      <c r="LEK181" s="176"/>
      <c r="LEL181" s="176"/>
      <c r="LEM181" s="176"/>
      <c r="LEN181" s="176"/>
      <c r="LEO181" s="176"/>
      <c r="LEP181" s="176"/>
      <c r="LEQ181" s="176"/>
      <c r="LER181" s="176"/>
      <c r="LES181" s="176"/>
      <c r="LET181" s="176"/>
      <c r="LEU181" s="176"/>
      <c r="LEV181" s="176"/>
      <c r="LEW181" s="176"/>
      <c r="LEX181" s="176"/>
      <c r="LEY181" s="176"/>
      <c r="LEZ181" s="176"/>
      <c r="LFA181" s="176"/>
      <c r="LFB181" s="176"/>
      <c r="LFC181" s="176"/>
      <c r="LFD181" s="176"/>
      <c r="LFE181" s="176"/>
      <c r="LFF181" s="176"/>
      <c r="LFG181" s="176"/>
      <c r="LFH181" s="176"/>
      <c r="LFI181" s="176"/>
      <c r="LFJ181" s="176"/>
      <c r="LFK181" s="176"/>
      <c r="LFL181" s="176"/>
      <c r="LFM181" s="176"/>
      <c r="LFN181" s="176"/>
      <c r="LFO181" s="176"/>
      <c r="LFP181" s="176"/>
      <c r="LFQ181" s="176"/>
      <c r="LFR181" s="176"/>
      <c r="LFS181" s="176"/>
      <c r="LFT181" s="176"/>
      <c r="LFU181" s="176"/>
      <c r="LFV181" s="176"/>
      <c r="LFW181" s="176"/>
      <c r="LFX181" s="176"/>
      <c r="LFY181" s="176"/>
      <c r="LFZ181" s="176"/>
      <c r="LGA181" s="176"/>
      <c r="LGB181" s="176"/>
      <c r="LGC181" s="176"/>
      <c r="LGD181" s="176"/>
      <c r="LGE181" s="176"/>
      <c r="LGF181" s="176"/>
      <c r="LGG181" s="176"/>
      <c r="LGH181" s="176"/>
      <c r="LGI181" s="176"/>
      <c r="LGJ181" s="176"/>
      <c r="LGK181" s="176"/>
      <c r="LGL181" s="176"/>
      <c r="LGM181" s="176"/>
      <c r="LGN181" s="176"/>
      <c r="LGO181" s="176"/>
      <c r="LGP181" s="176"/>
      <c r="LGQ181" s="176"/>
      <c r="LGR181" s="176"/>
      <c r="LGS181" s="176"/>
      <c r="LGT181" s="176"/>
      <c r="LGU181" s="176"/>
      <c r="LGV181" s="176"/>
      <c r="LGW181" s="176"/>
      <c r="LGX181" s="176"/>
      <c r="LGY181" s="176"/>
      <c r="LGZ181" s="176"/>
      <c r="LHA181" s="176"/>
      <c r="LHB181" s="176"/>
      <c r="LHC181" s="176"/>
      <c r="LHD181" s="176"/>
      <c r="LHE181" s="176"/>
      <c r="LHF181" s="176"/>
      <c r="LHG181" s="176"/>
      <c r="LHH181" s="176"/>
      <c r="LHI181" s="176"/>
      <c r="LHJ181" s="176"/>
      <c r="LHK181" s="176"/>
      <c r="LHL181" s="176"/>
      <c r="LHM181" s="176"/>
      <c r="LHN181" s="176"/>
      <c r="LHO181" s="176"/>
      <c r="LHP181" s="176"/>
      <c r="LHQ181" s="176"/>
      <c r="LHR181" s="176"/>
      <c r="LHS181" s="176"/>
      <c r="LHT181" s="176"/>
      <c r="LHU181" s="176"/>
      <c r="LHV181" s="176"/>
      <c r="LHW181" s="176"/>
      <c r="LHX181" s="176"/>
      <c r="LHY181" s="176"/>
      <c r="LHZ181" s="176"/>
      <c r="LIA181" s="176"/>
      <c r="LIB181" s="176"/>
      <c r="LIC181" s="176"/>
      <c r="LID181" s="176"/>
      <c r="LIE181" s="176"/>
      <c r="LIF181" s="176"/>
      <c r="LIG181" s="176"/>
      <c r="LIH181" s="176"/>
      <c r="LII181" s="176"/>
      <c r="LIJ181" s="176"/>
      <c r="LIK181" s="176"/>
      <c r="LIL181" s="176"/>
      <c r="LIM181" s="176"/>
      <c r="LIN181" s="176"/>
      <c r="LIO181" s="176"/>
      <c r="LIP181" s="176"/>
      <c r="LIQ181" s="176"/>
      <c r="LIR181" s="176"/>
      <c r="LIS181" s="176"/>
      <c r="LIT181" s="176"/>
      <c r="LIU181" s="176"/>
      <c r="LIV181" s="176"/>
      <c r="LIW181" s="176"/>
      <c r="LIX181" s="176"/>
      <c r="LIY181" s="176"/>
      <c r="LIZ181" s="176"/>
      <c r="LJA181" s="176"/>
      <c r="LJB181" s="176"/>
      <c r="LJC181" s="176"/>
      <c r="LJD181" s="176"/>
      <c r="LJE181" s="176"/>
      <c r="LJF181" s="176"/>
      <c r="LJG181" s="176"/>
      <c r="LJH181" s="176"/>
      <c r="LJI181" s="176"/>
      <c r="LJJ181" s="176"/>
      <c r="LJK181" s="176"/>
      <c r="LJL181" s="176"/>
      <c r="LJM181" s="176"/>
      <c r="LJN181" s="176"/>
      <c r="LJO181" s="176"/>
      <c r="LJP181" s="176"/>
      <c r="LJQ181" s="176"/>
      <c r="LJR181" s="176"/>
      <c r="LJS181" s="176"/>
      <c r="LJT181" s="176"/>
      <c r="LJU181" s="176"/>
      <c r="LJV181" s="176"/>
      <c r="LJW181" s="176"/>
      <c r="LJX181" s="176"/>
      <c r="LJY181" s="176"/>
      <c r="LJZ181" s="176"/>
      <c r="LKA181" s="176"/>
      <c r="LKB181" s="176"/>
      <c r="LKC181" s="176"/>
      <c r="LKD181" s="176"/>
      <c r="LKE181" s="176"/>
      <c r="LKF181" s="176"/>
      <c r="LKG181" s="176"/>
      <c r="LKH181" s="176"/>
      <c r="LKI181" s="176"/>
      <c r="LKJ181" s="176"/>
      <c r="LKK181" s="176"/>
      <c r="LKL181" s="176"/>
      <c r="LKM181" s="176"/>
      <c r="LKN181" s="176"/>
      <c r="LKO181" s="176"/>
      <c r="LKP181" s="176"/>
      <c r="LKQ181" s="176"/>
      <c r="LKR181" s="176"/>
      <c r="LKS181" s="176"/>
      <c r="LKT181" s="176"/>
      <c r="LKU181" s="176"/>
      <c r="LKV181" s="176"/>
      <c r="LKW181" s="176"/>
      <c r="LKX181" s="176"/>
      <c r="LKY181" s="176"/>
      <c r="LKZ181" s="176"/>
      <c r="LLA181" s="176"/>
      <c r="LLB181" s="176"/>
      <c r="LLC181" s="176"/>
      <c r="LLD181" s="176"/>
      <c r="LLE181" s="176"/>
      <c r="LLF181" s="176"/>
      <c r="LLG181" s="176"/>
      <c r="LLH181" s="176"/>
      <c r="LLI181" s="176"/>
      <c r="LLJ181" s="176"/>
      <c r="LLK181" s="176"/>
      <c r="LLL181" s="176"/>
      <c r="LLM181" s="176"/>
      <c r="LLN181" s="176"/>
      <c r="LLO181" s="176"/>
      <c r="LLP181" s="176"/>
      <c r="LLQ181" s="176"/>
      <c r="LLR181" s="176"/>
      <c r="LLS181" s="176"/>
      <c r="LLT181" s="176"/>
      <c r="LLU181" s="176"/>
      <c r="LLV181" s="176"/>
      <c r="LLW181" s="176"/>
      <c r="LLX181" s="176"/>
      <c r="LLY181" s="176"/>
      <c r="LLZ181" s="176"/>
      <c r="LMA181" s="176"/>
      <c r="LMB181" s="176"/>
      <c r="LMC181" s="176"/>
      <c r="LMD181" s="176"/>
      <c r="LME181" s="176"/>
      <c r="LMF181" s="176"/>
      <c r="LMG181" s="176"/>
      <c r="LMH181" s="176"/>
      <c r="LMI181" s="176"/>
      <c r="LMJ181" s="176"/>
      <c r="LMK181" s="176"/>
      <c r="LML181" s="176"/>
      <c r="LMM181" s="176"/>
      <c r="LMN181" s="176"/>
      <c r="LMO181" s="176"/>
      <c r="LMP181" s="176"/>
      <c r="LMQ181" s="176"/>
      <c r="LMR181" s="176"/>
      <c r="LMS181" s="176"/>
      <c r="LMT181" s="176"/>
      <c r="LMU181" s="176"/>
      <c r="LMV181" s="176"/>
      <c r="LMW181" s="176"/>
      <c r="LMX181" s="176"/>
      <c r="LMY181" s="176"/>
      <c r="LMZ181" s="176"/>
      <c r="LNA181" s="176"/>
      <c r="LNB181" s="176"/>
      <c r="LNC181" s="176"/>
      <c r="LND181" s="176"/>
      <c r="LNE181" s="176"/>
      <c r="LNF181" s="176"/>
      <c r="LNG181" s="176"/>
      <c r="LNH181" s="176"/>
      <c r="LNI181" s="176"/>
      <c r="LNJ181" s="176"/>
      <c r="LNK181" s="176"/>
      <c r="LNL181" s="176"/>
      <c r="LNM181" s="176"/>
      <c r="LNN181" s="176"/>
      <c r="LNO181" s="176"/>
      <c r="LNP181" s="176"/>
      <c r="LNQ181" s="176"/>
      <c r="LNR181" s="176"/>
      <c r="LNS181" s="176"/>
      <c r="LNT181" s="176"/>
      <c r="LNU181" s="176"/>
      <c r="LNV181" s="176"/>
      <c r="LNW181" s="176"/>
      <c r="LNX181" s="176"/>
      <c r="LNY181" s="176"/>
      <c r="LNZ181" s="176"/>
      <c r="LOA181" s="176"/>
      <c r="LOB181" s="176"/>
      <c r="LOC181" s="176"/>
      <c r="LOD181" s="176"/>
      <c r="LOE181" s="176"/>
      <c r="LOF181" s="176"/>
      <c r="LOG181" s="176"/>
      <c r="LOH181" s="176"/>
      <c r="LOI181" s="176"/>
      <c r="LOJ181" s="176"/>
      <c r="LOK181" s="176"/>
      <c r="LOL181" s="176"/>
      <c r="LOM181" s="176"/>
      <c r="LON181" s="176"/>
      <c r="LOO181" s="176"/>
      <c r="LOP181" s="176"/>
      <c r="LOQ181" s="176"/>
      <c r="LOR181" s="176"/>
      <c r="LOS181" s="176"/>
      <c r="LOT181" s="176"/>
      <c r="LOU181" s="176"/>
      <c r="LOV181" s="176"/>
      <c r="LOW181" s="176"/>
      <c r="LOX181" s="176"/>
      <c r="LOY181" s="176"/>
      <c r="LOZ181" s="176"/>
      <c r="LPA181" s="176"/>
      <c r="LPB181" s="176"/>
      <c r="LPC181" s="176"/>
      <c r="LPD181" s="176"/>
      <c r="LPE181" s="176"/>
      <c r="LPF181" s="176"/>
      <c r="LPG181" s="176"/>
      <c r="LPH181" s="176"/>
      <c r="LPI181" s="176"/>
      <c r="LPJ181" s="176"/>
      <c r="LPK181" s="176"/>
      <c r="LPL181" s="176"/>
      <c r="LPM181" s="176"/>
      <c r="LPN181" s="176"/>
      <c r="LPO181" s="176"/>
      <c r="LPP181" s="176"/>
      <c r="LPQ181" s="176"/>
      <c r="LPR181" s="176"/>
      <c r="LPS181" s="176"/>
      <c r="LPT181" s="176"/>
      <c r="LPU181" s="176"/>
      <c r="LPV181" s="176"/>
      <c r="LPW181" s="176"/>
      <c r="LPX181" s="176"/>
      <c r="LPY181" s="176"/>
      <c r="LPZ181" s="176"/>
      <c r="LQA181" s="176"/>
      <c r="LQB181" s="176"/>
      <c r="LQC181" s="176"/>
      <c r="LQD181" s="176"/>
      <c r="LQE181" s="176"/>
      <c r="LQF181" s="176"/>
      <c r="LQG181" s="176"/>
      <c r="LQH181" s="176"/>
      <c r="LQI181" s="176"/>
      <c r="LQJ181" s="176"/>
      <c r="LQK181" s="176"/>
      <c r="LQL181" s="176"/>
      <c r="LQM181" s="176"/>
      <c r="LQN181" s="176"/>
      <c r="LQO181" s="176"/>
      <c r="LQP181" s="176"/>
      <c r="LQQ181" s="176"/>
      <c r="LQR181" s="176"/>
      <c r="LQS181" s="176"/>
      <c r="LQT181" s="176"/>
      <c r="LQU181" s="176"/>
      <c r="LQV181" s="176"/>
      <c r="LQW181" s="176"/>
      <c r="LQX181" s="176"/>
      <c r="LQY181" s="176"/>
      <c r="LQZ181" s="176"/>
      <c r="LRA181" s="176"/>
      <c r="LRB181" s="176"/>
      <c r="LRC181" s="176"/>
      <c r="LRD181" s="176"/>
      <c r="LRE181" s="176"/>
      <c r="LRF181" s="176"/>
      <c r="LRG181" s="176"/>
      <c r="LRH181" s="176"/>
      <c r="LRI181" s="176"/>
      <c r="LRJ181" s="176"/>
      <c r="LRK181" s="176"/>
      <c r="LRL181" s="176"/>
      <c r="LRM181" s="176"/>
      <c r="LRN181" s="176"/>
      <c r="LRO181" s="176"/>
      <c r="LRP181" s="176"/>
      <c r="LRQ181" s="176"/>
      <c r="LRR181" s="176"/>
      <c r="LRS181" s="176"/>
      <c r="LRT181" s="176"/>
      <c r="LRU181" s="176"/>
      <c r="LRV181" s="176"/>
      <c r="LRW181" s="176"/>
      <c r="LRX181" s="176"/>
      <c r="LRY181" s="176"/>
      <c r="LRZ181" s="176"/>
      <c r="LSA181" s="176"/>
      <c r="LSB181" s="176"/>
      <c r="LSC181" s="176"/>
      <c r="LSD181" s="176"/>
      <c r="LSE181" s="176"/>
      <c r="LSF181" s="176"/>
      <c r="LSG181" s="176"/>
      <c r="LSH181" s="176"/>
      <c r="LSI181" s="176"/>
      <c r="LSJ181" s="176"/>
      <c r="LSK181" s="176"/>
      <c r="LSL181" s="176"/>
      <c r="LSM181" s="176"/>
      <c r="LSN181" s="176"/>
      <c r="LSO181" s="176"/>
      <c r="LSP181" s="176"/>
      <c r="LSQ181" s="176"/>
      <c r="LSR181" s="176"/>
      <c r="LSS181" s="176"/>
      <c r="LST181" s="176"/>
      <c r="LSU181" s="176"/>
      <c r="LSV181" s="176"/>
      <c r="LSW181" s="176"/>
      <c r="LSX181" s="176"/>
      <c r="LSY181" s="176"/>
      <c r="LSZ181" s="176"/>
      <c r="LTA181" s="176"/>
      <c r="LTB181" s="176"/>
      <c r="LTC181" s="176"/>
      <c r="LTD181" s="176"/>
      <c r="LTE181" s="176"/>
      <c r="LTF181" s="176"/>
      <c r="LTG181" s="176"/>
      <c r="LTH181" s="176"/>
      <c r="LTI181" s="176"/>
      <c r="LTJ181" s="176"/>
      <c r="LTK181" s="176"/>
      <c r="LTL181" s="176"/>
      <c r="LTM181" s="176"/>
      <c r="LTN181" s="176"/>
      <c r="LTO181" s="176"/>
      <c r="LTP181" s="176"/>
      <c r="LTQ181" s="176"/>
      <c r="LTR181" s="176"/>
      <c r="LTS181" s="176"/>
      <c r="LTT181" s="176"/>
      <c r="LTU181" s="176"/>
      <c r="LTV181" s="176"/>
      <c r="LTW181" s="176"/>
      <c r="LTX181" s="176"/>
      <c r="LTY181" s="176"/>
      <c r="LTZ181" s="176"/>
      <c r="LUA181" s="176"/>
      <c r="LUB181" s="176"/>
      <c r="LUC181" s="176"/>
      <c r="LUD181" s="176"/>
      <c r="LUE181" s="176"/>
      <c r="LUF181" s="176"/>
      <c r="LUG181" s="176"/>
      <c r="LUH181" s="176"/>
      <c r="LUI181" s="176"/>
      <c r="LUJ181" s="176"/>
      <c r="LUK181" s="176"/>
      <c r="LUL181" s="176"/>
      <c r="LUM181" s="176"/>
      <c r="LUN181" s="176"/>
      <c r="LUO181" s="176"/>
      <c r="LUP181" s="176"/>
      <c r="LUQ181" s="176"/>
      <c r="LUR181" s="176"/>
      <c r="LUS181" s="176"/>
      <c r="LUT181" s="176"/>
      <c r="LUU181" s="176"/>
      <c r="LUV181" s="176"/>
      <c r="LUW181" s="176"/>
      <c r="LUX181" s="176"/>
      <c r="LUY181" s="176"/>
      <c r="LUZ181" s="176"/>
      <c r="LVA181" s="176"/>
      <c r="LVB181" s="176"/>
      <c r="LVC181" s="176"/>
      <c r="LVD181" s="176"/>
      <c r="LVE181" s="176"/>
      <c r="LVF181" s="176"/>
      <c r="LVG181" s="176"/>
      <c r="LVH181" s="176"/>
      <c r="LVI181" s="176"/>
      <c r="LVJ181" s="176"/>
      <c r="LVK181" s="176"/>
      <c r="LVL181" s="176"/>
      <c r="LVM181" s="176"/>
      <c r="LVN181" s="176"/>
      <c r="LVO181" s="176"/>
      <c r="LVP181" s="176"/>
      <c r="LVQ181" s="176"/>
      <c r="LVR181" s="176"/>
      <c r="LVS181" s="176"/>
      <c r="LVT181" s="176"/>
      <c r="LVU181" s="176"/>
      <c r="LVV181" s="176"/>
      <c r="LVW181" s="176"/>
      <c r="LVX181" s="176"/>
      <c r="LVY181" s="176"/>
      <c r="LVZ181" s="176"/>
      <c r="LWA181" s="176"/>
      <c r="LWB181" s="176"/>
      <c r="LWC181" s="176"/>
      <c r="LWD181" s="176"/>
      <c r="LWE181" s="176"/>
      <c r="LWF181" s="176"/>
      <c r="LWG181" s="176"/>
      <c r="LWH181" s="176"/>
      <c r="LWI181" s="176"/>
      <c r="LWJ181" s="176"/>
      <c r="LWK181" s="176"/>
      <c r="LWL181" s="176"/>
      <c r="LWM181" s="176"/>
      <c r="LWN181" s="176"/>
      <c r="LWO181" s="176"/>
      <c r="LWP181" s="176"/>
      <c r="LWQ181" s="176"/>
      <c r="LWR181" s="176"/>
      <c r="LWS181" s="176"/>
      <c r="LWT181" s="176"/>
      <c r="LWU181" s="176"/>
      <c r="LWV181" s="176"/>
      <c r="LWW181" s="176"/>
      <c r="LWX181" s="176"/>
      <c r="LWY181" s="176"/>
      <c r="LWZ181" s="176"/>
      <c r="LXA181" s="176"/>
      <c r="LXB181" s="176"/>
      <c r="LXC181" s="176"/>
      <c r="LXD181" s="176"/>
      <c r="LXE181" s="176"/>
      <c r="LXF181" s="176"/>
      <c r="LXG181" s="176"/>
      <c r="LXH181" s="176"/>
      <c r="LXI181" s="176"/>
      <c r="LXJ181" s="176"/>
      <c r="LXK181" s="176"/>
      <c r="LXL181" s="176"/>
      <c r="LXM181" s="176"/>
      <c r="LXN181" s="176"/>
      <c r="LXO181" s="176"/>
      <c r="LXP181" s="176"/>
      <c r="LXQ181" s="176"/>
      <c r="LXR181" s="176"/>
      <c r="LXS181" s="176"/>
      <c r="LXT181" s="176"/>
      <c r="LXU181" s="176"/>
      <c r="LXV181" s="176"/>
      <c r="LXW181" s="176"/>
      <c r="LXX181" s="176"/>
      <c r="LXY181" s="176"/>
      <c r="LXZ181" s="176"/>
      <c r="LYA181" s="176"/>
      <c r="LYB181" s="176"/>
      <c r="LYC181" s="176"/>
      <c r="LYD181" s="176"/>
      <c r="LYE181" s="176"/>
      <c r="LYF181" s="176"/>
      <c r="LYG181" s="176"/>
      <c r="LYH181" s="176"/>
      <c r="LYI181" s="176"/>
      <c r="LYJ181" s="176"/>
      <c r="LYK181" s="176"/>
      <c r="LYL181" s="176"/>
      <c r="LYM181" s="176"/>
      <c r="LYN181" s="176"/>
      <c r="LYO181" s="176"/>
      <c r="LYP181" s="176"/>
      <c r="LYQ181" s="176"/>
      <c r="LYR181" s="176"/>
      <c r="LYS181" s="176"/>
      <c r="LYT181" s="176"/>
      <c r="LYU181" s="176"/>
      <c r="LYV181" s="176"/>
      <c r="LYW181" s="176"/>
      <c r="LYX181" s="176"/>
      <c r="LYY181" s="176"/>
      <c r="LYZ181" s="176"/>
      <c r="LZA181" s="176"/>
      <c r="LZB181" s="176"/>
      <c r="LZC181" s="176"/>
      <c r="LZD181" s="176"/>
      <c r="LZE181" s="176"/>
      <c r="LZF181" s="176"/>
      <c r="LZG181" s="176"/>
      <c r="LZH181" s="176"/>
      <c r="LZI181" s="176"/>
      <c r="LZJ181" s="176"/>
      <c r="LZK181" s="176"/>
      <c r="LZL181" s="176"/>
      <c r="LZM181" s="176"/>
      <c r="LZN181" s="176"/>
      <c r="LZO181" s="176"/>
      <c r="LZP181" s="176"/>
      <c r="LZQ181" s="176"/>
      <c r="LZR181" s="176"/>
      <c r="LZS181" s="176"/>
      <c r="LZT181" s="176"/>
      <c r="LZU181" s="176"/>
      <c r="LZV181" s="176"/>
      <c r="LZW181" s="176"/>
      <c r="LZX181" s="176"/>
      <c r="LZY181" s="176"/>
      <c r="LZZ181" s="176"/>
      <c r="MAA181" s="176"/>
      <c r="MAB181" s="176"/>
      <c r="MAC181" s="176"/>
      <c r="MAD181" s="176"/>
      <c r="MAE181" s="176"/>
      <c r="MAF181" s="176"/>
      <c r="MAG181" s="176"/>
      <c r="MAH181" s="176"/>
      <c r="MAI181" s="176"/>
      <c r="MAJ181" s="176"/>
      <c r="MAK181" s="176"/>
      <c r="MAL181" s="176"/>
      <c r="MAM181" s="176"/>
      <c r="MAN181" s="176"/>
      <c r="MAO181" s="176"/>
      <c r="MAP181" s="176"/>
      <c r="MAQ181" s="176"/>
      <c r="MAR181" s="176"/>
      <c r="MAS181" s="176"/>
      <c r="MAT181" s="176"/>
      <c r="MAU181" s="176"/>
      <c r="MAV181" s="176"/>
      <c r="MAW181" s="176"/>
      <c r="MAX181" s="176"/>
      <c r="MAY181" s="176"/>
      <c r="MAZ181" s="176"/>
      <c r="MBA181" s="176"/>
      <c r="MBB181" s="176"/>
      <c r="MBC181" s="176"/>
      <c r="MBD181" s="176"/>
      <c r="MBE181" s="176"/>
      <c r="MBF181" s="176"/>
      <c r="MBG181" s="176"/>
      <c r="MBH181" s="176"/>
      <c r="MBI181" s="176"/>
      <c r="MBJ181" s="176"/>
      <c r="MBK181" s="176"/>
      <c r="MBL181" s="176"/>
      <c r="MBM181" s="176"/>
      <c r="MBN181" s="176"/>
      <c r="MBO181" s="176"/>
      <c r="MBP181" s="176"/>
      <c r="MBQ181" s="176"/>
      <c r="MBR181" s="176"/>
      <c r="MBS181" s="176"/>
      <c r="MBT181" s="176"/>
      <c r="MBU181" s="176"/>
      <c r="MBV181" s="176"/>
      <c r="MBW181" s="176"/>
      <c r="MBX181" s="176"/>
      <c r="MBY181" s="176"/>
      <c r="MBZ181" s="176"/>
      <c r="MCA181" s="176"/>
      <c r="MCB181" s="176"/>
      <c r="MCC181" s="176"/>
      <c r="MCD181" s="176"/>
      <c r="MCE181" s="176"/>
      <c r="MCF181" s="176"/>
      <c r="MCG181" s="176"/>
      <c r="MCH181" s="176"/>
      <c r="MCI181" s="176"/>
      <c r="MCJ181" s="176"/>
      <c r="MCK181" s="176"/>
      <c r="MCL181" s="176"/>
      <c r="MCM181" s="176"/>
      <c r="MCN181" s="176"/>
      <c r="MCO181" s="176"/>
      <c r="MCP181" s="176"/>
      <c r="MCQ181" s="176"/>
      <c r="MCR181" s="176"/>
      <c r="MCS181" s="176"/>
      <c r="MCT181" s="176"/>
      <c r="MCU181" s="176"/>
      <c r="MCV181" s="176"/>
      <c r="MCW181" s="176"/>
      <c r="MCX181" s="176"/>
      <c r="MCY181" s="176"/>
      <c r="MCZ181" s="176"/>
      <c r="MDA181" s="176"/>
      <c r="MDB181" s="176"/>
      <c r="MDC181" s="176"/>
      <c r="MDD181" s="176"/>
      <c r="MDE181" s="176"/>
      <c r="MDF181" s="176"/>
      <c r="MDG181" s="176"/>
      <c r="MDH181" s="176"/>
      <c r="MDI181" s="176"/>
      <c r="MDJ181" s="176"/>
      <c r="MDK181" s="176"/>
      <c r="MDL181" s="176"/>
      <c r="MDM181" s="176"/>
      <c r="MDN181" s="176"/>
      <c r="MDO181" s="176"/>
      <c r="MDP181" s="176"/>
      <c r="MDQ181" s="176"/>
      <c r="MDR181" s="176"/>
      <c r="MDS181" s="176"/>
      <c r="MDT181" s="176"/>
      <c r="MDU181" s="176"/>
      <c r="MDV181" s="176"/>
      <c r="MDW181" s="176"/>
      <c r="MDX181" s="176"/>
      <c r="MDY181" s="176"/>
      <c r="MDZ181" s="176"/>
      <c r="MEA181" s="176"/>
      <c r="MEB181" s="176"/>
      <c r="MEC181" s="176"/>
      <c r="MED181" s="176"/>
      <c r="MEE181" s="176"/>
      <c r="MEF181" s="176"/>
      <c r="MEG181" s="176"/>
      <c r="MEH181" s="176"/>
      <c r="MEI181" s="176"/>
      <c r="MEJ181" s="176"/>
      <c r="MEK181" s="176"/>
      <c r="MEL181" s="176"/>
      <c r="MEM181" s="176"/>
      <c r="MEN181" s="176"/>
      <c r="MEO181" s="176"/>
      <c r="MEP181" s="176"/>
      <c r="MEQ181" s="176"/>
      <c r="MER181" s="176"/>
      <c r="MES181" s="176"/>
      <c r="MET181" s="176"/>
      <c r="MEU181" s="176"/>
      <c r="MEV181" s="176"/>
      <c r="MEW181" s="176"/>
      <c r="MEX181" s="176"/>
      <c r="MEY181" s="176"/>
      <c r="MEZ181" s="176"/>
      <c r="MFA181" s="176"/>
      <c r="MFB181" s="176"/>
      <c r="MFC181" s="176"/>
      <c r="MFD181" s="176"/>
      <c r="MFE181" s="176"/>
      <c r="MFF181" s="176"/>
      <c r="MFG181" s="176"/>
      <c r="MFH181" s="176"/>
      <c r="MFI181" s="176"/>
      <c r="MFJ181" s="176"/>
      <c r="MFK181" s="176"/>
      <c r="MFL181" s="176"/>
      <c r="MFM181" s="176"/>
      <c r="MFN181" s="176"/>
      <c r="MFO181" s="176"/>
      <c r="MFP181" s="176"/>
      <c r="MFQ181" s="176"/>
      <c r="MFR181" s="176"/>
      <c r="MFS181" s="176"/>
      <c r="MFT181" s="176"/>
      <c r="MFU181" s="176"/>
      <c r="MFV181" s="176"/>
      <c r="MFW181" s="176"/>
      <c r="MFX181" s="176"/>
      <c r="MFY181" s="176"/>
      <c r="MFZ181" s="176"/>
      <c r="MGA181" s="176"/>
      <c r="MGB181" s="176"/>
      <c r="MGC181" s="176"/>
      <c r="MGD181" s="176"/>
      <c r="MGE181" s="176"/>
      <c r="MGF181" s="176"/>
      <c r="MGG181" s="176"/>
      <c r="MGH181" s="176"/>
      <c r="MGI181" s="176"/>
      <c r="MGJ181" s="176"/>
      <c r="MGK181" s="176"/>
      <c r="MGL181" s="176"/>
      <c r="MGM181" s="176"/>
      <c r="MGN181" s="176"/>
      <c r="MGO181" s="176"/>
      <c r="MGP181" s="176"/>
      <c r="MGQ181" s="176"/>
      <c r="MGR181" s="176"/>
      <c r="MGS181" s="176"/>
      <c r="MGT181" s="176"/>
      <c r="MGU181" s="176"/>
      <c r="MGV181" s="176"/>
      <c r="MGW181" s="176"/>
      <c r="MGX181" s="176"/>
      <c r="MGY181" s="176"/>
      <c r="MGZ181" s="176"/>
      <c r="MHA181" s="176"/>
      <c r="MHB181" s="176"/>
      <c r="MHC181" s="176"/>
      <c r="MHD181" s="176"/>
      <c r="MHE181" s="176"/>
      <c r="MHF181" s="176"/>
      <c r="MHG181" s="176"/>
      <c r="MHH181" s="176"/>
      <c r="MHI181" s="176"/>
      <c r="MHJ181" s="176"/>
      <c r="MHK181" s="176"/>
      <c r="MHL181" s="176"/>
      <c r="MHM181" s="176"/>
      <c r="MHN181" s="176"/>
      <c r="MHO181" s="176"/>
      <c r="MHP181" s="176"/>
      <c r="MHQ181" s="176"/>
      <c r="MHR181" s="176"/>
      <c r="MHS181" s="176"/>
      <c r="MHT181" s="176"/>
      <c r="MHU181" s="176"/>
      <c r="MHV181" s="176"/>
      <c r="MHW181" s="176"/>
      <c r="MHX181" s="176"/>
      <c r="MHY181" s="176"/>
      <c r="MHZ181" s="176"/>
      <c r="MIA181" s="176"/>
      <c r="MIB181" s="176"/>
      <c r="MIC181" s="176"/>
      <c r="MID181" s="176"/>
      <c r="MIE181" s="176"/>
      <c r="MIF181" s="176"/>
      <c r="MIG181" s="176"/>
      <c r="MIH181" s="176"/>
      <c r="MII181" s="176"/>
      <c r="MIJ181" s="176"/>
      <c r="MIK181" s="176"/>
      <c r="MIL181" s="176"/>
      <c r="MIM181" s="176"/>
      <c r="MIN181" s="176"/>
      <c r="MIO181" s="176"/>
      <c r="MIP181" s="176"/>
      <c r="MIQ181" s="176"/>
      <c r="MIR181" s="176"/>
      <c r="MIS181" s="176"/>
      <c r="MIT181" s="176"/>
      <c r="MIU181" s="176"/>
      <c r="MIV181" s="176"/>
      <c r="MIW181" s="176"/>
      <c r="MIX181" s="176"/>
      <c r="MIY181" s="176"/>
      <c r="MIZ181" s="176"/>
      <c r="MJA181" s="176"/>
      <c r="MJB181" s="176"/>
      <c r="MJC181" s="176"/>
      <c r="MJD181" s="176"/>
      <c r="MJE181" s="176"/>
      <c r="MJF181" s="176"/>
      <c r="MJG181" s="176"/>
      <c r="MJH181" s="176"/>
      <c r="MJI181" s="176"/>
      <c r="MJJ181" s="176"/>
      <c r="MJK181" s="176"/>
      <c r="MJL181" s="176"/>
      <c r="MJM181" s="176"/>
      <c r="MJN181" s="176"/>
      <c r="MJO181" s="176"/>
      <c r="MJP181" s="176"/>
      <c r="MJQ181" s="176"/>
      <c r="MJR181" s="176"/>
      <c r="MJS181" s="176"/>
      <c r="MJT181" s="176"/>
      <c r="MJU181" s="176"/>
      <c r="MJV181" s="176"/>
      <c r="MJW181" s="176"/>
      <c r="MJX181" s="176"/>
      <c r="MJY181" s="176"/>
      <c r="MJZ181" s="176"/>
      <c r="MKA181" s="176"/>
      <c r="MKB181" s="176"/>
      <c r="MKC181" s="176"/>
      <c r="MKD181" s="176"/>
      <c r="MKE181" s="176"/>
      <c r="MKF181" s="176"/>
      <c r="MKG181" s="176"/>
      <c r="MKH181" s="176"/>
      <c r="MKI181" s="176"/>
      <c r="MKJ181" s="176"/>
      <c r="MKK181" s="176"/>
      <c r="MKL181" s="176"/>
      <c r="MKM181" s="176"/>
      <c r="MKN181" s="176"/>
      <c r="MKO181" s="176"/>
      <c r="MKP181" s="176"/>
      <c r="MKQ181" s="176"/>
      <c r="MKR181" s="176"/>
      <c r="MKS181" s="176"/>
      <c r="MKT181" s="176"/>
      <c r="MKU181" s="176"/>
      <c r="MKV181" s="176"/>
      <c r="MKW181" s="176"/>
      <c r="MKX181" s="176"/>
      <c r="MKY181" s="176"/>
      <c r="MKZ181" s="176"/>
      <c r="MLA181" s="176"/>
      <c r="MLB181" s="176"/>
      <c r="MLC181" s="176"/>
      <c r="MLD181" s="176"/>
      <c r="MLE181" s="176"/>
      <c r="MLF181" s="176"/>
      <c r="MLG181" s="176"/>
      <c r="MLH181" s="176"/>
      <c r="MLI181" s="176"/>
      <c r="MLJ181" s="176"/>
      <c r="MLK181" s="176"/>
      <c r="MLL181" s="176"/>
      <c r="MLM181" s="176"/>
      <c r="MLN181" s="176"/>
      <c r="MLO181" s="176"/>
      <c r="MLP181" s="176"/>
      <c r="MLQ181" s="176"/>
      <c r="MLR181" s="176"/>
      <c r="MLS181" s="176"/>
      <c r="MLT181" s="176"/>
      <c r="MLU181" s="176"/>
      <c r="MLV181" s="176"/>
      <c r="MLW181" s="176"/>
      <c r="MLX181" s="176"/>
      <c r="MLY181" s="176"/>
      <c r="MLZ181" s="176"/>
      <c r="MMA181" s="176"/>
      <c r="MMB181" s="176"/>
      <c r="MMC181" s="176"/>
      <c r="MMD181" s="176"/>
      <c r="MME181" s="176"/>
      <c r="MMF181" s="176"/>
      <c r="MMG181" s="176"/>
      <c r="MMH181" s="176"/>
      <c r="MMI181" s="176"/>
      <c r="MMJ181" s="176"/>
      <c r="MMK181" s="176"/>
      <c r="MML181" s="176"/>
      <c r="MMM181" s="176"/>
      <c r="MMN181" s="176"/>
      <c r="MMO181" s="176"/>
      <c r="MMP181" s="176"/>
      <c r="MMQ181" s="176"/>
      <c r="MMR181" s="176"/>
      <c r="MMS181" s="176"/>
      <c r="MMT181" s="176"/>
      <c r="MMU181" s="176"/>
      <c r="MMV181" s="176"/>
      <c r="MMW181" s="176"/>
      <c r="MMX181" s="176"/>
      <c r="MMY181" s="176"/>
      <c r="MMZ181" s="176"/>
      <c r="MNA181" s="176"/>
      <c r="MNB181" s="176"/>
      <c r="MNC181" s="176"/>
      <c r="MND181" s="176"/>
      <c r="MNE181" s="176"/>
      <c r="MNF181" s="176"/>
      <c r="MNG181" s="176"/>
      <c r="MNH181" s="176"/>
      <c r="MNI181" s="176"/>
      <c r="MNJ181" s="176"/>
      <c r="MNK181" s="176"/>
      <c r="MNL181" s="176"/>
      <c r="MNM181" s="176"/>
      <c r="MNN181" s="176"/>
      <c r="MNO181" s="176"/>
      <c r="MNP181" s="176"/>
      <c r="MNQ181" s="176"/>
      <c r="MNR181" s="176"/>
      <c r="MNS181" s="176"/>
      <c r="MNT181" s="176"/>
      <c r="MNU181" s="176"/>
      <c r="MNV181" s="176"/>
      <c r="MNW181" s="176"/>
      <c r="MNX181" s="176"/>
      <c r="MNY181" s="176"/>
      <c r="MNZ181" s="176"/>
      <c r="MOA181" s="176"/>
      <c r="MOB181" s="176"/>
      <c r="MOC181" s="176"/>
      <c r="MOD181" s="176"/>
      <c r="MOE181" s="176"/>
      <c r="MOF181" s="176"/>
      <c r="MOG181" s="176"/>
      <c r="MOH181" s="176"/>
      <c r="MOI181" s="176"/>
      <c r="MOJ181" s="176"/>
      <c r="MOK181" s="176"/>
      <c r="MOL181" s="176"/>
      <c r="MOM181" s="176"/>
      <c r="MON181" s="176"/>
      <c r="MOO181" s="176"/>
      <c r="MOP181" s="176"/>
      <c r="MOQ181" s="176"/>
      <c r="MOR181" s="176"/>
      <c r="MOS181" s="176"/>
      <c r="MOT181" s="176"/>
      <c r="MOU181" s="176"/>
      <c r="MOV181" s="176"/>
      <c r="MOW181" s="176"/>
      <c r="MOX181" s="176"/>
      <c r="MOY181" s="176"/>
      <c r="MOZ181" s="176"/>
      <c r="MPA181" s="176"/>
      <c r="MPB181" s="176"/>
      <c r="MPC181" s="176"/>
      <c r="MPD181" s="176"/>
      <c r="MPE181" s="176"/>
      <c r="MPF181" s="176"/>
      <c r="MPG181" s="176"/>
      <c r="MPH181" s="176"/>
      <c r="MPI181" s="176"/>
      <c r="MPJ181" s="176"/>
      <c r="MPK181" s="176"/>
      <c r="MPL181" s="176"/>
      <c r="MPM181" s="176"/>
      <c r="MPN181" s="176"/>
      <c r="MPO181" s="176"/>
      <c r="MPP181" s="176"/>
      <c r="MPQ181" s="176"/>
      <c r="MPR181" s="176"/>
      <c r="MPS181" s="176"/>
      <c r="MPT181" s="176"/>
      <c r="MPU181" s="176"/>
      <c r="MPV181" s="176"/>
      <c r="MPW181" s="176"/>
      <c r="MPX181" s="176"/>
      <c r="MPY181" s="176"/>
      <c r="MPZ181" s="176"/>
      <c r="MQA181" s="176"/>
      <c r="MQB181" s="176"/>
      <c r="MQC181" s="176"/>
      <c r="MQD181" s="176"/>
      <c r="MQE181" s="176"/>
      <c r="MQF181" s="176"/>
      <c r="MQG181" s="176"/>
      <c r="MQH181" s="176"/>
      <c r="MQI181" s="176"/>
      <c r="MQJ181" s="176"/>
      <c r="MQK181" s="176"/>
      <c r="MQL181" s="176"/>
      <c r="MQM181" s="176"/>
      <c r="MQN181" s="176"/>
      <c r="MQO181" s="176"/>
      <c r="MQP181" s="176"/>
      <c r="MQQ181" s="176"/>
      <c r="MQR181" s="176"/>
      <c r="MQS181" s="176"/>
      <c r="MQT181" s="176"/>
      <c r="MQU181" s="176"/>
      <c r="MQV181" s="176"/>
      <c r="MQW181" s="176"/>
      <c r="MQX181" s="176"/>
      <c r="MQY181" s="176"/>
      <c r="MQZ181" s="176"/>
      <c r="MRA181" s="176"/>
      <c r="MRB181" s="176"/>
      <c r="MRC181" s="176"/>
      <c r="MRD181" s="176"/>
      <c r="MRE181" s="176"/>
      <c r="MRF181" s="176"/>
      <c r="MRG181" s="176"/>
      <c r="MRH181" s="176"/>
      <c r="MRI181" s="176"/>
      <c r="MRJ181" s="176"/>
      <c r="MRK181" s="176"/>
      <c r="MRL181" s="176"/>
      <c r="MRM181" s="176"/>
      <c r="MRN181" s="176"/>
      <c r="MRO181" s="176"/>
      <c r="MRP181" s="176"/>
      <c r="MRQ181" s="176"/>
      <c r="MRR181" s="176"/>
      <c r="MRS181" s="176"/>
      <c r="MRT181" s="176"/>
      <c r="MRU181" s="176"/>
      <c r="MRV181" s="176"/>
      <c r="MRW181" s="176"/>
      <c r="MRX181" s="176"/>
      <c r="MRY181" s="176"/>
      <c r="MRZ181" s="176"/>
      <c r="MSA181" s="176"/>
      <c r="MSB181" s="176"/>
      <c r="MSC181" s="176"/>
      <c r="MSD181" s="176"/>
      <c r="MSE181" s="176"/>
      <c r="MSF181" s="176"/>
      <c r="MSG181" s="176"/>
      <c r="MSH181" s="176"/>
      <c r="MSI181" s="176"/>
      <c r="MSJ181" s="176"/>
      <c r="MSK181" s="176"/>
      <c r="MSL181" s="176"/>
      <c r="MSM181" s="176"/>
      <c r="MSN181" s="176"/>
      <c r="MSO181" s="176"/>
      <c r="MSP181" s="176"/>
      <c r="MSQ181" s="176"/>
      <c r="MSR181" s="176"/>
      <c r="MSS181" s="176"/>
      <c r="MST181" s="176"/>
      <c r="MSU181" s="176"/>
      <c r="MSV181" s="176"/>
      <c r="MSW181" s="176"/>
      <c r="MSX181" s="176"/>
      <c r="MSY181" s="176"/>
      <c r="MSZ181" s="176"/>
      <c r="MTA181" s="176"/>
      <c r="MTB181" s="176"/>
      <c r="MTC181" s="176"/>
      <c r="MTD181" s="176"/>
      <c r="MTE181" s="176"/>
      <c r="MTF181" s="176"/>
      <c r="MTG181" s="176"/>
      <c r="MTH181" s="176"/>
      <c r="MTI181" s="176"/>
      <c r="MTJ181" s="176"/>
      <c r="MTK181" s="176"/>
      <c r="MTL181" s="176"/>
      <c r="MTM181" s="176"/>
      <c r="MTN181" s="176"/>
      <c r="MTO181" s="176"/>
      <c r="MTP181" s="176"/>
      <c r="MTQ181" s="176"/>
      <c r="MTR181" s="176"/>
      <c r="MTS181" s="176"/>
      <c r="MTT181" s="176"/>
      <c r="MTU181" s="176"/>
      <c r="MTV181" s="176"/>
      <c r="MTW181" s="176"/>
      <c r="MTX181" s="176"/>
      <c r="MTY181" s="176"/>
      <c r="MTZ181" s="176"/>
      <c r="MUA181" s="176"/>
      <c r="MUB181" s="176"/>
      <c r="MUC181" s="176"/>
      <c r="MUD181" s="176"/>
      <c r="MUE181" s="176"/>
      <c r="MUF181" s="176"/>
      <c r="MUG181" s="176"/>
      <c r="MUH181" s="176"/>
      <c r="MUI181" s="176"/>
      <c r="MUJ181" s="176"/>
      <c r="MUK181" s="176"/>
      <c r="MUL181" s="176"/>
      <c r="MUM181" s="176"/>
      <c r="MUN181" s="176"/>
      <c r="MUO181" s="176"/>
      <c r="MUP181" s="176"/>
      <c r="MUQ181" s="176"/>
      <c r="MUR181" s="176"/>
      <c r="MUS181" s="176"/>
      <c r="MUT181" s="176"/>
      <c r="MUU181" s="176"/>
      <c r="MUV181" s="176"/>
      <c r="MUW181" s="176"/>
      <c r="MUX181" s="176"/>
      <c r="MUY181" s="176"/>
      <c r="MUZ181" s="176"/>
      <c r="MVA181" s="176"/>
      <c r="MVB181" s="176"/>
      <c r="MVC181" s="176"/>
      <c r="MVD181" s="176"/>
      <c r="MVE181" s="176"/>
      <c r="MVF181" s="176"/>
      <c r="MVG181" s="176"/>
      <c r="MVH181" s="176"/>
      <c r="MVI181" s="176"/>
      <c r="MVJ181" s="176"/>
      <c r="MVK181" s="176"/>
      <c r="MVL181" s="176"/>
      <c r="MVM181" s="176"/>
      <c r="MVN181" s="176"/>
      <c r="MVO181" s="176"/>
      <c r="MVP181" s="176"/>
      <c r="MVQ181" s="176"/>
      <c r="MVR181" s="176"/>
      <c r="MVS181" s="176"/>
      <c r="MVT181" s="176"/>
      <c r="MVU181" s="176"/>
      <c r="MVV181" s="176"/>
      <c r="MVW181" s="176"/>
      <c r="MVX181" s="176"/>
      <c r="MVY181" s="176"/>
      <c r="MVZ181" s="176"/>
      <c r="MWA181" s="176"/>
      <c r="MWB181" s="176"/>
      <c r="MWC181" s="176"/>
      <c r="MWD181" s="176"/>
      <c r="MWE181" s="176"/>
      <c r="MWF181" s="176"/>
      <c r="MWG181" s="176"/>
      <c r="MWH181" s="176"/>
      <c r="MWI181" s="176"/>
      <c r="MWJ181" s="176"/>
      <c r="MWK181" s="176"/>
      <c r="MWL181" s="176"/>
      <c r="MWM181" s="176"/>
      <c r="MWN181" s="176"/>
      <c r="MWO181" s="176"/>
      <c r="MWP181" s="176"/>
      <c r="MWQ181" s="176"/>
      <c r="MWR181" s="176"/>
      <c r="MWS181" s="176"/>
      <c r="MWT181" s="176"/>
      <c r="MWU181" s="176"/>
      <c r="MWV181" s="176"/>
      <c r="MWW181" s="176"/>
      <c r="MWX181" s="176"/>
      <c r="MWY181" s="176"/>
      <c r="MWZ181" s="176"/>
      <c r="MXA181" s="176"/>
      <c r="MXB181" s="176"/>
      <c r="MXC181" s="176"/>
      <c r="MXD181" s="176"/>
      <c r="MXE181" s="176"/>
      <c r="MXF181" s="176"/>
      <c r="MXG181" s="176"/>
      <c r="MXH181" s="176"/>
      <c r="MXI181" s="176"/>
      <c r="MXJ181" s="176"/>
      <c r="MXK181" s="176"/>
      <c r="MXL181" s="176"/>
      <c r="MXM181" s="176"/>
      <c r="MXN181" s="176"/>
      <c r="MXO181" s="176"/>
      <c r="MXP181" s="176"/>
      <c r="MXQ181" s="176"/>
      <c r="MXR181" s="176"/>
      <c r="MXS181" s="176"/>
      <c r="MXT181" s="176"/>
      <c r="MXU181" s="176"/>
      <c r="MXV181" s="176"/>
      <c r="MXW181" s="176"/>
      <c r="MXX181" s="176"/>
      <c r="MXY181" s="176"/>
      <c r="MXZ181" s="176"/>
      <c r="MYA181" s="176"/>
      <c r="MYB181" s="176"/>
      <c r="MYC181" s="176"/>
      <c r="MYD181" s="176"/>
      <c r="MYE181" s="176"/>
      <c r="MYF181" s="176"/>
      <c r="MYG181" s="176"/>
      <c r="MYH181" s="176"/>
      <c r="MYI181" s="176"/>
      <c r="MYJ181" s="176"/>
      <c r="MYK181" s="176"/>
      <c r="MYL181" s="176"/>
      <c r="MYM181" s="176"/>
      <c r="MYN181" s="176"/>
      <c r="MYO181" s="176"/>
      <c r="MYP181" s="176"/>
      <c r="MYQ181" s="176"/>
      <c r="MYR181" s="176"/>
      <c r="MYS181" s="176"/>
      <c r="MYT181" s="176"/>
      <c r="MYU181" s="176"/>
      <c r="MYV181" s="176"/>
      <c r="MYW181" s="176"/>
      <c r="MYX181" s="176"/>
      <c r="MYY181" s="176"/>
      <c r="MYZ181" s="176"/>
      <c r="MZA181" s="176"/>
      <c r="MZB181" s="176"/>
      <c r="MZC181" s="176"/>
      <c r="MZD181" s="176"/>
      <c r="MZE181" s="176"/>
      <c r="MZF181" s="176"/>
      <c r="MZG181" s="176"/>
      <c r="MZH181" s="176"/>
      <c r="MZI181" s="176"/>
      <c r="MZJ181" s="176"/>
      <c r="MZK181" s="176"/>
      <c r="MZL181" s="176"/>
      <c r="MZM181" s="176"/>
      <c r="MZN181" s="176"/>
      <c r="MZO181" s="176"/>
      <c r="MZP181" s="176"/>
      <c r="MZQ181" s="176"/>
      <c r="MZR181" s="176"/>
      <c r="MZS181" s="176"/>
      <c r="MZT181" s="176"/>
      <c r="MZU181" s="176"/>
      <c r="MZV181" s="176"/>
      <c r="MZW181" s="176"/>
      <c r="MZX181" s="176"/>
      <c r="MZY181" s="176"/>
      <c r="MZZ181" s="176"/>
      <c r="NAA181" s="176"/>
      <c r="NAB181" s="176"/>
      <c r="NAC181" s="176"/>
      <c r="NAD181" s="176"/>
      <c r="NAE181" s="176"/>
      <c r="NAF181" s="176"/>
      <c r="NAG181" s="176"/>
      <c r="NAH181" s="176"/>
      <c r="NAI181" s="176"/>
      <c r="NAJ181" s="176"/>
      <c r="NAK181" s="176"/>
      <c r="NAL181" s="176"/>
      <c r="NAM181" s="176"/>
      <c r="NAN181" s="176"/>
      <c r="NAO181" s="176"/>
      <c r="NAP181" s="176"/>
      <c r="NAQ181" s="176"/>
      <c r="NAR181" s="176"/>
      <c r="NAS181" s="176"/>
      <c r="NAT181" s="176"/>
      <c r="NAU181" s="176"/>
      <c r="NAV181" s="176"/>
      <c r="NAW181" s="176"/>
      <c r="NAX181" s="176"/>
      <c r="NAY181" s="176"/>
      <c r="NAZ181" s="176"/>
      <c r="NBA181" s="176"/>
      <c r="NBB181" s="176"/>
      <c r="NBC181" s="176"/>
      <c r="NBD181" s="176"/>
      <c r="NBE181" s="176"/>
      <c r="NBF181" s="176"/>
      <c r="NBG181" s="176"/>
      <c r="NBH181" s="176"/>
      <c r="NBI181" s="176"/>
      <c r="NBJ181" s="176"/>
      <c r="NBK181" s="176"/>
      <c r="NBL181" s="176"/>
      <c r="NBM181" s="176"/>
      <c r="NBN181" s="176"/>
      <c r="NBO181" s="176"/>
      <c r="NBP181" s="176"/>
      <c r="NBQ181" s="176"/>
      <c r="NBR181" s="176"/>
      <c r="NBS181" s="176"/>
      <c r="NBT181" s="176"/>
      <c r="NBU181" s="176"/>
      <c r="NBV181" s="176"/>
      <c r="NBW181" s="176"/>
      <c r="NBX181" s="176"/>
      <c r="NBY181" s="176"/>
      <c r="NBZ181" s="176"/>
      <c r="NCA181" s="176"/>
      <c r="NCB181" s="176"/>
      <c r="NCC181" s="176"/>
      <c r="NCD181" s="176"/>
      <c r="NCE181" s="176"/>
      <c r="NCF181" s="176"/>
      <c r="NCG181" s="176"/>
      <c r="NCH181" s="176"/>
      <c r="NCI181" s="176"/>
      <c r="NCJ181" s="176"/>
      <c r="NCK181" s="176"/>
      <c r="NCL181" s="176"/>
      <c r="NCM181" s="176"/>
      <c r="NCN181" s="176"/>
      <c r="NCO181" s="176"/>
      <c r="NCP181" s="176"/>
      <c r="NCQ181" s="176"/>
      <c r="NCR181" s="176"/>
      <c r="NCS181" s="176"/>
      <c r="NCT181" s="176"/>
      <c r="NCU181" s="176"/>
      <c r="NCV181" s="176"/>
      <c r="NCW181" s="176"/>
      <c r="NCX181" s="176"/>
      <c r="NCY181" s="176"/>
      <c r="NCZ181" s="176"/>
      <c r="NDA181" s="176"/>
      <c r="NDB181" s="176"/>
      <c r="NDC181" s="176"/>
      <c r="NDD181" s="176"/>
      <c r="NDE181" s="176"/>
      <c r="NDF181" s="176"/>
      <c r="NDG181" s="176"/>
      <c r="NDH181" s="176"/>
      <c r="NDI181" s="176"/>
      <c r="NDJ181" s="176"/>
      <c r="NDK181" s="176"/>
      <c r="NDL181" s="176"/>
      <c r="NDM181" s="176"/>
      <c r="NDN181" s="176"/>
      <c r="NDO181" s="176"/>
      <c r="NDP181" s="176"/>
      <c r="NDQ181" s="176"/>
      <c r="NDR181" s="176"/>
      <c r="NDS181" s="176"/>
      <c r="NDT181" s="176"/>
      <c r="NDU181" s="176"/>
      <c r="NDV181" s="176"/>
      <c r="NDW181" s="176"/>
      <c r="NDX181" s="176"/>
      <c r="NDY181" s="176"/>
      <c r="NDZ181" s="176"/>
      <c r="NEA181" s="176"/>
      <c r="NEB181" s="176"/>
      <c r="NEC181" s="176"/>
      <c r="NED181" s="176"/>
      <c r="NEE181" s="176"/>
      <c r="NEF181" s="176"/>
      <c r="NEG181" s="176"/>
      <c r="NEH181" s="176"/>
      <c r="NEI181" s="176"/>
      <c r="NEJ181" s="176"/>
      <c r="NEK181" s="176"/>
      <c r="NEL181" s="176"/>
      <c r="NEM181" s="176"/>
      <c r="NEN181" s="176"/>
      <c r="NEO181" s="176"/>
      <c r="NEP181" s="176"/>
      <c r="NEQ181" s="176"/>
      <c r="NER181" s="176"/>
      <c r="NES181" s="176"/>
      <c r="NET181" s="176"/>
      <c r="NEU181" s="176"/>
      <c r="NEV181" s="176"/>
      <c r="NEW181" s="176"/>
      <c r="NEX181" s="176"/>
      <c r="NEY181" s="176"/>
      <c r="NEZ181" s="176"/>
      <c r="NFA181" s="176"/>
      <c r="NFB181" s="176"/>
      <c r="NFC181" s="176"/>
      <c r="NFD181" s="176"/>
      <c r="NFE181" s="176"/>
      <c r="NFF181" s="176"/>
      <c r="NFG181" s="176"/>
      <c r="NFH181" s="176"/>
      <c r="NFI181" s="176"/>
      <c r="NFJ181" s="176"/>
      <c r="NFK181" s="176"/>
      <c r="NFL181" s="176"/>
      <c r="NFM181" s="176"/>
      <c r="NFN181" s="176"/>
      <c r="NFO181" s="176"/>
      <c r="NFP181" s="176"/>
      <c r="NFQ181" s="176"/>
      <c r="NFR181" s="176"/>
      <c r="NFS181" s="176"/>
      <c r="NFT181" s="176"/>
      <c r="NFU181" s="176"/>
      <c r="NFV181" s="176"/>
      <c r="NFW181" s="176"/>
      <c r="NFX181" s="176"/>
      <c r="NFY181" s="176"/>
      <c r="NFZ181" s="176"/>
      <c r="NGA181" s="176"/>
      <c r="NGB181" s="176"/>
      <c r="NGC181" s="176"/>
      <c r="NGD181" s="176"/>
      <c r="NGE181" s="176"/>
      <c r="NGF181" s="176"/>
      <c r="NGG181" s="176"/>
      <c r="NGH181" s="176"/>
      <c r="NGI181" s="176"/>
      <c r="NGJ181" s="176"/>
      <c r="NGK181" s="176"/>
      <c r="NGL181" s="176"/>
      <c r="NGM181" s="176"/>
      <c r="NGN181" s="176"/>
      <c r="NGO181" s="176"/>
      <c r="NGP181" s="176"/>
      <c r="NGQ181" s="176"/>
      <c r="NGR181" s="176"/>
      <c r="NGS181" s="176"/>
      <c r="NGT181" s="176"/>
      <c r="NGU181" s="176"/>
      <c r="NGV181" s="176"/>
      <c r="NGW181" s="176"/>
      <c r="NGX181" s="176"/>
      <c r="NGY181" s="176"/>
      <c r="NGZ181" s="176"/>
      <c r="NHA181" s="176"/>
      <c r="NHB181" s="176"/>
      <c r="NHC181" s="176"/>
      <c r="NHD181" s="176"/>
      <c r="NHE181" s="176"/>
      <c r="NHF181" s="176"/>
      <c r="NHG181" s="176"/>
      <c r="NHH181" s="176"/>
      <c r="NHI181" s="176"/>
      <c r="NHJ181" s="176"/>
      <c r="NHK181" s="176"/>
      <c r="NHL181" s="176"/>
      <c r="NHM181" s="176"/>
      <c r="NHN181" s="176"/>
      <c r="NHO181" s="176"/>
      <c r="NHP181" s="176"/>
      <c r="NHQ181" s="176"/>
      <c r="NHR181" s="176"/>
      <c r="NHS181" s="176"/>
      <c r="NHT181" s="176"/>
      <c r="NHU181" s="176"/>
      <c r="NHV181" s="176"/>
      <c r="NHW181" s="176"/>
      <c r="NHX181" s="176"/>
      <c r="NHY181" s="176"/>
      <c r="NHZ181" s="176"/>
      <c r="NIA181" s="176"/>
      <c r="NIB181" s="176"/>
      <c r="NIC181" s="176"/>
      <c r="NID181" s="176"/>
      <c r="NIE181" s="176"/>
      <c r="NIF181" s="176"/>
      <c r="NIG181" s="176"/>
      <c r="NIH181" s="176"/>
      <c r="NII181" s="176"/>
      <c r="NIJ181" s="176"/>
      <c r="NIK181" s="176"/>
      <c r="NIL181" s="176"/>
      <c r="NIM181" s="176"/>
      <c r="NIN181" s="176"/>
      <c r="NIO181" s="176"/>
      <c r="NIP181" s="176"/>
      <c r="NIQ181" s="176"/>
      <c r="NIR181" s="176"/>
      <c r="NIS181" s="176"/>
      <c r="NIT181" s="176"/>
      <c r="NIU181" s="176"/>
      <c r="NIV181" s="176"/>
      <c r="NIW181" s="176"/>
      <c r="NIX181" s="176"/>
      <c r="NIY181" s="176"/>
      <c r="NIZ181" s="176"/>
      <c r="NJA181" s="176"/>
      <c r="NJB181" s="176"/>
      <c r="NJC181" s="176"/>
      <c r="NJD181" s="176"/>
      <c r="NJE181" s="176"/>
      <c r="NJF181" s="176"/>
      <c r="NJG181" s="176"/>
      <c r="NJH181" s="176"/>
      <c r="NJI181" s="176"/>
      <c r="NJJ181" s="176"/>
      <c r="NJK181" s="176"/>
      <c r="NJL181" s="176"/>
      <c r="NJM181" s="176"/>
      <c r="NJN181" s="176"/>
      <c r="NJO181" s="176"/>
      <c r="NJP181" s="176"/>
      <c r="NJQ181" s="176"/>
      <c r="NJR181" s="176"/>
      <c r="NJS181" s="176"/>
      <c r="NJT181" s="176"/>
      <c r="NJU181" s="176"/>
      <c r="NJV181" s="176"/>
      <c r="NJW181" s="176"/>
      <c r="NJX181" s="176"/>
      <c r="NJY181" s="176"/>
      <c r="NJZ181" s="176"/>
      <c r="NKA181" s="176"/>
      <c r="NKB181" s="176"/>
      <c r="NKC181" s="176"/>
      <c r="NKD181" s="176"/>
      <c r="NKE181" s="176"/>
      <c r="NKF181" s="176"/>
      <c r="NKG181" s="176"/>
      <c r="NKH181" s="176"/>
      <c r="NKI181" s="176"/>
      <c r="NKJ181" s="176"/>
      <c r="NKK181" s="176"/>
      <c r="NKL181" s="176"/>
      <c r="NKM181" s="176"/>
      <c r="NKN181" s="176"/>
      <c r="NKO181" s="176"/>
      <c r="NKP181" s="176"/>
      <c r="NKQ181" s="176"/>
      <c r="NKR181" s="176"/>
      <c r="NKS181" s="176"/>
      <c r="NKT181" s="176"/>
      <c r="NKU181" s="176"/>
      <c r="NKV181" s="176"/>
      <c r="NKW181" s="176"/>
      <c r="NKX181" s="176"/>
      <c r="NKY181" s="176"/>
      <c r="NKZ181" s="176"/>
      <c r="NLA181" s="176"/>
      <c r="NLB181" s="176"/>
      <c r="NLC181" s="176"/>
      <c r="NLD181" s="176"/>
      <c r="NLE181" s="176"/>
      <c r="NLF181" s="176"/>
      <c r="NLG181" s="176"/>
      <c r="NLH181" s="176"/>
      <c r="NLI181" s="176"/>
      <c r="NLJ181" s="176"/>
      <c r="NLK181" s="176"/>
      <c r="NLL181" s="176"/>
      <c r="NLM181" s="176"/>
      <c r="NLN181" s="176"/>
      <c r="NLO181" s="176"/>
      <c r="NLP181" s="176"/>
      <c r="NLQ181" s="176"/>
      <c r="NLR181" s="176"/>
      <c r="NLS181" s="176"/>
      <c r="NLT181" s="176"/>
      <c r="NLU181" s="176"/>
      <c r="NLV181" s="176"/>
      <c r="NLW181" s="176"/>
      <c r="NLX181" s="176"/>
      <c r="NLY181" s="176"/>
      <c r="NLZ181" s="176"/>
      <c r="NMA181" s="176"/>
      <c r="NMB181" s="176"/>
      <c r="NMC181" s="176"/>
      <c r="NMD181" s="176"/>
      <c r="NME181" s="176"/>
      <c r="NMF181" s="176"/>
      <c r="NMG181" s="176"/>
      <c r="NMH181" s="176"/>
      <c r="NMI181" s="176"/>
      <c r="NMJ181" s="176"/>
      <c r="NMK181" s="176"/>
      <c r="NML181" s="176"/>
      <c r="NMM181" s="176"/>
      <c r="NMN181" s="176"/>
      <c r="NMO181" s="176"/>
      <c r="NMP181" s="176"/>
      <c r="NMQ181" s="176"/>
      <c r="NMR181" s="176"/>
      <c r="NMS181" s="176"/>
      <c r="NMT181" s="176"/>
      <c r="NMU181" s="176"/>
      <c r="NMV181" s="176"/>
      <c r="NMW181" s="176"/>
      <c r="NMX181" s="176"/>
      <c r="NMY181" s="176"/>
      <c r="NMZ181" s="176"/>
      <c r="NNA181" s="176"/>
      <c r="NNB181" s="176"/>
      <c r="NNC181" s="176"/>
      <c r="NND181" s="176"/>
      <c r="NNE181" s="176"/>
      <c r="NNF181" s="176"/>
      <c r="NNG181" s="176"/>
      <c r="NNH181" s="176"/>
      <c r="NNI181" s="176"/>
      <c r="NNJ181" s="176"/>
      <c r="NNK181" s="176"/>
      <c r="NNL181" s="176"/>
      <c r="NNM181" s="176"/>
      <c r="NNN181" s="176"/>
      <c r="NNO181" s="176"/>
      <c r="NNP181" s="176"/>
      <c r="NNQ181" s="176"/>
      <c r="NNR181" s="176"/>
      <c r="NNS181" s="176"/>
      <c r="NNT181" s="176"/>
      <c r="NNU181" s="176"/>
      <c r="NNV181" s="176"/>
      <c r="NNW181" s="176"/>
      <c r="NNX181" s="176"/>
      <c r="NNY181" s="176"/>
      <c r="NNZ181" s="176"/>
      <c r="NOA181" s="176"/>
      <c r="NOB181" s="176"/>
      <c r="NOC181" s="176"/>
      <c r="NOD181" s="176"/>
      <c r="NOE181" s="176"/>
      <c r="NOF181" s="176"/>
      <c r="NOG181" s="176"/>
      <c r="NOH181" s="176"/>
      <c r="NOI181" s="176"/>
      <c r="NOJ181" s="176"/>
      <c r="NOK181" s="176"/>
      <c r="NOL181" s="176"/>
      <c r="NOM181" s="176"/>
      <c r="NON181" s="176"/>
      <c r="NOO181" s="176"/>
      <c r="NOP181" s="176"/>
      <c r="NOQ181" s="176"/>
      <c r="NOR181" s="176"/>
      <c r="NOS181" s="176"/>
      <c r="NOT181" s="176"/>
      <c r="NOU181" s="176"/>
      <c r="NOV181" s="176"/>
      <c r="NOW181" s="176"/>
      <c r="NOX181" s="176"/>
      <c r="NOY181" s="176"/>
      <c r="NOZ181" s="176"/>
      <c r="NPA181" s="176"/>
      <c r="NPB181" s="176"/>
      <c r="NPC181" s="176"/>
      <c r="NPD181" s="176"/>
      <c r="NPE181" s="176"/>
      <c r="NPF181" s="176"/>
      <c r="NPG181" s="176"/>
      <c r="NPH181" s="176"/>
      <c r="NPI181" s="176"/>
      <c r="NPJ181" s="176"/>
      <c r="NPK181" s="176"/>
      <c r="NPL181" s="176"/>
      <c r="NPM181" s="176"/>
      <c r="NPN181" s="176"/>
      <c r="NPO181" s="176"/>
      <c r="NPP181" s="176"/>
      <c r="NPQ181" s="176"/>
      <c r="NPR181" s="176"/>
      <c r="NPS181" s="176"/>
      <c r="NPT181" s="176"/>
      <c r="NPU181" s="176"/>
      <c r="NPV181" s="176"/>
      <c r="NPW181" s="176"/>
      <c r="NPX181" s="176"/>
      <c r="NPY181" s="176"/>
      <c r="NPZ181" s="176"/>
      <c r="NQA181" s="176"/>
      <c r="NQB181" s="176"/>
      <c r="NQC181" s="176"/>
      <c r="NQD181" s="176"/>
      <c r="NQE181" s="176"/>
      <c r="NQF181" s="176"/>
      <c r="NQG181" s="176"/>
      <c r="NQH181" s="176"/>
      <c r="NQI181" s="176"/>
      <c r="NQJ181" s="176"/>
      <c r="NQK181" s="176"/>
      <c r="NQL181" s="176"/>
      <c r="NQM181" s="176"/>
      <c r="NQN181" s="176"/>
      <c r="NQO181" s="176"/>
      <c r="NQP181" s="176"/>
      <c r="NQQ181" s="176"/>
      <c r="NQR181" s="176"/>
      <c r="NQS181" s="176"/>
      <c r="NQT181" s="176"/>
      <c r="NQU181" s="176"/>
      <c r="NQV181" s="176"/>
      <c r="NQW181" s="176"/>
      <c r="NQX181" s="176"/>
      <c r="NQY181" s="176"/>
      <c r="NQZ181" s="176"/>
      <c r="NRA181" s="176"/>
      <c r="NRB181" s="176"/>
      <c r="NRC181" s="176"/>
      <c r="NRD181" s="176"/>
      <c r="NRE181" s="176"/>
      <c r="NRF181" s="176"/>
      <c r="NRG181" s="176"/>
      <c r="NRH181" s="176"/>
      <c r="NRI181" s="176"/>
      <c r="NRJ181" s="176"/>
      <c r="NRK181" s="176"/>
      <c r="NRL181" s="176"/>
      <c r="NRM181" s="176"/>
      <c r="NRN181" s="176"/>
      <c r="NRO181" s="176"/>
      <c r="NRP181" s="176"/>
      <c r="NRQ181" s="176"/>
      <c r="NRR181" s="176"/>
      <c r="NRS181" s="176"/>
      <c r="NRT181" s="176"/>
      <c r="NRU181" s="176"/>
      <c r="NRV181" s="176"/>
      <c r="NRW181" s="176"/>
      <c r="NRX181" s="176"/>
      <c r="NRY181" s="176"/>
      <c r="NRZ181" s="176"/>
      <c r="NSA181" s="176"/>
      <c r="NSB181" s="176"/>
      <c r="NSC181" s="176"/>
      <c r="NSD181" s="176"/>
      <c r="NSE181" s="176"/>
      <c r="NSF181" s="176"/>
      <c r="NSG181" s="176"/>
      <c r="NSH181" s="176"/>
      <c r="NSI181" s="176"/>
      <c r="NSJ181" s="176"/>
      <c r="NSK181" s="176"/>
      <c r="NSL181" s="176"/>
      <c r="NSM181" s="176"/>
      <c r="NSN181" s="176"/>
      <c r="NSO181" s="176"/>
      <c r="NSP181" s="176"/>
      <c r="NSQ181" s="176"/>
      <c r="NSR181" s="176"/>
      <c r="NSS181" s="176"/>
      <c r="NST181" s="176"/>
      <c r="NSU181" s="176"/>
      <c r="NSV181" s="176"/>
      <c r="NSW181" s="176"/>
      <c r="NSX181" s="176"/>
      <c r="NSY181" s="176"/>
      <c r="NSZ181" s="176"/>
      <c r="NTA181" s="176"/>
      <c r="NTB181" s="176"/>
      <c r="NTC181" s="176"/>
      <c r="NTD181" s="176"/>
      <c r="NTE181" s="176"/>
      <c r="NTF181" s="176"/>
      <c r="NTG181" s="176"/>
      <c r="NTH181" s="176"/>
      <c r="NTI181" s="176"/>
      <c r="NTJ181" s="176"/>
      <c r="NTK181" s="176"/>
      <c r="NTL181" s="176"/>
      <c r="NTM181" s="176"/>
      <c r="NTN181" s="176"/>
      <c r="NTO181" s="176"/>
      <c r="NTP181" s="176"/>
      <c r="NTQ181" s="176"/>
      <c r="NTR181" s="176"/>
      <c r="NTS181" s="176"/>
      <c r="NTT181" s="176"/>
      <c r="NTU181" s="176"/>
      <c r="NTV181" s="176"/>
      <c r="NTW181" s="176"/>
      <c r="NTX181" s="176"/>
      <c r="NTY181" s="176"/>
      <c r="NTZ181" s="176"/>
      <c r="NUA181" s="176"/>
      <c r="NUB181" s="176"/>
      <c r="NUC181" s="176"/>
      <c r="NUD181" s="176"/>
      <c r="NUE181" s="176"/>
      <c r="NUF181" s="176"/>
      <c r="NUG181" s="176"/>
      <c r="NUH181" s="176"/>
      <c r="NUI181" s="176"/>
      <c r="NUJ181" s="176"/>
      <c r="NUK181" s="176"/>
      <c r="NUL181" s="176"/>
      <c r="NUM181" s="176"/>
      <c r="NUN181" s="176"/>
      <c r="NUO181" s="176"/>
      <c r="NUP181" s="176"/>
      <c r="NUQ181" s="176"/>
      <c r="NUR181" s="176"/>
      <c r="NUS181" s="176"/>
      <c r="NUT181" s="176"/>
      <c r="NUU181" s="176"/>
      <c r="NUV181" s="176"/>
      <c r="NUW181" s="176"/>
      <c r="NUX181" s="176"/>
      <c r="NUY181" s="176"/>
      <c r="NUZ181" s="176"/>
      <c r="NVA181" s="176"/>
      <c r="NVB181" s="176"/>
      <c r="NVC181" s="176"/>
      <c r="NVD181" s="176"/>
      <c r="NVE181" s="176"/>
      <c r="NVF181" s="176"/>
      <c r="NVG181" s="176"/>
      <c r="NVH181" s="176"/>
      <c r="NVI181" s="176"/>
      <c r="NVJ181" s="176"/>
      <c r="NVK181" s="176"/>
      <c r="NVL181" s="176"/>
      <c r="NVM181" s="176"/>
      <c r="NVN181" s="176"/>
      <c r="NVO181" s="176"/>
      <c r="NVP181" s="176"/>
      <c r="NVQ181" s="176"/>
      <c r="NVR181" s="176"/>
      <c r="NVS181" s="176"/>
      <c r="NVT181" s="176"/>
      <c r="NVU181" s="176"/>
      <c r="NVV181" s="176"/>
      <c r="NVW181" s="176"/>
      <c r="NVX181" s="176"/>
      <c r="NVY181" s="176"/>
      <c r="NVZ181" s="176"/>
      <c r="NWA181" s="176"/>
      <c r="NWB181" s="176"/>
      <c r="NWC181" s="176"/>
      <c r="NWD181" s="176"/>
      <c r="NWE181" s="176"/>
      <c r="NWF181" s="176"/>
      <c r="NWG181" s="176"/>
      <c r="NWH181" s="176"/>
      <c r="NWI181" s="176"/>
      <c r="NWJ181" s="176"/>
      <c r="NWK181" s="176"/>
      <c r="NWL181" s="176"/>
      <c r="NWM181" s="176"/>
      <c r="NWN181" s="176"/>
      <c r="NWO181" s="176"/>
      <c r="NWP181" s="176"/>
      <c r="NWQ181" s="176"/>
      <c r="NWR181" s="176"/>
      <c r="NWS181" s="176"/>
      <c r="NWT181" s="176"/>
      <c r="NWU181" s="176"/>
      <c r="NWV181" s="176"/>
      <c r="NWW181" s="176"/>
      <c r="NWX181" s="176"/>
      <c r="NWY181" s="176"/>
      <c r="NWZ181" s="176"/>
      <c r="NXA181" s="176"/>
      <c r="NXB181" s="176"/>
      <c r="NXC181" s="176"/>
      <c r="NXD181" s="176"/>
      <c r="NXE181" s="176"/>
      <c r="NXF181" s="176"/>
      <c r="NXG181" s="176"/>
      <c r="NXH181" s="176"/>
      <c r="NXI181" s="176"/>
      <c r="NXJ181" s="176"/>
      <c r="NXK181" s="176"/>
      <c r="NXL181" s="176"/>
      <c r="NXM181" s="176"/>
      <c r="NXN181" s="176"/>
      <c r="NXO181" s="176"/>
      <c r="NXP181" s="176"/>
      <c r="NXQ181" s="176"/>
      <c r="NXR181" s="176"/>
      <c r="NXS181" s="176"/>
      <c r="NXT181" s="176"/>
      <c r="NXU181" s="176"/>
      <c r="NXV181" s="176"/>
      <c r="NXW181" s="176"/>
      <c r="NXX181" s="176"/>
      <c r="NXY181" s="176"/>
      <c r="NXZ181" s="176"/>
      <c r="NYA181" s="176"/>
      <c r="NYB181" s="176"/>
      <c r="NYC181" s="176"/>
      <c r="NYD181" s="176"/>
      <c r="NYE181" s="176"/>
      <c r="NYF181" s="176"/>
      <c r="NYG181" s="176"/>
      <c r="NYH181" s="176"/>
      <c r="NYI181" s="176"/>
      <c r="NYJ181" s="176"/>
      <c r="NYK181" s="176"/>
      <c r="NYL181" s="176"/>
      <c r="NYM181" s="176"/>
      <c r="NYN181" s="176"/>
      <c r="NYO181" s="176"/>
      <c r="NYP181" s="176"/>
      <c r="NYQ181" s="176"/>
      <c r="NYR181" s="176"/>
      <c r="NYS181" s="176"/>
      <c r="NYT181" s="176"/>
      <c r="NYU181" s="176"/>
      <c r="NYV181" s="176"/>
      <c r="NYW181" s="176"/>
      <c r="NYX181" s="176"/>
      <c r="NYY181" s="176"/>
      <c r="NYZ181" s="176"/>
      <c r="NZA181" s="176"/>
      <c r="NZB181" s="176"/>
      <c r="NZC181" s="176"/>
      <c r="NZD181" s="176"/>
      <c r="NZE181" s="176"/>
      <c r="NZF181" s="176"/>
      <c r="NZG181" s="176"/>
      <c r="NZH181" s="176"/>
      <c r="NZI181" s="176"/>
      <c r="NZJ181" s="176"/>
      <c r="NZK181" s="176"/>
      <c r="NZL181" s="176"/>
      <c r="NZM181" s="176"/>
      <c r="NZN181" s="176"/>
      <c r="NZO181" s="176"/>
      <c r="NZP181" s="176"/>
      <c r="NZQ181" s="176"/>
      <c r="NZR181" s="176"/>
      <c r="NZS181" s="176"/>
      <c r="NZT181" s="176"/>
      <c r="NZU181" s="176"/>
      <c r="NZV181" s="176"/>
      <c r="NZW181" s="176"/>
      <c r="NZX181" s="176"/>
      <c r="NZY181" s="176"/>
      <c r="NZZ181" s="176"/>
      <c r="OAA181" s="176"/>
      <c r="OAB181" s="176"/>
      <c r="OAC181" s="176"/>
      <c r="OAD181" s="176"/>
      <c r="OAE181" s="176"/>
      <c r="OAF181" s="176"/>
      <c r="OAG181" s="176"/>
      <c r="OAH181" s="176"/>
      <c r="OAI181" s="176"/>
      <c r="OAJ181" s="176"/>
      <c r="OAK181" s="176"/>
      <c r="OAL181" s="176"/>
      <c r="OAM181" s="176"/>
      <c r="OAN181" s="176"/>
      <c r="OAO181" s="176"/>
      <c r="OAP181" s="176"/>
      <c r="OAQ181" s="176"/>
      <c r="OAR181" s="176"/>
      <c r="OAS181" s="176"/>
      <c r="OAT181" s="176"/>
      <c r="OAU181" s="176"/>
      <c r="OAV181" s="176"/>
      <c r="OAW181" s="176"/>
      <c r="OAX181" s="176"/>
      <c r="OAY181" s="176"/>
      <c r="OAZ181" s="176"/>
      <c r="OBA181" s="176"/>
      <c r="OBB181" s="176"/>
      <c r="OBC181" s="176"/>
      <c r="OBD181" s="176"/>
      <c r="OBE181" s="176"/>
      <c r="OBF181" s="176"/>
      <c r="OBG181" s="176"/>
      <c r="OBH181" s="176"/>
      <c r="OBI181" s="176"/>
      <c r="OBJ181" s="176"/>
      <c r="OBK181" s="176"/>
      <c r="OBL181" s="176"/>
      <c r="OBM181" s="176"/>
      <c r="OBN181" s="176"/>
      <c r="OBO181" s="176"/>
      <c r="OBP181" s="176"/>
      <c r="OBQ181" s="176"/>
      <c r="OBR181" s="176"/>
      <c r="OBS181" s="176"/>
      <c r="OBT181" s="176"/>
      <c r="OBU181" s="176"/>
      <c r="OBV181" s="176"/>
      <c r="OBW181" s="176"/>
      <c r="OBX181" s="176"/>
      <c r="OBY181" s="176"/>
      <c r="OBZ181" s="176"/>
      <c r="OCA181" s="176"/>
      <c r="OCB181" s="176"/>
      <c r="OCC181" s="176"/>
      <c r="OCD181" s="176"/>
      <c r="OCE181" s="176"/>
      <c r="OCF181" s="176"/>
      <c r="OCG181" s="176"/>
      <c r="OCH181" s="176"/>
      <c r="OCI181" s="176"/>
      <c r="OCJ181" s="176"/>
      <c r="OCK181" s="176"/>
      <c r="OCL181" s="176"/>
      <c r="OCM181" s="176"/>
      <c r="OCN181" s="176"/>
      <c r="OCO181" s="176"/>
      <c r="OCP181" s="176"/>
      <c r="OCQ181" s="176"/>
      <c r="OCR181" s="176"/>
      <c r="OCS181" s="176"/>
      <c r="OCT181" s="176"/>
      <c r="OCU181" s="176"/>
      <c r="OCV181" s="176"/>
      <c r="OCW181" s="176"/>
      <c r="OCX181" s="176"/>
      <c r="OCY181" s="176"/>
      <c r="OCZ181" s="176"/>
      <c r="ODA181" s="176"/>
      <c r="ODB181" s="176"/>
      <c r="ODC181" s="176"/>
      <c r="ODD181" s="176"/>
      <c r="ODE181" s="176"/>
      <c r="ODF181" s="176"/>
      <c r="ODG181" s="176"/>
      <c r="ODH181" s="176"/>
      <c r="ODI181" s="176"/>
      <c r="ODJ181" s="176"/>
      <c r="ODK181" s="176"/>
      <c r="ODL181" s="176"/>
      <c r="ODM181" s="176"/>
      <c r="ODN181" s="176"/>
      <c r="ODO181" s="176"/>
      <c r="ODP181" s="176"/>
      <c r="ODQ181" s="176"/>
      <c r="ODR181" s="176"/>
      <c r="ODS181" s="176"/>
      <c r="ODT181" s="176"/>
      <c r="ODU181" s="176"/>
      <c r="ODV181" s="176"/>
      <c r="ODW181" s="176"/>
      <c r="ODX181" s="176"/>
      <c r="ODY181" s="176"/>
      <c r="ODZ181" s="176"/>
      <c r="OEA181" s="176"/>
      <c r="OEB181" s="176"/>
      <c r="OEC181" s="176"/>
      <c r="OED181" s="176"/>
      <c r="OEE181" s="176"/>
      <c r="OEF181" s="176"/>
      <c r="OEG181" s="176"/>
      <c r="OEH181" s="176"/>
      <c r="OEI181" s="176"/>
      <c r="OEJ181" s="176"/>
      <c r="OEK181" s="176"/>
      <c r="OEL181" s="176"/>
      <c r="OEM181" s="176"/>
      <c r="OEN181" s="176"/>
      <c r="OEO181" s="176"/>
      <c r="OEP181" s="176"/>
      <c r="OEQ181" s="176"/>
      <c r="OER181" s="176"/>
      <c r="OES181" s="176"/>
      <c r="OET181" s="176"/>
      <c r="OEU181" s="176"/>
      <c r="OEV181" s="176"/>
      <c r="OEW181" s="176"/>
      <c r="OEX181" s="176"/>
      <c r="OEY181" s="176"/>
      <c r="OEZ181" s="176"/>
      <c r="OFA181" s="176"/>
      <c r="OFB181" s="176"/>
      <c r="OFC181" s="176"/>
      <c r="OFD181" s="176"/>
      <c r="OFE181" s="176"/>
      <c r="OFF181" s="176"/>
      <c r="OFG181" s="176"/>
      <c r="OFH181" s="176"/>
      <c r="OFI181" s="176"/>
      <c r="OFJ181" s="176"/>
      <c r="OFK181" s="176"/>
      <c r="OFL181" s="176"/>
      <c r="OFM181" s="176"/>
      <c r="OFN181" s="176"/>
      <c r="OFO181" s="176"/>
      <c r="OFP181" s="176"/>
      <c r="OFQ181" s="176"/>
      <c r="OFR181" s="176"/>
      <c r="OFS181" s="176"/>
      <c r="OFT181" s="176"/>
      <c r="OFU181" s="176"/>
      <c r="OFV181" s="176"/>
      <c r="OFW181" s="176"/>
      <c r="OFX181" s="176"/>
      <c r="OFY181" s="176"/>
      <c r="OFZ181" s="176"/>
      <c r="OGA181" s="176"/>
      <c r="OGB181" s="176"/>
      <c r="OGC181" s="176"/>
      <c r="OGD181" s="176"/>
      <c r="OGE181" s="176"/>
      <c r="OGF181" s="176"/>
      <c r="OGG181" s="176"/>
      <c r="OGH181" s="176"/>
      <c r="OGI181" s="176"/>
      <c r="OGJ181" s="176"/>
      <c r="OGK181" s="176"/>
      <c r="OGL181" s="176"/>
      <c r="OGM181" s="176"/>
      <c r="OGN181" s="176"/>
      <c r="OGO181" s="176"/>
      <c r="OGP181" s="176"/>
      <c r="OGQ181" s="176"/>
      <c r="OGR181" s="176"/>
      <c r="OGS181" s="176"/>
      <c r="OGT181" s="176"/>
      <c r="OGU181" s="176"/>
      <c r="OGV181" s="176"/>
      <c r="OGW181" s="176"/>
      <c r="OGX181" s="176"/>
      <c r="OGY181" s="176"/>
      <c r="OGZ181" s="176"/>
      <c r="OHA181" s="176"/>
      <c r="OHB181" s="176"/>
      <c r="OHC181" s="176"/>
      <c r="OHD181" s="176"/>
      <c r="OHE181" s="176"/>
      <c r="OHF181" s="176"/>
      <c r="OHG181" s="176"/>
      <c r="OHH181" s="176"/>
      <c r="OHI181" s="176"/>
      <c r="OHJ181" s="176"/>
      <c r="OHK181" s="176"/>
      <c r="OHL181" s="176"/>
      <c r="OHM181" s="176"/>
      <c r="OHN181" s="176"/>
      <c r="OHO181" s="176"/>
      <c r="OHP181" s="176"/>
      <c r="OHQ181" s="176"/>
      <c r="OHR181" s="176"/>
      <c r="OHS181" s="176"/>
      <c r="OHT181" s="176"/>
      <c r="OHU181" s="176"/>
      <c r="OHV181" s="176"/>
      <c r="OHW181" s="176"/>
      <c r="OHX181" s="176"/>
      <c r="OHY181" s="176"/>
      <c r="OHZ181" s="176"/>
      <c r="OIA181" s="176"/>
      <c r="OIB181" s="176"/>
      <c r="OIC181" s="176"/>
      <c r="OID181" s="176"/>
      <c r="OIE181" s="176"/>
      <c r="OIF181" s="176"/>
      <c r="OIG181" s="176"/>
      <c r="OIH181" s="176"/>
      <c r="OII181" s="176"/>
      <c r="OIJ181" s="176"/>
      <c r="OIK181" s="176"/>
      <c r="OIL181" s="176"/>
      <c r="OIM181" s="176"/>
      <c r="OIN181" s="176"/>
      <c r="OIO181" s="176"/>
      <c r="OIP181" s="176"/>
      <c r="OIQ181" s="176"/>
      <c r="OIR181" s="176"/>
      <c r="OIS181" s="176"/>
      <c r="OIT181" s="176"/>
      <c r="OIU181" s="176"/>
      <c r="OIV181" s="176"/>
      <c r="OIW181" s="176"/>
      <c r="OIX181" s="176"/>
      <c r="OIY181" s="176"/>
      <c r="OIZ181" s="176"/>
      <c r="OJA181" s="176"/>
      <c r="OJB181" s="176"/>
      <c r="OJC181" s="176"/>
      <c r="OJD181" s="176"/>
      <c r="OJE181" s="176"/>
      <c r="OJF181" s="176"/>
      <c r="OJG181" s="176"/>
      <c r="OJH181" s="176"/>
      <c r="OJI181" s="176"/>
      <c r="OJJ181" s="176"/>
      <c r="OJK181" s="176"/>
      <c r="OJL181" s="176"/>
      <c r="OJM181" s="176"/>
      <c r="OJN181" s="176"/>
      <c r="OJO181" s="176"/>
      <c r="OJP181" s="176"/>
      <c r="OJQ181" s="176"/>
      <c r="OJR181" s="176"/>
      <c r="OJS181" s="176"/>
      <c r="OJT181" s="176"/>
      <c r="OJU181" s="176"/>
      <c r="OJV181" s="176"/>
      <c r="OJW181" s="176"/>
      <c r="OJX181" s="176"/>
      <c r="OJY181" s="176"/>
      <c r="OJZ181" s="176"/>
      <c r="OKA181" s="176"/>
      <c r="OKB181" s="176"/>
      <c r="OKC181" s="176"/>
      <c r="OKD181" s="176"/>
      <c r="OKE181" s="176"/>
      <c r="OKF181" s="176"/>
      <c r="OKG181" s="176"/>
      <c r="OKH181" s="176"/>
      <c r="OKI181" s="176"/>
      <c r="OKJ181" s="176"/>
      <c r="OKK181" s="176"/>
      <c r="OKL181" s="176"/>
      <c r="OKM181" s="176"/>
      <c r="OKN181" s="176"/>
      <c r="OKO181" s="176"/>
      <c r="OKP181" s="176"/>
      <c r="OKQ181" s="176"/>
      <c r="OKR181" s="176"/>
      <c r="OKS181" s="176"/>
      <c r="OKT181" s="176"/>
      <c r="OKU181" s="176"/>
      <c r="OKV181" s="176"/>
      <c r="OKW181" s="176"/>
      <c r="OKX181" s="176"/>
      <c r="OKY181" s="176"/>
      <c r="OKZ181" s="176"/>
      <c r="OLA181" s="176"/>
      <c r="OLB181" s="176"/>
      <c r="OLC181" s="176"/>
      <c r="OLD181" s="176"/>
      <c r="OLE181" s="176"/>
      <c r="OLF181" s="176"/>
      <c r="OLG181" s="176"/>
      <c r="OLH181" s="176"/>
      <c r="OLI181" s="176"/>
      <c r="OLJ181" s="176"/>
      <c r="OLK181" s="176"/>
      <c r="OLL181" s="176"/>
      <c r="OLM181" s="176"/>
      <c r="OLN181" s="176"/>
      <c r="OLO181" s="176"/>
      <c r="OLP181" s="176"/>
      <c r="OLQ181" s="176"/>
      <c r="OLR181" s="176"/>
      <c r="OLS181" s="176"/>
      <c r="OLT181" s="176"/>
      <c r="OLU181" s="176"/>
      <c r="OLV181" s="176"/>
      <c r="OLW181" s="176"/>
      <c r="OLX181" s="176"/>
      <c r="OLY181" s="176"/>
      <c r="OLZ181" s="176"/>
      <c r="OMA181" s="176"/>
      <c r="OMB181" s="176"/>
      <c r="OMC181" s="176"/>
      <c r="OMD181" s="176"/>
      <c r="OME181" s="176"/>
      <c r="OMF181" s="176"/>
      <c r="OMG181" s="176"/>
      <c r="OMH181" s="176"/>
      <c r="OMI181" s="176"/>
      <c r="OMJ181" s="176"/>
      <c r="OMK181" s="176"/>
      <c r="OML181" s="176"/>
      <c r="OMM181" s="176"/>
      <c r="OMN181" s="176"/>
      <c r="OMO181" s="176"/>
      <c r="OMP181" s="176"/>
      <c r="OMQ181" s="176"/>
      <c r="OMR181" s="176"/>
      <c r="OMS181" s="176"/>
      <c r="OMT181" s="176"/>
      <c r="OMU181" s="176"/>
      <c r="OMV181" s="176"/>
      <c r="OMW181" s="176"/>
      <c r="OMX181" s="176"/>
      <c r="OMY181" s="176"/>
      <c r="OMZ181" s="176"/>
      <c r="ONA181" s="176"/>
      <c r="ONB181" s="176"/>
      <c r="ONC181" s="176"/>
      <c r="OND181" s="176"/>
      <c r="ONE181" s="176"/>
      <c r="ONF181" s="176"/>
      <c r="ONG181" s="176"/>
      <c r="ONH181" s="176"/>
      <c r="ONI181" s="176"/>
      <c r="ONJ181" s="176"/>
      <c r="ONK181" s="176"/>
      <c r="ONL181" s="176"/>
      <c r="ONM181" s="176"/>
      <c r="ONN181" s="176"/>
      <c r="ONO181" s="176"/>
      <c r="ONP181" s="176"/>
      <c r="ONQ181" s="176"/>
      <c r="ONR181" s="176"/>
      <c r="ONS181" s="176"/>
      <c r="ONT181" s="176"/>
      <c r="ONU181" s="176"/>
      <c r="ONV181" s="176"/>
      <c r="ONW181" s="176"/>
      <c r="ONX181" s="176"/>
      <c r="ONY181" s="176"/>
      <c r="ONZ181" s="176"/>
      <c r="OOA181" s="176"/>
      <c r="OOB181" s="176"/>
      <c r="OOC181" s="176"/>
      <c r="OOD181" s="176"/>
      <c r="OOE181" s="176"/>
      <c r="OOF181" s="176"/>
      <c r="OOG181" s="176"/>
      <c r="OOH181" s="176"/>
      <c r="OOI181" s="176"/>
      <c r="OOJ181" s="176"/>
      <c r="OOK181" s="176"/>
      <c r="OOL181" s="176"/>
      <c r="OOM181" s="176"/>
      <c r="OON181" s="176"/>
      <c r="OOO181" s="176"/>
      <c r="OOP181" s="176"/>
      <c r="OOQ181" s="176"/>
      <c r="OOR181" s="176"/>
      <c r="OOS181" s="176"/>
      <c r="OOT181" s="176"/>
      <c r="OOU181" s="176"/>
      <c r="OOV181" s="176"/>
      <c r="OOW181" s="176"/>
      <c r="OOX181" s="176"/>
      <c r="OOY181" s="176"/>
      <c r="OOZ181" s="176"/>
      <c r="OPA181" s="176"/>
      <c r="OPB181" s="176"/>
      <c r="OPC181" s="176"/>
      <c r="OPD181" s="176"/>
      <c r="OPE181" s="176"/>
      <c r="OPF181" s="176"/>
      <c r="OPG181" s="176"/>
      <c r="OPH181" s="176"/>
      <c r="OPI181" s="176"/>
      <c r="OPJ181" s="176"/>
      <c r="OPK181" s="176"/>
      <c r="OPL181" s="176"/>
      <c r="OPM181" s="176"/>
      <c r="OPN181" s="176"/>
      <c r="OPO181" s="176"/>
      <c r="OPP181" s="176"/>
      <c r="OPQ181" s="176"/>
      <c r="OPR181" s="176"/>
      <c r="OPS181" s="176"/>
      <c r="OPT181" s="176"/>
      <c r="OPU181" s="176"/>
      <c r="OPV181" s="176"/>
      <c r="OPW181" s="176"/>
      <c r="OPX181" s="176"/>
      <c r="OPY181" s="176"/>
      <c r="OPZ181" s="176"/>
      <c r="OQA181" s="176"/>
      <c r="OQB181" s="176"/>
      <c r="OQC181" s="176"/>
      <c r="OQD181" s="176"/>
      <c r="OQE181" s="176"/>
      <c r="OQF181" s="176"/>
      <c r="OQG181" s="176"/>
      <c r="OQH181" s="176"/>
      <c r="OQI181" s="176"/>
      <c r="OQJ181" s="176"/>
      <c r="OQK181" s="176"/>
      <c r="OQL181" s="176"/>
      <c r="OQM181" s="176"/>
      <c r="OQN181" s="176"/>
      <c r="OQO181" s="176"/>
      <c r="OQP181" s="176"/>
      <c r="OQQ181" s="176"/>
      <c r="OQR181" s="176"/>
      <c r="OQS181" s="176"/>
      <c r="OQT181" s="176"/>
      <c r="OQU181" s="176"/>
      <c r="OQV181" s="176"/>
      <c r="OQW181" s="176"/>
      <c r="OQX181" s="176"/>
      <c r="OQY181" s="176"/>
      <c r="OQZ181" s="176"/>
      <c r="ORA181" s="176"/>
      <c r="ORB181" s="176"/>
      <c r="ORC181" s="176"/>
      <c r="ORD181" s="176"/>
      <c r="ORE181" s="176"/>
      <c r="ORF181" s="176"/>
      <c r="ORG181" s="176"/>
      <c r="ORH181" s="176"/>
      <c r="ORI181" s="176"/>
      <c r="ORJ181" s="176"/>
      <c r="ORK181" s="176"/>
      <c r="ORL181" s="176"/>
      <c r="ORM181" s="176"/>
      <c r="ORN181" s="176"/>
      <c r="ORO181" s="176"/>
      <c r="ORP181" s="176"/>
      <c r="ORQ181" s="176"/>
      <c r="ORR181" s="176"/>
      <c r="ORS181" s="176"/>
      <c r="ORT181" s="176"/>
      <c r="ORU181" s="176"/>
      <c r="ORV181" s="176"/>
      <c r="ORW181" s="176"/>
      <c r="ORX181" s="176"/>
      <c r="ORY181" s="176"/>
      <c r="ORZ181" s="176"/>
      <c r="OSA181" s="176"/>
      <c r="OSB181" s="176"/>
      <c r="OSC181" s="176"/>
      <c r="OSD181" s="176"/>
      <c r="OSE181" s="176"/>
      <c r="OSF181" s="176"/>
      <c r="OSG181" s="176"/>
      <c r="OSH181" s="176"/>
      <c r="OSI181" s="176"/>
      <c r="OSJ181" s="176"/>
      <c r="OSK181" s="176"/>
      <c r="OSL181" s="176"/>
      <c r="OSM181" s="176"/>
      <c r="OSN181" s="176"/>
      <c r="OSO181" s="176"/>
      <c r="OSP181" s="176"/>
      <c r="OSQ181" s="176"/>
      <c r="OSR181" s="176"/>
      <c r="OSS181" s="176"/>
      <c r="OST181" s="176"/>
      <c r="OSU181" s="176"/>
      <c r="OSV181" s="176"/>
      <c r="OSW181" s="176"/>
      <c r="OSX181" s="176"/>
      <c r="OSY181" s="176"/>
      <c r="OSZ181" s="176"/>
      <c r="OTA181" s="176"/>
      <c r="OTB181" s="176"/>
      <c r="OTC181" s="176"/>
      <c r="OTD181" s="176"/>
      <c r="OTE181" s="176"/>
      <c r="OTF181" s="176"/>
      <c r="OTG181" s="176"/>
      <c r="OTH181" s="176"/>
      <c r="OTI181" s="176"/>
      <c r="OTJ181" s="176"/>
      <c r="OTK181" s="176"/>
      <c r="OTL181" s="176"/>
      <c r="OTM181" s="176"/>
      <c r="OTN181" s="176"/>
      <c r="OTO181" s="176"/>
      <c r="OTP181" s="176"/>
      <c r="OTQ181" s="176"/>
      <c r="OTR181" s="176"/>
      <c r="OTS181" s="176"/>
      <c r="OTT181" s="176"/>
      <c r="OTU181" s="176"/>
      <c r="OTV181" s="176"/>
      <c r="OTW181" s="176"/>
      <c r="OTX181" s="176"/>
      <c r="OTY181" s="176"/>
      <c r="OTZ181" s="176"/>
      <c r="OUA181" s="176"/>
      <c r="OUB181" s="176"/>
      <c r="OUC181" s="176"/>
      <c r="OUD181" s="176"/>
      <c r="OUE181" s="176"/>
      <c r="OUF181" s="176"/>
      <c r="OUG181" s="176"/>
      <c r="OUH181" s="176"/>
      <c r="OUI181" s="176"/>
      <c r="OUJ181" s="176"/>
      <c r="OUK181" s="176"/>
      <c r="OUL181" s="176"/>
      <c r="OUM181" s="176"/>
      <c r="OUN181" s="176"/>
      <c r="OUO181" s="176"/>
      <c r="OUP181" s="176"/>
      <c r="OUQ181" s="176"/>
      <c r="OUR181" s="176"/>
      <c r="OUS181" s="176"/>
      <c r="OUT181" s="176"/>
      <c r="OUU181" s="176"/>
      <c r="OUV181" s="176"/>
      <c r="OUW181" s="176"/>
      <c r="OUX181" s="176"/>
      <c r="OUY181" s="176"/>
      <c r="OUZ181" s="176"/>
      <c r="OVA181" s="176"/>
      <c r="OVB181" s="176"/>
      <c r="OVC181" s="176"/>
      <c r="OVD181" s="176"/>
      <c r="OVE181" s="176"/>
      <c r="OVF181" s="176"/>
      <c r="OVG181" s="176"/>
      <c r="OVH181" s="176"/>
      <c r="OVI181" s="176"/>
      <c r="OVJ181" s="176"/>
      <c r="OVK181" s="176"/>
      <c r="OVL181" s="176"/>
      <c r="OVM181" s="176"/>
      <c r="OVN181" s="176"/>
      <c r="OVO181" s="176"/>
      <c r="OVP181" s="176"/>
      <c r="OVQ181" s="176"/>
      <c r="OVR181" s="176"/>
      <c r="OVS181" s="176"/>
      <c r="OVT181" s="176"/>
      <c r="OVU181" s="176"/>
      <c r="OVV181" s="176"/>
      <c r="OVW181" s="176"/>
      <c r="OVX181" s="176"/>
      <c r="OVY181" s="176"/>
      <c r="OVZ181" s="176"/>
      <c r="OWA181" s="176"/>
      <c r="OWB181" s="176"/>
      <c r="OWC181" s="176"/>
      <c r="OWD181" s="176"/>
      <c r="OWE181" s="176"/>
      <c r="OWF181" s="176"/>
      <c r="OWG181" s="176"/>
      <c r="OWH181" s="176"/>
      <c r="OWI181" s="176"/>
      <c r="OWJ181" s="176"/>
      <c r="OWK181" s="176"/>
      <c r="OWL181" s="176"/>
      <c r="OWM181" s="176"/>
      <c r="OWN181" s="176"/>
      <c r="OWO181" s="176"/>
      <c r="OWP181" s="176"/>
      <c r="OWQ181" s="176"/>
      <c r="OWR181" s="176"/>
      <c r="OWS181" s="176"/>
      <c r="OWT181" s="176"/>
      <c r="OWU181" s="176"/>
      <c r="OWV181" s="176"/>
      <c r="OWW181" s="176"/>
      <c r="OWX181" s="176"/>
      <c r="OWY181" s="176"/>
      <c r="OWZ181" s="176"/>
      <c r="OXA181" s="176"/>
      <c r="OXB181" s="176"/>
      <c r="OXC181" s="176"/>
      <c r="OXD181" s="176"/>
      <c r="OXE181" s="176"/>
      <c r="OXF181" s="176"/>
      <c r="OXG181" s="176"/>
      <c r="OXH181" s="176"/>
      <c r="OXI181" s="176"/>
      <c r="OXJ181" s="176"/>
      <c r="OXK181" s="176"/>
      <c r="OXL181" s="176"/>
      <c r="OXM181" s="176"/>
      <c r="OXN181" s="176"/>
      <c r="OXO181" s="176"/>
      <c r="OXP181" s="176"/>
      <c r="OXQ181" s="176"/>
      <c r="OXR181" s="176"/>
      <c r="OXS181" s="176"/>
      <c r="OXT181" s="176"/>
      <c r="OXU181" s="176"/>
      <c r="OXV181" s="176"/>
      <c r="OXW181" s="176"/>
      <c r="OXX181" s="176"/>
      <c r="OXY181" s="176"/>
      <c r="OXZ181" s="176"/>
      <c r="OYA181" s="176"/>
      <c r="OYB181" s="176"/>
      <c r="OYC181" s="176"/>
      <c r="OYD181" s="176"/>
      <c r="OYE181" s="176"/>
      <c r="OYF181" s="176"/>
      <c r="OYG181" s="176"/>
      <c r="OYH181" s="176"/>
      <c r="OYI181" s="176"/>
      <c r="OYJ181" s="176"/>
      <c r="OYK181" s="176"/>
      <c r="OYL181" s="176"/>
      <c r="OYM181" s="176"/>
      <c r="OYN181" s="176"/>
      <c r="OYO181" s="176"/>
      <c r="OYP181" s="176"/>
      <c r="OYQ181" s="176"/>
      <c r="OYR181" s="176"/>
      <c r="OYS181" s="176"/>
      <c r="OYT181" s="176"/>
      <c r="OYU181" s="176"/>
      <c r="OYV181" s="176"/>
      <c r="OYW181" s="176"/>
      <c r="OYX181" s="176"/>
      <c r="OYY181" s="176"/>
      <c r="OYZ181" s="176"/>
      <c r="OZA181" s="176"/>
      <c r="OZB181" s="176"/>
      <c r="OZC181" s="176"/>
      <c r="OZD181" s="176"/>
      <c r="OZE181" s="176"/>
      <c r="OZF181" s="176"/>
      <c r="OZG181" s="176"/>
      <c r="OZH181" s="176"/>
      <c r="OZI181" s="176"/>
      <c r="OZJ181" s="176"/>
      <c r="OZK181" s="176"/>
      <c r="OZL181" s="176"/>
      <c r="OZM181" s="176"/>
      <c r="OZN181" s="176"/>
      <c r="OZO181" s="176"/>
      <c r="OZP181" s="176"/>
      <c r="OZQ181" s="176"/>
      <c r="OZR181" s="176"/>
      <c r="OZS181" s="176"/>
      <c r="OZT181" s="176"/>
      <c r="OZU181" s="176"/>
      <c r="OZV181" s="176"/>
      <c r="OZW181" s="176"/>
      <c r="OZX181" s="176"/>
      <c r="OZY181" s="176"/>
      <c r="OZZ181" s="176"/>
      <c r="PAA181" s="176"/>
      <c r="PAB181" s="176"/>
      <c r="PAC181" s="176"/>
      <c r="PAD181" s="176"/>
      <c r="PAE181" s="176"/>
      <c r="PAF181" s="176"/>
      <c r="PAG181" s="176"/>
      <c r="PAH181" s="176"/>
      <c r="PAI181" s="176"/>
      <c r="PAJ181" s="176"/>
      <c r="PAK181" s="176"/>
      <c r="PAL181" s="176"/>
      <c r="PAM181" s="176"/>
      <c r="PAN181" s="176"/>
      <c r="PAO181" s="176"/>
      <c r="PAP181" s="176"/>
      <c r="PAQ181" s="176"/>
      <c r="PAR181" s="176"/>
      <c r="PAS181" s="176"/>
      <c r="PAT181" s="176"/>
      <c r="PAU181" s="176"/>
      <c r="PAV181" s="176"/>
      <c r="PAW181" s="176"/>
      <c r="PAX181" s="176"/>
      <c r="PAY181" s="176"/>
      <c r="PAZ181" s="176"/>
      <c r="PBA181" s="176"/>
      <c r="PBB181" s="176"/>
      <c r="PBC181" s="176"/>
      <c r="PBD181" s="176"/>
      <c r="PBE181" s="176"/>
      <c r="PBF181" s="176"/>
      <c r="PBG181" s="176"/>
      <c r="PBH181" s="176"/>
      <c r="PBI181" s="176"/>
      <c r="PBJ181" s="176"/>
      <c r="PBK181" s="176"/>
      <c r="PBL181" s="176"/>
      <c r="PBM181" s="176"/>
      <c r="PBN181" s="176"/>
      <c r="PBO181" s="176"/>
      <c r="PBP181" s="176"/>
      <c r="PBQ181" s="176"/>
      <c r="PBR181" s="176"/>
      <c r="PBS181" s="176"/>
      <c r="PBT181" s="176"/>
      <c r="PBU181" s="176"/>
      <c r="PBV181" s="176"/>
      <c r="PBW181" s="176"/>
      <c r="PBX181" s="176"/>
      <c r="PBY181" s="176"/>
      <c r="PBZ181" s="176"/>
      <c r="PCA181" s="176"/>
      <c r="PCB181" s="176"/>
      <c r="PCC181" s="176"/>
      <c r="PCD181" s="176"/>
      <c r="PCE181" s="176"/>
      <c r="PCF181" s="176"/>
      <c r="PCG181" s="176"/>
      <c r="PCH181" s="176"/>
      <c r="PCI181" s="176"/>
      <c r="PCJ181" s="176"/>
      <c r="PCK181" s="176"/>
      <c r="PCL181" s="176"/>
      <c r="PCM181" s="176"/>
      <c r="PCN181" s="176"/>
      <c r="PCO181" s="176"/>
      <c r="PCP181" s="176"/>
      <c r="PCQ181" s="176"/>
      <c r="PCR181" s="176"/>
      <c r="PCS181" s="176"/>
      <c r="PCT181" s="176"/>
      <c r="PCU181" s="176"/>
      <c r="PCV181" s="176"/>
      <c r="PCW181" s="176"/>
      <c r="PCX181" s="176"/>
      <c r="PCY181" s="176"/>
      <c r="PCZ181" s="176"/>
      <c r="PDA181" s="176"/>
      <c r="PDB181" s="176"/>
      <c r="PDC181" s="176"/>
      <c r="PDD181" s="176"/>
      <c r="PDE181" s="176"/>
      <c r="PDF181" s="176"/>
      <c r="PDG181" s="176"/>
      <c r="PDH181" s="176"/>
      <c r="PDI181" s="176"/>
      <c r="PDJ181" s="176"/>
      <c r="PDK181" s="176"/>
      <c r="PDL181" s="176"/>
      <c r="PDM181" s="176"/>
      <c r="PDN181" s="176"/>
      <c r="PDO181" s="176"/>
      <c r="PDP181" s="176"/>
      <c r="PDQ181" s="176"/>
      <c r="PDR181" s="176"/>
      <c r="PDS181" s="176"/>
      <c r="PDT181" s="176"/>
      <c r="PDU181" s="176"/>
      <c r="PDV181" s="176"/>
      <c r="PDW181" s="176"/>
      <c r="PDX181" s="176"/>
      <c r="PDY181" s="176"/>
      <c r="PDZ181" s="176"/>
      <c r="PEA181" s="176"/>
      <c r="PEB181" s="176"/>
      <c r="PEC181" s="176"/>
      <c r="PED181" s="176"/>
      <c r="PEE181" s="176"/>
      <c r="PEF181" s="176"/>
      <c r="PEG181" s="176"/>
      <c r="PEH181" s="176"/>
      <c r="PEI181" s="176"/>
      <c r="PEJ181" s="176"/>
      <c r="PEK181" s="176"/>
      <c r="PEL181" s="176"/>
      <c r="PEM181" s="176"/>
      <c r="PEN181" s="176"/>
      <c r="PEO181" s="176"/>
      <c r="PEP181" s="176"/>
      <c r="PEQ181" s="176"/>
      <c r="PER181" s="176"/>
      <c r="PES181" s="176"/>
      <c r="PET181" s="176"/>
      <c r="PEU181" s="176"/>
      <c r="PEV181" s="176"/>
      <c r="PEW181" s="176"/>
      <c r="PEX181" s="176"/>
      <c r="PEY181" s="176"/>
      <c r="PEZ181" s="176"/>
      <c r="PFA181" s="176"/>
      <c r="PFB181" s="176"/>
      <c r="PFC181" s="176"/>
      <c r="PFD181" s="176"/>
      <c r="PFE181" s="176"/>
      <c r="PFF181" s="176"/>
      <c r="PFG181" s="176"/>
      <c r="PFH181" s="176"/>
      <c r="PFI181" s="176"/>
      <c r="PFJ181" s="176"/>
      <c r="PFK181" s="176"/>
      <c r="PFL181" s="176"/>
      <c r="PFM181" s="176"/>
      <c r="PFN181" s="176"/>
      <c r="PFO181" s="176"/>
      <c r="PFP181" s="176"/>
      <c r="PFQ181" s="176"/>
      <c r="PFR181" s="176"/>
      <c r="PFS181" s="176"/>
      <c r="PFT181" s="176"/>
      <c r="PFU181" s="176"/>
      <c r="PFV181" s="176"/>
      <c r="PFW181" s="176"/>
      <c r="PFX181" s="176"/>
      <c r="PFY181" s="176"/>
      <c r="PFZ181" s="176"/>
      <c r="PGA181" s="176"/>
      <c r="PGB181" s="176"/>
      <c r="PGC181" s="176"/>
      <c r="PGD181" s="176"/>
      <c r="PGE181" s="176"/>
      <c r="PGF181" s="176"/>
      <c r="PGG181" s="176"/>
      <c r="PGH181" s="176"/>
      <c r="PGI181" s="176"/>
      <c r="PGJ181" s="176"/>
      <c r="PGK181" s="176"/>
      <c r="PGL181" s="176"/>
      <c r="PGM181" s="176"/>
      <c r="PGN181" s="176"/>
      <c r="PGO181" s="176"/>
      <c r="PGP181" s="176"/>
      <c r="PGQ181" s="176"/>
      <c r="PGR181" s="176"/>
      <c r="PGS181" s="176"/>
      <c r="PGT181" s="176"/>
      <c r="PGU181" s="176"/>
      <c r="PGV181" s="176"/>
      <c r="PGW181" s="176"/>
      <c r="PGX181" s="176"/>
      <c r="PGY181" s="176"/>
      <c r="PGZ181" s="176"/>
      <c r="PHA181" s="176"/>
      <c r="PHB181" s="176"/>
      <c r="PHC181" s="176"/>
      <c r="PHD181" s="176"/>
      <c r="PHE181" s="176"/>
      <c r="PHF181" s="176"/>
      <c r="PHG181" s="176"/>
      <c r="PHH181" s="176"/>
      <c r="PHI181" s="176"/>
      <c r="PHJ181" s="176"/>
      <c r="PHK181" s="176"/>
      <c r="PHL181" s="176"/>
      <c r="PHM181" s="176"/>
      <c r="PHN181" s="176"/>
      <c r="PHO181" s="176"/>
      <c r="PHP181" s="176"/>
      <c r="PHQ181" s="176"/>
      <c r="PHR181" s="176"/>
      <c r="PHS181" s="176"/>
      <c r="PHT181" s="176"/>
      <c r="PHU181" s="176"/>
      <c r="PHV181" s="176"/>
      <c r="PHW181" s="176"/>
      <c r="PHX181" s="176"/>
      <c r="PHY181" s="176"/>
      <c r="PHZ181" s="176"/>
      <c r="PIA181" s="176"/>
      <c r="PIB181" s="176"/>
      <c r="PIC181" s="176"/>
      <c r="PID181" s="176"/>
      <c r="PIE181" s="176"/>
      <c r="PIF181" s="176"/>
      <c r="PIG181" s="176"/>
      <c r="PIH181" s="176"/>
      <c r="PII181" s="176"/>
      <c r="PIJ181" s="176"/>
      <c r="PIK181" s="176"/>
      <c r="PIL181" s="176"/>
      <c r="PIM181" s="176"/>
      <c r="PIN181" s="176"/>
      <c r="PIO181" s="176"/>
      <c r="PIP181" s="176"/>
      <c r="PIQ181" s="176"/>
      <c r="PIR181" s="176"/>
      <c r="PIS181" s="176"/>
      <c r="PIT181" s="176"/>
      <c r="PIU181" s="176"/>
      <c r="PIV181" s="176"/>
      <c r="PIW181" s="176"/>
      <c r="PIX181" s="176"/>
      <c r="PIY181" s="176"/>
      <c r="PIZ181" s="176"/>
      <c r="PJA181" s="176"/>
      <c r="PJB181" s="176"/>
      <c r="PJC181" s="176"/>
      <c r="PJD181" s="176"/>
      <c r="PJE181" s="176"/>
      <c r="PJF181" s="176"/>
      <c r="PJG181" s="176"/>
      <c r="PJH181" s="176"/>
      <c r="PJI181" s="176"/>
      <c r="PJJ181" s="176"/>
      <c r="PJK181" s="176"/>
      <c r="PJL181" s="176"/>
      <c r="PJM181" s="176"/>
      <c r="PJN181" s="176"/>
      <c r="PJO181" s="176"/>
      <c r="PJP181" s="176"/>
      <c r="PJQ181" s="176"/>
      <c r="PJR181" s="176"/>
      <c r="PJS181" s="176"/>
      <c r="PJT181" s="176"/>
      <c r="PJU181" s="176"/>
      <c r="PJV181" s="176"/>
      <c r="PJW181" s="176"/>
      <c r="PJX181" s="176"/>
      <c r="PJY181" s="176"/>
      <c r="PJZ181" s="176"/>
      <c r="PKA181" s="176"/>
      <c r="PKB181" s="176"/>
      <c r="PKC181" s="176"/>
      <c r="PKD181" s="176"/>
      <c r="PKE181" s="176"/>
      <c r="PKF181" s="176"/>
      <c r="PKG181" s="176"/>
      <c r="PKH181" s="176"/>
      <c r="PKI181" s="176"/>
      <c r="PKJ181" s="176"/>
      <c r="PKK181" s="176"/>
      <c r="PKL181" s="176"/>
      <c r="PKM181" s="176"/>
      <c r="PKN181" s="176"/>
      <c r="PKO181" s="176"/>
      <c r="PKP181" s="176"/>
      <c r="PKQ181" s="176"/>
      <c r="PKR181" s="176"/>
      <c r="PKS181" s="176"/>
      <c r="PKT181" s="176"/>
      <c r="PKU181" s="176"/>
      <c r="PKV181" s="176"/>
      <c r="PKW181" s="176"/>
      <c r="PKX181" s="176"/>
      <c r="PKY181" s="176"/>
      <c r="PKZ181" s="176"/>
      <c r="PLA181" s="176"/>
      <c r="PLB181" s="176"/>
      <c r="PLC181" s="176"/>
      <c r="PLD181" s="176"/>
      <c r="PLE181" s="176"/>
      <c r="PLF181" s="176"/>
      <c r="PLG181" s="176"/>
      <c r="PLH181" s="176"/>
      <c r="PLI181" s="176"/>
      <c r="PLJ181" s="176"/>
      <c r="PLK181" s="176"/>
      <c r="PLL181" s="176"/>
      <c r="PLM181" s="176"/>
      <c r="PLN181" s="176"/>
      <c r="PLO181" s="176"/>
      <c r="PLP181" s="176"/>
      <c r="PLQ181" s="176"/>
      <c r="PLR181" s="176"/>
      <c r="PLS181" s="176"/>
      <c r="PLT181" s="176"/>
      <c r="PLU181" s="176"/>
      <c r="PLV181" s="176"/>
      <c r="PLW181" s="176"/>
      <c r="PLX181" s="176"/>
      <c r="PLY181" s="176"/>
      <c r="PLZ181" s="176"/>
      <c r="PMA181" s="176"/>
      <c r="PMB181" s="176"/>
      <c r="PMC181" s="176"/>
      <c r="PMD181" s="176"/>
      <c r="PME181" s="176"/>
      <c r="PMF181" s="176"/>
      <c r="PMG181" s="176"/>
      <c r="PMH181" s="176"/>
      <c r="PMI181" s="176"/>
      <c r="PMJ181" s="176"/>
      <c r="PMK181" s="176"/>
      <c r="PML181" s="176"/>
      <c r="PMM181" s="176"/>
      <c r="PMN181" s="176"/>
      <c r="PMO181" s="176"/>
      <c r="PMP181" s="176"/>
      <c r="PMQ181" s="176"/>
      <c r="PMR181" s="176"/>
      <c r="PMS181" s="176"/>
      <c r="PMT181" s="176"/>
      <c r="PMU181" s="176"/>
      <c r="PMV181" s="176"/>
      <c r="PMW181" s="176"/>
      <c r="PMX181" s="176"/>
      <c r="PMY181" s="176"/>
      <c r="PMZ181" s="176"/>
      <c r="PNA181" s="176"/>
      <c r="PNB181" s="176"/>
      <c r="PNC181" s="176"/>
      <c r="PND181" s="176"/>
      <c r="PNE181" s="176"/>
      <c r="PNF181" s="176"/>
      <c r="PNG181" s="176"/>
      <c r="PNH181" s="176"/>
      <c r="PNI181" s="176"/>
      <c r="PNJ181" s="176"/>
      <c r="PNK181" s="176"/>
      <c r="PNL181" s="176"/>
      <c r="PNM181" s="176"/>
      <c r="PNN181" s="176"/>
      <c r="PNO181" s="176"/>
      <c r="PNP181" s="176"/>
      <c r="PNQ181" s="176"/>
      <c r="PNR181" s="176"/>
      <c r="PNS181" s="176"/>
      <c r="PNT181" s="176"/>
      <c r="PNU181" s="176"/>
      <c r="PNV181" s="176"/>
      <c r="PNW181" s="176"/>
      <c r="PNX181" s="176"/>
      <c r="PNY181" s="176"/>
      <c r="PNZ181" s="176"/>
      <c r="POA181" s="176"/>
      <c r="POB181" s="176"/>
      <c r="POC181" s="176"/>
      <c r="POD181" s="176"/>
      <c r="POE181" s="176"/>
      <c r="POF181" s="176"/>
      <c r="POG181" s="176"/>
      <c r="POH181" s="176"/>
      <c r="POI181" s="176"/>
      <c r="POJ181" s="176"/>
      <c r="POK181" s="176"/>
      <c r="POL181" s="176"/>
      <c r="POM181" s="176"/>
      <c r="PON181" s="176"/>
      <c r="POO181" s="176"/>
      <c r="POP181" s="176"/>
      <c r="POQ181" s="176"/>
      <c r="POR181" s="176"/>
      <c r="POS181" s="176"/>
      <c r="POT181" s="176"/>
      <c r="POU181" s="176"/>
      <c r="POV181" s="176"/>
      <c r="POW181" s="176"/>
      <c r="POX181" s="176"/>
      <c r="POY181" s="176"/>
      <c r="POZ181" s="176"/>
      <c r="PPA181" s="176"/>
      <c r="PPB181" s="176"/>
      <c r="PPC181" s="176"/>
      <c r="PPD181" s="176"/>
      <c r="PPE181" s="176"/>
      <c r="PPF181" s="176"/>
      <c r="PPG181" s="176"/>
      <c r="PPH181" s="176"/>
      <c r="PPI181" s="176"/>
      <c r="PPJ181" s="176"/>
      <c r="PPK181" s="176"/>
      <c r="PPL181" s="176"/>
      <c r="PPM181" s="176"/>
      <c r="PPN181" s="176"/>
      <c r="PPO181" s="176"/>
      <c r="PPP181" s="176"/>
      <c r="PPQ181" s="176"/>
      <c r="PPR181" s="176"/>
      <c r="PPS181" s="176"/>
      <c r="PPT181" s="176"/>
      <c r="PPU181" s="176"/>
      <c r="PPV181" s="176"/>
      <c r="PPW181" s="176"/>
      <c r="PPX181" s="176"/>
      <c r="PPY181" s="176"/>
      <c r="PPZ181" s="176"/>
      <c r="PQA181" s="176"/>
      <c r="PQB181" s="176"/>
      <c r="PQC181" s="176"/>
      <c r="PQD181" s="176"/>
      <c r="PQE181" s="176"/>
      <c r="PQF181" s="176"/>
      <c r="PQG181" s="176"/>
      <c r="PQH181" s="176"/>
      <c r="PQI181" s="176"/>
      <c r="PQJ181" s="176"/>
      <c r="PQK181" s="176"/>
      <c r="PQL181" s="176"/>
      <c r="PQM181" s="176"/>
      <c r="PQN181" s="176"/>
      <c r="PQO181" s="176"/>
      <c r="PQP181" s="176"/>
      <c r="PQQ181" s="176"/>
      <c r="PQR181" s="176"/>
      <c r="PQS181" s="176"/>
      <c r="PQT181" s="176"/>
      <c r="PQU181" s="176"/>
      <c r="PQV181" s="176"/>
      <c r="PQW181" s="176"/>
      <c r="PQX181" s="176"/>
      <c r="PQY181" s="176"/>
      <c r="PQZ181" s="176"/>
      <c r="PRA181" s="176"/>
      <c r="PRB181" s="176"/>
      <c r="PRC181" s="176"/>
      <c r="PRD181" s="176"/>
      <c r="PRE181" s="176"/>
      <c r="PRF181" s="176"/>
      <c r="PRG181" s="176"/>
      <c r="PRH181" s="176"/>
      <c r="PRI181" s="176"/>
      <c r="PRJ181" s="176"/>
      <c r="PRK181" s="176"/>
      <c r="PRL181" s="176"/>
      <c r="PRM181" s="176"/>
      <c r="PRN181" s="176"/>
      <c r="PRO181" s="176"/>
      <c r="PRP181" s="176"/>
      <c r="PRQ181" s="176"/>
      <c r="PRR181" s="176"/>
      <c r="PRS181" s="176"/>
      <c r="PRT181" s="176"/>
      <c r="PRU181" s="176"/>
      <c r="PRV181" s="176"/>
      <c r="PRW181" s="176"/>
      <c r="PRX181" s="176"/>
      <c r="PRY181" s="176"/>
      <c r="PRZ181" s="176"/>
      <c r="PSA181" s="176"/>
      <c r="PSB181" s="176"/>
      <c r="PSC181" s="176"/>
      <c r="PSD181" s="176"/>
      <c r="PSE181" s="176"/>
      <c r="PSF181" s="176"/>
      <c r="PSG181" s="176"/>
      <c r="PSH181" s="176"/>
      <c r="PSI181" s="176"/>
      <c r="PSJ181" s="176"/>
      <c r="PSK181" s="176"/>
      <c r="PSL181" s="176"/>
      <c r="PSM181" s="176"/>
      <c r="PSN181" s="176"/>
      <c r="PSO181" s="176"/>
      <c r="PSP181" s="176"/>
      <c r="PSQ181" s="176"/>
      <c r="PSR181" s="176"/>
      <c r="PSS181" s="176"/>
      <c r="PST181" s="176"/>
      <c r="PSU181" s="176"/>
      <c r="PSV181" s="176"/>
      <c r="PSW181" s="176"/>
      <c r="PSX181" s="176"/>
      <c r="PSY181" s="176"/>
      <c r="PSZ181" s="176"/>
      <c r="PTA181" s="176"/>
      <c r="PTB181" s="176"/>
      <c r="PTC181" s="176"/>
      <c r="PTD181" s="176"/>
      <c r="PTE181" s="176"/>
      <c r="PTF181" s="176"/>
      <c r="PTG181" s="176"/>
      <c r="PTH181" s="176"/>
      <c r="PTI181" s="176"/>
      <c r="PTJ181" s="176"/>
      <c r="PTK181" s="176"/>
      <c r="PTL181" s="176"/>
      <c r="PTM181" s="176"/>
      <c r="PTN181" s="176"/>
      <c r="PTO181" s="176"/>
      <c r="PTP181" s="176"/>
      <c r="PTQ181" s="176"/>
      <c r="PTR181" s="176"/>
      <c r="PTS181" s="176"/>
      <c r="PTT181" s="176"/>
      <c r="PTU181" s="176"/>
      <c r="PTV181" s="176"/>
      <c r="PTW181" s="176"/>
      <c r="PTX181" s="176"/>
      <c r="PTY181" s="176"/>
      <c r="PTZ181" s="176"/>
      <c r="PUA181" s="176"/>
      <c r="PUB181" s="176"/>
      <c r="PUC181" s="176"/>
      <c r="PUD181" s="176"/>
      <c r="PUE181" s="176"/>
      <c r="PUF181" s="176"/>
      <c r="PUG181" s="176"/>
      <c r="PUH181" s="176"/>
      <c r="PUI181" s="176"/>
      <c r="PUJ181" s="176"/>
      <c r="PUK181" s="176"/>
      <c r="PUL181" s="176"/>
      <c r="PUM181" s="176"/>
      <c r="PUN181" s="176"/>
      <c r="PUO181" s="176"/>
      <c r="PUP181" s="176"/>
      <c r="PUQ181" s="176"/>
      <c r="PUR181" s="176"/>
      <c r="PUS181" s="176"/>
      <c r="PUT181" s="176"/>
      <c r="PUU181" s="176"/>
      <c r="PUV181" s="176"/>
      <c r="PUW181" s="176"/>
      <c r="PUX181" s="176"/>
      <c r="PUY181" s="176"/>
      <c r="PUZ181" s="176"/>
      <c r="PVA181" s="176"/>
      <c r="PVB181" s="176"/>
      <c r="PVC181" s="176"/>
      <c r="PVD181" s="176"/>
      <c r="PVE181" s="176"/>
      <c r="PVF181" s="176"/>
      <c r="PVG181" s="176"/>
      <c r="PVH181" s="176"/>
      <c r="PVI181" s="176"/>
      <c r="PVJ181" s="176"/>
      <c r="PVK181" s="176"/>
      <c r="PVL181" s="176"/>
      <c r="PVM181" s="176"/>
      <c r="PVN181" s="176"/>
      <c r="PVO181" s="176"/>
      <c r="PVP181" s="176"/>
      <c r="PVQ181" s="176"/>
      <c r="PVR181" s="176"/>
      <c r="PVS181" s="176"/>
      <c r="PVT181" s="176"/>
      <c r="PVU181" s="176"/>
      <c r="PVV181" s="176"/>
      <c r="PVW181" s="176"/>
      <c r="PVX181" s="176"/>
      <c r="PVY181" s="176"/>
      <c r="PVZ181" s="176"/>
      <c r="PWA181" s="176"/>
      <c r="PWB181" s="176"/>
      <c r="PWC181" s="176"/>
      <c r="PWD181" s="176"/>
      <c r="PWE181" s="176"/>
      <c r="PWF181" s="176"/>
      <c r="PWG181" s="176"/>
      <c r="PWH181" s="176"/>
      <c r="PWI181" s="176"/>
      <c r="PWJ181" s="176"/>
      <c r="PWK181" s="176"/>
      <c r="PWL181" s="176"/>
      <c r="PWM181" s="176"/>
      <c r="PWN181" s="176"/>
      <c r="PWO181" s="176"/>
      <c r="PWP181" s="176"/>
      <c r="PWQ181" s="176"/>
      <c r="PWR181" s="176"/>
      <c r="PWS181" s="176"/>
      <c r="PWT181" s="176"/>
      <c r="PWU181" s="176"/>
      <c r="PWV181" s="176"/>
      <c r="PWW181" s="176"/>
      <c r="PWX181" s="176"/>
      <c r="PWY181" s="176"/>
      <c r="PWZ181" s="176"/>
      <c r="PXA181" s="176"/>
      <c r="PXB181" s="176"/>
      <c r="PXC181" s="176"/>
      <c r="PXD181" s="176"/>
      <c r="PXE181" s="176"/>
      <c r="PXF181" s="176"/>
      <c r="PXG181" s="176"/>
      <c r="PXH181" s="176"/>
      <c r="PXI181" s="176"/>
      <c r="PXJ181" s="176"/>
      <c r="PXK181" s="176"/>
      <c r="PXL181" s="176"/>
      <c r="PXM181" s="176"/>
      <c r="PXN181" s="176"/>
      <c r="PXO181" s="176"/>
      <c r="PXP181" s="176"/>
      <c r="PXQ181" s="176"/>
      <c r="PXR181" s="176"/>
      <c r="PXS181" s="176"/>
      <c r="PXT181" s="176"/>
      <c r="PXU181" s="176"/>
      <c r="PXV181" s="176"/>
      <c r="PXW181" s="176"/>
      <c r="PXX181" s="176"/>
      <c r="PXY181" s="176"/>
      <c r="PXZ181" s="176"/>
      <c r="PYA181" s="176"/>
      <c r="PYB181" s="176"/>
      <c r="PYC181" s="176"/>
      <c r="PYD181" s="176"/>
      <c r="PYE181" s="176"/>
      <c r="PYF181" s="176"/>
      <c r="PYG181" s="176"/>
      <c r="PYH181" s="176"/>
      <c r="PYI181" s="176"/>
      <c r="PYJ181" s="176"/>
      <c r="PYK181" s="176"/>
      <c r="PYL181" s="176"/>
      <c r="PYM181" s="176"/>
      <c r="PYN181" s="176"/>
      <c r="PYO181" s="176"/>
      <c r="PYP181" s="176"/>
      <c r="PYQ181" s="176"/>
      <c r="PYR181" s="176"/>
      <c r="PYS181" s="176"/>
      <c r="PYT181" s="176"/>
      <c r="PYU181" s="176"/>
      <c r="PYV181" s="176"/>
      <c r="PYW181" s="176"/>
      <c r="PYX181" s="176"/>
      <c r="PYY181" s="176"/>
      <c r="PYZ181" s="176"/>
      <c r="PZA181" s="176"/>
      <c r="PZB181" s="176"/>
      <c r="PZC181" s="176"/>
      <c r="PZD181" s="176"/>
      <c r="PZE181" s="176"/>
      <c r="PZF181" s="176"/>
      <c r="PZG181" s="176"/>
      <c r="PZH181" s="176"/>
      <c r="PZI181" s="176"/>
      <c r="PZJ181" s="176"/>
      <c r="PZK181" s="176"/>
      <c r="PZL181" s="176"/>
      <c r="PZM181" s="176"/>
      <c r="PZN181" s="176"/>
      <c r="PZO181" s="176"/>
      <c r="PZP181" s="176"/>
      <c r="PZQ181" s="176"/>
      <c r="PZR181" s="176"/>
      <c r="PZS181" s="176"/>
      <c r="PZT181" s="176"/>
      <c r="PZU181" s="176"/>
      <c r="PZV181" s="176"/>
      <c r="PZW181" s="176"/>
      <c r="PZX181" s="176"/>
      <c r="PZY181" s="176"/>
      <c r="PZZ181" s="176"/>
      <c r="QAA181" s="176"/>
      <c r="QAB181" s="176"/>
      <c r="QAC181" s="176"/>
      <c r="QAD181" s="176"/>
      <c r="QAE181" s="176"/>
      <c r="QAF181" s="176"/>
      <c r="QAG181" s="176"/>
      <c r="QAH181" s="176"/>
      <c r="QAI181" s="176"/>
      <c r="QAJ181" s="176"/>
      <c r="QAK181" s="176"/>
      <c r="QAL181" s="176"/>
      <c r="QAM181" s="176"/>
      <c r="QAN181" s="176"/>
      <c r="QAO181" s="176"/>
      <c r="QAP181" s="176"/>
      <c r="QAQ181" s="176"/>
      <c r="QAR181" s="176"/>
      <c r="QAS181" s="176"/>
      <c r="QAT181" s="176"/>
      <c r="QAU181" s="176"/>
      <c r="QAV181" s="176"/>
      <c r="QAW181" s="176"/>
      <c r="QAX181" s="176"/>
      <c r="QAY181" s="176"/>
      <c r="QAZ181" s="176"/>
      <c r="QBA181" s="176"/>
      <c r="QBB181" s="176"/>
      <c r="QBC181" s="176"/>
      <c r="QBD181" s="176"/>
      <c r="QBE181" s="176"/>
      <c r="QBF181" s="176"/>
      <c r="QBG181" s="176"/>
      <c r="QBH181" s="176"/>
      <c r="QBI181" s="176"/>
      <c r="QBJ181" s="176"/>
      <c r="QBK181" s="176"/>
      <c r="QBL181" s="176"/>
      <c r="QBM181" s="176"/>
      <c r="QBN181" s="176"/>
      <c r="QBO181" s="176"/>
      <c r="QBP181" s="176"/>
      <c r="QBQ181" s="176"/>
      <c r="QBR181" s="176"/>
      <c r="QBS181" s="176"/>
      <c r="QBT181" s="176"/>
      <c r="QBU181" s="176"/>
      <c r="QBV181" s="176"/>
      <c r="QBW181" s="176"/>
      <c r="QBX181" s="176"/>
      <c r="QBY181" s="176"/>
      <c r="QBZ181" s="176"/>
      <c r="QCA181" s="176"/>
      <c r="QCB181" s="176"/>
      <c r="QCC181" s="176"/>
      <c r="QCD181" s="176"/>
      <c r="QCE181" s="176"/>
      <c r="QCF181" s="176"/>
      <c r="QCG181" s="176"/>
      <c r="QCH181" s="176"/>
      <c r="QCI181" s="176"/>
      <c r="QCJ181" s="176"/>
      <c r="QCK181" s="176"/>
      <c r="QCL181" s="176"/>
      <c r="QCM181" s="176"/>
      <c r="QCN181" s="176"/>
      <c r="QCO181" s="176"/>
      <c r="QCP181" s="176"/>
      <c r="QCQ181" s="176"/>
      <c r="QCR181" s="176"/>
      <c r="QCS181" s="176"/>
      <c r="QCT181" s="176"/>
      <c r="QCU181" s="176"/>
      <c r="QCV181" s="176"/>
      <c r="QCW181" s="176"/>
      <c r="QCX181" s="176"/>
      <c r="QCY181" s="176"/>
      <c r="QCZ181" s="176"/>
      <c r="QDA181" s="176"/>
      <c r="QDB181" s="176"/>
      <c r="QDC181" s="176"/>
      <c r="QDD181" s="176"/>
      <c r="QDE181" s="176"/>
      <c r="QDF181" s="176"/>
      <c r="QDG181" s="176"/>
      <c r="QDH181" s="176"/>
      <c r="QDI181" s="176"/>
      <c r="QDJ181" s="176"/>
      <c r="QDK181" s="176"/>
      <c r="QDL181" s="176"/>
      <c r="QDM181" s="176"/>
      <c r="QDN181" s="176"/>
      <c r="QDO181" s="176"/>
      <c r="QDP181" s="176"/>
      <c r="QDQ181" s="176"/>
      <c r="QDR181" s="176"/>
      <c r="QDS181" s="176"/>
      <c r="QDT181" s="176"/>
      <c r="QDU181" s="176"/>
      <c r="QDV181" s="176"/>
      <c r="QDW181" s="176"/>
      <c r="QDX181" s="176"/>
      <c r="QDY181" s="176"/>
      <c r="QDZ181" s="176"/>
      <c r="QEA181" s="176"/>
      <c r="QEB181" s="176"/>
      <c r="QEC181" s="176"/>
      <c r="QED181" s="176"/>
      <c r="QEE181" s="176"/>
      <c r="QEF181" s="176"/>
      <c r="QEG181" s="176"/>
      <c r="QEH181" s="176"/>
      <c r="QEI181" s="176"/>
      <c r="QEJ181" s="176"/>
      <c r="QEK181" s="176"/>
      <c r="QEL181" s="176"/>
      <c r="QEM181" s="176"/>
      <c r="QEN181" s="176"/>
      <c r="QEO181" s="176"/>
      <c r="QEP181" s="176"/>
      <c r="QEQ181" s="176"/>
      <c r="QER181" s="176"/>
      <c r="QES181" s="176"/>
      <c r="QET181" s="176"/>
      <c r="QEU181" s="176"/>
      <c r="QEV181" s="176"/>
      <c r="QEW181" s="176"/>
      <c r="QEX181" s="176"/>
      <c r="QEY181" s="176"/>
      <c r="QEZ181" s="176"/>
      <c r="QFA181" s="176"/>
      <c r="QFB181" s="176"/>
      <c r="QFC181" s="176"/>
      <c r="QFD181" s="176"/>
      <c r="QFE181" s="176"/>
      <c r="QFF181" s="176"/>
      <c r="QFG181" s="176"/>
      <c r="QFH181" s="176"/>
      <c r="QFI181" s="176"/>
      <c r="QFJ181" s="176"/>
      <c r="QFK181" s="176"/>
      <c r="QFL181" s="176"/>
      <c r="QFM181" s="176"/>
      <c r="QFN181" s="176"/>
      <c r="QFO181" s="176"/>
      <c r="QFP181" s="176"/>
      <c r="QFQ181" s="176"/>
      <c r="QFR181" s="176"/>
      <c r="QFS181" s="176"/>
      <c r="QFT181" s="176"/>
      <c r="QFU181" s="176"/>
      <c r="QFV181" s="176"/>
      <c r="QFW181" s="176"/>
      <c r="QFX181" s="176"/>
      <c r="QFY181" s="176"/>
      <c r="QFZ181" s="176"/>
      <c r="QGA181" s="176"/>
      <c r="QGB181" s="176"/>
      <c r="QGC181" s="176"/>
      <c r="QGD181" s="176"/>
      <c r="QGE181" s="176"/>
      <c r="QGF181" s="176"/>
      <c r="QGG181" s="176"/>
      <c r="QGH181" s="176"/>
      <c r="QGI181" s="176"/>
      <c r="QGJ181" s="176"/>
      <c r="QGK181" s="176"/>
      <c r="QGL181" s="176"/>
      <c r="QGM181" s="176"/>
      <c r="QGN181" s="176"/>
      <c r="QGO181" s="176"/>
      <c r="QGP181" s="176"/>
      <c r="QGQ181" s="176"/>
      <c r="QGR181" s="176"/>
      <c r="QGS181" s="176"/>
      <c r="QGT181" s="176"/>
      <c r="QGU181" s="176"/>
      <c r="QGV181" s="176"/>
      <c r="QGW181" s="176"/>
      <c r="QGX181" s="176"/>
      <c r="QGY181" s="176"/>
      <c r="QGZ181" s="176"/>
      <c r="QHA181" s="176"/>
      <c r="QHB181" s="176"/>
      <c r="QHC181" s="176"/>
      <c r="QHD181" s="176"/>
      <c r="QHE181" s="176"/>
      <c r="QHF181" s="176"/>
      <c r="QHG181" s="176"/>
      <c r="QHH181" s="176"/>
      <c r="QHI181" s="176"/>
      <c r="QHJ181" s="176"/>
      <c r="QHK181" s="176"/>
      <c r="QHL181" s="176"/>
      <c r="QHM181" s="176"/>
      <c r="QHN181" s="176"/>
      <c r="QHO181" s="176"/>
      <c r="QHP181" s="176"/>
      <c r="QHQ181" s="176"/>
      <c r="QHR181" s="176"/>
      <c r="QHS181" s="176"/>
      <c r="QHT181" s="176"/>
      <c r="QHU181" s="176"/>
      <c r="QHV181" s="176"/>
      <c r="QHW181" s="176"/>
      <c r="QHX181" s="176"/>
      <c r="QHY181" s="176"/>
      <c r="QHZ181" s="176"/>
      <c r="QIA181" s="176"/>
      <c r="QIB181" s="176"/>
      <c r="QIC181" s="176"/>
      <c r="QID181" s="176"/>
      <c r="QIE181" s="176"/>
      <c r="QIF181" s="176"/>
      <c r="QIG181" s="176"/>
      <c r="QIH181" s="176"/>
      <c r="QII181" s="176"/>
      <c r="QIJ181" s="176"/>
      <c r="QIK181" s="176"/>
      <c r="QIL181" s="176"/>
      <c r="QIM181" s="176"/>
      <c r="QIN181" s="176"/>
      <c r="QIO181" s="176"/>
      <c r="QIP181" s="176"/>
      <c r="QIQ181" s="176"/>
      <c r="QIR181" s="176"/>
      <c r="QIS181" s="176"/>
      <c r="QIT181" s="176"/>
      <c r="QIU181" s="176"/>
      <c r="QIV181" s="176"/>
      <c r="QIW181" s="176"/>
      <c r="QIX181" s="176"/>
      <c r="QIY181" s="176"/>
      <c r="QIZ181" s="176"/>
      <c r="QJA181" s="176"/>
      <c r="QJB181" s="176"/>
      <c r="QJC181" s="176"/>
      <c r="QJD181" s="176"/>
      <c r="QJE181" s="176"/>
      <c r="QJF181" s="176"/>
      <c r="QJG181" s="176"/>
      <c r="QJH181" s="176"/>
      <c r="QJI181" s="176"/>
      <c r="QJJ181" s="176"/>
      <c r="QJK181" s="176"/>
      <c r="QJL181" s="176"/>
      <c r="QJM181" s="176"/>
      <c r="QJN181" s="176"/>
      <c r="QJO181" s="176"/>
      <c r="QJP181" s="176"/>
      <c r="QJQ181" s="176"/>
      <c r="QJR181" s="176"/>
      <c r="QJS181" s="176"/>
      <c r="QJT181" s="176"/>
      <c r="QJU181" s="176"/>
      <c r="QJV181" s="176"/>
      <c r="QJW181" s="176"/>
      <c r="QJX181" s="176"/>
      <c r="QJY181" s="176"/>
      <c r="QJZ181" s="176"/>
      <c r="QKA181" s="176"/>
      <c r="QKB181" s="176"/>
      <c r="QKC181" s="176"/>
      <c r="QKD181" s="176"/>
      <c r="QKE181" s="176"/>
      <c r="QKF181" s="176"/>
      <c r="QKG181" s="176"/>
      <c r="QKH181" s="176"/>
      <c r="QKI181" s="176"/>
      <c r="QKJ181" s="176"/>
      <c r="QKK181" s="176"/>
      <c r="QKL181" s="176"/>
      <c r="QKM181" s="176"/>
      <c r="QKN181" s="176"/>
      <c r="QKO181" s="176"/>
      <c r="QKP181" s="176"/>
      <c r="QKQ181" s="176"/>
      <c r="QKR181" s="176"/>
      <c r="QKS181" s="176"/>
      <c r="QKT181" s="176"/>
      <c r="QKU181" s="176"/>
      <c r="QKV181" s="176"/>
      <c r="QKW181" s="176"/>
      <c r="QKX181" s="176"/>
      <c r="QKY181" s="176"/>
      <c r="QKZ181" s="176"/>
      <c r="QLA181" s="176"/>
      <c r="QLB181" s="176"/>
      <c r="QLC181" s="176"/>
      <c r="QLD181" s="176"/>
      <c r="QLE181" s="176"/>
      <c r="QLF181" s="176"/>
      <c r="QLG181" s="176"/>
      <c r="QLH181" s="176"/>
      <c r="QLI181" s="176"/>
      <c r="QLJ181" s="176"/>
      <c r="QLK181" s="176"/>
      <c r="QLL181" s="176"/>
      <c r="QLM181" s="176"/>
      <c r="QLN181" s="176"/>
      <c r="QLO181" s="176"/>
      <c r="QLP181" s="176"/>
      <c r="QLQ181" s="176"/>
      <c r="QLR181" s="176"/>
      <c r="QLS181" s="176"/>
      <c r="QLT181" s="176"/>
      <c r="QLU181" s="176"/>
      <c r="QLV181" s="176"/>
      <c r="QLW181" s="176"/>
      <c r="QLX181" s="176"/>
      <c r="QLY181" s="176"/>
      <c r="QLZ181" s="176"/>
      <c r="QMA181" s="176"/>
      <c r="QMB181" s="176"/>
      <c r="QMC181" s="176"/>
      <c r="QMD181" s="176"/>
      <c r="QME181" s="176"/>
      <c r="QMF181" s="176"/>
      <c r="QMG181" s="176"/>
      <c r="QMH181" s="176"/>
      <c r="QMI181" s="176"/>
      <c r="QMJ181" s="176"/>
      <c r="QMK181" s="176"/>
      <c r="QML181" s="176"/>
      <c r="QMM181" s="176"/>
      <c r="QMN181" s="176"/>
      <c r="QMO181" s="176"/>
      <c r="QMP181" s="176"/>
      <c r="QMQ181" s="176"/>
      <c r="QMR181" s="176"/>
      <c r="QMS181" s="176"/>
      <c r="QMT181" s="176"/>
      <c r="QMU181" s="176"/>
      <c r="QMV181" s="176"/>
      <c r="QMW181" s="176"/>
      <c r="QMX181" s="176"/>
      <c r="QMY181" s="176"/>
      <c r="QMZ181" s="176"/>
      <c r="QNA181" s="176"/>
      <c r="QNB181" s="176"/>
      <c r="QNC181" s="176"/>
      <c r="QND181" s="176"/>
      <c r="QNE181" s="176"/>
      <c r="QNF181" s="176"/>
      <c r="QNG181" s="176"/>
      <c r="QNH181" s="176"/>
      <c r="QNI181" s="176"/>
      <c r="QNJ181" s="176"/>
      <c r="QNK181" s="176"/>
      <c r="QNL181" s="176"/>
      <c r="QNM181" s="176"/>
      <c r="QNN181" s="176"/>
      <c r="QNO181" s="176"/>
      <c r="QNP181" s="176"/>
      <c r="QNQ181" s="176"/>
      <c r="QNR181" s="176"/>
      <c r="QNS181" s="176"/>
      <c r="QNT181" s="176"/>
      <c r="QNU181" s="176"/>
      <c r="QNV181" s="176"/>
      <c r="QNW181" s="176"/>
      <c r="QNX181" s="176"/>
      <c r="QNY181" s="176"/>
      <c r="QNZ181" s="176"/>
      <c r="QOA181" s="176"/>
      <c r="QOB181" s="176"/>
      <c r="QOC181" s="176"/>
      <c r="QOD181" s="176"/>
      <c r="QOE181" s="176"/>
      <c r="QOF181" s="176"/>
      <c r="QOG181" s="176"/>
      <c r="QOH181" s="176"/>
      <c r="QOI181" s="176"/>
      <c r="QOJ181" s="176"/>
      <c r="QOK181" s="176"/>
      <c r="QOL181" s="176"/>
      <c r="QOM181" s="176"/>
      <c r="QON181" s="176"/>
      <c r="QOO181" s="176"/>
      <c r="QOP181" s="176"/>
      <c r="QOQ181" s="176"/>
      <c r="QOR181" s="176"/>
      <c r="QOS181" s="176"/>
      <c r="QOT181" s="176"/>
      <c r="QOU181" s="176"/>
      <c r="QOV181" s="176"/>
      <c r="QOW181" s="176"/>
      <c r="QOX181" s="176"/>
      <c r="QOY181" s="176"/>
      <c r="QOZ181" s="176"/>
      <c r="QPA181" s="176"/>
      <c r="QPB181" s="176"/>
      <c r="QPC181" s="176"/>
      <c r="QPD181" s="176"/>
      <c r="QPE181" s="176"/>
      <c r="QPF181" s="176"/>
      <c r="QPG181" s="176"/>
      <c r="QPH181" s="176"/>
      <c r="QPI181" s="176"/>
      <c r="QPJ181" s="176"/>
      <c r="QPK181" s="176"/>
      <c r="QPL181" s="176"/>
      <c r="QPM181" s="176"/>
      <c r="QPN181" s="176"/>
      <c r="QPO181" s="176"/>
      <c r="QPP181" s="176"/>
      <c r="QPQ181" s="176"/>
      <c r="QPR181" s="176"/>
      <c r="QPS181" s="176"/>
      <c r="QPT181" s="176"/>
      <c r="QPU181" s="176"/>
      <c r="QPV181" s="176"/>
      <c r="QPW181" s="176"/>
      <c r="QPX181" s="176"/>
      <c r="QPY181" s="176"/>
      <c r="QPZ181" s="176"/>
      <c r="QQA181" s="176"/>
      <c r="QQB181" s="176"/>
      <c r="QQC181" s="176"/>
      <c r="QQD181" s="176"/>
      <c r="QQE181" s="176"/>
      <c r="QQF181" s="176"/>
      <c r="QQG181" s="176"/>
      <c r="QQH181" s="176"/>
      <c r="QQI181" s="176"/>
      <c r="QQJ181" s="176"/>
      <c r="QQK181" s="176"/>
      <c r="QQL181" s="176"/>
      <c r="QQM181" s="176"/>
      <c r="QQN181" s="176"/>
      <c r="QQO181" s="176"/>
      <c r="QQP181" s="176"/>
      <c r="QQQ181" s="176"/>
      <c r="QQR181" s="176"/>
      <c r="QQS181" s="176"/>
      <c r="QQT181" s="176"/>
      <c r="QQU181" s="176"/>
      <c r="QQV181" s="176"/>
      <c r="QQW181" s="176"/>
      <c r="QQX181" s="176"/>
      <c r="QQY181" s="176"/>
      <c r="QQZ181" s="176"/>
      <c r="QRA181" s="176"/>
      <c r="QRB181" s="176"/>
      <c r="QRC181" s="176"/>
      <c r="QRD181" s="176"/>
      <c r="QRE181" s="176"/>
      <c r="QRF181" s="176"/>
      <c r="QRG181" s="176"/>
      <c r="QRH181" s="176"/>
      <c r="QRI181" s="176"/>
      <c r="QRJ181" s="176"/>
      <c r="QRK181" s="176"/>
      <c r="QRL181" s="176"/>
      <c r="QRM181" s="176"/>
      <c r="QRN181" s="176"/>
      <c r="QRO181" s="176"/>
      <c r="QRP181" s="176"/>
      <c r="QRQ181" s="176"/>
      <c r="QRR181" s="176"/>
      <c r="QRS181" s="176"/>
      <c r="QRT181" s="176"/>
      <c r="QRU181" s="176"/>
      <c r="QRV181" s="176"/>
      <c r="QRW181" s="176"/>
      <c r="QRX181" s="176"/>
      <c r="QRY181" s="176"/>
      <c r="QRZ181" s="176"/>
      <c r="QSA181" s="176"/>
      <c r="QSB181" s="176"/>
      <c r="QSC181" s="176"/>
      <c r="QSD181" s="176"/>
      <c r="QSE181" s="176"/>
      <c r="QSF181" s="176"/>
      <c r="QSG181" s="176"/>
      <c r="QSH181" s="176"/>
      <c r="QSI181" s="176"/>
      <c r="QSJ181" s="176"/>
      <c r="QSK181" s="176"/>
      <c r="QSL181" s="176"/>
      <c r="QSM181" s="176"/>
      <c r="QSN181" s="176"/>
      <c r="QSO181" s="176"/>
      <c r="QSP181" s="176"/>
      <c r="QSQ181" s="176"/>
      <c r="QSR181" s="176"/>
      <c r="QSS181" s="176"/>
      <c r="QST181" s="176"/>
      <c r="QSU181" s="176"/>
      <c r="QSV181" s="176"/>
      <c r="QSW181" s="176"/>
      <c r="QSX181" s="176"/>
      <c r="QSY181" s="176"/>
      <c r="QSZ181" s="176"/>
      <c r="QTA181" s="176"/>
      <c r="QTB181" s="176"/>
      <c r="QTC181" s="176"/>
      <c r="QTD181" s="176"/>
      <c r="QTE181" s="176"/>
      <c r="QTF181" s="176"/>
      <c r="QTG181" s="176"/>
      <c r="QTH181" s="176"/>
      <c r="QTI181" s="176"/>
      <c r="QTJ181" s="176"/>
      <c r="QTK181" s="176"/>
      <c r="QTL181" s="176"/>
      <c r="QTM181" s="176"/>
      <c r="QTN181" s="176"/>
      <c r="QTO181" s="176"/>
      <c r="QTP181" s="176"/>
      <c r="QTQ181" s="176"/>
      <c r="QTR181" s="176"/>
      <c r="QTS181" s="176"/>
      <c r="QTT181" s="176"/>
      <c r="QTU181" s="176"/>
      <c r="QTV181" s="176"/>
      <c r="QTW181" s="176"/>
      <c r="QTX181" s="176"/>
      <c r="QTY181" s="176"/>
      <c r="QTZ181" s="176"/>
      <c r="QUA181" s="176"/>
      <c r="QUB181" s="176"/>
      <c r="QUC181" s="176"/>
      <c r="QUD181" s="176"/>
      <c r="QUE181" s="176"/>
      <c r="QUF181" s="176"/>
      <c r="QUG181" s="176"/>
      <c r="QUH181" s="176"/>
      <c r="QUI181" s="176"/>
      <c r="QUJ181" s="176"/>
      <c r="QUK181" s="176"/>
      <c r="QUL181" s="176"/>
      <c r="QUM181" s="176"/>
      <c r="QUN181" s="176"/>
      <c r="QUO181" s="176"/>
      <c r="QUP181" s="176"/>
      <c r="QUQ181" s="176"/>
      <c r="QUR181" s="176"/>
      <c r="QUS181" s="176"/>
      <c r="QUT181" s="176"/>
      <c r="QUU181" s="176"/>
      <c r="QUV181" s="176"/>
      <c r="QUW181" s="176"/>
      <c r="QUX181" s="176"/>
      <c r="QUY181" s="176"/>
      <c r="QUZ181" s="176"/>
      <c r="QVA181" s="176"/>
      <c r="QVB181" s="176"/>
      <c r="QVC181" s="176"/>
      <c r="QVD181" s="176"/>
      <c r="QVE181" s="176"/>
      <c r="QVF181" s="176"/>
      <c r="QVG181" s="176"/>
      <c r="QVH181" s="176"/>
      <c r="QVI181" s="176"/>
      <c r="QVJ181" s="176"/>
      <c r="QVK181" s="176"/>
      <c r="QVL181" s="176"/>
      <c r="QVM181" s="176"/>
      <c r="QVN181" s="176"/>
      <c r="QVO181" s="176"/>
      <c r="QVP181" s="176"/>
      <c r="QVQ181" s="176"/>
      <c r="QVR181" s="176"/>
      <c r="QVS181" s="176"/>
      <c r="QVT181" s="176"/>
      <c r="QVU181" s="176"/>
      <c r="QVV181" s="176"/>
      <c r="QVW181" s="176"/>
      <c r="QVX181" s="176"/>
      <c r="QVY181" s="176"/>
      <c r="QVZ181" s="176"/>
      <c r="QWA181" s="176"/>
      <c r="QWB181" s="176"/>
      <c r="QWC181" s="176"/>
      <c r="QWD181" s="176"/>
      <c r="QWE181" s="176"/>
      <c r="QWF181" s="176"/>
      <c r="QWG181" s="176"/>
      <c r="QWH181" s="176"/>
      <c r="QWI181" s="176"/>
      <c r="QWJ181" s="176"/>
      <c r="QWK181" s="176"/>
      <c r="QWL181" s="176"/>
      <c r="QWM181" s="176"/>
      <c r="QWN181" s="176"/>
      <c r="QWO181" s="176"/>
      <c r="QWP181" s="176"/>
      <c r="QWQ181" s="176"/>
      <c r="QWR181" s="176"/>
      <c r="QWS181" s="176"/>
      <c r="QWT181" s="176"/>
      <c r="QWU181" s="176"/>
      <c r="QWV181" s="176"/>
      <c r="QWW181" s="176"/>
      <c r="QWX181" s="176"/>
      <c r="QWY181" s="176"/>
      <c r="QWZ181" s="176"/>
      <c r="QXA181" s="176"/>
      <c r="QXB181" s="176"/>
      <c r="QXC181" s="176"/>
      <c r="QXD181" s="176"/>
      <c r="QXE181" s="176"/>
      <c r="QXF181" s="176"/>
      <c r="QXG181" s="176"/>
      <c r="QXH181" s="176"/>
      <c r="QXI181" s="176"/>
      <c r="QXJ181" s="176"/>
      <c r="QXK181" s="176"/>
      <c r="QXL181" s="176"/>
      <c r="QXM181" s="176"/>
      <c r="QXN181" s="176"/>
      <c r="QXO181" s="176"/>
      <c r="QXP181" s="176"/>
      <c r="QXQ181" s="176"/>
      <c r="QXR181" s="176"/>
      <c r="QXS181" s="176"/>
      <c r="QXT181" s="176"/>
      <c r="QXU181" s="176"/>
      <c r="QXV181" s="176"/>
      <c r="QXW181" s="176"/>
      <c r="QXX181" s="176"/>
      <c r="QXY181" s="176"/>
      <c r="QXZ181" s="176"/>
      <c r="QYA181" s="176"/>
      <c r="QYB181" s="176"/>
      <c r="QYC181" s="176"/>
      <c r="QYD181" s="176"/>
      <c r="QYE181" s="176"/>
      <c r="QYF181" s="176"/>
      <c r="QYG181" s="176"/>
      <c r="QYH181" s="176"/>
      <c r="QYI181" s="176"/>
      <c r="QYJ181" s="176"/>
      <c r="QYK181" s="176"/>
      <c r="QYL181" s="176"/>
      <c r="QYM181" s="176"/>
      <c r="QYN181" s="176"/>
      <c r="QYO181" s="176"/>
      <c r="QYP181" s="176"/>
      <c r="QYQ181" s="176"/>
      <c r="QYR181" s="176"/>
      <c r="QYS181" s="176"/>
      <c r="QYT181" s="176"/>
      <c r="QYU181" s="176"/>
      <c r="QYV181" s="176"/>
      <c r="QYW181" s="176"/>
      <c r="QYX181" s="176"/>
      <c r="QYY181" s="176"/>
      <c r="QYZ181" s="176"/>
      <c r="QZA181" s="176"/>
      <c r="QZB181" s="176"/>
      <c r="QZC181" s="176"/>
      <c r="QZD181" s="176"/>
      <c r="QZE181" s="176"/>
      <c r="QZF181" s="176"/>
      <c r="QZG181" s="176"/>
      <c r="QZH181" s="176"/>
      <c r="QZI181" s="176"/>
      <c r="QZJ181" s="176"/>
      <c r="QZK181" s="176"/>
      <c r="QZL181" s="176"/>
      <c r="QZM181" s="176"/>
      <c r="QZN181" s="176"/>
      <c r="QZO181" s="176"/>
      <c r="QZP181" s="176"/>
      <c r="QZQ181" s="176"/>
      <c r="QZR181" s="176"/>
      <c r="QZS181" s="176"/>
      <c r="QZT181" s="176"/>
      <c r="QZU181" s="176"/>
      <c r="QZV181" s="176"/>
      <c r="QZW181" s="176"/>
      <c r="QZX181" s="176"/>
      <c r="QZY181" s="176"/>
      <c r="QZZ181" s="176"/>
      <c r="RAA181" s="176"/>
      <c r="RAB181" s="176"/>
      <c r="RAC181" s="176"/>
      <c r="RAD181" s="176"/>
      <c r="RAE181" s="176"/>
      <c r="RAF181" s="176"/>
      <c r="RAG181" s="176"/>
      <c r="RAH181" s="176"/>
      <c r="RAI181" s="176"/>
      <c r="RAJ181" s="176"/>
      <c r="RAK181" s="176"/>
      <c r="RAL181" s="176"/>
      <c r="RAM181" s="176"/>
      <c r="RAN181" s="176"/>
      <c r="RAO181" s="176"/>
      <c r="RAP181" s="176"/>
      <c r="RAQ181" s="176"/>
      <c r="RAR181" s="176"/>
      <c r="RAS181" s="176"/>
      <c r="RAT181" s="176"/>
      <c r="RAU181" s="176"/>
      <c r="RAV181" s="176"/>
      <c r="RAW181" s="176"/>
      <c r="RAX181" s="176"/>
      <c r="RAY181" s="176"/>
      <c r="RAZ181" s="176"/>
      <c r="RBA181" s="176"/>
      <c r="RBB181" s="176"/>
      <c r="RBC181" s="176"/>
      <c r="RBD181" s="176"/>
      <c r="RBE181" s="176"/>
      <c r="RBF181" s="176"/>
      <c r="RBG181" s="176"/>
      <c r="RBH181" s="176"/>
      <c r="RBI181" s="176"/>
      <c r="RBJ181" s="176"/>
      <c r="RBK181" s="176"/>
      <c r="RBL181" s="176"/>
      <c r="RBM181" s="176"/>
      <c r="RBN181" s="176"/>
      <c r="RBO181" s="176"/>
      <c r="RBP181" s="176"/>
      <c r="RBQ181" s="176"/>
      <c r="RBR181" s="176"/>
      <c r="RBS181" s="176"/>
      <c r="RBT181" s="176"/>
      <c r="RBU181" s="176"/>
      <c r="RBV181" s="176"/>
      <c r="RBW181" s="176"/>
      <c r="RBX181" s="176"/>
      <c r="RBY181" s="176"/>
      <c r="RBZ181" s="176"/>
      <c r="RCA181" s="176"/>
      <c r="RCB181" s="176"/>
      <c r="RCC181" s="176"/>
      <c r="RCD181" s="176"/>
      <c r="RCE181" s="176"/>
      <c r="RCF181" s="176"/>
      <c r="RCG181" s="176"/>
      <c r="RCH181" s="176"/>
      <c r="RCI181" s="176"/>
      <c r="RCJ181" s="176"/>
      <c r="RCK181" s="176"/>
      <c r="RCL181" s="176"/>
      <c r="RCM181" s="176"/>
      <c r="RCN181" s="176"/>
      <c r="RCO181" s="176"/>
      <c r="RCP181" s="176"/>
      <c r="RCQ181" s="176"/>
      <c r="RCR181" s="176"/>
      <c r="RCS181" s="176"/>
      <c r="RCT181" s="176"/>
      <c r="RCU181" s="176"/>
      <c r="RCV181" s="176"/>
      <c r="RCW181" s="176"/>
      <c r="RCX181" s="176"/>
      <c r="RCY181" s="176"/>
      <c r="RCZ181" s="176"/>
      <c r="RDA181" s="176"/>
      <c r="RDB181" s="176"/>
      <c r="RDC181" s="176"/>
      <c r="RDD181" s="176"/>
      <c r="RDE181" s="176"/>
      <c r="RDF181" s="176"/>
      <c r="RDG181" s="176"/>
      <c r="RDH181" s="176"/>
      <c r="RDI181" s="176"/>
      <c r="RDJ181" s="176"/>
      <c r="RDK181" s="176"/>
      <c r="RDL181" s="176"/>
      <c r="RDM181" s="176"/>
      <c r="RDN181" s="176"/>
      <c r="RDO181" s="176"/>
      <c r="RDP181" s="176"/>
      <c r="RDQ181" s="176"/>
      <c r="RDR181" s="176"/>
      <c r="RDS181" s="176"/>
      <c r="RDT181" s="176"/>
      <c r="RDU181" s="176"/>
      <c r="RDV181" s="176"/>
      <c r="RDW181" s="176"/>
      <c r="RDX181" s="176"/>
      <c r="RDY181" s="176"/>
      <c r="RDZ181" s="176"/>
      <c r="REA181" s="176"/>
      <c r="REB181" s="176"/>
      <c r="REC181" s="176"/>
      <c r="RED181" s="176"/>
      <c r="REE181" s="176"/>
      <c r="REF181" s="176"/>
      <c r="REG181" s="176"/>
      <c r="REH181" s="176"/>
      <c r="REI181" s="176"/>
      <c r="REJ181" s="176"/>
      <c r="REK181" s="176"/>
      <c r="REL181" s="176"/>
      <c r="REM181" s="176"/>
      <c r="REN181" s="176"/>
      <c r="REO181" s="176"/>
      <c r="REP181" s="176"/>
      <c r="REQ181" s="176"/>
      <c r="RER181" s="176"/>
      <c r="RES181" s="176"/>
      <c r="RET181" s="176"/>
      <c r="REU181" s="176"/>
      <c r="REV181" s="176"/>
      <c r="REW181" s="176"/>
      <c r="REX181" s="176"/>
      <c r="REY181" s="176"/>
      <c r="REZ181" s="176"/>
      <c r="RFA181" s="176"/>
      <c r="RFB181" s="176"/>
      <c r="RFC181" s="176"/>
      <c r="RFD181" s="176"/>
      <c r="RFE181" s="176"/>
      <c r="RFF181" s="176"/>
      <c r="RFG181" s="176"/>
      <c r="RFH181" s="176"/>
      <c r="RFI181" s="176"/>
      <c r="RFJ181" s="176"/>
      <c r="RFK181" s="176"/>
      <c r="RFL181" s="176"/>
      <c r="RFM181" s="176"/>
      <c r="RFN181" s="176"/>
      <c r="RFO181" s="176"/>
      <c r="RFP181" s="176"/>
      <c r="RFQ181" s="176"/>
      <c r="RFR181" s="176"/>
      <c r="RFS181" s="176"/>
      <c r="RFT181" s="176"/>
      <c r="RFU181" s="176"/>
      <c r="RFV181" s="176"/>
      <c r="RFW181" s="176"/>
      <c r="RFX181" s="176"/>
      <c r="RFY181" s="176"/>
      <c r="RFZ181" s="176"/>
      <c r="RGA181" s="176"/>
      <c r="RGB181" s="176"/>
      <c r="RGC181" s="176"/>
      <c r="RGD181" s="176"/>
      <c r="RGE181" s="176"/>
      <c r="RGF181" s="176"/>
      <c r="RGG181" s="176"/>
      <c r="RGH181" s="176"/>
      <c r="RGI181" s="176"/>
      <c r="RGJ181" s="176"/>
      <c r="RGK181" s="176"/>
      <c r="RGL181" s="176"/>
      <c r="RGM181" s="176"/>
      <c r="RGN181" s="176"/>
      <c r="RGO181" s="176"/>
      <c r="RGP181" s="176"/>
      <c r="RGQ181" s="176"/>
      <c r="RGR181" s="176"/>
      <c r="RGS181" s="176"/>
      <c r="RGT181" s="176"/>
      <c r="RGU181" s="176"/>
      <c r="RGV181" s="176"/>
      <c r="RGW181" s="176"/>
      <c r="RGX181" s="176"/>
      <c r="RGY181" s="176"/>
      <c r="RGZ181" s="176"/>
      <c r="RHA181" s="176"/>
      <c r="RHB181" s="176"/>
      <c r="RHC181" s="176"/>
      <c r="RHD181" s="176"/>
      <c r="RHE181" s="176"/>
      <c r="RHF181" s="176"/>
      <c r="RHG181" s="176"/>
      <c r="RHH181" s="176"/>
      <c r="RHI181" s="176"/>
      <c r="RHJ181" s="176"/>
      <c r="RHK181" s="176"/>
      <c r="RHL181" s="176"/>
      <c r="RHM181" s="176"/>
      <c r="RHN181" s="176"/>
      <c r="RHO181" s="176"/>
      <c r="RHP181" s="176"/>
      <c r="RHQ181" s="176"/>
      <c r="RHR181" s="176"/>
      <c r="RHS181" s="176"/>
      <c r="RHT181" s="176"/>
      <c r="RHU181" s="176"/>
      <c r="RHV181" s="176"/>
      <c r="RHW181" s="176"/>
      <c r="RHX181" s="176"/>
      <c r="RHY181" s="176"/>
      <c r="RHZ181" s="176"/>
      <c r="RIA181" s="176"/>
      <c r="RIB181" s="176"/>
      <c r="RIC181" s="176"/>
      <c r="RID181" s="176"/>
      <c r="RIE181" s="176"/>
      <c r="RIF181" s="176"/>
      <c r="RIG181" s="176"/>
      <c r="RIH181" s="176"/>
      <c r="RII181" s="176"/>
      <c r="RIJ181" s="176"/>
      <c r="RIK181" s="176"/>
      <c r="RIL181" s="176"/>
      <c r="RIM181" s="176"/>
      <c r="RIN181" s="176"/>
      <c r="RIO181" s="176"/>
      <c r="RIP181" s="176"/>
      <c r="RIQ181" s="176"/>
      <c r="RIR181" s="176"/>
      <c r="RIS181" s="176"/>
      <c r="RIT181" s="176"/>
      <c r="RIU181" s="176"/>
      <c r="RIV181" s="176"/>
      <c r="RIW181" s="176"/>
      <c r="RIX181" s="176"/>
      <c r="RIY181" s="176"/>
      <c r="RIZ181" s="176"/>
      <c r="RJA181" s="176"/>
      <c r="RJB181" s="176"/>
      <c r="RJC181" s="176"/>
      <c r="RJD181" s="176"/>
      <c r="RJE181" s="176"/>
      <c r="RJF181" s="176"/>
      <c r="RJG181" s="176"/>
      <c r="RJH181" s="176"/>
      <c r="RJI181" s="176"/>
      <c r="RJJ181" s="176"/>
      <c r="RJK181" s="176"/>
      <c r="RJL181" s="176"/>
      <c r="RJM181" s="176"/>
      <c r="RJN181" s="176"/>
      <c r="RJO181" s="176"/>
      <c r="RJP181" s="176"/>
      <c r="RJQ181" s="176"/>
      <c r="RJR181" s="176"/>
      <c r="RJS181" s="176"/>
      <c r="RJT181" s="176"/>
      <c r="RJU181" s="176"/>
      <c r="RJV181" s="176"/>
      <c r="RJW181" s="176"/>
      <c r="RJX181" s="176"/>
      <c r="RJY181" s="176"/>
      <c r="RJZ181" s="176"/>
      <c r="RKA181" s="176"/>
      <c r="RKB181" s="176"/>
      <c r="RKC181" s="176"/>
      <c r="RKD181" s="176"/>
      <c r="RKE181" s="176"/>
      <c r="RKF181" s="176"/>
      <c r="RKG181" s="176"/>
      <c r="RKH181" s="176"/>
      <c r="RKI181" s="176"/>
      <c r="RKJ181" s="176"/>
      <c r="RKK181" s="176"/>
      <c r="RKL181" s="176"/>
      <c r="RKM181" s="176"/>
      <c r="RKN181" s="176"/>
      <c r="RKO181" s="176"/>
      <c r="RKP181" s="176"/>
      <c r="RKQ181" s="176"/>
      <c r="RKR181" s="176"/>
      <c r="RKS181" s="176"/>
      <c r="RKT181" s="176"/>
      <c r="RKU181" s="176"/>
      <c r="RKV181" s="176"/>
      <c r="RKW181" s="176"/>
      <c r="RKX181" s="176"/>
      <c r="RKY181" s="176"/>
      <c r="RKZ181" s="176"/>
      <c r="RLA181" s="176"/>
      <c r="RLB181" s="176"/>
      <c r="RLC181" s="176"/>
      <c r="RLD181" s="176"/>
      <c r="RLE181" s="176"/>
      <c r="RLF181" s="176"/>
      <c r="RLG181" s="176"/>
      <c r="RLH181" s="176"/>
      <c r="RLI181" s="176"/>
      <c r="RLJ181" s="176"/>
      <c r="RLK181" s="176"/>
      <c r="RLL181" s="176"/>
      <c r="RLM181" s="176"/>
      <c r="RLN181" s="176"/>
      <c r="RLO181" s="176"/>
      <c r="RLP181" s="176"/>
      <c r="RLQ181" s="176"/>
      <c r="RLR181" s="176"/>
      <c r="RLS181" s="176"/>
      <c r="RLT181" s="176"/>
      <c r="RLU181" s="176"/>
      <c r="RLV181" s="176"/>
      <c r="RLW181" s="176"/>
      <c r="RLX181" s="176"/>
      <c r="RLY181" s="176"/>
      <c r="RLZ181" s="176"/>
      <c r="RMA181" s="176"/>
      <c r="RMB181" s="176"/>
      <c r="RMC181" s="176"/>
      <c r="RMD181" s="176"/>
      <c r="RME181" s="176"/>
      <c r="RMF181" s="176"/>
      <c r="RMG181" s="176"/>
      <c r="RMH181" s="176"/>
      <c r="RMI181" s="176"/>
      <c r="RMJ181" s="176"/>
      <c r="RMK181" s="176"/>
      <c r="RML181" s="176"/>
      <c r="RMM181" s="176"/>
      <c r="RMN181" s="176"/>
      <c r="RMO181" s="176"/>
      <c r="RMP181" s="176"/>
      <c r="RMQ181" s="176"/>
      <c r="RMR181" s="176"/>
      <c r="RMS181" s="176"/>
      <c r="RMT181" s="176"/>
      <c r="RMU181" s="176"/>
      <c r="RMV181" s="176"/>
      <c r="RMW181" s="176"/>
      <c r="RMX181" s="176"/>
      <c r="RMY181" s="176"/>
      <c r="RMZ181" s="176"/>
      <c r="RNA181" s="176"/>
      <c r="RNB181" s="176"/>
      <c r="RNC181" s="176"/>
      <c r="RND181" s="176"/>
      <c r="RNE181" s="176"/>
      <c r="RNF181" s="176"/>
      <c r="RNG181" s="176"/>
      <c r="RNH181" s="176"/>
      <c r="RNI181" s="176"/>
      <c r="RNJ181" s="176"/>
      <c r="RNK181" s="176"/>
      <c r="RNL181" s="176"/>
      <c r="RNM181" s="176"/>
      <c r="RNN181" s="176"/>
      <c r="RNO181" s="176"/>
      <c r="RNP181" s="176"/>
      <c r="RNQ181" s="176"/>
      <c r="RNR181" s="176"/>
      <c r="RNS181" s="176"/>
      <c r="RNT181" s="176"/>
      <c r="RNU181" s="176"/>
      <c r="RNV181" s="176"/>
      <c r="RNW181" s="176"/>
      <c r="RNX181" s="176"/>
      <c r="RNY181" s="176"/>
      <c r="RNZ181" s="176"/>
      <c r="ROA181" s="176"/>
      <c r="ROB181" s="176"/>
      <c r="ROC181" s="176"/>
      <c r="ROD181" s="176"/>
      <c r="ROE181" s="176"/>
      <c r="ROF181" s="176"/>
      <c r="ROG181" s="176"/>
      <c r="ROH181" s="176"/>
      <c r="ROI181" s="176"/>
      <c r="ROJ181" s="176"/>
      <c r="ROK181" s="176"/>
      <c r="ROL181" s="176"/>
      <c r="ROM181" s="176"/>
      <c r="RON181" s="176"/>
      <c r="ROO181" s="176"/>
      <c r="ROP181" s="176"/>
      <c r="ROQ181" s="176"/>
      <c r="ROR181" s="176"/>
      <c r="ROS181" s="176"/>
      <c r="ROT181" s="176"/>
      <c r="ROU181" s="176"/>
      <c r="ROV181" s="176"/>
      <c r="ROW181" s="176"/>
      <c r="ROX181" s="176"/>
      <c r="ROY181" s="176"/>
      <c r="ROZ181" s="176"/>
      <c r="RPA181" s="176"/>
      <c r="RPB181" s="176"/>
      <c r="RPC181" s="176"/>
      <c r="RPD181" s="176"/>
      <c r="RPE181" s="176"/>
      <c r="RPF181" s="176"/>
      <c r="RPG181" s="176"/>
      <c r="RPH181" s="176"/>
      <c r="RPI181" s="176"/>
      <c r="RPJ181" s="176"/>
      <c r="RPK181" s="176"/>
      <c r="RPL181" s="176"/>
      <c r="RPM181" s="176"/>
      <c r="RPN181" s="176"/>
      <c r="RPO181" s="176"/>
      <c r="RPP181" s="176"/>
      <c r="RPQ181" s="176"/>
      <c r="RPR181" s="176"/>
      <c r="RPS181" s="176"/>
      <c r="RPT181" s="176"/>
      <c r="RPU181" s="176"/>
      <c r="RPV181" s="176"/>
      <c r="RPW181" s="176"/>
      <c r="RPX181" s="176"/>
      <c r="RPY181" s="176"/>
      <c r="RPZ181" s="176"/>
      <c r="RQA181" s="176"/>
      <c r="RQB181" s="176"/>
      <c r="RQC181" s="176"/>
      <c r="RQD181" s="176"/>
      <c r="RQE181" s="176"/>
      <c r="RQF181" s="176"/>
      <c r="RQG181" s="176"/>
      <c r="RQH181" s="176"/>
      <c r="RQI181" s="176"/>
      <c r="RQJ181" s="176"/>
      <c r="RQK181" s="176"/>
      <c r="RQL181" s="176"/>
      <c r="RQM181" s="176"/>
      <c r="RQN181" s="176"/>
      <c r="RQO181" s="176"/>
      <c r="RQP181" s="176"/>
      <c r="RQQ181" s="176"/>
      <c r="RQR181" s="176"/>
      <c r="RQS181" s="176"/>
      <c r="RQT181" s="176"/>
      <c r="RQU181" s="176"/>
      <c r="RQV181" s="176"/>
      <c r="RQW181" s="176"/>
      <c r="RQX181" s="176"/>
      <c r="RQY181" s="176"/>
      <c r="RQZ181" s="176"/>
      <c r="RRA181" s="176"/>
      <c r="RRB181" s="176"/>
      <c r="RRC181" s="176"/>
      <c r="RRD181" s="176"/>
      <c r="RRE181" s="176"/>
      <c r="RRF181" s="176"/>
      <c r="RRG181" s="176"/>
      <c r="RRH181" s="176"/>
      <c r="RRI181" s="176"/>
      <c r="RRJ181" s="176"/>
      <c r="RRK181" s="176"/>
      <c r="RRL181" s="176"/>
      <c r="RRM181" s="176"/>
      <c r="RRN181" s="176"/>
      <c r="RRO181" s="176"/>
      <c r="RRP181" s="176"/>
      <c r="RRQ181" s="176"/>
      <c r="RRR181" s="176"/>
      <c r="RRS181" s="176"/>
      <c r="RRT181" s="176"/>
      <c r="RRU181" s="176"/>
      <c r="RRV181" s="176"/>
      <c r="RRW181" s="176"/>
      <c r="RRX181" s="176"/>
      <c r="RRY181" s="176"/>
      <c r="RRZ181" s="176"/>
      <c r="RSA181" s="176"/>
      <c r="RSB181" s="176"/>
      <c r="RSC181" s="176"/>
      <c r="RSD181" s="176"/>
      <c r="RSE181" s="176"/>
      <c r="RSF181" s="176"/>
      <c r="RSG181" s="176"/>
      <c r="RSH181" s="176"/>
      <c r="RSI181" s="176"/>
      <c r="RSJ181" s="176"/>
      <c r="RSK181" s="176"/>
      <c r="RSL181" s="176"/>
      <c r="RSM181" s="176"/>
      <c r="RSN181" s="176"/>
      <c r="RSO181" s="176"/>
      <c r="RSP181" s="176"/>
      <c r="RSQ181" s="176"/>
      <c r="RSR181" s="176"/>
      <c r="RSS181" s="176"/>
      <c r="RST181" s="176"/>
      <c r="RSU181" s="176"/>
      <c r="RSV181" s="176"/>
      <c r="RSW181" s="176"/>
      <c r="RSX181" s="176"/>
      <c r="RSY181" s="176"/>
      <c r="RSZ181" s="176"/>
      <c r="RTA181" s="176"/>
      <c r="RTB181" s="176"/>
      <c r="RTC181" s="176"/>
      <c r="RTD181" s="176"/>
      <c r="RTE181" s="176"/>
      <c r="RTF181" s="176"/>
      <c r="RTG181" s="176"/>
      <c r="RTH181" s="176"/>
      <c r="RTI181" s="176"/>
      <c r="RTJ181" s="176"/>
      <c r="RTK181" s="176"/>
      <c r="RTL181" s="176"/>
      <c r="RTM181" s="176"/>
      <c r="RTN181" s="176"/>
      <c r="RTO181" s="176"/>
      <c r="RTP181" s="176"/>
      <c r="RTQ181" s="176"/>
      <c r="RTR181" s="176"/>
      <c r="RTS181" s="176"/>
      <c r="RTT181" s="176"/>
      <c r="RTU181" s="176"/>
      <c r="RTV181" s="176"/>
      <c r="RTW181" s="176"/>
      <c r="RTX181" s="176"/>
      <c r="RTY181" s="176"/>
      <c r="RTZ181" s="176"/>
      <c r="RUA181" s="176"/>
      <c r="RUB181" s="176"/>
      <c r="RUC181" s="176"/>
      <c r="RUD181" s="176"/>
      <c r="RUE181" s="176"/>
      <c r="RUF181" s="176"/>
      <c r="RUG181" s="176"/>
      <c r="RUH181" s="176"/>
      <c r="RUI181" s="176"/>
      <c r="RUJ181" s="176"/>
      <c r="RUK181" s="176"/>
      <c r="RUL181" s="176"/>
      <c r="RUM181" s="176"/>
      <c r="RUN181" s="176"/>
      <c r="RUO181" s="176"/>
      <c r="RUP181" s="176"/>
      <c r="RUQ181" s="176"/>
      <c r="RUR181" s="176"/>
      <c r="RUS181" s="176"/>
      <c r="RUT181" s="176"/>
      <c r="RUU181" s="176"/>
      <c r="RUV181" s="176"/>
      <c r="RUW181" s="176"/>
      <c r="RUX181" s="176"/>
      <c r="RUY181" s="176"/>
      <c r="RUZ181" s="176"/>
      <c r="RVA181" s="176"/>
      <c r="RVB181" s="176"/>
      <c r="RVC181" s="176"/>
      <c r="RVD181" s="176"/>
      <c r="RVE181" s="176"/>
      <c r="RVF181" s="176"/>
      <c r="RVG181" s="176"/>
      <c r="RVH181" s="176"/>
      <c r="RVI181" s="176"/>
      <c r="RVJ181" s="176"/>
      <c r="RVK181" s="176"/>
      <c r="RVL181" s="176"/>
      <c r="RVM181" s="176"/>
      <c r="RVN181" s="176"/>
      <c r="RVO181" s="176"/>
      <c r="RVP181" s="176"/>
      <c r="RVQ181" s="176"/>
      <c r="RVR181" s="176"/>
      <c r="RVS181" s="176"/>
      <c r="RVT181" s="176"/>
      <c r="RVU181" s="176"/>
      <c r="RVV181" s="176"/>
      <c r="RVW181" s="176"/>
      <c r="RVX181" s="176"/>
      <c r="RVY181" s="176"/>
      <c r="RVZ181" s="176"/>
      <c r="RWA181" s="176"/>
      <c r="RWB181" s="176"/>
      <c r="RWC181" s="176"/>
      <c r="RWD181" s="176"/>
      <c r="RWE181" s="176"/>
      <c r="RWF181" s="176"/>
      <c r="RWG181" s="176"/>
      <c r="RWH181" s="176"/>
      <c r="RWI181" s="176"/>
      <c r="RWJ181" s="176"/>
      <c r="RWK181" s="176"/>
      <c r="RWL181" s="176"/>
      <c r="RWM181" s="176"/>
      <c r="RWN181" s="176"/>
      <c r="RWO181" s="176"/>
      <c r="RWP181" s="176"/>
      <c r="RWQ181" s="176"/>
      <c r="RWR181" s="176"/>
      <c r="RWS181" s="176"/>
      <c r="RWT181" s="176"/>
      <c r="RWU181" s="176"/>
      <c r="RWV181" s="176"/>
      <c r="RWW181" s="176"/>
      <c r="RWX181" s="176"/>
      <c r="RWY181" s="176"/>
      <c r="RWZ181" s="176"/>
      <c r="RXA181" s="176"/>
      <c r="RXB181" s="176"/>
      <c r="RXC181" s="176"/>
      <c r="RXD181" s="176"/>
      <c r="RXE181" s="176"/>
      <c r="RXF181" s="176"/>
      <c r="RXG181" s="176"/>
      <c r="RXH181" s="176"/>
      <c r="RXI181" s="176"/>
      <c r="RXJ181" s="176"/>
      <c r="RXK181" s="176"/>
      <c r="RXL181" s="176"/>
      <c r="RXM181" s="176"/>
      <c r="RXN181" s="176"/>
      <c r="RXO181" s="176"/>
      <c r="RXP181" s="176"/>
      <c r="RXQ181" s="176"/>
      <c r="RXR181" s="176"/>
      <c r="RXS181" s="176"/>
      <c r="RXT181" s="176"/>
      <c r="RXU181" s="176"/>
      <c r="RXV181" s="176"/>
      <c r="RXW181" s="176"/>
      <c r="RXX181" s="176"/>
      <c r="RXY181" s="176"/>
      <c r="RXZ181" s="176"/>
      <c r="RYA181" s="176"/>
      <c r="RYB181" s="176"/>
      <c r="RYC181" s="176"/>
      <c r="RYD181" s="176"/>
      <c r="RYE181" s="176"/>
      <c r="RYF181" s="176"/>
      <c r="RYG181" s="176"/>
      <c r="RYH181" s="176"/>
      <c r="RYI181" s="176"/>
      <c r="RYJ181" s="176"/>
      <c r="RYK181" s="176"/>
      <c r="RYL181" s="176"/>
      <c r="RYM181" s="176"/>
      <c r="RYN181" s="176"/>
      <c r="RYO181" s="176"/>
      <c r="RYP181" s="176"/>
      <c r="RYQ181" s="176"/>
      <c r="RYR181" s="176"/>
      <c r="RYS181" s="176"/>
      <c r="RYT181" s="176"/>
      <c r="RYU181" s="176"/>
      <c r="RYV181" s="176"/>
      <c r="RYW181" s="176"/>
      <c r="RYX181" s="176"/>
      <c r="RYY181" s="176"/>
      <c r="RYZ181" s="176"/>
      <c r="RZA181" s="176"/>
      <c r="RZB181" s="176"/>
      <c r="RZC181" s="176"/>
      <c r="RZD181" s="176"/>
      <c r="RZE181" s="176"/>
      <c r="RZF181" s="176"/>
      <c r="RZG181" s="176"/>
      <c r="RZH181" s="176"/>
      <c r="RZI181" s="176"/>
      <c r="RZJ181" s="176"/>
      <c r="RZK181" s="176"/>
      <c r="RZL181" s="176"/>
      <c r="RZM181" s="176"/>
      <c r="RZN181" s="176"/>
      <c r="RZO181" s="176"/>
      <c r="RZP181" s="176"/>
      <c r="RZQ181" s="176"/>
      <c r="RZR181" s="176"/>
      <c r="RZS181" s="176"/>
      <c r="RZT181" s="176"/>
      <c r="RZU181" s="176"/>
      <c r="RZV181" s="176"/>
      <c r="RZW181" s="176"/>
      <c r="RZX181" s="176"/>
      <c r="RZY181" s="176"/>
      <c r="RZZ181" s="176"/>
      <c r="SAA181" s="176"/>
      <c r="SAB181" s="176"/>
      <c r="SAC181" s="176"/>
      <c r="SAD181" s="176"/>
      <c r="SAE181" s="176"/>
      <c r="SAF181" s="176"/>
      <c r="SAG181" s="176"/>
      <c r="SAH181" s="176"/>
      <c r="SAI181" s="176"/>
      <c r="SAJ181" s="176"/>
      <c r="SAK181" s="176"/>
      <c r="SAL181" s="176"/>
      <c r="SAM181" s="176"/>
      <c r="SAN181" s="176"/>
      <c r="SAO181" s="176"/>
      <c r="SAP181" s="176"/>
      <c r="SAQ181" s="176"/>
      <c r="SAR181" s="176"/>
      <c r="SAS181" s="176"/>
      <c r="SAT181" s="176"/>
      <c r="SAU181" s="176"/>
      <c r="SAV181" s="176"/>
      <c r="SAW181" s="176"/>
      <c r="SAX181" s="176"/>
      <c r="SAY181" s="176"/>
      <c r="SAZ181" s="176"/>
      <c r="SBA181" s="176"/>
      <c r="SBB181" s="176"/>
      <c r="SBC181" s="176"/>
      <c r="SBD181" s="176"/>
      <c r="SBE181" s="176"/>
      <c r="SBF181" s="176"/>
      <c r="SBG181" s="176"/>
      <c r="SBH181" s="176"/>
      <c r="SBI181" s="176"/>
      <c r="SBJ181" s="176"/>
      <c r="SBK181" s="176"/>
      <c r="SBL181" s="176"/>
      <c r="SBM181" s="176"/>
      <c r="SBN181" s="176"/>
      <c r="SBO181" s="176"/>
      <c r="SBP181" s="176"/>
      <c r="SBQ181" s="176"/>
      <c r="SBR181" s="176"/>
      <c r="SBS181" s="176"/>
      <c r="SBT181" s="176"/>
      <c r="SBU181" s="176"/>
      <c r="SBV181" s="176"/>
      <c r="SBW181" s="176"/>
      <c r="SBX181" s="176"/>
      <c r="SBY181" s="176"/>
      <c r="SBZ181" s="176"/>
      <c r="SCA181" s="176"/>
      <c r="SCB181" s="176"/>
      <c r="SCC181" s="176"/>
      <c r="SCD181" s="176"/>
      <c r="SCE181" s="176"/>
      <c r="SCF181" s="176"/>
      <c r="SCG181" s="176"/>
      <c r="SCH181" s="176"/>
      <c r="SCI181" s="176"/>
      <c r="SCJ181" s="176"/>
      <c r="SCK181" s="176"/>
      <c r="SCL181" s="176"/>
      <c r="SCM181" s="176"/>
      <c r="SCN181" s="176"/>
      <c r="SCO181" s="176"/>
      <c r="SCP181" s="176"/>
      <c r="SCQ181" s="176"/>
      <c r="SCR181" s="176"/>
      <c r="SCS181" s="176"/>
      <c r="SCT181" s="176"/>
      <c r="SCU181" s="176"/>
      <c r="SCV181" s="176"/>
      <c r="SCW181" s="176"/>
      <c r="SCX181" s="176"/>
      <c r="SCY181" s="176"/>
      <c r="SCZ181" s="176"/>
      <c r="SDA181" s="176"/>
      <c r="SDB181" s="176"/>
      <c r="SDC181" s="176"/>
      <c r="SDD181" s="176"/>
      <c r="SDE181" s="176"/>
      <c r="SDF181" s="176"/>
      <c r="SDG181" s="176"/>
      <c r="SDH181" s="176"/>
      <c r="SDI181" s="176"/>
      <c r="SDJ181" s="176"/>
      <c r="SDK181" s="176"/>
      <c r="SDL181" s="176"/>
      <c r="SDM181" s="176"/>
      <c r="SDN181" s="176"/>
      <c r="SDO181" s="176"/>
      <c r="SDP181" s="176"/>
      <c r="SDQ181" s="176"/>
      <c r="SDR181" s="176"/>
      <c r="SDS181" s="176"/>
      <c r="SDT181" s="176"/>
      <c r="SDU181" s="176"/>
      <c r="SDV181" s="176"/>
      <c r="SDW181" s="176"/>
      <c r="SDX181" s="176"/>
      <c r="SDY181" s="176"/>
      <c r="SDZ181" s="176"/>
      <c r="SEA181" s="176"/>
      <c r="SEB181" s="176"/>
      <c r="SEC181" s="176"/>
      <c r="SED181" s="176"/>
      <c r="SEE181" s="176"/>
      <c r="SEF181" s="176"/>
      <c r="SEG181" s="176"/>
      <c r="SEH181" s="176"/>
      <c r="SEI181" s="176"/>
      <c r="SEJ181" s="176"/>
      <c r="SEK181" s="176"/>
      <c r="SEL181" s="176"/>
      <c r="SEM181" s="176"/>
      <c r="SEN181" s="176"/>
      <c r="SEO181" s="176"/>
      <c r="SEP181" s="176"/>
      <c r="SEQ181" s="176"/>
      <c r="SER181" s="176"/>
      <c r="SES181" s="176"/>
      <c r="SET181" s="176"/>
      <c r="SEU181" s="176"/>
      <c r="SEV181" s="176"/>
      <c r="SEW181" s="176"/>
      <c r="SEX181" s="176"/>
      <c r="SEY181" s="176"/>
      <c r="SEZ181" s="176"/>
      <c r="SFA181" s="176"/>
      <c r="SFB181" s="176"/>
      <c r="SFC181" s="176"/>
      <c r="SFD181" s="176"/>
      <c r="SFE181" s="176"/>
      <c r="SFF181" s="176"/>
      <c r="SFG181" s="176"/>
      <c r="SFH181" s="176"/>
      <c r="SFI181" s="176"/>
      <c r="SFJ181" s="176"/>
      <c r="SFK181" s="176"/>
      <c r="SFL181" s="176"/>
      <c r="SFM181" s="176"/>
      <c r="SFN181" s="176"/>
      <c r="SFO181" s="176"/>
      <c r="SFP181" s="176"/>
      <c r="SFQ181" s="176"/>
      <c r="SFR181" s="176"/>
      <c r="SFS181" s="176"/>
      <c r="SFT181" s="176"/>
      <c r="SFU181" s="176"/>
      <c r="SFV181" s="176"/>
      <c r="SFW181" s="176"/>
      <c r="SFX181" s="176"/>
      <c r="SFY181" s="176"/>
      <c r="SFZ181" s="176"/>
      <c r="SGA181" s="176"/>
      <c r="SGB181" s="176"/>
      <c r="SGC181" s="176"/>
      <c r="SGD181" s="176"/>
      <c r="SGE181" s="176"/>
      <c r="SGF181" s="176"/>
      <c r="SGG181" s="176"/>
      <c r="SGH181" s="176"/>
      <c r="SGI181" s="176"/>
      <c r="SGJ181" s="176"/>
      <c r="SGK181" s="176"/>
      <c r="SGL181" s="176"/>
      <c r="SGM181" s="176"/>
      <c r="SGN181" s="176"/>
      <c r="SGO181" s="176"/>
      <c r="SGP181" s="176"/>
      <c r="SGQ181" s="176"/>
      <c r="SGR181" s="176"/>
      <c r="SGS181" s="176"/>
      <c r="SGT181" s="176"/>
      <c r="SGU181" s="176"/>
      <c r="SGV181" s="176"/>
      <c r="SGW181" s="176"/>
      <c r="SGX181" s="176"/>
      <c r="SGY181" s="176"/>
      <c r="SGZ181" s="176"/>
      <c r="SHA181" s="176"/>
      <c r="SHB181" s="176"/>
      <c r="SHC181" s="176"/>
      <c r="SHD181" s="176"/>
      <c r="SHE181" s="176"/>
      <c r="SHF181" s="176"/>
      <c r="SHG181" s="176"/>
      <c r="SHH181" s="176"/>
      <c r="SHI181" s="176"/>
      <c r="SHJ181" s="176"/>
      <c r="SHK181" s="176"/>
      <c r="SHL181" s="176"/>
      <c r="SHM181" s="176"/>
      <c r="SHN181" s="176"/>
      <c r="SHO181" s="176"/>
      <c r="SHP181" s="176"/>
      <c r="SHQ181" s="176"/>
      <c r="SHR181" s="176"/>
      <c r="SHS181" s="176"/>
      <c r="SHT181" s="176"/>
      <c r="SHU181" s="176"/>
      <c r="SHV181" s="176"/>
      <c r="SHW181" s="176"/>
      <c r="SHX181" s="176"/>
      <c r="SHY181" s="176"/>
      <c r="SHZ181" s="176"/>
      <c r="SIA181" s="176"/>
      <c r="SIB181" s="176"/>
      <c r="SIC181" s="176"/>
      <c r="SID181" s="176"/>
      <c r="SIE181" s="176"/>
      <c r="SIF181" s="176"/>
      <c r="SIG181" s="176"/>
      <c r="SIH181" s="176"/>
      <c r="SII181" s="176"/>
      <c r="SIJ181" s="176"/>
      <c r="SIK181" s="176"/>
      <c r="SIL181" s="176"/>
      <c r="SIM181" s="176"/>
      <c r="SIN181" s="176"/>
      <c r="SIO181" s="176"/>
      <c r="SIP181" s="176"/>
      <c r="SIQ181" s="176"/>
      <c r="SIR181" s="176"/>
      <c r="SIS181" s="176"/>
      <c r="SIT181" s="176"/>
      <c r="SIU181" s="176"/>
      <c r="SIV181" s="176"/>
      <c r="SIW181" s="176"/>
      <c r="SIX181" s="176"/>
      <c r="SIY181" s="176"/>
      <c r="SIZ181" s="176"/>
      <c r="SJA181" s="176"/>
      <c r="SJB181" s="176"/>
      <c r="SJC181" s="176"/>
      <c r="SJD181" s="176"/>
      <c r="SJE181" s="176"/>
      <c r="SJF181" s="176"/>
      <c r="SJG181" s="176"/>
      <c r="SJH181" s="176"/>
      <c r="SJI181" s="176"/>
      <c r="SJJ181" s="176"/>
      <c r="SJK181" s="176"/>
      <c r="SJL181" s="176"/>
      <c r="SJM181" s="176"/>
      <c r="SJN181" s="176"/>
      <c r="SJO181" s="176"/>
      <c r="SJP181" s="176"/>
      <c r="SJQ181" s="176"/>
      <c r="SJR181" s="176"/>
      <c r="SJS181" s="176"/>
      <c r="SJT181" s="176"/>
      <c r="SJU181" s="176"/>
      <c r="SJV181" s="176"/>
      <c r="SJW181" s="176"/>
      <c r="SJX181" s="176"/>
      <c r="SJY181" s="176"/>
      <c r="SJZ181" s="176"/>
      <c r="SKA181" s="176"/>
      <c r="SKB181" s="176"/>
      <c r="SKC181" s="176"/>
      <c r="SKD181" s="176"/>
      <c r="SKE181" s="176"/>
      <c r="SKF181" s="176"/>
      <c r="SKG181" s="176"/>
      <c r="SKH181" s="176"/>
      <c r="SKI181" s="176"/>
      <c r="SKJ181" s="176"/>
      <c r="SKK181" s="176"/>
      <c r="SKL181" s="176"/>
      <c r="SKM181" s="176"/>
      <c r="SKN181" s="176"/>
      <c r="SKO181" s="176"/>
      <c r="SKP181" s="176"/>
      <c r="SKQ181" s="176"/>
      <c r="SKR181" s="176"/>
      <c r="SKS181" s="176"/>
      <c r="SKT181" s="176"/>
      <c r="SKU181" s="176"/>
      <c r="SKV181" s="176"/>
      <c r="SKW181" s="176"/>
      <c r="SKX181" s="176"/>
      <c r="SKY181" s="176"/>
      <c r="SKZ181" s="176"/>
      <c r="SLA181" s="176"/>
      <c r="SLB181" s="176"/>
      <c r="SLC181" s="176"/>
      <c r="SLD181" s="176"/>
      <c r="SLE181" s="176"/>
      <c r="SLF181" s="176"/>
      <c r="SLG181" s="176"/>
      <c r="SLH181" s="176"/>
      <c r="SLI181" s="176"/>
      <c r="SLJ181" s="176"/>
      <c r="SLK181" s="176"/>
      <c r="SLL181" s="176"/>
      <c r="SLM181" s="176"/>
      <c r="SLN181" s="176"/>
      <c r="SLO181" s="176"/>
      <c r="SLP181" s="176"/>
      <c r="SLQ181" s="176"/>
      <c r="SLR181" s="176"/>
      <c r="SLS181" s="176"/>
      <c r="SLT181" s="176"/>
      <c r="SLU181" s="176"/>
      <c r="SLV181" s="176"/>
      <c r="SLW181" s="176"/>
      <c r="SLX181" s="176"/>
      <c r="SLY181" s="176"/>
      <c r="SLZ181" s="176"/>
      <c r="SMA181" s="176"/>
      <c r="SMB181" s="176"/>
      <c r="SMC181" s="176"/>
      <c r="SMD181" s="176"/>
      <c r="SME181" s="176"/>
      <c r="SMF181" s="176"/>
      <c r="SMG181" s="176"/>
      <c r="SMH181" s="176"/>
      <c r="SMI181" s="176"/>
      <c r="SMJ181" s="176"/>
      <c r="SMK181" s="176"/>
      <c r="SML181" s="176"/>
      <c r="SMM181" s="176"/>
      <c r="SMN181" s="176"/>
      <c r="SMO181" s="176"/>
      <c r="SMP181" s="176"/>
      <c r="SMQ181" s="176"/>
      <c r="SMR181" s="176"/>
      <c r="SMS181" s="176"/>
      <c r="SMT181" s="176"/>
      <c r="SMU181" s="176"/>
      <c r="SMV181" s="176"/>
      <c r="SMW181" s="176"/>
      <c r="SMX181" s="176"/>
      <c r="SMY181" s="176"/>
      <c r="SMZ181" s="176"/>
      <c r="SNA181" s="176"/>
      <c r="SNB181" s="176"/>
      <c r="SNC181" s="176"/>
      <c r="SND181" s="176"/>
      <c r="SNE181" s="176"/>
      <c r="SNF181" s="176"/>
      <c r="SNG181" s="176"/>
      <c r="SNH181" s="176"/>
      <c r="SNI181" s="176"/>
      <c r="SNJ181" s="176"/>
      <c r="SNK181" s="176"/>
      <c r="SNL181" s="176"/>
      <c r="SNM181" s="176"/>
      <c r="SNN181" s="176"/>
      <c r="SNO181" s="176"/>
      <c r="SNP181" s="176"/>
      <c r="SNQ181" s="176"/>
      <c r="SNR181" s="176"/>
      <c r="SNS181" s="176"/>
      <c r="SNT181" s="176"/>
      <c r="SNU181" s="176"/>
      <c r="SNV181" s="176"/>
      <c r="SNW181" s="176"/>
      <c r="SNX181" s="176"/>
      <c r="SNY181" s="176"/>
      <c r="SNZ181" s="176"/>
      <c r="SOA181" s="176"/>
      <c r="SOB181" s="176"/>
      <c r="SOC181" s="176"/>
      <c r="SOD181" s="176"/>
      <c r="SOE181" s="176"/>
      <c r="SOF181" s="176"/>
      <c r="SOG181" s="176"/>
      <c r="SOH181" s="176"/>
      <c r="SOI181" s="176"/>
      <c r="SOJ181" s="176"/>
      <c r="SOK181" s="176"/>
      <c r="SOL181" s="176"/>
      <c r="SOM181" s="176"/>
      <c r="SON181" s="176"/>
      <c r="SOO181" s="176"/>
      <c r="SOP181" s="176"/>
      <c r="SOQ181" s="176"/>
      <c r="SOR181" s="176"/>
      <c r="SOS181" s="176"/>
      <c r="SOT181" s="176"/>
      <c r="SOU181" s="176"/>
      <c r="SOV181" s="176"/>
      <c r="SOW181" s="176"/>
      <c r="SOX181" s="176"/>
      <c r="SOY181" s="176"/>
      <c r="SOZ181" s="176"/>
      <c r="SPA181" s="176"/>
      <c r="SPB181" s="176"/>
      <c r="SPC181" s="176"/>
      <c r="SPD181" s="176"/>
      <c r="SPE181" s="176"/>
      <c r="SPF181" s="176"/>
      <c r="SPG181" s="176"/>
      <c r="SPH181" s="176"/>
      <c r="SPI181" s="176"/>
      <c r="SPJ181" s="176"/>
      <c r="SPK181" s="176"/>
      <c r="SPL181" s="176"/>
      <c r="SPM181" s="176"/>
      <c r="SPN181" s="176"/>
      <c r="SPO181" s="176"/>
      <c r="SPP181" s="176"/>
      <c r="SPQ181" s="176"/>
      <c r="SPR181" s="176"/>
      <c r="SPS181" s="176"/>
      <c r="SPT181" s="176"/>
      <c r="SPU181" s="176"/>
      <c r="SPV181" s="176"/>
      <c r="SPW181" s="176"/>
      <c r="SPX181" s="176"/>
      <c r="SPY181" s="176"/>
      <c r="SPZ181" s="176"/>
      <c r="SQA181" s="176"/>
      <c r="SQB181" s="176"/>
      <c r="SQC181" s="176"/>
      <c r="SQD181" s="176"/>
      <c r="SQE181" s="176"/>
      <c r="SQF181" s="176"/>
      <c r="SQG181" s="176"/>
      <c r="SQH181" s="176"/>
      <c r="SQI181" s="176"/>
      <c r="SQJ181" s="176"/>
      <c r="SQK181" s="176"/>
      <c r="SQL181" s="176"/>
      <c r="SQM181" s="176"/>
      <c r="SQN181" s="176"/>
      <c r="SQO181" s="176"/>
      <c r="SQP181" s="176"/>
      <c r="SQQ181" s="176"/>
      <c r="SQR181" s="176"/>
      <c r="SQS181" s="176"/>
      <c r="SQT181" s="176"/>
      <c r="SQU181" s="176"/>
      <c r="SQV181" s="176"/>
      <c r="SQW181" s="176"/>
      <c r="SQX181" s="176"/>
      <c r="SQY181" s="176"/>
      <c r="SQZ181" s="176"/>
      <c r="SRA181" s="176"/>
      <c r="SRB181" s="176"/>
      <c r="SRC181" s="176"/>
      <c r="SRD181" s="176"/>
      <c r="SRE181" s="176"/>
      <c r="SRF181" s="176"/>
      <c r="SRG181" s="176"/>
      <c r="SRH181" s="176"/>
      <c r="SRI181" s="176"/>
      <c r="SRJ181" s="176"/>
      <c r="SRK181" s="176"/>
      <c r="SRL181" s="176"/>
      <c r="SRM181" s="176"/>
      <c r="SRN181" s="176"/>
      <c r="SRO181" s="176"/>
      <c r="SRP181" s="176"/>
      <c r="SRQ181" s="176"/>
      <c r="SRR181" s="176"/>
      <c r="SRS181" s="176"/>
      <c r="SRT181" s="176"/>
      <c r="SRU181" s="176"/>
      <c r="SRV181" s="176"/>
      <c r="SRW181" s="176"/>
      <c r="SRX181" s="176"/>
      <c r="SRY181" s="176"/>
      <c r="SRZ181" s="176"/>
      <c r="SSA181" s="176"/>
      <c r="SSB181" s="176"/>
      <c r="SSC181" s="176"/>
      <c r="SSD181" s="176"/>
      <c r="SSE181" s="176"/>
      <c r="SSF181" s="176"/>
      <c r="SSG181" s="176"/>
      <c r="SSH181" s="176"/>
      <c r="SSI181" s="176"/>
      <c r="SSJ181" s="176"/>
      <c r="SSK181" s="176"/>
      <c r="SSL181" s="176"/>
      <c r="SSM181" s="176"/>
      <c r="SSN181" s="176"/>
      <c r="SSO181" s="176"/>
      <c r="SSP181" s="176"/>
      <c r="SSQ181" s="176"/>
      <c r="SSR181" s="176"/>
      <c r="SSS181" s="176"/>
      <c r="SST181" s="176"/>
      <c r="SSU181" s="176"/>
      <c r="SSV181" s="176"/>
      <c r="SSW181" s="176"/>
      <c r="SSX181" s="176"/>
      <c r="SSY181" s="176"/>
      <c r="SSZ181" s="176"/>
      <c r="STA181" s="176"/>
      <c r="STB181" s="176"/>
      <c r="STC181" s="176"/>
      <c r="STD181" s="176"/>
      <c r="STE181" s="176"/>
      <c r="STF181" s="176"/>
      <c r="STG181" s="176"/>
      <c r="STH181" s="176"/>
      <c r="STI181" s="176"/>
      <c r="STJ181" s="176"/>
      <c r="STK181" s="176"/>
      <c r="STL181" s="176"/>
      <c r="STM181" s="176"/>
      <c r="STN181" s="176"/>
      <c r="STO181" s="176"/>
      <c r="STP181" s="176"/>
      <c r="STQ181" s="176"/>
      <c r="STR181" s="176"/>
      <c r="STS181" s="176"/>
      <c r="STT181" s="176"/>
      <c r="STU181" s="176"/>
      <c r="STV181" s="176"/>
      <c r="STW181" s="176"/>
      <c r="STX181" s="176"/>
      <c r="STY181" s="176"/>
      <c r="STZ181" s="176"/>
      <c r="SUA181" s="176"/>
      <c r="SUB181" s="176"/>
      <c r="SUC181" s="176"/>
      <c r="SUD181" s="176"/>
      <c r="SUE181" s="176"/>
      <c r="SUF181" s="176"/>
      <c r="SUG181" s="176"/>
      <c r="SUH181" s="176"/>
      <c r="SUI181" s="176"/>
      <c r="SUJ181" s="176"/>
      <c r="SUK181" s="176"/>
      <c r="SUL181" s="176"/>
      <c r="SUM181" s="176"/>
      <c r="SUN181" s="176"/>
      <c r="SUO181" s="176"/>
      <c r="SUP181" s="176"/>
      <c r="SUQ181" s="176"/>
      <c r="SUR181" s="176"/>
      <c r="SUS181" s="176"/>
      <c r="SUT181" s="176"/>
      <c r="SUU181" s="176"/>
      <c r="SUV181" s="176"/>
      <c r="SUW181" s="176"/>
      <c r="SUX181" s="176"/>
      <c r="SUY181" s="176"/>
      <c r="SUZ181" s="176"/>
      <c r="SVA181" s="176"/>
      <c r="SVB181" s="176"/>
      <c r="SVC181" s="176"/>
      <c r="SVD181" s="176"/>
      <c r="SVE181" s="176"/>
      <c r="SVF181" s="176"/>
      <c r="SVG181" s="176"/>
      <c r="SVH181" s="176"/>
      <c r="SVI181" s="176"/>
      <c r="SVJ181" s="176"/>
      <c r="SVK181" s="176"/>
      <c r="SVL181" s="176"/>
      <c r="SVM181" s="176"/>
      <c r="SVN181" s="176"/>
      <c r="SVO181" s="176"/>
      <c r="SVP181" s="176"/>
      <c r="SVQ181" s="176"/>
      <c r="SVR181" s="176"/>
      <c r="SVS181" s="176"/>
      <c r="SVT181" s="176"/>
      <c r="SVU181" s="176"/>
      <c r="SVV181" s="176"/>
      <c r="SVW181" s="176"/>
      <c r="SVX181" s="176"/>
      <c r="SVY181" s="176"/>
      <c r="SVZ181" s="176"/>
      <c r="SWA181" s="176"/>
      <c r="SWB181" s="176"/>
      <c r="SWC181" s="176"/>
      <c r="SWD181" s="176"/>
      <c r="SWE181" s="176"/>
      <c r="SWF181" s="176"/>
      <c r="SWG181" s="176"/>
      <c r="SWH181" s="176"/>
      <c r="SWI181" s="176"/>
      <c r="SWJ181" s="176"/>
      <c r="SWK181" s="176"/>
      <c r="SWL181" s="176"/>
      <c r="SWM181" s="176"/>
      <c r="SWN181" s="176"/>
      <c r="SWO181" s="176"/>
      <c r="SWP181" s="176"/>
      <c r="SWQ181" s="176"/>
      <c r="SWR181" s="176"/>
      <c r="SWS181" s="176"/>
      <c r="SWT181" s="176"/>
      <c r="SWU181" s="176"/>
      <c r="SWV181" s="176"/>
      <c r="SWW181" s="176"/>
      <c r="SWX181" s="176"/>
      <c r="SWY181" s="176"/>
      <c r="SWZ181" s="176"/>
      <c r="SXA181" s="176"/>
      <c r="SXB181" s="176"/>
      <c r="SXC181" s="176"/>
      <c r="SXD181" s="176"/>
      <c r="SXE181" s="176"/>
      <c r="SXF181" s="176"/>
      <c r="SXG181" s="176"/>
      <c r="SXH181" s="176"/>
      <c r="SXI181" s="176"/>
      <c r="SXJ181" s="176"/>
      <c r="SXK181" s="176"/>
      <c r="SXL181" s="176"/>
      <c r="SXM181" s="176"/>
      <c r="SXN181" s="176"/>
      <c r="SXO181" s="176"/>
      <c r="SXP181" s="176"/>
      <c r="SXQ181" s="176"/>
      <c r="SXR181" s="176"/>
      <c r="SXS181" s="176"/>
      <c r="SXT181" s="176"/>
      <c r="SXU181" s="176"/>
      <c r="SXV181" s="176"/>
      <c r="SXW181" s="176"/>
      <c r="SXX181" s="176"/>
      <c r="SXY181" s="176"/>
      <c r="SXZ181" s="176"/>
      <c r="SYA181" s="176"/>
      <c r="SYB181" s="176"/>
      <c r="SYC181" s="176"/>
      <c r="SYD181" s="176"/>
      <c r="SYE181" s="176"/>
      <c r="SYF181" s="176"/>
      <c r="SYG181" s="176"/>
      <c r="SYH181" s="176"/>
      <c r="SYI181" s="176"/>
      <c r="SYJ181" s="176"/>
      <c r="SYK181" s="176"/>
      <c r="SYL181" s="176"/>
      <c r="SYM181" s="176"/>
      <c r="SYN181" s="176"/>
      <c r="SYO181" s="176"/>
      <c r="SYP181" s="176"/>
      <c r="SYQ181" s="176"/>
      <c r="SYR181" s="176"/>
      <c r="SYS181" s="176"/>
      <c r="SYT181" s="176"/>
      <c r="SYU181" s="176"/>
      <c r="SYV181" s="176"/>
      <c r="SYW181" s="176"/>
      <c r="SYX181" s="176"/>
      <c r="SYY181" s="176"/>
      <c r="SYZ181" s="176"/>
      <c r="SZA181" s="176"/>
      <c r="SZB181" s="176"/>
      <c r="SZC181" s="176"/>
      <c r="SZD181" s="176"/>
      <c r="SZE181" s="176"/>
      <c r="SZF181" s="176"/>
      <c r="SZG181" s="176"/>
      <c r="SZH181" s="176"/>
      <c r="SZI181" s="176"/>
      <c r="SZJ181" s="176"/>
      <c r="SZK181" s="176"/>
      <c r="SZL181" s="176"/>
      <c r="SZM181" s="176"/>
      <c r="SZN181" s="176"/>
      <c r="SZO181" s="176"/>
      <c r="SZP181" s="176"/>
      <c r="SZQ181" s="176"/>
      <c r="SZR181" s="176"/>
      <c r="SZS181" s="176"/>
      <c r="SZT181" s="176"/>
      <c r="SZU181" s="176"/>
      <c r="SZV181" s="176"/>
      <c r="SZW181" s="176"/>
      <c r="SZX181" s="176"/>
      <c r="SZY181" s="176"/>
      <c r="SZZ181" s="176"/>
      <c r="TAA181" s="176"/>
      <c r="TAB181" s="176"/>
      <c r="TAC181" s="176"/>
      <c r="TAD181" s="176"/>
      <c r="TAE181" s="176"/>
      <c r="TAF181" s="176"/>
      <c r="TAG181" s="176"/>
      <c r="TAH181" s="176"/>
      <c r="TAI181" s="176"/>
      <c r="TAJ181" s="176"/>
      <c r="TAK181" s="176"/>
      <c r="TAL181" s="176"/>
      <c r="TAM181" s="176"/>
      <c r="TAN181" s="176"/>
      <c r="TAO181" s="176"/>
      <c r="TAP181" s="176"/>
      <c r="TAQ181" s="176"/>
      <c r="TAR181" s="176"/>
      <c r="TAS181" s="176"/>
      <c r="TAT181" s="176"/>
      <c r="TAU181" s="176"/>
      <c r="TAV181" s="176"/>
      <c r="TAW181" s="176"/>
      <c r="TAX181" s="176"/>
      <c r="TAY181" s="176"/>
      <c r="TAZ181" s="176"/>
      <c r="TBA181" s="176"/>
      <c r="TBB181" s="176"/>
      <c r="TBC181" s="176"/>
      <c r="TBD181" s="176"/>
      <c r="TBE181" s="176"/>
      <c r="TBF181" s="176"/>
      <c r="TBG181" s="176"/>
      <c r="TBH181" s="176"/>
      <c r="TBI181" s="176"/>
      <c r="TBJ181" s="176"/>
      <c r="TBK181" s="176"/>
      <c r="TBL181" s="176"/>
      <c r="TBM181" s="176"/>
      <c r="TBN181" s="176"/>
      <c r="TBO181" s="176"/>
      <c r="TBP181" s="176"/>
      <c r="TBQ181" s="176"/>
      <c r="TBR181" s="176"/>
      <c r="TBS181" s="176"/>
      <c r="TBT181" s="176"/>
      <c r="TBU181" s="176"/>
      <c r="TBV181" s="176"/>
      <c r="TBW181" s="176"/>
      <c r="TBX181" s="176"/>
      <c r="TBY181" s="176"/>
      <c r="TBZ181" s="176"/>
      <c r="TCA181" s="176"/>
      <c r="TCB181" s="176"/>
      <c r="TCC181" s="176"/>
      <c r="TCD181" s="176"/>
      <c r="TCE181" s="176"/>
      <c r="TCF181" s="176"/>
      <c r="TCG181" s="176"/>
      <c r="TCH181" s="176"/>
      <c r="TCI181" s="176"/>
      <c r="TCJ181" s="176"/>
      <c r="TCK181" s="176"/>
      <c r="TCL181" s="176"/>
      <c r="TCM181" s="176"/>
      <c r="TCN181" s="176"/>
      <c r="TCO181" s="176"/>
      <c r="TCP181" s="176"/>
      <c r="TCQ181" s="176"/>
      <c r="TCR181" s="176"/>
      <c r="TCS181" s="176"/>
      <c r="TCT181" s="176"/>
      <c r="TCU181" s="176"/>
      <c r="TCV181" s="176"/>
      <c r="TCW181" s="176"/>
      <c r="TCX181" s="176"/>
      <c r="TCY181" s="176"/>
      <c r="TCZ181" s="176"/>
      <c r="TDA181" s="176"/>
      <c r="TDB181" s="176"/>
      <c r="TDC181" s="176"/>
      <c r="TDD181" s="176"/>
      <c r="TDE181" s="176"/>
      <c r="TDF181" s="176"/>
      <c r="TDG181" s="176"/>
      <c r="TDH181" s="176"/>
      <c r="TDI181" s="176"/>
      <c r="TDJ181" s="176"/>
      <c r="TDK181" s="176"/>
      <c r="TDL181" s="176"/>
      <c r="TDM181" s="176"/>
      <c r="TDN181" s="176"/>
      <c r="TDO181" s="176"/>
      <c r="TDP181" s="176"/>
      <c r="TDQ181" s="176"/>
      <c r="TDR181" s="176"/>
      <c r="TDS181" s="176"/>
      <c r="TDT181" s="176"/>
      <c r="TDU181" s="176"/>
      <c r="TDV181" s="176"/>
      <c r="TDW181" s="176"/>
      <c r="TDX181" s="176"/>
      <c r="TDY181" s="176"/>
      <c r="TDZ181" s="176"/>
      <c r="TEA181" s="176"/>
      <c r="TEB181" s="176"/>
      <c r="TEC181" s="176"/>
      <c r="TED181" s="176"/>
      <c r="TEE181" s="176"/>
      <c r="TEF181" s="176"/>
      <c r="TEG181" s="176"/>
      <c r="TEH181" s="176"/>
      <c r="TEI181" s="176"/>
      <c r="TEJ181" s="176"/>
      <c r="TEK181" s="176"/>
      <c r="TEL181" s="176"/>
      <c r="TEM181" s="176"/>
      <c r="TEN181" s="176"/>
      <c r="TEO181" s="176"/>
      <c r="TEP181" s="176"/>
      <c r="TEQ181" s="176"/>
      <c r="TER181" s="176"/>
      <c r="TES181" s="176"/>
      <c r="TET181" s="176"/>
      <c r="TEU181" s="176"/>
      <c r="TEV181" s="176"/>
      <c r="TEW181" s="176"/>
      <c r="TEX181" s="176"/>
      <c r="TEY181" s="176"/>
      <c r="TEZ181" s="176"/>
      <c r="TFA181" s="176"/>
      <c r="TFB181" s="176"/>
      <c r="TFC181" s="176"/>
      <c r="TFD181" s="176"/>
      <c r="TFE181" s="176"/>
      <c r="TFF181" s="176"/>
      <c r="TFG181" s="176"/>
      <c r="TFH181" s="176"/>
      <c r="TFI181" s="176"/>
      <c r="TFJ181" s="176"/>
      <c r="TFK181" s="176"/>
      <c r="TFL181" s="176"/>
      <c r="TFM181" s="176"/>
      <c r="TFN181" s="176"/>
      <c r="TFO181" s="176"/>
      <c r="TFP181" s="176"/>
      <c r="TFQ181" s="176"/>
      <c r="TFR181" s="176"/>
      <c r="TFS181" s="176"/>
      <c r="TFT181" s="176"/>
      <c r="TFU181" s="176"/>
      <c r="TFV181" s="176"/>
      <c r="TFW181" s="176"/>
      <c r="TFX181" s="176"/>
      <c r="TFY181" s="176"/>
      <c r="TFZ181" s="176"/>
      <c r="TGA181" s="176"/>
      <c r="TGB181" s="176"/>
      <c r="TGC181" s="176"/>
      <c r="TGD181" s="176"/>
      <c r="TGE181" s="176"/>
      <c r="TGF181" s="176"/>
      <c r="TGG181" s="176"/>
      <c r="TGH181" s="176"/>
      <c r="TGI181" s="176"/>
      <c r="TGJ181" s="176"/>
      <c r="TGK181" s="176"/>
      <c r="TGL181" s="176"/>
      <c r="TGM181" s="176"/>
      <c r="TGN181" s="176"/>
      <c r="TGO181" s="176"/>
      <c r="TGP181" s="176"/>
      <c r="TGQ181" s="176"/>
      <c r="TGR181" s="176"/>
      <c r="TGS181" s="176"/>
      <c r="TGT181" s="176"/>
      <c r="TGU181" s="176"/>
      <c r="TGV181" s="176"/>
      <c r="TGW181" s="176"/>
      <c r="TGX181" s="176"/>
      <c r="TGY181" s="176"/>
      <c r="TGZ181" s="176"/>
      <c r="THA181" s="176"/>
      <c r="THB181" s="176"/>
      <c r="THC181" s="176"/>
      <c r="THD181" s="176"/>
      <c r="THE181" s="176"/>
      <c r="THF181" s="176"/>
      <c r="THG181" s="176"/>
      <c r="THH181" s="176"/>
      <c r="THI181" s="176"/>
      <c r="THJ181" s="176"/>
      <c r="THK181" s="176"/>
      <c r="THL181" s="176"/>
      <c r="THM181" s="176"/>
      <c r="THN181" s="176"/>
      <c r="THO181" s="176"/>
      <c r="THP181" s="176"/>
      <c r="THQ181" s="176"/>
      <c r="THR181" s="176"/>
      <c r="THS181" s="176"/>
      <c r="THT181" s="176"/>
      <c r="THU181" s="176"/>
      <c r="THV181" s="176"/>
      <c r="THW181" s="176"/>
      <c r="THX181" s="176"/>
      <c r="THY181" s="176"/>
      <c r="THZ181" s="176"/>
      <c r="TIA181" s="176"/>
      <c r="TIB181" s="176"/>
      <c r="TIC181" s="176"/>
      <c r="TID181" s="176"/>
      <c r="TIE181" s="176"/>
      <c r="TIF181" s="176"/>
      <c r="TIG181" s="176"/>
      <c r="TIH181" s="176"/>
      <c r="TII181" s="176"/>
      <c r="TIJ181" s="176"/>
      <c r="TIK181" s="176"/>
      <c r="TIL181" s="176"/>
      <c r="TIM181" s="176"/>
      <c r="TIN181" s="176"/>
      <c r="TIO181" s="176"/>
      <c r="TIP181" s="176"/>
      <c r="TIQ181" s="176"/>
      <c r="TIR181" s="176"/>
      <c r="TIS181" s="176"/>
      <c r="TIT181" s="176"/>
      <c r="TIU181" s="176"/>
      <c r="TIV181" s="176"/>
      <c r="TIW181" s="176"/>
      <c r="TIX181" s="176"/>
      <c r="TIY181" s="176"/>
      <c r="TIZ181" s="176"/>
      <c r="TJA181" s="176"/>
      <c r="TJB181" s="176"/>
      <c r="TJC181" s="176"/>
      <c r="TJD181" s="176"/>
      <c r="TJE181" s="176"/>
      <c r="TJF181" s="176"/>
      <c r="TJG181" s="176"/>
      <c r="TJH181" s="176"/>
      <c r="TJI181" s="176"/>
      <c r="TJJ181" s="176"/>
      <c r="TJK181" s="176"/>
      <c r="TJL181" s="176"/>
      <c r="TJM181" s="176"/>
      <c r="TJN181" s="176"/>
      <c r="TJO181" s="176"/>
      <c r="TJP181" s="176"/>
      <c r="TJQ181" s="176"/>
      <c r="TJR181" s="176"/>
      <c r="TJS181" s="176"/>
      <c r="TJT181" s="176"/>
      <c r="TJU181" s="176"/>
      <c r="TJV181" s="176"/>
      <c r="TJW181" s="176"/>
      <c r="TJX181" s="176"/>
      <c r="TJY181" s="176"/>
      <c r="TJZ181" s="176"/>
      <c r="TKA181" s="176"/>
      <c r="TKB181" s="176"/>
      <c r="TKC181" s="176"/>
      <c r="TKD181" s="176"/>
      <c r="TKE181" s="176"/>
      <c r="TKF181" s="176"/>
      <c r="TKG181" s="176"/>
      <c r="TKH181" s="176"/>
      <c r="TKI181" s="176"/>
      <c r="TKJ181" s="176"/>
      <c r="TKK181" s="176"/>
      <c r="TKL181" s="176"/>
      <c r="TKM181" s="176"/>
      <c r="TKN181" s="176"/>
      <c r="TKO181" s="176"/>
      <c r="TKP181" s="176"/>
      <c r="TKQ181" s="176"/>
      <c r="TKR181" s="176"/>
      <c r="TKS181" s="176"/>
      <c r="TKT181" s="176"/>
      <c r="TKU181" s="176"/>
      <c r="TKV181" s="176"/>
      <c r="TKW181" s="176"/>
      <c r="TKX181" s="176"/>
      <c r="TKY181" s="176"/>
      <c r="TKZ181" s="176"/>
      <c r="TLA181" s="176"/>
      <c r="TLB181" s="176"/>
      <c r="TLC181" s="176"/>
      <c r="TLD181" s="176"/>
      <c r="TLE181" s="176"/>
      <c r="TLF181" s="176"/>
      <c r="TLG181" s="176"/>
      <c r="TLH181" s="176"/>
      <c r="TLI181" s="176"/>
      <c r="TLJ181" s="176"/>
      <c r="TLK181" s="176"/>
      <c r="TLL181" s="176"/>
      <c r="TLM181" s="176"/>
      <c r="TLN181" s="176"/>
      <c r="TLO181" s="176"/>
      <c r="TLP181" s="176"/>
      <c r="TLQ181" s="176"/>
      <c r="TLR181" s="176"/>
      <c r="TLS181" s="176"/>
      <c r="TLT181" s="176"/>
      <c r="TLU181" s="176"/>
      <c r="TLV181" s="176"/>
      <c r="TLW181" s="176"/>
      <c r="TLX181" s="176"/>
      <c r="TLY181" s="176"/>
      <c r="TLZ181" s="176"/>
      <c r="TMA181" s="176"/>
      <c r="TMB181" s="176"/>
      <c r="TMC181" s="176"/>
      <c r="TMD181" s="176"/>
      <c r="TME181" s="176"/>
      <c r="TMF181" s="176"/>
      <c r="TMG181" s="176"/>
      <c r="TMH181" s="176"/>
      <c r="TMI181" s="176"/>
      <c r="TMJ181" s="176"/>
      <c r="TMK181" s="176"/>
      <c r="TML181" s="176"/>
      <c r="TMM181" s="176"/>
      <c r="TMN181" s="176"/>
      <c r="TMO181" s="176"/>
      <c r="TMP181" s="176"/>
      <c r="TMQ181" s="176"/>
      <c r="TMR181" s="176"/>
      <c r="TMS181" s="176"/>
      <c r="TMT181" s="176"/>
      <c r="TMU181" s="176"/>
      <c r="TMV181" s="176"/>
      <c r="TMW181" s="176"/>
      <c r="TMX181" s="176"/>
      <c r="TMY181" s="176"/>
      <c r="TMZ181" s="176"/>
      <c r="TNA181" s="176"/>
      <c r="TNB181" s="176"/>
      <c r="TNC181" s="176"/>
      <c r="TND181" s="176"/>
      <c r="TNE181" s="176"/>
      <c r="TNF181" s="176"/>
      <c r="TNG181" s="176"/>
      <c r="TNH181" s="176"/>
      <c r="TNI181" s="176"/>
      <c r="TNJ181" s="176"/>
      <c r="TNK181" s="176"/>
      <c r="TNL181" s="176"/>
      <c r="TNM181" s="176"/>
      <c r="TNN181" s="176"/>
      <c r="TNO181" s="176"/>
      <c r="TNP181" s="176"/>
      <c r="TNQ181" s="176"/>
      <c r="TNR181" s="176"/>
      <c r="TNS181" s="176"/>
      <c r="TNT181" s="176"/>
      <c r="TNU181" s="176"/>
      <c r="TNV181" s="176"/>
      <c r="TNW181" s="176"/>
      <c r="TNX181" s="176"/>
      <c r="TNY181" s="176"/>
      <c r="TNZ181" s="176"/>
      <c r="TOA181" s="176"/>
      <c r="TOB181" s="176"/>
      <c r="TOC181" s="176"/>
      <c r="TOD181" s="176"/>
      <c r="TOE181" s="176"/>
      <c r="TOF181" s="176"/>
      <c r="TOG181" s="176"/>
      <c r="TOH181" s="176"/>
      <c r="TOI181" s="176"/>
      <c r="TOJ181" s="176"/>
      <c r="TOK181" s="176"/>
      <c r="TOL181" s="176"/>
      <c r="TOM181" s="176"/>
      <c r="TON181" s="176"/>
      <c r="TOO181" s="176"/>
      <c r="TOP181" s="176"/>
      <c r="TOQ181" s="176"/>
      <c r="TOR181" s="176"/>
      <c r="TOS181" s="176"/>
      <c r="TOT181" s="176"/>
      <c r="TOU181" s="176"/>
      <c r="TOV181" s="176"/>
      <c r="TOW181" s="176"/>
      <c r="TOX181" s="176"/>
      <c r="TOY181" s="176"/>
      <c r="TOZ181" s="176"/>
      <c r="TPA181" s="176"/>
      <c r="TPB181" s="176"/>
      <c r="TPC181" s="176"/>
      <c r="TPD181" s="176"/>
      <c r="TPE181" s="176"/>
      <c r="TPF181" s="176"/>
      <c r="TPG181" s="176"/>
      <c r="TPH181" s="176"/>
      <c r="TPI181" s="176"/>
      <c r="TPJ181" s="176"/>
      <c r="TPK181" s="176"/>
      <c r="TPL181" s="176"/>
      <c r="TPM181" s="176"/>
      <c r="TPN181" s="176"/>
      <c r="TPO181" s="176"/>
      <c r="TPP181" s="176"/>
      <c r="TPQ181" s="176"/>
      <c r="TPR181" s="176"/>
      <c r="TPS181" s="176"/>
      <c r="TPT181" s="176"/>
      <c r="TPU181" s="176"/>
      <c r="TPV181" s="176"/>
      <c r="TPW181" s="176"/>
      <c r="TPX181" s="176"/>
      <c r="TPY181" s="176"/>
      <c r="TPZ181" s="176"/>
      <c r="TQA181" s="176"/>
      <c r="TQB181" s="176"/>
      <c r="TQC181" s="176"/>
      <c r="TQD181" s="176"/>
      <c r="TQE181" s="176"/>
      <c r="TQF181" s="176"/>
      <c r="TQG181" s="176"/>
      <c r="TQH181" s="176"/>
      <c r="TQI181" s="176"/>
      <c r="TQJ181" s="176"/>
      <c r="TQK181" s="176"/>
      <c r="TQL181" s="176"/>
      <c r="TQM181" s="176"/>
      <c r="TQN181" s="176"/>
      <c r="TQO181" s="176"/>
      <c r="TQP181" s="176"/>
      <c r="TQQ181" s="176"/>
      <c r="TQR181" s="176"/>
      <c r="TQS181" s="176"/>
      <c r="TQT181" s="176"/>
      <c r="TQU181" s="176"/>
      <c r="TQV181" s="176"/>
      <c r="TQW181" s="176"/>
      <c r="TQX181" s="176"/>
      <c r="TQY181" s="176"/>
      <c r="TQZ181" s="176"/>
      <c r="TRA181" s="176"/>
      <c r="TRB181" s="176"/>
      <c r="TRC181" s="176"/>
      <c r="TRD181" s="176"/>
      <c r="TRE181" s="176"/>
      <c r="TRF181" s="176"/>
      <c r="TRG181" s="176"/>
      <c r="TRH181" s="176"/>
      <c r="TRI181" s="176"/>
      <c r="TRJ181" s="176"/>
      <c r="TRK181" s="176"/>
      <c r="TRL181" s="176"/>
      <c r="TRM181" s="176"/>
      <c r="TRN181" s="176"/>
      <c r="TRO181" s="176"/>
      <c r="TRP181" s="176"/>
      <c r="TRQ181" s="176"/>
      <c r="TRR181" s="176"/>
      <c r="TRS181" s="176"/>
      <c r="TRT181" s="176"/>
      <c r="TRU181" s="176"/>
      <c r="TRV181" s="176"/>
      <c r="TRW181" s="176"/>
      <c r="TRX181" s="176"/>
      <c r="TRY181" s="176"/>
      <c r="TRZ181" s="176"/>
      <c r="TSA181" s="176"/>
      <c r="TSB181" s="176"/>
      <c r="TSC181" s="176"/>
      <c r="TSD181" s="176"/>
      <c r="TSE181" s="176"/>
      <c r="TSF181" s="176"/>
      <c r="TSG181" s="176"/>
      <c r="TSH181" s="176"/>
      <c r="TSI181" s="176"/>
      <c r="TSJ181" s="176"/>
      <c r="TSK181" s="176"/>
      <c r="TSL181" s="176"/>
      <c r="TSM181" s="176"/>
      <c r="TSN181" s="176"/>
      <c r="TSO181" s="176"/>
      <c r="TSP181" s="176"/>
      <c r="TSQ181" s="176"/>
      <c r="TSR181" s="176"/>
      <c r="TSS181" s="176"/>
      <c r="TST181" s="176"/>
      <c r="TSU181" s="176"/>
      <c r="TSV181" s="176"/>
      <c r="TSW181" s="176"/>
      <c r="TSX181" s="176"/>
      <c r="TSY181" s="176"/>
      <c r="TSZ181" s="176"/>
      <c r="TTA181" s="176"/>
      <c r="TTB181" s="176"/>
      <c r="TTC181" s="176"/>
      <c r="TTD181" s="176"/>
      <c r="TTE181" s="176"/>
      <c r="TTF181" s="176"/>
      <c r="TTG181" s="176"/>
      <c r="TTH181" s="176"/>
      <c r="TTI181" s="176"/>
      <c r="TTJ181" s="176"/>
      <c r="TTK181" s="176"/>
      <c r="TTL181" s="176"/>
      <c r="TTM181" s="176"/>
      <c r="TTN181" s="176"/>
      <c r="TTO181" s="176"/>
      <c r="TTP181" s="176"/>
      <c r="TTQ181" s="176"/>
      <c r="TTR181" s="176"/>
      <c r="TTS181" s="176"/>
      <c r="TTT181" s="176"/>
      <c r="TTU181" s="176"/>
      <c r="TTV181" s="176"/>
      <c r="TTW181" s="176"/>
      <c r="TTX181" s="176"/>
      <c r="TTY181" s="176"/>
      <c r="TTZ181" s="176"/>
      <c r="TUA181" s="176"/>
      <c r="TUB181" s="176"/>
      <c r="TUC181" s="176"/>
      <c r="TUD181" s="176"/>
      <c r="TUE181" s="176"/>
      <c r="TUF181" s="176"/>
      <c r="TUG181" s="176"/>
      <c r="TUH181" s="176"/>
      <c r="TUI181" s="176"/>
      <c r="TUJ181" s="176"/>
      <c r="TUK181" s="176"/>
      <c r="TUL181" s="176"/>
      <c r="TUM181" s="176"/>
      <c r="TUN181" s="176"/>
      <c r="TUO181" s="176"/>
      <c r="TUP181" s="176"/>
      <c r="TUQ181" s="176"/>
      <c r="TUR181" s="176"/>
      <c r="TUS181" s="176"/>
      <c r="TUT181" s="176"/>
      <c r="TUU181" s="176"/>
      <c r="TUV181" s="176"/>
      <c r="TUW181" s="176"/>
      <c r="TUX181" s="176"/>
      <c r="TUY181" s="176"/>
      <c r="TUZ181" s="176"/>
      <c r="TVA181" s="176"/>
      <c r="TVB181" s="176"/>
      <c r="TVC181" s="176"/>
      <c r="TVD181" s="176"/>
      <c r="TVE181" s="176"/>
      <c r="TVF181" s="176"/>
      <c r="TVG181" s="176"/>
      <c r="TVH181" s="176"/>
      <c r="TVI181" s="176"/>
      <c r="TVJ181" s="176"/>
      <c r="TVK181" s="176"/>
      <c r="TVL181" s="176"/>
      <c r="TVM181" s="176"/>
      <c r="TVN181" s="176"/>
      <c r="TVO181" s="176"/>
      <c r="TVP181" s="176"/>
      <c r="TVQ181" s="176"/>
      <c r="TVR181" s="176"/>
      <c r="TVS181" s="176"/>
      <c r="TVT181" s="176"/>
      <c r="TVU181" s="176"/>
      <c r="TVV181" s="176"/>
      <c r="TVW181" s="176"/>
      <c r="TVX181" s="176"/>
      <c r="TVY181" s="176"/>
      <c r="TVZ181" s="176"/>
      <c r="TWA181" s="176"/>
      <c r="TWB181" s="176"/>
      <c r="TWC181" s="176"/>
      <c r="TWD181" s="176"/>
      <c r="TWE181" s="176"/>
      <c r="TWF181" s="176"/>
      <c r="TWG181" s="176"/>
      <c r="TWH181" s="176"/>
      <c r="TWI181" s="176"/>
      <c r="TWJ181" s="176"/>
      <c r="TWK181" s="176"/>
      <c r="TWL181" s="176"/>
      <c r="TWM181" s="176"/>
      <c r="TWN181" s="176"/>
      <c r="TWO181" s="176"/>
      <c r="TWP181" s="176"/>
      <c r="TWQ181" s="176"/>
      <c r="TWR181" s="176"/>
      <c r="TWS181" s="176"/>
      <c r="TWT181" s="176"/>
      <c r="TWU181" s="176"/>
      <c r="TWV181" s="176"/>
      <c r="TWW181" s="176"/>
      <c r="TWX181" s="176"/>
      <c r="TWY181" s="176"/>
      <c r="TWZ181" s="176"/>
      <c r="TXA181" s="176"/>
      <c r="TXB181" s="176"/>
      <c r="TXC181" s="176"/>
      <c r="TXD181" s="176"/>
      <c r="TXE181" s="176"/>
      <c r="TXF181" s="176"/>
      <c r="TXG181" s="176"/>
      <c r="TXH181" s="176"/>
      <c r="TXI181" s="176"/>
      <c r="TXJ181" s="176"/>
      <c r="TXK181" s="176"/>
      <c r="TXL181" s="176"/>
      <c r="TXM181" s="176"/>
      <c r="TXN181" s="176"/>
      <c r="TXO181" s="176"/>
      <c r="TXP181" s="176"/>
      <c r="TXQ181" s="176"/>
      <c r="TXR181" s="176"/>
      <c r="TXS181" s="176"/>
      <c r="TXT181" s="176"/>
      <c r="TXU181" s="176"/>
      <c r="TXV181" s="176"/>
      <c r="TXW181" s="176"/>
      <c r="TXX181" s="176"/>
      <c r="TXY181" s="176"/>
      <c r="TXZ181" s="176"/>
      <c r="TYA181" s="176"/>
      <c r="TYB181" s="176"/>
      <c r="TYC181" s="176"/>
      <c r="TYD181" s="176"/>
      <c r="TYE181" s="176"/>
      <c r="TYF181" s="176"/>
      <c r="TYG181" s="176"/>
      <c r="TYH181" s="176"/>
      <c r="TYI181" s="176"/>
      <c r="TYJ181" s="176"/>
      <c r="TYK181" s="176"/>
      <c r="TYL181" s="176"/>
      <c r="TYM181" s="176"/>
      <c r="TYN181" s="176"/>
      <c r="TYO181" s="176"/>
      <c r="TYP181" s="176"/>
      <c r="TYQ181" s="176"/>
      <c r="TYR181" s="176"/>
      <c r="TYS181" s="176"/>
      <c r="TYT181" s="176"/>
      <c r="TYU181" s="176"/>
      <c r="TYV181" s="176"/>
      <c r="TYW181" s="176"/>
      <c r="TYX181" s="176"/>
      <c r="TYY181" s="176"/>
      <c r="TYZ181" s="176"/>
      <c r="TZA181" s="176"/>
      <c r="TZB181" s="176"/>
      <c r="TZC181" s="176"/>
      <c r="TZD181" s="176"/>
      <c r="TZE181" s="176"/>
      <c r="TZF181" s="176"/>
      <c r="TZG181" s="176"/>
      <c r="TZH181" s="176"/>
      <c r="TZI181" s="176"/>
      <c r="TZJ181" s="176"/>
      <c r="TZK181" s="176"/>
      <c r="TZL181" s="176"/>
      <c r="TZM181" s="176"/>
      <c r="TZN181" s="176"/>
      <c r="TZO181" s="176"/>
      <c r="TZP181" s="176"/>
      <c r="TZQ181" s="176"/>
      <c r="TZR181" s="176"/>
      <c r="TZS181" s="176"/>
      <c r="TZT181" s="176"/>
      <c r="TZU181" s="176"/>
      <c r="TZV181" s="176"/>
      <c r="TZW181" s="176"/>
      <c r="TZX181" s="176"/>
      <c r="TZY181" s="176"/>
      <c r="TZZ181" s="176"/>
      <c r="UAA181" s="176"/>
      <c r="UAB181" s="176"/>
      <c r="UAC181" s="176"/>
      <c r="UAD181" s="176"/>
      <c r="UAE181" s="176"/>
      <c r="UAF181" s="176"/>
      <c r="UAG181" s="176"/>
      <c r="UAH181" s="176"/>
      <c r="UAI181" s="176"/>
      <c r="UAJ181" s="176"/>
      <c r="UAK181" s="176"/>
      <c r="UAL181" s="176"/>
      <c r="UAM181" s="176"/>
      <c r="UAN181" s="176"/>
      <c r="UAO181" s="176"/>
      <c r="UAP181" s="176"/>
      <c r="UAQ181" s="176"/>
      <c r="UAR181" s="176"/>
      <c r="UAS181" s="176"/>
      <c r="UAT181" s="176"/>
      <c r="UAU181" s="176"/>
      <c r="UAV181" s="176"/>
      <c r="UAW181" s="176"/>
      <c r="UAX181" s="176"/>
      <c r="UAY181" s="176"/>
      <c r="UAZ181" s="176"/>
      <c r="UBA181" s="176"/>
      <c r="UBB181" s="176"/>
      <c r="UBC181" s="176"/>
      <c r="UBD181" s="176"/>
      <c r="UBE181" s="176"/>
      <c r="UBF181" s="176"/>
      <c r="UBG181" s="176"/>
      <c r="UBH181" s="176"/>
      <c r="UBI181" s="176"/>
      <c r="UBJ181" s="176"/>
      <c r="UBK181" s="176"/>
      <c r="UBL181" s="176"/>
      <c r="UBM181" s="176"/>
      <c r="UBN181" s="176"/>
      <c r="UBO181" s="176"/>
      <c r="UBP181" s="176"/>
      <c r="UBQ181" s="176"/>
      <c r="UBR181" s="176"/>
      <c r="UBS181" s="176"/>
      <c r="UBT181" s="176"/>
      <c r="UBU181" s="176"/>
      <c r="UBV181" s="176"/>
      <c r="UBW181" s="176"/>
      <c r="UBX181" s="176"/>
      <c r="UBY181" s="176"/>
      <c r="UBZ181" s="176"/>
      <c r="UCA181" s="176"/>
      <c r="UCB181" s="176"/>
      <c r="UCC181" s="176"/>
      <c r="UCD181" s="176"/>
      <c r="UCE181" s="176"/>
      <c r="UCF181" s="176"/>
      <c r="UCG181" s="176"/>
      <c r="UCH181" s="176"/>
      <c r="UCI181" s="176"/>
      <c r="UCJ181" s="176"/>
      <c r="UCK181" s="176"/>
      <c r="UCL181" s="176"/>
      <c r="UCM181" s="176"/>
      <c r="UCN181" s="176"/>
      <c r="UCO181" s="176"/>
      <c r="UCP181" s="176"/>
      <c r="UCQ181" s="176"/>
      <c r="UCR181" s="176"/>
      <c r="UCS181" s="176"/>
      <c r="UCT181" s="176"/>
      <c r="UCU181" s="176"/>
      <c r="UCV181" s="176"/>
      <c r="UCW181" s="176"/>
      <c r="UCX181" s="176"/>
      <c r="UCY181" s="176"/>
      <c r="UCZ181" s="176"/>
      <c r="UDA181" s="176"/>
      <c r="UDB181" s="176"/>
      <c r="UDC181" s="176"/>
      <c r="UDD181" s="176"/>
      <c r="UDE181" s="176"/>
      <c r="UDF181" s="176"/>
      <c r="UDG181" s="176"/>
      <c r="UDH181" s="176"/>
      <c r="UDI181" s="176"/>
      <c r="UDJ181" s="176"/>
      <c r="UDK181" s="176"/>
      <c r="UDL181" s="176"/>
      <c r="UDM181" s="176"/>
      <c r="UDN181" s="176"/>
      <c r="UDO181" s="176"/>
      <c r="UDP181" s="176"/>
      <c r="UDQ181" s="176"/>
      <c r="UDR181" s="176"/>
      <c r="UDS181" s="176"/>
      <c r="UDT181" s="176"/>
      <c r="UDU181" s="176"/>
      <c r="UDV181" s="176"/>
      <c r="UDW181" s="176"/>
      <c r="UDX181" s="176"/>
      <c r="UDY181" s="176"/>
      <c r="UDZ181" s="176"/>
      <c r="UEA181" s="176"/>
      <c r="UEB181" s="176"/>
      <c r="UEC181" s="176"/>
      <c r="UED181" s="176"/>
      <c r="UEE181" s="176"/>
      <c r="UEF181" s="176"/>
      <c r="UEG181" s="176"/>
      <c r="UEH181" s="176"/>
      <c r="UEI181" s="176"/>
      <c r="UEJ181" s="176"/>
      <c r="UEK181" s="176"/>
      <c r="UEL181" s="176"/>
      <c r="UEM181" s="176"/>
      <c r="UEN181" s="176"/>
      <c r="UEO181" s="176"/>
      <c r="UEP181" s="176"/>
      <c r="UEQ181" s="176"/>
      <c r="UER181" s="176"/>
      <c r="UES181" s="176"/>
      <c r="UET181" s="176"/>
      <c r="UEU181" s="176"/>
      <c r="UEV181" s="176"/>
      <c r="UEW181" s="176"/>
      <c r="UEX181" s="176"/>
      <c r="UEY181" s="176"/>
      <c r="UEZ181" s="176"/>
      <c r="UFA181" s="176"/>
      <c r="UFB181" s="176"/>
      <c r="UFC181" s="176"/>
      <c r="UFD181" s="176"/>
      <c r="UFE181" s="176"/>
      <c r="UFF181" s="176"/>
      <c r="UFG181" s="176"/>
      <c r="UFH181" s="176"/>
      <c r="UFI181" s="176"/>
      <c r="UFJ181" s="176"/>
      <c r="UFK181" s="176"/>
      <c r="UFL181" s="176"/>
      <c r="UFM181" s="176"/>
      <c r="UFN181" s="176"/>
      <c r="UFO181" s="176"/>
      <c r="UFP181" s="176"/>
      <c r="UFQ181" s="176"/>
      <c r="UFR181" s="176"/>
      <c r="UFS181" s="176"/>
      <c r="UFT181" s="176"/>
      <c r="UFU181" s="176"/>
      <c r="UFV181" s="176"/>
      <c r="UFW181" s="176"/>
      <c r="UFX181" s="176"/>
      <c r="UFY181" s="176"/>
      <c r="UFZ181" s="176"/>
      <c r="UGA181" s="176"/>
      <c r="UGB181" s="176"/>
      <c r="UGC181" s="176"/>
      <c r="UGD181" s="176"/>
      <c r="UGE181" s="176"/>
      <c r="UGF181" s="176"/>
      <c r="UGG181" s="176"/>
      <c r="UGH181" s="176"/>
      <c r="UGI181" s="176"/>
      <c r="UGJ181" s="176"/>
      <c r="UGK181" s="176"/>
      <c r="UGL181" s="176"/>
      <c r="UGM181" s="176"/>
      <c r="UGN181" s="176"/>
      <c r="UGO181" s="176"/>
      <c r="UGP181" s="176"/>
      <c r="UGQ181" s="176"/>
      <c r="UGR181" s="176"/>
      <c r="UGS181" s="176"/>
      <c r="UGT181" s="176"/>
      <c r="UGU181" s="176"/>
      <c r="UGV181" s="176"/>
      <c r="UGW181" s="176"/>
      <c r="UGX181" s="176"/>
      <c r="UGY181" s="176"/>
      <c r="UGZ181" s="176"/>
      <c r="UHA181" s="176"/>
      <c r="UHB181" s="176"/>
      <c r="UHC181" s="176"/>
      <c r="UHD181" s="176"/>
      <c r="UHE181" s="176"/>
      <c r="UHF181" s="176"/>
      <c r="UHG181" s="176"/>
      <c r="UHH181" s="176"/>
      <c r="UHI181" s="176"/>
      <c r="UHJ181" s="176"/>
      <c r="UHK181" s="176"/>
      <c r="UHL181" s="176"/>
      <c r="UHM181" s="176"/>
      <c r="UHN181" s="176"/>
      <c r="UHO181" s="176"/>
      <c r="UHP181" s="176"/>
      <c r="UHQ181" s="176"/>
      <c r="UHR181" s="176"/>
      <c r="UHS181" s="176"/>
      <c r="UHT181" s="176"/>
      <c r="UHU181" s="176"/>
      <c r="UHV181" s="176"/>
      <c r="UHW181" s="176"/>
      <c r="UHX181" s="176"/>
      <c r="UHY181" s="176"/>
      <c r="UHZ181" s="176"/>
      <c r="UIA181" s="176"/>
      <c r="UIB181" s="176"/>
      <c r="UIC181" s="176"/>
      <c r="UID181" s="176"/>
      <c r="UIE181" s="176"/>
      <c r="UIF181" s="176"/>
      <c r="UIG181" s="176"/>
      <c r="UIH181" s="176"/>
      <c r="UII181" s="176"/>
      <c r="UIJ181" s="176"/>
      <c r="UIK181" s="176"/>
      <c r="UIL181" s="176"/>
      <c r="UIM181" s="176"/>
      <c r="UIN181" s="176"/>
      <c r="UIO181" s="176"/>
      <c r="UIP181" s="176"/>
      <c r="UIQ181" s="176"/>
      <c r="UIR181" s="176"/>
      <c r="UIS181" s="176"/>
      <c r="UIT181" s="176"/>
      <c r="UIU181" s="176"/>
      <c r="UIV181" s="176"/>
      <c r="UIW181" s="176"/>
      <c r="UIX181" s="176"/>
      <c r="UIY181" s="176"/>
      <c r="UIZ181" s="176"/>
      <c r="UJA181" s="176"/>
      <c r="UJB181" s="176"/>
      <c r="UJC181" s="176"/>
      <c r="UJD181" s="176"/>
      <c r="UJE181" s="176"/>
      <c r="UJF181" s="176"/>
      <c r="UJG181" s="176"/>
      <c r="UJH181" s="176"/>
      <c r="UJI181" s="176"/>
      <c r="UJJ181" s="176"/>
      <c r="UJK181" s="176"/>
      <c r="UJL181" s="176"/>
      <c r="UJM181" s="176"/>
      <c r="UJN181" s="176"/>
      <c r="UJO181" s="176"/>
      <c r="UJP181" s="176"/>
      <c r="UJQ181" s="176"/>
      <c r="UJR181" s="176"/>
      <c r="UJS181" s="176"/>
      <c r="UJT181" s="176"/>
      <c r="UJU181" s="176"/>
      <c r="UJV181" s="176"/>
      <c r="UJW181" s="176"/>
      <c r="UJX181" s="176"/>
      <c r="UJY181" s="176"/>
      <c r="UJZ181" s="176"/>
      <c r="UKA181" s="176"/>
      <c r="UKB181" s="176"/>
      <c r="UKC181" s="176"/>
      <c r="UKD181" s="176"/>
      <c r="UKE181" s="176"/>
      <c r="UKF181" s="176"/>
      <c r="UKG181" s="176"/>
      <c r="UKH181" s="176"/>
      <c r="UKI181" s="176"/>
      <c r="UKJ181" s="176"/>
      <c r="UKK181" s="176"/>
      <c r="UKL181" s="176"/>
      <c r="UKM181" s="176"/>
      <c r="UKN181" s="176"/>
      <c r="UKO181" s="176"/>
      <c r="UKP181" s="176"/>
      <c r="UKQ181" s="176"/>
      <c r="UKR181" s="176"/>
      <c r="UKS181" s="176"/>
      <c r="UKT181" s="176"/>
      <c r="UKU181" s="176"/>
      <c r="UKV181" s="176"/>
      <c r="UKW181" s="176"/>
      <c r="UKX181" s="176"/>
      <c r="UKY181" s="176"/>
      <c r="UKZ181" s="176"/>
      <c r="ULA181" s="176"/>
      <c r="ULB181" s="176"/>
      <c r="ULC181" s="176"/>
      <c r="ULD181" s="176"/>
      <c r="ULE181" s="176"/>
      <c r="ULF181" s="176"/>
      <c r="ULG181" s="176"/>
      <c r="ULH181" s="176"/>
      <c r="ULI181" s="176"/>
      <c r="ULJ181" s="176"/>
      <c r="ULK181" s="176"/>
      <c r="ULL181" s="176"/>
      <c r="ULM181" s="176"/>
      <c r="ULN181" s="176"/>
      <c r="ULO181" s="176"/>
      <c r="ULP181" s="176"/>
      <c r="ULQ181" s="176"/>
      <c r="ULR181" s="176"/>
      <c r="ULS181" s="176"/>
      <c r="ULT181" s="176"/>
      <c r="ULU181" s="176"/>
      <c r="ULV181" s="176"/>
      <c r="ULW181" s="176"/>
      <c r="ULX181" s="176"/>
      <c r="ULY181" s="176"/>
      <c r="ULZ181" s="176"/>
      <c r="UMA181" s="176"/>
      <c r="UMB181" s="176"/>
      <c r="UMC181" s="176"/>
      <c r="UMD181" s="176"/>
      <c r="UME181" s="176"/>
      <c r="UMF181" s="176"/>
      <c r="UMG181" s="176"/>
      <c r="UMH181" s="176"/>
      <c r="UMI181" s="176"/>
      <c r="UMJ181" s="176"/>
      <c r="UMK181" s="176"/>
      <c r="UML181" s="176"/>
      <c r="UMM181" s="176"/>
      <c r="UMN181" s="176"/>
      <c r="UMO181" s="176"/>
      <c r="UMP181" s="176"/>
      <c r="UMQ181" s="176"/>
      <c r="UMR181" s="176"/>
      <c r="UMS181" s="176"/>
      <c r="UMT181" s="176"/>
      <c r="UMU181" s="176"/>
      <c r="UMV181" s="176"/>
      <c r="UMW181" s="176"/>
      <c r="UMX181" s="176"/>
      <c r="UMY181" s="176"/>
      <c r="UMZ181" s="176"/>
      <c r="UNA181" s="176"/>
      <c r="UNB181" s="176"/>
      <c r="UNC181" s="176"/>
      <c r="UND181" s="176"/>
      <c r="UNE181" s="176"/>
      <c r="UNF181" s="176"/>
      <c r="UNG181" s="176"/>
      <c r="UNH181" s="176"/>
      <c r="UNI181" s="176"/>
      <c r="UNJ181" s="176"/>
      <c r="UNK181" s="176"/>
      <c r="UNL181" s="176"/>
      <c r="UNM181" s="176"/>
      <c r="UNN181" s="176"/>
      <c r="UNO181" s="176"/>
      <c r="UNP181" s="176"/>
      <c r="UNQ181" s="176"/>
      <c r="UNR181" s="176"/>
      <c r="UNS181" s="176"/>
      <c r="UNT181" s="176"/>
      <c r="UNU181" s="176"/>
      <c r="UNV181" s="176"/>
      <c r="UNW181" s="176"/>
      <c r="UNX181" s="176"/>
      <c r="UNY181" s="176"/>
      <c r="UNZ181" s="176"/>
      <c r="UOA181" s="176"/>
      <c r="UOB181" s="176"/>
      <c r="UOC181" s="176"/>
      <c r="UOD181" s="176"/>
      <c r="UOE181" s="176"/>
      <c r="UOF181" s="176"/>
      <c r="UOG181" s="176"/>
      <c r="UOH181" s="176"/>
      <c r="UOI181" s="176"/>
      <c r="UOJ181" s="176"/>
      <c r="UOK181" s="176"/>
      <c r="UOL181" s="176"/>
      <c r="UOM181" s="176"/>
      <c r="UON181" s="176"/>
      <c r="UOO181" s="176"/>
      <c r="UOP181" s="176"/>
      <c r="UOQ181" s="176"/>
      <c r="UOR181" s="176"/>
      <c r="UOS181" s="176"/>
      <c r="UOT181" s="176"/>
      <c r="UOU181" s="176"/>
      <c r="UOV181" s="176"/>
      <c r="UOW181" s="176"/>
      <c r="UOX181" s="176"/>
      <c r="UOY181" s="176"/>
      <c r="UOZ181" s="176"/>
      <c r="UPA181" s="176"/>
      <c r="UPB181" s="176"/>
      <c r="UPC181" s="176"/>
      <c r="UPD181" s="176"/>
      <c r="UPE181" s="176"/>
      <c r="UPF181" s="176"/>
      <c r="UPG181" s="176"/>
      <c r="UPH181" s="176"/>
      <c r="UPI181" s="176"/>
      <c r="UPJ181" s="176"/>
      <c r="UPK181" s="176"/>
      <c r="UPL181" s="176"/>
      <c r="UPM181" s="176"/>
      <c r="UPN181" s="176"/>
      <c r="UPO181" s="176"/>
      <c r="UPP181" s="176"/>
      <c r="UPQ181" s="176"/>
      <c r="UPR181" s="176"/>
      <c r="UPS181" s="176"/>
      <c r="UPT181" s="176"/>
      <c r="UPU181" s="176"/>
      <c r="UPV181" s="176"/>
      <c r="UPW181" s="176"/>
      <c r="UPX181" s="176"/>
      <c r="UPY181" s="176"/>
      <c r="UPZ181" s="176"/>
      <c r="UQA181" s="176"/>
      <c r="UQB181" s="176"/>
      <c r="UQC181" s="176"/>
      <c r="UQD181" s="176"/>
      <c r="UQE181" s="176"/>
      <c r="UQF181" s="176"/>
      <c r="UQG181" s="176"/>
      <c r="UQH181" s="176"/>
      <c r="UQI181" s="176"/>
      <c r="UQJ181" s="176"/>
      <c r="UQK181" s="176"/>
      <c r="UQL181" s="176"/>
      <c r="UQM181" s="176"/>
      <c r="UQN181" s="176"/>
      <c r="UQO181" s="176"/>
      <c r="UQP181" s="176"/>
      <c r="UQQ181" s="176"/>
      <c r="UQR181" s="176"/>
      <c r="UQS181" s="176"/>
      <c r="UQT181" s="176"/>
      <c r="UQU181" s="176"/>
      <c r="UQV181" s="176"/>
      <c r="UQW181" s="176"/>
      <c r="UQX181" s="176"/>
      <c r="UQY181" s="176"/>
      <c r="UQZ181" s="176"/>
      <c r="URA181" s="176"/>
      <c r="URB181" s="176"/>
      <c r="URC181" s="176"/>
      <c r="URD181" s="176"/>
      <c r="URE181" s="176"/>
      <c r="URF181" s="176"/>
      <c r="URG181" s="176"/>
      <c r="URH181" s="176"/>
      <c r="URI181" s="176"/>
      <c r="URJ181" s="176"/>
      <c r="URK181" s="176"/>
      <c r="URL181" s="176"/>
      <c r="URM181" s="176"/>
      <c r="URN181" s="176"/>
      <c r="URO181" s="176"/>
      <c r="URP181" s="176"/>
      <c r="URQ181" s="176"/>
      <c r="URR181" s="176"/>
      <c r="URS181" s="176"/>
      <c r="URT181" s="176"/>
      <c r="URU181" s="176"/>
      <c r="URV181" s="176"/>
      <c r="URW181" s="176"/>
      <c r="URX181" s="176"/>
      <c r="URY181" s="176"/>
      <c r="URZ181" s="176"/>
      <c r="USA181" s="176"/>
      <c r="USB181" s="176"/>
      <c r="USC181" s="176"/>
      <c r="USD181" s="176"/>
      <c r="USE181" s="176"/>
      <c r="USF181" s="176"/>
      <c r="USG181" s="176"/>
      <c r="USH181" s="176"/>
      <c r="USI181" s="176"/>
      <c r="USJ181" s="176"/>
      <c r="USK181" s="176"/>
      <c r="USL181" s="176"/>
      <c r="USM181" s="176"/>
      <c r="USN181" s="176"/>
      <c r="USO181" s="176"/>
      <c r="USP181" s="176"/>
      <c r="USQ181" s="176"/>
      <c r="USR181" s="176"/>
      <c r="USS181" s="176"/>
      <c r="UST181" s="176"/>
      <c r="USU181" s="176"/>
      <c r="USV181" s="176"/>
      <c r="USW181" s="176"/>
      <c r="USX181" s="176"/>
      <c r="USY181" s="176"/>
      <c r="USZ181" s="176"/>
      <c r="UTA181" s="176"/>
      <c r="UTB181" s="176"/>
      <c r="UTC181" s="176"/>
      <c r="UTD181" s="176"/>
      <c r="UTE181" s="176"/>
      <c r="UTF181" s="176"/>
      <c r="UTG181" s="176"/>
      <c r="UTH181" s="176"/>
      <c r="UTI181" s="176"/>
      <c r="UTJ181" s="176"/>
      <c r="UTK181" s="176"/>
      <c r="UTL181" s="176"/>
      <c r="UTM181" s="176"/>
      <c r="UTN181" s="176"/>
      <c r="UTO181" s="176"/>
      <c r="UTP181" s="176"/>
      <c r="UTQ181" s="176"/>
      <c r="UTR181" s="176"/>
      <c r="UTS181" s="176"/>
      <c r="UTT181" s="176"/>
      <c r="UTU181" s="176"/>
      <c r="UTV181" s="176"/>
      <c r="UTW181" s="176"/>
      <c r="UTX181" s="176"/>
      <c r="UTY181" s="176"/>
      <c r="UTZ181" s="176"/>
      <c r="UUA181" s="176"/>
      <c r="UUB181" s="176"/>
      <c r="UUC181" s="176"/>
      <c r="UUD181" s="176"/>
      <c r="UUE181" s="176"/>
      <c r="UUF181" s="176"/>
      <c r="UUG181" s="176"/>
      <c r="UUH181" s="176"/>
      <c r="UUI181" s="176"/>
      <c r="UUJ181" s="176"/>
      <c r="UUK181" s="176"/>
      <c r="UUL181" s="176"/>
      <c r="UUM181" s="176"/>
      <c r="UUN181" s="176"/>
      <c r="UUO181" s="176"/>
      <c r="UUP181" s="176"/>
      <c r="UUQ181" s="176"/>
      <c r="UUR181" s="176"/>
      <c r="UUS181" s="176"/>
      <c r="UUT181" s="176"/>
      <c r="UUU181" s="176"/>
      <c r="UUV181" s="176"/>
      <c r="UUW181" s="176"/>
      <c r="UUX181" s="176"/>
      <c r="UUY181" s="176"/>
      <c r="UUZ181" s="176"/>
      <c r="UVA181" s="176"/>
      <c r="UVB181" s="176"/>
      <c r="UVC181" s="176"/>
      <c r="UVD181" s="176"/>
      <c r="UVE181" s="176"/>
      <c r="UVF181" s="176"/>
      <c r="UVG181" s="176"/>
      <c r="UVH181" s="176"/>
      <c r="UVI181" s="176"/>
      <c r="UVJ181" s="176"/>
      <c r="UVK181" s="176"/>
      <c r="UVL181" s="176"/>
      <c r="UVM181" s="176"/>
      <c r="UVN181" s="176"/>
      <c r="UVO181" s="176"/>
      <c r="UVP181" s="176"/>
      <c r="UVQ181" s="176"/>
      <c r="UVR181" s="176"/>
      <c r="UVS181" s="176"/>
      <c r="UVT181" s="176"/>
      <c r="UVU181" s="176"/>
      <c r="UVV181" s="176"/>
      <c r="UVW181" s="176"/>
      <c r="UVX181" s="176"/>
      <c r="UVY181" s="176"/>
      <c r="UVZ181" s="176"/>
      <c r="UWA181" s="176"/>
      <c r="UWB181" s="176"/>
      <c r="UWC181" s="176"/>
      <c r="UWD181" s="176"/>
      <c r="UWE181" s="176"/>
      <c r="UWF181" s="176"/>
      <c r="UWG181" s="176"/>
      <c r="UWH181" s="176"/>
      <c r="UWI181" s="176"/>
      <c r="UWJ181" s="176"/>
      <c r="UWK181" s="176"/>
      <c r="UWL181" s="176"/>
      <c r="UWM181" s="176"/>
      <c r="UWN181" s="176"/>
      <c r="UWO181" s="176"/>
      <c r="UWP181" s="176"/>
      <c r="UWQ181" s="176"/>
      <c r="UWR181" s="176"/>
      <c r="UWS181" s="176"/>
      <c r="UWT181" s="176"/>
      <c r="UWU181" s="176"/>
      <c r="UWV181" s="176"/>
      <c r="UWW181" s="176"/>
      <c r="UWX181" s="176"/>
      <c r="UWY181" s="176"/>
      <c r="UWZ181" s="176"/>
      <c r="UXA181" s="176"/>
      <c r="UXB181" s="176"/>
      <c r="UXC181" s="176"/>
      <c r="UXD181" s="176"/>
      <c r="UXE181" s="176"/>
      <c r="UXF181" s="176"/>
      <c r="UXG181" s="176"/>
      <c r="UXH181" s="176"/>
      <c r="UXI181" s="176"/>
      <c r="UXJ181" s="176"/>
      <c r="UXK181" s="176"/>
      <c r="UXL181" s="176"/>
      <c r="UXM181" s="176"/>
      <c r="UXN181" s="176"/>
      <c r="UXO181" s="176"/>
      <c r="UXP181" s="176"/>
      <c r="UXQ181" s="176"/>
      <c r="UXR181" s="176"/>
      <c r="UXS181" s="176"/>
      <c r="UXT181" s="176"/>
      <c r="UXU181" s="176"/>
      <c r="UXV181" s="176"/>
      <c r="UXW181" s="176"/>
      <c r="UXX181" s="176"/>
      <c r="UXY181" s="176"/>
      <c r="UXZ181" s="176"/>
      <c r="UYA181" s="176"/>
      <c r="UYB181" s="176"/>
      <c r="UYC181" s="176"/>
      <c r="UYD181" s="176"/>
      <c r="UYE181" s="176"/>
      <c r="UYF181" s="176"/>
      <c r="UYG181" s="176"/>
      <c r="UYH181" s="176"/>
      <c r="UYI181" s="176"/>
      <c r="UYJ181" s="176"/>
      <c r="UYK181" s="176"/>
      <c r="UYL181" s="176"/>
      <c r="UYM181" s="176"/>
      <c r="UYN181" s="176"/>
      <c r="UYO181" s="176"/>
      <c r="UYP181" s="176"/>
      <c r="UYQ181" s="176"/>
      <c r="UYR181" s="176"/>
      <c r="UYS181" s="176"/>
      <c r="UYT181" s="176"/>
      <c r="UYU181" s="176"/>
      <c r="UYV181" s="176"/>
      <c r="UYW181" s="176"/>
      <c r="UYX181" s="176"/>
      <c r="UYY181" s="176"/>
      <c r="UYZ181" s="176"/>
      <c r="UZA181" s="176"/>
      <c r="UZB181" s="176"/>
      <c r="UZC181" s="176"/>
      <c r="UZD181" s="176"/>
      <c r="UZE181" s="176"/>
      <c r="UZF181" s="176"/>
      <c r="UZG181" s="176"/>
      <c r="UZH181" s="176"/>
      <c r="UZI181" s="176"/>
      <c r="UZJ181" s="176"/>
      <c r="UZK181" s="176"/>
      <c r="UZL181" s="176"/>
      <c r="UZM181" s="176"/>
      <c r="UZN181" s="176"/>
      <c r="UZO181" s="176"/>
      <c r="UZP181" s="176"/>
      <c r="UZQ181" s="176"/>
      <c r="UZR181" s="176"/>
      <c r="UZS181" s="176"/>
      <c r="UZT181" s="176"/>
      <c r="UZU181" s="176"/>
      <c r="UZV181" s="176"/>
      <c r="UZW181" s="176"/>
      <c r="UZX181" s="176"/>
      <c r="UZY181" s="176"/>
      <c r="UZZ181" s="176"/>
      <c r="VAA181" s="176"/>
      <c r="VAB181" s="176"/>
      <c r="VAC181" s="176"/>
      <c r="VAD181" s="176"/>
      <c r="VAE181" s="176"/>
      <c r="VAF181" s="176"/>
      <c r="VAG181" s="176"/>
      <c r="VAH181" s="176"/>
      <c r="VAI181" s="176"/>
      <c r="VAJ181" s="176"/>
      <c r="VAK181" s="176"/>
      <c r="VAL181" s="176"/>
      <c r="VAM181" s="176"/>
      <c r="VAN181" s="176"/>
      <c r="VAO181" s="176"/>
      <c r="VAP181" s="176"/>
      <c r="VAQ181" s="176"/>
      <c r="VAR181" s="176"/>
      <c r="VAS181" s="176"/>
      <c r="VAT181" s="176"/>
      <c r="VAU181" s="176"/>
      <c r="VAV181" s="176"/>
      <c r="VAW181" s="176"/>
      <c r="VAX181" s="176"/>
      <c r="VAY181" s="176"/>
      <c r="VAZ181" s="176"/>
      <c r="VBA181" s="176"/>
      <c r="VBB181" s="176"/>
      <c r="VBC181" s="176"/>
      <c r="VBD181" s="176"/>
      <c r="VBE181" s="176"/>
      <c r="VBF181" s="176"/>
      <c r="VBG181" s="176"/>
      <c r="VBH181" s="176"/>
      <c r="VBI181" s="176"/>
      <c r="VBJ181" s="176"/>
      <c r="VBK181" s="176"/>
      <c r="VBL181" s="176"/>
      <c r="VBM181" s="176"/>
      <c r="VBN181" s="176"/>
      <c r="VBO181" s="176"/>
      <c r="VBP181" s="176"/>
      <c r="VBQ181" s="176"/>
      <c r="VBR181" s="176"/>
      <c r="VBS181" s="176"/>
      <c r="VBT181" s="176"/>
      <c r="VBU181" s="176"/>
      <c r="VBV181" s="176"/>
      <c r="VBW181" s="176"/>
      <c r="VBX181" s="176"/>
      <c r="VBY181" s="176"/>
      <c r="VBZ181" s="176"/>
      <c r="VCA181" s="176"/>
      <c r="VCB181" s="176"/>
      <c r="VCC181" s="176"/>
      <c r="VCD181" s="176"/>
      <c r="VCE181" s="176"/>
      <c r="VCF181" s="176"/>
      <c r="VCG181" s="176"/>
      <c r="VCH181" s="176"/>
      <c r="VCI181" s="176"/>
      <c r="VCJ181" s="176"/>
      <c r="VCK181" s="176"/>
      <c r="VCL181" s="176"/>
      <c r="VCM181" s="176"/>
      <c r="VCN181" s="176"/>
      <c r="VCO181" s="176"/>
      <c r="VCP181" s="176"/>
      <c r="VCQ181" s="176"/>
      <c r="VCR181" s="176"/>
      <c r="VCS181" s="176"/>
      <c r="VCT181" s="176"/>
      <c r="VCU181" s="176"/>
      <c r="VCV181" s="176"/>
      <c r="VCW181" s="176"/>
      <c r="VCX181" s="176"/>
      <c r="VCY181" s="176"/>
      <c r="VCZ181" s="176"/>
      <c r="VDA181" s="176"/>
      <c r="VDB181" s="176"/>
      <c r="VDC181" s="176"/>
      <c r="VDD181" s="176"/>
      <c r="VDE181" s="176"/>
      <c r="VDF181" s="176"/>
      <c r="VDG181" s="176"/>
      <c r="VDH181" s="176"/>
      <c r="VDI181" s="176"/>
      <c r="VDJ181" s="176"/>
      <c r="VDK181" s="176"/>
      <c r="VDL181" s="176"/>
      <c r="VDM181" s="176"/>
      <c r="VDN181" s="176"/>
      <c r="VDO181" s="176"/>
      <c r="VDP181" s="176"/>
      <c r="VDQ181" s="176"/>
      <c r="VDR181" s="176"/>
      <c r="VDS181" s="176"/>
      <c r="VDT181" s="176"/>
      <c r="VDU181" s="176"/>
      <c r="VDV181" s="176"/>
      <c r="VDW181" s="176"/>
      <c r="VDX181" s="176"/>
      <c r="VDY181" s="176"/>
      <c r="VDZ181" s="176"/>
      <c r="VEA181" s="176"/>
      <c r="VEB181" s="176"/>
      <c r="VEC181" s="176"/>
      <c r="VED181" s="176"/>
      <c r="VEE181" s="176"/>
      <c r="VEF181" s="176"/>
      <c r="VEG181" s="176"/>
      <c r="VEH181" s="176"/>
      <c r="VEI181" s="176"/>
      <c r="VEJ181" s="176"/>
      <c r="VEK181" s="176"/>
      <c r="VEL181" s="176"/>
      <c r="VEM181" s="176"/>
      <c r="VEN181" s="176"/>
      <c r="VEO181" s="176"/>
      <c r="VEP181" s="176"/>
      <c r="VEQ181" s="176"/>
      <c r="VER181" s="176"/>
      <c r="VES181" s="176"/>
      <c r="VET181" s="176"/>
      <c r="VEU181" s="176"/>
      <c r="VEV181" s="176"/>
      <c r="VEW181" s="176"/>
      <c r="VEX181" s="176"/>
      <c r="VEY181" s="176"/>
      <c r="VEZ181" s="176"/>
      <c r="VFA181" s="176"/>
      <c r="VFB181" s="176"/>
      <c r="VFC181" s="176"/>
      <c r="VFD181" s="176"/>
      <c r="VFE181" s="176"/>
      <c r="VFF181" s="176"/>
      <c r="VFG181" s="176"/>
      <c r="VFH181" s="176"/>
      <c r="VFI181" s="176"/>
      <c r="VFJ181" s="176"/>
      <c r="VFK181" s="176"/>
      <c r="VFL181" s="176"/>
      <c r="VFM181" s="176"/>
      <c r="VFN181" s="176"/>
      <c r="VFO181" s="176"/>
      <c r="VFP181" s="176"/>
      <c r="VFQ181" s="176"/>
      <c r="VFR181" s="176"/>
      <c r="VFS181" s="176"/>
      <c r="VFT181" s="176"/>
      <c r="VFU181" s="176"/>
      <c r="VFV181" s="176"/>
      <c r="VFW181" s="176"/>
      <c r="VFX181" s="176"/>
      <c r="VFY181" s="176"/>
      <c r="VFZ181" s="176"/>
      <c r="VGA181" s="176"/>
      <c r="VGB181" s="176"/>
      <c r="VGC181" s="176"/>
      <c r="VGD181" s="176"/>
      <c r="VGE181" s="176"/>
      <c r="VGF181" s="176"/>
      <c r="VGG181" s="176"/>
      <c r="VGH181" s="176"/>
      <c r="VGI181" s="176"/>
      <c r="VGJ181" s="176"/>
      <c r="VGK181" s="176"/>
      <c r="VGL181" s="176"/>
      <c r="VGM181" s="176"/>
      <c r="VGN181" s="176"/>
      <c r="VGO181" s="176"/>
      <c r="VGP181" s="176"/>
      <c r="VGQ181" s="176"/>
      <c r="VGR181" s="176"/>
      <c r="VGS181" s="176"/>
      <c r="VGT181" s="176"/>
      <c r="VGU181" s="176"/>
      <c r="VGV181" s="176"/>
      <c r="VGW181" s="176"/>
      <c r="VGX181" s="176"/>
      <c r="VGY181" s="176"/>
      <c r="VGZ181" s="176"/>
      <c r="VHA181" s="176"/>
      <c r="VHB181" s="176"/>
      <c r="VHC181" s="176"/>
      <c r="VHD181" s="176"/>
      <c r="VHE181" s="176"/>
      <c r="VHF181" s="176"/>
      <c r="VHG181" s="176"/>
      <c r="VHH181" s="176"/>
      <c r="VHI181" s="176"/>
      <c r="VHJ181" s="176"/>
      <c r="VHK181" s="176"/>
      <c r="VHL181" s="176"/>
      <c r="VHM181" s="176"/>
      <c r="VHN181" s="176"/>
      <c r="VHO181" s="176"/>
      <c r="VHP181" s="176"/>
      <c r="VHQ181" s="176"/>
      <c r="VHR181" s="176"/>
      <c r="VHS181" s="176"/>
      <c r="VHT181" s="176"/>
      <c r="VHU181" s="176"/>
      <c r="VHV181" s="176"/>
      <c r="VHW181" s="176"/>
      <c r="VHX181" s="176"/>
      <c r="VHY181" s="176"/>
      <c r="VHZ181" s="176"/>
      <c r="VIA181" s="176"/>
      <c r="VIB181" s="176"/>
      <c r="VIC181" s="176"/>
      <c r="VID181" s="176"/>
      <c r="VIE181" s="176"/>
      <c r="VIF181" s="176"/>
      <c r="VIG181" s="176"/>
      <c r="VIH181" s="176"/>
      <c r="VII181" s="176"/>
      <c r="VIJ181" s="176"/>
      <c r="VIK181" s="176"/>
      <c r="VIL181" s="176"/>
      <c r="VIM181" s="176"/>
      <c r="VIN181" s="176"/>
      <c r="VIO181" s="176"/>
      <c r="VIP181" s="176"/>
      <c r="VIQ181" s="176"/>
      <c r="VIR181" s="176"/>
      <c r="VIS181" s="176"/>
      <c r="VIT181" s="176"/>
      <c r="VIU181" s="176"/>
      <c r="VIV181" s="176"/>
      <c r="VIW181" s="176"/>
      <c r="VIX181" s="176"/>
      <c r="VIY181" s="176"/>
      <c r="VIZ181" s="176"/>
      <c r="VJA181" s="176"/>
      <c r="VJB181" s="176"/>
      <c r="VJC181" s="176"/>
      <c r="VJD181" s="176"/>
      <c r="VJE181" s="176"/>
      <c r="VJF181" s="176"/>
      <c r="VJG181" s="176"/>
      <c r="VJH181" s="176"/>
      <c r="VJI181" s="176"/>
      <c r="VJJ181" s="176"/>
      <c r="VJK181" s="176"/>
      <c r="VJL181" s="176"/>
      <c r="VJM181" s="176"/>
      <c r="VJN181" s="176"/>
      <c r="VJO181" s="176"/>
      <c r="VJP181" s="176"/>
      <c r="VJQ181" s="176"/>
      <c r="VJR181" s="176"/>
      <c r="VJS181" s="176"/>
      <c r="VJT181" s="176"/>
      <c r="VJU181" s="176"/>
      <c r="VJV181" s="176"/>
      <c r="VJW181" s="176"/>
      <c r="VJX181" s="176"/>
      <c r="VJY181" s="176"/>
      <c r="VJZ181" s="176"/>
      <c r="VKA181" s="176"/>
      <c r="VKB181" s="176"/>
      <c r="VKC181" s="176"/>
      <c r="VKD181" s="176"/>
      <c r="VKE181" s="176"/>
      <c r="VKF181" s="176"/>
      <c r="VKG181" s="176"/>
      <c r="VKH181" s="176"/>
      <c r="VKI181" s="176"/>
      <c r="VKJ181" s="176"/>
      <c r="VKK181" s="176"/>
      <c r="VKL181" s="176"/>
      <c r="VKM181" s="176"/>
      <c r="VKN181" s="176"/>
      <c r="VKO181" s="176"/>
      <c r="VKP181" s="176"/>
      <c r="VKQ181" s="176"/>
      <c r="VKR181" s="176"/>
      <c r="VKS181" s="176"/>
      <c r="VKT181" s="176"/>
      <c r="VKU181" s="176"/>
      <c r="VKV181" s="176"/>
      <c r="VKW181" s="176"/>
      <c r="VKX181" s="176"/>
      <c r="VKY181" s="176"/>
      <c r="VKZ181" s="176"/>
      <c r="VLA181" s="176"/>
      <c r="VLB181" s="176"/>
      <c r="VLC181" s="176"/>
      <c r="VLD181" s="176"/>
      <c r="VLE181" s="176"/>
      <c r="VLF181" s="176"/>
      <c r="VLG181" s="176"/>
      <c r="VLH181" s="176"/>
      <c r="VLI181" s="176"/>
      <c r="VLJ181" s="176"/>
      <c r="VLK181" s="176"/>
      <c r="VLL181" s="176"/>
      <c r="VLM181" s="176"/>
      <c r="VLN181" s="176"/>
      <c r="VLO181" s="176"/>
      <c r="VLP181" s="176"/>
      <c r="VLQ181" s="176"/>
      <c r="VLR181" s="176"/>
      <c r="VLS181" s="176"/>
      <c r="VLT181" s="176"/>
      <c r="VLU181" s="176"/>
      <c r="VLV181" s="176"/>
      <c r="VLW181" s="176"/>
      <c r="VLX181" s="176"/>
      <c r="VLY181" s="176"/>
      <c r="VLZ181" s="176"/>
      <c r="VMA181" s="176"/>
      <c r="VMB181" s="176"/>
      <c r="VMC181" s="176"/>
      <c r="VMD181" s="176"/>
      <c r="VME181" s="176"/>
      <c r="VMF181" s="176"/>
      <c r="VMG181" s="176"/>
      <c r="VMH181" s="176"/>
      <c r="VMI181" s="176"/>
      <c r="VMJ181" s="176"/>
      <c r="VMK181" s="176"/>
      <c r="VML181" s="176"/>
      <c r="VMM181" s="176"/>
      <c r="VMN181" s="176"/>
      <c r="VMO181" s="176"/>
      <c r="VMP181" s="176"/>
      <c r="VMQ181" s="176"/>
      <c r="VMR181" s="176"/>
      <c r="VMS181" s="176"/>
      <c r="VMT181" s="176"/>
      <c r="VMU181" s="176"/>
      <c r="VMV181" s="176"/>
      <c r="VMW181" s="176"/>
      <c r="VMX181" s="176"/>
      <c r="VMY181" s="176"/>
      <c r="VMZ181" s="176"/>
      <c r="VNA181" s="176"/>
      <c r="VNB181" s="176"/>
      <c r="VNC181" s="176"/>
      <c r="VND181" s="176"/>
      <c r="VNE181" s="176"/>
      <c r="VNF181" s="176"/>
      <c r="VNG181" s="176"/>
      <c r="VNH181" s="176"/>
      <c r="VNI181" s="176"/>
      <c r="VNJ181" s="176"/>
      <c r="VNK181" s="176"/>
      <c r="VNL181" s="176"/>
      <c r="VNM181" s="176"/>
      <c r="VNN181" s="176"/>
      <c r="VNO181" s="176"/>
      <c r="VNP181" s="176"/>
      <c r="VNQ181" s="176"/>
      <c r="VNR181" s="176"/>
      <c r="VNS181" s="176"/>
      <c r="VNT181" s="176"/>
      <c r="VNU181" s="176"/>
      <c r="VNV181" s="176"/>
      <c r="VNW181" s="176"/>
      <c r="VNX181" s="176"/>
      <c r="VNY181" s="176"/>
      <c r="VNZ181" s="176"/>
      <c r="VOA181" s="176"/>
      <c r="VOB181" s="176"/>
      <c r="VOC181" s="176"/>
      <c r="VOD181" s="176"/>
      <c r="VOE181" s="176"/>
      <c r="VOF181" s="176"/>
      <c r="VOG181" s="176"/>
      <c r="VOH181" s="176"/>
      <c r="VOI181" s="176"/>
      <c r="VOJ181" s="176"/>
      <c r="VOK181" s="176"/>
      <c r="VOL181" s="176"/>
      <c r="VOM181" s="176"/>
      <c r="VON181" s="176"/>
      <c r="VOO181" s="176"/>
      <c r="VOP181" s="176"/>
      <c r="VOQ181" s="176"/>
      <c r="VOR181" s="176"/>
      <c r="VOS181" s="176"/>
      <c r="VOT181" s="176"/>
      <c r="VOU181" s="176"/>
      <c r="VOV181" s="176"/>
      <c r="VOW181" s="176"/>
      <c r="VOX181" s="176"/>
      <c r="VOY181" s="176"/>
      <c r="VOZ181" s="176"/>
      <c r="VPA181" s="176"/>
      <c r="VPB181" s="176"/>
      <c r="VPC181" s="176"/>
      <c r="VPD181" s="176"/>
      <c r="VPE181" s="176"/>
      <c r="VPF181" s="176"/>
      <c r="VPG181" s="176"/>
      <c r="VPH181" s="176"/>
      <c r="VPI181" s="176"/>
      <c r="VPJ181" s="176"/>
      <c r="VPK181" s="176"/>
      <c r="VPL181" s="176"/>
      <c r="VPM181" s="176"/>
      <c r="VPN181" s="176"/>
      <c r="VPO181" s="176"/>
      <c r="VPP181" s="176"/>
      <c r="VPQ181" s="176"/>
      <c r="VPR181" s="176"/>
      <c r="VPS181" s="176"/>
      <c r="VPT181" s="176"/>
      <c r="VPU181" s="176"/>
      <c r="VPV181" s="176"/>
      <c r="VPW181" s="176"/>
      <c r="VPX181" s="176"/>
      <c r="VPY181" s="176"/>
      <c r="VPZ181" s="176"/>
      <c r="VQA181" s="176"/>
      <c r="VQB181" s="176"/>
      <c r="VQC181" s="176"/>
      <c r="VQD181" s="176"/>
      <c r="VQE181" s="176"/>
      <c r="VQF181" s="176"/>
      <c r="VQG181" s="176"/>
      <c r="VQH181" s="176"/>
      <c r="VQI181" s="176"/>
      <c r="VQJ181" s="176"/>
      <c r="VQK181" s="176"/>
      <c r="VQL181" s="176"/>
      <c r="VQM181" s="176"/>
      <c r="VQN181" s="176"/>
      <c r="VQO181" s="176"/>
      <c r="VQP181" s="176"/>
      <c r="VQQ181" s="176"/>
      <c r="VQR181" s="176"/>
      <c r="VQS181" s="176"/>
      <c r="VQT181" s="176"/>
      <c r="VQU181" s="176"/>
      <c r="VQV181" s="176"/>
      <c r="VQW181" s="176"/>
      <c r="VQX181" s="176"/>
      <c r="VQY181" s="176"/>
      <c r="VQZ181" s="176"/>
      <c r="VRA181" s="176"/>
      <c r="VRB181" s="176"/>
      <c r="VRC181" s="176"/>
      <c r="VRD181" s="176"/>
      <c r="VRE181" s="176"/>
      <c r="VRF181" s="176"/>
      <c r="VRG181" s="176"/>
      <c r="VRH181" s="176"/>
      <c r="VRI181" s="176"/>
      <c r="VRJ181" s="176"/>
      <c r="VRK181" s="176"/>
      <c r="VRL181" s="176"/>
      <c r="VRM181" s="176"/>
      <c r="VRN181" s="176"/>
      <c r="VRO181" s="176"/>
      <c r="VRP181" s="176"/>
      <c r="VRQ181" s="176"/>
      <c r="VRR181" s="176"/>
      <c r="VRS181" s="176"/>
      <c r="VRT181" s="176"/>
      <c r="VRU181" s="176"/>
      <c r="VRV181" s="176"/>
      <c r="VRW181" s="176"/>
      <c r="VRX181" s="176"/>
      <c r="VRY181" s="176"/>
      <c r="VRZ181" s="176"/>
      <c r="VSA181" s="176"/>
      <c r="VSB181" s="176"/>
      <c r="VSC181" s="176"/>
      <c r="VSD181" s="176"/>
      <c r="VSE181" s="176"/>
      <c r="VSF181" s="176"/>
      <c r="VSG181" s="176"/>
      <c r="VSH181" s="176"/>
      <c r="VSI181" s="176"/>
      <c r="VSJ181" s="176"/>
      <c r="VSK181" s="176"/>
      <c r="VSL181" s="176"/>
      <c r="VSM181" s="176"/>
      <c r="VSN181" s="176"/>
      <c r="VSO181" s="176"/>
      <c r="VSP181" s="176"/>
      <c r="VSQ181" s="176"/>
      <c r="VSR181" s="176"/>
      <c r="VSS181" s="176"/>
      <c r="VST181" s="176"/>
      <c r="VSU181" s="176"/>
      <c r="VSV181" s="176"/>
      <c r="VSW181" s="176"/>
      <c r="VSX181" s="176"/>
      <c r="VSY181" s="176"/>
      <c r="VSZ181" s="176"/>
      <c r="VTA181" s="176"/>
      <c r="VTB181" s="176"/>
      <c r="VTC181" s="176"/>
      <c r="VTD181" s="176"/>
      <c r="VTE181" s="176"/>
      <c r="VTF181" s="176"/>
      <c r="VTG181" s="176"/>
      <c r="VTH181" s="176"/>
      <c r="VTI181" s="176"/>
      <c r="VTJ181" s="176"/>
      <c r="VTK181" s="176"/>
      <c r="VTL181" s="176"/>
      <c r="VTM181" s="176"/>
      <c r="VTN181" s="176"/>
      <c r="VTO181" s="176"/>
      <c r="VTP181" s="176"/>
      <c r="VTQ181" s="176"/>
      <c r="VTR181" s="176"/>
      <c r="VTS181" s="176"/>
      <c r="VTT181" s="176"/>
      <c r="VTU181" s="176"/>
      <c r="VTV181" s="176"/>
      <c r="VTW181" s="176"/>
      <c r="VTX181" s="176"/>
      <c r="VTY181" s="176"/>
      <c r="VTZ181" s="176"/>
      <c r="VUA181" s="176"/>
      <c r="VUB181" s="176"/>
      <c r="VUC181" s="176"/>
      <c r="VUD181" s="176"/>
      <c r="VUE181" s="176"/>
      <c r="VUF181" s="176"/>
      <c r="VUG181" s="176"/>
      <c r="VUH181" s="176"/>
      <c r="VUI181" s="176"/>
      <c r="VUJ181" s="176"/>
      <c r="VUK181" s="176"/>
      <c r="VUL181" s="176"/>
      <c r="VUM181" s="176"/>
      <c r="VUN181" s="176"/>
      <c r="VUO181" s="176"/>
      <c r="VUP181" s="176"/>
      <c r="VUQ181" s="176"/>
      <c r="VUR181" s="176"/>
      <c r="VUS181" s="176"/>
      <c r="VUT181" s="176"/>
      <c r="VUU181" s="176"/>
      <c r="VUV181" s="176"/>
      <c r="VUW181" s="176"/>
      <c r="VUX181" s="176"/>
      <c r="VUY181" s="176"/>
      <c r="VUZ181" s="176"/>
      <c r="VVA181" s="176"/>
      <c r="VVB181" s="176"/>
      <c r="VVC181" s="176"/>
      <c r="VVD181" s="176"/>
      <c r="VVE181" s="176"/>
      <c r="VVF181" s="176"/>
      <c r="VVG181" s="176"/>
      <c r="VVH181" s="176"/>
      <c r="VVI181" s="176"/>
      <c r="VVJ181" s="176"/>
      <c r="VVK181" s="176"/>
      <c r="VVL181" s="176"/>
      <c r="VVM181" s="176"/>
      <c r="VVN181" s="176"/>
      <c r="VVO181" s="176"/>
      <c r="VVP181" s="176"/>
      <c r="VVQ181" s="176"/>
      <c r="VVR181" s="176"/>
      <c r="VVS181" s="176"/>
      <c r="VVT181" s="176"/>
      <c r="VVU181" s="176"/>
      <c r="VVV181" s="176"/>
      <c r="VVW181" s="176"/>
      <c r="VVX181" s="176"/>
      <c r="VVY181" s="176"/>
      <c r="VVZ181" s="176"/>
      <c r="VWA181" s="176"/>
      <c r="VWB181" s="176"/>
      <c r="VWC181" s="176"/>
      <c r="VWD181" s="176"/>
      <c r="VWE181" s="176"/>
      <c r="VWF181" s="176"/>
      <c r="VWG181" s="176"/>
      <c r="VWH181" s="176"/>
      <c r="VWI181" s="176"/>
      <c r="VWJ181" s="176"/>
      <c r="VWK181" s="176"/>
      <c r="VWL181" s="176"/>
      <c r="VWM181" s="176"/>
      <c r="VWN181" s="176"/>
      <c r="VWO181" s="176"/>
      <c r="VWP181" s="176"/>
      <c r="VWQ181" s="176"/>
      <c r="VWR181" s="176"/>
      <c r="VWS181" s="176"/>
      <c r="VWT181" s="176"/>
      <c r="VWU181" s="176"/>
      <c r="VWV181" s="176"/>
      <c r="VWW181" s="176"/>
      <c r="VWX181" s="176"/>
      <c r="VWY181" s="176"/>
      <c r="VWZ181" s="176"/>
      <c r="VXA181" s="176"/>
      <c r="VXB181" s="176"/>
      <c r="VXC181" s="176"/>
      <c r="VXD181" s="176"/>
      <c r="VXE181" s="176"/>
      <c r="VXF181" s="176"/>
      <c r="VXG181" s="176"/>
      <c r="VXH181" s="176"/>
      <c r="VXI181" s="176"/>
      <c r="VXJ181" s="176"/>
      <c r="VXK181" s="176"/>
      <c r="VXL181" s="176"/>
      <c r="VXM181" s="176"/>
      <c r="VXN181" s="176"/>
      <c r="VXO181" s="176"/>
      <c r="VXP181" s="176"/>
      <c r="VXQ181" s="176"/>
      <c r="VXR181" s="176"/>
      <c r="VXS181" s="176"/>
      <c r="VXT181" s="176"/>
      <c r="VXU181" s="176"/>
      <c r="VXV181" s="176"/>
      <c r="VXW181" s="176"/>
      <c r="VXX181" s="176"/>
      <c r="VXY181" s="176"/>
      <c r="VXZ181" s="176"/>
      <c r="VYA181" s="176"/>
      <c r="VYB181" s="176"/>
      <c r="VYC181" s="176"/>
      <c r="VYD181" s="176"/>
      <c r="VYE181" s="176"/>
      <c r="VYF181" s="176"/>
      <c r="VYG181" s="176"/>
      <c r="VYH181" s="176"/>
      <c r="VYI181" s="176"/>
      <c r="VYJ181" s="176"/>
      <c r="VYK181" s="176"/>
      <c r="VYL181" s="176"/>
      <c r="VYM181" s="176"/>
      <c r="VYN181" s="176"/>
      <c r="VYO181" s="176"/>
      <c r="VYP181" s="176"/>
      <c r="VYQ181" s="176"/>
      <c r="VYR181" s="176"/>
      <c r="VYS181" s="176"/>
      <c r="VYT181" s="176"/>
      <c r="VYU181" s="176"/>
      <c r="VYV181" s="176"/>
      <c r="VYW181" s="176"/>
      <c r="VYX181" s="176"/>
      <c r="VYY181" s="176"/>
      <c r="VYZ181" s="176"/>
      <c r="VZA181" s="176"/>
      <c r="VZB181" s="176"/>
      <c r="VZC181" s="176"/>
      <c r="VZD181" s="176"/>
      <c r="VZE181" s="176"/>
      <c r="VZF181" s="176"/>
      <c r="VZG181" s="176"/>
      <c r="VZH181" s="176"/>
      <c r="VZI181" s="176"/>
      <c r="VZJ181" s="176"/>
      <c r="VZK181" s="176"/>
      <c r="VZL181" s="176"/>
      <c r="VZM181" s="176"/>
      <c r="VZN181" s="176"/>
      <c r="VZO181" s="176"/>
      <c r="VZP181" s="176"/>
      <c r="VZQ181" s="176"/>
      <c r="VZR181" s="176"/>
      <c r="VZS181" s="176"/>
      <c r="VZT181" s="176"/>
      <c r="VZU181" s="176"/>
      <c r="VZV181" s="176"/>
      <c r="VZW181" s="176"/>
      <c r="VZX181" s="176"/>
      <c r="VZY181" s="176"/>
      <c r="VZZ181" s="176"/>
      <c r="WAA181" s="176"/>
      <c r="WAB181" s="176"/>
      <c r="WAC181" s="176"/>
      <c r="WAD181" s="176"/>
      <c r="WAE181" s="176"/>
      <c r="WAF181" s="176"/>
      <c r="WAG181" s="176"/>
      <c r="WAH181" s="176"/>
      <c r="WAI181" s="176"/>
      <c r="WAJ181" s="176"/>
      <c r="WAK181" s="176"/>
      <c r="WAL181" s="176"/>
      <c r="WAM181" s="176"/>
      <c r="WAN181" s="176"/>
      <c r="WAO181" s="176"/>
      <c r="WAP181" s="176"/>
      <c r="WAQ181" s="176"/>
      <c r="WAR181" s="176"/>
      <c r="WAS181" s="176"/>
      <c r="WAT181" s="176"/>
      <c r="WAU181" s="176"/>
      <c r="WAV181" s="176"/>
      <c r="WAW181" s="176"/>
      <c r="WAX181" s="176"/>
      <c r="WAY181" s="176"/>
      <c r="WAZ181" s="176"/>
      <c r="WBA181" s="176"/>
      <c r="WBB181" s="176"/>
      <c r="WBC181" s="176"/>
      <c r="WBD181" s="176"/>
      <c r="WBE181" s="176"/>
      <c r="WBF181" s="176"/>
      <c r="WBG181" s="176"/>
      <c r="WBH181" s="176"/>
      <c r="WBI181" s="176"/>
      <c r="WBJ181" s="176"/>
      <c r="WBK181" s="176"/>
      <c r="WBL181" s="176"/>
      <c r="WBM181" s="176"/>
      <c r="WBN181" s="176"/>
      <c r="WBO181" s="176"/>
      <c r="WBP181" s="176"/>
      <c r="WBQ181" s="176"/>
      <c r="WBR181" s="176"/>
      <c r="WBS181" s="176"/>
      <c r="WBT181" s="176"/>
      <c r="WBU181" s="176"/>
      <c r="WBV181" s="176"/>
      <c r="WBW181" s="176"/>
      <c r="WBX181" s="176"/>
      <c r="WBY181" s="176"/>
      <c r="WBZ181" s="176"/>
      <c r="WCA181" s="176"/>
      <c r="WCB181" s="176"/>
      <c r="WCC181" s="176"/>
      <c r="WCD181" s="176"/>
      <c r="WCE181" s="176"/>
      <c r="WCF181" s="176"/>
      <c r="WCG181" s="176"/>
      <c r="WCH181" s="176"/>
      <c r="WCI181" s="176"/>
      <c r="WCJ181" s="176"/>
      <c r="WCK181" s="176"/>
      <c r="WCL181" s="176"/>
      <c r="WCM181" s="176"/>
      <c r="WCN181" s="176"/>
      <c r="WCO181" s="176"/>
      <c r="WCP181" s="176"/>
      <c r="WCQ181" s="176"/>
      <c r="WCR181" s="176"/>
      <c r="WCS181" s="176"/>
      <c r="WCT181" s="176"/>
      <c r="WCU181" s="176"/>
      <c r="WCV181" s="176"/>
      <c r="WCW181" s="176"/>
      <c r="WCX181" s="176"/>
      <c r="WCY181" s="176"/>
      <c r="WCZ181" s="176"/>
      <c r="WDA181" s="176"/>
      <c r="WDB181" s="176"/>
      <c r="WDC181" s="176"/>
      <c r="WDD181" s="176"/>
      <c r="WDE181" s="176"/>
      <c r="WDF181" s="176"/>
      <c r="WDG181" s="176"/>
      <c r="WDH181" s="176"/>
      <c r="WDI181" s="176"/>
      <c r="WDJ181" s="176"/>
      <c r="WDK181" s="176"/>
      <c r="WDL181" s="176"/>
      <c r="WDM181" s="176"/>
      <c r="WDN181" s="176"/>
      <c r="WDO181" s="176"/>
      <c r="WDP181" s="176"/>
      <c r="WDQ181" s="176"/>
      <c r="WDR181" s="176"/>
      <c r="WDS181" s="176"/>
      <c r="WDT181" s="176"/>
      <c r="WDU181" s="176"/>
      <c r="WDV181" s="176"/>
      <c r="WDW181" s="176"/>
      <c r="WDX181" s="176"/>
      <c r="WDY181" s="176"/>
      <c r="WDZ181" s="176"/>
      <c r="WEA181" s="176"/>
      <c r="WEB181" s="176"/>
      <c r="WEC181" s="176"/>
      <c r="WED181" s="176"/>
      <c r="WEE181" s="176"/>
      <c r="WEF181" s="176"/>
      <c r="WEG181" s="176"/>
      <c r="WEH181" s="176"/>
      <c r="WEI181" s="176"/>
      <c r="WEJ181" s="176"/>
      <c r="WEK181" s="176"/>
      <c r="WEL181" s="176"/>
      <c r="WEM181" s="176"/>
      <c r="WEN181" s="176"/>
      <c r="WEO181" s="176"/>
      <c r="WEP181" s="176"/>
      <c r="WEQ181" s="176"/>
      <c r="WER181" s="176"/>
      <c r="WES181" s="176"/>
      <c r="WET181" s="176"/>
      <c r="WEU181" s="176"/>
      <c r="WEV181" s="176"/>
      <c r="WEW181" s="176"/>
      <c r="WEX181" s="176"/>
      <c r="WEY181" s="176"/>
      <c r="WEZ181" s="176"/>
      <c r="WFA181" s="176"/>
      <c r="WFB181" s="176"/>
      <c r="WFC181" s="176"/>
      <c r="WFD181" s="176"/>
      <c r="WFE181" s="176"/>
      <c r="WFF181" s="176"/>
      <c r="WFG181" s="176"/>
      <c r="WFH181" s="176"/>
      <c r="WFI181" s="176"/>
      <c r="WFJ181" s="176"/>
      <c r="WFK181" s="176"/>
      <c r="WFL181" s="176"/>
      <c r="WFM181" s="176"/>
      <c r="WFN181" s="176"/>
      <c r="WFO181" s="176"/>
      <c r="WFP181" s="176"/>
      <c r="WFQ181" s="176"/>
      <c r="WFR181" s="176"/>
      <c r="WFS181" s="176"/>
      <c r="WFT181" s="176"/>
      <c r="WFU181" s="176"/>
      <c r="WFV181" s="176"/>
      <c r="WFW181" s="176"/>
      <c r="WFX181" s="176"/>
      <c r="WFY181" s="176"/>
      <c r="WFZ181" s="176"/>
      <c r="WGA181" s="176"/>
      <c r="WGB181" s="176"/>
      <c r="WGC181" s="176"/>
      <c r="WGD181" s="176"/>
      <c r="WGE181" s="176"/>
      <c r="WGF181" s="176"/>
      <c r="WGG181" s="176"/>
      <c r="WGH181" s="176"/>
      <c r="WGI181" s="176"/>
      <c r="WGJ181" s="176"/>
      <c r="WGK181" s="176"/>
      <c r="WGL181" s="176"/>
      <c r="WGM181" s="176"/>
      <c r="WGN181" s="176"/>
      <c r="WGO181" s="176"/>
      <c r="WGP181" s="176"/>
      <c r="WGQ181" s="176"/>
      <c r="WGR181" s="176"/>
      <c r="WGS181" s="176"/>
      <c r="WGT181" s="176"/>
      <c r="WGU181" s="176"/>
      <c r="WGV181" s="176"/>
      <c r="WGW181" s="176"/>
      <c r="WGX181" s="176"/>
      <c r="WGY181" s="176"/>
      <c r="WGZ181" s="176"/>
      <c r="WHA181" s="176"/>
      <c r="WHB181" s="176"/>
      <c r="WHC181" s="176"/>
      <c r="WHD181" s="176"/>
      <c r="WHE181" s="176"/>
      <c r="WHF181" s="176"/>
      <c r="WHG181" s="176"/>
      <c r="WHH181" s="176"/>
      <c r="WHI181" s="176"/>
      <c r="WHJ181" s="176"/>
      <c r="WHK181" s="176"/>
      <c r="WHL181" s="176"/>
      <c r="WHM181" s="176"/>
      <c r="WHN181" s="176"/>
      <c r="WHO181" s="176"/>
      <c r="WHP181" s="176"/>
      <c r="WHQ181" s="176"/>
      <c r="WHR181" s="176"/>
      <c r="WHS181" s="176"/>
      <c r="WHT181" s="176"/>
      <c r="WHU181" s="176"/>
      <c r="WHV181" s="176"/>
      <c r="WHW181" s="176"/>
      <c r="WHX181" s="176"/>
      <c r="WHY181" s="176"/>
      <c r="WHZ181" s="176"/>
      <c r="WIA181" s="176"/>
      <c r="WIB181" s="176"/>
      <c r="WIC181" s="176"/>
      <c r="WID181" s="176"/>
      <c r="WIE181" s="176"/>
      <c r="WIF181" s="176"/>
      <c r="WIG181" s="176"/>
      <c r="WIH181" s="176"/>
      <c r="WII181" s="176"/>
      <c r="WIJ181" s="176"/>
      <c r="WIK181" s="176"/>
      <c r="WIL181" s="176"/>
      <c r="WIM181" s="176"/>
      <c r="WIN181" s="176"/>
      <c r="WIO181" s="176"/>
      <c r="WIP181" s="176"/>
      <c r="WIQ181" s="176"/>
      <c r="WIR181" s="176"/>
      <c r="WIS181" s="176"/>
      <c r="WIT181" s="176"/>
      <c r="WIU181" s="176"/>
      <c r="WIV181" s="176"/>
      <c r="WIW181" s="176"/>
      <c r="WIX181" s="176"/>
      <c r="WIY181" s="176"/>
      <c r="WIZ181" s="176"/>
      <c r="WJA181" s="176"/>
      <c r="WJB181" s="176"/>
      <c r="WJC181" s="176"/>
      <c r="WJD181" s="176"/>
      <c r="WJE181" s="176"/>
      <c r="WJF181" s="176"/>
      <c r="WJG181" s="176"/>
      <c r="WJH181" s="176"/>
      <c r="WJI181" s="176"/>
      <c r="WJJ181" s="176"/>
      <c r="WJK181" s="176"/>
      <c r="WJL181" s="176"/>
      <c r="WJM181" s="176"/>
      <c r="WJN181" s="176"/>
      <c r="WJO181" s="176"/>
      <c r="WJP181" s="176"/>
      <c r="WJQ181" s="176"/>
      <c r="WJR181" s="176"/>
      <c r="WJS181" s="176"/>
      <c r="WJT181" s="176"/>
      <c r="WJU181" s="176"/>
      <c r="WJV181" s="176"/>
      <c r="WJW181" s="176"/>
      <c r="WJX181" s="176"/>
      <c r="WJY181" s="176"/>
      <c r="WJZ181" s="176"/>
      <c r="WKA181" s="176"/>
      <c r="WKB181" s="176"/>
      <c r="WKC181" s="176"/>
      <c r="WKD181" s="176"/>
      <c r="WKE181" s="176"/>
      <c r="WKF181" s="176"/>
      <c r="WKG181" s="176"/>
      <c r="WKH181" s="176"/>
      <c r="WKI181" s="176"/>
      <c r="WKJ181" s="176"/>
      <c r="WKK181" s="176"/>
      <c r="WKL181" s="176"/>
      <c r="WKM181" s="176"/>
      <c r="WKN181" s="176"/>
      <c r="WKO181" s="176"/>
      <c r="WKP181" s="176"/>
      <c r="WKQ181" s="176"/>
      <c r="WKR181" s="176"/>
      <c r="WKS181" s="176"/>
      <c r="WKT181" s="176"/>
      <c r="WKU181" s="176"/>
      <c r="WKV181" s="176"/>
      <c r="WKW181" s="176"/>
      <c r="WKX181" s="176"/>
      <c r="WKY181" s="176"/>
      <c r="WKZ181" s="176"/>
      <c r="WLA181" s="176"/>
      <c r="WLB181" s="176"/>
      <c r="WLC181" s="176"/>
      <c r="WLD181" s="176"/>
      <c r="WLE181" s="176"/>
      <c r="WLF181" s="176"/>
      <c r="WLG181" s="176"/>
      <c r="WLH181" s="176"/>
      <c r="WLI181" s="176"/>
      <c r="WLJ181" s="176"/>
      <c r="WLK181" s="176"/>
      <c r="WLL181" s="176"/>
      <c r="WLM181" s="176"/>
      <c r="WLN181" s="176"/>
      <c r="WLO181" s="176"/>
      <c r="WLP181" s="176"/>
      <c r="WLQ181" s="176"/>
      <c r="WLR181" s="176"/>
      <c r="WLS181" s="176"/>
      <c r="WLT181" s="176"/>
      <c r="WLU181" s="176"/>
      <c r="WLV181" s="176"/>
      <c r="WLW181" s="176"/>
      <c r="WLX181" s="176"/>
      <c r="WLY181" s="176"/>
      <c r="WLZ181" s="176"/>
      <c r="WMA181" s="176"/>
      <c r="WMB181" s="176"/>
      <c r="WMC181" s="176"/>
      <c r="WMD181" s="176"/>
      <c r="WME181" s="176"/>
      <c r="WMF181" s="176"/>
      <c r="WMG181" s="176"/>
      <c r="WMH181" s="176"/>
      <c r="WMI181" s="176"/>
      <c r="WMJ181" s="176"/>
      <c r="WMK181" s="176"/>
      <c r="WML181" s="176"/>
      <c r="WMM181" s="176"/>
      <c r="WMN181" s="176"/>
      <c r="WMO181" s="176"/>
      <c r="WMP181" s="176"/>
      <c r="WMQ181" s="176"/>
      <c r="WMR181" s="176"/>
      <c r="WMS181" s="176"/>
      <c r="WMT181" s="176"/>
      <c r="WMU181" s="176"/>
      <c r="WMV181" s="176"/>
      <c r="WMW181" s="176"/>
      <c r="WMX181" s="176"/>
      <c r="WMY181" s="176"/>
      <c r="WMZ181" s="176"/>
      <c r="WNA181" s="176"/>
      <c r="WNB181" s="176"/>
      <c r="WNC181" s="176"/>
      <c r="WND181" s="176"/>
      <c r="WNE181" s="176"/>
      <c r="WNF181" s="176"/>
      <c r="WNG181" s="176"/>
      <c r="WNH181" s="176"/>
      <c r="WNI181" s="176"/>
      <c r="WNJ181" s="176"/>
      <c r="WNK181" s="176"/>
      <c r="WNL181" s="176"/>
      <c r="WNM181" s="176"/>
      <c r="WNN181" s="176"/>
      <c r="WNO181" s="176"/>
      <c r="WNP181" s="176"/>
      <c r="WNQ181" s="176"/>
      <c r="WNR181" s="176"/>
      <c r="WNS181" s="176"/>
      <c r="WNT181" s="176"/>
      <c r="WNU181" s="176"/>
      <c r="WNV181" s="176"/>
      <c r="WNW181" s="176"/>
      <c r="WNX181" s="176"/>
      <c r="WNY181" s="176"/>
      <c r="WNZ181" s="176"/>
      <c r="WOA181" s="176"/>
      <c r="WOB181" s="176"/>
      <c r="WOC181" s="176"/>
      <c r="WOD181" s="176"/>
      <c r="WOE181" s="176"/>
      <c r="WOF181" s="176"/>
      <c r="WOG181" s="176"/>
      <c r="WOH181" s="176"/>
      <c r="WOI181" s="176"/>
      <c r="WOJ181" s="176"/>
      <c r="WOK181" s="176"/>
      <c r="WOL181" s="176"/>
      <c r="WOM181" s="176"/>
      <c r="WON181" s="176"/>
      <c r="WOO181" s="176"/>
      <c r="WOP181" s="176"/>
      <c r="WOQ181" s="176"/>
      <c r="WOR181" s="176"/>
      <c r="WOS181" s="176"/>
      <c r="WOT181" s="176"/>
      <c r="WOU181" s="176"/>
      <c r="WOV181" s="176"/>
      <c r="WOW181" s="176"/>
      <c r="WOX181" s="176"/>
      <c r="WOY181" s="176"/>
      <c r="WOZ181" s="176"/>
      <c r="WPA181" s="176"/>
      <c r="WPB181" s="176"/>
      <c r="WPC181" s="176"/>
      <c r="WPD181" s="176"/>
      <c r="WPE181" s="176"/>
      <c r="WPF181" s="176"/>
      <c r="WPG181" s="176"/>
      <c r="WPH181" s="176"/>
      <c r="WPI181" s="176"/>
      <c r="WPJ181" s="176"/>
      <c r="WPK181" s="176"/>
      <c r="WPL181" s="176"/>
      <c r="WPM181" s="176"/>
      <c r="WPN181" s="176"/>
      <c r="WPO181" s="176"/>
      <c r="WPP181" s="176"/>
      <c r="WPQ181" s="176"/>
      <c r="WPR181" s="176"/>
      <c r="WPS181" s="176"/>
      <c r="WPT181" s="176"/>
      <c r="WPU181" s="176"/>
      <c r="WPV181" s="176"/>
      <c r="WPW181" s="176"/>
      <c r="WPX181" s="176"/>
      <c r="WPY181" s="176"/>
      <c r="WPZ181" s="176"/>
      <c r="WQA181" s="176"/>
      <c r="WQB181" s="176"/>
      <c r="WQC181" s="176"/>
      <c r="WQD181" s="176"/>
      <c r="WQE181" s="176"/>
      <c r="WQF181" s="176"/>
      <c r="WQG181" s="176"/>
      <c r="WQH181" s="176"/>
      <c r="WQI181" s="176"/>
      <c r="WQJ181" s="176"/>
      <c r="WQK181" s="176"/>
      <c r="WQL181" s="176"/>
      <c r="WQM181" s="176"/>
      <c r="WQN181" s="176"/>
      <c r="WQO181" s="176"/>
      <c r="WQP181" s="176"/>
      <c r="WQQ181" s="176"/>
      <c r="WQR181" s="176"/>
      <c r="WQS181" s="176"/>
      <c r="WQT181" s="176"/>
      <c r="WQU181" s="176"/>
      <c r="WQV181" s="176"/>
      <c r="WQW181" s="176"/>
      <c r="WQX181" s="176"/>
      <c r="WQY181" s="176"/>
      <c r="WQZ181" s="176"/>
      <c r="WRA181" s="176"/>
      <c r="WRB181" s="176"/>
      <c r="WRC181" s="176"/>
      <c r="WRD181" s="176"/>
      <c r="WRE181" s="176"/>
      <c r="WRF181" s="176"/>
      <c r="WRG181" s="176"/>
      <c r="WRH181" s="176"/>
      <c r="WRI181" s="176"/>
      <c r="WRJ181" s="176"/>
      <c r="WRK181" s="176"/>
      <c r="WRL181" s="176"/>
      <c r="WRM181" s="176"/>
      <c r="WRN181" s="176"/>
      <c r="WRO181" s="176"/>
      <c r="WRP181" s="176"/>
      <c r="WRQ181" s="176"/>
      <c r="WRR181" s="176"/>
      <c r="WRS181" s="176"/>
      <c r="WRT181" s="176"/>
      <c r="WRU181" s="176"/>
      <c r="WRV181" s="176"/>
      <c r="WRW181" s="176"/>
      <c r="WRX181" s="176"/>
      <c r="WRY181" s="176"/>
      <c r="WRZ181" s="176"/>
      <c r="WSA181" s="176"/>
      <c r="WSB181" s="176"/>
      <c r="WSC181" s="176"/>
      <c r="WSD181" s="176"/>
      <c r="WSE181" s="176"/>
      <c r="WSF181" s="176"/>
      <c r="WSG181" s="176"/>
      <c r="WSH181" s="176"/>
      <c r="WSI181" s="176"/>
      <c r="WSJ181" s="176"/>
      <c r="WSK181" s="176"/>
      <c r="WSL181" s="176"/>
      <c r="WSM181" s="176"/>
      <c r="WSN181" s="176"/>
      <c r="WSO181" s="176"/>
      <c r="WSP181" s="176"/>
      <c r="WSQ181" s="176"/>
      <c r="WSR181" s="176"/>
      <c r="WSS181" s="176"/>
      <c r="WST181" s="176"/>
      <c r="WSU181" s="176"/>
      <c r="WSV181" s="176"/>
      <c r="WSW181" s="176"/>
      <c r="WSX181" s="176"/>
      <c r="WSY181" s="176"/>
      <c r="WSZ181" s="176"/>
      <c r="WTA181" s="176"/>
      <c r="WTB181" s="176"/>
      <c r="WTC181" s="176"/>
      <c r="WTD181" s="176"/>
      <c r="WTE181" s="176"/>
      <c r="WTF181" s="176"/>
      <c r="WTG181" s="176"/>
      <c r="WTH181" s="176"/>
      <c r="WTI181" s="176"/>
      <c r="WTJ181" s="176"/>
      <c r="WTK181" s="176"/>
      <c r="WTL181" s="176"/>
      <c r="WTM181" s="176"/>
      <c r="WTN181" s="176"/>
      <c r="WTO181" s="176"/>
      <c r="WTP181" s="176"/>
      <c r="WTQ181" s="176"/>
      <c r="WTR181" s="176"/>
      <c r="WTS181" s="176"/>
      <c r="WTT181" s="176"/>
      <c r="WTU181" s="176"/>
      <c r="WTV181" s="176"/>
      <c r="WTW181" s="176"/>
      <c r="WTX181" s="176"/>
      <c r="WTY181" s="176"/>
      <c r="WTZ181" s="176"/>
      <c r="WUA181" s="176"/>
      <c r="WUB181" s="176"/>
      <c r="WUC181" s="176"/>
      <c r="WUD181" s="176"/>
      <c r="WUE181" s="176"/>
      <c r="WUF181" s="176"/>
      <c r="WUG181" s="176"/>
      <c r="WUH181" s="176"/>
      <c r="WUI181" s="176"/>
      <c r="WUJ181" s="176"/>
      <c r="WUK181" s="176"/>
      <c r="WUL181" s="176"/>
      <c r="WUM181" s="176"/>
      <c r="WUN181" s="176"/>
      <c r="WUO181" s="176"/>
      <c r="WUP181" s="176"/>
      <c r="WUQ181" s="176"/>
      <c r="WUR181" s="176"/>
      <c r="WUS181" s="176"/>
      <c r="WUT181" s="176"/>
      <c r="WUU181" s="176"/>
      <c r="WUV181" s="176"/>
      <c r="WUW181" s="176"/>
      <c r="WUX181" s="176"/>
      <c r="WUY181" s="176"/>
      <c r="WUZ181" s="176"/>
      <c r="WVA181" s="176"/>
      <c r="WVB181" s="176"/>
      <c r="WVC181" s="176"/>
      <c r="WVD181" s="176"/>
      <c r="WVE181" s="176"/>
      <c r="WVF181" s="176"/>
      <c r="WVG181" s="176"/>
      <c r="WVH181" s="176"/>
      <c r="WVI181" s="176"/>
      <c r="WVJ181" s="176"/>
      <c r="WVK181" s="176"/>
      <c r="WVL181" s="176"/>
      <c r="WVM181" s="176"/>
      <c r="WVN181" s="176"/>
      <c r="WVO181" s="176"/>
      <c r="WVP181" s="176"/>
      <c r="WVQ181" s="176"/>
      <c r="WVR181" s="176"/>
      <c r="WVS181" s="176"/>
      <c r="WVT181" s="176"/>
      <c r="WVU181" s="176"/>
      <c r="WVV181" s="176"/>
      <c r="WVW181" s="176"/>
      <c r="WVX181" s="176"/>
      <c r="WVY181" s="176"/>
      <c r="WVZ181" s="176"/>
      <c r="WWA181" s="176"/>
      <c r="WWB181" s="176"/>
      <c r="WWC181" s="176"/>
      <c r="WWD181" s="176"/>
      <c r="WWE181" s="176"/>
      <c r="WWF181" s="176"/>
      <c r="WWG181" s="176"/>
      <c r="WWH181" s="176"/>
      <c r="WWI181" s="176"/>
      <c r="WWJ181" s="176"/>
      <c r="WWK181" s="176"/>
      <c r="WWL181" s="176"/>
      <c r="WWM181" s="176"/>
      <c r="WWN181" s="176"/>
      <c r="WWO181" s="176"/>
      <c r="WWP181" s="176"/>
      <c r="WWQ181" s="176"/>
      <c r="WWR181" s="176"/>
      <c r="WWS181" s="176"/>
      <c r="WWT181" s="176"/>
      <c r="WWU181" s="176"/>
      <c r="WWV181" s="176"/>
      <c r="WWW181" s="176"/>
      <c r="WWX181" s="176"/>
      <c r="WWY181" s="176"/>
      <c r="WWZ181" s="176"/>
      <c r="WXA181" s="176"/>
      <c r="WXB181" s="176"/>
      <c r="WXC181" s="176"/>
      <c r="WXD181" s="176"/>
      <c r="WXE181" s="176"/>
      <c r="WXF181" s="176"/>
      <c r="WXG181" s="176"/>
      <c r="WXH181" s="176"/>
      <c r="WXI181" s="176"/>
      <c r="WXJ181" s="176"/>
      <c r="WXK181" s="176"/>
      <c r="WXL181" s="176"/>
      <c r="WXM181" s="176"/>
      <c r="WXN181" s="176"/>
      <c r="WXO181" s="176"/>
      <c r="WXP181" s="176"/>
      <c r="WXQ181" s="176"/>
      <c r="WXR181" s="176"/>
      <c r="WXS181" s="176"/>
      <c r="WXT181" s="176"/>
      <c r="WXU181" s="176"/>
      <c r="WXV181" s="176"/>
      <c r="WXW181" s="176"/>
      <c r="WXX181" s="176"/>
      <c r="WXY181" s="176"/>
      <c r="WXZ181" s="176"/>
      <c r="WYA181" s="176"/>
      <c r="WYB181" s="176"/>
      <c r="WYC181" s="176"/>
      <c r="WYD181" s="176"/>
      <c r="WYE181" s="176"/>
      <c r="WYF181" s="176"/>
      <c r="WYG181" s="176"/>
      <c r="WYH181" s="176"/>
      <c r="WYI181" s="176"/>
      <c r="WYJ181" s="176"/>
      <c r="WYK181" s="176"/>
      <c r="WYL181" s="176"/>
      <c r="WYM181" s="176"/>
      <c r="WYN181" s="176"/>
      <c r="WYO181" s="176"/>
      <c r="WYP181" s="176"/>
      <c r="WYQ181" s="176"/>
      <c r="WYR181" s="176"/>
      <c r="WYS181" s="176"/>
      <c r="WYT181" s="176"/>
      <c r="WYU181" s="176"/>
      <c r="WYV181" s="176"/>
      <c r="WYW181" s="176"/>
    </row>
    <row r="182" spans="1:16221" ht="15" customHeight="1" x14ac:dyDescent="0.25">
      <c r="A182" s="463" t="s">
        <v>371</v>
      </c>
      <c r="B182" s="464"/>
      <c r="C182" s="464"/>
      <c r="D182" s="465">
        <f>'Tabell 2.1 DOK32018'!D67</f>
        <v>0</v>
      </c>
      <c r="E182" s="465">
        <f>'Tabell 2.1 DOK32018'!E67</f>
        <v>0</v>
      </c>
      <c r="F182" s="465">
        <f>'Tabell 2.1 DOK32018'!F67</f>
        <v>0</v>
      </c>
      <c r="G182" s="465">
        <f>'Tabell 2.1 DOK32018'!G67</f>
        <v>0</v>
      </c>
      <c r="H182" s="465">
        <f>'Tabell 2.1 DOK32018'!H67</f>
        <v>0</v>
      </c>
      <c r="I182" s="465">
        <f>'Tabell 2.1 DOK32018'!I67</f>
        <v>0</v>
      </c>
      <c r="J182" s="465">
        <f>'Tabell 2.1 DOK32018'!J67</f>
        <v>-25186</v>
      </c>
      <c r="K182" s="465">
        <f>'Tabell 2.1 DOK32018'!K67</f>
        <v>0</v>
      </c>
      <c r="L182" s="465">
        <f>'Tabell 2.1 DOK32018'!L67</f>
        <v>0</v>
      </c>
      <c r="M182" s="465">
        <f>'Tabell 2.1 DOK32018'!M67</f>
        <v>0</v>
      </c>
      <c r="N182" s="465">
        <f>'Tabell 2.1 DOK32018'!N67</f>
        <v>0</v>
      </c>
      <c r="O182" s="465">
        <f>'Tabell 2.1 DOK32018'!O67</f>
        <v>0</v>
      </c>
      <c r="P182" s="465">
        <f>'Tabell 2.1 DOK32018'!P67</f>
        <v>0</v>
      </c>
      <c r="Q182" s="465">
        <f>'Tabell 2.1 DOK32018'!Q67</f>
        <v>0</v>
      </c>
      <c r="R182" s="465">
        <f>'Tabell 2.1 DOK32018'!R67</f>
        <v>-22820</v>
      </c>
      <c r="S182" s="465">
        <f>'Tabell 2.1 DOK32018'!S67</f>
        <v>-48006</v>
      </c>
    </row>
    <row r="183" spans="1:16221" ht="15" customHeight="1" x14ac:dyDescent="0.25">
      <c r="A183" s="262" t="s">
        <v>346</v>
      </c>
      <c r="B183" s="261"/>
      <c r="C183" s="261"/>
      <c r="D183" s="433">
        <f>'Tabell 2.3'!D94-'Tabell 2.3 DOK32018'!D82</f>
        <v>0</v>
      </c>
      <c r="E183" s="433">
        <f>'Tabell 2.3'!E94-'Tabell 2.3 DOK32018'!E82</f>
        <v>0</v>
      </c>
      <c r="F183" s="433">
        <f>'Tabell 2.3'!F94-'Tabell 2.3 DOK32018'!F82</f>
        <v>0</v>
      </c>
      <c r="G183" s="433">
        <f>'Tabell 2.3'!G94-'Tabell 2.3 DOK32018'!G82</f>
        <v>0</v>
      </c>
      <c r="H183" s="433">
        <f>'Tabell 2.3'!H94-'Tabell 2.3 DOK32018'!H82</f>
        <v>0</v>
      </c>
      <c r="I183" s="433">
        <f>'Tabell 2.3'!I94-'Tabell 2.3 DOK32018'!I82</f>
        <v>0</v>
      </c>
      <c r="J183" s="433">
        <f>'Tabell 2.3'!J94-'Tabell 2.3 DOK32018'!J82</f>
        <v>-698</v>
      </c>
      <c r="K183" s="433">
        <f>'Tabell 2.3'!K94-'Tabell 2.3 DOK32018'!K82</f>
        <v>0</v>
      </c>
      <c r="L183" s="433">
        <f>'Tabell 2.3'!L94-'Tabell 2.3 DOK32018'!L82</f>
        <v>0</v>
      </c>
      <c r="M183" s="433">
        <f>'Tabell 2.3'!M94-'Tabell 2.3 DOK32018'!M82</f>
        <v>0</v>
      </c>
      <c r="N183" s="433">
        <f>'Tabell 2.3'!N94-'Tabell 2.3 DOK32018'!N82</f>
        <v>0</v>
      </c>
      <c r="O183" s="433">
        <f>'Tabell 2.3'!O94-'Tabell 2.3 DOK32018'!O82</f>
        <v>0</v>
      </c>
      <c r="P183" s="433">
        <f>'Tabell 2.3'!P94-'Tabell 2.3 DOK32018'!P82</f>
        <v>0</v>
      </c>
      <c r="Q183" s="433">
        <f>'Tabell 2.3'!Q94-'Tabell 2.3 DOK32018'!Q82</f>
        <v>0</v>
      </c>
      <c r="R183" s="433">
        <f>'Tabell 2.3'!R94-'Tabell 2.3 DOK32018'!R82</f>
        <v>22820</v>
      </c>
      <c r="S183" s="433">
        <f>'Tabell 2.3'!S94-'Tabell 2.3 DOK32018'!S82</f>
        <v>22122</v>
      </c>
    </row>
    <row r="184" spans="1:16221" ht="15" customHeight="1" thickBot="1" x14ac:dyDescent="0.3">
      <c r="A184" s="441" t="s">
        <v>285</v>
      </c>
      <c r="B184" s="441"/>
      <c r="C184" s="441"/>
      <c r="D184" s="442">
        <f>D183+D182</f>
        <v>0</v>
      </c>
      <c r="E184" s="442">
        <f t="shared" ref="E184:S184" si="70">E183+E182</f>
        <v>0</v>
      </c>
      <c r="F184" s="442">
        <f t="shared" si="70"/>
        <v>0</v>
      </c>
      <c r="G184" s="442">
        <f t="shared" si="70"/>
        <v>0</v>
      </c>
      <c r="H184" s="442">
        <f t="shared" si="70"/>
        <v>0</v>
      </c>
      <c r="I184" s="442">
        <f t="shared" si="70"/>
        <v>0</v>
      </c>
      <c r="J184" s="442">
        <f t="shared" si="70"/>
        <v>-25884</v>
      </c>
      <c r="K184" s="442">
        <f t="shared" si="70"/>
        <v>0</v>
      </c>
      <c r="L184" s="442">
        <f t="shared" si="70"/>
        <v>0</v>
      </c>
      <c r="M184" s="442">
        <f t="shared" si="70"/>
        <v>0</v>
      </c>
      <c r="N184" s="442">
        <f t="shared" si="70"/>
        <v>0</v>
      </c>
      <c r="O184" s="442">
        <f t="shared" si="70"/>
        <v>0</v>
      </c>
      <c r="P184" s="442">
        <f t="shared" si="70"/>
        <v>0</v>
      </c>
      <c r="Q184" s="442">
        <f t="shared" si="70"/>
        <v>0</v>
      </c>
      <c r="R184" s="442">
        <f t="shared" si="70"/>
        <v>0</v>
      </c>
      <c r="S184" s="442">
        <f t="shared" si="70"/>
        <v>-25884</v>
      </c>
    </row>
    <row r="185" spans="1:16221" ht="15" customHeight="1" x14ac:dyDescent="0.25">
      <c r="D185" s="175"/>
      <c r="E185" s="175"/>
      <c r="F185" s="175"/>
      <c r="G185" s="175"/>
      <c r="H185" s="175"/>
      <c r="I185" s="175"/>
      <c r="J185" s="175"/>
      <c r="K185" s="175"/>
      <c r="L185" s="175"/>
      <c r="M185" s="175"/>
      <c r="N185" s="175"/>
      <c r="O185" s="175"/>
      <c r="P185" s="175"/>
      <c r="Q185" s="175"/>
      <c r="R185" s="175"/>
      <c r="S185" s="175"/>
      <c r="U185" s="205"/>
      <c r="V185" s="205"/>
      <c r="W185" s="205"/>
    </row>
    <row r="186" spans="1:16221" ht="15" customHeight="1" x14ac:dyDescent="0.25">
      <c r="D186" s="284"/>
      <c r="E186" s="284"/>
      <c r="F186" s="284"/>
      <c r="G186" s="284"/>
      <c r="H186" s="284"/>
      <c r="I186" s="284"/>
      <c r="J186" s="284"/>
      <c r="K186" s="284"/>
      <c r="L186" s="284"/>
      <c r="M186" s="284"/>
      <c r="N186" s="284"/>
      <c r="O186" s="284"/>
      <c r="P186" s="284"/>
      <c r="Q186" s="284"/>
      <c r="R186" s="284"/>
      <c r="S186" s="284"/>
      <c r="U186" s="205"/>
      <c r="V186" s="205"/>
      <c r="W186" s="205"/>
      <c r="X186" s="205"/>
      <c r="Y186" s="205"/>
      <c r="Z186" s="205"/>
      <c r="AA186" s="205"/>
      <c r="AB186" s="205"/>
      <c r="AC186" s="205"/>
      <c r="AD186" s="205"/>
      <c r="AE186" s="205"/>
      <c r="AF186" s="205"/>
      <c r="AG186" s="205"/>
      <c r="AH186" s="205"/>
      <c r="AI186" s="205"/>
      <c r="AJ186" s="205"/>
    </row>
    <row r="187" spans="1:16221" s="205" customFormat="1" ht="15" customHeight="1" x14ac:dyDescent="0.25">
      <c r="A187" s="183"/>
      <c r="B187"/>
      <c r="C187"/>
      <c r="D187" s="284"/>
      <c r="E187" s="284"/>
      <c r="F187" s="284"/>
      <c r="G187" s="284"/>
      <c r="H187" s="284"/>
      <c r="I187" s="284"/>
      <c r="J187" s="284"/>
      <c r="K187" s="284"/>
      <c r="L187" s="284"/>
      <c r="M187" s="284"/>
      <c r="N187" s="284"/>
      <c r="O187" s="284"/>
      <c r="P187" s="284"/>
      <c r="Q187" s="284"/>
      <c r="R187" s="284"/>
      <c r="S187" s="284"/>
    </row>
    <row r="188" spans="1:16221" s="205" customFormat="1" ht="15" customHeight="1" x14ac:dyDescent="0.25">
      <c r="D188" s="284"/>
      <c r="E188" s="286"/>
      <c r="F188" s="286"/>
      <c r="G188" s="286"/>
      <c r="H188" s="286"/>
      <c r="I188" s="286"/>
      <c r="J188" s="286"/>
      <c r="K188" s="286"/>
      <c r="L188" s="286"/>
      <c r="M188" s="286"/>
      <c r="N188" s="286"/>
      <c r="O188" s="286"/>
      <c r="P188" s="286"/>
      <c r="Q188" s="286"/>
      <c r="R188" s="286"/>
      <c r="S188" s="286"/>
    </row>
    <row r="189" spans="1:16221" s="205" customFormat="1" ht="15" customHeight="1" x14ac:dyDescent="0.25">
      <c r="A189" s="183"/>
      <c r="B189"/>
      <c r="C189"/>
      <c r="D189"/>
      <c r="E189"/>
      <c r="F189"/>
      <c r="G189"/>
      <c r="H189"/>
      <c r="I189"/>
      <c r="J189"/>
      <c r="K189"/>
      <c r="L189"/>
      <c r="M189"/>
      <c r="N189"/>
      <c r="O189"/>
      <c r="P189"/>
      <c r="Q189"/>
      <c r="R189"/>
      <c r="S189"/>
    </row>
    <row r="190" spans="1:16221" s="205" customFormat="1" ht="15" customHeight="1" x14ac:dyDescent="0.25">
      <c r="A190" s="183"/>
      <c r="B190"/>
      <c r="C190"/>
      <c r="D190" s="270"/>
      <c r="E190" s="270"/>
      <c r="F190" s="270"/>
      <c r="G190" s="270"/>
      <c r="H190" s="270"/>
      <c r="I190" s="270"/>
      <c r="J190" s="270"/>
      <c r="K190" s="270"/>
      <c r="L190" s="270"/>
      <c r="M190" s="270"/>
      <c r="N190" s="270"/>
      <c r="O190" s="270"/>
      <c r="P190" s="270"/>
      <c r="Q190" s="270"/>
      <c r="R190" s="270"/>
      <c r="S190" s="270"/>
    </row>
    <row r="191" spans="1:16221" s="205" customFormat="1" ht="15" customHeight="1" x14ac:dyDescent="0.25">
      <c r="A191" s="183"/>
      <c r="B191"/>
      <c r="C191"/>
      <c r="U191"/>
      <c r="V191"/>
      <c r="W191"/>
    </row>
    <row r="192" spans="1:16221" s="205" customFormat="1" ht="15" customHeight="1" x14ac:dyDescent="0.25">
      <c r="A192" s="183"/>
      <c r="B192"/>
      <c r="C192"/>
      <c r="D192" s="270"/>
      <c r="E192" s="270"/>
      <c r="F192" s="270"/>
      <c r="G192" s="270"/>
      <c r="H192" s="270"/>
      <c r="I192" s="270"/>
      <c r="J192" s="270"/>
      <c r="K192" s="270"/>
      <c r="L192" s="270"/>
      <c r="M192" s="270"/>
      <c r="N192" s="270"/>
      <c r="O192" s="270"/>
      <c r="P192" s="270"/>
      <c r="Q192" s="270"/>
      <c r="R192" s="270"/>
      <c r="S192" s="270"/>
      <c r="U192"/>
      <c r="V192"/>
      <c r="W192"/>
      <c r="X192"/>
      <c r="Y192"/>
      <c r="Z192"/>
      <c r="AA192"/>
      <c r="AB192"/>
      <c r="AC192"/>
      <c r="AD192"/>
      <c r="AE192"/>
      <c r="AF192"/>
      <c r="AG192"/>
      <c r="AH192"/>
      <c r="AI192"/>
      <c r="AJ192"/>
    </row>
    <row r="193" spans="1:36" x14ac:dyDescent="0.25">
      <c r="D193" s="190"/>
      <c r="E193" s="190"/>
      <c r="F193" s="190"/>
      <c r="G193" s="190"/>
      <c r="H193" s="190"/>
      <c r="I193" s="190"/>
      <c r="J193" s="190"/>
      <c r="K193" s="190"/>
      <c r="L193" s="190"/>
      <c r="M193" s="190"/>
      <c r="N193" s="190"/>
      <c r="O193" s="190"/>
      <c r="P193" s="190"/>
      <c r="Q193" s="190"/>
      <c r="R193" s="190"/>
      <c r="S193" s="190"/>
    </row>
    <row r="194" spans="1:36" x14ac:dyDescent="0.25">
      <c r="A194" s="138"/>
      <c r="B194" s="138"/>
      <c r="C194" s="138"/>
      <c r="D194" s="179"/>
      <c r="E194" s="179"/>
      <c r="F194" s="179"/>
      <c r="G194" s="179"/>
      <c r="H194" s="179"/>
      <c r="I194" s="179"/>
      <c r="J194" s="179"/>
      <c r="K194" s="179"/>
      <c r="L194" s="179"/>
      <c r="M194" s="179"/>
      <c r="N194" s="179"/>
      <c r="O194" s="179"/>
      <c r="P194" s="179"/>
      <c r="Q194" s="179"/>
      <c r="R194" s="179"/>
      <c r="S194" s="177"/>
    </row>
    <row r="195" spans="1:36" x14ac:dyDescent="0.25">
      <c r="A195" s="138"/>
      <c r="B195" s="138"/>
      <c r="C195" s="138"/>
      <c r="D195" s="179"/>
      <c r="E195" s="179"/>
      <c r="F195" s="179"/>
      <c r="G195" s="179"/>
      <c r="H195" s="179"/>
      <c r="I195" s="179"/>
      <c r="J195" s="179"/>
      <c r="K195" s="179"/>
      <c r="L195" s="179"/>
      <c r="M195" s="179"/>
      <c r="N195" s="179"/>
      <c r="O195" s="179"/>
      <c r="P195" s="179"/>
      <c r="Q195" s="179"/>
      <c r="R195" s="179"/>
      <c r="S195" s="177"/>
    </row>
    <row r="196" spans="1:36" x14ac:dyDescent="0.25">
      <c r="A196" s="138"/>
      <c r="B196" s="138"/>
      <c r="C196" s="138"/>
      <c r="D196" s="177"/>
      <c r="E196" s="177"/>
      <c r="F196" s="177"/>
      <c r="G196" s="177"/>
      <c r="H196" s="177"/>
      <c r="I196" s="177"/>
      <c r="J196" s="177"/>
      <c r="K196" s="177"/>
      <c r="L196" s="177"/>
      <c r="M196" s="177"/>
      <c r="N196" s="177"/>
      <c r="O196" s="177"/>
      <c r="P196" s="177"/>
      <c r="Q196" s="177"/>
      <c r="R196" s="177"/>
      <c r="S196" s="177"/>
    </row>
    <row r="197" spans="1:36" x14ac:dyDescent="0.25">
      <c r="A197" s="138"/>
      <c r="B197" s="138"/>
      <c r="C197" s="138"/>
      <c r="D197" s="179"/>
      <c r="E197" s="179"/>
      <c r="F197" s="179"/>
      <c r="G197" s="179"/>
      <c r="H197" s="179"/>
      <c r="I197" s="179"/>
      <c r="J197" s="179"/>
      <c r="K197" s="179"/>
      <c r="L197" s="179"/>
      <c r="M197" s="179"/>
      <c r="N197" s="179"/>
      <c r="O197" s="179"/>
      <c r="P197" s="179"/>
      <c r="Q197" s="179"/>
      <c r="R197" s="179"/>
      <c r="S197" s="179"/>
    </row>
    <row r="198" spans="1:36" x14ac:dyDescent="0.25">
      <c r="A198" s="138"/>
      <c r="B198" s="138"/>
      <c r="C198" s="138"/>
      <c r="D198" s="177"/>
      <c r="E198" s="177"/>
      <c r="F198" s="177"/>
      <c r="G198" s="177"/>
      <c r="H198" s="177"/>
      <c r="I198" s="177"/>
      <c r="J198" s="177"/>
      <c r="K198" s="177"/>
      <c r="L198" s="177"/>
      <c r="M198" s="177"/>
      <c r="N198" s="177"/>
      <c r="O198" s="177"/>
      <c r="P198" s="177"/>
      <c r="Q198" s="177"/>
      <c r="R198" s="177"/>
      <c r="S198" s="177"/>
    </row>
    <row r="199" spans="1:36" x14ac:dyDescent="0.25">
      <c r="A199" s="138"/>
      <c r="B199" s="138"/>
      <c r="C199" s="138"/>
      <c r="D199" s="177"/>
      <c r="E199" s="177"/>
      <c r="F199" s="177"/>
      <c r="G199" s="177"/>
      <c r="H199" s="177"/>
      <c r="I199" s="177"/>
      <c r="J199" s="177"/>
      <c r="K199" s="177"/>
      <c r="L199" s="177"/>
      <c r="M199" s="177"/>
      <c r="N199" s="177"/>
      <c r="O199" s="177"/>
      <c r="P199" s="177"/>
      <c r="Q199" s="177"/>
      <c r="R199" s="177"/>
      <c r="S199" s="177"/>
    </row>
    <row r="200" spans="1:36" x14ac:dyDescent="0.25">
      <c r="A200" s="138"/>
      <c r="B200" s="138"/>
      <c r="C200" s="138"/>
      <c r="D200" s="177"/>
      <c r="E200" s="177"/>
      <c r="F200" s="177"/>
      <c r="G200" s="177"/>
      <c r="H200" s="177"/>
      <c r="I200" s="177"/>
      <c r="J200" s="177"/>
      <c r="K200" s="177"/>
      <c r="L200" s="177"/>
      <c r="M200" s="177"/>
      <c r="N200" s="177"/>
      <c r="O200" s="177"/>
      <c r="P200" s="177"/>
      <c r="Q200" s="177"/>
      <c r="R200" s="177"/>
      <c r="S200" s="177"/>
      <c r="U200" s="176"/>
      <c r="V200" s="176"/>
      <c r="W200" s="176"/>
    </row>
    <row r="201" spans="1:36" x14ac:dyDescent="0.25">
      <c r="A201" s="138"/>
      <c r="B201" s="138"/>
      <c r="C201" s="138"/>
      <c r="D201" s="177"/>
      <c r="E201" s="177"/>
      <c r="F201" s="177"/>
      <c r="G201" s="177"/>
      <c r="H201" s="177"/>
      <c r="I201" s="177"/>
      <c r="J201" s="177"/>
      <c r="K201" s="177"/>
      <c r="L201" s="177"/>
      <c r="M201" s="177"/>
      <c r="N201" s="177"/>
      <c r="O201" s="177"/>
      <c r="P201" s="177"/>
      <c r="Q201" s="177"/>
      <c r="R201" s="177"/>
      <c r="S201" s="177"/>
      <c r="U201" s="176"/>
      <c r="V201" s="176"/>
      <c r="W201" s="176"/>
      <c r="X201" s="176"/>
      <c r="Y201" s="176"/>
      <c r="Z201" s="176"/>
      <c r="AA201" s="176"/>
      <c r="AB201" s="176"/>
      <c r="AC201" s="176"/>
      <c r="AD201" s="176"/>
      <c r="AE201" s="176"/>
      <c r="AF201" s="176"/>
      <c r="AG201" s="176"/>
      <c r="AH201" s="176"/>
      <c r="AI201" s="176"/>
      <c r="AJ201" s="176"/>
    </row>
    <row r="202" spans="1:36" s="176" customFormat="1" x14ac:dyDescent="0.25">
      <c r="A202" s="183"/>
      <c r="B202" s="183"/>
      <c r="C202" s="183"/>
      <c r="D202" s="183"/>
      <c r="E202" s="183"/>
      <c r="F202" s="183"/>
      <c r="G202" s="183"/>
      <c r="H202" s="183"/>
      <c r="I202" s="183"/>
      <c r="J202" s="183"/>
      <c r="K202" s="183"/>
      <c r="L202" s="183"/>
      <c r="M202" s="183"/>
      <c r="N202" s="183"/>
      <c r="O202" s="183"/>
      <c r="P202" s="183"/>
      <c r="Q202" s="183"/>
      <c r="R202" s="183"/>
      <c r="S202" s="183"/>
    </row>
    <row r="203" spans="1:36" s="176" customFormat="1" x14ac:dyDescent="0.25">
      <c r="A203" s="183"/>
      <c r="B203" s="183"/>
      <c r="C203" s="183"/>
      <c r="D203" s="183"/>
      <c r="E203" s="183"/>
      <c r="F203" s="183"/>
      <c r="G203" s="183"/>
      <c r="H203" s="183"/>
      <c r="I203" s="183"/>
      <c r="J203" s="183"/>
      <c r="K203" s="183"/>
      <c r="L203" s="183"/>
      <c r="M203" s="183"/>
      <c r="N203" s="183"/>
      <c r="O203" s="183"/>
      <c r="P203" s="183"/>
      <c r="Q203" s="183"/>
      <c r="R203" s="183"/>
      <c r="S203" s="183"/>
      <c r="U203" s="183"/>
      <c r="V203" s="183"/>
      <c r="W203" s="183"/>
    </row>
    <row r="204" spans="1:36" s="176" customFormat="1" x14ac:dyDescent="0.25">
      <c r="A204" s="138"/>
      <c r="B204" s="138"/>
      <c r="C204" s="138"/>
      <c r="D204" s="177"/>
      <c r="E204" s="177"/>
      <c r="F204" s="177"/>
      <c r="G204" s="177"/>
      <c r="H204" s="177"/>
      <c r="I204" s="177"/>
      <c r="J204" s="177"/>
      <c r="K204" s="177"/>
      <c r="L204" s="177"/>
      <c r="M204" s="177"/>
      <c r="N204" s="177"/>
      <c r="O204" s="177"/>
      <c r="P204" s="177"/>
      <c r="Q204" s="177"/>
      <c r="R204" s="177"/>
      <c r="S204" s="177"/>
      <c r="U204" s="183"/>
      <c r="V204" s="183"/>
      <c r="W204" s="183"/>
      <c r="X204" s="183"/>
      <c r="Y204" s="183"/>
      <c r="Z204" s="183"/>
      <c r="AA204" s="183"/>
      <c r="AB204" s="183"/>
      <c r="AC204" s="183"/>
      <c r="AD204" s="183"/>
      <c r="AE204" s="183"/>
      <c r="AF204" s="183"/>
      <c r="AG204" s="183"/>
      <c r="AH204" s="183"/>
      <c r="AI204" s="183"/>
      <c r="AJ204" s="183"/>
    </row>
    <row r="205" spans="1:36" s="450" customFormat="1" x14ac:dyDescent="0.25">
      <c r="A205" s="483"/>
      <c r="B205" s="483"/>
      <c r="C205" s="483"/>
      <c r="D205" s="484"/>
      <c r="E205" s="484"/>
      <c r="F205" s="484"/>
      <c r="G205" s="484"/>
      <c r="H205" s="484"/>
      <c r="I205" s="484"/>
      <c r="J205" s="484"/>
      <c r="K205" s="484"/>
      <c r="L205" s="484"/>
      <c r="M205" s="484"/>
      <c r="N205" s="484"/>
      <c r="O205" s="484"/>
      <c r="P205" s="484"/>
      <c r="Q205" s="484"/>
      <c r="R205" s="484"/>
      <c r="S205" s="484"/>
    </row>
    <row r="206" spans="1:36" s="450" customFormat="1" x14ac:dyDescent="0.25">
      <c r="A206" s="480"/>
      <c r="B206" s="480"/>
      <c r="C206" s="480"/>
      <c r="D206" s="480"/>
      <c r="E206" s="480"/>
      <c r="F206" s="480"/>
      <c r="G206" s="480"/>
      <c r="H206" s="480"/>
      <c r="I206" s="480"/>
      <c r="J206" s="480"/>
      <c r="K206" s="480"/>
      <c r="L206" s="480"/>
      <c r="M206" s="480"/>
      <c r="N206" s="480"/>
      <c r="O206" s="480"/>
      <c r="P206" s="480"/>
      <c r="Q206" s="480"/>
      <c r="R206" s="480"/>
      <c r="S206" s="480"/>
    </row>
    <row r="207" spans="1:36" s="450" customFormat="1" x14ac:dyDescent="0.25">
      <c r="A207" s="483"/>
      <c r="B207" s="483"/>
      <c r="C207" s="483"/>
      <c r="D207" s="484"/>
      <c r="E207" s="484"/>
      <c r="F207" s="484"/>
      <c r="G207" s="484"/>
      <c r="H207" s="484"/>
      <c r="I207" s="484"/>
      <c r="J207" s="484"/>
      <c r="K207" s="484"/>
      <c r="L207" s="484"/>
      <c r="M207" s="484"/>
      <c r="N207" s="484"/>
      <c r="O207" s="484"/>
      <c r="P207" s="484"/>
      <c r="Q207" s="484"/>
      <c r="R207" s="484"/>
      <c r="S207" s="484"/>
    </row>
    <row r="208" spans="1:36" s="183" customFormat="1" x14ac:dyDescent="0.25">
      <c r="A208" s="138"/>
      <c r="B208" s="138"/>
      <c r="C208" s="138"/>
      <c r="D208" s="177"/>
      <c r="E208" s="177"/>
      <c r="F208" s="177"/>
      <c r="G208" s="177"/>
      <c r="H208" s="177"/>
      <c r="I208" s="177"/>
      <c r="J208" s="177"/>
      <c r="K208" s="177"/>
      <c r="L208" s="177"/>
      <c r="M208" s="177"/>
      <c r="N208" s="177"/>
      <c r="O208" s="177"/>
      <c r="P208" s="177"/>
      <c r="Q208" s="177"/>
      <c r="R208" s="177"/>
      <c r="S208" s="177"/>
    </row>
    <row r="209" spans="1:36" s="183" customFormat="1" x14ac:dyDescent="0.25">
      <c r="A209" s="138"/>
      <c r="B209" s="138"/>
      <c r="C209" s="138"/>
      <c r="D209" s="179"/>
      <c r="E209" s="179"/>
      <c r="F209" s="179"/>
      <c r="G209" s="179"/>
      <c r="H209" s="179"/>
      <c r="I209" s="179"/>
      <c r="J209" s="179"/>
      <c r="K209" s="179"/>
      <c r="L209" s="179"/>
      <c r="M209" s="179"/>
      <c r="N209" s="179"/>
      <c r="O209" s="179"/>
      <c r="P209" s="179"/>
      <c r="Q209" s="179"/>
      <c r="R209" s="179"/>
      <c r="S209" s="177"/>
    </row>
    <row r="210" spans="1:36" s="183" customFormat="1" x14ac:dyDescent="0.25">
      <c r="A210" s="138"/>
      <c r="B210" s="138"/>
      <c r="C210" s="138"/>
      <c r="D210" s="177"/>
      <c r="E210" s="177"/>
      <c r="F210" s="177"/>
      <c r="G210" s="177"/>
      <c r="H210" s="177"/>
      <c r="I210" s="177"/>
      <c r="J210" s="177"/>
      <c r="K210" s="177"/>
      <c r="L210" s="177"/>
      <c r="M210" s="177"/>
      <c r="N210" s="177"/>
      <c r="O210" s="177"/>
      <c r="P210" s="177"/>
      <c r="Q210" s="177"/>
      <c r="R210" s="177"/>
      <c r="S210" s="177"/>
    </row>
    <row r="211" spans="1:36" s="183" customFormat="1" x14ac:dyDescent="0.25">
      <c r="A211" s="138"/>
      <c r="B211" s="138"/>
      <c r="C211" s="138"/>
      <c r="D211" s="177"/>
      <c r="E211" s="177"/>
      <c r="F211" s="177"/>
      <c r="G211" s="177"/>
      <c r="H211" s="177"/>
      <c r="I211" s="177"/>
      <c r="J211" s="177"/>
      <c r="K211" s="177"/>
      <c r="L211" s="177"/>
      <c r="M211" s="177"/>
      <c r="N211" s="177"/>
      <c r="O211" s="177"/>
      <c r="P211" s="177"/>
      <c r="Q211" s="177"/>
      <c r="R211" s="177"/>
      <c r="S211" s="177"/>
    </row>
    <row r="212" spans="1:36" s="183" customFormat="1" x14ac:dyDescent="0.25">
      <c r="A212" s="138"/>
      <c r="B212" s="138"/>
      <c r="C212" s="138"/>
      <c r="D212" s="177"/>
      <c r="E212" s="177"/>
      <c r="F212" s="177"/>
      <c r="G212" s="177"/>
      <c r="H212" s="177"/>
      <c r="I212" s="177"/>
      <c r="J212" s="177"/>
      <c r="K212" s="177"/>
      <c r="L212" s="177"/>
      <c r="M212" s="177"/>
      <c r="N212" s="177"/>
      <c r="O212" s="177"/>
      <c r="P212" s="177"/>
      <c r="Q212" s="177"/>
      <c r="R212" s="177"/>
      <c r="S212" s="177"/>
      <c r="U212" s="188"/>
      <c r="V212" s="188"/>
      <c r="W212" s="188"/>
    </row>
    <row r="213" spans="1:36" s="183" customFormat="1" x14ac:dyDescent="0.25">
      <c r="A213" s="138"/>
      <c r="B213" s="138"/>
      <c r="C213" s="138"/>
      <c r="D213" s="179"/>
      <c r="E213" s="179"/>
      <c r="F213" s="179"/>
      <c r="G213" s="179"/>
      <c r="H213" s="179"/>
      <c r="I213" s="179"/>
      <c r="J213" s="179"/>
      <c r="K213" s="179"/>
      <c r="L213" s="179"/>
      <c r="M213" s="179"/>
      <c r="N213" s="179"/>
      <c r="O213" s="179"/>
      <c r="P213" s="179"/>
      <c r="Q213" s="179"/>
      <c r="R213" s="179"/>
      <c r="S213" s="179"/>
      <c r="U213" s="188"/>
      <c r="V213" s="188"/>
      <c r="W213" s="188"/>
      <c r="X213" s="188"/>
      <c r="Y213" s="188"/>
      <c r="Z213" s="188"/>
      <c r="AA213" s="188"/>
      <c r="AB213" s="188"/>
      <c r="AC213" s="188"/>
      <c r="AD213" s="188"/>
      <c r="AE213" s="188"/>
      <c r="AF213" s="188"/>
      <c r="AG213" s="188"/>
      <c r="AH213" s="188"/>
      <c r="AI213" s="188"/>
      <c r="AJ213" s="188"/>
    </row>
    <row r="214" spans="1:36" s="188" customFormat="1" x14ac:dyDescent="0.25">
      <c r="A214" s="182"/>
      <c r="B214" s="138"/>
      <c r="C214" s="138"/>
      <c r="D214" s="180"/>
      <c r="E214" s="180"/>
      <c r="F214" s="180"/>
      <c r="G214" s="180"/>
      <c r="H214" s="180"/>
      <c r="I214" s="180"/>
      <c r="J214" s="180"/>
      <c r="K214" s="180"/>
      <c r="L214" s="180"/>
      <c r="M214" s="180"/>
      <c r="N214" s="180"/>
      <c r="O214" s="180"/>
      <c r="P214" s="180"/>
      <c r="Q214" s="180"/>
      <c r="R214" s="180"/>
      <c r="S214" s="181"/>
    </row>
    <row r="215" spans="1:36" s="188" customFormat="1" x14ac:dyDescent="0.25">
      <c r="A215" s="182"/>
      <c r="B215" s="138"/>
      <c r="C215" s="138"/>
      <c r="D215" s="180"/>
      <c r="E215" s="180"/>
      <c r="F215" s="180"/>
      <c r="G215" s="180"/>
      <c r="H215" s="180"/>
      <c r="I215" s="180"/>
      <c r="J215" s="180"/>
      <c r="K215" s="180"/>
      <c r="L215" s="180"/>
      <c r="M215" s="180"/>
      <c r="N215" s="180"/>
      <c r="O215" s="180"/>
      <c r="P215" s="180"/>
      <c r="Q215" s="180"/>
      <c r="R215" s="180"/>
      <c r="S215" s="181"/>
    </row>
    <row r="216" spans="1:36" s="188" customFormat="1" x14ac:dyDescent="0.25">
      <c r="A216" s="182"/>
      <c r="B216" s="138"/>
      <c r="C216" s="138"/>
      <c r="D216" s="180"/>
      <c r="E216" s="180"/>
      <c r="F216" s="180"/>
      <c r="G216" s="180"/>
      <c r="H216" s="180"/>
      <c r="I216" s="180"/>
      <c r="J216" s="180"/>
      <c r="K216" s="180"/>
      <c r="L216" s="180"/>
      <c r="M216" s="180"/>
      <c r="N216" s="180"/>
      <c r="O216" s="180"/>
      <c r="P216" s="180"/>
      <c r="Q216" s="180"/>
      <c r="R216" s="180"/>
      <c r="S216" s="181"/>
    </row>
    <row r="217" spans="1:36" s="188" customFormat="1" x14ac:dyDescent="0.25">
      <c r="A217" s="138"/>
      <c r="B217" s="138"/>
      <c r="C217" s="138"/>
      <c r="D217" s="180"/>
      <c r="E217" s="180"/>
      <c r="F217" s="180"/>
      <c r="G217" s="180"/>
      <c r="H217" s="180"/>
      <c r="I217" s="180"/>
      <c r="J217" s="180"/>
      <c r="K217" s="180"/>
      <c r="L217" s="180"/>
      <c r="M217" s="180"/>
      <c r="N217" s="180"/>
      <c r="O217" s="180"/>
      <c r="P217" s="180"/>
      <c r="Q217" s="180"/>
      <c r="R217" s="180"/>
      <c r="S217" s="181"/>
    </row>
    <row r="218" spans="1:36" s="188" customFormat="1" x14ac:dyDescent="0.25">
      <c r="A218" s="183"/>
      <c r="B218" s="183"/>
      <c r="C218" s="183"/>
      <c r="D218" s="183"/>
      <c r="E218" s="183"/>
      <c r="F218" s="183"/>
      <c r="G218" s="183"/>
      <c r="H218" s="183"/>
      <c r="I218" s="183"/>
      <c r="J218" s="183"/>
      <c r="K218" s="183"/>
      <c r="L218" s="183"/>
      <c r="M218" s="183"/>
      <c r="N218" s="183"/>
      <c r="O218" s="183"/>
      <c r="P218" s="183"/>
      <c r="Q218" s="183"/>
      <c r="R218" s="183"/>
      <c r="S218" s="183"/>
    </row>
    <row r="219" spans="1:36" s="188" customFormat="1" x14ac:dyDescent="0.25">
      <c r="A219" s="183"/>
      <c r="B219" s="183"/>
      <c r="C219" s="183"/>
      <c r="D219" s="183"/>
      <c r="E219" s="183"/>
      <c r="F219" s="183"/>
      <c r="G219" s="183"/>
      <c r="H219" s="183"/>
      <c r="I219" s="183"/>
      <c r="J219" s="183"/>
      <c r="K219" s="183"/>
      <c r="L219" s="183"/>
      <c r="M219" s="183"/>
      <c r="N219" s="183"/>
      <c r="O219" s="183"/>
      <c r="P219" s="183"/>
      <c r="Q219" s="183"/>
      <c r="R219" s="183"/>
      <c r="S219" s="183"/>
    </row>
    <row r="220" spans="1:36" s="188" customFormat="1" x14ac:dyDescent="0.25">
      <c r="A220" s="138"/>
      <c r="B220" s="138"/>
      <c r="C220" s="138"/>
      <c r="D220" s="180"/>
      <c r="E220" s="180"/>
      <c r="F220" s="180"/>
      <c r="G220" s="180"/>
      <c r="H220" s="180"/>
      <c r="I220" s="180"/>
      <c r="J220" s="180"/>
      <c r="K220" s="180"/>
      <c r="L220" s="180"/>
      <c r="M220" s="180"/>
      <c r="N220" s="180"/>
      <c r="O220" s="180"/>
      <c r="P220" s="180"/>
      <c r="Q220" s="180"/>
      <c r="R220" s="180"/>
      <c r="S220" s="181"/>
    </row>
    <row r="221" spans="1:36" s="188" customFormat="1" x14ac:dyDescent="0.25">
      <c r="A221" s="138"/>
      <c r="B221" s="138"/>
      <c r="C221" s="138"/>
      <c r="D221" s="180"/>
      <c r="E221" s="180"/>
      <c r="F221" s="180"/>
      <c r="G221" s="180"/>
      <c r="H221" s="180"/>
      <c r="I221" s="180"/>
      <c r="J221" s="180"/>
      <c r="K221" s="180"/>
      <c r="L221" s="180"/>
      <c r="M221" s="180"/>
      <c r="N221" s="180"/>
      <c r="O221" s="180"/>
      <c r="P221" s="180"/>
      <c r="Q221" s="180"/>
      <c r="R221" s="180"/>
      <c r="S221" s="181"/>
    </row>
    <row r="222" spans="1:36" s="188" customFormat="1" x14ac:dyDescent="0.25">
      <c r="A222" s="138"/>
      <c r="B222" s="138"/>
      <c r="C222" s="138"/>
      <c r="D222" s="180"/>
      <c r="E222" s="180"/>
      <c r="F222" s="180"/>
      <c r="G222" s="180"/>
      <c r="H222" s="180"/>
      <c r="I222" s="180"/>
      <c r="J222" s="180"/>
      <c r="K222" s="180"/>
      <c r="L222" s="180"/>
      <c r="M222" s="180"/>
      <c r="N222" s="180"/>
      <c r="O222" s="180"/>
      <c r="P222" s="180"/>
      <c r="Q222" s="180"/>
      <c r="R222" s="180"/>
      <c r="S222" s="181"/>
    </row>
    <row r="223" spans="1:36" s="188" customFormat="1" x14ac:dyDescent="0.25">
      <c r="A223" s="138"/>
      <c r="B223" s="138"/>
      <c r="C223" s="138"/>
      <c r="D223" s="179"/>
      <c r="E223" s="179"/>
      <c r="F223" s="179"/>
      <c r="G223" s="179"/>
      <c r="H223" s="179"/>
      <c r="I223" s="179"/>
      <c r="J223" s="179"/>
      <c r="K223" s="179"/>
      <c r="L223" s="179"/>
      <c r="M223" s="179"/>
      <c r="N223" s="179"/>
      <c r="O223" s="179"/>
      <c r="P223" s="179"/>
      <c r="Q223" s="179"/>
      <c r="R223" s="179"/>
      <c r="S223" s="177"/>
    </row>
    <row r="224" spans="1:36" s="188" customFormat="1" x14ac:dyDescent="0.25">
      <c r="A224" s="138"/>
      <c r="B224" s="138"/>
      <c r="C224" s="138"/>
      <c r="D224" s="179"/>
      <c r="E224" s="179"/>
      <c r="F224" s="179"/>
      <c r="G224" s="179"/>
      <c r="H224" s="179"/>
      <c r="I224" s="179"/>
      <c r="J224" s="179"/>
      <c r="K224" s="179"/>
      <c r="L224" s="179"/>
      <c r="M224" s="179"/>
      <c r="N224" s="179"/>
      <c r="O224" s="179"/>
      <c r="P224" s="179"/>
      <c r="Q224" s="179"/>
      <c r="R224" s="179"/>
      <c r="S224" s="177"/>
      <c r="U224" s="183"/>
      <c r="V224" s="183"/>
      <c r="W224" s="183"/>
    </row>
    <row r="225" spans="1:36" s="188" customFormat="1" x14ac:dyDescent="0.25">
      <c r="A225" s="138"/>
      <c r="B225" s="138"/>
      <c r="C225" s="138"/>
      <c r="D225" s="179"/>
      <c r="E225" s="179"/>
      <c r="F225" s="179"/>
      <c r="G225" s="179"/>
      <c r="H225" s="179"/>
      <c r="I225" s="179"/>
      <c r="J225" s="179"/>
      <c r="K225" s="179"/>
      <c r="L225" s="179"/>
      <c r="M225" s="179"/>
      <c r="N225" s="179"/>
      <c r="O225" s="179"/>
      <c r="P225" s="179"/>
      <c r="Q225" s="179"/>
      <c r="R225" s="179"/>
      <c r="S225" s="177"/>
      <c r="U225" s="183"/>
      <c r="V225" s="183"/>
      <c r="W225" s="183"/>
      <c r="X225" s="183"/>
      <c r="Y225" s="183"/>
      <c r="Z225" s="183"/>
      <c r="AA225" s="183"/>
      <c r="AB225" s="183"/>
      <c r="AC225" s="183"/>
      <c r="AD225" s="183"/>
      <c r="AE225" s="183"/>
      <c r="AF225" s="183"/>
      <c r="AG225" s="183"/>
      <c r="AH225" s="183"/>
      <c r="AI225" s="183"/>
      <c r="AJ225" s="183"/>
    </row>
    <row r="226" spans="1:36" s="183" customFormat="1" x14ac:dyDescent="0.25">
      <c r="A226" s="138"/>
      <c r="B226" s="182"/>
      <c r="C226" s="138"/>
      <c r="D226" s="179"/>
      <c r="E226" s="179"/>
      <c r="F226" s="179"/>
      <c r="G226" s="179"/>
      <c r="H226" s="179"/>
      <c r="I226" s="179"/>
      <c r="J226" s="179"/>
      <c r="K226" s="179"/>
      <c r="L226" s="179"/>
      <c r="M226" s="179"/>
      <c r="N226" s="179"/>
      <c r="O226" s="179"/>
      <c r="P226" s="179"/>
      <c r="Q226" s="179"/>
      <c r="R226" s="179"/>
      <c r="S226" s="179"/>
      <c r="U226" s="176"/>
      <c r="V226" s="176"/>
      <c r="W226" s="176"/>
    </row>
    <row r="227" spans="1:36" s="183" customFormat="1" x14ac:dyDescent="0.25">
      <c r="A227" s="138"/>
      <c r="B227" s="182"/>
      <c r="C227" s="138"/>
      <c r="D227" s="179"/>
      <c r="E227" s="179"/>
      <c r="F227" s="179"/>
      <c r="G227" s="179"/>
      <c r="H227" s="179"/>
      <c r="I227" s="179"/>
      <c r="J227" s="179"/>
      <c r="K227" s="179"/>
      <c r="L227" s="179"/>
      <c r="M227" s="179"/>
      <c r="N227" s="179"/>
      <c r="O227" s="179"/>
      <c r="P227" s="179"/>
      <c r="Q227" s="179"/>
      <c r="R227" s="179"/>
      <c r="S227" s="179"/>
      <c r="U227" s="176"/>
      <c r="V227" s="176"/>
      <c r="W227" s="176"/>
      <c r="X227" s="176"/>
      <c r="Y227" s="176"/>
      <c r="Z227" s="176"/>
      <c r="AA227" s="176"/>
      <c r="AB227" s="176"/>
      <c r="AC227" s="176"/>
      <c r="AD227" s="176"/>
      <c r="AE227" s="176"/>
      <c r="AF227" s="176"/>
      <c r="AG227" s="176"/>
      <c r="AH227" s="176"/>
      <c r="AI227" s="176"/>
      <c r="AJ227" s="176"/>
    </row>
    <row r="228" spans="1:36" s="176" customFormat="1" x14ac:dyDescent="0.25">
      <c r="A228" s="138"/>
      <c r="B228" s="182"/>
      <c r="C228" s="203"/>
      <c r="D228" s="180"/>
      <c r="E228" s="180"/>
      <c r="F228" s="180"/>
      <c r="G228" s="180"/>
      <c r="H228" s="180"/>
      <c r="I228" s="180"/>
      <c r="J228" s="180"/>
      <c r="K228" s="180"/>
      <c r="L228" s="180"/>
      <c r="M228" s="180"/>
      <c r="N228" s="180"/>
      <c r="O228" s="180"/>
      <c r="P228" s="180"/>
      <c r="Q228" s="180"/>
      <c r="R228" s="180"/>
      <c r="S228" s="180"/>
    </row>
    <row r="229" spans="1:36" s="176" customFormat="1" x14ac:dyDescent="0.25">
      <c r="A229" s="138"/>
      <c r="B229" s="182"/>
      <c r="C229" s="138"/>
      <c r="D229" s="179"/>
      <c r="E229" s="179"/>
      <c r="F229" s="179"/>
      <c r="G229" s="179"/>
      <c r="H229" s="179"/>
      <c r="I229" s="179"/>
      <c r="J229" s="179"/>
      <c r="K229" s="179"/>
      <c r="L229" s="179"/>
      <c r="M229" s="179"/>
      <c r="N229" s="179"/>
      <c r="O229" s="179"/>
      <c r="P229" s="179"/>
      <c r="Q229" s="179"/>
      <c r="R229" s="179"/>
      <c r="S229" s="179"/>
    </row>
    <row r="230" spans="1:36" s="176" customFormat="1" x14ac:dyDescent="0.25">
      <c r="A230" s="138"/>
      <c r="B230" s="182"/>
      <c r="C230" s="138"/>
      <c r="D230" s="180"/>
      <c r="E230" s="180"/>
      <c r="F230" s="180"/>
      <c r="G230" s="180"/>
      <c r="H230" s="180"/>
      <c r="I230" s="180"/>
      <c r="J230" s="180"/>
      <c r="K230" s="180"/>
      <c r="L230" s="180"/>
      <c r="M230" s="180"/>
      <c r="N230" s="180"/>
      <c r="O230" s="180"/>
      <c r="P230" s="180"/>
      <c r="Q230" s="180"/>
      <c r="R230" s="180"/>
      <c r="S230" s="181"/>
    </row>
    <row r="231" spans="1:36" s="176" customFormat="1" x14ac:dyDescent="0.25">
      <c r="A231" s="138"/>
      <c r="B231" s="182"/>
      <c r="C231" s="138"/>
      <c r="D231" s="179"/>
      <c r="E231" s="179"/>
      <c r="F231" s="179"/>
      <c r="G231" s="179"/>
      <c r="H231" s="179"/>
      <c r="I231" s="179"/>
      <c r="J231" s="179"/>
      <c r="K231" s="179"/>
      <c r="L231" s="179"/>
      <c r="M231" s="179"/>
      <c r="N231" s="179"/>
      <c r="O231" s="179"/>
      <c r="P231" s="179"/>
      <c r="Q231" s="179"/>
      <c r="R231" s="179"/>
      <c r="S231" s="179"/>
    </row>
    <row r="232" spans="1:36" s="176" customFormat="1" x14ac:dyDescent="0.25">
      <c r="A232" s="138"/>
      <c r="B232" s="182"/>
      <c r="C232" s="203"/>
      <c r="D232" s="180"/>
      <c r="E232" s="180"/>
      <c r="F232" s="180"/>
      <c r="G232" s="180"/>
      <c r="H232" s="180"/>
      <c r="I232" s="180"/>
      <c r="J232" s="180"/>
      <c r="K232" s="180"/>
      <c r="L232" s="180"/>
      <c r="M232" s="180"/>
      <c r="N232" s="180"/>
      <c r="O232" s="180"/>
      <c r="P232" s="180"/>
      <c r="Q232" s="180"/>
      <c r="R232" s="180"/>
      <c r="S232" s="180"/>
    </row>
    <row r="233" spans="1:36" s="176" customFormat="1" x14ac:dyDescent="0.25">
      <c r="A233" s="138"/>
      <c r="B233" s="182"/>
      <c r="C233" s="203"/>
      <c r="D233" s="180"/>
      <c r="E233" s="180"/>
      <c r="F233" s="180"/>
      <c r="G233" s="180"/>
      <c r="H233" s="180"/>
      <c r="I233" s="180"/>
      <c r="J233" s="180"/>
      <c r="K233" s="180"/>
      <c r="L233" s="180"/>
      <c r="M233" s="180"/>
      <c r="N233" s="180"/>
      <c r="O233" s="180"/>
      <c r="P233" s="180"/>
      <c r="Q233" s="180"/>
      <c r="R233" s="180"/>
      <c r="S233" s="180"/>
    </row>
    <row r="234" spans="1:36" s="176" customFormat="1" x14ac:dyDescent="0.25">
      <c r="A234" s="138"/>
      <c r="B234" s="182"/>
      <c r="C234" s="138"/>
      <c r="D234" s="175"/>
      <c r="E234" s="175"/>
      <c r="F234" s="175"/>
      <c r="G234" s="175"/>
      <c r="H234" s="175"/>
      <c r="I234" s="175"/>
      <c r="J234" s="175"/>
      <c r="K234" s="175"/>
      <c r="L234" s="175"/>
      <c r="M234" s="175"/>
      <c r="N234" s="175"/>
      <c r="O234" s="175"/>
      <c r="P234" s="175"/>
      <c r="Q234" s="175"/>
      <c r="R234" s="175"/>
      <c r="S234" s="175"/>
    </row>
    <row r="235" spans="1:36" s="176" customFormat="1" x14ac:dyDescent="0.25">
      <c r="A235" s="138"/>
      <c r="B235" s="182"/>
      <c r="C235" s="138"/>
      <c r="D235" s="175"/>
      <c r="E235" s="175"/>
      <c r="F235" s="175"/>
      <c r="G235" s="175"/>
      <c r="H235" s="175"/>
      <c r="I235" s="175"/>
      <c r="J235" s="175"/>
      <c r="K235" s="175"/>
      <c r="L235" s="175"/>
      <c r="M235" s="175"/>
      <c r="N235" s="175"/>
      <c r="O235" s="175"/>
      <c r="P235" s="175"/>
      <c r="Q235" s="175"/>
      <c r="R235" s="175"/>
      <c r="S235" s="175"/>
    </row>
    <row r="236" spans="1:36" s="176" customFormat="1" x14ac:dyDescent="0.25">
      <c r="A236" s="138"/>
      <c r="B236" s="182"/>
      <c r="C236" s="203"/>
      <c r="D236" s="180"/>
      <c r="E236" s="180"/>
      <c r="F236" s="180"/>
      <c r="G236" s="180"/>
      <c r="H236" s="180"/>
      <c r="I236" s="180"/>
      <c r="J236" s="180"/>
      <c r="K236" s="180"/>
      <c r="L236" s="180"/>
      <c r="M236" s="180"/>
      <c r="N236" s="180"/>
      <c r="O236" s="180"/>
      <c r="P236" s="180"/>
      <c r="Q236" s="180"/>
      <c r="R236" s="180"/>
      <c r="S236" s="180"/>
    </row>
    <row r="237" spans="1:36" s="176" customFormat="1" x14ac:dyDescent="0.25">
      <c r="A237" s="138"/>
      <c r="B237" s="182"/>
      <c r="C237" s="138"/>
      <c r="D237" s="175"/>
      <c r="E237" s="175"/>
      <c r="F237" s="175"/>
      <c r="G237" s="175"/>
      <c r="H237" s="175"/>
      <c r="I237" s="175"/>
      <c r="J237" s="175"/>
      <c r="K237" s="175"/>
      <c r="L237" s="175"/>
      <c r="M237" s="175"/>
      <c r="N237" s="175"/>
      <c r="O237" s="175"/>
      <c r="P237" s="175"/>
      <c r="Q237" s="175"/>
      <c r="R237" s="175"/>
      <c r="S237" s="175"/>
    </row>
    <row r="238" spans="1:36" s="176" customFormat="1" x14ac:dyDescent="0.25">
      <c r="A238" s="138"/>
      <c r="B238" s="182"/>
      <c r="C238" s="138"/>
      <c r="D238" s="175"/>
      <c r="E238" s="175"/>
      <c r="F238" s="175"/>
      <c r="G238" s="175"/>
      <c r="H238" s="175"/>
      <c r="I238" s="175"/>
      <c r="J238" s="175"/>
      <c r="K238" s="175"/>
      <c r="L238" s="175"/>
      <c r="M238" s="175"/>
      <c r="N238" s="175"/>
      <c r="O238" s="175"/>
      <c r="P238" s="175"/>
      <c r="Q238" s="175"/>
      <c r="R238" s="175"/>
      <c r="S238" s="175"/>
    </row>
    <row r="239" spans="1:36" s="176" customFormat="1" x14ac:dyDescent="0.25">
      <c r="A239" s="138"/>
      <c r="B239" s="182"/>
      <c r="C239" s="138"/>
      <c r="D239" s="175"/>
      <c r="E239" s="175"/>
      <c r="F239" s="175"/>
      <c r="G239" s="175"/>
      <c r="H239" s="175"/>
      <c r="I239" s="175"/>
      <c r="J239" s="175"/>
      <c r="K239" s="175"/>
      <c r="L239" s="175"/>
      <c r="M239" s="175"/>
      <c r="N239" s="175"/>
      <c r="O239" s="175"/>
      <c r="P239" s="175"/>
      <c r="Q239" s="175"/>
      <c r="R239" s="175"/>
      <c r="S239" s="175"/>
    </row>
    <row r="240" spans="1:36" s="176" customFormat="1" x14ac:dyDescent="0.25">
      <c r="A240" s="138"/>
      <c r="B240" s="182"/>
      <c r="C240" s="138"/>
      <c r="D240" s="175"/>
      <c r="E240" s="175"/>
      <c r="F240" s="175"/>
      <c r="G240" s="175"/>
      <c r="H240" s="175"/>
      <c r="I240" s="175"/>
      <c r="J240" s="175"/>
      <c r="K240" s="175"/>
      <c r="L240" s="175"/>
      <c r="M240" s="175"/>
      <c r="N240" s="175"/>
      <c r="O240" s="175"/>
      <c r="P240" s="175"/>
      <c r="Q240" s="175"/>
      <c r="R240" s="175"/>
      <c r="S240" s="175"/>
      <c r="U240" s="205"/>
      <c r="V240" s="205"/>
      <c r="W240" s="205"/>
    </row>
    <row r="241" spans="1:36" s="176" customFormat="1" x14ac:dyDescent="0.25">
      <c r="A241" s="138"/>
      <c r="B241" s="182"/>
      <c r="C241" s="138"/>
      <c r="D241" s="175"/>
      <c r="E241" s="175"/>
      <c r="F241" s="175"/>
      <c r="G241" s="175"/>
      <c r="H241" s="175"/>
      <c r="I241" s="175"/>
      <c r="J241" s="175"/>
      <c r="K241" s="175"/>
      <c r="L241" s="175"/>
      <c r="M241" s="175"/>
      <c r="N241" s="175"/>
      <c r="O241" s="175"/>
      <c r="P241" s="175"/>
      <c r="Q241" s="175"/>
      <c r="R241" s="175"/>
      <c r="S241" s="175"/>
      <c r="U241" s="205"/>
      <c r="V241" s="205"/>
      <c r="W241" s="205"/>
      <c r="X241" s="205"/>
      <c r="Y241" s="205"/>
      <c r="Z241" s="205"/>
      <c r="AA241" s="205"/>
      <c r="AB241" s="205"/>
      <c r="AC241" s="205"/>
      <c r="AD241" s="205"/>
      <c r="AE241" s="205"/>
      <c r="AF241" s="205"/>
      <c r="AG241" s="205"/>
      <c r="AH241" s="205"/>
      <c r="AI241" s="205"/>
      <c r="AJ241" s="205"/>
    </row>
    <row r="242" spans="1:36" s="205" customFormat="1" x14ac:dyDescent="0.25">
      <c r="A242" s="138"/>
      <c r="B242" s="182"/>
      <c r="C242" s="203"/>
      <c r="D242" s="180"/>
      <c r="E242" s="180"/>
      <c r="F242" s="180"/>
      <c r="G242" s="180"/>
      <c r="H242" s="180"/>
      <c r="I242" s="180"/>
      <c r="J242" s="180"/>
      <c r="K242" s="180"/>
      <c r="L242" s="180"/>
      <c r="M242" s="180"/>
      <c r="N242" s="180"/>
      <c r="O242" s="180"/>
      <c r="P242" s="180"/>
      <c r="Q242" s="180"/>
      <c r="R242" s="180"/>
      <c r="S242" s="180"/>
    </row>
    <row r="243" spans="1:36" s="205" customFormat="1" x14ac:dyDescent="0.25">
      <c r="A243" s="138"/>
      <c r="B243" s="182"/>
      <c r="C243" s="203"/>
      <c r="D243" s="180"/>
      <c r="E243" s="180"/>
      <c r="F243" s="180"/>
      <c r="G243" s="180"/>
      <c r="H243" s="180"/>
      <c r="I243" s="180"/>
      <c r="J243" s="180"/>
      <c r="K243" s="180"/>
      <c r="L243" s="180"/>
      <c r="M243" s="180"/>
      <c r="N243" s="180"/>
      <c r="O243" s="180"/>
      <c r="P243" s="180"/>
      <c r="Q243" s="180"/>
      <c r="R243" s="180"/>
      <c r="S243" s="180"/>
    </row>
    <row r="244" spans="1:36" s="205" customFormat="1" x14ac:dyDescent="0.25">
      <c r="A244" s="138"/>
      <c r="B244" s="182"/>
      <c r="C244" s="203"/>
      <c r="D244" s="180"/>
      <c r="E244" s="180"/>
      <c r="F244" s="180"/>
      <c r="G244" s="180"/>
      <c r="H244" s="180"/>
      <c r="I244" s="180"/>
      <c r="J244" s="180"/>
      <c r="K244" s="180"/>
      <c r="L244" s="180"/>
      <c r="M244" s="180"/>
      <c r="N244" s="180"/>
      <c r="O244" s="180"/>
      <c r="P244" s="180"/>
      <c r="Q244" s="180"/>
      <c r="R244" s="180"/>
      <c r="S244" s="180"/>
    </row>
    <row r="245" spans="1:36" s="205" customFormat="1" x14ac:dyDescent="0.25">
      <c r="A245" s="138"/>
      <c r="B245" s="182"/>
      <c r="C245" s="138"/>
      <c r="D245" s="175"/>
      <c r="E245" s="175"/>
      <c r="F245" s="175"/>
      <c r="G245" s="175"/>
      <c r="H245" s="175"/>
      <c r="I245" s="175"/>
      <c r="J245" s="175"/>
      <c r="K245" s="175"/>
      <c r="L245" s="175"/>
      <c r="M245" s="175"/>
      <c r="N245" s="175"/>
      <c r="O245" s="175"/>
      <c r="P245" s="175"/>
      <c r="Q245" s="175"/>
      <c r="R245" s="175"/>
      <c r="S245" s="175"/>
      <c r="U245" s="176"/>
      <c r="V245" s="176"/>
      <c r="W245" s="176"/>
    </row>
    <row r="246" spans="1:36" s="205" customFormat="1" x14ac:dyDescent="0.25">
      <c r="A246" s="138"/>
      <c r="B246" s="182"/>
      <c r="C246" s="138"/>
      <c r="S246" s="177"/>
      <c r="X246" s="176"/>
      <c r="Y246" s="176"/>
      <c r="Z246" s="176"/>
      <c r="AA246" s="176"/>
      <c r="AB246" s="176"/>
      <c r="AC246" s="176"/>
      <c r="AD246" s="176"/>
      <c r="AE246" s="176"/>
      <c r="AF246" s="176"/>
      <c r="AG246" s="176"/>
      <c r="AH246" s="176"/>
      <c r="AI246" s="176"/>
      <c r="AJ246" s="176"/>
    </row>
    <row r="247" spans="1:36" s="176" customFormat="1" x14ac:dyDescent="0.25">
      <c r="A247" s="138"/>
      <c r="B247" s="182"/>
      <c r="C247" s="138"/>
      <c r="D247" s="175"/>
      <c r="E247" s="175"/>
      <c r="F247" s="175"/>
      <c r="G247" s="175"/>
      <c r="H247" s="175"/>
      <c r="I247" s="175"/>
      <c r="J247" s="175"/>
      <c r="K247" s="175"/>
      <c r="L247" s="175"/>
      <c r="M247" s="175"/>
      <c r="N247" s="175"/>
      <c r="O247" s="175"/>
      <c r="P247" s="175"/>
      <c r="Q247" s="175"/>
      <c r="R247" s="175"/>
      <c r="S247" s="175"/>
      <c r="X247" s="205"/>
      <c r="Y247" s="205"/>
      <c r="Z247" s="205"/>
      <c r="AA247" s="205"/>
      <c r="AB247" s="205"/>
      <c r="AC247" s="205"/>
      <c r="AD247" s="205"/>
      <c r="AE247" s="205"/>
      <c r="AF247" s="205"/>
      <c r="AG247" s="205"/>
      <c r="AH247" s="205"/>
      <c r="AI247" s="205"/>
      <c r="AJ247" s="205"/>
    </row>
    <row r="248" spans="1:36" s="205" customFormat="1" x14ac:dyDescent="0.25">
      <c r="A248" s="138"/>
      <c r="B248" s="182"/>
      <c r="C248" s="203"/>
      <c r="D248" s="180"/>
      <c r="E248" s="180"/>
      <c r="F248" s="180"/>
      <c r="G248" s="180"/>
      <c r="H248" s="180"/>
      <c r="I248" s="180"/>
      <c r="J248" s="180"/>
      <c r="K248" s="180"/>
      <c r="L248" s="180"/>
      <c r="M248" s="180"/>
      <c r="N248" s="180"/>
      <c r="O248" s="180"/>
      <c r="P248" s="180"/>
      <c r="Q248" s="180"/>
      <c r="R248" s="180"/>
      <c r="S248" s="177"/>
      <c r="U248" s="176"/>
      <c r="V248" s="176"/>
      <c r="W248" s="176"/>
      <c r="X248" s="176"/>
      <c r="Y248" s="176"/>
      <c r="Z248" s="176"/>
      <c r="AA248" s="176"/>
      <c r="AB248" s="176"/>
      <c r="AC248" s="176"/>
      <c r="AD248" s="176"/>
      <c r="AE248" s="176"/>
      <c r="AF248" s="176"/>
      <c r="AG248" s="176"/>
      <c r="AH248" s="176"/>
      <c r="AI248" s="176"/>
      <c r="AJ248" s="176"/>
    </row>
    <row r="249" spans="1:36" s="176" customFormat="1" x14ac:dyDescent="0.25">
      <c r="A249" s="138"/>
      <c r="B249" s="182"/>
      <c r="C249" s="138"/>
      <c r="D249" s="190"/>
      <c r="E249" s="190"/>
      <c r="F249" s="190"/>
      <c r="G249" s="190"/>
      <c r="H249" s="190"/>
      <c r="I249" s="190"/>
      <c r="J249" s="190"/>
      <c r="K249" s="190"/>
      <c r="L249" s="190"/>
      <c r="M249" s="190"/>
      <c r="N249" s="190"/>
      <c r="O249" s="190"/>
      <c r="P249" s="190"/>
      <c r="Q249" s="190"/>
      <c r="R249" s="190"/>
      <c r="S249" s="177"/>
    </row>
    <row r="250" spans="1:36" s="176" customFormat="1" x14ac:dyDescent="0.25">
      <c r="A250" s="138"/>
      <c r="B250" s="182"/>
      <c r="C250" s="138"/>
      <c r="D250" s="190"/>
      <c r="E250" s="190"/>
      <c r="F250" s="190"/>
      <c r="G250" s="190"/>
      <c r="H250" s="190"/>
      <c r="I250" s="190"/>
      <c r="J250" s="190"/>
      <c r="K250" s="190"/>
      <c r="L250" s="190"/>
      <c r="M250" s="190"/>
      <c r="N250" s="190"/>
      <c r="O250" s="190"/>
      <c r="P250" s="190"/>
      <c r="Q250" s="190"/>
      <c r="R250" s="190"/>
      <c r="S250" s="177"/>
    </row>
    <row r="251" spans="1:36" s="176" customFormat="1" x14ac:dyDescent="0.25">
      <c r="A251" s="138"/>
      <c r="B251" s="182"/>
      <c r="C251" s="138"/>
      <c r="D251" s="190"/>
      <c r="E251" s="190"/>
      <c r="F251" s="190"/>
      <c r="G251" s="190"/>
      <c r="H251" s="190"/>
      <c r="I251" s="190"/>
      <c r="J251" s="190"/>
      <c r="K251" s="190"/>
      <c r="L251" s="190"/>
      <c r="M251" s="190"/>
      <c r="N251" s="190"/>
      <c r="O251" s="190"/>
      <c r="P251" s="190"/>
      <c r="Q251" s="190"/>
      <c r="R251" s="190"/>
      <c r="S251" s="177"/>
    </row>
    <row r="252" spans="1:36" s="176" customFormat="1" x14ac:dyDescent="0.25">
      <c r="A252" s="138"/>
      <c r="B252" s="182"/>
      <c r="C252" s="138"/>
      <c r="D252" s="190"/>
      <c r="E252" s="190"/>
      <c r="F252" s="190"/>
      <c r="G252" s="190"/>
      <c r="H252" s="190"/>
      <c r="I252" s="190"/>
      <c r="J252" s="190"/>
      <c r="K252" s="190"/>
      <c r="L252" s="190"/>
      <c r="M252" s="190"/>
      <c r="N252" s="190"/>
      <c r="O252" s="190"/>
      <c r="P252" s="190"/>
      <c r="Q252" s="190"/>
      <c r="R252" s="190"/>
      <c r="S252" s="190"/>
      <c r="U252" s="205"/>
      <c r="V252" s="205"/>
      <c r="W252" s="205"/>
    </row>
    <row r="253" spans="1:36" s="176" customFormat="1" x14ac:dyDescent="0.25">
      <c r="A253" s="138"/>
      <c r="B253" s="182"/>
      <c r="C253" s="138"/>
      <c r="D253" s="190"/>
      <c r="E253" s="190"/>
      <c r="F253" s="190"/>
      <c r="G253" s="190"/>
      <c r="H253" s="190"/>
      <c r="I253" s="190"/>
      <c r="J253" s="190"/>
      <c r="K253" s="190"/>
      <c r="L253" s="190"/>
      <c r="M253" s="190"/>
      <c r="N253" s="190"/>
      <c r="O253" s="190"/>
      <c r="P253" s="190"/>
      <c r="Q253" s="190"/>
      <c r="R253" s="190"/>
      <c r="S253" s="190"/>
      <c r="U253" s="205"/>
      <c r="V253" s="205"/>
      <c r="W253" s="205"/>
      <c r="X253" s="205"/>
      <c r="Y253" s="205"/>
      <c r="Z253" s="205"/>
      <c r="AA253" s="205"/>
      <c r="AB253" s="205"/>
      <c r="AC253" s="205"/>
      <c r="AD253" s="205"/>
      <c r="AE253" s="205"/>
      <c r="AF253" s="205"/>
      <c r="AG253" s="205"/>
      <c r="AH253" s="205"/>
      <c r="AI253" s="205"/>
      <c r="AJ253" s="205"/>
    </row>
    <row r="254" spans="1:36" s="205" customFormat="1" x14ac:dyDescent="0.25">
      <c r="A254" s="138"/>
      <c r="B254" s="182"/>
      <c r="C254" s="138"/>
      <c r="D254" s="190"/>
      <c r="E254" s="190"/>
      <c r="F254" s="190"/>
      <c r="G254" s="190"/>
      <c r="H254" s="190"/>
      <c r="I254" s="190"/>
      <c r="J254" s="190"/>
      <c r="K254" s="190"/>
      <c r="L254" s="190"/>
      <c r="M254" s="190"/>
      <c r="N254" s="190"/>
      <c r="O254" s="190"/>
      <c r="P254" s="190"/>
      <c r="Q254" s="190"/>
      <c r="R254" s="190"/>
      <c r="S254" s="177"/>
    </row>
    <row r="255" spans="1:36" s="205" customFormat="1" x14ac:dyDescent="0.25">
      <c r="A255" s="138"/>
      <c r="B255" s="182"/>
      <c r="C255" s="138"/>
      <c r="D255" s="190"/>
      <c r="E255" s="190"/>
      <c r="F255" s="190"/>
      <c r="G255" s="190"/>
      <c r="H255" s="190"/>
      <c r="I255" s="190"/>
      <c r="J255" s="190"/>
      <c r="K255" s="190"/>
      <c r="L255" s="190"/>
      <c r="M255" s="190"/>
      <c r="N255" s="190"/>
      <c r="O255" s="190"/>
      <c r="P255" s="190"/>
      <c r="Q255" s="190"/>
      <c r="R255" s="190"/>
      <c r="S255" s="177"/>
    </row>
    <row r="256" spans="1:36" s="205" customFormat="1" x14ac:dyDescent="0.25">
      <c r="A256" s="138"/>
      <c r="B256" s="182"/>
      <c r="C256" s="138"/>
      <c r="D256" s="204"/>
      <c r="E256" s="204"/>
      <c r="F256" s="204"/>
      <c r="G256" s="204"/>
      <c r="H256" s="204"/>
      <c r="I256" s="204"/>
      <c r="J256" s="204"/>
      <c r="K256" s="204"/>
      <c r="L256" s="204"/>
      <c r="M256" s="204"/>
      <c r="N256" s="204"/>
      <c r="O256" s="204"/>
      <c r="P256" s="204"/>
      <c r="Q256" s="204"/>
      <c r="R256" s="204"/>
      <c r="S256" s="177"/>
      <c r="U256" s="176"/>
      <c r="V256" s="176"/>
      <c r="W256" s="176"/>
    </row>
    <row r="257" spans="1:36" s="205" customFormat="1" x14ac:dyDescent="0.25">
      <c r="A257" s="138"/>
      <c r="B257" s="182"/>
      <c r="C257" s="138"/>
      <c r="D257" s="190"/>
      <c r="E257" s="190"/>
      <c r="F257" s="190"/>
      <c r="G257" s="190"/>
      <c r="H257" s="190"/>
      <c r="I257" s="190"/>
      <c r="J257" s="190"/>
      <c r="K257" s="190"/>
      <c r="L257" s="190"/>
      <c r="M257" s="190"/>
      <c r="N257" s="190"/>
      <c r="O257" s="190"/>
      <c r="P257" s="190"/>
      <c r="Q257" s="190"/>
      <c r="R257" s="190"/>
      <c r="S257" s="177"/>
      <c r="U257" s="176"/>
      <c r="V257" s="176"/>
      <c r="W257" s="176"/>
      <c r="X257" s="176"/>
      <c r="Y257" s="176"/>
      <c r="Z257" s="176"/>
      <c r="AA257" s="176"/>
      <c r="AB257" s="176"/>
      <c r="AC257" s="176"/>
      <c r="AD257" s="176"/>
      <c r="AE257" s="176"/>
      <c r="AF257" s="176"/>
      <c r="AG257" s="176"/>
      <c r="AH257" s="176"/>
      <c r="AI257" s="176"/>
      <c r="AJ257" s="176"/>
    </row>
    <row r="258" spans="1:36" s="176" customFormat="1" x14ac:dyDescent="0.25">
      <c r="A258" s="138"/>
      <c r="B258" s="182"/>
      <c r="C258" s="138"/>
      <c r="D258" s="179"/>
      <c r="E258" s="179"/>
      <c r="F258" s="179"/>
      <c r="G258" s="179"/>
      <c r="H258" s="179"/>
      <c r="I258" s="179"/>
      <c r="J258" s="179"/>
      <c r="K258" s="179"/>
      <c r="L258" s="179"/>
      <c r="M258" s="179"/>
      <c r="N258" s="179"/>
      <c r="O258" s="179"/>
      <c r="P258" s="179"/>
      <c r="Q258" s="179"/>
      <c r="R258" s="179"/>
      <c r="S258" s="177"/>
    </row>
    <row r="259" spans="1:36" s="176" customFormat="1" x14ac:dyDescent="0.25">
      <c r="A259" s="138"/>
      <c r="B259" s="182"/>
      <c r="C259" s="138"/>
      <c r="D259" s="179"/>
      <c r="E259" s="179"/>
      <c r="F259" s="179"/>
      <c r="G259" s="179"/>
      <c r="H259" s="179"/>
      <c r="I259" s="179"/>
      <c r="J259" s="179"/>
      <c r="K259" s="179"/>
      <c r="L259" s="179"/>
      <c r="M259" s="179"/>
      <c r="N259" s="179"/>
      <c r="O259" s="179"/>
      <c r="P259" s="179"/>
      <c r="Q259" s="179"/>
      <c r="R259" s="179"/>
      <c r="S259" s="177"/>
    </row>
    <row r="260" spans="1:36" s="176" customFormat="1" x14ac:dyDescent="0.25">
      <c r="A260" s="138"/>
      <c r="B260" s="182"/>
      <c r="C260" s="138"/>
      <c r="D260" s="175"/>
      <c r="E260" s="175"/>
      <c r="F260" s="175"/>
      <c r="G260" s="175"/>
      <c r="H260" s="175"/>
      <c r="I260" s="175"/>
      <c r="J260" s="175"/>
      <c r="K260" s="175"/>
      <c r="L260" s="175"/>
      <c r="M260" s="175"/>
      <c r="N260" s="175"/>
      <c r="O260" s="175"/>
      <c r="P260" s="175"/>
      <c r="Q260" s="175"/>
      <c r="R260" s="175"/>
      <c r="S260" s="177"/>
      <c r="U260" s="205"/>
      <c r="V260" s="205"/>
      <c r="W260" s="205"/>
    </row>
    <row r="261" spans="1:36" s="176" customFormat="1" x14ac:dyDescent="0.25">
      <c r="A261" s="138"/>
      <c r="B261" s="182"/>
      <c r="C261" s="138"/>
      <c r="D261" s="190"/>
      <c r="E261" s="190"/>
      <c r="F261" s="190"/>
      <c r="G261" s="190"/>
      <c r="H261" s="190"/>
      <c r="I261" s="190"/>
      <c r="J261" s="190"/>
      <c r="K261" s="190"/>
      <c r="L261" s="190"/>
      <c r="M261" s="190"/>
      <c r="N261" s="190"/>
      <c r="O261" s="190"/>
      <c r="P261" s="190"/>
      <c r="Q261" s="190"/>
      <c r="R261" s="190"/>
      <c r="S261" s="204"/>
      <c r="X261" s="205"/>
      <c r="Y261" s="205"/>
      <c r="Z261" s="205"/>
      <c r="AA261" s="205"/>
      <c r="AB261" s="205"/>
      <c r="AC261" s="205"/>
      <c r="AD261" s="205"/>
      <c r="AE261" s="205"/>
      <c r="AF261" s="205"/>
      <c r="AG261" s="205"/>
      <c r="AH261" s="205"/>
      <c r="AI261" s="205"/>
      <c r="AJ261" s="205"/>
    </row>
    <row r="262" spans="1:36" s="205" customFormat="1" x14ac:dyDescent="0.25">
      <c r="A262" s="138"/>
      <c r="B262" s="182"/>
      <c r="C262" s="138"/>
      <c r="D262" s="175"/>
      <c r="E262" s="175"/>
      <c r="F262" s="175"/>
      <c r="G262" s="175"/>
      <c r="H262" s="175"/>
      <c r="I262" s="175"/>
      <c r="J262" s="175"/>
      <c r="K262" s="175"/>
      <c r="L262" s="175"/>
      <c r="M262" s="175"/>
      <c r="N262" s="175"/>
      <c r="O262" s="175"/>
      <c r="P262" s="175"/>
      <c r="Q262" s="175"/>
      <c r="R262" s="175"/>
      <c r="S262" s="177"/>
      <c r="U262" s="176"/>
      <c r="V262" s="176"/>
      <c r="W262" s="176"/>
      <c r="X262" s="176"/>
      <c r="Y262" s="176"/>
      <c r="Z262" s="176"/>
      <c r="AA262" s="176"/>
      <c r="AB262" s="176"/>
      <c r="AC262" s="176"/>
      <c r="AD262" s="176"/>
      <c r="AE262" s="176"/>
      <c r="AF262" s="176"/>
      <c r="AG262" s="176"/>
      <c r="AH262" s="176"/>
      <c r="AI262" s="176"/>
      <c r="AJ262" s="176"/>
    </row>
    <row r="263" spans="1:36" s="176" customFormat="1" x14ac:dyDescent="0.25">
      <c r="A263" s="138"/>
      <c r="B263" s="182"/>
      <c r="C263" s="138"/>
      <c r="D263" s="175"/>
      <c r="E263" s="175"/>
      <c r="F263" s="175"/>
      <c r="G263" s="175"/>
      <c r="H263" s="175"/>
      <c r="I263" s="175"/>
      <c r="J263" s="175"/>
      <c r="K263" s="175"/>
      <c r="L263" s="175"/>
      <c r="M263" s="175"/>
      <c r="N263" s="175"/>
      <c r="O263" s="175"/>
      <c r="P263" s="175"/>
      <c r="Q263" s="175"/>
      <c r="R263" s="175"/>
      <c r="S263" s="177"/>
      <c r="U263" s="205"/>
      <c r="V263" s="205"/>
      <c r="W263" s="205"/>
    </row>
    <row r="264" spans="1:36" s="176" customFormat="1" x14ac:dyDescent="0.25">
      <c r="A264" s="138"/>
      <c r="B264" s="182"/>
      <c r="C264" s="138"/>
      <c r="D264" s="177"/>
      <c r="E264" s="177"/>
      <c r="F264" s="177"/>
      <c r="G264" s="177"/>
      <c r="H264" s="177"/>
      <c r="I264" s="177"/>
      <c r="J264" s="177"/>
      <c r="K264" s="177"/>
      <c r="L264" s="177"/>
      <c r="M264" s="177"/>
      <c r="N264" s="177"/>
      <c r="O264" s="177"/>
      <c r="P264" s="177"/>
      <c r="Q264" s="177"/>
      <c r="R264" s="177"/>
      <c r="S264" s="177"/>
      <c r="U264" s="205"/>
      <c r="V264" s="205"/>
      <c r="W264" s="205"/>
      <c r="X264" s="205"/>
      <c r="Y264" s="205"/>
      <c r="Z264" s="205"/>
      <c r="AA264" s="205"/>
      <c r="AB264" s="205"/>
      <c r="AC264" s="205"/>
      <c r="AD264" s="205"/>
      <c r="AE264" s="205"/>
      <c r="AF264" s="205"/>
      <c r="AG264" s="205"/>
      <c r="AH264" s="205"/>
      <c r="AI264" s="205"/>
      <c r="AJ264" s="205"/>
    </row>
    <row r="265" spans="1:36" s="205" customFormat="1" x14ac:dyDescent="0.25">
      <c r="A265" s="138"/>
      <c r="B265" s="182"/>
      <c r="C265" s="138"/>
      <c r="D265" s="175"/>
      <c r="E265" s="175"/>
      <c r="F265" s="175"/>
      <c r="G265" s="175"/>
      <c r="H265" s="175"/>
      <c r="I265" s="175"/>
      <c r="J265" s="175"/>
      <c r="K265" s="175"/>
      <c r="L265" s="175"/>
      <c r="M265" s="175"/>
      <c r="N265" s="175"/>
      <c r="O265" s="175"/>
      <c r="P265" s="175"/>
      <c r="Q265" s="175"/>
      <c r="R265" s="175"/>
      <c r="S265" s="177"/>
    </row>
    <row r="266" spans="1:36" s="205" customFormat="1" x14ac:dyDescent="0.25">
      <c r="A266" s="138"/>
      <c r="B266" s="182"/>
      <c r="C266" s="138"/>
      <c r="D266" s="175"/>
      <c r="E266" s="175"/>
      <c r="F266" s="175"/>
      <c r="G266" s="175"/>
      <c r="H266" s="175"/>
      <c r="I266" s="175"/>
      <c r="J266" s="175"/>
      <c r="K266" s="175"/>
      <c r="L266" s="175"/>
      <c r="M266" s="175"/>
      <c r="N266" s="175"/>
      <c r="O266" s="175"/>
      <c r="P266" s="175"/>
      <c r="Q266" s="175"/>
      <c r="R266" s="175"/>
      <c r="S266" s="177"/>
    </row>
    <row r="267" spans="1:36" s="205" customFormat="1" x14ac:dyDescent="0.25">
      <c r="A267" s="138"/>
      <c r="B267" s="182"/>
      <c r="C267" s="138"/>
      <c r="D267" s="175"/>
      <c r="E267" s="175"/>
      <c r="F267" s="175"/>
      <c r="G267" s="175"/>
      <c r="H267" s="175"/>
      <c r="I267" s="175"/>
      <c r="J267" s="175"/>
      <c r="K267" s="175"/>
      <c r="L267" s="175"/>
      <c r="M267" s="175"/>
      <c r="N267" s="175"/>
      <c r="O267" s="175"/>
      <c r="P267" s="175"/>
      <c r="Q267" s="175"/>
      <c r="R267" s="175"/>
      <c r="S267" s="177"/>
      <c r="U267" s="176"/>
      <c r="V267" s="176"/>
      <c r="W267" s="176"/>
    </row>
    <row r="268" spans="1:36" s="205" customFormat="1" x14ac:dyDescent="0.25">
      <c r="A268" s="138"/>
      <c r="B268" s="182"/>
      <c r="C268" s="138"/>
      <c r="D268" s="175"/>
      <c r="E268" s="175"/>
      <c r="F268" s="175"/>
      <c r="G268" s="175"/>
      <c r="H268" s="175"/>
      <c r="I268" s="175"/>
      <c r="J268" s="175"/>
      <c r="K268" s="175"/>
      <c r="L268" s="175"/>
      <c r="M268" s="175"/>
      <c r="N268" s="175"/>
      <c r="O268" s="175"/>
      <c r="P268" s="175"/>
      <c r="Q268" s="175"/>
      <c r="R268" s="175"/>
      <c r="S268" s="177"/>
      <c r="X268" s="176"/>
      <c r="Y268" s="176"/>
      <c r="Z268" s="176"/>
      <c r="AA268" s="176"/>
      <c r="AB268" s="176"/>
      <c r="AC268" s="176"/>
      <c r="AD268" s="176"/>
      <c r="AE268" s="176"/>
      <c r="AF268" s="176"/>
      <c r="AG268" s="176"/>
      <c r="AH268" s="176"/>
      <c r="AI268" s="176"/>
      <c r="AJ268" s="176"/>
    </row>
    <row r="269" spans="1:36" s="176" customFormat="1" x14ac:dyDescent="0.25">
      <c r="A269" s="138"/>
      <c r="B269" s="182"/>
      <c r="C269" s="138"/>
      <c r="D269" s="175"/>
      <c r="E269" s="175"/>
      <c r="F269" s="175"/>
      <c r="G269" s="175"/>
      <c r="H269" s="175"/>
      <c r="I269" s="175"/>
      <c r="J269" s="175"/>
      <c r="K269" s="175"/>
      <c r="L269" s="175"/>
      <c r="M269" s="175"/>
      <c r="N269" s="175"/>
      <c r="O269" s="175"/>
      <c r="P269" s="175"/>
      <c r="Q269" s="175"/>
      <c r="R269" s="175"/>
      <c r="S269" s="177"/>
      <c r="U269" s="205"/>
      <c r="V269" s="205"/>
      <c r="W269" s="205"/>
      <c r="X269" s="205"/>
      <c r="Y269" s="205"/>
      <c r="Z269" s="205"/>
      <c r="AA269" s="205"/>
      <c r="AB269" s="205"/>
      <c r="AC269" s="205"/>
      <c r="AD269" s="205"/>
      <c r="AE269" s="205"/>
      <c r="AF269" s="205"/>
      <c r="AG269" s="205"/>
      <c r="AH269" s="205"/>
      <c r="AI269" s="205"/>
      <c r="AJ269" s="205"/>
    </row>
    <row r="270" spans="1:36" s="205" customFormat="1" x14ac:dyDescent="0.25">
      <c r="A270" s="138"/>
      <c r="B270" s="182"/>
      <c r="C270" s="138"/>
      <c r="D270" s="175"/>
      <c r="E270" s="175"/>
      <c r="F270" s="175"/>
      <c r="G270" s="175"/>
      <c r="H270" s="175"/>
      <c r="I270" s="175"/>
      <c r="J270" s="175"/>
      <c r="K270" s="175"/>
      <c r="L270" s="175"/>
      <c r="M270" s="175"/>
      <c r="N270" s="175"/>
      <c r="O270" s="175"/>
      <c r="P270" s="175"/>
      <c r="Q270" s="175"/>
      <c r="R270" s="175"/>
      <c r="S270" s="177"/>
      <c r="U270" s="183"/>
      <c r="V270" s="183"/>
      <c r="W270" s="183"/>
    </row>
    <row r="271" spans="1:36" s="205" customFormat="1" x14ac:dyDescent="0.25">
      <c r="A271" s="138"/>
      <c r="B271" s="182"/>
      <c r="C271" s="138"/>
      <c r="D271" s="175"/>
      <c r="E271" s="175"/>
      <c r="F271" s="175"/>
      <c r="G271" s="175"/>
      <c r="H271" s="175"/>
      <c r="I271" s="175"/>
      <c r="J271" s="175"/>
      <c r="K271" s="175"/>
      <c r="L271" s="175"/>
      <c r="M271" s="175"/>
      <c r="N271" s="175"/>
      <c r="O271" s="175"/>
      <c r="P271" s="175"/>
      <c r="Q271" s="175"/>
      <c r="R271" s="175"/>
      <c r="S271" s="177"/>
      <c r="X271" s="183"/>
      <c r="Y271" s="183"/>
      <c r="Z271" s="183"/>
      <c r="AA271" s="183"/>
      <c r="AB271" s="183"/>
      <c r="AC271" s="183"/>
      <c r="AD271" s="183"/>
      <c r="AE271" s="183"/>
      <c r="AF271" s="183"/>
      <c r="AG271" s="183"/>
      <c r="AH271" s="183"/>
      <c r="AI271" s="183"/>
      <c r="AJ271" s="183"/>
    </row>
    <row r="272" spans="1:36" s="183" customFormat="1" x14ac:dyDescent="0.25">
      <c r="A272" s="138"/>
      <c r="B272" s="182"/>
      <c r="C272" s="138"/>
      <c r="D272" s="175"/>
      <c r="E272" s="175"/>
      <c r="F272" s="175"/>
      <c r="G272" s="175"/>
      <c r="H272" s="175"/>
      <c r="I272" s="175"/>
      <c r="J272" s="175"/>
      <c r="K272" s="175"/>
      <c r="L272" s="175"/>
      <c r="M272" s="175"/>
      <c r="N272" s="175"/>
      <c r="O272" s="175"/>
      <c r="P272" s="175"/>
      <c r="Q272" s="175"/>
      <c r="R272" s="175"/>
      <c r="S272" s="177"/>
      <c r="U272" s="205"/>
      <c r="V272" s="205"/>
      <c r="W272" s="205"/>
      <c r="X272" s="205"/>
      <c r="Y272" s="205"/>
      <c r="Z272" s="205"/>
      <c r="AA272" s="205"/>
      <c r="AB272" s="205"/>
      <c r="AC272" s="205"/>
      <c r="AD272" s="205"/>
      <c r="AE272" s="205"/>
      <c r="AF272" s="205"/>
      <c r="AG272" s="205"/>
      <c r="AH272" s="205"/>
      <c r="AI272" s="205"/>
      <c r="AJ272" s="205"/>
    </row>
    <row r="273" spans="1:23" s="205" customFormat="1" x14ac:dyDescent="0.25">
      <c r="A273" s="138"/>
      <c r="B273" s="182"/>
      <c r="C273" s="138"/>
      <c r="D273" s="175"/>
      <c r="E273" s="175"/>
      <c r="F273" s="175"/>
      <c r="G273" s="175"/>
      <c r="H273" s="175"/>
      <c r="I273" s="175"/>
      <c r="J273" s="175"/>
      <c r="K273" s="175"/>
      <c r="L273" s="175"/>
      <c r="M273" s="175"/>
      <c r="N273" s="175"/>
      <c r="O273" s="175"/>
      <c r="P273" s="175"/>
      <c r="Q273" s="175"/>
      <c r="R273" s="175"/>
      <c r="S273" s="177"/>
    </row>
    <row r="274" spans="1:23" s="205" customFormat="1" x14ac:dyDescent="0.25">
      <c r="A274" s="138"/>
      <c r="B274" s="182"/>
      <c r="C274" s="138"/>
      <c r="D274" s="175"/>
      <c r="E274" s="175"/>
      <c r="F274" s="175"/>
      <c r="G274" s="175"/>
      <c r="H274" s="175"/>
      <c r="I274" s="175"/>
      <c r="J274" s="175"/>
      <c r="K274" s="175"/>
      <c r="L274" s="175"/>
      <c r="M274" s="175"/>
      <c r="N274" s="175"/>
      <c r="O274" s="175"/>
      <c r="P274" s="175"/>
      <c r="Q274" s="175"/>
      <c r="R274" s="175"/>
      <c r="S274" s="177"/>
    </row>
    <row r="275" spans="1:23" s="205" customFormat="1" x14ac:dyDescent="0.25">
      <c r="A275" s="138"/>
      <c r="B275" s="182"/>
      <c r="C275" s="138"/>
      <c r="D275" s="175"/>
      <c r="E275" s="175"/>
      <c r="F275" s="175"/>
      <c r="G275" s="175"/>
      <c r="H275" s="175"/>
      <c r="I275" s="175"/>
      <c r="J275" s="175"/>
      <c r="K275" s="175"/>
      <c r="L275" s="175"/>
      <c r="M275" s="175"/>
      <c r="N275" s="175"/>
      <c r="O275" s="175"/>
      <c r="P275" s="175"/>
      <c r="Q275" s="175"/>
      <c r="R275" s="175"/>
      <c r="S275" s="177"/>
    </row>
    <row r="276" spans="1:23" s="205" customFormat="1" x14ac:dyDescent="0.25">
      <c r="A276" s="138"/>
      <c r="B276" s="182"/>
      <c r="C276" s="138"/>
      <c r="D276" s="175"/>
      <c r="E276" s="175"/>
      <c r="F276" s="175"/>
      <c r="G276" s="175"/>
      <c r="H276" s="175"/>
      <c r="I276" s="175"/>
      <c r="J276" s="175"/>
      <c r="K276" s="175"/>
      <c r="L276" s="175"/>
      <c r="M276" s="175"/>
      <c r="N276" s="175"/>
      <c r="O276" s="175"/>
      <c r="P276" s="175"/>
      <c r="Q276" s="175"/>
      <c r="R276" s="175"/>
      <c r="S276" s="177"/>
    </row>
    <row r="277" spans="1:23" s="205" customFormat="1" x14ac:dyDescent="0.25">
      <c r="A277" s="138"/>
      <c r="B277" s="182"/>
      <c r="C277" s="138"/>
      <c r="D277" s="175"/>
      <c r="E277" s="175"/>
      <c r="F277" s="175"/>
      <c r="G277" s="175"/>
      <c r="H277" s="175"/>
      <c r="I277" s="175"/>
      <c r="J277" s="175"/>
      <c r="K277" s="175"/>
      <c r="L277" s="175"/>
      <c r="M277" s="175"/>
      <c r="N277" s="175"/>
      <c r="O277" s="175"/>
      <c r="P277" s="175"/>
      <c r="Q277" s="175"/>
      <c r="R277" s="175"/>
      <c r="S277" s="177"/>
    </row>
    <row r="278" spans="1:23" s="205" customFormat="1" x14ac:dyDescent="0.25">
      <c r="A278" s="138"/>
      <c r="B278" s="182"/>
      <c r="C278" s="138"/>
      <c r="D278" s="175"/>
      <c r="E278" s="175"/>
      <c r="F278" s="175"/>
      <c r="G278" s="175"/>
      <c r="H278" s="175"/>
      <c r="I278" s="175"/>
      <c r="J278" s="175"/>
      <c r="K278" s="175"/>
      <c r="L278" s="175"/>
      <c r="M278" s="175"/>
      <c r="N278" s="175"/>
      <c r="O278" s="175"/>
      <c r="P278" s="175"/>
      <c r="Q278" s="175"/>
      <c r="R278" s="175"/>
      <c r="S278" s="177"/>
    </row>
    <row r="279" spans="1:23" s="205" customFormat="1" x14ac:dyDescent="0.25">
      <c r="A279" s="138"/>
      <c r="B279" s="182"/>
      <c r="C279" s="138"/>
      <c r="D279" s="175"/>
      <c r="E279" s="175"/>
      <c r="F279" s="175"/>
      <c r="G279" s="175"/>
      <c r="H279" s="175"/>
      <c r="I279" s="175"/>
      <c r="J279" s="175"/>
      <c r="K279" s="175"/>
      <c r="L279" s="175"/>
      <c r="M279" s="175"/>
      <c r="N279" s="175"/>
      <c r="O279" s="175"/>
      <c r="P279" s="175"/>
      <c r="Q279" s="175"/>
      <c r="R279" s="175"/>
      <c r="S279" s="177"/>
    </row>
    <row r="280" spans="1:23" s="205" customFormat="1" x14ac:dyDescent="0.25">
      <c r="A280" s="138"/>
      <c r="B280" s="182"/>
      <c r="C280" s="138"/>
      <c r="D280" s="175"/>
      <c r="E280" s="175"/>
      <c r="F280" s="175"/>
      <c r="G280" s="175"/>
      <c r="H280" s="175"/>
      <c r="I280" s="175"/>
      <c r="J280" s="175"/>
      <c r="K280" s="175"/>
      <c r="L280" s="175"/>
      <c r="M280" s="175"/>
      <c r="N280" s="175"/>
      <c r="O280" s="175"/>
      <c r="P280" s="175"/>
      <c r="Q280" s="175"/>
      <c r="R280" s="175"/>
      <c r="S280" s="177"/>
    </row>
    <row r="281" spans="1:23" s="205" customFormat="1" x14ac:dyDescent="0.25">
      <c r="A281" s="138"/>
      <c r="B281" s="182"/>
      <c r="C281" s="138"/>
      <c r="D281" s="175"/>
      <c r="E281" s="175"/>
      <c r="F281" s="175"/>
      <c r="G281" s="175"/>
      <c r="H281" s="175"/>
      <c r="I281" s="175"/>
      <c r="J281" s="175"/>
      <c r="K281" s="175"/>
      <c r="L281" s="175"/>
      <c r="M281" s="175"/>
      <c r="N281" s="175"/>
      <c r="O281" s="175"/>
      <c r="P281" s="175"/>
      <c r="Q281" s="175"/>
      <c r="R281" s="175"/>
      <c r="S281" s="177"/>
    </row>
    <row r="282" spans="1:23" s="205" customFormat="1" x14ac:dyDescent="0.25">
      <c r="A282" s="138"/>
      <c r="B282" s="182"/>
      <c r="C282" s="138"/>
      <c r="D282" s="175"/>
      <c r="E282" s="175"/>
      <c r="F282" s="175"/>
      <c r="G282" s="175"/>
      <c r="H282" s="175"/>
      <c r="I282" s="175"/>
      <c r="J282" s="175"/>
      <c r="K282" s="175"/>
      <c r="L282" s="175"/>
      <c r="M282" s="175"/>
      <c r="N282" s="175"/>
      <c r="O282" s="175"/>
      <c r="P282" s="175"/>
      <c r="Q282" s="175"/>
      <c r="R282" s="175"/>
      <c r="S282" s="177"/>
    </row>
    <row r="283" spans="1:23" s="205" customFormat="1" x14ac:dyDescent="0.25">
      <c r="A283" s="138"/>
      <c r="B283" s="182"/>
      <c r="C283" s="138"/>
      <c r="D283" s="175"/>
      <c r="E283" s="175"/>
      <c r="F283" s="175"/>
      <c r="G283" s="175"/>
      <c r="H283" s="175"/>
      <c r="I283" s="175"/>
      <c r="J283" s="175"/>
      <c r="K283" s="175"/>
      <c r="L283" s="175"/>
      <c r="M283" s="175"/>
      <c r="N283" s="175"/>
      <c r="O283" s="175"/>
      <c r="P283" s="175"/>
      <c r="Q283" s="175"/>
      <c r="R283" s="175"/>
      <c r="S283" s="177"/>
    </row>
    <row r="284" spans="1:23" s="205" customFormat="1" x14ac:dyDescent="0.25">
      <c r="A284" s="138"/>
      <c r="B284" s="182"/>
      <c r="C284" s="138"/>
      <c r="D284" s="175"/>
      <c r="E284" s="175"/>
      <c r="F284" s="175"/>
      <c r="G284" s="175"/>
      <c r="H284" s="175"/>
      <c r="I284" s="175"/>
      <c r="J284" s="175"/>
      <c r="K284" s="175"/>
      <c r="L284" s="175"/>
      <c r="M284" s="175"/>
      <c r="N284" s="175"/>
      <c r="O284" s="175"/>
      <c r="P284" s="175"/>
      <c r="Q284" s="175"/>
      <c r="R284" s="175"/>
      <c r="S284" s="177"/>
    </row>
    <row r="285" spans="1:23" s="205" customFormat="1" x14ac:dyDescent="0.25">
      <c r="A285" s="138"/>
      <c r="B285" s="182"/>
      <c r="C285" s="138"/>
      <c r="D285" s="175"/>
      <c r="E285" s="175"/>
      <c r="F285" s="175"/>
      <c r="G285" s="175"/>
      <c r="H285" s="175"/>
      <c r="I285" s="175"/>
      <c r="J285" s="175"/>
      <c r="K285" s="175"/>
      <c r="L285" s="175"/>
      <c r="M285" s="175"/>
      <c r="N285" s="175"/>
      <c r="O285" s="175"/>
      <c r="P285" s="175"/>
      <c r="Q285" s="175"/>
      <c r="R285" s="175"/>
      <c r="S285" s="177"/>
    </row>
    <row r="286" spans="1:23" s="205" customFormat="1" x14ac:dyDescent="0.25">
      <c r="A286" s="138"/>
      <c r="B286" s="182"/>
      <c r="C286" s="138"/>
      <c r="D286" s="175"/>
      <c r="E286" s="175"/>
      <c r="F286" s="175"/>
      <c r="G286" s="175"/>
      <c r="H286" s="175"/>
      <c r="I286" s="175"/>
      <c r="J286" s="175"/>
      <c r="K286" s="175"/>
      <c r="L286" s="175"/>
      <c r="M286" s="175"/>
      <c r="N286" s="175"/>
      <c r="O286" s="175"/>
      <c r="P286" s="175"/>
      <c r="Q286" s="175"/>
      <c r="R286" s="175"/>
      <c r="S286" s="177"/>
    </row>
    <row r="287" spans="1:23" s="205" customFormat="1" x14ac:dyDescent="0.25">
      <c r="A287" s="138"/>
      <c r="B287" s="182"/>
      <c r="C287" s="138"/>
      <c r="D287" s="175"/>
      <c r="E287" s="175"/>
      <c r="F287" s="175"/>
      <c r="G287" s="175"/>
      <c r="H287" s="175"/>
      <c r="I287" s="175"/>
      <c r="J287" s="175"/>
      <c r="K287" s="175"/>
      <c r="L287" s="175"/>
      <c r="M287" s="175"/>
      <c r="N287" s="175"/>
      <c r="O287" s="175"/>
      <c r="P287" s="175"/>
      <c r="Q287" s="175"/>
      <c r="R287" s="175"/>
      <c r="S287" s="177"/>
    </row>
    <row r="288" spans="1:23" s="205" customFormat="1" x14ac:dyDescent="0.25">
      <c r="A288" s="138"/>
      <c r="B288" s="182"/>
      <c r="C288" s="138"/>
      <c r="D288" s="175"/>
      <c r="E288" s="175"/>
      <c r="F288" s="175"/>
      <c r="G288" s="175"/>
      <c r="H288" s="175"/>
      <c r="I288" s="175"/>
      <c r="J288" s="175"/>
      <c r="K288" s="175"/>
      <c r="L288" s="175"/>
      <c r="M288" s="175"/>
      <c r="N288" s="175"/>
      <c r="O288" s="175"/>
      <c r="P288" s="175"/>
      <c r="Q288" s="175"/>
      <c r="R288" s="175"/>
      <c r="S288" s="177"/>
      <c r="U288" s="183"/>
      <c r="V288" s="183"/>
      <c r="W288" s="183"/>
    </row>
    <row r="289" spans="1:36" s="205" customFormat="1" x14ac:dyDescent="0.25">
      <c r="A289" s="138"/>
      <c r="B289" s="182"/>
      <c r="C289" s="138"/>
      <c r="D289" s="175"/>
      <c r="E289" s="175"/>
      <c r="F289" s="175"/>
      <c r="G289" s="175"/>
      <c r="H289" s="175"/>
      <c r="I289" s="175"/>
      <c r="J289" s="175"/>
      <c r="K289" s="175"/>
      <c r="L289" s="175"/>
      <c r="M289" s="175"/>
      <c r="N289" s="175"/>
      <c r="O289" s="175"/>
      <c r="P289" s="175"/>
      <c r="Q289" s="175"/>
      <c r="R289" s="175"/>
      <c r="S289" s="177"/>
      <c r="X289" s="183"/>
      <c r="Y289" s="183"/>
      <c r="Z289" s="183"/>
      <c r="AA289" s="183"/>
      <c r="AB289" s="183"/>
      <c r="AC289" s="183"/>
      <c r="AD289" s="183"/>
      <c r="AE289" s="183"/>
      <c r="AF289" s="183"/>
      <c r="AG289" s="183"/>
      <c r="AH289" s="183"/>
      <c r="AI289" s="183"/>
      <c r="AJ289" s="183"/>
    </row>
    <row r="290" spans="1:36" s="183" customFormat="1" x14ac:dyDescent="0.25">
      <c r="A290" s="138"/>
      <c r="B290" s="182"/>
      <c r="C290" s="138"/>
      <c r="D290" s="175"/>
      <c r="E290" s="175"/>
      <c r="F290" s="175"/>
      <c r="G290" s="175"/>
      <c r="H290" s="175"/>
      <c r="I290" s="175"/>
      <c r="J290" s="175"/>
      <c r="K290" s="175"/>
      <c r="L290" s="175"/>
      <c r="M290" s="175"/>
      <c r="N290" s="175"/>
      <c r="O290" s="175"/>
      <c r="P290" s="175"/>
      <c r="Q290" s="175"/>
      <c r="R290" s="175"/>
      <c r="S290" s="177"/>
      <c r="U290" s="205"/>
      <c r="V290" s="205"/>
      <c r="W290" s="205"/>
      <c r="X290" s="205"/>
      <c r="Y290" s="205"/>
      <c r="Z290" s="205"/>
      <c r="AA290" s="205"/>
      <c r="AB290" s="205"/>
      <c r="AC290" s="205"/>
      <c r="AD290" s="205"/>
      <c r="AE290" s="205"/>
      <c r="AF290" s="205"/>
      <c r="AG290" s="205"/>
      <c r="AH290" s="205"/>
      <c r="AI290" s="205"/>
      <c r="AJ290" s="205"/>
    </row>
    <row r="291" spans="1:36" s="205" customFormat="1" x14ac:dyDescent="0.25">
      <c r="A291" s="138"/>
      <c r="B291" s="182"/>
      <c r="C291" s="138"/>
      <c r="D291" s="175"/>
      <c r="E291" s="175"/>
      <c r="F291" s="175"/>
      <c r="G291" s="175"/>
      <c r="H291" s="175"/>
      <c r="I291" s="175"/>
      <c r="J291" s="175"/>
      <c r="K291" s="175"/>
      <c r="L291" s="175"/>
      <c r="M291" s="175"/>
      <c r="N291" s="175"/>
      <c r="O291" s="175"/>
      <c r="P291" s="175"/>
      <c r="Q291" s="175"/>
      <c r="R291" s="175"/>
      <c r="S291" s="177"/>
    </row>
    <row r="292" spans="1:36" s="205" customFormat="1" x14ac:dyDescent="0.25">
      <c r="A292" s="138"/>
      <c r="B292" s="182"/>
      <c r="C292" s="138"/>
      <c r="D292" s="175"/>
      <c r="E292" s="175"/>
      <c r="F292" s="175"/>
      <c r="G292" s="175"/>
      <c r="H292" s="175"/>
      <c r="I292" s="175"/>
      <c r="J292" s="175"/>
      <c r="K292" s="175"/>
      <c r="L292" s="175"/>
      <c r="M292" s="175"/>
      <c r="N292" s="175"/>
      <c r="O292" s="175"/>
      <c r="P292" s="175"/>
      <c r="Q292" s="175"/>
      <c r="R292" s="175"/>
      <c r="S292" s="177"/>
    </row>
    <row r="293" spans="1:36" s="205" customFormat="1" x14ac:dyDescent="0.25">
      <c r="A293" s="138"/>
      <c r="B293" s="182"/>
      <c r="C293" s="138"/>
      <c r="D293" s="177"/>
      <c r="E293" s="177"/>
      <c r="F293" s="177"/>
      <c r="G293" s="177"/>
      <c r="H293" s="177"/>
      <c r="I293" s="177"/>
      <c r="J293" s="177"/>
      <c r="K293" s="177"/>
      <c r="L293" s="177"/>
      <c r="M293" s="177"/>
      <c r="N293" s="177"/>
      <c r="O293" s="177"/>
      <c r="P293" s="177"/>
      <c r="Q293" s="177"/>
      <c r="R293" s="177"/>
      <c r="S293" s="177"/>
    </row>
    <row r="294" spans="1:36" s="205" customFormat="1" x14ac:dyDescent="0.25">
      <c r="A294" s="138"/>
      <c r="B294" s="182"/>
      <c r="C294" s="138"/>
      <c r="D294" s="175"/>
      <c r="E294" s="175"/>
      <c r="F294" s="175"/>
      <c r="G294" s="175"/>
      <c r="H294" s="175"/>
      <c r="I294" s="175"/>
      <c r="J294" s="175"/>
      <c r="K294" s="175"/>
      <c r="L294" s="175"/>
      <c r="M294" s="175"/>
      <c r="N294" s="175"/>
      <c r="O294" s="175"/>
      <c r="P294" s="175"/>
      <c r="Q294" s="175"/>
      <c r="R294" s="175"/>
      <c r="S294" s="177"/>
    </row>
    <row r="295" spans="1:36" s="205" customFormat="1" x14ac:dyDescent="0.25">
      <c r="A295" s="138"/>
      <c r="B295" s="182"/>
      <c r="C295" s="138"/>
      <c r="D295" s="175"/>
      <c r="E295" s="175"/>
      <c r="F295" s="175"/>
      <c r="G295" s="175"/>
      <c r="H295" s="175"/>
      <c r="I295" s="175"/>
      <c r="J295" s="175"/>
      <c r="K295" s="175"/>
      <c r="L295" s="175"/>
      <c r="M295" s="175"/>
      <c r="N295" s="175"/>
      <c r="O295" s="175"/>
      <c r="P295" s="175"/>
      <c r="Q295" s="175"/>
      <c r="R295" s="175"/>
      <c r="S295" s="177"/>
    </row>
    <row r="296" spans="1:36" s="205" customFormat="1" x14ac:dyDescent="0.25">
      <c r="A296" s="138"/>
      <c r="B296" s="182"/>
      <c r="C296" s="138"/>
      <c r="S296" s="177"/>
    </row>
    <row r="297" spans="1:36" s="205" customFormat="1" x14ac:dyDescent="0.25">
      <c r="A297" s="138"/>
      <c r="B297" s="182"/>
      <c r="C297" s="138"/>
      <c r="D297" s="179"/>
      <c r="E297" s="179"/>
      <c r="F297" s="179"/>
      <c r="G297" s="179"/>
      <c r="H297" s="179"/>
      <c r="I297" s="179"/>
      <c r="J297" s="179"/>
      <c r="K297" s="179"/>
      <c r="L297" s="179"/>
      <c r="M297" s="179"/>
      <c r="N297" s="179"/>
      <c r="O297" s="179"/>
      <c r="P297" s="179"/>
      <c r="Q297" s="179"/>
      <c r="R297" s="179"/>
      <c r="S297" s="177"/>
    </row>
    <row r="298" spans="1:36" s="205" customFormat="1" x14ac:dyDescent="0.25">
      <c r="A298" s="138"/>
      <c r="B298" s="182"/>
      <c r="C298" s="138"/>
      <c r="D298" s="180"/>
      <c r="E298" s="180"/>
      <c r="F298" s="180"/>
      <c r="G298" s="180"/>
      <c r="H298" s="180"/>
      <c r="I298" s="180"/>
      <c r="J298" s="180"/>
      <c r="K298" s="180"/>
      <c r="L298" s="180"/>
      <c r="M298" s="180"/>
      <c r="N298" s="180"/>
      <c r="O298" s="180"/>
      <c r="P298" s="180"/>
      <c r="Q298" s="180"/>
      <c r="R298" s="180"/>
      <c r="S298" s="181"/>
    </row>
    <row r="299" spans="1:36" s="205" customFormat="1" x14ac:dyDescent="0.25">
      <c r="A299" s="138"/>
      <c r="B299" s="182"/>
      <c r="C299" s="138"/>
      <c r="D299" s="179"/>
      <c r="E299" s="179"/>
      <c r="F299" s="179"/>
      <c r="G299" s="179"/>
      <c r="H299" s="179"/>
      <c r="I299" s="179"/>
      <c r="J299" s="179"/>
      <c r="K299" s="179"/>
      <c r="L299" s="179"/>
      <c r="M299" s="179"/>
      <c r="N299" s="179"/>
      <c r="O299" s="179"/>
      <c r="P299" s="179"/>
      <c r="Q299" s="179"/>
      <c r="R299" s="179"/>
      <c r="S299" s="179"/>
    </row>
    <row r="300" spans="1:36" s="205" customFormat="1" x14ac:dyDescent="0.25">
      <c r="A300" s="138"/>
      <c r="B300" s="138"/>
      <c r="C300" s="138"/>
      <c r="D300" s="180"/>
      <c r="E300" s="180"/>
      <c r="F300" s="180"/>
      <c r="G300" s="180"/>
      <c r="H300" s="180"/>
      <c r="I300" s="180"/>
      <c r="J300" s="180"/>
      <c r="K300" s="180"/>
      <c r="L300" s="180"/>
      <c r="M300" s="180"/>
      <c r="N300" s="180"/>
      <c r="O300" s="180"/>
      <c r="P300" s="180"/>
      <c r="Q300" s="180"/>
      <c r="R300" s="180"/>
      <c r="S300" s="177"/>
    </row>
    <row r="301" spans="1:36" s="205" customFormat="1" x14ac:dyDescent="0.25">
      <c r="A301" s="138"/>
      <c r="B301" s="138"/>
      <c r="C301" s="138"/>
      <c r="D301" s="179"/>
      <c r="E301" s="179"/>
      <c r="F301" s="179"/>
      <c r="G301" s="179"/>
      <c r="H301" s="179"/>
      <c r="I301" s="179"/>
      <c r="J301" s="179"/>
      <c r="K301" s="179"/>
      <c r="L301" s="179"/>
      <c r="M301" s="179"/>
      <c r="N301" s="179"/>
      <c r="O301" s="179"/>
      <c r="P301" s="179"/>
      <c r="Q301" s="179"/>
      <c r="R301" s="179"/>
      <c r="S301" s="177"/>
    </row>
    <row r="302" spans="1:36" s="205" customFormat="1" x14ac:dyDescent="0.25">
      <c r="A302" s="138"/>
      <c r="B302" s="138"/>
      <c r="C302" s="138"/>
      <c r="D302" s="179"/>
      <c r="E302" s="179"/>
      <c r="F302" s="179"/>
      <c r="G302" s="179"/>
      <c r="H302" s="179"/>
      <c r="I302" s="179"/>
      <c r="J302" s="179"/>
      <c r="K302" s="179"/>
      <c r="L302" s="179"/>
      <c r="M302" s="179"/>
      <c r="N302" s="179"/>
      <c r="O302" s="179"/>
      <c r="P302" s="179"/>
      <c r="Q302" s="179"/>
      <c r="R302" s="179"/>
      <c r="S302" s="177"/>
    </row>
    <row r="303" spans="1:36" s="205" customFormat="1" x14ac:dyDescent="0.25">
      <c r="A303" s="138"/>
      <c r="B303" s="138"/>
      <c r="C303" s="138"/>
      <c r="D303" s="180"/>
      <c r="E303" s="180"/>
      <c r="F303" s="180"/>
      <c r="G303" s="180"/>
      <c r="H303" s="180"/>
      <c r="I303" s="180"/>
      <c r="J303" s="180"/>
      <c r="K303" s="180"/>
      <c r="L303" s="180"/>
      <c r="M303" s="180"/>
      <c r="N303" s="180"/>
      <c r="O303" s="180"/>
      <c r="P303" s="180"/>
      <c r="Q303" s="180"/>
      <c r="R303" s="180"/>
      <c r="S303" s="181"/>
    </row>
    <row r="304" spans="1:36" s="205" customFormat="1" x14ac:dyDescent="0.25">
      <c r="A304" s="138"/>
      <c r="B304" s="138"/>
      <c r="C304" s="138"/>
      <c r="D304" s="179"/>
      <c r="E304" s="179"/>
      <c r="F304" s="179"/>
      <c r="G304" s="179"/>
      <c r="H304" s="179"/>
      <c r="I304" s="179"/>
      <c r="J304" s="179"/>
      <c r="K304" s="179"/>
      <c r="L304" s="179"/>
      <c r="M304" s="179"/>
      <c r="N304" s="179"/>
      <c r="O304" s="179"/>
      <c r="P304" s="179"/>
      <c r="Q304" s="179"/>
      <c r="R304" s="179"/>
      <c r="S304" s="177"/>
    </row>
    <row r="305" spans="1:36" s="205" customFormat="1" x14ac:dyDescent="0.25">
      <c r="A305" s="138"/>
      <c r="B305" s="138"/>
      <c r="C305" s="138"/>
      <c r="D305" s="180"/>
      <c r="E305" s="180"/>
      <c r="F305" s="180"/>
      <c r="G305" s="180"/>
      <c r="H305" s="180"/>
      <c r="I305" s="180"/>
      <c r="J305" s="180"/>
      <c r="K305" s="180"/>
      <c r="L305" s="180"/>
      <c r="M305" s="180"/>
      <c r="N305" s="180"/>
      <c r="O305" s="180"/>
      <c r="P305" s="180"/>
      <c r="Q305" s="180"/>
      <c r="R305" s="180"/>
      <c r="S305" s="177"/>
    </row>
    <row r="306" spans="1:36" s="205" customFormat="1" x14ac:dyDescent="0.25">
      <c r="A306" s="138"/>
      <c r="B306" s="138"/>
      <c r="C306" s="138"/>
      <c r="D306" s="179"/>
      <c r="E306" s="179"/>
      <c r="F306" s="179"/>
      <c r="G306" s="179"/>
      <c r="H306" s="179"/>
      <c r="I306" s="179"/>
      <c r="J306" s="179"/>
      <c r="K306" s="179"/>
      <c r="L306" s="179"/>
      <c r="M306" s="179"/>
      <c r="N306" s="179"/>
      <c r="O306" s="179"/>
      <c r="P306" s="179"/>
      <c r="Q306" s="179"/>
      <c r="R306" s="179"/>
      <c r="S306" s="177"/>
    </row>
    <row r="307" spans="1:36" s="205" customFormat="1" x14ac:dyDescent="0.25">
      <c r="A307" s="138"/>
      <c r="B307" s="138"/>
      <c r="C307" s="138"/>
      <c r="D307" s="180"/>
      <c r="E307" s="180"/>
      <c r="F307" s="180"/>
      <c r="G307" s="180"/>
      <c r="H307" s="180"/>
      <c r="I307" s="180"/>
      <c r="J307" s="180"/>
      <c r="K307" s="180"/>
      <c r="L307" s="180"/>
      <c r="M307" s="180"/>
      <c r="N307" s="180"/>
      <c r="O307" s="180"/>
      <c r="P307" s="180"/>
      <c r="Q307" s="180"/>
      <c r="R307" s="180"/>
      <c r="S307" s="181"/>
    </row>
    <row r="308" spans="1:36" s="205" customFormat="1" x14ac:dyDescent="0.25">
      <c r="A308" s="138"/>
      <c r="B308" s="138"/>
      <c r="C308" s="138"/>
      <c r="D308" s="179"/>
      <c r="E308" s="179"/>
      <c r="F308" s="179"/>
      <c r="G308" s="179"/>
      <c r="H308" s="179"/>
      <c r="I308" s="179"/>
      <c r="J308" s="179"/>
      <c r="K308" s="179"/>
      <c r="L308" s="179"/>
      <c r="M308" s="179"/>
      <c r="N308" s="179"/>
      <c r="O308" s="179"/>
      <c r="P308" s="179"/>
      <c r="Q308" s="179"/>
      <c r="R308" s="179"/>
      <c r="S308" s="177"/>
    </row>
    <row r="309" spans="1:36" s="205" customFormat="1" x14ac:dyDescent="0.25">
      <c r="A309" s="138"/>
      <c r="B309" s="138"/>
      <c r="C309" s="138"/>
      <c r="D309" s="180"/>
      <c r="E309" s="180"/>
      <c r="F309" s="180"/>
      <c r="G309" s="180"/>
      <c r="H309" s="180"/>
      <c r="I309" s="180"/>
      <c r="J309" s="180"/>
      <c r="K309" s="180"/>
      <c r="L309" s="180"/>
      <c r="M309" s="180"/>
      <c r="N309" s="180"/>
      <c r="O309" s="180"/>
      <c r="P309" s="180"/>
      <c r="Q309" s="180"/>
      <c r="R309" s="180"/>
      <c r="S309" s="177"/>
    </row>
    <row r="310" spans="1:36" s="205" customFormat="1" x14ac:dyDescent="0.25">
      <c r="A310" s="138"/>
      <c r="B310" s="138"/>
      <c r="C310" s="138"/>
      <c r="D310" s="179"/>
      <c r="E310" s="179"/>
      <c r="F310" s="179"/>
      <c r="G310" s="179"/>
      <c r="H310" s="179"/>
      <c r="I310" s="179"/>
      <c r="J310" s="179"/>
      <c r="K310" s="179"/>
      <c r="L310" s="179"/>
      <c r="M310" s="179"/>
      <c r="N310" s="179"/>
      <c r="O310" s="179"/>
      <c r="P310" s="179"/>
      <c r="Q310" s="179"/>
      <c r="R310" s="179"/>
      <c r="S310" s="177"/>
    </row>
    <row r="311" spans="1:36" s="205" customFormat="1" x14ac:dyDescent="0.25">
      <c r="A311" s="138"/>
      <c r="B311" s="138"/>
      <c r="C311" s="138"/>
      <c r="D311" s="179"/>
      <c r="E311" s="179"/>
      <c r="F311" s="179"/>
      <c r="G311" s="179"/>
      <c r="H311" s="179"/>
      <c r="I311" s="179"/>
      <c r="J311" s="179"/>
      <c r="K311" s="179"/>
      <c r="L311" s="179"/>
      <c r="M311" s="179"/>
      <c r="N311" s="179"/>
      <c r="O311" s="179"/>
      <c r="P311" s="179"/>
      <c r="Q311" s="179"/>
      <c r="R311" s="179"/>
      <c r="S311" s="177"/>
    </row>
    <row r="312" spans="1:36" s="205" customFormat="1" x14ac:dyDescent="0.25">
      <c r="A312" s="138"/>
      <c r="B312" s="138"/>
      <c r="C312" s="138"/>
      <c r="D312" s="180"/>
      <c r="E312" s="180"/>
      <c r="F312" s="180"/>
      <c r="G312" s="180"/>
      <c r="H312" s="180"/>
      <c r="I312" s="180"/>
      <c r="J312" s="180"/>
      <c r="K312" s="180"/>
      <c r="L312" s="180"/>
      <c r="M312" s="180"/>
      <c r="N312" s="180"/>
      <c r="O312" s="180"/>
      <c r="P312" s="180"/>
      <c r="Q312" s="180"/>
      <c r="R312" s="180"/>
      <c r="S312" s="181"/>
    </row>
    <row r="313" spans="1:36" s="205" customFormat="1" x14ac:dyDescent="0.25">
      <c r="A313" s="138"/>
      <c r="B313" s="138"/>
      <c r="C313" s="138"/>
      <c r="D313" s="179"/>
      <c r="E313" s="179"/>
      <c r="F313" s="179"/>
      <c r="G313" s="179"/>
      <c r="H313" s="179"/>
      <c r="I313" s="179"/>
      <c r="J313" s="179"/>
      <c r="K313" s="179"/>
      <c r="L313" s="179"/>
      <c r="M313" s="179"/>
      <c r="N313" s="179"/>
      <c r="O313" s="179"/>
      <c r="P313" s="179"/>
      <c r="Q313" s="179"/>
      <c r="R313" s="179"/>
      <c r="S313" s="179"/>
    </row>
    <row r="314" spans="1:36" s="205" customFormat="1" x14ac:dyDescent="0.25">
      <c r="A314" s="138"/>
      <c r="B314" s="138"/>
      <c r="C314" s="138"/>
      <c r="D314" s="180"/>
      <c r="E314" s="180"/>
      <c r="F314" s="180"/>
      <c r="G314" s="180"/>
      <c r="H314" s="180"/>
      <c r="I314" s="180"/>
      <c r="J314" s="180"/>
      <c r="K314" s="180"/>
      <c r="L314" s="180"/>
      <c r="M314" s="180"/>
      <c r="N314" s="180"/>
      <c r="O314" s="180"/>
      <c r="P314" s="180"/>
      <c r="Q314" s="180"/>
      <c r="R314" s="180"/>
      <c r="S314" s="177"/>
    </row>
    <row r="315" spans="1:36" s="205" customFormat="1" x14ac:dyDescent="0.25">
      <c r="A315" s="138"/>
      <c r="B315" s="138"/>
      <c r="C315" s="138"/>
      <c r="D315" s="179"/>
      <c r="E315" s="179"/>
      <c r="F315" s="179"/>
      <c r="G315" s="179"/>
      <c r="H315" s="179"/>
      <c r="I315" s="179"/>
      <c r="J315" s="179"/>
      <c r="K315" s="179"/>
      <c r="L315" s="179"/>
      <c r="M315" s="179"/>
      <c r="N315" s="179"/>
      <c r="O315" s="179"/>
      <c r="P315" s="179"/>
      <c r="Q315" s="179"/>
      <c r="R315" s="179"/>
      <c r="S315" s="177"/>
      <c r="U315" s="183"/>
      <c r="V315" s="183"/>
      <c r="W315" s="183"/>
    </row>
    <row r="316" spans="1:36" s="205" customFormat="1" x14ac:dyDescent="0.25">
      <c r="A316" s="138"/>
      <c r="B316" s="138"/>
      <c r="C316" s="138"/>
      <c r="D316" s="179"/>
      <c r="E316" s="179"/>
      <c r="F316" s="179"/>
      <c r="G316" s="179"/>
      <c r="H316" s="179"/>
      <c r="I316" s="179"/>
      <c r="J316" s="179"/>
      <c r="K316" s="179"/>
      <c r="L316" s="179"/>
      <c r="M316" s="179"/>
      <c r="N316" s="179"/>
      <c r="O316" s="179"/>
      <c r="P316" s="179"/>
      <c r="Q316" s="179"/>
      <c r="R316" s="179"/>
      <c r="S316" s="177"/>
      <c r="U316" s="183"/>
      <c r="V316" s="183"/>
      <c r="W316" s="183"/>
      <c r="X316" s="183"/>
      <c r="Y316" s="183"/>
      <c r="Z316" s="183"/>
      <c r="AA316" s="183"/>
      <c r="AB316" s="183"/>
      <c r="AC316" s="183"/>
      <c r="AD316" s="183"/>
      <c r="AE316" s="183"/>
      <c r="AF316" s="183"/>
      <c r="AG316" s="183"/>
      <c r="AH316" s="183"/>
      <c r="AI316" s="183"/>
      <c r="AJ316" s="183"/>
    </row>
    <row r="317" spans="1:36" s="183" customFormat="1" x14ac:dyDescent="0.25">
      <c r="A317" s="138"/>
      <c r="B317" s="138"/>
      <c r="C317" s="138"/>
      <c r="D317" s="179"/>
      <c r="E317" s="179"/>
      <c r="F317" s="179"/>
      <c r="G317" s="179"/>
      <c r="H317" s="179"/>
      <c r="I317" s="179"/>
      <c r="J317" s="179"/>
      <c r="K317" s="179"/>
      <c r="L317" s="179"/>
      <c r="M317" s="179"/>
      <c r="N317" s="179"/>
      <c r="O317" s="179"/>
      <c r="P317" s="179"/>
      <c r="Q317" s="179"/>
      <c r="R317" s="179"/>
      <c r="S317" s="177"/>
    </row>
    <row r="318" spans="1:36" s="183" customFormat="1" x14ac:dyDescent="0.25">
      <c r="A318" s="138"/>
      <c r="B318" s="138"/>
      <c r="C318" s="138"/>
      <c r="D318" s="179"/>
      <c r="E318" s="179"/>
      <c r="F318" s="179"/>
      <c r="G318" s="179"/>
      <c r="H318" s="179"/>
      <c r="I318" s="179"/>
      <c r="J318" s="179"/>
      <c r="K318" s="179"/>
      <c r="L318" s="179"/>
      <c r="M318" s="179"/>
      <c r="N318" s="179"/>
      <c r="O318" s="179"/>
      <c r="P318" s="179"/>
      <c r="Q318" s="179"/>
      <c r="R318" s="179"/>
      <c r="S318" s="177"/>
    </row>
    <row r="319" spans="1:36" s="183" customFormat="1" x14ac:dyDescent="0.25">
      <c r="A319" s="138"/>
      <c r="B319" s="138"/>
      <c r="C319" s="138"/>
      <c r="D319" s="179"/>
      <c r="E319" s="179"/>
      <c r="F319" s="179"/>
      <c r="G319" s="179"/>
      <c r="H319" s="179"/>
      <c r="I319" s="179"/>
      <c r="J319" s="179"/>
      <c r="K319" s="179"/>
      <c r="L319" s="179"/>
      <c r="M319" s="179"/>
      <c r="N319" s="179"/>
      <c r="O319" s="179"/>
      <c r="P319" s="179"/>
      <c r="Q319" s="179"/>
      <c r="R319" s="179"/>
      <c r="S319" s="179"/>
    </row>
    <row r="320" spans="1:36" s="183" customFormat="1" x14ac:dyDescent="0.25">
      <c r="A320" s="138"/>
      <c r="B320" s="138"/>
      <c r="C320" s="138"/>
      <c r="D320" s="179"/>
      <c r="E320" s="179"/>
      <c r="F320" s="179"/>
      <c r="G320" s="179"/>
      <c r="H320" s="179"/>
      <c r="I320" s="179"/>
      <c r="J320" s="179"/>
      <c r="K320" s="179"/>
      <c r="L320" s="179"/>
      <c r="M320" s="179"/>
      <c r="N320" s="179"/>
      <c r="O320" s="179"/>
      <c r="P320" s="179"/>
      <c r="Q320" s="179"/>
      <c r="R320" s="179"/>
      <c r="S320" s="177"/>
    </row>
    <row r="321" spans="1:19" s="183" customFormat="1" x14ac:dyDescent="0.25">
      <c r="A321" s="138"/>
      <c r="B321" s="138"/>
      <c r="C321" s="138"/>
      <c r="D321" s="179"/>
      <c r="E321" s="179"/>
      <c r="F321" s="179"/>
      <c r="G321" s="179"/>
      <c r="H321" s="179"/>
      <c r="I321" s="179"/>
      <c r="J321" s="179"/>
      <c r="K321" s="179"/>
      <c r="L321" s="179"/>
      <c r="M321" s="179"/>
      <c r="N321" s="179"/>
      <c r="O321" s="179"/>
      <c r="P321" s="179"/>
      <c r="Q321" s="179"/>
      <c r="R321" s="179"/>
      <c r="S321" s="177"/>
    </row>
    <row r="322" spans="1:19" s="183" customFormat="1" x14ac:dyDescent="0.25">
      <c r="A322" s="138"/>
      <c r="B322" s="138"/>
      <c r="C322" s="138"/>
      <c r="D322" s="179"/>
      <c r="E322" s="179"/>
      <c r="F322" s="179"/>
      <c r="G322" s="179"/>
      <c r="H322" s="179"/>
      <c r="I322" s="179"/>
      <c r="J322" s="179"/>
      <c r="K322" s="179"/>
      <c r="L322" s="179"/>
      <c r="M322" s="179"/>
      <c r="N322" s="179"/>
      <c r="O322" s="179"/>
      <c r="P322" s="179"/>
      <c r="Q322" s="179"/>
      <c r="R322" s="179"/>
      <c r="S322" s="177"/>
    </row>
    <row r="323" spans="1:19" s="183" customFormat="1" x14ac:dyDescent="0.25">
      <c r="A323" s="182"/>
      <c r="B323" s="138"/>
      <c r="C323" s="138"/>
      <c r="D323" s="179"/>
      <c r="E323" s="179"/>
      <c r="F323" s="179"/>
      <c r="G323" s="179"/>
      <c r="H323" s="179"/>
      <c r="I323" s="179"/>
      <c r="J323" s="179"/>
      <c r="K323" s="179"/>
      <c r="L323" s="179"/>
      <c r="M323" s="179"/>
      <c r="N323" s="179"/>
      <c r="O323" s="179"/>
      <c r="P323" s="179"/>
      <c r="Q323" s="179"/>
      <c r="R323" s="179"/>
      <c r="S323" s="177"/>
    </row>
    <row r="324" spans="1:19" s="183" customFormat="1" x14ac:dyDescent="0.25">
      <c r="A324" s="182"/>
      <c r="B324" s="138"/>
      <c r="C324" s="138"/>
      <c r="D324" s="179"/>
      <c r="E324" s="179"/>
      <c r="F324" s="179"/>
      <c r="G324" s="179"/>
      <c r="H324" s="179"/>
      <c r="I324" s="179"/>
      <c r="J324" s="179"/>
      <c r="K324" s="179"/>
      <c r="L324" s="179"/>
      <c r="M324" s="179"/>
      <c r="N324" s="179"/>
      <c r="O324" s="179"/>
      <c r="P324" s="179"/>
      <c r="Q324" s="179"/>
      <c r="R324" s="179"/>
      <c r="S324" s="177"/>
    </row>
    <row r="325" spans="1:19" s="183" customFormat="1" x14ac:dyDescent="0.25">
      <c r="A325" s="182"/>
      <c r="B325" s="138"/>
      <c r="C325" s="182"/>
      <c r="D325" s="182"/>
      <c r="E325" s="182"/>
      <c r="F325" s="182"/>
      <c r="G325" s="182"/>
      <c r="H325" s="182"/>
      <c r="I325" s="182"/>
      <c r="J325" s="182"/>
      <c r="K325" s="182"/>
      <c r="L325" s="182"/>
      <c r="M325" s="182"/>
      <c r="N325" s="182"/>
      <c r="O325" s="182"/>
      <c r="P325" s="182"/>
      <c r="Q325" s="182"/>
      <c r="R325" s="182"/>
      <c r="S325" s="182"/>
    </row>
    <row r="326" spans="1:19" s="183" customFormat="1" x14ac:dyDescent="0.25">
      <c r="A326" s="182"/>
      <c r="B326" s="138"/>
      <c r="C326" s="182"/>
      <c r="D326" s="182"/>
      <c r="E326" s="182"/>
      <c r="F326" s="182"/>
      <c r="G326" s="182"/>
      <c r="H326" s="182"/>
      <c r="I326" s="182"/>
      <c r="J326" s="182"/>
      <c r="K326" s="182"/>
      <c r="L326" s="182"/>
      <c r="M326" s="182"/>
      <c r="N326" s="182"/>
      <c r="O326" s="182"/>
      <c r="P326" s="182"/>
      <c r="Q326" s="182"/>
      <c r="R326" s="182"/>
      <c r="S326" s="182"/>
    </row>
    <row r="327" spans="1:19" s="183" customFormat="1" x14ac:dyDescent="0.25">
      <c r="A327" s="182"/>
      <c r="B327" s="138"/>
      <c r="C327" s="182"/>
      <c r="D327" s="182"/>
      <c r="E327" s="182"/>
      <c r="F327" s="182"/>
      <c r="G327" s="182"/>
      <c r="H327" s="182"/>
      <c r="I327" s="182"/>
      <c r="J327" s="182"/>
      <c r="K327" s="182"/>
      <c r="L327" s="182"/>
      <c r="M327" s="182"/>
      <c r="N327" s="182"/>
      <c r="O327" s="182"/>
      <c r="P327" s="182"/>
      <c r="Q327" s="182"/>
      <c r="R327" s="182"/>
      <c r="S327" s="182"/>
    </row>
    <row r="328" spans="1:19" s="183" customFormat="1" x14ac:dyDescent="0.25">
      <c r="A328" s="182"/>
      <c r="B328" s="138"/>
      <c r="C328" s="182"/>
      <c r="D328" s="182"/>
      <c r="E328" s="182"/>
      <c r="F328" s="182"/>
      <c r="G328" s="182"/>
      <c r="H328" s="182"/>
      <c r="I328" s="182"/>
      <c r="J328" s="182"/>
      <c r="K328" s="182"/>
      <c r="L328" s="182"/>
      <c r="M328" s="182"/>
      <c r="N328" s="182"/>
      <c r="O328" s="182"/>
      <c r="P328" s="182"/>
      <c r="Q328" s="182"/>
      <c r="R328" s="182"/>
      <c r="S328" s="182"/>
    </row>
    <row r="329" spans="1:19" s="183" customFormat="1" x14ac:dyDescent="0.25">
      <c r="A329" s="182"/>
      <c r="B329" s="182"/>
      <c r="C329" s="182"/>
      <c r="D329" s="182"/>
      <c r="E329" s="182"/>
      <c r="F329" s="182"/>
      <c r="G329" s="182"/>
      <c r="H329" s="182"/>
      <c r="I329" s="182"/>
      <c r="J329" s="182"/>
      <c r="K329" s="182"/>
      <c r="L329" s="182"/>
      <c r="M329" s="182"/>
      <c r="N329" s="182"/>
      <c r="O329" s="182"/>
      <c r="P329" s="182"/>
      <c r="Q329" s="182"/>
      <c r="R329" s="182"/>
      <c r="S329" s="182"/>
    </row>
    <row r="330" spans="1:19" s="183" customFormat="1" x14ac:dyDescent="0.25">
      <c r="A330" s="138"/>
      <c r="B330" s="182"/>
      <c r="C330" s="182"/>
      <c r="D330" s="182"/>
      <c r="E330" s="182"/>
      <c r="F330" s="182"/>
      <c r="G330" s="182"/>
      <c r="H330" s="182"/>
      <c r="I330" s="182"/>
      <c r="J330" s="182"/>
      <c r="K330" s="182"/>
      <c r="L330" s="182"/>
      <c r="M330" s="182"/>
      <c r="N330" s="182"/>
      <c r="O330" s="182"/>
      <c r="P330" s="182"/>
      <c r="Q330" s="182"/>
      <c r="R330" s="182"/>
      <c r="S330" s="182"/>
    </row>
    <row r="331" spans="1:19" s="183" customFormat="1" x14ac:dyDescent="0.25">
      <c r="A331" s="138"/>
      <c r="B331" s="182"/>
      <c r="C331" s="182"/>
      <c r="D331" s="182"/>
      <c r="E331" s="182"/>
      <c r="F331" s="182"/>
      <c r="G331" s="182"/>
      <c r="H331" s="182"/>
      <c r="I331" s="182"/>
      <c r="J331" s="182"/>
      <c r="K331" s="182"/>
      <c r="L331" s="182"/>
      <c r="M331" s="182"/>
      <c r="N331" s="182"/>
      <c r="O331" s="182"/>
      <c r="P331" s="182"/>
      <c r="Q331" s="182"/>
      <c r="R331" s="182"/>
      <c r="S331" s="182"/>
    </row>
    <row r="332" spans="1:19" s="183" customFormat="1" x14ac:dyDescent="0.25">
      <c r="A332" s="138"/>
      <c r="B332" s="182"/>
      <c r="C332" s="138"/>
      <c r="D332" s="179"/>
      <c r="E332" s="179"/>
      <c r="F332" s="179"/>
      <c r="G332" s="179"/>
      <c r="H332" s="179"/>
      <c r="I332" s="179"/>
      <c r="J332" s="179"/>
      <c r="K332" s="179"/>
      <c r="L332" s="179"/>
      <c r="M332" s="179"/>
      <c r="N332" s="179"/>
      <c r="O332" s="179"/>
      <c r="P332" s="179"/>
      <c r="Q332" s="179"/>
      <c r="R332" s="179"/>
      <c r="S332" s="177"/>
    </row>
    <row r="333" spans="1:19" s="183" customFormat="1" x14ac:dyDescent="0.25">
      <c r="B333" s="182"/>
      <c r="C333" s="138"/>
      <c r="D333" s="177"/>
      <c r="E333" s="177"/>
      <c r="F333" s="177"/>
      <c r="G333" s="177"/>
      <c r="H333" s="177"/>
      <c r="I333" s="177"/>
      <c r="J333" s="177"/>
      <c r="K333" s="177"/>
      <c r="L333" s="177"/>
      <c r="M333" s="177"/>
      <c r="N333" s="177"/>
      <c r="O333" s="177"/>
      <c r="P333" s="177"/>
      <c r="Q333" s="177"/>
      <c r="R333" s="177"/>
      <c r="S333" s="177"/>
    </row>
    <row r="334" spans="1:19" s="183" customFormat="1" x14ac:dyDescent="0.25">
      <c r="B334" s="182"/>
      <c r="C334" s="138"/>
      <c r="D334" s="177"/>
      <c r="E334" s="177"/>
      <c r="F334" s="177"/>
      <c r="G334" s="177"/>
      <c r="H334" s="177"/>
      <c r="I334" s="177"/>
      <c r="J334" s="177"/>
      <c r="K334" s="177"/>
      <c r="L334" s="177"/>
      <c r="M334" s="177"/>
      <c r="N334" s="177"/>
      <c r="O334" s="177"/>
      <c r="P334" s="177"/>
      <c r="Q334" s="177"/>
      <c r="R334" s="177"/>
      <c r="S334" s="177"/>
    </row>
    <row r="335" spans="1:19" s="183" customFormat="1" x14ac:dyDescent="0.25">
      <c r="B335" s="182"/>
      <c r="C335"/>
      <c r="D335"/>
      <c r="E335"/>
      <c r="F335"/>
      <c r="G335"/>
      <c r="H335"/>
      <c r="I335"/>
      <c r="J335"/>
      <c r="K335"/>
      <c r="L335"/>
      <c r="M335"/>
      <c r="N335"/>
      <c r="O335"/>
      <c r="P335"/>
      <c r="Q335"/>
      <c r="R335"/>
      <c r="S335"/>
    </row>
    <row r="336" spans="1:19" s="183" customFormat="1" x14ac:dyDescent="0.25">
      <c r="B336" s="174"/>
      <c r="C336" s="190"/>
      <c r="D336" s="190"/>
      <c r="E336" s="190"/>
      <c r="F336" s="190"/>
      <c r="G336" s="190"/>
      <c r="H336" s="190"/>
      <c r="I336" s="190"/>
      <c r="J336" s="190"/>
      <c r="K336" s="190"/>
      <c r="L336" s="190"/>
      <c r="M336" s="190"/>
      <c r="N336" s="190"/>
      <c r="O336" s="190"/>
      <c r="P336" s="190"/>
      <c r="Q336" s="190"/>
      <c r="R336" s="190"/>
      <c r="S336"/>
    </row>
    <row r="337" spans="2:16221" s="183" customFormat="1" x14ac:dyDescent="0.25">
      <c r="B337" s="174"/>
      <c r="C337" s="190"/>
      <c r="D337" s="190"/>
      <c r="E337" s="190"/>
      <c r="F337" s="190"/>
      <c r="G337" s="190"/>
      <c r="H337" s="190"/>
      <c r="I337" s="190"/>
      <c r="J337" s="190"/>
      <c r="K337" s="190"/>
      <c r="L337" s="190"/>
      <c r="M337" s="190"/>
      <c r="N337" s="190"/>
      <c r="O337" s="190"/>
      <c r="P337" s="190"/>
      <c r="Q337" s="190"/>
      <c r="R337" s="190"/>
      <c r="S337"/>
    </row>
    <row r="338" spans="2:16221" s="183" customFormat="1" x14ac:dyDescent="0.25">
      <c r="B338" s="174"/>
      <c r="C338" s="190"/>
      <c r="D338" s="190"/>
      <c r="E338" s="190"/>
      <c r="F338" s="190"/>
      <c r="G338" s="190"/>
      <c r="H338" s="190"/>
      <c r="I338" s="190"/>
      <c r="J338" s="190"/>
      <c r="K338" s="190"/>
      <c r="L338" s="190"/>
      <c r="M338" s="190"/>
      <c r="N338" s="190"/>
      <c r="O338" s="190"/>
      <c r="P338" s="190"/>
      <c r="Q338" s="190"/>
      <c r="R338" s="190"/>
      <c r="S338"/>
    </row>
    <row r="339" spans="2:16221" s="183" customFormat="1" x14ac:dyDescent="0.25">
      <c r="B339" s="174"/>
      <c r="C339" s="190"/>
      <c r="D339" s="190"/>
      <c r="E339" s="190"/>
      <c r="F339" s="190"/>
      <c r="G339" s="190"/>
      <c r="H339" s="190"/>
      <c r="I339" s="190"/>
      <c r="J339" s="190"/>
      <c r="K339" s="190"/>
      <c r="L339" s="190"/>
      <c r="M339" s="190"/>
      <c r="N339" s="190"/>
      <c r="O339" s="190"/>
      <c r="P339" s="190"/>
      <c r="Q339" s="190"/>
      <c r="R339" s="190"/>
      <c r="S339"/>
    </row>
    <row r="340" spans="2:16221" s="183" customFormat="1" x14ac:dyDescent="0.25">
      <c r="B340" s="174"/>
      <c r="C340" s="174"/>
      <c r="D340" s="190"/>
      <c r="E340" s="190"/>
      <c r="F340" s="190"/>
      <c r="G340" s="190"/>
      <c r="H340" s="190"/>
      <c r="I340" s="190"/>
      <c r="J340" s="190"/>
      <c r="K340" s="190"/>
      <c r="L340" s="190"/>
      <c r="M340" s="190"/>
      <c r="N340" s="190"/>
      <c r="O340" s="190"/>
      <c r="P340" s="190"/>
      <c r="Q340" s="190"/>
      <c r="R340" s="190"/>
      <c r="S340" s="190"/>
    </row>
    <row r="341" spans="2:16221" s="183" customFormat="1" x14ac:dyDescent="0.25">
      <c r="B341" s="174"/>
      <c r="C341" s="174"/>
      <c r="D341" s="190"/>
      <c r="E341" s="190"/>
      <c r="F341" s="190"/>
      <c r="G341" s="190"/>
      <c r="H341" s="190"/>
      <c r="I341" s="190"/>
      <c r="J341" s="190"/>
      <c r="K341" s="190"/>
      <c r="L341" s="190"/>
      <c r="M341" s="190"/>
      <c r="N341" s="190"/>
      <c r="O341" s="190"/>
      <c r="P341" s="190"/>
      <c r="Q341" s="190"/>
      <c r="R341" s="190"/>
      <c r="S341" s="190"/>
    </row>
    <row r="342" spans="2:16221" s="183" customFormat="1" x14ac:dyDescent="0.25">
      <c r="B342" s="174"/>
      <c r="C342" s="174"/>
      <c r="D342" s="190"/>
      <c r="E342" s="190"/>
      <c r="F342" s="190"/>
      <c r="G342" s="190"/>
      <c r="H342" s="190"/>
      <c r="I342" s="190"/>
      <c r="J342" s="190"/>
      <c r="K342" s="190"/>
      <c r="L342" s="190"/>
      <c r="M342" s="190"/>
      <c r="N342" s="190"/>
      <c r="O342" s="190"/>
      <c r="P342" s="190"/>
      <c r="Q342" s="190"/>
      <c r="R342" s="190"/>
      <c r="S342" s="190"/>
    </row>
    <row r="343" spans="2:16221" s="183" customFormat="1" x14ac:dyDescent="0.25">
      <c r="B343" s="174"/>
      <c r="C343" s="174"/>
      <c r="D343" s="190"/>
      <c r="E343" s="190"/>
      <c r="F343" s="190"/>
      <c r="G343" s="190"/>
      <c r="H343" s="190"/>
      <c r="I343" s="190"/>
      <c r="J343" s="190"/>
      <c r="K343" s="190"/>
      <c r="L343" s="190"/>
      <c r="M343" s="190"/>
      <c r="N343" s="190"/>
      <c r="O343" s="190"/>
      <c r="P343" s="190"/>
      <c r="Q343" s="190"/>
      <c r="R343" s="190"/>
      <c r="S343" s="190"/>
    </row>
    <row r="344" spans="2:16221" s="183" customFormat="1" x14ac:dyDescent="0.25">
      <c r="B344" s="174"/>
      <c r="C344" s="174"/>
      <c r="D344" s="190"/>
      <c r="E344" s="190"/>
      <c r="F344" s="190"/>
      <c r="G344" s="190"/>
      <c r="H344" s="190"/>
      <c r="I344" s="190"/>
      <c r="J344" s="190"/>
      <c r="K344" s="190"/>
      <c r="L344" s="190"/>
      <c r="M344" s="190"/>
      <c r="N344" s="190"/>
      <c r="O344" s="190"/>
      <c r="P344" s="190"/>
      <c r="Q344" s="190"/>
      <c r="R344" s="190"/>
      <c r="S344" s="190"/>
      <c r="U344" s="182"/>
      <c r="V344" s="182"/>
      <c r="W344" s="182"/>
    </row>
    <row r="345" spans="2:16221" s="183" customFormat="1" x14ac:dyDescent="0.25">
      <c r="B345" s="174"/>
      <c r="C345" s="174"/>
      <c r="D345" s="190"/>
      <c r="E345" s="190"/>
      <c r="F345" s="190"/>
      <c r="G345" s="190"/>
      <c r="H345" s="190"/>
      <c r="I345" s="190"/>
      <c r="J345" s="190"/>
      <c r="K345" s="190"/>
      <c r="L345" s="190"/>
      <c r="M345" s="190"/>
      <c r="N345" s="190"/>
      <c r="O345" s="190"/>
      <c r="P345" s="190"/>
      <c r="Q345" s="190"/>
      <c r="R345" s="190"/>
      <c r="S345" s="190"/>
      <c r="U345" s="182"/>
      <c r="V345" s="182"/>
      <c r="W345" s="182"/>
      <c r="X345" s="182"/>
      <c r="Y345" s="182"/>
      <c r="Z345" s="182"/>
      <c r="AA345" s="182"/>
      <c r="AB345" s="182"/>
      <c r="AC345" s="182"/>
      <c r="AD345" s="182"/>
      <c r="AE345" s="182"/>
      <c r="AF345" s="182"/>
      <c r="AG345" s="182"/>
      <c r="AH345" s="182"/>
      <c r="AI345" s="182"/>
      <c r="AJ345" s="182"/>
    </row>
    <row r="346" spans="2:16221" s="183" customFormat="1" x14ac:dyDescent="0.25">
      <c r="B346" s="174"/>
      <c r="C346" s="174"/>
      <c r="D346" s="190"/>
      <c r="E346" s="190"/>
      <c r="F346" s="190"/>
      <c r="G346" s="190"/>
      <c r="H346" s="190"/>
      <c r="I346" s="190"/>
      <c r="J346" s="190"/>
      <c r="K346" s="190"/>
      <c r="L346" s="190"/>
      <c r="M346" s="190"/>
      <c r="N346" s="190"/>
      <c r="O346" s="190"/>
      <c r="P346" s="190"/>
      <c r="Q346" s="190"/>
      <c r="R346" s="190"/>
      <c r="S346" s="190"/>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c r="FS346" s="182"/>
      <c r="FT346" s="182"/>
      <c r="FU346" s="182"/>
      <c r="FV346" s="182"/>
      <c r="FW346" s="182"/>
      <c r="FX346" s="182"/>
      <c r="FY346" s="182"/>
      <c r="FZ346" s="182"/>
      <c r="GA346" s="182"/>
      <c r="GB346" s="182"/>
      <c r="GC346" s="182"/>
      <c r="GD346" s="182"/>
      <c r="GE346" s="182"/>
      <c r="GF346" s="182"/>
      <c r="GG346" s="182"/>
      <c r="GH346" s="182"/>
      <c r="GI346" s="182"/>
      <c r="GJ346" s="182"/>
      <c r="GK346" s="182"/>
      <c r="GL346" s="182"/>
      <c r="GM346" s="182"/>
      <c r="GN346" s="182"/>
      <c r="GO346" s="182"/>
      <c r="GP346" s="182"/>
      <c r="GQ346" s="182"/>
      <c r="GR346" s="182"/>
      <c r="GS346" s="182"/>
      <c r="GT346" s="182"/>
      <c r="GU346" s="182"/>
      <c r="GV346" s="182"/>
      <c r="GW346" s="182"/>
      <c r="GX346" s="182"/>
      <c r="GY346" s="182"/>
      <c r="GZ346" s="182"/>
      <c r="HA346" s="182"/>
      <c r="HB346" s="182"/>
      <c r="HC346" s="182"/>
      <c r="HD346" s="182"/>
      <c r="HE346" s="182"/>
      <c r="HF346" s="182"/>
      <c r="HG346" s="182"/>
      <c r="HH346" s="182"/>
      <c r="HI346" s="182"/>
      <c r="HJ346" s="182"/>
      <c r="HK346" s="182"/>
      <c r="HL346" s="182"/>
      <c r="HM346" s="182"/>
      <c r="HN346" s="182"/>
      <c r="HO346" s="182"/>
      <c r="HP346" s="182"/>
      <c r="HQ346" s="182"/>
      <c r="HR346" s="182"/>
      <c r="HS346" s="182"/>
      <c r="HT346" s="182"/>
      <c r="HU346" s="182"/>
      <c r="HV346" s="182"/>
      <c r="HW346" s="182"/>
      <c r="HX346" s="182"/>
      <c r="HY346" s="182"/>
      <c r="HZ346" s="182"/>
      <c r="IA346" s="182"/>
      <c r="IB346" s="182"/>
      <c r="IC346" s="182"/>
      <c r="ID346" s="182"/>
      <c r="IE346" s="182"/>
      <c r="IF346" s="182"/>
      <c r="IG346" s="182"/>
      <c r="IH346" s="182"/>
      <c r="II346" s="182"/>
      <c r="IJ346" s="182"/>
      <c r="IK346" s="182"/>
      <c r="IL346" s="182"/>
      <c r="IM346" s="182"/>
      <c r="IN346" s="182"/>
      <c r="IO346" s="182"/>
      <c r="IP346" s="182"/>
      <c r="IQ346" s="182"/>
      <c r="IR346" s="182"/>
      <c r="IS346" s="182"/>
      <c r="IT346" s="182"/>
      <c r="IU346" s="182"/>
      <c r="IV346" s="182"/>
      <c r="IW346" s="182"/>
      <c r="IX346" s="182"/>
      <c r="IY346" s="182"/>
      <c r="IZ346" s="182"/>
      <c r="JA346" s="182"/>
      <c r="JB346" s="182"/>
      <c r="JC346" s="182"/>
      <c r="JD346" s="182"/>
      <c r="JE346" s="182"/>
      <c r="JF346" s="182"/>
      <c r="JG346" s="182"/>
      <c r="JH346" s="182"/>
      <c r="JI346" s="182"/>
      <c r="JJ346" s="182"/>
      <c r="JK346" s="182"/>
      <c r="JL346" s="182"/>
      <c r="JM346" s="182"/>
      <c r="JN346" s="182"/>
      <c r="JO346" s="182"/>
      <c r="JP346" s="182"/>
      <c r="JQ346" s="182"/>
      <c r="JR346" s="182"/>
      <c r="JS346" s="182"/>
      <c r="JT346" s="182"/>
      <c r="JU346" s="182"/>
      <c r="JV346" s="182"/>
      <c r="JW346" s="182"/>
      <c r="JX346" s="182"/>
      <c r="JY346" s="182"/>
      <c r="JZ346" s="182"/>
      <c r="KA346" s="182"/>
      <c r="KB346" s="182"/>
      <c r="KC346" s="182"/>
      <c r="KD346" s="182"/>
      <c r="KE346" s="182"/>
      <c r="KF346" s="182"/>
      <c r="KG346" s="182"/>
      <c r="KH346" s="182"/>
      <c r="KI346" s="182"/>
      <c r="KJ346" s="182"/>
      <c r="KK346" s="182"/>
      <c r="KL346" s="182"/>
      <c r="KM346" s="182"/>
      <c r="KN346" s="182"/>
      <c r="KO346" s="182"/>
      <c r="KP346" s="182"/>
      <c r="KQ346" s="182"/>
      <c r="KR346" s="182"/>
      <c r="KS346" s="182"/>
      <c r="KT346" s="182"/>
      <c r="KU346" s="182"/>
      <c r="KV346" s="182"/>
      <c r="KW346" s="182"/>
      <c r="KX346" s="182"/>
      <c r="KY346" s="182"/>
      <c r="KZ346" s="182"/>
      <c r="LA346" s="182"/>
      <c r="LB346" s="182"/>
      <c r="LC346" s="182"/>
      <c r="LD346" s="182"/>
      <c r="LE346" s="182"/>
      <c r="LF346" s="182"/>
      <c r="LG346" s="182"/>
      <c r="LH346" s="182"/>
      <c r="LI346" s="182"/>
      <c r="LJ346" s="182"/>
      <c r="LK346" s="182"/>
      <c r="LL346" s="182"/>
      <c r="LM346" s="182"/>
      <c r="LN346" s="182"/>
      <c r="LO346" s="182"/>
      <c r="LP346" s="182"/>
      <c r="LQ346" s="182"/>
      <c r="LR346" s="182"/>
      <c r="LS346" s="182"/>
      <c r="LT346" s="182"/>
      <c r="LU346" s="182"/>
      <c r="LV346" s="182"/>
      <c r="LW346" s="182"/>
      <c r="LX346" s="182"/>
      <c r="LY346" s="182"/>
      <c r="LZ346" s="182"/>
      <c r="MA346" s="182"/>
      <c r="MB346" s="182"/>
      <c r="MC346" s="182"/>
      <c r="MD346" s="182"/>
      <c r="ME346" s="182"/>
      <c r="MF346" s="182"/>
      <c r="MG346" s="182"/>
      <c r="MH346" s="182"/>
      <c r="MI346" s="182"/>
      <c r="MJ346" s="182"/>
      <c r="MK346" s="182"/>
      <c r="ML346" s="182"/>
      <c r="MM346" s="182"/>
      <c r="MN346" s="182"/>
      <c r="MO346" s="182"/>
      <c r="MP346" s="182"/>
      <c r="MQ346" s="182"/>
      <c r="MR346" s="182"/>
      <c r="MS346" s="182"/>
      <c r="MT346" s="182"/>
      <c r="MU346" s="182"/>
      <c r="MV346" s="182"/>
      <c r="MW346" s="182"/>
      <c r="MX346" s="182"/>
      <c r="MY346" s="182"/>
      <c r="MZ346" s="182"/>
      <c r="NA346" s="182"/>
      <c r="NB346" s="182"/>
      <c r="NC346" s="182"/>
      <c r="ND346" s="182"/>
      <c r="NE346" s="182"/>
      <c r="NF346" s="182"/>
      <c r="NG346" s="182"/>
      <c r="NH346" s="182"/>
      <c r="NI346" s="182"/>
      <c r="NJ346" s="182"/>
      <c r="NK346" s="182"/>
      <c r="NL346" s="182"/>
      <c r="NM346" s="182"/>
      <c r="NN346" s="182"/>
      <c r="NO346" s="182"/>
      <c r="NP346" s="182"/>
      <c r="NQ346" s="182"/>
      <c r="NR346" s="182"/>
      <c r="NS346" s="182"/>
      <c r="NT346" s="182"/>
      <c r="NU346" s="182"/>
      <c r="NV346" s="182"/>
      <c r="NW346" s="182"/>
      <c r="NX346" s="182"/>
      <c r="NY346" s="182"/>
      <c r="NZ346" s="182"/>
      <c r="OA346" s="182"/>
      <c r="OB346" s="182"/>
      <c r="OC346" s="182"/>
      <c r="OD346" s="182"/>
      <c r="OE346" s="182"/>
      <c r="OF346" s="182"/>
      <c r="OG346" s="182"/>
      <c r="OH346" s="182"/>
      <c r="OI346" s="182"/>
      <c r="OJ346" s="182"/>
      <c r="OK346" s="182"/>
      <c r="OL346" s="182"/>
      <c r="OM346" s="182"/>
      <c r="ON346" s="182"/>
      <c r="OO346" s="182"/>
      <c r="OP346" s="182"/>
      <c r="OQ346" s="182"/>
      <c r="OR346" s="182"/>
      <c r="OS346" s="182"/>
      <c r="OT346" s="182"/>
      <c r="OU346" s="182"/>
      <c r="OV346" s="182"/>
      <c r="OW346" s="182"/>
      <c r="OX346" s="182"/>
      <c r="OY346" s="182"/>
      <c r="OZ346" s="182"/>
      <c r="PA346" s="182"/>
      <c r="PB346" s="182"/>
      <c r="PC346" s="182"/>
      <c r="PD346" s="182"/>
      <c r="PE346" s="182"/>
      <c r="PF346" s="182"/>
      <c r="PG346" s="182"/>
      <c r="PH346" s="182"/>
      <c r="PI346" s="182"/>
      <c r="PJ346" s="182"/>
      <c r="PK346" s="182"/>
      <c r="PL346" s="182"/>
      <c r="PM346" s="182"/>
      <c r="PN346" s="182"/>
      <c r="PO346" s="182"/>
      <c r="PP346" s="182"/>
      <c r="PQ346" s="182"/>
      <c r="PR346" s="182"/>
      <c r="PS346" s="182"/>
      <c r="PT346" s="182"/>
      <c r="PU346" s="182"/>
      <c r="PV346" s="182"/>
      <c r="PW346" s="182"/>
      <c r="PX346" s="182"/>
      <c r="PY346" s="182"/>
      <c r="PZ346" s="182"/>
      <c r="QA346" s="182"/>
      <c r="QB346" s="182"/>
      <c r="QC346" s="182"/>
      <c r="QD346" s="182"/>
      <c r="QE346" s="182"/>
      <c r="QF346" s="182"/>
      <c r="QG346" s="182"/>
      <c r="QH346" s="182"/>
      <c r="QI346" s="182"/>
      <c r="QJ346" s="182"/>
      <c r="QK346" s="182"/>
      <c r="QL346" s="182"/>
      <c r="QM346" s="182"/>
      <c r="QN346" s="182"/>
      <c r="QO346" s="182"/>
      <c r="QP346" s="182"/>
      <c r="QQ346" s="182"/>
      <c r="QR346" s="182"/>
      <c r="QS346" s="182"/>
      <c r="QT346" s="182"/>
      <c r="QU346" s="182"/>
      <c r="QV346" s="182"/>
      <c r="QW346" s="182"/>
      <c r="QX346" s="182"/>
      <c r="QY346" s="182"/>
      <c r="QZ346" s="182"/>
      <c r="RA346" s="182"/>
      <c r="RB346" s="182"/>
      <c r="RC346" s="182"/>
      <c r="RD346" s="182"/>
      <c r="RE346" s="182"/>
      <c r="RF346" s="182"/>
      <c r="RG346" s="182"/>
      <c r="RH346" s="182"/>
      <c r="RI346" s="182"/>
      <c r="RJ346" s="182"/>
      <c r="RK346" s="182"/>
      <c r="RL346" s="182"/>
      <c r="RM346" s="182"/>
      <c r="RN346" s="182"/>
      <c r="RO346" s="182"/>
      <c r="RP346" s="182"/>
      <c r="RQ346" s="182"/>
      <c r="RR346" s="182"/>
      <c r="RS346" s="182"/>
      <c r="RT346" s="182"/>
      <c r="RU346" s="182"/>
      <c r="RV346" s="182"/>
      <c r="RW346" s="182"/>
      <c r="RX346" s="182"/>
      <c r="RY346" s="182"/>
      <c r="RZ346" s="182"/>
      <c r="SA346" s="182"/>
      <c r="SB346" s="182"/>
      <c r="SC346" s="182"/>
      <c r="SD346" s="182"/>
      <c r="SE346" s="182"/>
      <c r="SF346" s="182"/>
      <c r="SG346" s="182"/>
      <c r="SH346" s="182"/>
      <c r="SI346" s="182"/>
      <c r="SJ346" s="182"/>
      <c r="SK346" s="182"/>
      <c r="SL346" s="182"/>
      <c r="SM346" s="182"/>
      <c r="SN346" s="182"/>
      <c r="SO346" s="182"/>
      <c r="SP346" s="182"/>
      <c r="SQ346" s="182"/>
      <c r="SR346" s="182"/>
      <c r="SS346" s="182"/>
      <c r="ST346" s="182"/>
      <c r="SU346" s="182"/>
      <c r="SV346" s="182"/>
      <c r="SW346" s="182"/>
      <c r="SX346" s="182"/>
      <c r="SY346" s="182"/>
      <c r="SZ346" s="182"/>
      <c r="TA346" s="182"/>
      <c r="TB346" s="182"/>
      <c r="TC346" s="182"/>
      <c r="TD346" s="182"/>
      <c r="TE346" s="182"/>
      <c r="TF346" s="182"/>
      <c r="TG346" s="182"/>
      <c r="TH346" s="182"/>
      <c r="TI346" s="182"/>
      <c r="TJ346" s="182"/>
      <c r="TK346" s="182"/>
      <c r="TL346" s="182"/>
      <c r="TM346" s="182"/>
      <c r="TN346" s="182"/>
      <c r="TO346" s="182"/>
      <c r="TP346" s="182"/>
      <c r="TQ346" s="182"/>
      <c r="TR346" s="182"/>
      <c r="TS346" s="182"/>
      <c r="TT346" s="182"/>
      <c r="TU346" s="182"/>
      <c r="TV346" s="182"/>
      <c r="TW346" s="182"/>
      <c r="TX346" s="182"/>
      <c r="TY346" s="182"/>
      <c r="TZ346" s="182"/>
      <c r="UA346" s="182"/>
      <c r="UB346" s="182"/>
      <c r="UC346" s="182"/>
      <c r="UD346" s="182"/>
      <c r="UE346" s="182"/>
      <c r="UF346" s="182"/>
      <c r="UG346" s="182"/>
      <c r="UH346" s="182"/>
      <c r="UI346" s="182"/>
      <c r="UJ346" s="182"/>
      <c r="UK346" s="182"/>
      <c r="UL346" s="182"/>
      <c r="UM346" s="182"/>
      <c r="UN346" s="182"/>
      <c r="UO346" s="182"/>
      <c r="UP346" s="182"/>
      <c r="UQ346" s="182"/>
      <c r="UR346" s="182"/>
      <c r="US346" s="182"/>
      <c r="UT346" s="182"/>
      <c r="UU346" s="182"/>
      <c r="UV346" s="182"/>
      <c r="UW346" s="182"/>
      <c r="UX346" s="182"/>
      <c r="UY346" s="182"/>
      <c r="UZ346" s="182"/>
      <c r="VA346" s="182"/>
      <c r="VB346" s="182"/>
      <c r="VC346" s="182"/>
      <c r="VD346" s="182"/>
      <c r="VE346" s="182"/>
      <c r="VF346" s="182"/>
      <c r="VG346" s="182"/>
      <c r="VH346" s="182"/>
      <c r="VI346" s="182"/>
      <c r="VJ346" s="182"/>
      <c r="VK346" s="182"/>
      <c r="VL346" s="182"/>
      <c r="VM346" s="182"/>
      <c r="VN346" s="182"/>
      <c r="VO346" s="182"/>
      <c r="VP346" s="182"/>
      <c r="VQ346" s="182"/>
      <c r="VR346" s="182"/>
      <c r="VS346" s="182"/>
      <c r="VT346" s="182"/>
      <c r="VU346" s="182"/>
      <c r="VV346" s="182"/>
      <c r="VW346" s="182"/>
      <c r="VX346" s="182"/>
      <c r="VY346" s="182"/>
      <c r="VZ346" s="182"/>
      <c r="WA346" s="182"/>
      <c r="WB346" s="182"/>
      <c r="WC346" s="182"/>
      <c r="WD346" s="182"/>
      <c r="WE346" s="182"/>
      <c r="WF346" s="182"/>
      <c r="WG346" s="182"/>
      <c r="WH346" s="182"/>
      <c r="WI346" s="182"/>
      <c r="WJ346" s="182"/>
      <c r="WK346" s="182"/>
      <c r="WL346" s="182"/>
      <c r="WM346" s="182"/>
      <c r="WN346" s="182"/>
      <c r="WO346" s="182"/>
      <c r="WP346" s="182"/>
      <c r="WQ346" s="182"/>
      <c r="WR346" s="182"/>
      <c r="WS346" s="182"/>
      <c r="WT346" s="182"/>
      <c r="WU346" s="182"/>
      <c r="WV346" s="182"/>
      <c r="WW346" s="182"/>
      <c r="WX346" s="182"/>
      <c r="WY346" s="182"/>
      <c r="WZ346" s="182"/>
      <c r="XA346" s="182"/>
      <c r="XB346" s="182"/>
      <c r="XC346" s="182"/>
      <c r="XD346" s="182"/>
      <c r="XE346" s="182"/>
      <c r="XF346" s="182"/>
      <c r="XG346" s="182"/>
      <c r="XH346" s="182"/>
      <c r="XI346" s="182"/>
      <c r="XJ346" s="182"/>
      <c r="XK346" s="182"/>
      <c r="XL346" s="182"/>
      <c r="XM346" s="182"/>
      <c r="XN346" s="182"/>
      <c r="XO346" s="182"/>
      <c r="XP346" s="182"/>
      <c r="XQ346" s="182"/>
      <c r="XR346" s="182"/>
      <c r="XS346" s="182"/>
      <c r="XT346" s="182"/>
      <c r="XU346" s="182"/>
      <c r="XV346" s="182"/>
      <c r="XW346" s="182"/>
      <c r="XX346" s="182"/>
      <c r="XY346" s="182"/>
      <c r="XZ346" s="182"/>
      <c r="YA346" s="182"/>
      <c r="YB346" s="182"/>
      <c r="YC346" s="182"/>
      <c r="YD346" s="182"/>
      <c r="YE346" s="182"/>
      <c r="YF346" s="182"/>
      <c r="YG346" s="182"/>
      <c r="YH346" s="182"/>
      <c r="YI346" s="182"/>
      <c r="YJ346" s="182"/>
      <c r="YK346" s="182"/>
      <c r="YL346" s="182"/>
      <c r="YM346" s="182"/>
      <c r="YN346" s="182"/>
      <c r="YO346" s="182"/>
      <c r="YP346" s="182"/>
      <c r="YQ346" s="182"/>
      <c r="YR346" s="182"/>
      <c r="YS346" s="182"/>
      <c r="YT346" s="182"/>
      <c r="YU346" s="182"/>
      <c r="YV346" s="182"/>
      <c r="YW346" s="182"/>
      <c r="YX346" s="182"/>
      <c r="YY346" s="182"/>
      <c r="YZ346" s="182"/>
      <c r="ZA346" s="182"/>
      <c r="ZB346" s="182"/>
      <c r="ZC346" s="182"/>
      <c r="ZD346" s="182"/>
      <c r="ZE346" s="182"/>
      <c r="ZF346" s="182"/>
      <c r="ZG346" s="182"/>
      <c r="ZH346" s="182"/>
      <c r="ZI346" s="182"/>
      <c r="ZJ346" s="182"/>
      <c r="ZK346" s="182"/>
      <c r="ZL346" s="182"/>
      <c r="ZM346" s="182"/>
      <c r="ZN346" s="182"/>
      <c r="ZO346" s="182"/>
      <c r="ZP346" s="182"/>
      <c r="ZQ346" s="182"/>
      <c r="ZR346" s="182"/>
      <c r="ZS346" s="182"/>
      <c r="ZT346" s="182"/>
      <c r="ZU346" s="182"/>
      <c r="ZV346" s="182"/>
      <c r="ZW346" s="182"/>
      <c r="ZX346" s="182"/>
      <c r="ZY346" s="182"/>
      <c r="ZZ346" s="182"/>
      <c r="AAA346" s="182"/>
      <c r="AAB346" s="182"/>
      <c r="AAC346" s="182"/>
      <c r="AAD346" s="182"/>
      <c r="AAE346" s="182"/>
      <c r="AAF346" s="182"/>
      <c r="AAG346" s="182"/>
      <c r="AAH346" s="182"/>
      <c r="AAI346" s="182"/>
      <c r="AAJ346" s="182"/>
      <c r="AAK346" s="182"/>
      <c r="AAL346" s="182"/>
      <c r="AAM346" s="182"/>
      <c r="AAN346" s="182"/>
      <c r="AAO346" s="182"/>
      <c r="AAP346" s="182"/>
      <c r="AAQ346" s="182"/>
      <c r="AAR346" s="182"/>
      <c r="AAS346" s="182"/>
      <c r="AAT346" s="182"/>
      <c r="AAU346" s="182"/>
      <c r="AAV346" s="182"/>
      <c r="AAW346" s="182"/>
      <c r="AAX346" s="182"/>
      <c r="AAY346" s="182"/>
      <c r="AAZ346" s="182"/>
      <c r="ABA346" s="182"/>
      <c r="ABB346" s="182"/>
      <c r="ABC346" s="182"/>
      <c r="ABD346" s="182"/>
      <c r="ABE346" s="182"/>
      <c r="ABF346" s="182"/>
      <c r="ABG346" s="182"/>
      <c r="ABH346" s="182"/>
      <c r="ABI346" s="182"/>
      <c r="ABJ346" s="182"/>
      <c r="ABK346" s="182"/>
      <c r="ABL346" s="182"/>
      <c r="ABM346" s="182"/>
      <c r="ABN346" s="182"/>
      <c r="ABO346" s="182"/>
      <c r="ABP346" s="182"/>
      <c r="ABQ346" s="182"/>
      <c r="ABR346" s="182"/>
      <c r="ABS346" s="182"/>
      <c r="ABT346" s="182"/>
      <c r="ABU346" s="182"/>
      <c r="ABV346" s="182"/>
      <c r="ABW346" s="182"/>
      <c r="ABX346" s="182"/>
      <c r="ABY346" s="182"/>
      <c r="ABZ346" s="182"/>
      <c r="ACA346" s="182"/>
      <c r="ACB346" s="182"/>
      <c r="ACC346" s="182"/>
      <c r="ACD346" s="182"/>
      <c r="ACE346" s="182"/>
      <c r="ACF346" s="182"/>
      <c r="ACG346" s="182"/>
      <c r="ACH346" s="182"/>
      <c r="ACI346" s="182"/>
      <c r="ACJ346" s="182"/>
      <c r="ACK346" s="182"/>
      <c r="ACL346" s="182"/>
      <c r="ACM346" s="182"/>
      <c r="ACN346" s="182"/>
      <c r="ACO346" s="182"/>
      <c r="ACP346" s="182"/>
      <c r="ACQ346" s="182"/>
      <c r="ACR346" s="182"/>
      <c r="ACS346" s="182"/>
      <c r="ACT346" s="182"/>
      <c r="ACU346" s="182"/>
      <c r="ACV346" s="182"/>
      <c r="ACW346" s="182"/>
      <c r="ACX346" s="182"/>
      <c r="ACY346" s="182"/>
      <c r="ACZ346" s="182"/>
      <c r="ADA346" s="182"/>
      <c r="ADB346" s="182"/>
      <c r="ADC346" s="182"/>
      <c r="ADD346" s="182"/>
      <c r="ADE346" s="182"/>
      <c r="ADF346" s="182"/>
      <c r="ADG346" s="182"/>
      <c r="ADH346" s="182"/>
      <c r="ADI346" s="182"/>
      <c r="ADJ346" s="182"/>
      <c r="ADK346" s="182"/>
      <c r="ADL346" s="182"/>
      <c r="ADM346" s="182"/>
      <c r="ADN346" s="182"/>
      <c r="ADO346" s="182"/>
      <c r="ADP346" s="182"/>
      <c r="ADQ346" s="182"/>
      <c r="ADR346" s="182"/>
      <c r="ADS346" s="182"/>
      <c r="ADT346" s="182"/>
      <c r="ADU346" s="182"/>
      <c r="ADV346" s="182"/>
      <c r="ADW346" s="182"/>
      <c r="ADX346" s="182"/>
      <c r="ADY346" s="182"/>
      <c r="ADZ346" s="182"/>
      <c r="AEA346" s="182"/>
      <c r="AEB346" s="182"/>
      <c r="AEC346" s="182"/>
      <c r="AED346" s="182"/>
      <c r="AEE346" s="182"/>
      <c r="AEF346" s="182"/>
      <c r="AEG346" s="182"/>
      <c r="AEH346" s="182"/>
      <c r="AEI346" s="182"/>
      <c r="AEJ346" s="182"/>
      <c r="AEK346" s="182"/>
      <c r="AEL346" s="182"/>
      <c r="AEM346" s="182"/>
      <c r="AEN346" s="182"/>
      <c r="AEO346" s="182"/>
      <c r="AEP346" s="182"/>
      <c r="AEQ346" s="182"/>
      <c r="AER346" s="182"/>
      <c r="AES346" s="182"/>
      <c r="AET346" s="182"/>
      <c r="AEU346" s="182"/>
      <c r="AEV346" s="182"/>
      <c r="AEW346" s="182"/>
      <c r="AEX346" s="182"/>
      <c r="AEY346" s="182"/>
      <c r="AEZ346" s="182"/>
      <c r="AFA346" s="182"/>
      <c r="AFB346" s="182"/>
      <c r="AFC346" s="182"/>
      <c r="AFD346" s="182"/>
      <c r="AFE346" s="182"/>
      <c r="AFF346" s="182"/>
      <c r="AFG346" s="182"/>
      <c r="AFH346" s="182"/>
      <c r="AFI346" s="182"/>
      <c r="AFJ346" s="182"/>
      <c r="AFK346" s="182"/>
      <c r="AFL346" s="182"/>
      <c r="AFM346" s="182"/>
      <c r="AFN346" s="182"/>
      <c r="AFO346" s="182"/>
      <c r="AFP346" s="182"/>
      <c r="AFQ346" s="182"/>
      <c r="AFR346" s="182"/>
      <c r="AFS346" s="182"/>
      <c r="AFT346" s="182"/>
      <c r="AFU346" s="182"/>
      <c r="AFV346" s="182"/>
      <c r="AFW346" s="182"/>
      <c r="AFX346" s="182"/>
      <c r="AFY346" s="182"/>
      <c r="AFZ346" s="182"/>
      <c r="AGA346" s="182"/>
      <c r="AGB346" s="182"/>
      <c r="AGC346" s="182"/>
      <c r="AGD346" s="182"/>
      <c r="AGE346" s="182"/>
      <c r="AGF346" s="182"/>
      <c r="AGG346" s="182"/>
      <c r="AGH346" s="182"/>
      <c r="AGI346" s="182"/>
      <c r="AGJ346" s="182"/>
      <c r="AGK346" s="182"/>
      <c r="AGL346" s="182"/>
      <c r="AGM346" s="182"/>
      <c r="AGN346" s="182"/>
      <c r="AGO346" s="182"/>
      <c r="AGP346" s="182"/>
      <c r="AGQ346" s="182"/>
      <c r="AGR346" s="182"/>
      <c r="AGS346" s="182"/>
      <c r="AGT346" s="182"/>
      <c r="AGU346" s="182"/>
      <c r="AGV346" s="182"/>
      <c r="AGW346" s="182"/>
      <c r="AGX346" s="182"/>
      <c r="AGY346" s="182"/>
      <c r="AGZ346" s="182"/>
      <c r="AHA346" s="182"/>
      <c r="AHB346" s="182"/>
      <c r="AHC346" s="182"/>
      <c r="AHD346" s="182"/>
      <c r="AHE346" s="182"/>
      <c r="AHF346" s="182"/>
      <c r="AHG346" s="182"/>
      <c r="AHH346" s="182"/>
      <c r="AHI346" s="182"/>
      <c r="AHJ346" s="182"/>
      <c r="AHK346" s="182"/>
      <c r="AHL346" s="182"/>
      <c r="AHM346" s="182"/>
      <c r="AHN346" s="182"/>
      <c r="AHO346" s="182"/>
      <c r="AHP346" s="182"/>
      <c r="AHQ346" s="182"/>
      <c r="AHR346" s="182"/>
      <c r="AHS346" s="182"/>
      <c r="AHT346" s="182"/>
      <c r="AHU346" s="182"/>
      <c r="AHV346" s="182"/>
      <c r="AHW346" s="182"/>
      <c r="AHX346" s="182"/>
      <c r="AHY346" s="182"/>
      <c r="AHZ346" s="182"/>
      <c r="AIA346" s="182"/>
      <c r="AIB346" s="182"/>
      <c r="AIC346" s="182"/>
      <c r="AID346" s="182"/>
      <c r="AIE346" s="182"/>
      <c r="AIF346" s="182"/>
      <c r="AIG346" s="182"/>
      <c r="AIH346" s="182"/>
      <c r="AII346" s="182"/>
      <c r="AIJ346" s="182"/>
      <c r="AIK346" s="182"/>
      <c r="AIL346" s="182"/>
      <c r="AIM346" s="182"/>
      <c r="AIN346" s="182"/>
      <c r="AIO346" s="182"/>
      <c r="AIP346" s="182"/>
      <c r="AIQ346" s="182"/>
      <c r="AIR346" s="182"/>
      <c r="AIS346" s="182"/>
      <c r="AIT346" s="182"/>
      <c r="AIU346" s="182"/>
      <c r="AIV346" s="182"/>
      <c r="AIW346" s="182"/>
      <c r="AIX346" s="182"/>
      <c r="AIY346" s="182"/>
      <c r="AIZ346" s="182"/>
      <c r="AJA346" s="182"/>
      <c r="AJB346" s="182"/>
      <c r="AJC346" s="182"/>
      <c r="AJD346" s="182"/>
      <c r="AJE346" s="182"/>
      <c r="AJF346" s="182"/>
      <c r="AJG346" s="182"/>
      <c r="AJH346" s="182"/>
      <c r="AJI346" s="182"/>
      <c r="AJJ346" s="182"/>
      <c r="AJK346" s="182"/>
      <c r="AJL346" s="182"/>
      <c r="AJM346" s="182"/>
      <c r="AJN346" s="182"/>
      <c r="AJO346" s="182"/>
      <c r="AJP346" s="182"/>
      <c r="AJQ346" s="182"/>
      <c r="AJR346" s="182"/>
      <c r="AJS346" s="182"/>
      <c r="AJT346" s="182"/>
      <c r="AJU346" s="182"/>
      <c r="AJV346" s="182"/>
      <c r="AJW346" s="182"/>
      <c r="AJX346" s="182"/>
      <c r="AJY346" s="182"/>
      <c r="AJZ346" s="182"/>
      <c r="AKA346" s="182"/>
      <c r="AKB346" s="182"/>
      <c r="AKC346" s="182"/>
      <c r="AKD346" s="182"/>
      <c r="AKE346" s="182"/>
      <c r="AKF346" s="182"/>
      <c r="AKG346" s="182"/>
      <c r="AKH346" s="182"/>
      <c r="AKI346" s="182"/>
      <c r="AKJ346" s="182"/>
      <c r="AKK346" s="182"/>
      <c r="AKL346" s="182"/>
      <c r="AKM346" s="182"/>
      <c r="AKN346" s="182"/>
      <c r="AKO346" s="182"/>
      <c r="AKP346" s="182"/>
      <c r="AKQ346" s="182"/>
      <c r="AKR346" s="182"/>
      <c r="AKS346" s="182"/>
      <c r="AKT346" s="182"/>
      <c r="AKU346" s="182"/>
      <c r="AKV346" s="182"/>
      <c r="AKW346" s="182"/>
      <c r="AKX346" s="182"/>
      <c r="AKY346" s="182"/>
      <c r="AKZ346" s="182"/>
      <c r="ALA346" s="182"/>
      <c r="ALB346" s="182"/>
      <c r="ALC346" s="182"/>
      <c r="ALD346" s="182"/>
      <c r="ALE346" s="182"/>
      <c r="ALF346" s="182"/>
      <c r="ALG346" s="182"/>
      <c r="ALH346" s="182"/>
      <c r="ALI346" s="182"/>
      <c r="ALJ346" s="182"/>
      <c r="ALK346" s="182"/>
      <c r="ALL346" s="182"/>
      <c r="ALM346" s="182"/>
      <c r="ALN346" s="182"/>
      <c r="ALO346" s="182"/>
      <c r="ALP346" s="182"/>
      <c r="ALQ346" s="182"/>
      <c r="ALR346" s="182"/>
      <c r="ALS346" s="182"/>
      <c r="ALT346" s="182"/>
      <c r="ALU346" s="182"/>
      <c r="ALV346" s="182"/>
      <c r="ALW346" s="182"/>
      <c r="ALX346" s="182"/>
      <c r="ALY346" s="182"/>
      <c r="ALZ346" s="182"/>
      <c r="AMA346" s="182"/>
      <c r="AMB346" s="182"/>
      <c r="AMC346" s="182"/>
      <c r="AMD346" s="182"/>
      <c r="AME346" s="182"/>
      <c r="AMF346" s="182"/>
      <c r="AMG346" s="182"/>
      <c r="AMH346" s="182"/>
      <c r="AMI346" s="182"/>
      <c r="AMJ346" s="182"/>
      <c r="AMK346" s="182"/>
      <c r="AML346" s="182"/>
      <c r="AMM346" s="182"/>
      <c r="AMN346" s="182"/>
      <c r="AMO346" s="182"/>
      <c r="AMP346" s="182"/>
      <c r="AMQ346" s="182"/>
      <c r="AMR346" s="182"/>
      <c r="AMS346" s="182"/>
      <c r="AMT346" s="182"/>
      <c r="AMU346" s="182"/>
      <c r="AMV346" s="182"/>
      <c r="AMW346" s="182"/>
      <c r="AMX346" s="182"/>
      <c r="AMY346" s="182"/>
      <c r="AMZ346" s="182"/>
      <c r="ANA346" s="182"/>
      <c r="ANB346" s="182"/>
      <c r="ANC346" s="182"/>
      <c r="AND346" s="182"/>
      <c r="ANE346" s="182"/>
      <c r="ANF346" s="182"/>
      <c r="ANG346" s="182"/>
      <c r="ANH346" s="182"/>
      <c r="ANI346" s="182"/>
      <c r="ANJ346" s="182"/>
      <c r="ANK346" s="182"/>
      <c r="ANL346" s="182"/>
      <c r="ANM346" s="182"/>
      <c r="ANN346" s="182"/>
      <c r="ANO346" s="182"/>
      <c r="ANP346" s="182"/>
      <c r="ANQ346" s="182"/>
      <c r="ANR346" s="182"/>
      <c r="ANS346" s="182"/>
      <c r="ANT346" s="182"/>
      <c r="ANU346" s="182"/>
      <c r="ANV346" s="182"/>
      <c r="ANW346" s="182"/>
      <c r="ANX346" s="182"/>
      <c r="ANY346" s="182"/>
      <c r="ANZ346" s="182"/>
      <c r="AOA346" s="182"/>
      <c r="AOB346" s="182"/>
      <c r="AOC346" s="182"/>
      <c r="AOD346" s="182"/>
      <c r="AOE346" s="182"/>
      <c r="AOF346" s="182"/>
      <c r="AOG346" s="182"/>
      <c r="AOH346" s="182"/>
      <c r="AOI346" s="182"/>
      <c r="AOJ346" s="182"/>
      <c r="AOK346" s="182"/>
      <c r="AOL346" s="182"/>
      <c r="AOM346" s="182"/>
      <c r="AON346" s="182"/>
      <c r="AOO346" s="182"/>
      <c r="AOP346" s="182"/>
      <c r="AOQ346" s="182"/>
      <c r="AOR346" s="182"/>
      <c r="AOS346" s="182"/>
      <c r="AOT346" s="182"/>
      <c r="AOU346" s="182"/>
      <c r="AOV346" s="182"/>
      <c r="AOW346" s="182"/>
      <c r="AOX346" s="182"/>
      <c r="AOY346" s="182"/>
      <c r="AOZ346" s="182"/>
      <c r="APA346" s="182"/>
      <c r="APB346" s="182"/>
      <c r="APC346" s="182"/>
      <c r="APD346" s="182"/>
      <c r="APE346" s="182"/>
      <c r="APF346" s="182"/>
      <c r="APG346" s="182"/>
      <c r="APH346" s="182"/>
      <c r="API346" s="182"/>
      <c r="APJ346" s="182"/>
      <c r="APK346" s="182"/>
      <c r="APL346" s="182"/>
      <c r="APM346" s="182"/>
      <c r="APN346" s="182"/>
      <c r="APO346" s="182"/>
      <c r="APP346" s="182"/>
      <c r="APQ346" s="182"/>
      <c r="APR346" s="182"/>
      <c r="APS346" s="182"/>
      <c r="APT346" s="182"/>
      <c r="APU346" s="182"/>
      <c r="APV346" s="182"/>
      <c r="APW346" s="182"/>
      <c r="APX346" s="182"/>
      <c r="APY346" s="182"/>
      <c r="APZ346" s="182"/>
      <c r="AQA346" s="182"/>
      <c r="AQB346" s="182"/>
      <c r="AQC346" s="182"/>
      <c r="AQD346" s="182"/>
      <c r="AQE346" s="182"/>
      <c r="AQF346" s="182"/>
      <c r="AQG346" s="182"/>
      <c r="AQH346" s="182"/>
      <c r="AQI346" s="182"/>
      <c r="AQJ346" s="182"/>
      <c r="AQK346" s="182"/>
      <c r="AQL346" s="182"/>
      <c r="AQM346" s="182"/>
      <c r="AQN346" s="182"/>
      <c r="AQO346" s="182"/>
      <c r="AQP346" s="182"/>
      <c r="AQQ346" s="182"/>
      <c r="AQR346" s="182"/>
      <c r="AQS346" s="182"/>
      <c r="AQT346" s="182"/>
      <c r="AQU346" s="182"/>
      <c r="AQV346" s="182"/>
      <c r="AQW346" s="182"/>
      <c r="AQX346" s="182"/>
      <c r="AQY346" s="182"/>
      <c r="AQZ346" s="182"/>
      <c r="ARA346" s="182"/>
      <c r="ARB346" s="182"/>
      <c r="ARC346" s="182"/>
      <c r="ARD346" s="182"/>
      <c r="ARE346" s="182"/>
      <c r="ARF346" s="182"/>
      <c r="ARG346" s="182"/>
      <c r="ARH346" s="182"/>
      <c r="ARI346" s="182"/>
      <c r="ARJ346" s="182"/>
      <c r="ARK346" s="182"/>
      <c r="ARL346" s="182"/>
      <c r="ARM346" s="182"/>
      <c r="ARN346" s="182"/>
      <c r="ARO346" s="182"/>
      <c r="ARP346" s="182"/>
      <c r="ARQ346" s="182"/>
      <c r="ARR346" s="182"/>
      <c r="ARS346" s="182"/>
      <c r="ART346" s="182"/>
      <c r="ARU346" s="182"/>
      <c r="ARV346" s="182"/>
      <c r="ARW346" s="182"/>
      <c r="ARX346" s="182"/>
      <c r="ARY346" s="182"/>
      <c r="ARZ346" s="182"/>
      <c r="ASA346" s="182"/>
      <c r="ASB346" s="182"/>
      <c r="ASC346" s="182"/>
      <c r="ASD346" s="182"/>
      <c r="ASE346" s="182"/>
      <c r="ASF346" s="182"/>
      <c r="ASG346" s="182"/>
      <c r="ASH346" s="182"/>
      <c r="ASI346" s="182"/>
      <c r="ASJ346" s="182"/>
      <c r="ASK346" s="182"/>
      <c r="ASL346" s="182"/>
      <c r="ASM346" s="182"/>
      <c r="ASN346" s="182"/>
      <c r="ASO346" s="182"/>
      <c r="ASP346" s="182"/>
      <c r="ASQ346" s="182"/>
      <c r="ASR346" s="182"/>
      <c r="ASS346" s="182"/>
      <c r="AST346" s="182"/>
      <c r="ASU346" s="182"/>
      <c r="ASV346" s="182"/>
      <c r="ASW346" s="182"/>
      <c r="ASX346" s="182"/>
      <c r="ASY346" s="182"/>
      <c r="ASZ346" s="182"/>
      <c r="ATA346" s="182"/>
      <c r="ATB346" s="182"/>
      <c r="ATC346" s="182"/>
      <c r="ATD346" s="182"/>
      <c r="ATE346" s="182"/>
      <c r="ATF346" s="182"/>
      <c r="ATG346" s="182"/>
      <c r="ATH346" s="182"/>
      <c r="ATI346" s="182"/>
      <c r="ATJ346" s="182"/>
      <c r="ATK346" s="182"/>
      <c r="ATL346" s="182"/>
      <c r="ATM346" s="182"/>
      <c r="ATN346" s="182"/>
      <c r="ATO346" s="182"/>
      <c r="ATP346" s="182"/>
      <c r="ATQ346" s="182"/>
      <c r="ATR346" s="182"/>
      <c r="ATS346" s="182"/>
      <c r="ATT346" s="182"/>
      <c r="ATU346" s="182"/>
      <c r="ATV346" s="182"/>
      <c r="ATW346" s="182"/>
      <c r="ATX346" s="182"/>
      <c r="ATY346" s="182"/>
      <c r="ATZ346" s="182"/>
      <c r="AUA346" s="182"/>
      <c r="AUB346" s="182"/>
      <c r="AUC346" s="182"/>
      <c r="AUD346" s="182"/>
      <c r="AUE346" s="182"/>
      <c r="AUF346" s="182"/>
      <c r="AUG346" s="182"/>
      <c r="AUH346" s="182"/>
      <c r="AUI346" s="182"/>
      <c r="AUJ346" s="182"/>
      <c r="AUK346" s="182"/>
      <c r="AUL346" s="182"/>
      <c r="AUM346" s="182"/>
      <c r="AUN346" s="182"/>
      <c r="AUO346" s="182"/>
      <c r="AUP346" s="182"/>
      <c r="AUQ346" s="182"/>
      <c r="AUR346" s="182"/>
      <c r="AUS346" s="182"/>
      <c r="AUT346" s="182"/>
      <c r="AUU346" s="182"/>
      <c r="AUV346" s="182"/>
      <c r="AUW346" s="182"/>
      <c r="AUX346" s="182"/>
      <c r="AUY346" s="182"/>
      <c r="AUZ346" s="182"/>
      <c r="AVA346" s="182"/>
      <c r="AVB346" s="182"/>
      <c r="AVC346" s="182"/>
      <c r="AVD346" s="182"/>
      <c r="AVE346" s="182"/>
      <c r="AVF346" s="182"/>
      <c r="AVG346" s="182"/>
      <c r="AVH346" s="182"/>
      <c r="AVI346" s="182"/>
      <c r="AVJ346" s="182"/>
      <c r="AVK346" s="182"/>
      <c r="AVL346" s="182"/>
      <c r="AVM346" s="182"/>
      <c r="AVN346" s="182"/>
      <c r="AVO346" s="182"/>
      <c r="AVP346" s="182"/>
      <c r="AVQ346" s="182"/>
      <c r="AVR346" s="182"/>
      <c r="AVS346" s="182"/>
      <c r="AVT346" s="182"/>
      <c r="AVU346" s="182"/>
      <c r="AVV346" s="182"/>
      <c r="AVW346" s="182"/>
      <c r="AVX346" s="182"/>
      <c r="AVY346" s="182"/>
      <c r="AVZ346" s="182"/>
      <c r="AWA346" s="182"/>
      <c r="AWB346" s="182"/>
      <c r="AWC346" s="182"/>
      <c r="AWD346" s="182"/>
      <c r="AWE346" s="182"/>
      <c r="AWF346" s="182"/>
      <c r="AWG346" s="182"/>
      <c r="AWH346" s="182"/>
      <c r="AWI346" s="182"/>
      <c r="AWJ346" s="182"/>
      <c r="AWK346" s="182"/>
      <c r="AWL346" s="182"/>
      <c r="AWM346" s="182"/>
      <c r="AWN346" s="182"/>
      <c r="AWO346" s="182"/>
      <c r="AWP346" s="182"/>
      <c r="AWQ346" s="182"/>
      <c r="AWR346" s="182"/>
      <c r="AWS346" s="182"/>
      <c r="AWT346" s="182"/>
      <c r="AWU346" s="182"/>
      <c r="AWV346" s="182"/>
      <c r="AWW346" s="182"/>
      <c r="AWX346" s="182"/>
      <c r="AWY346" s="182"/>
      <c r="AWZ346" s="182"/>
      <c r="AXA346" s="182"/>
      <c r="AXB346" s="182"/>
      <c r="AXC346" s="182"/>
      <c r="AXD346" s="182"/>
      <c r="AXE346" s="182"/>
      <c r="AXF346" s="182"/>
      <c r="AXG346" s="182"/>
      <c r="AXH346" s="182"/>
      <c r="AXI346" s="182"/>
      <c r="AXJ346" s="182"/>
      <c r="AXK346" s="182"/>
      <c r="AXL346" s="182"/>
      <c r="AXM346" s="182"/>
      <c r="AXN346" s="182"/>
      <c r="AXO346" s="182"/>
      <c r="AXP346" s="182"/>
      <c r="AXQ346" s="182"/>
      <c r="AXR346" s="182"/>
      <c r="AXS346" s="182"/>
      <c r="AXT346" s="182"/>
      <c r="AXU346" s="182"/>
      <c r="AXV346" s="182"/>
      <c r="AXW346" s="182"/>
      <c r="AXX346" s="182"/>
      <c r="AXY346" s="182"/>
      <c r="AXZ346" s="182"/>
      <c r="AYA346" s="182"/>
      <c r="AYB346" s="182"/>
      <c r="AYC346" s="182"/>
      <c r="AYD346" s="182"/>
      <c r="AYE346" s="182"/>
      <c r="AYF346" s="182"/>
      <c r="AYG346" s="182"/>
      <c r="AYH346" s="182"/>
      <c r="AYI346" s="182"/>
      <c r="AYJ346" s="182"/>
      <c r="AYK346" s="182"/>
      <c r="AYL346" s="182"/>
      <c r="AYM346" s="182"/>
      <c r="AYN346" s="182"/>
      <c r="AYO346" s="182"/>
      <c r="AYP346" s="182"/>
      <c r="AYQ346" s="182"/>
      <c r="AYR346" s="182"/>
      <c r="AYS346" s="182"/>
      <c r="AYT346" s="182"/>
      <c r="AYU346" s="182"/>
      <c r="AYV346" s="182"/>
      <c r="AYW346" s="182"/>
      <c r="AYX346" s="182"/>
      <c r="AYY346" s="182"/>
      <c r="AYZ346" s="182"/>
      <c r="AZA346" s="182"/>
      <c r="AZB346" s="182"/>
      <c r="AZC346" s="182"/>
      <c r="AZD346" s="182"/>
      <c r="AZE346" s="182"/>
      <c r="AZF346" s="182"/>
      <c r="AZG346" s="182"/>
      <c r="AZH346" s="182"/>
      <c r="AZI346" s="182"/>
      <c r="AZJ346" s="182"/>
      <c r="AZK346" s="182"/>
      <c r="AZL346" s="182"/>
      <c r="AZM346" s="182"/>
      <c r="AZN346" s="182"/>
      <c r="AZO346" s="182"/>
      <c r="AZP346" s="182"/>
      <c r="AZQ346" s="182"/>
      <c r="AZR346" s="182"/>
      <c r="AZS346" s="182"/>
      <c r="AZT346" s="182"/>
      <c r="AZU346" s="182"/>
      <c r="AZV346" s="182"/>
      <c r="AZW346" s="182"/>
      <c r="AZX346" s="182"/>
      <c r="AZY346" s="182"/>
      <c r="AZZ346" s="182"/>
      <c r="BAA346" s="182"/>
      <c r="BAB346" s="182"/>
      <c r="BAC346" s="182"/>
      <c r="BAD346" s="182"/>
      <c r="BAE346" s="182"/>
      <c r="BAF346" s="182"/>
      <c r="BAG346" s="182"/>
      <c r="BAH346" s="182"/>
      <c r="BAI346" s="182"/>
      <c r="BAJ346" s="182"/>
      <c r="BAK346" s="182"/>
      <c r="BAL346" s="182"/>
      <c r="BAM346" s="182"/>
      <c r="BAN346" s="182"/>
      <c r="BAO346" s="182"/>
      <c r="BAP346" s="182"/>
      <c r="BAQ346" s="182"/>
      <c r="BAR346" s="182"/>
      <c r="BAS346" s="182"/>
      <c r="BAT346" s="182"/>
      <c r="BAU346" s="182"/>
      <c r="BAV346" s="182"/>
      <c r="BAW346" s="182"/>
      <c r="BAX346" s="182"/>
      <c r="BAY346" s="182"/>
      <c r="BAZ346" s="182"/>
      <c r="BBA346" s="182"/>
      <c r="BBB346" s="182"/>
      <c r="BBC346" s="182"/>
      <c r="BBD346" s="182"/>
      <c r="BBE346" s="182"/>
      <c r="BBF346" s="182"/>
      <c r="BBG346" s="182"/>
      <c r="BBH346" s="182"/>
      <c r="BBI346" s="182"/>
      <c r="BBJ346" s="182"/>
      <c r="BBK346" s="182"/>
      <c r="BBL346" s="182"/>
      <c r="BBM346" s="182"/>
      <c r="BBN346" s="182"/>
      <c r="BBO346" s="182"/>
      <c r="BBP346" s="182"/>
      <c r="BBQ346" s="182"/>
      <c r="BBR346" s="182"/>
      <c r="BBS346" s="182"/>
      <c r="BBT346" s="182"/>
      <c r="BBU346" s="182"/>
      <c r="BBV346" s="182"/>
      <c r="BBW346" s="182"/>
      <c r="BBX346" s="182"/>
      <c r="BBY346" s="182"/>
      <c r="BBZ346" s="182"/>
      <c r="BCA346" s="182"/>
      <c r="BCB346" s="182"/>
      <c r="BCC346" s="182"/>
      <c r="BCD346" s="182"/>
      <c r="BCE346" s="182"/>
      <c r="BCF346" s="182"/>
      <c r="BCG346" s="182"/>
      <c r="BCH346" s="182"/>
      <c r="BCI346" s="182"/>
      <c r="BCJ346" s="182"/>
      <c r="BCK346" s="182"/>
      <c r="BCL346" s="182"/>
      <c r="BCM346" s="182"/>
      <c r="BCN346" s="182"/>
      <c r="BCO346" s="182"/>
      <c r="BCP346" s="182"/>
      <c r="BCQ346" s="182"/>
      <c r="BCR346" s="182"/>
      <c r="BCS346" s="182"/>
      <c r="BCT346" s="182"/>
      <c r="BCU346" s="182"/>
      <c r="BCV346" s="182"/>
      <c r="BCW346" s="182"/>
      <c r="BCX346" s="182"/>
      <c r="BCY346" s="182"/>
      <c r="BCZ346" s="182"/>
      <c r="BDA346" s="182"/>
      <c r="BDB346" s="182"/>
      <c r="BDC346" s="182"/>
      <c r="BDD346" s="182"/>
      <c r="BDE346" s="182"/>
      <c r="BDF346" s="182"/>
      <c r="BDG346" s="182"/>
      <c r="BDH346" s="182"/>
      <c r="BDI346" s="182"/>
      <c r="BDJ346" s="182"/>
      <c r="BDK346" s="182"/>
      <c r="BDL346" s="182"/>
      <c r="BDM346" s="182"/>
      <c r="BDN346" s="182"/>
      <c r="BDO346" s="182"/>
      <c r="BDP346" s="182"/>
      <c r="BDQ346" s="182"/>
      <c r="BDR346" s="182"/>
      <c r="BDS346" s="182"/>
      <c r="BDT346" s="182"/>
      <c r="BDU346" s="182"/>
      <c r="BDV346" s="182"/>
      <c r="BDW346" s="182"/>
      <c r="BDX346" s="182"/>
      <c r="BDY346" s="182"/>
      <c r="BDZ346" s="182"/>
      <c r="BEA346" s="182"/>
      <c r="BEB346" s="182"/>
      <c r="BEC346" s="182"/>
      <c r="BED346" s="182"/>
      <c r="BEE346" s="182"/>
      <c r="BEF346" s="182"/>
      <c r="BEG346" s="182"/>
      <c r="BEH346" s="182"/>
      <c r="BEI346" s="182"/>
      <c r="BEJ346" s="182"/>
      <c r="BEK346" s="182"/>
      <c r="BEL346" s="182"/>
      <c r="BEM346" s="182"/>
      <c r="BEN346" s="182"/>
      <c r="BEO346" s="182"/>
      <c r="BEP346" s="182"/>
      <c r="BEQ346" s="182"/>
      <c r="BER346" s="182"/>
      <c r="BES346" s="182"/>
      <c r="BET346" s="182"/>
      <c r="BEU346" s="182"/>
      <c r="BEV346" s="182"/>
      <c r="BEW346" s="182"/>
      <c r="BEX346" s="182"/>
      <c r="BEY346" s="182"/>
      <c r="BEZ346" s="182"/>
      <c r="BFA346" s="182"/>
      <c r="BFB346" s="182"/>
      <c r="BFC346" s="182"/>
      <c r="BFD346" s="182"/>
      <c r="BFE346" s="182"/>
      <c r="BFF346" s="182"/>
      <c r="BFG346" s="182"/>
      <c r="BFH346" s="182"/>
      <c r="BFI346" s="182"/>
      <c r="BFJ346" s="182"/>
      <c r="BFK346" s="182"/>
      <c r="BFL346" s="182"/>
      <c r="BFM346" s="182"/>
      <c r="BFN346" s="182"/>
      <c r="BFO346" s="182"/>
      <c r="BFP346" s="182"/>
      <c r="BFQ346" s="182"/>
      <c r="BFR346" s="182"/>
      <c r="BFS346" s="182"/>
      <c r="BFT346" s="182"/>
      <c r="BFU346" s="182"/>
      <c r="BFV346" s="182"/>
      <c r="BFW346" s="182"/>
      <c r="BFX346" s="182"/>
      <c r="BFY346" s="182"/>
      <c r="BFZ346" s="182"/>
      <c r="BGA346" s="182"/>
      <c r="BGB346" s="182"/>
      <c r="BGC346" s="182"/>
      <c r="BGD346" s="182"/>
      <c r="BGE346" s="182"/>
      <c r="BGF346" s="182"/>
      <c r="BGG346" s="182"/>
      <c r="BGH346" s="182"/>
      <c r="BGI346" s="182"/>
      <c r="BGJ346" s="182"/>
      <c r="BGK346" s="182"/>
      <c r="BGL346" s="182"/>
      <c r="BGM346" s="182"/>
      <c r="BGN346" s="182"/>
      <c r="BGO346" s="182"/>
      <c r="BGP346" s="182"/>
      <c r="BGQ346" s="182"/>
      <c r="BGR346" s="182"/>
      <c r="BGS346" s="182"/>
      <c r="BGT346" s="182"/>
      <c r="BGU346" s="182"/>
      <c r="BGV346" s="182"/>
      <c r="BGW346" s="182"/>
      <c r="BGX346" s="182"/>
      <c r="BGY346" s="182"/>
      <c r="BGZ346" s="182"/>
      <c r="BHA346" s="182"/>
      <c r="BHB346" s="182"/>
      <c r="BHC346" s="182"/>
      <c r="BHD346" s="182"/>
      <c r="BHE346" s="182"/>
      <c r="BHF346" s="182"/>
      <c r="BHG346" s="182"/>
      <c r="BHH346" s="182"/>
      <c r="BHI346" s="182"/>
      <c r="BHJ346" s="182"/>
      <c r="BHK346" s="182"/>
      <c r="BHL346" s="182"/>
      <c r="BHM346" s="182"/>
      <c r="BHN346" s="182"/>
      <c r="BHO346" s="182"/>
      <c r="BHP346" s="182"/>
      <c r="BHQ346" s="182"/>
      <c r="BHR346" s="182"/>
      <c r="BHS346" s="182"/>
      <c r="BHT346" s="182"/>
      <c r="BHU346" s="182"/>
      <c r="BHV346" s="182"/>
      <c r="BHW346" s="182"/>
      <c r="BHX346" s="182"/>
      <c r="BHY346" s="182"/>
      <c r="BHZ346" s="182"/>
      <c r="BIA346" s="182"/>
      <c r="BIB346" s="182"/>
      <c r="BIC346" s="182"/>
      <c r="BID346" s="182"/>
      <c r="BIE346" s="182"/>
      <c r="BIF346" s="182"/>
      <c r="BIG346" s="182"/>
      <c r="BIH346" s="182"/>
      <c r="BII346" s="182"/>
      <c r="BIJ346" s="182"/>
      <c r="BIK346" s="182"/>
      <c r="BIL346" s="182"/>
      <c r="BIM346" s="182"/>
      <c r="BIN346" s="182"/>
      <c r="BIO346" s="182"/>
      <c r="BIP346" s="182"/>
      <c r="BIQ346" s="182"/>
      <c r="BIR346" s="182"/>
      <c r="BIS346" s="182"/>
      <c r="BIT346" s="182"/>
      <c r="BIU346" s="182"/>
      <c r="BIV346" s="182"/>
      <c r="BIW346" s="182"/>
      <c r="BIX346" s="182"/>
      <c r="BIY346" s="182"/>
      <c r="BIZ346" s="182"/>
      <c r="BJA346" s="182"/>
      <c r="BJB346" s="182"/>
      <c r="BJC346" s="182"/>
      <c r="BJD346" s="182"/>
      <c r="BJE346" s="182"/>
      <c r="BJF346" s="182"/>
      <c r="BJG346" s="182"/>
      <c r="BJH346" s="182"/>
      <c r="BJI346" s="182"/>
      <c r="BJJ346" s="182"/>
      <c r="BJK346" s="182"/>
      <c r="BJL346" s="182"/>
      <c r="BJM346" s="182"/>
      <c r="BJN346" s="182"/>
      <c r="BJO346" s="182"/>
      <c r="BJP346" s="182"/>
      <c r="BJQ346" s="182"/>
      <c r="BJR346" s="182"/>
      <c r="BJS346" s="182"/>
      <c r="BJT346" s="182"/>
      <c r="BJU346" s="182"/>
      <c r="BJV346" s="182"/>
      <c r="BJW346" s="182"/>
      <c r="BJX346" s="182"/>
      <c r="BJY346" s="182"/>
      <c r="BJZ346" s="182"/>
      <c r="BKA346" s="182"/>
      <c r="BKB346" s="182"/>
      <c r="BKC346" s="182"/>
      <c r="BKD346" s="182"/>
      <c r="BKE346" s="182"/>
      <c r="BKF346" s="182"/>
      <c r="BKG346" s="182"/>
      <c r="BKH346" s="182"/>
      <c r="BKI346" s="182"/>
      <c r="BKJ346" s="182"/>
      <c r="BKK346" s="182"/>
      <c r="BKL346" s="182"/>
      <c r="BKM346" s="182"/>
      <c r="BKN346" s="182"/>
      <c r="BKO346" s="182"/>
      <c r="BKP346" s="182"/>
      <c r="BKQ346" s="182"/>
      <c r="BKR346" s="182"/>
      <c r="BKS346" s="182"/>
      <c r="BKT346" s="182"/>
      <c r="BKU346" s="182"/>
      <c r="BKV346" s="182"/>
      <c r="BKW346" s="182"/>
      <c r="BKX346" s="182"/>
      <c r="BKY346" s="182"/>
      <c r="BKZ346" s="182"/>
      <c r="BLA346" s="182"/>
      <c r="BLB346" s="182"/>
      <c r="BLC346" s="182"/>
      <c r="BLD346" s="182"/>
      <c r="BLE346" s="182"/>
      <c r="BLF346" s="182"/>
      <c r="BLG346" s="182"/>
      <c r="BLH346" s="182"/>
      <c r="BLI346" s="182"/>
      <c r="BLJ346" s="182"/>
      <c r="BLK346" s="182"/>
      <c r="BLL346" s="182"/>
      <c r="BLM346" s="182"/>
      <c r="BLN346" s="182"/>
      <c r="BLO346" s="182"/>
      <c r="BLP346" s="182"/>
      <c r="BLQ346" s="182"/>
      <c r="BLR346" s="182"/>
      <c r="BLS346" s="182"/>
      <c r="BLT346" s="182"/>
      <c r="BLU346" s="182"/>
      <c r="BLV346" s="182"/>
      <c r="BLW346" s="182"/>
      <c r="BLX346" s="182"/>
      <c r="BLY346" s="182"/>
      <c r="BLZ346" s="182"/>
      <c r="BMA346" s="182"/>
      <c r="BMB346" s="182"/>
      <c r="BMC346" s="182"/>
      <c r="BMD346" s="182"/>
      <c r="BME346" s="182"/>
      <c r="BMF346" s="182"/>
      <c r="BMG346" s="182"/>
      <c r="BMH346" s="182"/>
      <c r="BMI346" s="182"/>
      <c r="BMJ346" s="182"/>
      <c r="BMK346" s="182"/>
      <c r="BML346" s="182"/>
      <c r="BMM346" s="182"/>
      <c r="BMN346" s="182"/>
      <c r="BMO346" s="182"/>
      <c r="BMP346" s="182"/>
      <c r="BMQ346" s="182"/>
      <c r="BMR346" s="182"/>
      <c r="BMS346" s="182"/>
      <c r="BMT346" s="182"/>
      <c r="BMU346" s="182"/>
      <c r="BMV346" s="182"/>
      <c r="BMW346" s="182"/>
      <c r="BMX346" s="182"/>
      <c r="BMY346" s="182"/>
      <c r="BMZ346" s="182"/>
      <c r="BNA346" s="182"/>
      <c r="BNB346" s="182"/>
      <c r="BNC346" s="182"/>
      <c r="BND346" s="182"/>
      <c r="BNE346" s="182"/>
      <c r="BNF346" s="182"/>
      <c r="BNG346" s="182"/>
      <c r="BNH346" s="182"/>
      <c r="BNI346" s="182"/>
      <c r="BNJ346" s="182"/>
      <c r="BNK346" s="182"/>
      <c r="BNL346" s="182"/>
      <c r="BNM346" s="182"/>
      <c r="BNN346" s="182"/>
      <c r="BNO346" s="182"/>
      <c r="BNP346" s="182"/>
      <c r="BNQ346" s="182"/>
      <c r="BNR346" s="182"/>
      <c r="BNS346" s="182"/>
      <c r="BNT346" s="182"/>
      <c r="BNU346" s="182"/>
      <c r="BNV346" s="182"/>
      <c r="BNW346" s="182"/>
      <c r="BNX346" s="182"/>
      <c r="BNY346" s="182"/>
      <c r="BNZ346" s="182"/>
      <c r="BOA346" s="182"/>
      <c r="BOB346" s="182"/>
      <c r="BOC346" s="182"/>
      <c r="BOD346" s="182"/>
      <c r="BOE346" s="182"/>
      <c r="BOF346" s="182"/>
      <c r="BOG346" s="182"/>
      <c r="BOH346" s="182"/>
      <c r="BOI346" s="182"/>
      <c r="BOJ346" s="182"/>
      <c r="BOK346" s="182"/>
      <c r="BOL346" s="182"/>
      <c r="BOM346" s="182"/>
      <c r="BON346" s="182"/>
      <c r="BOO346" s="182"/>
      <c r="BOP346" s="182"/>
      <c r="BOQ346" s="182"/>
      <c r="BOR346" s="182"/>
      <c r="BOS346" s="182"/>
      <c r="BOT346" s="182"/>
      <c r="BOU346" s="182"/>
      <c r="BOV346" s="182"/>
      <c r="BOW346" s="182"/>
      <c r="BOX346" s="182"/>
      <c r="BOY346" s="182"/>
      <c r="BOZ346" s="182"/>
      <c r="BPA346" s="182"/>
      <c r="BPB346" s="182"/>
      <c r="BPC346" s="182"/>
      <c r="BPD346" s="182"/>
      <c r="BPE346" s="182"/>
      <c r="BPF346" s="182"/>
      <c r="BPG346" s="182"/>
      <c r="BPH346" s="182"/>
      <c r="BPI346" s="182"/>
      <c r="BPJ346" s="182"/>
      <c r="BPK346" s="182"/>
      <c r="BPL346" s="182"/>
      <c r="BPM346" s="182"/>
      <c r="BPN346" s="182"/>
      <c r="BPO346" s="182"/>
      <c r="BPP346" s="182"/>
      <c r="BPQ346" s="182"/>
      <c r="BPR346" s="182"/>
      <c r="BPS346" s="182"/>
      <c r="BPT346" s="182"/>
      <c r="BPU346" s="182"/>
      <c r="BPV346" s="182"/>
      <c r="BPW346" s="182"/>
      <c r="BPX346" s="182"/>
      <c r="BPY346" s="182"/>
      <c r="BPZ346" s="182"/>
      <c r="BQA346" s="182"/>
      <c r="BQB346" s="182"/>
      <c r="BQC346" s="182"/>
      <c r="BQD346" s="182"/>
      <c r="BQE346" s="182"/>
      <c r="BQF346" s="182"/>
      <c r="BQG346" s="182"/>
      <c r="BQH346" s="182"/>
      <c r="BQI346" s="182"/>
      <c r="BQJ346" s="182"/>
      <c r="BQK346" s="182"/>
      <c r="BQL346" s="182"/>
      <c r="BQM346" s="182"/>
      <c r="BQN346" s="182"/>
      <c r="BQO346" s="182"/>
      <c r="BQP346" s="182"/>
      <c r="BQQ346" s="182"/>
      <c r="BQR346" s="182"/>
      <c r="BQS346" s="182"/>
      <c r="BQT346" s="182"/>
      <c r="BQU346" s="182"/>
      <c r="BQV346" s="182"/>
      <c r="BQW346" s="182"/>
      <c r="BQX346" s="182"/>
      <c r="BQY346" s="182"/>
      <c r="BQZ346" s="182"/>
      <c r="BRA346" s="182"/>
      <c r="BRB346" s="182"/>
      <c r="BRC346" s="182"/>
      <c r="BRD346" s="182"/>
      <c r="BRE346" s="182"/>
      <c r="BRF346" s="182"/>
      <c r="BRG346" s="182"/>
      <c r="BRH346" s="182"/>
      <c r="BRI346" s="182"/>
      <c r="BRJ346" s="182"/>
      <c r="BRK346" s="182"/>
      <c r="BRL346" s="182"/>
      <c r="BRM346" s="182"/>
      <c r="BRN346" s="182"/>
      <c r="BRO346" s="182"/>
      <c r="BRP346" s="182"/>
      <c r="BRQ346" s="182"/>
      <c r="BRR346" s="182"/>
      <c r="BRS346" s="182"/>
      <c r="BRT346" s="182"/>
      <c r="BRU346" s="182"/>
      <c r="BRV346" s="182"/>
      <c r="BRW346" s="182"/>
      <c r="BRX346" s="182"/>
      <c r="BRY346" s="182"/>
      <c r="BRZ346" s="182"/>
      <c r="BSA346" s="182"/>
      <c r="BSB346" s="182"/>
      <c r="BSC346" s="182"/>
      <c r="BSD346" s="182"/>
      <c r="BSE346" s="182"/>
      <c r="BSF346" s="182"/>
      <c r="BSG346" s="182"/>
      <c r="BSH346" s="182"/>
      <c r="BSI346" s="182"/>
      <c r="BSJ346" s="182"/>
      <c r="BSK346" s="182"/>
      <c r="BSL346" s="182"/>
      <c r="BSM346" s="182"/>
      <c r="BSN346" s="182"/>
      <c r="BSO346" s="182"/>
      <c r="BSP346" s="182"/>
      <c r="BSQ346" s="182"/>
      <c r="BSR346" s="182"/>
      <c r="BSS346" s="182"/>
      <c r="BST346" s="182"/>
      <c r="BSU346" s="182"/>
      <c r="BSV346" s="182"/>
      <c r="BSW346" s="182"/>
      <c r="BSX346" s="182"/>
      <c r="BSY346" s="182"/>
      <c r="BSZ346" s="182"/>
      <c r="BTA346" s="182"/>
      <c r="BTB346" s="182"/>
      <c r="BTC346" s="182"/>
      <c r="BTD346" s="182"/>
      <c r="BTE346" s="182"/>
      <c r="BTF346" s="182"/>
      <c r="BTG346" s="182"/>
      <c r="BTH346" s="182"/>
      <c r="BTI346" s="182"/>
      <c r="BTJ346" s="182"/>
      <c r="BTK346" s="182"/>
      <c r="BTL346" s="182"/>
      <c r="BTM346" s="182"/>
      <c r="BTN346" s="182"/>
      <c r="BTO346" s="182"/>
      <c r="BTP346" s="182"/>
      <c r="BTQ346" s="182"/>
      <c r="BTR346" s="182"/>
      <c r="BTS346" s="182"/>
      <c r="BTT346" s="182"/>
      <c r="BTU346" s="182"/>
      <c r="BTV346" s="182"/>
      <c r="BTW346" s="182"/>
      <c r="BTX346" s="182"/>
      <c r="BTY346" s="182"/>
      <c r="BTZ346" s="182"/>
      <c r="BUA346" s="182"/>
      <c r="BUB346" s="182"/>
      <c r="BUC346" s="182"/>
      <c r="BUD346" s="182"/>
      <c r="BUE346" s="182"/>
      <c r="BUF346" s="182"/>
      <c r="BUG346" s="182"/>
      <c r="BUH346" s="182"/>
      <c r="BUI346" s="182"/>
      <c r="BUJ346" s="182"/>
      <c r="BUK346" s="182"/>
      <c r="BUL346" s="182"/>
      <c r="BUM346" s="182"/>
      <c r="BUN346" s="182"/>
      <c r="BUO346" s="182"/>
      <c r="BUP346" s="182"/>
      <c r="BUQ346" s="182"/>
      <c r="BUR346" s="182"/>
      <c r="BUS346" s="182"/>
      <c r="BUT346" s="182"/>
      <c r="BUU346" s="182"/>
      <c r="BUV346" s="182"/>
      <c r="BUW346" s="182"/>
      <c r="BUX346" s="182"/>
      <c r="BUY346" s="182"/>
      <c r="BUZ346" s="182"/>
      <c r="BVA346" s="182"/>
      <c r="BVB346" s="182"/>
      <c r="BVC346" s="182"/>
      <c r="BVD346" s="182"/>
      <c r="BVE346" s="182"/>
      <c r="BVF346" s="182"/>
      <c r="BVG346" s="182"/>
      <c r="BVH346" s="182"/>
      <c r="BVI346" s="182"/>
      <c r="BVJ346" s="182"/>
      <c r="BVK346" s="182"/>
      <c r="BVL346" s="182"/>
      <c r="BVM346" s="182"/>
      <c r="BVN346" s="182"/>
      <c r="BVO346" s="182"/>
      <c r="BVP346" s="182"/>
      <c r="BVQ346" s="182"/>
      <c r="BVR346" s="182"/>
      <c r="BVS346" s="182"/>
      <c r="BVT346" s="182"/>
      <c r="BVU346" s="182"/>
      <c r="BVV346" s="182"/>
      <c r="BVW346" s="182"/>
      <c r="BVX346" s="182"/>
      <c r="BVY346" s="182"/>
      <c r="BVZ346" s="182"/>
      <c r="BWA346" s="182"/>
      <c r="BWB346" s="182"/>
      <c r="BWC346" s="182"/>
      <c r="BWD346" s="182"/>
      <c r="BWE346" s="182"/>
      <c r="BWF346" s="182"/>
      <c r="BWG346" s="182"/>
      <c r="BWH346" s="182"/>
      <c r="BWI346" s="182"/>
      <c r="BWJ346" s="182"/>
      <c r="BWK346" s="182"/>
      <c r="BWL346" s="182"/>
      <c r="BWM346" s="182"/>
      <c r="BWN346" s="182"/>
      <c r="BWO346" s="182"/>
      <c r="BWP346" s="182"/>
      <c r="BWQ346" s="182"/>
      <c r="BWR346" s="182"/>
      <c r="BWS346" s="182"/>
      <c r="BWT346" s="182"/>
      <c r="BWU346" s="182"/>
      <c r="BWV346" s="182"/>
      <c r="BWW346" s="182"/>
      <c r="BWX346" s="182"/>
      <c r="BWY346" s="182"/>
      <c r="BWZ346" s="182"/>
      <c r="BXA346" s="182"/>
      <c r="BXB346" s="182"/>
      <c r="BXC346" s="182"/>
      <c r="BXD346" s="182"/>
      <c r="BXE346" s="182"/>
      <c r="BXF346" s="182"/>
      <c r="BXG346" s="182"/>
      <c r="BXH346" s="182"/>
      <c r="BXI346" s="182"/>
      <c r="BXJ346" s="182"/>
      <c r="BXK346" s="182"/>
      <c r="BXL346" s="182"/>
      <c r="BXM346" s="182"/>
      <c r="BXN346" s="182"/>
      <c r="BXO346" s="182"/>
      <c r="BXP346" s="182"/>
      <c r="BXQ346" s="182"/>
      <c r="BXR346" s="182"/>
      <c r="BXS346" s="182"/>
      <c r="BXT346" s="182"/>
      <c r="BXU346" s="182"/>
      <c r="BXV346" s="182"/>
      <c r="BXW346" s="182"/>
      <c r="BXX346" s="182"/>
      <c r="BXY346" s="182"/>
      <c r="BXZ346" s="182"/>
      <c r="BYA346" s="182"/>
      <c r="BYB346" s="182"/>
      <c r="BYC346" s="182"/>
      <c r="BYD346" s="182"/>
      <c r="BYE346" s="182"/>
      <c r="BYF346" s="182"/>
      <c r="BYG346" s="182"/>
      <c r="BYH346" s="182"/>
      <c r="BYI346" s="182"/>
      <c r="BYJ346" s="182"/>
      <c r="BYK346" s="182"/>
      <c r="BYL346" s="182"/>
      <c r="BYM346" s="182"/>
      <c r="BYN346" s="182"/>
      <c r="BYO346" s="182"/>
      <c r="BYP346" s="182"/>
      <c r="BYQ346" s="182"/>
      <c r="BYR346" s="182"/>
      <c r="BYS346" s="182"/>
      <c r="BYT346" s="182"/>
      <c r="BYU346" s="182"/>
      <c r="BYV346" s="182"/>
      <c r="BYW346" s="182"/>
      <c r="BYX346" s="182"/>
      <c r="BYY346" s="182"/>
      <c r="BYZ346" s="182"/>
      <c r="BZA346" s="182"/>
      <c r="BZB346" s="182"/>
      <c r="BZC346" s="182"/>
      <c r="BZD346" s="182"/>
      <c r="BZE346" s="182"/>
      <c r="BZF346" s="182"/>
      <c r="BZG346" s="182"/>
      <c r="BZH346" s="182"/>
      <c r="BZI346" s="182"/>
      <c r="BZJ346" s="182"/>
      <c r="BZK346" s="182"/>
      <c r="BZL346" s="182"/>
      <c r="BZM346" s="182"/>
      <c r="BZN346" s="182"/>
      <c r="BZO346" s="182"/>
      <c r="BZP346" s="182"/>
      <c r="BZQ346" s="182"/>
      <c r="BZR346" s="182"/>
      <c r="BZS346" s="182"/>
      <c r="BZT346" s="182"/>
      <c r="BZU346" s="182"/>
      <c r="BZV346" s="182"/>
      <c r="BZW346" s="182"/>
      <c r="BZX346" s="182"/>
      <c r="BZY346" s="182"/>
      <c r="BZZ346" s="182"/>
      <c r="CAA346" s="182"/>
      <c r="CAB346" s="182"/>
      <c r="CAC346" s="182"/>
      <c r="CAD346" s="182"/>
      <c r="CAE346" s="182"/>
      <c r="CAF346" s="182"/>
      <c r="CAG346" s="182"/>
      <c r="CAH346" s="182"/>
      <c r="CAI346" s="182"/>
      <c r="CAJ346" s="182"/>
      <c r="CAK346" s="182"/>
      <c r="CAL346" s="182"/>
      <c r="CAM346" s="182"/>
      <c r="CAN346" s="182"/>
      <c r="CAO346" s="182"/>
      <c r="CAP346" s="182"/>
      <c r="CAQ346" s="182"/>
      <c r="CAR346" s="182"/>
      <c r="CAS346" s="182"/>
      <c r="CAT346" s="182"/>
      <c r="CAU346" s="182"/>
      <c r="CAV346" s="182"/>
      <c r="CAW346" s="182"/>
      <c r="CAX346" s="182"/>
      <c r="CAY346" s="182"/>
      <c r="CAZ346" s="182"/>
      <c r="CBA346" s="182"/>
      <c r="CBB346" s="182"/>
      <c r="CBC346" s="182"/>
      <c r="CBD346" s="182"/>
      <c r="CBE346" s="182"/>
      <c r="CBF346" s="182"/>
      <c r="CBG346" s="182"/>
      <c r="CBH346" s="182"/>
      <c r="CBI346" s="182"/>
      <c r="CBJ346" s="182"/>
      <c r="CBK346" s="182"/>
      <c r="CBL346" s="182"/>
      <c r="CBM346" s="182"/>
      <c r="CBN346" s="182"/>
      <c r="CBO346" s="182"/>
      <c r="CBP346" s="182"/>
      <c r="CBQ346" s="182"/>
      <c r="CBR346" s="182"/>
      <c r="CBS346" s="182"/>
      <c r="CBT346" s="182"/>
      <c r="CBU346" s="182"/>
      <c r="CBV346" s="182"/>
      <c r="CBW346" s="182"/>
      <c r="CBX346" s="182"/>
      <c r="CBY346" s="182"/>
      <c r="CBZ346" s="182"/>
      <c r="CCA346" s="182"/>
      <c r="CCB346" s="182"/>
      <c r="CCC346" s="182"/>
      <c r="CCD346" s="182"/>
      <c r="CCE346" s="182"/>
      <c r="CCF346" s="182"/>
      <c r="CCG346" s="182"/>
      <c r="CCH346" s="182"/>
      <c r="CCI346" s="182"/>
      <c r="CCJ346" s="182"/>
      <c r="CCK346" s="182"/>
      <c r="CCL346" s="182"/>
      <c r="CCM346" s="182"/>
      <c r="CCN346" s="182"/>
      <c r="CCO346" s="182"/>
      <c r="CCP346" s="182"/>
      <c r="CCQ346" s="182"/>
      <c r="CCR346" s="182"/>
      <c r="CCS346" s="182"/>
      <c r="CCT346" s="182"/>
      <c r="CCU346" s="182"/>
      <c r="CCV346" s="182"/>
      <c r="CCW346" s="182"/>
      <c r="CCX346" s="182"/>
      <c r="CCY346" s="182"/>
      <c r="CCZ346" s="182"/>
      <c r="CDA346" s="182"/>
      <c r="CDB346" s="182"/>
      <c r="CDC346" s="182"/>
      <c r="CDD346" s="182"/>
      <c r="CDE346" s="182"/>
      <c r="CDF346" s="182"/>
      <c r="CDG346" s="182"/>
      <c r="CDH346" s="182"/>
      <c r="CDI346" s="182"/>
      <c r="CDJ346" s="182"/>
      <c r="CDK346" s="182"/>
      <c r="CDL346" s="182"/>
      <c r="CDM346" s="182"/>
      <c r="CDN346" s="182"/>
      <c r="CDO346" s="182"/>
      <c r="CDP346" s="182"/>
      <c r="CDQ346" s="182"/>
      <c r="CDR346" s="182"/>
      <c r="CDS346" s="182"/>
      <c r="CDT346" s="182"/>
      <c r="CDU346" s="182"/>
      <c r="CDV346" s="182"/>
      <c r="CDW346" s="182"/>
      <c r="CDX346" s="182"/>
      <c r="CDY346" s="182"/>
      <c r="CDZ346" s="182"/>
      <c r="CEA346" s="182"/>
      <c r="CEB346" s="182"/>
      <c r="CEC346" s="182"/>
      <c r="CED346" s="182"/>
      <c r="CEE346" s="182"/>
      <c r="CEF346" s="182"/>
      <c r="CEG346" s="182"/>
      <c r="CEH346" s="182"/>
      <c r="CEI346" s="182"/>
      <c r="CEJ346" s="182"/>
      <c r="CEK346" s="182"/>
      <c r="CEL346" s="182"/>
      <c r="CEM346" s="182"/>
      <c r="CEN346" s="182"/>
      <c r="CEO346" s="182"/>
      <c r="CEP346" s="182"/>
      <c r="CEQ346" s="182"/>
      <c r="CER346" s="182"/>
      <c r="CES346" s="182"/>
      <c r="CET346" s="182"/>
      <c r="CEU346" s="182"/>
      <c r="CEV346" s="182"/>
      <c r="CEW346" s="182"/>
      <c r="CEX346" s="182"/>
      <c r="CEY346" s="182"/>
      <c r="CEZ346" s="182"/>
      <c r="CFA346" s="182"/>
      <c r="CFB346" s="182"/>
      <c r="CFC346" s="182"/>
      <c r="CFD346" s="182"/>
      <c r="CFE346" s="182"/>
      <c r="CFF346" s="182"/>
      <c r="CFG346" s="182"/>
      <c r="CFH346" s="182"/>
      <c r="CFI346" s="182"/>
      <c r="CFJ346" s="182"/>
      <c r="CFK346" s="182"/>
      <c r="CFL346" s="182"/>
      <c r="CFM346" s="182"/>
      <c r="CFN346" s="182"/>
      <c r="CFO346" s="182"/>
      <c r="CFP346" s="182"/>
      <c r="CFQ346" s="182"/>
      <c r="CFR346" s="182"/>
      <c r="CFS346" s="182"/>
      <c r="CFT346" s="182"/>
      <c r="CFU346" s="182"/>
      <c r="CFV346" s="182"/>
      <c r="CFW346" s="182"/>
      <c r="CFX346" s="182"/>
      <c r="CFY346" s="182"/>
      <c r="CFZ346" s="182"/>
      <c r="CGA346" s="182"/>
      <c r="CGB346" s="182"/>
      <c r="CGC346" s="182"/>
      <c r="CGD346" s="182"/>
      <c r="CGE346" s="182"/>
      <c r="CGF346" s="182"/>
      <c r="CGG346" s="182"/>
      <c r="CGH346" s="182"/>
      <c r="CGI346" s="182"/>
      <c r="CGJ346" s="182"/>
      <c r="CGK346" s="182"/>
      <c r="CGL346" s="182"/>
      <c r="CGM346" s="182"/>
      <c r="CGN346" s="182"/>
      <c r="CGO346" s="182"/>
      <c r="CGP346" s="182"/>
      <c r="CGQ346" s="182"/>
      <c r="CGR346" s="182"/>
      <c r="CGS346" s="182"/>
      <c r="CGT346" s="182"/>
      <c r="CGU346" s="182"/>
      <c r="CGV346" s="182"/>
      <c r="CGW346" s="182"/>
      <c r="CGX346" s="182"/>
      <c r="CGY346" s="182"/>
      <c r="CGZ346" s="182"/>
      <c r="CHA346" s="182"/>
      <c r="CHB346" s="182"/>
      <c r="CHC346" s="182"/>
      <c r="CHD346" s="182"/>
      <c r="CHE346" s="182"/>
      <c r="CHF346" s="182"/>
      <c r="CHG346" s="182"/>
      <c r="CHH346" s="182"/>
      <c r="CHI346" s="182"/>
      <c r="CHJ346" s="182"/>
      <c r="CHK346" s="182"/>
      <c r="CHL346" s="182"/>
      <c r="CHM346" s="182"/>
      <c r="CHN346" s="182"/>
      <c r="CHO346" s="182"/>
      <c r="CHP346" s="182"/>
      <c r="CHQ346" s="182"/>
      <c r="CHR346" s="182"/>
      <c r="CHS346" s="182"/>
      <c r="CHT346" s="182"/>
      <c r="CHU346" s="182"/>
      <c r="CHV346" s="182"/>
      <c r="CHW346" s="182"/>
      <c r="CHX346" s="182"/>
      <c r="CHY346" s="182"/>
      <c r="CHZ346" s="182"/>
      <c r="CIA346" s="182"/>
      <c r="CIB346" s="182"/>
      <c r="CIC346" s="182"/>
      <c r="CID346" s="182"/>
      <c r="CIE346" s="182"/>
      <c r="CIF346" s="182"/>
      <c r="CIG346" s="182"/>
      <c r="CIH346" s="182"/>
      <c r="CII346" s="182"/>
      <c r="CIJ346" s="182"/>
      <c r="CIK346" s="182"/>
      <c r="CIL346" s="182"/>
      <c r="CIM346" s="182"/>
      <c r="CIN346" s="182"/>
      <c r="CIO346" s="182"/>
      <c r="CIP346" s="182"/>
      <c r="CIQ346" s="182"/>
      <c r="CIR346" s="182"/>
      <c r="CIS346" s="182"/>
      <c r="CIT346" s="182"/>
      <c r="CIU346" s="182"/>
      <c r="CIV346" s="182"/>
      <c r="CIW346" s="182"/>
      <c r="CIX346" s="182"/>
      <c r="CIY346" s="182"/>
      <c r="CIZ346" s="182"/>
      <c r="CJA346" s="182"/>
      <c r="CJB346" s="182"/>
      <c r="CJC346" s="182"/>
      <c r="CJD346" s="182"/>
      <c r="CJE346" s="182"/>
      <c r="CJF346" s="182"/>
      <c r="CJG346" s="182"/>
      <c r="CJH346" s="182"/>
      <c r="CJI346" s="182"/>
      <c r="CJJ346" s="182"/>
      <c r="CJK346" s="182"/>
      <c r="CJL346" s="182"/>
      <c r="CJM346" s="182"/>
      <c r="CJN346" s="182"/>
      <c r="CJO346" s="182"/>
      <c r="CJP346" s="182"/>
      <c r="CJQ346" s="182"/>
      <c r="CJR346" s="182"/>
      <c r="CJS346" s="182"/>
      <c r="CJT346" s="182"/>
      <c r="CJU346" s="182"/>
      <c r="CJV346" s="182"/>
      <c r="CJW346" s="182"/>
      <c r="CJX346" s="182"/>
      <c r="CJY346" s="182"/>
      <c r="CJZ346" s="182"/>
      <c r="CKA346" s="182"/>
      <c r="CKB346" s="182"/>
      <c r="CKC346" s="182"/>
      <c r="CKD346" s="182"/>
      <c r="CKE346" s="182"/>
      <c r="CKF346" s="182"/>
      <c r="CKG346" s="182"/>
      <c r="CKH346" s="182"/>
      <c r="CKI346" s="182"/>
      <c r="CKJ346" s="182"/>
      <c r="CKK346" s="182"/>
      <c r="CKL346" s="182"/>
      <c r="CKM346" s="182"/>
      <c r="CKN346" s="182"/>
      <c r="CKO346" s="182"/>
      <c r="CKP346" s="182"/>
      <c r="CKQ346" s="182"/>
      <c r="CKR346" s="182"/>
      <c r="CKS346" s="182"/>
      <c r="CKT346" s="182"/>
      <c r="CKU346" s="182"/>
      <c r="CKV346" s="182"/>
      <c r="CKW346" s="182"/>
      <c r="CKX346" s="182"/>
      <c r="CKY346" s="182"/>
      <c r="CKZ346" s="182"/>
      <c r="CLA346" s="182"/>
      <c r="CLB346" s="182"/>
      <c r="CLC346" s="182"/>
      <c r="CLD346" s="182"/>
      <c r="CLE346" s="182"/>
      <c r="CLF346" s="182"/>
      <c r="CLG346" s="182"/>
      <c r="CLH346" s="182"/>
      <c r="CLI346" s="182"/>
      <c r="CLJ346" s="182"/>
      <c r="CLK346" s="182"/>
      <c r="CLL346" s="182"/>
      <c r="CLM346" s="182"/>
      <c r="CLN346" s="182"/>
      <c r="CLO346" s="182"/>
      <c r="CLP346" s="182"/>
      <c r="CLQ346" s="182"/>
      <c r="CLR346" s="182"/>
      <c r="CLS346" s="182"/>
      <c r="CLT346" s="182"/>
      <c r="CLU346" s="182"/>
      <c r="CLV346" s="182"/>
      <c r="CLW346" s="182"/>
      <c r="CLX346" s="182"/>
      <c r="CLY346" s="182"/>
      <c r="CLZ346" s="182"/>
      <c r="CMA346" s="182"/>
      <c r="CMB346" s="182"/>
      <c r="CMC346" s="182"/>
      <c r="CMD346" s="182"/>
      <c r="CME346" s="182"/>
      <c r="CMF346" s="182"/>
      <c r="CMG346" s="182"/>
      <c r="CMH346" s="182"/>
      <c r="CMI346" s="182"/>
      <c r="CMJ346" s="182"/>
      <c r="CMK346" s="182"/>
      <c r="CML346" s="182"/>
      <c r="CMM346" s="182"/>
      <c r="CMN346" s="182"/>
      <c r="CMO346" s="182"/>
      <c r="CMP346" s="182"/>
      <c r="CMQ346" s="182"/>
      <c r="CMR346" s="182"/>
      <c r="CMS346" s="182"/>
      <c r="CMT346" s="182"/>
      <c r="CMU346" s="182"/>
      <c r="CMV346" s="182"/>
      <c r="CMW346" s="182"/>
      <c r="CMX346" s="182"/>
      <c r="CMY346" s="182"/>
      <c r="CMZ346" s="182"/>
      <c r="CNA346" s="182"/>
      <c r="CNB346" s="182"/>
      <c r="CNC346" s="182"/>
      <c r="CND346" s="182"/>
      <c r="CNE346" s="182"/>
      <c r="CNF346" s="182"/>
      <c r="CNG346" s="182"/>
      <c r="CNH346" s="182"/>
      <c r="CNI346" s="182"/>
      <c r="CNJ346" s="182"/>
      <c r="CNK346" s="182"/>
      <c r="CNL346" s="182"/>
      <c r="CNM346" s="182"/>
      <c r="CNN346" s="182"/>
      <c r="CNO346" s="182"/>
      <c r="CNP346" s="182"/>
      <c r="CNQ346" s="182"/>
      <c r="CNR346" s="182"/>
      <c r="CNS346" s="182"/>
      <c r="CNT346" s="182"/>
      <c r="CNU346" s="182"/>
      <c r="CNV346" s="182"/>
      <c r="CNW346" s="182"/>
      <c r="CNX346" s="182"/>
      <c r="CNY346" s="182"/>
      <c r="CNZ346" s="182"/>
      <c r="COA346" s="182"/>
      <c r="COB346" s="182"/>
      <c r="COC346" s="182"/>
      <c r="COD346" s="182"/>
      <c r="COE346" s="182"/>
      <c r="COF346" s="182"/>
      <c r="COG346" s="182"/>
      <c r="COH346" s="182"/>
      <c r="COI346" s="182"/>
      <c r="COJ346" s="182"/>
      <c r="COK346" s="182"/>
      <c r="COL346" s="182"/>
      <c r="COM346" s="182"/>
      <c r="CON346" s="182"/>
      <c r="COO346" s="182"/>
      <c r="COP346" s="182"/>
      <c r="COQ346" s="182"/>
      <c r="COR346" s="182"/>
      <c r="COS346" s="182"/>
      <c r="COT346" s="182"/>
      <c r="COU346" s="182"/>
      <c r="COV346" s="182"/>
      <c r="COW346" s="182"/>
      <c r="COX346" s="182"/>
      <c r="COY346" s="182"/>
      <c r="COZ346" s="182"/>
      <c r="CPA346" s="182"/>
      <c r="CPB346" s="182"/>
      <c r="CPC346" s="182"/>
      <c r="CPD346" s="182"/>
      <c r="CPE346" s="182"/>
      <c r="CPF346" s="182"/>
      <c r="CPG346" s="182"/>
      <c r="CPH346" s="182"/>
      <c r="CPI346" s="182"/>
      <c r="CPJ346" s="182"/>
      <c r="CPK346" s="182"/>
      <c r="CPL346" s="182"/>
      <c r="CPM346" s="182"/>
      <c r="CPN346" s="182"/>
      <c r="CPO346" s="182"/>
      <c r="CPP346" s="182"/>
      <c r="CPQ346" s="182"/>
      <c r="CPR346" s="182"/>
      <c r="CPS346" s="182"/>
      <c r="CPT346" s="182"/>
      <c r="CPU346" s="182"/>
      <c r="CPV346" s="182"/>
      <c r="CPW346" s="182"/>
      <c r="CPX346" s="182"/>
      <c r="CPY346" s="182"/>
      <c r="CPZ346" s="182"/>
      <c r="CQA346" s="182"/>
      <c r="CQB346" s="182"/>
      <c r="CQC346" s="182"/>
      <c r="CQD346" s="182"/>
      <c r="CQE346" s="182"/>
      <c r="CQF346" s="182"/>
      <c r="CQG346" s="182"/>
      <c r="CQH346" s="182"/>
      <c r="CQI346" s="182"/>
      <c r="CQJ346" s="182"/>
      <c r="CQK346" s="182"/>
      <c r="CQL346" s="182"/>
      <c r="CQM346" s="182"/>
      <c r="CQN346" s="182"/>
      <c r="CQO346" s="182"/>
      <c r="CQP346" s="182"/>
      <c r="CQQ346" s="182"/>
      <c r="CQR346" s="182"/>
      <c r="CQS346" s="182"/>
      <c r="CQT346" s="182"/>
      <c r="CQU346" s="182"/>
      <c r="CQV346" s="182"/>
      <c r="CQW346" s="182"/>
      <c r="CQX346" s="182"/>
      <c r="CQY346" s="182"/>
      <c r="CQZ346" s="182"/>
      <c r="CRA346" s="182"/>
      <c r="CRB346" s="182"/>
      <c r="CRC346" s="182"/>
      <c r="CRD346" s="182"/>
      <c r="CRE346" s="182"/>
      <c r="CRF346" s="182"/>
      <c r="CRG346" s="182"/>
      <c r="CRH346" s="182"/>
      <c r="CRI346" s="182"/>
      <c r="CRJ346" s="182"/>
      <c r="CRK346" s="182"/>
      <c r="CRL346" s="182"/>
      <c r="CRM346" s="182"/>
      <c r="CRN346" s="182"/>
      <c r="CRO346" s="182"/>
      <c r="CRP346" s="182"/>
      <c r="CRQ346" s="182"/>
      <c r="CRR346" s="182"/>
      <c r="CRS346" s="182"/>
      <c r="CRT346" s="182"/>
      <c r="CRU346" s="182"/>
      <c r="CRV346" s="182"/>
      <c r="CRW346" s="182"/>
      <c r="CRX346" s="182"/>
      <c r="CRY346" s="182"/>
      <c r="CRZ346" s="182"/>
      <c r="CSA346" s="182"/>
      <c r="CSB346" s="182"/>
      <c r="CSC346" s="182"/>
      <c r="CSD346" s="182"/>
      <c r="CSE346" s="182"/>
      <c r="CSF346" s="182"/>
      <c r="CSG346" s="182"/>
      <c r="CSH346" s="182"/>
      <c r="CSI346" s="182"/>
      <c r="CSJ346" s="182"/>
      <c r="CSK346" s="182"/>
      <c r="CSL346" s="182"/>
      <c r="CSM346" s="182"/>
      <c r="CSN346" s="182"/>
      <c r="CSO346" s="182"/>
      <c r="CSP346" s="182"/>
      <c r="CSQ346" s="182"/>
      <c r="CSR346" s="182"/>
      <c r="CSS346" s="182"/>
      <c r="CST346" s="182"/>
      <c r="CSU346" s="182"/>
      <c r="CSV346" s="182"/>
      <c r="CSW346" s="182"/>
      <c r="CSX346" s="182"/>
      <c r="CSY346" s="182"/>
      <c r="CSZ346" s="182"/>
      <c r="CTA346" s="182"/>
      <c r="CTB346" s="182"/>
      <c r="CTC346" s="182"/>
      <c r="CTD346" s="182"/>
      <c r="CTE346" s="182"/>
      <c r="CTF346" s="182"/>
      <c r="CTG346" s="182"/>
      <c r="CTH346" s="182"/>
      <c r="CTI346" s="182"/>
      <c r="CTJ346" s="182"/>
      <c r="CTK346" s="182"/>
      <c r="CTL346" s="182"/>
      <c r="CTM346" s="182"/>
      <c r="CTN346" s="182"/>
      <c r="CTO346" s="182"/>
      <c r="CTP346" s="182"/>
      <c r="CTQ346" s="182"/>
      <c r="CTR346" s="182"/>
      <c r="CTS346" s="182"/>
      <c r="CTT346" s="182"/>
      <c r="CTU346" s="182"/>
      <c r="CTV346" s="182"/>
      <c r="CTW346" s="182"/>
      <c r="CTX346" s="182"/>
      <c r="CTY346" s="182"/>
      <c r="CTZ346" s="182"/>
      <c r="CUA346" s="182"/>
      <c r="CUB346" s="182"/>
      <c r="CUC346" s="182"/>
      <c r="CUD346" s="182"/>
      <c r="CUE346" s="182"/>
      <c r="CUF346" s="182"/>
      <c r="CUG346" s="182"/>
      <c r="CUH346" s="182"/>
      <c r="CUI346" s="182"/>
      <c r="CUJ346" s="182"/>
      <c r="CUK346" s="182"/>
      <c r="CUL346" s="182"/>
      <c r="CUM346" s="182"/>
      <c r="CUN346" s="182"/>
      <c r="CUO346" s="182"/>
      <c r="CUP346" s="182"/>
      <c r="CUQ346" s="182"/>
      <c r="CUR346" s="182"/>
      <c r="CUS346" s="182"/>
      <c r="CUT346" s="182"/>
      <c r="CUU346" s="182"/>
      <c r="CUV346" s="182"/>
      <c r="CUW346" s="182"/>
      <c r="CUX346" s="182"/>
      <c r="CUY346" s="182"/>
      <c r="CUZ346" s="182"/>
      <c r="CVA346" s="182"/>
      <c r="CVB346" s="182"/>
      <c r="CVC346" s="182"/>
      <c r="CVD346" s="182"/>
      <c r="CVE346" s="182"/>
      <c r="CVF346" s="182"/>
      <c r="CVG346" s="182"/>
      <c r="CVH346" s="182"/>
      <c r="CVI346" s="182"/>
      <c r="CVJ346" s="182"/>
      <c r="CVK346" s="182"/>
      <c r="CVL346" s="182"/>
      <c r="CVM346" s="182"/>
      <c r="CVN346" s="182"/>
      <c r="CVO346" s="182"/>
      <c r="CVP346" s="182"/>
      <c r="CVQ346" s="182"/>
      <c r="CVR346" s="182"/>
      <c r="CVS346" s="182"/>
      <c r="CVT346" s="182"/>
      <c r="CVU346" s="182"/>
      <c r="CVV346" s="182"/>
      <c r="CVW346" s="182"/>
      <c r="CVX346" s="182"/>
      <c r="CVY346" s="182"/>
      <c r="CVZ346" s="182"/>
      <c r="CWA346" s="182"/>
      <c r="CWB346" s="182"/>
      <c r="CWC346" s="182"/>
      <c r="CWD346" s="182"/>
      <c r="CWE346" s="182"/>
      <c r="CWF346" s="182"/>
      <c r="CWG346" s="182"/>
      <c r="CWH346" s="182"/>
      <c r="CWI346" s="182"/>
      <c r="CWJ346" s="182"/>
      <c r="CWK346" s="182"/>
      <c r="CWL346" s="182"/>
      <c r="CWM346" s="182"/>
      <c r="CWN346" s="182"/>
      <c r="CWO346" s="182"/>
      <c r="CWP346" s="182"/>
      <c r="CWQ346" s="182"/>
      <c r="CWR346" s="182"/>
      <c r="CWS346" s="182"/>
      <c r="CWT346" s="182"/>
      <c r="CWU346" s="182"/>
      <c r="CWV346" s="182"/>
      <c r="CWW346" s="182"/>
      <c r="CWX346" s="182"/>
      <c r="CWY346" s="182"/>
      <c r="CWZ346" s="182"/>
      <c r="CXA346" s="182"/>
      <c r="CXB346" s="182"/>
      <c r="CXC346" s="182"/>
      <c r="CXD346" s="182"/>
      <c r="CXE346" s="182"/>
      <c r="CXF346" s="182"/>
      <c r="CXG346" s="182"/>
      <c r="CXH346" s="182"/>
      <c r="CXI346" s="182"/>
      <c r="CXJ346" s="182"/>
      <c r="CXK346" s="182"/>
      <c r="CXL346" s="182"/>
      <c r="CXM346" s="182"/>
      <c r="CXN346" s="182"/>
      <c r="CXO346" s="182"/>
      <c r="CXP346" s="182"/>
      <c r="CXQ346" s="182"/>
      <c r="CXR346" s="182"/>
      <c r="CXS346" s="182"/>
      <c r="CXT346" s="182"/>
      <c r="CXU346" s="182"/>
      <c r="CXV346" s="182"/>
      <c r="CXW346" s="182"/>
      <c r="CXX346" s="182"/>
      <c r="CXY346" s="182"/>
      <c r="CXZ346" s="182"/>
      <c r="CYA346" s="182"/>
      <c r="CYB346" s="182"/>
      <c r="CYC346" s="182"/>
      <c r="CYD346" s="182"/>
      <c r="CYE346" s="182"/>
      <c r="CYF346" s="182"/>
      <c r="CYG346" s="182"/>
      <c r="CYH346" s="182"/>
      <c r="CYI346" s="182"/>
      <c r="CYJ346" s="182"/>
      <c r="CYK346" s="182"/>
      <c r="CYL346" s="182"/>
      <c r="CYM346" s="182"/>
      <c r="CYN346" s="182"/>
      <c r="CYO346" s="182"/>
      <c r="CYP346" s="182"/>
      <c r="CYQ346" s="182"/>
      <c r="CYR346" s="182"/>
      <c r="CYS346" s="182"/>
      <c r="CYT346" s="182"/>
      <c r="CYU346" s="182"/>
      <c r="CYV346" s="182"/>
      <c r="CYW346" s="182"/>
      <c r="CYX346" s="182"/>
      <c r="CYY346" s="182"/>
      <c r="CYZ346" s="182"/>
      <c r="CZA346" s="182"/>
      <c r="CZB346" s="182"/>
      <c r="CZC346" s="182"/>
      <c r="CZD346" s="182"/>
      <c r="CZE346" s="182"/>
      <c r="CZF346" s="182"/>
      <c r="CZG346" s="182"/>
      <c r="CZH346" s="182"/>
      <c r="CZI346" s="182"/>
      <c r="CZJ346" s="182"/>
      <c r="CZK346" s="182"/>
      <c r="CZL346" s="182"/>
      <c r="CZM346" s="182"/>
      <c r="CZN346" s="182"/>
      <c r="CZO346" s="182"/>
      <c r="CZP346" s="182"/>
      <c r="CZQ346" s="182"/>
      <c r="CZR346" s="182"/>
      <c r="CZS346" s="182"/>
      <c r="CZT346" s="182"/>
      <c r="CZU346" s="182"/>
      <c r="CZV346" s="182"/>
      <c r="CZW346" s="182"/>
      <c r="CZX346" s="182"/>
      <c r="CZY346" s="182"/>
      <c r="CZZ346" s="182"/>
      <c r="DAA346" s="182"/>
      <c r="DAB346" s="182"/>
      <c r="DAC346" s="182"/>
      <c r="DAD346" s="182"/>
      <c r="DAE346" s="182"/>
      <c r="DAF346" s="182"/>
      <c r="DAG346" s="182"/>
      <c r="DAH346" s="182"/>
      <c r="DAI346" s="182"/>
      <c r="DAJ346" s="182"/>
      <c r="DAK346" s="182"/>
      <c r="DAL346" s="182"/>
      <c r="DAM346" s="182"/>
      <c r="DAN346" s="182"/>
      <c r="DAO346" s="182"/>
      <c r="DAP346" s="182"/>
      <c r="DAQ346" s="182"/>
      <c r="DAR346" s="182"/>
      <c r="DAS346" s="182"/>
      <c r="DAT346" s="182"/>
      <c r="DAU346" s="182"/>
      <c r="DAV346" s="182"/>
      <c r="DAW346" s="182"/>
      <c r="DAX346" s="182"/>
      <c r="DAY346" s="182"/>
      <c r="DAZ346" s="182"/>
      <c r="DBA346" s="182"/>
      <c r="DBB346" s="182"/>
      <c r="DBC346" s="182"/>
      <c r="DBD346" s="182"/>
      <c r="DBE346" s="182"/>
      <c r="DBF346" s="182"/>
      <c r="DBG346" s="182"/>
      <c r="DBH346" s="182"/>
      <c r="DBI346" s="182"/>
      <c r="DBJ346" s="182"/>
      <c r="DBK346" s="182"/>
      <c r="DBL346" s="182"/>
      <c r="DBM346" s="182"/>
      <c r="DBN346" s="182"/>
      <c r="DBO346" s="182"/>
      <c r="DBP346" s="182"/>
      <c r="DBQ346" s="182"/>
      <c r="DBR346" s="182"/>
      <c r="DBS346" s="182"/>
      <c r="DBT346" s="182"/>
      <c r="DBU346" s="182"/>
      <c r="DBV346" s="182"/>
      <c r="DBW346" s="182"/>
      <c r="DBX346" s="182"/>
      <c r="DBY346" s="182"/>
      <c r="DBZ346" s="182"/>
      <c r="DCA346" s="182"/>
      <c r="DCB346" s="182"/>
      <c r="DCC346" s="182"/>
      <c r="DCD346" s="182"/>
      <c r="DCE346" s="182"/>
      <c r="DCF346" s="182"/>
      <c r="DCG346" s="182"/>
      <c r="DCH346" s="182"/>
      <c r="DCI346" s="182"/>
      <c r="DCJ346" s="182"/>
      <c r="DCK346" s="182"/>
      <c r="DCL346" s="182"/>
      <c r="DCM346" s="182"/>
      <c r="DCN346" s="182"/>
      <c r="DCO346" s="182"/>
      <c r="DCP346" s="182"/>
      <c r="DCQ346" s="182"/>
      <c r="DCR346" s="182"/>
      <c r="DCS346" s="182"/>
      <c r="DCT346" s="182"/>
      <c r="DCU346" s="182"/>
      <c r="DCV346" s="182"/>
      <c r="DCW346" s="182"/>
      <c r="DCX346" s="182"/>
      <c r="DCY346" s="182"/>
      <c r="DCZ346" s="182"/>
      <c r="DDA346" s="182"/>
      <c r="DDB346" s="182"/>
      <c r="DDC346" s="182"/>
      <c r="DDD346" s="182"/>
      <c r="DDE346" s="182"/>
      <c r="DDF346" s="182"/>
      <c r="DDG346" s="182"/>
      <c r="DDH346" s="182"/>
      <c r="DDI346" s="182"/>
      <c r="DDJ346" s="182"/>
      <c r="DDK346" s="182"/>
      <c r="DDL346" s="182"/>
      <c r="DDM346" s="182"/>
      <c r="DDN346" s="182"/>
      <c r="DDO346" s="182"/>
      <c r="DDP346" s="182"/>
      <c r="DDQ346" s="182"/>
      <c r="DDR346" s="182"/>
      <c r="DDS346" s="182"/>
      <c r="DDT346" s="182"/>
      <c r="DDU346" s="182"/>
      <c r="DDV346" s="182"/>
      <c r="DDW346" s="182"/>
      <c r="DDX346" s="182"/>
      <c r="DDY346" s="182"/>
      <c r="DDZ346" s="182"/>
      <c r="DEA346" s="182"/>
      <c r="DEB346" s="182"/>
      <c r="DEC346" s="182"/>
      <c r="DED346" s="182"/>
      <c r="DEE346" s="182"/>
      <c r="DEF346" s="182"/>
      <c r="DEG346" s="182"/>
      <c r="DEH346" s="182"/>
      <c r="DEI346" s="182"/>
      <c r="DEJ346" s="182"/>
      <c r="DEK346" s="182"/>
      <c r="DEL346" s="182"/>
      <c r="DEM346" s="182"/>
      <c r="DEN346" s="182"/>
      <c r="DEO346" s="182"/>
      <c r="DEP346" s="182"/>
      <c r="DEQ346" s="182"/>
      <c r="DER346" s="182"/>
      <c r="DES346" s="182"/>
      <c r="DET346" s="182"/>
      <c r="DEU346" s="182"/>
      <c r="DEV346" s="182"/>
      <c r="DEW346" s="182"/>
      <c r="DEX346" s="182"/>
      <c r="DEY346" s="182"/>
      <c r="DEZ346" s="182"/>
      <c r="DFA346" s="182"/>
      <c r="DFB346" s="182"/>
      <c r="DFC346" s="182"/>
      <c r="DFD346" s="182"/>
      <c r="DFE346" s="182"/>
      <c r="DFF346" s="182"/>
      <c r="DFG346" s="182"/>
      <c r="DFH346" s="182"/>
      <c r="DFI346" s="182"/>
      <c r="DFJ346" s="182"/>
      <c r="DFK346" s="182"/>
      <c r="DFL346" s="182"/>
      <c r="DFM346" s="182"/>
      <c r="DFN346" s="182"/>
      <c r="DFO346" s="182"/>
      <c r="DFP346" s="182"/>
      <c r="DFQ346" s="182"/>
      <c r="DFR346" s="182"/>
      <c r="DFS346" s="182"/>
      <c r="DFT346" s="182"/>
      <c r="DFU346" s="182"/>
      <c r="DFV346" s="182"/>
      <c r="DFW346" s="182"/>
      <c r="DFX346" s="182"/>
      <c r="DFY346" s="182"/>
      <c r="DFZ346" s="182"/>
      <c r="DGA346" s="182"/>
      <c r="DGB346" s="182"/>
      <c r="DGC346" s="182"/>
      <c r="DGD346" s="182"/>
      <c r="DGE346" s="182"/>
      <c r="DGF346" s="182"/>
      <c r="DGG346" s="182"/>
      <c r="DGH346" s="182"/>
      <c r="DGI346" s="182"/>
      <c r="DGJ346" s="182"/>
      <c r="DGK346" s="182"/>
      <c r="DGL346" s="182"/>
      <c r="DGM346" s="182"/>
      <c r="DGN346" s="182"/>
      <c r="DGO346" s="182"/>
      <c r="DGP346" s="182"/>
      <c r="DGQ346" s="182"/>
      <c r="DGR346" s="182"/>
      <c r="DGS346" s="182"/>
      <c r="DGT346" s="182"/>
      <c r="DGU346" s="182"/>
      <c r="DGV346" s="182"/>
      <c r="DGW346" s="182"/>
      <c r="DGX346" s="182"/>
      <c r="DGY346" s="182"/>
      <c r="DGZ346" s="182"/>
      <c r="DHA346" s="182"/>
      <c r="DHB346" s="182"/>
      <c r="DHC346" s="182"/>
      <c r="DHD346" s="182"/>
      <c r="DHE346" s="182"/>
      <c r="DHF346" s="182"/>
      <c r="DHG346" s="182"/>
      <c r="DHH346" s="182"/>
      <c r="DHI346" s="182"/>
      <c r="DHJ346" s="182"/>
      <c r="DHK346" s="182"/>
      <c r="DHL346" s="182"/>
      <c r="DHM346" s="182"/>
      <c r="DHN346" s="182"/>
      <c r="DHO346" s="182"/>
      <c r="DHP346" s="182"/>
      <c r="DHQ346" s="182"/>
      <c r="DHR346" s="182"/>
      <c r="DHS346" s="182"/>
      <c r="DHT346" s="182"/>
      <c r="DHU346" s="182"/>
      <c r="DHV346" s="182"/>
      <c r="DHW346" s="182"/>
      <c r="DHX346" s="182"/>
      <c r="DHY346" s="182"/>
      <c r="DHZ346" s="182"/>
      <c r="DIA346" s="182"/>
      <c r="DIB346" s="182"/>
      <c r="DIC346" s="182"/>
      <c r="DID346" s="182"/>
      <c r="DIE346" s="182"/>
      <c r="DIF346" s="182"/>
      <c r="DIG346" s="182"/>
      <c r="DIH346" s="182"/>
      <c r="DII346" s="182"/>
      <c r="DIJ346" s="182"/>
      <c r="DIK346" s="182"/>
      <c r="DIL346" s="182"/>
      <c r="DIM346" s="182"/>
      <c r="DIN346" s="182"/>
      <c r="DIO346" s="182"/>
      <c r="DIP346" s="182"/>
      <c r="DIQ346" s="182"/>
      <c r="DIR346" s="182"/>
      <c r="DIS346" s="182"/>
      <c r="DIT346" s="182"/>
      <c r="DIU346" s="182"/>
      <c r="DIV346" s="182"/>
      <c r="DIW346" s="182"/>
      <c r="DIX346" s="182"/>
      <c r="DIY346" s="182"/>
      <c r="DIZ346" s="182"/>
      <c r="DJA346" s="182"/>
      <c r="DJB346" s="182"/>
      <c r="DJC346" s="182"/>
      <c r="DJD346" s="182"/>
      <c r="DJE346" s="182"/>
      <c r="DJF346" s="182"/>
      <c r="DJG346" s="182"/>
      <c r="DJH346" s="182"/>
      <c r="DJI346" s="182"/>
      <c r="DJJ346" s="182"/>
      <c r="DJK346" s="182"/>
      <c r="DJL346" s="182"/>
      <c r="DJM346" s="182"/>
      <c r="DJN346" s="182"/>
      <c r="DJO346" s="182"/>
      <c r="DJP346" s="182"/>
      <c r="DJQ346" s="182"/>
      <c r="DJR346" s="182"/>
      <c r="DJS346" s="182"/>
      <c r="DJT346" s="182"/>
      <c r="DJU346" s="182"/>
      <c r="DJV346" s="182"/>
      <c r="DJW346" s="182"/>
      <c r="DJX346" s="182"/>
      <c r="DJY346" s="182"/>
      <c r="DJZ346" s="182"/>
      <c r="DKA346" s="182"/>
      <c r="DKB346" s="182"/>
      <c r="DKC346" s="182"/>
      <c r="DKD346" s="182"/>
      <c r="DKE346" s="182"/>
      <c r="DKF346" s="182"/>
      <c r="DKG346" s="182"/>
      <c r="DKH346" s="182"/>
      <c r="DKI346" s="182"/>
      <c r="DKJ346" s="182"/>
      <c r="DKK346" s="182"/>
      <c r="DKL346" s="182"/>
      <c r="DKM346" s="182"/>
      <c r="DKN346" s="182"/>
      <c r="DKO346" s="182"/>
      <c r="DKP346" s="182"/>
      <c r="DKQ346" s="182"/>
      <c r="DKR346" s="182"/>
      <c r="DKS346" s="182"/>
      <c r="DKT346" s="182"/>
      <c r="DKU346" s="182"/>
      <c r="DKV346" s="182"/>
      <c r="DKW346" s="182"/>
      <c r="DKX346" s="182"/>
      <c r="DKY346" s="182"/>
      <c r="DKZ346" s="182"/>
      <c r="DLA346" s="182"/>
      <c r="DLB346" s="182"/>
      <c r="DLC346" s="182"/>
      <c r="DLD346" s="182"/>
      <c r="DLE346" s="182"/>
      <c r="DLF346" s="182"/>
      <c r="DLG346" s="182"/>
      <c r="DLH346" s="182"/>
      <c r="DLI346" s="182"/>
      <c r="DLJ346" s="182"/>
      <c r="DLK346" s="182"/>
      <c r="DLL346" s="182"/>
      <c r="DLM346" s="182"/>
      <c r="DLN346" s="182"/>
      <c r="DLO346" s="182"/>
      <c r="DLP346" s="182"/>
      <c r="DLQ346" s="182"/>
      <c r="DLR346" s="182"/>
      <c r="DLS346" s="182"/>
      <c r="DLT346" s="182"/>
      <c r="DLU346" s="182"/>
      <c r="DLV346" s="182"/>
      <c r="DLW346" s="182"/>
      <c r="DLX346" s="182"/>
      <c r="DLY346" s="182"/>
      <c r="DLZ346" s="182"/>
      <c r="DMA346" s="182"/>
      <c r="DMB346" s="182"/>
      <c r="DMC346" s="182"/>
      <c r="DMD346" s="182"/>
      <c r="DME346" s="182"/>
      <c r="DMF346" s="182"/>
      <c r="DMG346" s="182"/>
      <c r="DMH346" s="182"/>
      <c r="DMI346" s="182"/>
      <c r="DMJ346" s="182"/>
      <c r="DMK346" s="182"/>
      <c r="DML346" s="182"/>
      <c r="DMM346" s="182"/>
      <c r="DMN346" s="182"/>
      <c r="DMO346" s="182"/>
      <c r="DMP346" s="182"/>
      <c r="DMQ346" s="182"/>
      <c r="DMR346" s="182"/>
      <c r="DMS346" s="182"/>
      <c r="DMT346" s="182"/>
      <c r="DMU346" s="182"/>
      <c r="DMV346" s="182"/>
      <c r="DMW346" s="182"/>
      <c r="DMX346" s="182"/>
      <c r="DMY346" s="182"/>
      <c r="DMZ346" s="182"/>
      <c r="DNA346" s="182"/>
      <c r="DNB346" s="182"/>
      <c r="DNC346" s="182"/>
      <c r="DND346" s="182"/>
      <c r="DNE346" s="182"/>
      <c r="DNF346" s="182"/>
      <c r="DNG346" s="182"/>
      <c r="DNH346" s="182"/>
      <c r="DNI346" s="182"/>
      <c r="DNJ346" s="182"/>
      <c r="DNK346" s="182"/>
      <c r="DNL346" s="182"/>
      <c r="DNM346" s="182"/>
      <c r="DNN346" s="182"/>
      <c r="DNO346" s="182"/>
      <c r="DNP346" s="182"/>
      <c r="DNQ346" s="182"/>
      <c r="DNR346" s="182"/>
      <c r="DNS346" s="182"/>
      <c r="DNT346" s="182"/>
      <c r="DNU346" s="182"/>
      <c r="DNV346" s="182"/>
      <c r="DNW346" s="182"/>
      <c r="DNX346" s="182"/>
      <c r="DNY346" s="182"/>
      <c r="DNZ346" s="182"/>
      <c r="DOA346" s="182"/>
      <c r="DOB346" s="182"/>
      <c r="DOC346" s="182"/>
      <c r="DOD346" s="182"/>
      <c r="DOE346" s="182"/>
      <c r="DOF346" s="182"/>
      <c r="DOG346" s="182"/>
      <c r="DOH346" s="182"/>
      <c r="DOI346" s="182"/>
      <c r="DOJ346" s="182"/>
      <c r="DOK346" s="182"/>
      <c r="DOL346" s="182"/>
      <c r="DOM346" s="182"/>
      <c r="DON346" s="182"/>
      <c r="DOO346" s="182"/>
      <c r="DOP346" s="182"/>
      <c r="DOQ346" s="182"/>
      <c r="DOR346" s="182"/>
      <c r="DOS346" s="182"/>
      <c r="DOT346" s="182"/>
      <c r="DOU346" s="182"/>
      <c r="DOV346" s="182"/>
      <c r="DOW346" s="182"/>
      <c r="DOX346" s="182"/>
      <c r="DOY346" s="182"/>
      <c r="DOZ346" s="182"/>
      <c r="DPA346" s="182"/>
      <c r="DPB346" s="182"/>
      <c r="DPC346" s="182"/>
      <c r="DPD346" s="182"/>
      <c r="DPE346" s="182"/>
      <c r="DPF346" s="182"/>
      <c r="DPG346" s="182"/>
      <c r="DPH346" s="182"/>
      <c r="DPI346" s="182"/>
      <c r="DPJ346" s="182"/>
      <c r="DPK346" s="182"/>
      <c r="DPL346" s="182"/>
      <c r="DPM346" s="182"/>
      <c r="DPN346" s="182"/>
      <c r="DPO346" s="182"/>
      <c r="DPP346" s="182"/>
      <c r="DPQ346" s="182"/>
      <c r="DPR346" s="182"/>
      <c r="DPS346" s="182"/>
      <c r="DPT346" s="182"/>
      <c r="DPU346" s="182"/>
      <c r="DPV346" s="182"/>
      <c r="DPW346" s="182"/>
      <c r="DPX346" s="182"/>
      <c r="DPY346" s="182"/>
      <c r="DPZ346" s="182"/>
      <c r="DQA346" s="182"/>
      <c r="DQB346" s="182"/>
      <c r="DQC346" s="182"/>
      <c r="DQD346" s="182"/>
      <c r="DQE346" s="182"/>
      <c r="DQF346" s="182"/>
      <c r="DQG346" s="182"/>
      <c r="DQH346" s="182"/>
      <c r="DQI346" s="182"/>
      <c r="DQJ346" s="182"/>
      <c r="DQK346" s="182"/>
      <c r="DQL346" s="182"/>
      <c r="DQM346" s="182"/>
      <c r="DQN346" s="182"/>
      <c r="DQO346" s="182"/>
      <c r="DQP346" s="182"/>
      <c r="DQQ346" s="182"/>
      <c r="DQR346" s="182"/>
      <c r="DQS346" s="182"/>
      <c r="DQT346" s="182"/>
      <c r="DQU346" s="182"/>
      <c r="DQV346" s="182"/>
      <c r="DQW346" s="182"/>
      <c r="DQX346" s="182"/>
      <c r="DQY346" s="182"/>
      <c r="DQZ346" s="182"/>
      <c r="DRA346" s="182"/>
      <c r="DRB346" s="182"/>
      <c r="DRC346" s="182"/>
      <c r="DRD346" s="182"/>
      <c r="DRE346" s="182"/>
      <c r="DRF346" s="182"/>
      <c r="DRG346" s="182"/>
      <c r="DRH346" s="182"/>
      <c r="DRI346" s="182"/>
      <c r="DRJ346" s="182"/>
      <c r="DRK346" s="182"/>
      <c r="DRL346" s="182"/>
      <c r="DRM346" s="182"/>
      <c r="DRN346" s="182"/>
      <c r="DRO346" s="182"/>
      <c r="DRP346" s="182"/>
      <c r="DRQ346" s="182"/>
      <c r="DRR346" s="182"/>
      <c r="DRS346" s="182"/>
      <c r="DRT346" s="182"/>
      <c r="DRU346" s="182"/>
      <c r="DRV346" s="182"/>
      <c r="DRW346" s="182"/>
      <c r="DRX346" s="182"/>
      <c r="DRY346" s="182"/>
      <c r="DRZ346" s="182"/>
      <c r="DSA346" s="182"/>
      <c r="DSB346" s="182"/>
      <c r="DSC346" s="182"/>
      <c r="DSD346" s="182"/>
      <c r="DSE346" s="182"/>
      <c r="DSF346" s="182"/>
      <c r="DSG346" s="182"/>
      <c r="DSH346" s="182"/>
      <c r="DSI346" s="182"/>
      <c r="DSJ346" s="182"/>
      <c r="DSK346" s="182"/>
      <c r="DSL346" s="182"/>
      <c r="DSM346" s="182"/>
      <c r="DSN346" s="182"/>
      <c r="DSO346" s="182"/>
      <c r="DSP346" s="182"/>
      <c r="DSQ346" s="182"/>
      <c r="DSR346" s="182"/>
      <c r="DSS346" s="182"/>
      <c r="DST346" s="182"/>
      <c r="DSU346" s="182"/>
      <c r="DSV346" s="182"/>
      <c r="DSW346" s="182"/>
      <c r="DSX346" s="182"/>
      <c r="DSY346" s="182"/>
      <c r="DSZ346" s="182"/>
      <c r="DTA346" s="182"/>
      <c r="DTB346" s="182"/>
      <c r="DTC346" s="182"/>
      <c r="DTD346" s="182"/>
      <c r="DTE346" s="182"/>
      <c r="DTF346" s="182"/>
      <c r="DTG346" s="182"/>
      <c r="DTH346" s="182"/>
      <c r="DTI346" s="182"/>
      <c r="DTJ346" s="182"/>
      <c r="DTK346" s="182"/>
      <c r="DTL346" s="182"/>
      <c r="DTM346" s="182"/>
      <c r="DTN346" s="182"/>
      <c r="DTO346" s="182"/>
      <c r="DTP346" s="182"/>
      <c r="DTQ346" s="182"/>
      <c r="DTR346" s="182"/>
      <c r="DTS346" s="182"/>
      <c r="DTT346" s="182"/>
      <c r="DTU346" s="182"/>
      <c r="DTV346" s="182"/>
      <c r="DTW346" s="182"/>
      <c r="DTX346" s="182"/>
      <c r="DTY346" s="182"/>
      <c r="DTZ346" s="182"/>
      <c r="DUA346" s="182"/>
      <c r="DUB346" s="182"/>
      <c r="DUC346" s="182"/>
      <c r="DUD346" s="182"/>
      <c r="DUE346" s="182"/>
      <c r="DUF346" s="182"/>
      <c r="DUG346" s="182"/>
      <c r="DUH346" s="182"/>
      <c r="DUI346" s="182"/>
      <c r="DUJ346" s="182"/>
      <c r="DUK346" s="182"/>
      <c r="DUL346" s="182"/>
      <c r="DUM346" s="182"/>
      <c r="DUN346" s="182"/>
      <c r="DUO346" s="182"/>
      <c r="DUP346" s="182"/>
      <c r="DUQ346" s="182"/>
      <c r="DUR346" s="182"/>
      <c r="DUS346" s="182"/>
      <c r="DUT346" s="182"/>
      <c r="DUU346" s="182"/>
      <c r="DUV346" s="182"/>
      <c r="DUW346" s="182"/>
      <c r="DUX346" s="182"/>
      <c r="DUY346" s="182"/>
      <c r="DUZ346" s="182"/>
      <c r="DVA346" s="182"/>
      <c r="DVB346" s="182"/>
      <c r="DVC346" s="182"/>
      <c r="DVD346" s="182"/>
      <c r="DVE346" s="182"/>
      <c r="DVF346" s="182"/>
      <c r="DVG346" s="182"/>
      <c r="DVH346" s="182"/>
      <c r="DVI346" s="182"/>
      <c r="DVJ346" s="182"/>
      <c r="DVK346" s="182"/>
      <c r="DVL346" s="182"/>
      <c r="DVM346" s="182"/>
      <c r="DVN346" s="182"/>
      <c r="DVO346" s="182"/>
      <c r="DVP346" s="182"/>
      <c r="DVQ346" s="182"/>
      <c r="DVR346" s="182"/>
      <c r="DVS346" s="182"/>
      <c r="DVT346" s="182"/>
      <c r="DVU346" s="182"/>
      <c r="DVV346" s="182"/>
      <c r="DVW346" s="182"/>
      <c r="DVX346" s="182"/>
      <c r="DVY346" s="182"/>
      <c r="DVZ346" s="182"/>
      <c r="DWA346" s="182"/>
      <c r="DWB346" s="182"/>
      <c r="DWC346" s="182"/>
      <c r="DWD346" s="182"/>
      <c r="DWE346" s="182"/>
      <c r="DWF346" s="182"/>
      <c r="DWG346" s="182"/>
      <c r="DWH346" s="182"/>
      <c r="DWI346" s="182"/>
      <c r="DWJ346" s="182"/>
      <c r="DWK346" s="182"/>
      <c r="DWL346" s="182"/>
      <c r="DWM346" s="182"/>
      <c r="DWN346" s="182"/>
      <c r="DWO346" s="182"/>
      <c r="DWP346" s="182"/>
      <c r="DWQ346" s="182"/>
      <c r="DWR346" s="182"/>
      <c r="DWS346" s="182"/>
      <c r="DWT346" s="182"/>
      <c r="DWU346" s="182"/>
      <c r="DWV346" s="182"/>
      <c r="DWW346" s="182"/>
      <c r="DWX346" s="182"/>
      <c r="DWY346" s="182"/>
      <c r="DWZ346" s="182"/>
      <c r="DXA346" s="182"/>
      <c r="DXB346" s="182"/>
      <c r="DXC346" s="182"/>
      <c r="DXD346" s="182"/>
      <c r="DXE346" s="182"/>
      <c r="DXF346" s="182"/>
      <c r="DXG346" s="182"/>
      <c r="DXH346" s="182"/>
      <c r="DXI346" s="182"/>
      <c r="DXJ346" s="182"/>
      <c r="DXK346" s="182"/>
      <c r="DXL346" s="182"/>
      <c r="DXM346" s="182"/>
      <c r="DXN346" s="182"/>
      <c r="DXO346" s="182"/>
      <c r="DXP346" s="182"/>
      <c r="DXQ346" s="182"/>
      <c r="DXR346" s="182"/>
      <c r="DXS346" s="182"/>
      <c r="DXT346" s="182"/>
      <c r="DXU346" s="182"/>
      <c r="DXV346" s="182"/>
      <c r="DXW346" s="182"/>
      <c r="DXX346" s="182"/>
      <c r="DXY346" s="182"/>
      <c r="DXZ346" s="182"/>
      <c r="DYA346" s="182"/>
      <c r="DYB346" s="182"/>
      <c r="DYC346" s="182"/>
      <c r="DYD346" s="182"/>
      <c r="DYE346" s="182"/>
      <c r="DYF346" s="182"/>
      <c r="DYG346" s="182"/>
      <c r="DYH346" s="182"/>
      <c r="DYI346" s="182"/>
      <c r="DYJ346" s="182"/>
      <c r="DYK346" s="182"/>
      <c r="DYL346" s="182"/>
      <c r="DYM346" s="182"/>
      <c r="DYN346" s="182"/>
      <c r="DYO346" s="182"/>
      <c r="DYP346" s="182"/>
      <c r="DYQ346" s="182"/>
      <c r="DYR346" s="182"/>
      <c r="DYS346" s="182"/>
      <c r="DYT346" s="182"/>
      <c r="DYU346" s="182"/>
      <c r="DYV346" s="182"/>
      <c r="DYW346" s="182"/>
      <c r="DYX346" s="182"/>
      <c r="DYY346" s="182"/>
      <c r="DYZ346" s="182"/>
      <c r="DZA346" s="182"/>
      <c r="DZB346" s="182"/>
      <c r="DZC346" s="182"/>
      <c r="DZD346" s="182"/>
      <c r="DZE346" s="182"/>
      <c r="DZF346" s="182"/>
      <c r="DZG346" s="182"/>
      <c r="DZH346" s="182"/>
      <c r="DZI346" s="182"/>
      <c r="DZJ346" s="182"/>
      <c r="DZK346" s="182"/>
      <c r="DZL346" s="182"/>
      <c r="DZM346" s="182"/>
      <c r="DZN346" s="182"/>
      <c r="DZO346" s="182"/>
      <c r="DZP346" s="182"/>
      <c r="DZQ346" s="182"/>
      <c r="DZR346" s="182"/>
      <c r="DZS346" s="182"/>
      <c r="DZT346" s="182"/>
      <c r="DZU346" s="182"/>
      <c r="DZV346" s="182"/>
      <c r="DZW346" s="182"/>
      <c r="DZX346" s="182"/>
      <c r="DZY346" s="182"/>
      <c r="DZZ346" s="182"/>
      <c r="EAA346" s="182"/>
      <c r="EAB346" s="182"/>
      <c r="EAC346" s="182"/>
      <c r="EAD346" s="182"/>
      <c r="EAE346" s="182"/>
      <c r="EAF346" s="182"/>
      <c r="EAG346" s="182"/>
      <c r="EAH346" s="182"/>
      <c r="EAI346" s="182"/>
      <c r="EAJ346" s="182"/>
      <c r="EAK346" s="182"/>
      <c r="EAL346" s="182"/>
      <c r="EAM346" s="182"/>
      <c r="EAN346" s="182"/>
      <c r="EAO346" s="182"/>
      <c r="EAP346" s="182"/>
      <c r="EAQ346" s="182"/>
      <c r="EAR346" s="182"/>
      <c r="EAS346" s="182"/>
      <c r="EAT346" s="182"/>
      <c r="EAU346" s="182"/>
      <c r="EAV346" s="182"/>
      <c r="EAW346" s="182"/>
      <c r="EAX346" s="182"/>
      <c r="EAY346" s="182"/>
      <c r="EAZ346" s="182"/>
      <c r="EBA346" s="182"/>
      <c r="EBB346" s="182"/>
      <c r="EBC346" s="182"/>
      <c r="EBD346" s="182"/>
      <c r="EBE346" s="182"/>
      <c r="EBF346" s="182"/>
      <c r="EBG346" s="182"/>
      <c r="EBH346" s="182"/>
      <c r="EBI346" s="182"/>
      <c r="EBJ346" s="182"/>
      <c r="EBK346" s="182"/>
      <c r="EBL346" s="182"/>
      <c r="EBM346" s="182"/>
      <c r="EBN346" s="182"/>
      <c r="EBO346" s="182"/>
      <c r="EBP346" s="182"/>
      <c r="EBQ346" s="182"/>
      <c r="EBR346" s="182"/>
      <c r="EBS346" s="182"/>
      <c r="EBT346" s="182"/>
      <c r="EBU346" s="182"/>
      <c r="EBV346" s="182"/>
      <c r="EBW346" s="182"/>
      <c r="EBX346" s="182"/>
      <c r="EBY346" s="182"/>
      <c r="EBZ346" s="182"/>
      <c r="ECA346" s="182"/>
      <c r="ECB346" s="182"/>
      <c r="ECC346" s="182"/>
      <c r="ECD346" s="182"/>
      <c r="ECE346" s="182"/>
      <c r="ECF346" s="182"/>
      <c r="ECG346" s="182"/>
      <c r="ECH346" s="182"/>
      <c r="ECI346" s="182"/>
      <c r="ECJ346" s="182"/>
      <c r="ECK346" s="182"/>
      <c r="ECL346" s="182"/>
      <c r="ECM346" s="182"/>
      <c r="ECN346" s="182"/>
      <c r="ECO346" s="182"/>
      <c r="ECP346" s="182"/>
      <c r="ECQ346" s="182"/>
      <c r="ECR346" s="182"/>
      <c r="ECS346" s="182"/>
      <c r="ECT346" s="182"/>
      <c r="ECU346" s="182"/>
      <c r="ECV346" s="182"/>
      <c r="ECW346" s="182"/>
      <c r="ECX346" s="182"/>
      <c r="ECY346" s="182"/>
      <c r="ECZ346" s="182"/>
      <c r="EDA346" s="182"/>
      <c r="EDB346" s="182"/>
      <c r="EDC346" s="182"/>
      <c r="EDD346" s="182"/>
      <c r="EDE346" s="182"/>
      <c r="EDF346" s="182"/>
      <c r="EDG346" s="182"/>
      <c r="EDH346" s="182"/>
      <c r="EDI346" s="182"/>
      <c r="EDJ346" s="182"/>
      <c r="EDK346" s="182"/>
      <c r="EDL346" s="182"/>
      <c r="EDM346" s="182"/>
      <c r="EDN346" s="182"/>
      <c r="EDO346" s="182"/>
      <c r="EDP346" s="182"/>
      <c r="EDQ346" s="182"/>
      <c r="EDR346" s="182"/>
      <c r="EDS346" s="182"/>
      <c r="EDT346" s="182"/>
      <c r="EDU346" s="182"/>
      <c r="EDV346" s="182"/>
      <c r="EDW346" s="182"/>
      <c r="EDX346" s="182"/>
      <c r="EDY346" s="182"/>
      <c r="EDZ346" s="182"/>
      <c r="EEA346" s="182"/>
      <c r="EEB346" s="182"/>
      <c r="EEC346" s="182"/>
      <c r="EED346" s="182"/>
      <c r="EEE346" s="182"/>
      <c r="EEF346" s="182"/>
      <c r="EEG346" s="182"/>
      <c r="EEH346" s="182"/>
      <c r="EEI346" s="182"/>
      <c r="EEJ346" s="182"/>
      <c r="EEK346" s="182"/>
      <c r="EEL346" s="182"/>
      <c r="EEM346" s="182"/>
      <c r="EEN346" s="182"/>
      <c r="EEO346" s="182"/>
      <c r="EEP346" s="182"/>
      <c r="EEQ346" s="182"/>
      <c r="EER346" s="182"/>
      <c r="EES346" s="182"/>
      <c r="EET346" s="182"/>
      <c r="EEU346" s="182"/>
      <c r="EEV346" s="182"/>
      <c r="EEW346" s="182"/>
      <c r="EEX346" s="182"/>
      <c r="EEY346" s="182"/>
      <c r="EEZ346" s="182"/>
      <c r="EFA346" s="182"/>
      <c r="EFB346" s="182"/>
      <c r="EFC346" s="182"/>
      <c r="EFD346" s="182"/>
      <c r="EFE346" s="182"/>
      <c r="EFF346" s="182"/>
      <c r="EFG346" s="182"/>
      <c r="EFH346" s="182"/>
      <c r="EFI346" s="182"/>
      <c r="EFJ346" s="182"/>
      <c r="EFK346" s="182"/>
      <c r="EFL346" s="182"/>
      <c r="EFM346" s="182"/>
      <c r="EFN346" s="182"/>
      <c r="EFO346" s="182"/>
      <c r="EFP346" s="182"/>
      <c r="EFQ346" s="182"/>
      <c r="EFR346" s="182"/>
      <c r="EFS346" s="182"/>
      <c r="EFT346" s="182"/>
      <c r="EFU346" s="182"/>
      <c r="EFV346" s="182"/>
      <c r="EFW346" s="182"/>
      <c r="EFX346" s="182"/>
      <c r="EFY346" s="182"/>
      <c r="EFZ346" s="182"/>
      <c r="EGA346" s="182"/>
      <c r="EGB346" s="182"/>
      <c r="EGC346" s="182"/>
      <c r="EGD346" s="182"/>
      <c r="EGE346" s="182"/>
      <c r="EGF346" s="182"/>
      <c r="EGG346" s="182"/>
      <c r="EGH346" s="182"/>
      <c r="EGI346" s="182"/>
      <c r="EGJ346" s="182"/>
      <c r="EGK346" s="182"/>
      <c r="EGL346" s="182"/>
      <c r="EGM346" s="182"/>
      <c r="EGN346" s="182"/>
      <c r="EGO346" s="182"/>
      <c r="EGP346" s="182"/>
      <c r="EGQ346" s="182"/>
      <c r="EGR346" s="182"/>
      <c r="EGS346" s="182"/>
      <c r="EGT346" s="182"/>
      <c r="EGU346" s="182"/>
      <c r="EGV346" s="182"/>
      <c r="EGW346" s="182"/>
      <c r="EGX346" s="182"/>
      <c r="EGY346" s="182"/>
      <c r="EGZ346" s="182"/>
      <c r="EHA346" s="182"/>
      <c r="EHB346" s="182"/>
      <c r="EHC346" s="182"/>
      <c r="EHD346" s="182"/>
      <c r="EHE346" s="182"/>
      <c r="EHF346" s="182"/>
      <c r="EHG346" s="182"/>
      <c r="EHH346" s="182"/>
      <c r="EHI346" s="182"/>
      <c r="EHJ346" s="182"/>
      <c r="EHK346" s="182"/>
      <c r="EHL346" s="182"/>
      <c r="EHM346" s="182"/>
      <c r="EHN346" s="182"/>
      <c r="EHO346" s="182"/>
      <c r="EHP346" s="182"/>
      <c r="EHQ346" s="182"/>
      <c r="EHR346" s="182"/>
      <c r="EHS346" s="182"/>
      <c r="EHT346" s="182"/>
      <c r="EHU346" s="182"/>
      <c r="EHV346" s="182"/>
      <c r="EHW346" s="182"/>
      <c r="EHX346" s="182"/>
      <c r="EHY346" s="182"/>
      <c r="EHZ346" s="182"/>
      <c r="EIA346" s="182"/>
      <c r="EIB346" s="182"/>
      <c r="EIC346" s="182"/>
      <c r="EID346" s="182"/>
      <c r="EIE346" s="182"/>
      <c r="EIF346" s="182"/>
      <c r="EIG346" s="182"/>
      <c r="EIH346" s="182"/>
      <c r="EII346" s="182"/>
      <c r="EIJ346" s="182"/>
      <c r="EIK346" s="182"/>
      <c r="EIL346" s="182"/>
      <c r="EIM346" s="182"/>
      <c r="EIN346" s="182"/>
      <c r="EIO346" s="182"/>
      <c r="EIP346" s="182"/>
      <c r="EIQ346" s="182"/>
      <c r="EIR346" s="182"/>
      <c r="EIS346" s="182"/>
      <c r="EIT346" s="182"/>
      <c r="EIU346" s="182"/>
      <c r="EIV346" s="182"/>
      <c r="EIW346" s="182"/>
      <c r="EIX346" s="182"/>
      <c r="EIY346" s="182"/>
      <c r="EIZ346" s="182"/>
      <c r="EJA346" s="182"/>
      <c r="EJB346" s="182"/>
      <c r="EJC346" s="182"/>
      <c r="EJD346" s="182"/>
      <c r="EJE346" s="182"/>
      <c r="EJF346" s="182"/>
      <c r="EJG346" s="182"/>
      <c r="EJH346" s="182"/>
      <c r="EJI346" s="182"/>
      <c r="EJJ346" s="182"/>
      <c r="EJK346" s="182"/>
      <c r="EJL346" s="182"/>
      <c r="EJM346" s="182"/>
      <c r="EJN346" s="182"/>
      <c r="EJO346" s="182"/>
      <c r="EJP346" s="182"/>
      <c r="EJQ346" s="182"/>
      <c r="EJR346" s="182"/>
      <c r="EJS346" s="182"/>
      <c r="EJT346" s="182"/>
      <c r="EJU346" s="182"/>
      <c r="EJV346" s="182"/>
      <c r="EJW346" s="182"/>
      <c r="EJX346" s="182"/>
      <c r="EJY346" s="182"/>
      <c r="EJZ346" s="182"/>
      <c r="EKA346" s="182"/>
      <c r="EKB346" s="182"/>
      <c r="EKC346" s="182"/>
      <c r="EKD346" s="182"/>
      <c r="EKE346" s="182"/>
      <c r="EKF346" s="182"/>
      <c r="EKG346" s="182"/>
      <c r="EKH346" s="182"/>
      <c r="EKI346" s="182"/>
      <c r="EKJ346" s="182"/>
      <c r="EKK346" s="182"/>
      <c r="EKL346" s="182"/>
      <c r="EKM346" s="182"/>
      <c r="EKN346" s="182"/>
      <c r="EKO346" s="182"/>
      <c r="EKP346" s="182"/>
      <c r="EKQ346" s="182"/>
      <c r="EKR346" s="182"/>
      <c r="EKS346" s="182"/>
      <c r="EKT346" s="182"/>
      <c r="EKU346" s="182"/>
      <c r="EKV346" s="182"/>
      <c r="EKW346" s="182"/>
      <c r="EKX346" s="182"/>
      <c r="EKY346" s="182"/>
      <c r="EKZ346" s="182"/>
      <c r="ELA346" s="182"/>
      <c r="ELB346" s="182"/>
      <c r="ELC346" s="182"/>
      <c r="ELD346" s="182"/>
      <c r="ELE346" s="182"/>
      <c r="ELF346" s="182"/>
      <c r="ELG346" s="182"/>
      <c r="ELH346" s="182"/>
      <c r="ELI346" s="182"/>
      <c r="ELJ346" s="182"/>
      <c r="ELK346" s="182"/>
      <c r="ELL346" s="182"/>
      <c r="ELM346" s="182"/>
      <c r="ELN346" s="182"/>
      <c r="ELO346" s="182"/>
      <c r="ELP346" s="182"/>
      <c r="ELQ346" s="182"/>
      <c r="ELR346" s="182"/>
      <c r="ELS346" s="182"/>
      <c r="ELT346" s="182"/>
      <c r="ELU346" s="182"/>
      <c r="ELV346" s="182"/>
      <c r="ELW346" s="182"/>
      <c r="ELX346" s="182"/>
      <c r="ELY346" s="182"/>
      <c r="ELZ346" s="182"/>
      <c r="EMA346" s="182"/>
      <c r="EMB346" s="182"/>
      <c r="EMC346" s="182"/>
      <c r="EMD346" s="182"/>
      <c r="EME346" s="182"/>
      <c r="EMF346" s="182"/>
      <c r="EMG346" s="182"/>
      <c r="EMH346" s="182"/>
      <c r="EMI346" s="182"/>
      <c r="EMJ346" s="182"/>
      <c r="EMK346" s="182"/>
      <c r="EML346" s="182"/>
      <c r="EMM346" s="182"/>
      <c r="EMN346" s="182"/>
      <c r="EMO346" s="182"/>
      <c r="EMP346" s="182"/>
      <c r="EMQ346" s="182"/>
      <c r="EMR346" s="182"/>
      <c r="EMS346" s="182"/>
      <c r="EMT346" s="182"/>
      <c r="EMU346" s="182"/>
      <c r="EMV346" s="182"/>
      <c r="EMW346" s="182"/>
      <c r="EMX346" s="182"/>
      <c r="EMY346" s="182"/>
      <c r="EMZ346" s="182"/>
      <c r="ENA346" s="182"/>
      <c r="ENB346" s="182"/>
      <c r="ENC346" s="182"/>
      <c r="END346" s="182"/>
      <c r="ENE346" s="182"/>
      <c r="ENF346" s="182"/>
      <c r="ENG346" s="182"/>
      <c r="ENH346" s="182"/>
      <c r="ENI346" s="182"/>
      <c r="ENJ346" s="182"/>
      <c r="ENK346" s="182"/>
      <c r="ENL346" s="182"/>
      <c r="ENM346" s="182"/>
      <c r="ENN346" s="182"/>
      <c r="ENO346" s="182"/>
      <c r="ENP346" s="182"/>
      <c r="ENQ346" s="182"/>
      <c r="ENR346" s="182"/>
      <c r="ENS346" s="182"/>
      <c r="ENT346" s="182"/>
      <c r="ENU346" s="182"/>
      <c r="ENV346" s="182"/>
      <c r="ENW346" s="182"/>
      <c r="ENX346" s="182"/>
      <c r="ENY346" s="182"/>
      <c r="ENZ346" s="182"/>
      <c r="EOA346" s="182"/>
      <c r="EOB346" s="182"/>
      <c r="EOC346" s="182"/>
      <c r="EOD346" s="182"/>
      <c r="EOE346" s="182"/>
      <c r="EOF346" s="182"/>
      <c r="EOG346" s="182"/>
      <c r="EOH346" s="182"/>
      <c r="EOI346" s="182"/>
      <c r="EOJ346" s="182"/>
      <c r="EOK346" s="182"/>
      <c r="EOL346" s="182"/>
      <c r="EOM346" s="182"/>
      <c r="EON346" s="182"/>
      <c r="EOO346" s="182"/>
      <c r="EOP346" s="182"/>
      <c r="EOQ346" s="182"/>
      <c r="EOR346" s="182"/>
      <c r="EOS346" s="182"/>
      <c r="EOT346" s="182"/>
      <c r="EOU346" s="182"/>
      <c r="EOV346" s="182"/>
      <c r="EOW346" s="182"/>
      <c r="EOX346" s="182"/>
      <c r="EOY346" s="182"/>
      <c r="EOZ346" s="182"/>
      <c r="EPA346" s="182"/>
      <c r="EPB346" s="182"/>
      <c r="EPC346" s="182"/>
      <c r="EPD346" s="182"/>
      <c r="EPE346" s="182"/>
      <c r="EPF346" s="182"/>
      <c r="EPG346" s="182"/>
      <c r="EPH346" s="182"/>
      <c r="EPI346" s="182"/>
      <c r="EPJ346" s="182"/>
      <c r="EPK346" s="182"/>
      <c r="EPL346" s="182"/>
      <c r="EPM346" s="182"/>
      <c r="EPN346" s="182"/>
      <c r="EPO346" s="182"/>
      <c r="EPP346" s="182"/>
      <c r="EPQ346" s="182"/>
      <c r="EPR346" s="182"/>
      <c r="EPS346" s="182"/>
      <c r="EPT346" s="182"/>
      <c r="EPU346" s="182"/>
      <c r="EPV346" s="182"/>
      <c r="EPW346" s="182"/>
      <c r="EPX346" s="182"/>
      <c r="EPY346" s="182"/>
      <c r="EPZ346" s="182"/>
      <c r="EQA346" s="182"/>
      <c r="EQB346" s="182"/>
      <c r="EQC346" s="182"/>
      <c r="EQD346" s="182"/>
      <c r="EQE346" s="182"/>
      <c r="EQF346" s="182"/>
      <c r="EQG346" s="182"/>
      <c r="EQH346" s="182"/>
      <c r="EQI346" s="182"/>
      <c r="EQJ346" s="182"/>
      <c r="EQK346" s="182"/>
      <c r="EQL346" s="182"/>
      <c r="EQM346" s="182"/>
      <c r="EQN346" s="182"/>
      <c r="EQO346" s="182"/>
      <c r="EQP346" s="182"/>
      <c r="EQQ346" s="182"/>
      <c r="EQR346" s="182"/>
      <c r="EQS346" s="182"/>
      <c r="EQT346" s="182"/>
      <c r="EQU346" s="182"/>
      <c r="EQV346" s="182"/>
      <c r="EQW346" s="182"/>
      <c r="EQX346" s="182"/>
      <c r="EQY346" s="182"/>
      <c r="EQZ346" s="182"/>
      <c r="ERA346" s="182"/>
      <c r="ERB346" s="182"/>
      <c r="ERC346" s="182"/>
      <c r="ERD346" s="182"/>
      <c r="ERE346" s="182"/>
      <c r="ERF346" s="182"/>
      <c r="ERG346" s="182"/>
      <c r="ERH346" s="182"/>
      <c r="ERI346" s="182"/>
      <c r="ERJ346" s="182"/>
      <c r="ERK346" s="182"/>
      <c r="ERL346" s="182"/>
      <c r="ERM346" s="182"/>
      <c r="ERN346" s="182"/>
      <c r="ERO346" s="182"/>
      <c r="ERP346" s="182"/>
      <c r="ERQ346" s="182"/>
      <c r="ERR346" s="182"/>
      <c r="ERS346" s="182"/>
      <c r="ERT346" s="182"/>
      <c r="ERU346" s="182"/>
      <c r="ERV346" s="182"/>
      <c r="ERW346" s="182"/>
      <c r="ERX346" s="182"/>
      <c r="ERY346" s="182"/>
      <c r="ERZ346" s="182"/>
      <c r="ESA346" s="182"/>
      <c r="ESB346" s="182"/>
      <c r="ESC346" s="182"/>
      <c r="ESD346" s="182"/>
      <c r="ESE346" s="182"/>
      <c r="ESF346" s="182"/>
      <c r="ESG346" s="182"/>
      <c r="ESH346" s="182"/>
      <c r="ESI346" s="182"/>
      <c r="ESJ346" s="182"/>
      <c r="ESK346" s="182"/>
      <c r="ESL346" s="182"/>
      <c r="ESM346" s="182"/>
      <c r="ESN346" s="182"/>
      <c r="ESO346" s="182"/>
      <c r="ESP346" s="182"/>
      <c r="ESQ346" s="182"/>
      <c r="ESR346" s="182"/>
      <c r="ESS346" s="182"/>
      <c r="EST346" s="182"/>
      <c r="ESU346" s="182"/>
      <c r="ESV346" s="182"/>
      <c r="ESW346" s="182"/>
      <c r="ESX346" s="182"/>
      <c r="ESY346" s="182"/>
      <c r="ESZ346" s="182"/>
      <c r="ETA346" s="182"/>
      <c r="ETB346" s="182"/>
      <c r="ETC346" s="182"/>
      <c r="ETD346" s="182"/>
      <c r="ETE346" s="182"/>
      <c r="ETF346" s="182"/>
      <c r="ETG346" s="182"/>
      <c r="ETH346" s="182"/>
      <c r="ETI346" s="182"/>
      <c r="ETJ346" s="182"/>
      <c r="ETK346" s="182"/>
      <c r="ETL346" s="182"/>
      <c r="ETM346" s="182"/>
      <c r="ETN346" s="182"/>
      <c r="ETO346" s="182"/>
      <c r="ETP346" s="182"/>
      <c r="ETQ346" s="182"/>
      <c r="ETR346" s="182"/>
      <c r="ETS346" s="182"/>
      <c r="ETT346" s="182"/>
      <c r="ETU346" s="182"/>
      <c r="ETV346" s="182"/>
      <c r="ETW346" s="182"/>
      <c r="ETX346" s="182"/>
      <c r="ETY346" s="182"/>
      <c r="ETZ346" s="182"/>
      <c r="EUA346" s="182"/>
      <c r="EUB346" s="182"/>
      <c r="EUC346" s="182"/>
      <c r="EUD346" s="182"/>
      <c r="EUE346" s="182"/>
      <c r="EUF346" s="182"/>
      <c r="EUG346" s="182"/>
      <c r="EUH346" s="182"/>
      <c r="EUI346" s="182"/>
      <c r="EUJ346" s="182"/>
      <c r="EUK346" s="182"/>
      <c r="EUL346" s="182"/>
      <c r="EUM346" s="182"/>
      <c r="EUN346" s="182"/>
      <c r="EUO346" s="182"/>
      <c r="EUP346" s="182"/>
      <c r="EUQ346" s="182"/>
      <c r="EUR346" s="182"/>
      <c r="EUS346" s="182"/>
      <c r="EUT346" s="182"/>
      <c r="EUU346" s="182"/>
      <c r="EUV346" s="182"/>
      <c r="EUW346" s="182"/>
      <c r="EUX346" s="182"/>
      <c r="EUY346" s="182"/>
      <c r="EUZ346" s="182"/>
      <c r="EVA346" s="182"/>
      <c r="EVB346" s="182"/>
      <c r="EVC346" s="182"/>
      <c r="EVD346" s="182"/>
      <c r="EVE346" s="182"/>
      <c r="EVF346" s="182"/>
      <c r="EVG346" s="182"/>
      <c r="EVH346" s="182"/>
      <c r="EVI346" s="182"/>
      <c r="EVJ346" s="182"/>
      <c r="EVK346" s="182"/>
      <c r="EVL346" s="182"/>
      <c r="EVM346" s="182"/>
      <c r="EVN346" s="182"/>
      <c r="EVO346" s="182"/>
      <c r="EVP346" s="182"/>
      <c r="EVQ346" s="182"/>
      <c r="EVR346" s="182"/>
      <c r="EVS346" s="182"/>
      <c r="EVT346" s="182"/>
      <c r="EVU346" s="182"/>
      <c r="EVV346" s="182"/>
      <c r="EVW346" s="182"/>
      <c r="EVX346" s="182"/>
      <c r="EVY346" s="182"/>
      <c r="EVZ346" s="182"/>
      <c r="EWA346" s="182"/>
      <c r="EWB346" s="182"/>
      <c r="EWC346" s="182"/>
      <c r="EWD346" s="182"/>
      <c r="EWE346" s="182"/>
      <c r="EWF346" s="182"/>
      <c r="EWG346" s="182"/>
      <c r="EWH346" s="182"/>
      <c r="EWI346" s="182"/>
      <c r="EWJ346" s="182"/>
      <c r="EWK346" s="182"/>
      <c r="EWL346" s="182"/>
      <c r="EWM346" s="182"/>
      <c r="EWN346" s="182"/>
      <c r="EWO346" s="182"/>
      <c r="EWP346" s="182"/>
      <c r="EWQ346" s="182"/>
      <c r="EWR346" s="182"/>
      <c r="EWS346" s="182"/>
      <c r="EWT346" s="182"/>
      <c r="EWU346" s="182"/>
      <c r="EWV346" s="182"/>
      <c r="EWW346" s="182"/>
      <c r="EWX346" s="182"/>
      <c r="EWY346" s="182"/>
      <c r="EWZ346" s="182"/>
      <c r="EXA346" s="182"/>
      <c r="EXB346" s="182"/>
      <c r="EXC346" s="182"/>
      <c r="EXD346" s="182"/>
      <c r="EXE346" s="182"/>
      <c r="EXF346" s="182"/>
      <c r="EXG346" s="182"/>
      <c r="EXH346" s="182"/>
      <c r="EXI346" s="182"/>
      <c r="EXJ346" s="182"/>
      <c r="EXK346" s="182"/>
      <c r="EXL346" s="182"/>
      <c r="EXM346" s="182"/>
      <c r="EXN346" s="182"/>
      <c r="EXO346" s="182"/>
      <c r="EXP346" s="182"/>
      <c r="EXQ346" s="182"/>
      <c r="EXR346" s="182"/>
      <c r="EXS346" s="182"/>
      <c r="EXT346" s="182"/>
      <c r="EXU346" s="182"/>
      <c r="EXV346" s="182"/>
      <c r="EXW346" s="182"/>
      <c r="EXX346" s="182"/>
      <c r="EXY346" s="182"/>
      <c r="EXZ346" s="182"/>
      <c r="EYA346" s="182"/>
      <c r="EYB346" s="182"/>
      <c r="EYC346" s="182"/>
      <c r="EYD346" s="182"/>
      <c r="EYE346" s="182"/>
      <c r="EYF346" s="182"/>
      <c r="EYG346" s="182"/>
      <c r="EYH346" s="182"/>
      <c r="EYI346" s="182"/>
      <c r="EYJ346" s="182"/>
      <c r="EYK346" s="182"/>
      <c r="EYL346" s="182"/>
      <c r="EYM346" s="182"/>
      <c r="EYN346" s="182"/>
      <c r="EYO346" s="182"/>
      <c r="EYP346" s="182"/>
      <c r="EYQ346" s="182"/>
      <c r="EYR346" s="182"/>
      <c r="EYS346" s="182"/>
      <c r="EYT346" s="182"/>
      <c r="EYU346" s="182"/>
      <c r="EYV346" s="182"/>
      <c r="EYW346" s="182"/>
      <c r="EYX346" s="182"/>
      <c r="EYY346" s="182"/>
      <c r="EYZ346" s="182"/>
      <c r="EZA346" s="182"/>
      <c r="EZB346" s="182"/>
      <c r="EZC346" s="182"/>
      <c r="EZD346" s="182"/>
      <c r="EZE346" s="182"/>
      <c r="EZF346" s="182"/>
      <c r="EZG346" s="182"/>
      <c r="EZH346" s="182"/>
      <c r="EZI346" s="182"/>
      <c r="EZJ346" s="182"/>
      <c r="EZK346" s="182"/>
      <c r="EZL346" s="182"/>
      <c r="EZM346" s="182"/>
      <c r="EZN346" s="182"/>
      <c r="EZO346" s="182"/>
      <c r="EZP346" s="182"/>
      <c r="EZQ346" s="182"/>
      <c r="EZR346" s="182"/>
      <c r="EZS346" s="182"/>
      <c r="EZT346" s="182"/>
      <c r="EZU346" s="182"/>
      <c r="EZV346" s="182"/>
      <c r="EZW346" s="182"/>
      <c r="EZX346" s="182"/>
      <c r="EZY346" s="182"/>
      <c r="EZZ346" s="182"/>
      <c r="FAA346" s="182"/>
      <c r="FAB346" s="182"/>
      <c r="FAC346" s="182"/>
      <c r="FAD346" s="182"/>
      <c r="FAE346" s="182"/>
      <c r="FAF346" s="182"/>
      <c r="FAG346" s="182"/>
      <c r="FAH346" s="182"/>
      <c r="FAI346" s="182"/>
      <c r="FAJ346" s="182"/>
      <c r="FAK346" s="182"/>
      <c r="FAL346" s="182"/>
      <c r="FAM346" s="182"/>
      <c r="FAN346" s="182"/>
      <c r="FAO346" s="182"/>
      <c r="FAP346" s="182"/>
      <c r="FAQ346" s="182"/>
      <c r="FAR346" s="182"/>
      <c r="FAS346" s="182"/>
      <c r="FAT346" s="182"/>
      <c r="FAU346" s="182"/>
      <c r="FAV346" s="182"/>
      <c r="FAW346" s="182"/>
      <c r="FAX346" s="182"/>
      <c r="FAY346" s="182"/>
      <c r="FAZ346" s="182"/>
      <c r="FBA346" s="182"/>
      <c r="FBB346" s="182"/>
      <c r="FBC346" s="182"/>
      <c r="FBD346" s="182"/>
      <c r="FBE346" s="182"/>
      <c r="FBF346" s="182"/>
      <c r="FBG346" s="182"/>
      <c r="FBH346" s="182"/>
      <c r="FBI346" s="182"/>
      <c r="FBJ346" s="182"/>
      <c r="FBK346" s="182"/>
      <c r="FBL346" s="182"/>
      <c r="FBM346" s="182"/>
      <c r="FBN346" s="182"/>
      <c r="FBO346" s="182"/>
      <c r="FBP346" s="182"/>
      <c r="FBQ346" s="182"/>
      <c r="FBR346" s="182"/>
      <c r="FBS346" s="182"/>
      <c r="FBT346" s="182"/>
      <c r="FBU346" s="182"/>
      <c r="FBV346" s="182"/>
      <c r="FBW346" s="182"/>
      <c r="FBX346" s="182"/>
      <c r="FBY346" s="182"/>
      <c r="FBZ346" s="182"/>
      <c r="FCA346" s="182"/>
      <c r="FCB346" s="182"/>
      <c r="FCC346" s="182"/>
      <c r="FCD346" s="182"/>
      <c r="FCE346" s="182"/>
      <c r="FCF346" s="182"/>
      <c r="FCG346" s="182"/>
      <c r="FCH346" s="182"/>
      <c r="FCI346" s="182"/>
      <c r="FCJ346" s="182"/>
      <c r="FCK346" s="182"/>
      <c r="FCL346" s="182"/>
      <c r="FCM346" s="182"/>
      <c r="FCN346" s="182"/>
      <c r="FCO346" s="182"/>
      <c r="FCP346" s="182"/>
      <c r="FCQ346" s="182"/>
      <c r="FCR346" s="182"/>
      <c r="FCS346" s="182"/>
      <c r="FCT346" s="182"/>
      <c r="FCU346" s="182"/>
      <c r="FCV346" s="182"/>
      <c r="FCW346" s="182"/>
      <c r="FCX346" s="182"/>
      <c r="FCY346" s="182"/>
      <c r="FCZ346" s="182"/>
      <c r="FDA346" s="182"/>
      <c r="FDB346" s="182"/>
      <c r="FDC346" s="182"/>
      <c r="FDD346" s="182"/>
      <c r="FDE346" s="182"/>
      <c r="FDF346" s="182"/>
      <c r="FDG346" s="182"/>
      <c r="FDH346" s="182"/>
      <c r="FDI346" s="182"/>
      <c r="FDJ346" s="182"/>
      <c r="FDK346" s="182"/>
      <c r="FDL346" s="182"/>
      <c r="FDM346" s="182"/>
      <c r="FDN346" s="182"/>
      <c r="FDO346" s="182"/>
      <c r="FDP346" s="182"/>
      <c r="FDQ346" s="182"/>
      <c r="FDR346" s="182"/>
      <c r="FDS346" s="182"/>
      <c r="FDT346" s="182"/>
      <c r="FDU346" s="182"/>
      <c r="FDV346" s="182"/>
      <c r="FDW346" s="182"/>
      <c r="FDX346" s="182"/>
      <c r="FDY346" s="182"/>
      <c r="FDZ346" s="182"/>
      <c r="FEA346" s="182"/>
      <c r="FEB346" s="182"/>
      <c r="FEC346" s="182"/>
      <c r="FED346" s="182"/>
      <c r="FEE346" s="182"/>
      <c r="FEF346" s="182"/>
      <c r="FEG346" s="182"/>
      <c r="FEH346" s="182"/>
      <c r="FEI346" s="182"/>
      <c r="FEJ346" s="182"/>
      <c r="FEK346" s="182"/>
      <c r="FEL346" s="182"/>
      <c r="FEM346" s="182"/>
      <c r="FEN346" s="182"/>
      <c r="FEO346" s="182"/>
      <c r="FEP346" s="182"/>
      <c r="FEQ346" s="182"/>
      <c r="FER346" s="182"/>
      <c r="FES346" s="182"/>
      <c r="FET346" s="182"/>
      <c r="FEU346" s="182"/>
      <c r="FEV346" s="182"/>
      <c r="FEW346" s="182"/>
      <c r="FEX346" s="182"/>
      <c r="FEY346" s="182"/>
      <c r="FEZ346" s="182"/>
      <c r="FFA346" s="182"/>
      <c r="FFB346" s="182"/>
      <c r="FFC346" s="182"/>
      <c r="FFD346" s="182"/>
      <c r="FFE346" s="182"/>
      <c r="FFF346" s="182"/>
      <c r="FFG346" s="182"/>
      <c r="FFH346" s="182"/>
      <c r="FFI346" s="182"/>
      <c r="FFJ346" s="182"/>
      <c r="FFK346" s="182"/>
      <c r="FFL346" s="182"/>
      <c r="FFM346" s="182"/>
      <c r="FFN346" s="182"/>
      <c r="FFO346" s="182"/>
      <c r="FFP346" s="182"/>
      <c r="FFQ346" s="182"/>
      <c r="FFR346" s="182"/>
      <c r="FFS346" s="182"/>
      <c r="FFT346" s="182"/>
      <c r="FFU346" s="182"/>
      <c r="FFV346" s="182"/>
      <c r="FFW346" s="182"/>
      <c r="FFX346" s="182"/>
      <c r="FFY346" s="182"/>
      <c r="FFZ346" s="182"/>
      <c r="FGA346" s="182"/>
      <c r="FGB346" s="182"/>
      <c r="FGC346" s="182"/>
      <c r="FGD346" s="182"/>
      <c r="FGE346" s="182"/>
      <c r="FGF346" s="182"/>
      <c r="FGG346" s="182"/>
      <c r="FGH346" s="182"/>
      <c r="FGI346" s="182"/>
      <c r="FGJ346" s="182"/>
      <c r="FGK346" s="182"/>
      <c r="FGL346" s="182"/>
      <c r="FGM346" s="182"/>
      <c r="FGN346" s="182"/>
      <c r="FGO346" s="182"/>
      <c r="FGP346" s="182"/>
      <c r="FGQ346" s="182"/>
      <c r="FGR346" s="182"/>
      <c r="FGS346" s="182"/>
      <c r="FGT346" s="182"/>
      <c r="FGU346" s="182"/>
      <c r="FGV346" s="182"/>
      <c r="FGW346" s="182"/>
      <c r="FGX346" s="182"/>
      <c r="FGY346" s="182"/>
      <c r="FGZ346" s="182"/>
      <c r="FHA346" s="182"/>
      <c r="FHB346" s="182"/>
      <c r="FHC346" s="182"/>
      <c r="FHD346" s="182"/>
      <c r="FHE346" s="182"/>
      <c r="FHF346" s="182"/>
      <c r="FHG346" s="182"/>
      <c r="FHH346" s="182"/>
      <c r="FHI346" s="182"/>
      <c r="FHJ346" s="182"/>
      <c r="FHK346" s="182"/>
      <c r="FHL346" s="182"/>
      <c r="FHM346" s="182"/>
      <c r="FHN346" s="182"/>
      <c r="FHO346" s="182"/>
      <c r="FHP346" s="182"/>
      <c r="FHQ346" s="182"/>
      <c r="FHR346" s="182"/>
      <c r="FHS346" s="182"/>
      <c r="FHT346" s="182"/>
      <c r="FHU346" s="182"/>
      <c r="FHV346" s="182"/>
      <c r="FHW346" s="182"/>
      <c r="FHX346" s="182"/>
      <c r="FHY346" s="182"/>
      <c r="FHZ346" s="182"/>
      <c r="FIA346" s="182"/>
      <c r="FIB346" s="182"/>
      <c r="FIC346" s="182"/>
      <c r="FID346" s="182"/>
      <c r="FIE346" s="182"/>
      <c r="FIF346" s="182"/>
      <c r="FIG346" s="182"/>
      <c r="FIH346" s="182"/>
      <c r="FII346" s="182"/>
      <c r="FIJ346" s="182"/>
      <c r="FIK346" s="182"/>
      <c r="FIL346" s="182"/>
      <c r="FIM346" s="182"/>
      <c r="FIN346" s="182"/>
      <c r="FIO346" s="182"/>
      <c r="FIP346" s="182"/>
      <c r="FIQ346" s="182"/>
      <c r="FIR346" s="182"/>
      <c r="FIS346" s="182"/>
      <c r="FIT346" s="182"/>
      <c r="FIU346" s="182"/>
      <c r="FIV346" s="182"/>
      <c r="FIW346" s="182"/>
      <c r="FIX346" s="182"/>
      <c r="FIY346" s="182"/>
      <c r="FIZ346" s="182"/>
      <c r="FJA346" s="182"/>
      <c r="FJB346" s="182"/>
      <c r="FJC346" s="182"/>
      <c r="FJD346" s="182"/>
      <c r="FJE346" s="182"/>
      <c r="FJF346" s="182"/>
      <c r="FJG346" s="182"/>
      <c r="FJH346" s="182"/>
      <c r="FJI346" s="182"/>
      <c r="FJJ346" s="182"/>
      <c r="FJK346" s="182"/>
      <c r="FJL346" s="182"/>
      <c r="FJM346" s="182"/>
      <c r="FJN346" s="182"/>
      <c r="FJO346" s="182"/>
      <c r="FJP346" s="182"/>
      <c r="FJQ346" s="182"/>
      <c r="FJR346" s="182"/>
      <c r="FJS346" s="182"/>
      <c r="FJT346" s="182"/>
      <c r="FJU346" s="182"/>
      <c r="FJV346" s="182"/>
      <c r="FJW346" s="182"/>
      <c r="FJX346" s="182"/>
      <c r="FJY346" s="182"/>
      <c r="FJZ346" s="182"/>
      <c r="FKA346" s="182"/>
      <c r="FKB346" s="182"/>
      <c r="FKC346" s="182"/>
      <c r="FKD346" s="182"/>
      <c r="FKE346" s="182"/>
      <c r="FKF346" s="182"/>
      <c r="FKG346" s="182"/>
      <c r="FKH346" s="182"/>
      <c r="FKI346" s="182"/>
      <c r="FKJ346" s="182"/>
      <c r="FKK346" s="182"/>
      <c r="FKL346" s="182"/>
      <c r="FKM346" s="182"/>
      <c r="FKN346" s="182"/>
      <c r="FKO346" s="182"/>
      <c r="FKP346" s="182"/>
      <c r="FKQ346" s="182"/>
      <c r="FKR346" s="182"/>
      <c r="FKS346" s="182"/>
      <c r="FKT346" s="182"/>
      <c r="FKU346" s="182"/>
      <c r="FKV346" s="182"/>
      <c r="FKW346" s="182"/>
      <c r="FKX346" s="182"/>
      <c r="FKY346" s="182"/>
      <c r="FKZ346" s="182"/>
      <c r="FLA346" s="182"/>
      <c r="FLB346" s="182"/>
      <c r="FLC346" s="182"/>
      <c r="FLD346" s="182"/>
      <c r="FLE346" s="182"/>
      <c r="FLF346" s="182"/>
      <c r="FLG346" s="182"/>
      <c r="FLH346" s="182"/>
      <c r="FLI346" s="182"/>
      <c r="FLJ346" s="182"/>
      <c r="FLK346" s="182"/>
      <c r="FLL346" s="182"/>
      <c r="FLM346" s="182"/>
      <c r="FLN346" s="182"/>
      <c r="FLO346" s="182"/>
      <c r="FLP346" s="182"/>
      <c r="FLQ346" s="182"/>
      <c r="FLR346" s="182"/>
      <c r="FLS346" s="182"/>
      <c r="FLT346" s="182"/>
      <c r="FLU346" s="182"/>
      <c r="FLV346" s="182"/>
      <c r="FLW346" s="182"/>
      <c r="FLX346" s="182"/>
      <c r="FLY346" s="182"/>
      <c r="FLZ346" s="182"/>
      <c r="FMA346" s="182"/>
      <c r="FMB346" s="182"/>
      <c r="FMC346" s="182"/>
      <c r="FMD346" s="182"/>
      <c r="FME346" s="182"/>
      <c r="FMF346" s="182"/>
      <c r="FMG346" s="182"/>
      <c r="FMH346" s="182"/>
      <c r="FMI346" s="182"/>
      <c r="FMJ346" s="182"/>
      <c r="FMK346" s="182"/>
      <c r="FML346" s="182"/>
      <c r="FMM346" s="182"/>
      <c r="FMN346" s="182"/>
      <c r="FMO346" s="182"/>
      <c r="FMP346" s="182"/>
      <c r="FMQ346" s="182"/>
      <c r="FMR346" s="182"/>
      <c r="FMS346" s="182"/>
      <c r="FMT346" s="182"/>
      <c r="FMU346" s="182"/>
      <c r="FMV346" s="182"/>
      <c r="FMW346" s="182"/>
      <c r="FMX346" s="182"/>
      <c r="FMY346" s="182"/>
      <c r="FMZ346" s="182"/>
      <c r="FNA346" s="182"/>
      <c r="FNB346" s="182"/>
      <c r="FNC346" s="182"/>
      <c r="FND346" s="182"/>
      <c r="FNE346" s="182"/>
      <c r="FNF346" s="182"/>
      <c r="FNG346" s="182"/>
      <c r="FNH346" s="182"/>
      <c r="FNI346" s="182"/>
      <c r="FNJ346" s="182"/>
      <c r="FNK346" s="182"/>
      <c r="FNL346" s="182"/>
      <c r="FNM346" s="182"/>
      <c r="FNN346" s="182"/>
      <c r="FNO346" s="182"/>
      <c r="FNP346" s="182"/>
      <c r="FNQ346" s="182"/>
      <c r="FNR346" s="182"/>
      <c r="FNS346" s="182"/>
      <c r="FNT346" s="182"/>
      <c r="FNU346" s="182"/>
      <c r="FNV346" s="182"/>
      <c r="FNW346" s="182"/>
      <c r="FNX346" s="182"/>
      <c r="FNY346" s="182"/>
      <c r="FNZ346" s="182"/>
      <c r="FOA346" s="182"/>
      <c r="FOB346" s="182"/>
      <c r="FOC346" s="182"/>
      <c r="FOD346" s="182"/>
      <c r="FOE346" s="182"/>
      <c r="FOF346" s="182"/>
      <c r="FOG346" s="182"/>
      <c r="FOH346" s="182"/>
      <c r="FOI346" s="182"/>
      <c r="FOJ346" s="182"/>
      <c r="FOK346" s="182"/>
      <c r="FOL346" s="182"/>
      <c r="FOM346" s="182"/>
      <c r="FON346" s="182"/>
      <c r="FOO346" s="182"/>
      <c r="FOP346" s="182"/>
      <c r="FOQ346" s="182"/>
      <c r="FOR346" s="182"/>
      <c r="FOS346" s="182"/>
      <c r="FOT346" s="182"/>
      <c r="FOU346" s="182"/>
      <c r="FOV346" s="182"/>
      <c r="FOW346" s="182"/>
      <c r="FOX346" s="182"/>
      <c r="FOY346" s="182"/>
      <c r="FOZ346" s="182"/>
      <c r="FPA346" s="182"/>
      <c r="FPB346" s="182"/>
      <c r="FPC346" s="182"/>
      <c r="FPD346" s="182"/>
      <c r="FPE346" s="182"/>
      <c r="FPF346" s="182"/>
      <c r="FPG346" s="182"/>
      <c r="FPH346" s="182"/>
      <c r="FPI346" s="182"/>
      <c r="FPJ346" s="182"/>
      <c r="FPK346" s="182"/>
      <c r="FPL346" s="182"/>
      <c r="FPM346" s="182"/>
      <c r="FPN346" s="182"/>
      <c r="FPO346" s="182"/>
      <c r="FPP346" s="182"/>
      <c r="FPQ346" s="182"/>
      <c r="FPR346" s="182"/>
      <c r="FPS346" s="182"/>
      <c r="FPT346" s="182"/>
      <c r="FPU346" s="182"/>
      <c r="FPV346" s="182"/>
      <c r="FPW346" s="182"/>
      <c r="FPX346" s="182"/>
      <c r="FPY346" s="182"/>
      <c r="FPZ346" s="182"/>
      <c r="FQA346" s="182"/>
      <c r="FQB346" s="182"/>
      <c r="FQC346" s="182"/>
      <c r="FQD346" s="182"/>
      <c r="FQE346" s="182"/>
      <c r="FQF346" s="182"/>
      <c r="FQG346" s="182"/>
      <c r="FQH346" s="182"/>
      <c r="FQI346" s="182"/>
      <c r="FQJ346" s="182"/>
      <c r="FQK346" s="182"/>
      <c r="FQL346" s="182"/>
      <c r="FQM346" s="182"/>
      <c r="FQN346" s="182"/>
      <c r="FQO346" s="182"/>
      <c r="FQP346" s="182"/>
      <c r="FQQ346" s="182"/>
      <c r="FQR346" s="182"/>
      <c r="FQS346" s="182"/>
      <c r="FQT346" s="182"/>
      <c r="FQU346" s="182"/>
      <c r="FQV346" s="182"/>
      <c r="FQW346" s="182"/>
      <c r="FQX346" s="182"/>
      <c r="FQY346" s="182"/>
      <c r="FQZ346" s="182"/>
      <c r="FRA346" s="182"/>
      <c r="FRB346" s="182"/>
      <c r="FRC346" s="182"/>
      <c r="FRD346" s="182"/>
      <c r="FRE346" s="182"/>
      <c r="FRF346" s="182"/>
      <c r="FRG346" s="182"/>
      <c r="FRH346" s="182"/>
      <c r="FRI346" s="182"/>
      <c r="FRJ346" s="182"/>
      <c r="FRK346" s="182"/>
      <c r="FRL346" s="182"/>
      <c r="FRM346" s="182"/>
      <c r="FRN346" s="182"/>
      <c r="FRO346" s="182"/>
      <c r="FRP346" s="182"/>
      <c r="FRQ346" s="182"/>
      <c r="FRR346" s="182"/>
      <c r="FRS346" s="182"/>
      <c r="FRT346" s="182"/>
      <c r="FRU346" s="182"/>
      <c r="FRV346" s="182"/>
      <c r="FRW346" s="182"/>
      <c r="FRX346" s="182"/>
      <c r="FRY346" s="182"/>
      <c r="FRZ346" s="182"/>
      <c r="FSA346" s="182"/>
      <c r="FSB346" s="182"/>
      <c r="FSC346" s="182"/>
      <c r="FSD346" s="182"/>
      <c r="FSE346" s="182"/>
      <c r="FSF346" s="182"/>
      <c r="FSG346" s="182"/>
      <c r="FSH346" s="182"/>
      <c r="FSI346" s="182"/>
      <c r="FSJ346" s="182"/>
      <c r="FSK346" s="182"/>
      <c r="FSL346" s="182"/>
      <c r="FSM346" s="182"/>
      <c r="FSN346" s="182"/>
      <c r="FSO346" s="182"/>
      <c r="FSP346" s="182"/>
      <c r="FSQ346" s="182"/>
      <c r="FSR346" s="182"/>
      <c r="FSS346" s="182"/>
      <c r="FST346" s="182"/>
      <c r="FSU346" s="182"/>
      <c r="FSV346" s="182"/>
      <c r="FSW346" s="182"/>
      <c r="FSX346" s="182"/>
      <c r="FSY346" s="182"/>
      <c r="FSZ346" s="182"/>
      <c r="FTA346" s="182"/>
      <c r="FTB346" s="182"/>
      <c r="FTC346" s="182"/>
      <c r="FTD346" s="182"/>
      <c r="FTE346" s="182"/>
      <c r="FTF346" s="182"/>
      <c r="FTG346" s="182"/>
      <c r="FTH346" s="182"/>
      <c r="FTI346" s="182"/>
      <c r="FTJ346" s="182"/>
      <c r="FTK346" s="182"/>
      <c r="FTL346" s="182"/>
      <c r="FTM346" s="182"/>
      <c r="FTN346" s="182"/>
      <c r="FTO346" s="182"/>
      <c r="FTP346" s="182"/>
      <c r="FTQ346" s="182"/>
      <c r="FTR346" s="182"/>
      <c r="FTS346" s="182"/>
      <c r="FTT346" s="182"/>
      <c r="FTU346" s="182"/>
      <c r="FTV346" s="182"/>
      <c r="FTW346" s="182"/>
      <c r="FTX346" s="182"/>
      <c r="FTY346" s="182"/>
      <c r="FTZ346" s="182"/>
      <c r="FUA346" s="182"/>
      <c r="FUB346" s="182"/>
      <c r="FUC346" s="182"/>
      <c r="FUD346" s="182"/>
      <c r="FUE346" s="182"/>
      <c r="FUF346" s="182"/>
      <c r="FUG346" s="182"/>
      <c r="FUH346" s="182"/>
      <c r="FUI346" s="182"/>
      <c r="FUJ346" s="182"/>
      <c r="FUK346" s="182"/>
      <c r="FUL346" s="182"/>
      <c r="FUM346" s="182"/>
      <c r="FUN346" s="182"/>
      <c r="FUO346" s="182"/>
      <c r="FUP346" s="182"/>
      <c r="FUQ346" s="182"/>
      <c r="FUR346" s="182"/>
      <c r="FUS346" s="182"/>
      <c r="FUT346" s="182"/>
      <c r="FUU346" s="182"/>
      <c r="FUV346" s="182"/>
      <c r="FUW346" s="182"/>
      <c r="FUX346" s="182"/>
      <c r="FUY346" s="182"/>
      <c r="FUZ346" s="182"/>
      <c r="FVA346" s="182"/>
      <c r="FVB346" s="182"/>
      <c r="FVC346" s="182"/>
      <c r="FVD346" s="182"/>
      <c r="FVE346" s="182"/>
      <c r="FVF346" s="182"/>
      <c r="FVG346" s="182"/>
      <c r="FVH346" s="182"/>
      <c r="FVI346" s="182"/>
      <c r="FVJ346" s="182"/>
      <c r="FVK346" s="182"/>
      <c r="FVL346" s="182"/>
      <c r="FVM346" s="182"/>
      <c r="FVN346" s="182"/>
      <c r="FVO346" s="182"/>
      <c r="FVP346" s="182"/>
      <c r="FVQ346" s="182"/>
      <c r="FVR346" s="182"/>
      <c r="FVS346" s="182"/>
      <c r="FVT346" s="182"/>
      <c r="FVU346" s="182"/>
      <c r="FVV346" s="182"/>
      <c r="FVW346" s="182"/>
      <c r="FVX346" s="182"/>
      <c r="FVY346" s="182"/>
      <c r="FVZ346" s="182"/>
      <c r="FWA346" s="182"/>
      <c r="FWB346" s="182"/>
      <c r="FWC346" s="182"/>
      <c r="FWD346" s="182"/>
      <c r="FWE346" s="182"/>
      <c r="FWF346" s="182"/>
      <c r="FWG346" s="182"/>
      <c r="FWH346" s="182"/>
      <c r="FWI346" s="182"/>
      <c r="FWJ346" s="182"/>
      <c r="FWK346" s="182"/>
      <c r="FWL346" s="182"/>
      <c r="FWM346" s="182"/>
      <c r="FWN346" s="182"/>
      <c r="FWO346" s="182"/>
      <c r="FWP346" s="182"/>
      <c r="FWQ346" s="182"/>
      <c r="FWR346" s="182"/>
      <c r="FWS346" s="182"/>
      <c r="FWT346" s="182"/>
      <c r="FWU346" s="182"/>
      <c r="FWV346" s="182"/>
      <c r="FWW346" s="182"/>
      <c r="FWX346" s="182"/>
      <c r="FWY346" s="182"/>
      <c r="FWZ346" s="182"/>
      <c r="FXA346" s="182"/>
      <c r="FXB346" s="182"/>
      <c r="FXC346" s="182"/>
      <c r="FXD346" s="182"/>
      <c r="FXE346" s="182"/>
      <c r="FXF346" s="182"/>
      <c r="FXG346" s="182"/>
      <c r="FXH346" s="182"/>
      <c r="FXI346" s="182"/>
      <c r="FXJ346" s="182"/>
      <c r="FXK346" s="182"/>
      <c r="FXL346" s="182"/>
      <c r="FXM346" s="182"/>
      <c r="FXN346" s="182"/>
      <c r="FXO346" s="182"/>
      <c r="FXP346" s="182"/>
      <c r="FXQ346" s="182"/>
      <c r="FXR346" s="182"/>
      <c r="FXS346" s="182"/>
      <c r="FXT346" s="182"/>
      <c r="FXU346" s="182"/>
      <c r="FXV346" s="182"/>
      <c r="FXW346" s="182"/>
      <c r="FXX346" s="182"/>
      <c r="FXY346" s="182"/>
      <c r="FXZ346" s="182"/>
      <c r="FYA346" s="182"/>
      <c r="FYB346" s="182"/>
      <c r="FYC346" s="182"/>
      <c r="FYD346" s="182"/>
      <c r="FYE346" s="182"/>
      <c r="FYF346" s="182"/>
      <c r="FYG346" s="182"/>
      <c r="FYH346" s="182"/>
      <c r="FYI346" s="182"/>
      <c r="FYJ346" s="182"/>
      <c r="FYK346" s="182"/>
      <c r="FYL346" s="182"/>
      <c r="FYM346" s="182"/>
      <c r="FYN346" s="182"/>
      <c r="FYO346" s="182"/>
      <c r="FYP346" s="182"/>
      <c r="FYQ346" s="182"/>
      <c r="FYR346" s="182"/>
      <c r="FYS346" s="182"/>
      <c r="FYT346" s="182"/>
      <c r="FYU346" s="182"/>
      <c r="FYV346" s="182"/>
      <c r="FYW346" s="182"/>
      <c r="FYX346" s="182"/>
      <c r="FYY346" s="182"/>
      <c r="FYZ346" s="182"/>
      <c r="FZA346" s="182"/>
      <c r="FZB346" s="182"/>
      <c r="FZC346" s="182"/>
      <c r="FZD346" s="182"/>
      <c r="FZE346" s="182"/>
      <c r="FZF346" s="182"/>
      <c r="FZG346" s="182"/>
      <c r="FZH346" s="182"/>
      <c r="FZI346" s="182"/>
      <c r="FZJ346" s="182"/>
      <c r="FZK346" s="182"/>
      <c r="FZL346" s="182"/>
      <c r="FZM346" s="182"/>
      <c r="FZN346" s="182"/>
      <c r="FZO346" s="182"/>
      <c r="FZP346" s="182"/>
      <c r="FZQ346" s="182"/>
      <c r="FZR346" s="182"/>
      <c r="FZS346" s="182"/>
      <c r="FZT346" s="182"/>
      <c r="FZU346" s="182"/>
      <c r="FZV346" s="182"/>
      <c r="FZW346" s="182"/>
      <c r="FZX346" s="182"/>
      <c r="FZY346" s="182"/>
      <c r="FZZ346" s="182"/>
      <c r="GAA346" s="182"/>
      <c r="GAB346" s="182"/>
      <c r="GAC346" s="182"/>
      <c r="GAD346" s="182"/>
      <c r="GAE346" s="182"/>
      <c r="GAF346" s="182"/>
      <c r="GAG346" s="182"/>
      <c r="GAH346" s="182"/>
      <c r="GAI346" s="182"/>
      <c r="GAJ346" s="182"/>
      <c r="GAK346" s="182"/>
      <c r="GAL346" s="182"/>
      <c r="GAM346" s="182"/>
      <c r="GAN346" s="182"/>
      <c r="GAO346" s="182"/>
      <c r="GAP346" s="182"/>
      <c r="GAQ346" s="182"/>
      <c r="GAR346" s="182"/>
      <c r="GAS346" s="182"/>
      <c r="GAT346" s="182"/>
      <c r="GAU346" s="182"/>
      <c r="GAV346" s="182"/>
      <c r="GAW346" s="182"/>
      <c r="GAX346" s="182"/>
      <c r="GAY346" s="182"/>
      <c r="GAZ346" s="182"/>
      <c r="GBA346" s="182"/>
      <c r="GBB346" s="182"/>
      <c r="GBC346" s="182"/>
      <c r="GBD346" s="182"/>
      <c r="GBE346" s="182"/>
      <c r="GBF346" s="182"/>
      <c r="GBG346" s="182"/>
      <c r="GBH346" s="182"/>
      <c r="GBI346" s="182"/>
      <c r="GBJ346" s="182"/>
      <c r="GBK346" s="182"/>
      <c r="GBL346" s="182"/>
      <c r="GBM346" s="182"/>
      <c r="GBN346" s="182"/>
      <c r="GBO346" s="182"/>
      <c r="GBP346" s="182"/>
      <c r="GBQ346" s="182"/>
      <c r="GBR346" s="182"/>
      <c r="GBS346" s="182"/>
      <c r="GBT346" s="182"/>
      <c r="GBU346" s="182"/>
      <c r="GBV346" s="182"/>
      <c r="GBW346" s="182"/>
      <c r="GBX346" s="182"/>
      <c r="GBY346" s="182"/>
      <c r="GBZ346" s="182"/>
      <c r="GCA346" s="182"/>
      <c r="GCB346" s="182"/>
      <c r="GCC346" s="182"/>
      <c r="GCD346" s="182"/>
      <c r="GCE346" s="182"/>
      <c r="GCF346" s="182"/>
      <c r="GCG346" s="182"/>
      <c r="GCH346" s="182"/>
      <c r="GCI346" s="182"/>
      <c r="GCJ346" s="182"/>
      <c r="GCK346" s="182"/>
      <c r="GCL346" s="182"/>
      <c r="GCM346" s="182"/>
      <c r="GCN346" s="182"/>
      <c r="GCO346" s="182"/>
      <c r="GCP346" s="182"/>
      <c r="GCQ346" s="182"/>
      <c r="GCR346" s="182"/>
      <c r="GCS346" s="182"/>
      <c r="GCT346" s="182"/>
      <c r="GCU346" s="182"/>
      <c r="GCV346" s="182"/>
      <c r="GCW346" s="182"/>
      <c r="GCX346" s="182"/>
      <c r="GCY346" s="182"/>
      <c r="GCZ346" s="182"/>
      <c r="GDA346" s="182"/>
      <c r="GDB346" s="182"/>
      <c r="GDC346" s="182"/>
      <c r="GDD346" s="182"/>
      <c r="GDE346" s="182"/>
      <c r="GDF346" s="182"/>
      <c r="GDG346" s="182"/>
      <c r="GDH346" s="182"/>
      <c r="GDI346" s="182"/>
      <c r="GDJ346" s="182"/>
      <c r="GDK346" s="182"/>
      <c r="GDL346" s="182"/>
      <c r="GDM346" s="182"/>
      <c r="GDN346" s="182"/>
      <c r="GDO346" s="182"/>
      <c r="GDP346" s="182"/>
      <c r="GDQ346" s="182"/>
      <c r="GDR346" s="182"/>
      <c r="GDS346" s="182"/>
      <c r="GDT346" s="182"/>
      <c r="GDU346" s="182"/>
      <c r="GDV346" s="182"/>
      <c r="GDW346" s="182"/>
      <c r="GDX346" s="182"/>
      <c r="GDY346" s="182"/>
      <c r="GDZ346" s="182"/>
      <c r="GEA346" s="182"/>
      <c r="GEB346" s="182"/>
      <c r="GEC346" s="182"/>
      <c r="GED346" s="182"/>
      <c r="GEE346" s="182"/>
      <c r="GEF346" s="182"/>
      <c r="GEG346" s="182"/>
      <c r="GEH346" s="182"/>
      <c r="GEI346" s="182"/>
      <c r="GEJ346" s="182"/>
      <c r="GEK346" s="182"/>
      <c r="GEL346" s="182"/>
      <c r="GEM346" s="182"/>
      <c r="GEN346" s="182"/>
      <c r="GEO346" s="182"/>
      <c r="GEP346" s="182"/>
      <c r="GEQ346" s="182"/>
      <c r="GER346" s="182"/>
      <c r="GES346" s="182"/>
      <c r="GET346" s="182"/>
      <c r="GEU346" s="182"/>
      <c r="GEV346" s="182"/>
      <c r="GEW346" s="182"/>
      <c r="GEX346" s="182"/>
      <c r="GEY346" s="182"/>
      <c r="GEZ346" s="182"/>
      <c r="GFA346" s="182"/>
      <c r="GFB346" s="182"/>
      <c r="GFC346" s="182"/>
      <c r="GFD346" s="182"/>
      <c r="GFE346" s="182"/>
      <c r="GFF346" s="182"/>
      <c r="GFG346" s="182"/>
      <c r="GFH346" s="182"/>
      <c r="GFI346" s="182"/>
      <c r="GFJ346" s="182"/>
      <c r="GFK346" s="182"/>
      <c r="GFL346" s="182"/>
      <c r="GFM346" s="182"/>
      <c r="GFN346" s="182"/>
      <c r="GFO346" s="182"/>
      <c r="GFP346" s="182"/>
      <c r="GFQ346" s="182"/>
      <c r="GFR346" s="182"/>
      <c r="GFS346" s="182"/>
      <c r="GFT346" s="182"/>
      <c r="GFU346" s="182"/>
      <c r="GFV346" s="182"/>
      <c r="GFW346" s="182"/>
      <c r="GFX346" s="182"/>
      <c r="GFY346" s="182"/>
      <c r="GFZ346" s="182"/>
      <c r="GGA346" s="182"/>
      <c r="GGB346" s="182"/>
      <c r="GGC346" s="182"/>
      <c r="GGD346" s="182"/>
      <c r="GGE346" s="182"/>
      <c r="GGF346" s="182"/>
      <c r="GGG346" s="182"/>
      <c r="GGH346" s="182"/>
      <c r="GGI346" s="182"/>
      <c r="GGJ346" s="182"/>
      <c r="GGK346" s="182"/>
      <c r="GGL346" s="182"/>
      <c r="GGM346" s="182"/>
      <c r="GGN346" s="182"/>
      <c r="GGO346" s="182"/>
      <c r="GGP346" s="182"/>
      <c r="GGQ346" s="182"/>
      <c r="GGR346" s="182"/>
      <c r="GGS346" s="182"/>
      <c r="GGT346" s="182"/>
      <c r="GGU346" s="182"/>
      <c r="GGV346" s="182"/>
      <c r="GGW346" s="182"/>
      <c r="GGX346" s="182"/>
      <c r="GGY346" s="182"/>
      <c r="GGZ346" s="182"/>
      <c r="GHA346" s="182"/>
      <c r="GHB346" s="182"/>
      <c r="GHC346" s="182"/>
      <c r="GHD346" s="182"/>
      <c r="GHE346" s="182"/>
      <c r="GHF346" s="182"/>
      <c r="GHG346" s="182"/>
      <c r="GHH346" s="182"/>
      <c r="GHI346" s="182"/>
      <c r="GHJ346" s="182"/>
      <c r="GHK346" s="182"/>
      <c r="GHL346" s="182"/>
      <c r="GHM346" s="182"/>
      <c r="GHN346" s="182"/>
      <c r="GHO346" s="182"/>
      <c r="GHP346" s="182"/>
      <c r="GHQ346" s="182"/>
      <c r="GHR346" s="182"/>
      <c r="GHS346" s="182"/>
      <c r="GHT346" s="182"/>
      <c r="GHU346" s="182"/>
      <c r="GHV346" s="182"/>
      <c r="GHW346" s="182"/>
      <c r="GHX346" s="182"/>
      <c r="GHY346" s="182"/>
      <c r="GHZ346" s="182"/>
      <c r="GIA346" s="182"/>
      <c r="GIB346" s="182"/>
      <c r="GIC346" s="182"/>
      <c r="GID346" s="182"/>
      <c r="GIE346" s="182"/>
      <c r="GIF346" s="182"/>
      <c r="GIG346" s="182"/>
      <c r="GIH346" s="182"/>
      <c r="GII346" s="182"/>
      <c r="GIJ346" s="182"/>
      <c r="GIK346" s="182"/>
      <c r="GIL346" s="182"/>
      <c r="GIM346" s="182"/>
      <c r="GIN346" s="182"/>
      <c r="GIO346" s="182"/>
      <c r="GIP346" s="182"/>
      <c r="GIQ346" s="182"/>
      <c r="GIR346" s="182"/>
      <c r="GIS346" s="182"/>
      <c r="GIT346" s="182"/>
      <c r="GIU346" s="182"/>
      <c r="GIV346" s="182"/>
      <c r="GIW346" s="182"/>
      <c r="GIX346" s="182"/>
      <c r="GIY346" s="182"/>
      <c r="GIZ346" s="182"/>
      <c r="GJA346" s="182"/>
      <c r="GJB346" s="182"/>
      <c r="GJC346" s="182"/>
      <c r="GJD346" s="182"/>
      <c r="GJE346" s="182"/>
      <c r="GJF346" s="182"/>
      <c r="GJG346" s="182"/>
      <c r="GJH346" s="182"/>
      <c r="GJI346" s="182"/>
      <c r="GJJ346" s="182"/>
      <c r="GJK346" s="182"/>
      <c r="GJL346" s="182"/>
      <c r="GJM346" s="182"/>
      <c r="GJN346" s="182"/>
      <c r="GJO346" s="182"/>
      <c r="GJP346" s="182"/>
      <c r="GJQ346" s="182"/>
      <c r="GJR346" s="182"/>
      <c r="GJS346" s="182"/>
      <c r="GJT346" s="182"/>
      <c r="GJU346" s="182"/>
      <c r="GJV346" s="182"/>
      <c r="GJW346" s="182"/>
      <c r="GJX346" s="182"/>
      <c r="GJY346" s="182"/>
      <c r="GJZ346" s="182"/>
      <c r="GKA346" s="182"/>
      <c r="GKB346" s="182"/>
      <c r="GKC346" s="182"/>
      <c r="GKD346" s="182"/>
      <c r="GKE346" s="182"/>
      <c r="GKF346" s="182"/>
      <c r="GKG346" s="182"/>
      <c r="GKH346" s="182"/>
      <c r="GKI346" s="182"/>
      <c r="GKJ346" s="182"/>
      <c r="GKK346" s="182"/>
      <c r="GKL346" s="182"/>
      <c r="GKM346" s="182"/>
      <c r="GKN346" s="182"/>
      <c r="GKO346" s="182"/>
      <c r="GKP346" s="182"/>
      <c r="GKQ346" s="182"/>
      <c r="GKR346" s="182"/>
      <c r="GKS346" s="182"/>
      <c r="GKT346" s="182"/>
      <c r="GKU346" s="182"/>
      <c r="GKV346" s="182"/>
      <c r="GKW346" s="182"/>
      <c r="GKX346" s="182"/>
      <c r="GKY346" s="182"/>
      <c r="GKZ346" s="182"/>
      <c r="GLA346" s="182"/>
      <c r="GLB346" s="182"/>
      <c r="GLC346" s="182"/>
      <c r="GLD346" s="182"/>
      <c r="GLE346" s="182"/>
      <c r="GLF346" s="182"/>
      <c r="GLG346" s="182"/>
      <c r="GLH346" s="182"/>
      <c r="GLI346" s="182"/>
      <c r="GLJ346" s="182"/>
      <c r="GLK346" s="182"/>
      <c r="GLL346" s="182"/>
      <c r="GLM346" s="182"/>
      <c r="GLN346" s="182"/>
      <c r="GLO346" s="182"/>
      <c r="GLP346" s="182"/>
      <c r="GLQ346" s="182"/>
      <c r="GLR346" s="182"/>
      <c r="GLS346" s="182"/>
      <c r="GLT346" s="182"/>
      <c r="GLU346" s="182"/>
      <c r="GLV346" s="182"/>
      <c r="GLW346" s="182"/>
      <c r="GLX346" s="182"/>
      <c r="GLY346" s="182"/>
      <c r="GLZ346" s="182"/>
      <c r="GMA346" s="182"/>
      <c r="GMB346" s="182"/>
      <c r="GMC346" s="182"/>
      <c r="GMD346" s="182"/>
      <c r="GME346" s="182"/>
      <c r="GMF346" s="182"/>
      <c r="GMG346" s="182"/>
      <c r="GMH346" s="182"/>
      <c r="GMI346" s="182"/>
      <c r="GMJ346" s="182"/>
      <c r="GMK346" s="182"/>
      <c r="GML346" s="182"/>
      <c r="GMM346" s="182"/>
      <c r="GMN346" s="182"/>
      <c r="GMO346" s="182"/>
      <c r="GMP346" s="182"/>
      <c r="GMQ346" s="182"/>
      <c r="GMR346" s="182"/>
      <c r="GMS346" s="182"/>
      <c r="GMT346" s="182"/>
      <c r="GMU346" s="182"/>
      <c r="GMV346" s="182"/>
      <c r="GMW346" s="182"/>
      <c r="GMX346" s="182"/>
      <c r="GMY346" s="182"/>
      <c r="GMZ346" s="182"/>
      <c r="GNA346" s="182"/>
      <c r="GNB346" s="182"/>
      <c r="GNC346" s="182"/>
      <c r="GND346" s="182"/>
      <c r="GNE346" s="182"/>
      <c r="GNF346" s="182"/>
      <c r="GNG346" s="182"/>
      <c r="GNH346" s="182"/>
      <c r="GNI346" s="182"/>
      <c r="GNJ346" s="182"/>
      <c r="GNK346" s="182"/>
      <c r="GNL346" s="182"/>
      <c r="GNM346" s="182"/>
      <c r="GNN346" s="182"/>
      <c r="GNO346" s="182"/>
      <c r="GNP346" s="182"/>
      <c r="GNQ346" s="182"/>
      <c r="GNR346" s="182"/>
      <c r="GNS346" s="182"/>
      <c r="GNT346" s="182"/>
      <c r="GNU346" s="182"/>
      <c r="GNV346" s="182"/>
      <c r="GNW346" s="182"/>
      <c r="GNX346" s="182"/>
      <c r="GNY346" s="182"/>
      <c r="GNZ346" s="182"/>
      <c r="GOA346" s="182"/>
      <c r="GOB346" s="182"/>
      <c r="GOC346" s="182"/>
      <c r="GOD346" s="182"/>
      <c r="GOE346" s="182"/>
      <c r="GOF346" s="182"/>
      <c r="GOG346" s="182"/>
      <c r="GOH346" s="182"/>
      <c r="GOI346" s="182"/>
      <c r="GOJ346" s="182"/>
      <c r="GOK346" s="182"/>
      <c r="GOL346" s="182"/>
      <c r="GOM346" s="182"/>
      <c r="GON346" s="182"/>
      <c r="GOO346" s="182"/>
      <c r="GOP346" s="182"/>
      <c r="GOQ346" s="182"/>
      <c r="GOR346" s="182"/>
      <c r="GOS346" s="182"/>
      <c r="GOT346" s="182"/>
      <c r="GOU346" s="182"/>
      <c r="GOV346" s="182"/>
      <c r="GOW346" s="182"/>
      <c r="GOX346" s="182"/>
      <c r="GOY346" s="182"/>
      <c r="GOZ346" s="182"/>
      <c r="GPA346" s="182"/>
      <c r="GPB346" s="182"/>
      <c r="GPC346" s="182"/>
      <c r="GPD346" s="182"/>
      <c r="GPE346" s="182"/>
      <c r="GPF346" s="182"/>
      <c r="GPG346" s="182"/>
      <c r="GPH346" s="182"/>
      <c r="GPI346" s="182"/>
      <c r="GPJ346" s="182"/>
      <c r="GPK346" s="182"/>
      <c r="GPL346" s="182"/>
      <c r="GPM346" s="182"/>
      <c r="GPN346" s="182"/>
      <c r="GPO346" s="182"/>
      <c r="GPP346" s="182"/>
      <c r="GPQ346" s="182"/>
      <c r="GPR346" s="182"/>
      <c r="GPS346" s="182"/>
      <c r="GPT346" s="182"/>
      <c r="GPU346" s="182"/>
      <c r="GPV346" s="182"/>
      <c r="GPW346" s="182"/>
      <c r="GPX346" s="182"/>
      <c r="GPY346" s="182"/>
      <c r="GPZ346" s="182"/>
      <c r="GQA346" s="182"/>
      <c r="GQB346" s="182"/>
      <c r="GQC346" s="182"/>
      <c r="GQD346" s="182"/>
      <c r="GQE346" s="182"/>
      <c r="GQF346" s="182"/>
      <c r="GQG346" s="182"/>
      <c r="GQH346" s="182"/>
      <c r="GQI346" s="182"/>
      <c r="GQJ346" s="182"/>
      <c r="GQK346" s="182"/>
      <c r="GQL346" s="182"/>
      <c r="GQM346" s="182"/>
      <c r="GQN346" s="182"/>
      <c r="GQO346" s="182"/>
      <c r="GQP346" s="182"/>
      <c r="GQQ346" s="182"/>
      <c r="GQR346" s="182"/>
      <c r="GQS346" s="182"/>
      <c r="GQT346" s="182"/>
      <c r="GQU346" s="182"/>
      <c r="GQV346" s="182"/>
      <c r="GQW346" s="182"/>
      <c r="GQX346" s="182"/>
      <c r="GQY346" s="182"/>
      <c r="GQZ346" s="182"/>
      <c r="GRA346" s="182"/>
      <c r="GRB346" s="182"/>
      <c r="GRC346" s="182"/>
      <c r="GRD346" s="182"/>
      <c r="GRE346" s="182"/>
      <c r="GRF346" s="182"/>
      <c r="GRG346" s="182"/>
      <c r="GRH346" s="182"/>
      <c r="GRI346" s="182"/>
      <c r="GRJ346" s="182"/>
      <c r="GRK346" s="182"/>
      <c r="GRL346" s="182"/>
      <c r="GRM346" s="182"/>
      <c r="GRN346" s="182"/>
      <c r="GRO346" s="182"/>
      <c r="GRP346" s="182"/>
      <c r="GRQ346" s="182"/>
      <c r="GRR346" s="182"/>
      <c r="GRS346" s="182"/>
      <c r="GRT346" s="182"/>
      <c r="GRU346" s="182"/>
      <c r="GRV346" s="182"/>
      <c r="GRW346" s="182"/>
      <c r="GRX346" s="182"/>
      <c r="GRY346" s="182"/>
      <c r="GRZ346" s="182"/>
      <c r="GSA346" s="182"/>
      <c r="GSB346" s="182"/>
      <c r="GSC346" s="182"/>
      <c r="GSD346" s="182"/>
      <c r="GSE346" s="182"/>
      <c r="GSF346" s="182"/>
      <c r="GSG346" s="182"/>
      <c r="GSH346" s="182"/>
      <c r="GSI346" s="182"/>
      <c r="GSJ346" s="182"/>
      <c r="GSK346" s="182"/>
      <c r="GSL346" s="182"/>
      <c r="GSM346" s="182"/>
      <c r="GSN346" s="182"/>
      <c r="GSO346" s="182"/>
      <c r="GSP346" s="182"/>
      <c r="GSQ346" s="182"/>
      <c r="GSR346" s="182"/>
      <c r="GSS346" s="182"/>
      <c r="GST346" s="182"/>
      <c r="GSU346" s="182"/>
      <c r="GSV346" s="182"/>
      <c r="GSW346" s="182"/>
      <c r="GSX346" s="182"/>
      <c r="GSY346" s="182"/>
      <c r="GSZ346" s="182"/>
      <c r="GTA346" s="182"/>
      <c r="GTB346" s="182"/>
      <c r="GTC346" s="182"/>
      <c r="GTD346" s="182"/>
      <c r="GTE346" s="182"/>
      <c r="GTF346" s="182"/>
      <c r="GTG346" s="182"/>
      <c r="GTH346" s="182"/>
      <c r="GTI346" s="182"/>
      <c r="GTJ346" s="182"/>
      <c r="GTK346" s="182"/>
      <c r="GTL346" s="182"/>
      <c r="GTM346" s="182"/>
      <c r="GTN346" s="182"/>
      <c r="GTO346" s="182"/>
      <c r="GTP346" s="182"/>
      <c r="GTQ346" s="182"/>
      <c r="GTR346" s="182"/>
      <c r="GTS346" s="182"/>
      <c r="GTT346" s="182"/>
      <c r="GTU346" s="182"/>
      <c r="GTV346" s="182"/>
      <c r="GTW346" s="182"/>
      <c r="GTX346" s="182"/>
      <c r="GTY346" s="182"/>
      <c r="GTZ346" s="182"/>
      <c r="GUA346" s="182"/>
      <c r="GUB346" s="182"/>
      <c r="GUC346" s="182"/>
      <c r="GUD346" s="182"/>
      <c r="GUE346" s="182"/>
      <c r="GUF346" s="182"/>
      <c r="GUG346" s="182"/>
      <c r="GUH346" s="182"/>
      <c r="GUI346" s="182"/>
      <c r="GUJ346" s="182"/>
      <c r="GUK346" s="182"/>
      <c r="GUL346" s="182"/>
      <c r="GUM346" s="182"/>
      <c r="GUN346" s="182"/>
      <c r="GUO346" s="182"/>
      <c r="GUP346" s="182"/>
      <c r="GUQ346" s="182"/>
      <c r="GUR346" s="182"/>
      <c r="GUS346" s="182"/>
      <c r="GUT346" s="182"/>
      <c r="GUU346" s="182"/>
      <c r="GUV346" s="182"/>
      <c r="GUW346" s="182"/>
      <c r="GUX346" s="182"/>
      <c r="GUY346" s="182"/>
      <c r="GUZ346" s="182"/>
      <c r="GVA346" s="182"/>
      <c r="GVB346" s="182"/>
      <c r="GVC346" s="182"/>
      <c r="GVD346" s="182"/>
      <c r="GVE346" s="182"/>
      <c r="GVF346" s="182"/>
      <c r="GVG346" s="182"/>
      <c r="GVH346" s="182"/>
      <c r="GVI346" s="182"/>
      <c r="GVJ346" s="182"/>
      <c r="GVK346" s="182"/>
      <c r="GVL346" s="182"/>
      <c r="GVM346" s="182"/>
      <c r="GVN346" s="182"/>
      <c r="GVO346" s="182"/>
      <c r="GVP346" s="182"/>
      <c r="GVQ346" s="182"/>
      <c r="GVR346" s="182"/>
      <c r="GVS346" s="182"/>
      <c r="GVT346" s="182"/>
      <c r="GVU346" s="182"/>
      <c r="GVV346" s="182"/>
      <c r="GVW346" s="182"/>
      <c r="GVX346" s="182"/>
      <c r="GVY346" s="182"/>
      <c r="GVZ346" s="182"/>
      <c r="GWA346" s="182"/>
      <c r="GWB346" s="182"/>
      <c r="GWC346" s="182"/>
      <c r="GWD346" s="182"/>
      <c r="GWE346" s="182"/>
      <c r="GWF346" s="182"/>
      <c r="GWG346" s="182"/>
      <c r="GWH346" s="182"/>
      <c r="GWI346" s="182"/>
      <c r="GWJ346" s="182"/>
      <c r="GWK346" s="182"/>
      <c r="GWL346" s="182"/>
      <c r="GWM346" s="182"/>
      <c r="GWN346" s="182"/>
      <c r="GWO346" s="182"/>
      <c r="GWP346" s="182"/>
      <c r="GWQ346" s="182"/>
      <c r="GWR346" s="182"/>
      <c r="GWS346" s="182"/>
      <c r="GWT346" s="182"/>
      <c r="GWU346" s="182"/>
      <c r="GWV346" s="182"/>
      <c r="GWW346" s="182"/>
      <c r="GWX346" s="182"/>
      <c r="GWY346" s="182"/>
      <c r="GWZ346" s="182"/>
      <c r="GXA346" s="182"/>
      <c r="GXB346" s="182"/>
      <c r="GXC346" s="182"/>
      <c r="GXD346" s="182"/>
      <c r="GXE346" s="182"/>
      <c r="GXF346" s="182"/>
      <c r="GXG346" s="182"/>
      <c r="GXH346" s="182"/>
      <c r="GXI346" s="182"/>
      <c r="GXJ346" s="182"/>
      <c r="GXK346" s="182"/>
      <c r="GXL346" s="182"/>
      <c r="GXM346" s="182"/>
      <c r="GXN346" s="182"/>
      <c r="GXO346" s="182"/>
      <c r="GXP346" s="182"/>
      <c r="GXQ346" s="182"/>
      <c r="GXR346" s="182"/>
      <c r="GXS346" s="182"/>
      <c r="GXT346" s="182"/>
      <c r="GXU346" s="182"/>
      <c r="GXV346" s="182"/>
      <c r="GXW346" s="182"/>
      <c r="GXX346" s="182"/>
      <c r="GXY346" s="182"/>
      <c r="GXZ346" s="182"/>
      <c r="GYA346" s="182"/>
      <c r="GYB346" s="182"/>
      <c r="GYC346" s="182"/>
      <c r="GYD346" s="182"/>
      <c r="GYE346" s="182"/>
      <c r="GYF346" s="182"/>
      <c r="GYG346" s="182"/>
      <c r="GYH346" s="182"/>
      <c r="GYI346" s="182"/>
      <c r="GYJ346" s="182"/>
      <c r="GYK346" s="182"/>
      <c r="GYL346" s="182"/>
      <c r="GYM346" s="182"/>
      <c r="GYN346" s="182"/>
      <c r="GYO346" s="182"/>
      <c r="GYP346" s="182"/>
      <c r="GYQ346" s="182"/>
      <c r="GYR346" s="182"/>
      <c r="GYS346" s="182"/>
      <c r="GYT346" s="182"/>
      <c r="GYU346" s="182"/>
      <c r="GYV346" s="182"/>
      <c r="GYW346" s="182"/>
      <c r="GYX346" s="182"/>
      <c r="GYY346" s="182"/>
      <c r="GYZ346" s="182"/>
      <c r="GZA346" s="182"/>
      <c r="GZB346" s="182"/>
      <c r="GZC346" s="182"/>
      <c r="GZD346" s="182"/>
      <c r="GZE346" s="182"/>
      <c r="GZF346" s="182"/>
      <c r="GZG346" s="182"/>
      <c r="GZH346" s="182"/>
      <c r="GZI346" s="182"/>
      <c r="GZJ346" s="182"/>
      <c r="GZK346" s="182"/>
      <c r="GZL346" s="182"/>
      <c r="GZM346" s="182"/>
      <c r="GZN346" s="182"/>
      <c r="GZO346" s="182"/>
      <c r="GZP346" s="182"/>
      <c r="GZQ346" s="182"/>
      <c r="GZR346" s="182"/>
      <c r="GZS346" s="182"/>
      <c r="GZT346" s="182"/>
      <c r="GZU346" s="182"/>
      <c r="GZV346" s="182"/>
      <c r="GZW346" s="182"/>
      <c r="GZX346" s="182"/>
      <c r="GZY346" s="182"/>
      <c r="GZZ346" s="182"/>
      <c r="HAA346" s="182"/>
      <c r="HAB346" s="182"/>
      <c r="HAC346" s="182"/>
      <c r="HAD346" s="182"/>
      <c r="HAE346" s="182"/>
      <c r="HAF346" s="182"/>
      <c r="HAG346" s="182"/>
      <c r="HAH346" s="182"/>
      <c r="HAI346" s="182"/>
      <c r="HAJ346" s="182"/>
      <c r="HAK346" s="182"/>
      <c r="HAL346" s="182"/>
      <c r="HAM346" s="182"/>
      <c r="HAN346" s="182"/>
      <c r="HAO346" s="182"/>
      <c r="HAP346" s="182"/>
      <c r="HAQ346" s="182"/>
      <c r="HAR346" s="182"/>
      <c r="HAS346" s="182"/>
      <c r="HAT346" s="182"/>
      <c r="HAU346" s="182"/>
      <c r="HAV346" s="182"/>
      <c r="HAW346" s="182"/>
      <c r="HAX346" s="182"/>
      <c r="HAY346" s="182"/>
      <c r="HAZ346" s="182"/>
      <c r="HBA346" s="182"/>
      <c r="HBB346" s="182"/>
      <c r="HBC346" s="182"/>
      <c r="HBD346" s="182"/>
      <c r="HBE346" s="182"/>
      <c r="HBF346" s="182"/>
      <c r="HBG346" s="182"/>
      <c r="HBH346" s="182"/>
      <c r="HBI346" s="182"/>
      <c r="HBJ346" s="182"/>
      <c r="HBK346" s="182"/>
      <c r="HBL346" s="182"/>
      <c r="HBM346" s="182"/>
      <c r="HBN346" s="182"/>
      <c r="HBO346" s="182"/>
      <c r="HBP346" s="182"/>
      <c r="HBQ346" s="182"/>
      <c r="HBR346" s="182"/>
      <c r="HBS346" s="182"/>
      <c r="HBT346" s="182"/>
      <c r="HBU346" s="182"/>
      <c r="HBV346" s="182"/>
      <c r="HBW346" s="182"/>
      <c r="HBX346" s="182"/>
      <c r="HBY346" s="182"/>
      <c r="HBZ346" s="182"/>
      <c r="HCA346" s="182"/>
      <c r="HCB346" s="182"/>
      <c r="HCC346" s="182"/>
      <c r="HCD346" s="182"/>
      <c r="HCE346" s="182"/>
      <c r="HCF346" s="182"/>
      <c r="HCG346" s="182"/>
      <c r="HCH346" s="182"/>
      <c r="HCI346" s="182"/>
      <c r="HCJ346" s="182"/>
      <c r="HCK346" s="182"/>
      <c r="HCL346" s="182"/>
      <c r="HCM346" s="182"/>
      <c r="HCN346" s="182"/>
      <c r="HCO346" s="182"/>
      <c r="HCP346" s="182"/>
      <c r="HCQ346" s="182"/>
      <c r="HCR346" s="182"/>
      <c r="HCS346" s="182"/>
      <c r="HCT346" s="182"/>
      <c r="HCU346" s="182"/>
      <c r="HCV346" s="182"/>
      <c r="HCW346" s="182"/>
      <c r="HCX346" s="182"/>
      <c r="HCY346" s="182"/>
      <c r="HCZ346" s="182"/>
      <c r="HDA346" s="182"/>
      <c r="HDB346" s="182"/>
      <c r="HDC346" s="182"/>
      <c r="HDD346" s="182"/>
      <c r="HDE346" s="182"/>
      <c r="HDF346" s="182"/>
      <c r="HDG346" s="182"/>
      <c r="HDH346" s="182"/>
      <c r="HDI346" s="182"/>
      <c r="HDJ346" s="182"/>
      <c r="HDK346" s="182"/>
      <c r="HDL346" s="182"/>
      <c r="HDM346" s="182"/>
      <c r="HDN346" s="182"/>
      <c r="HDO346" s="182"/>
      <c r="HDP346" s="182"/>
      <c r="HDQ346" s="182"/>
      <c r="HDR346" s="182"/>
      <c r="HDS346" s="182"/>
      <c r="HDT346" s="182"/>
      <c r="HDU346" s="182"/>
      <c r="HDV346" s="182"/>
      <c r="HDW346" s="182"/>
      <c r="HDX346" s="182"/>
      <c r="HDY346" s="182"/>
      <c r="HDZ346" s="182"/>
      <c r="HEA346" s="182"/>
      <c r="HEB346" s="182"/>
      <c r="HEC346" s="182"/>
      <c r="HED346" s="182"/>
      <c r="HEE346" s="182"/>
      <c r="HEF346" s="182"/>
      <c r="HEG346" s="182"/>
      <c r="HEH346" s="182"/>
      <c r="HEI346" s="182"/>
      <c r="HEJ346" s="182"/>
      <c r="HEK346" s="182"/>
      <c r="HEL346" s="182"/>
      <c r="HEM346" s="182"/>
      <c r="HEN346" s="182"/>
      <c r="HEO346" s="182"/>
      <c r="HEP346" s="182"/>
      <c r="HEQ346" s="182"/>
      <c r="HER346" s="182"/>
      <c r="HES346" s="182"/>
      <c r="HET346" s="182"/>
      <c r="HEU346" s="182"/>
      <c r="HEV346" s="182"/>
      <c r="HEW346" s="182"/>
      <c r="HEX346" s="182"/>
      <c r="HEY346" s="182"/>
      <c r="HEZ346" s="182"/>
      <c r="HFA346" s="182"/>
      <c r="HFB346" s="182"/>
      <c r="HFC346" s="182"/>
      <c r="HFD346" s="182"/>
      <c r="HFE346" s="182"/>
      <c r="HFF346" s="182"/>
      <c r="HFG346" s="182"/>
      <c r="HFH346" s="182"/>
      <c r="HFI346" s="182"/>
      <c r="HFJ346" s="182"/>
      <c r="HFK346" s="182"/>
      <c r="HFL346" s="182"/>
      <c r="HFM346" s="182"/>
      <c r="HFN346" s="182"/>
      <c r="HFO346" s="182"/>
      <c r="HFP346" s="182"/>
      <c r="HFQ346" s="182"/>
      <c r="HFR346" s="182"/>
      <c r="HFS346" s="182"/>
      <c r="HFT346" s="182"/>
      <c r="HFU346" s="182"/>
      <c r="HFV346" s="182"/>
      <c r="HFW346" s="182"/>
      <c r="HFX346" s="182"/>
      <c r="HFY346" s="182"/>
      <c r="HFZ346" s="182"/>
      <c r="HGA346" s="182"/>
      <c r="HGB346" s="182"/>
      <c r="HGC346" s="182"/>
      <c r="HGD346" s="182"/>
      <c r="HGE346" s="182"/>
      <c r="HGF346" s="182"/>
      <c r="HGG346" s="182"/>
      <c r="HGH346" s="182"/>
      <c r="HGI346" s="182"/>
      <c r="HGJ346" s="182"/>
      <c r="HGK346" s="182"/>
      <c r="HGL346" s="182"/>
      <c r="HGM346" s="182"/>
      <c r="HGN346" s="182"/>
      <c r="HGO346" s="182"/>
      <c r="HGP346" s="182"/>
      <c r="HGQ346" s="182"/>
      <c r="HGR346" s="182"/>
      <c r="HGS346" s="182"/>
      <c r="HGT346" s="182"/>
      <c r="HGU346" s="182"/>
      <c r="HGV346" s="182"/>
      <c r="HGW346" s="182"/>
      <c r="HGX346" s="182"/>
      <c r="HGY346" s="182"/>
      <c r="HGZ346" s="182"/>
      <c r="HHA346" s="182"/>
      <c r="HHB346" s="182"/>
      <c r="HHC346" s="182"/>
      <c r="HHD346" s="182"/>
      <c r="HHE346" s="182"/>
      <c r="HHF346" s="182"/>
      <c r="HHG346" s="182"/>
      <c r="HHH346" s="182"/>
      <c r="HHI346" s="182"/>
      <c r="HHJ346" s="182"/>
      <c r="HHK346" s="182"/>
      <c r="HHL346" s="182"/>
      <c r="HHM346" s="182"/>
      <c r="HHN346" s="182"/>
      <c r="HHO346" s="182"/>
      <c r="HHP346" s="182"/>
      <c r="HHQ346" s="182"/>
      <c r="HHR346" s="182"/>
      <c r="HHS346" s="182"/>
      <c r="HHT346" s="182"/>
      <c r="HHU346" s="182"/>
      <c r="HHV346" s="182"/>
      <c r="HHW346" s="182"/>
      <c r="HHX346" s="182"/>
      <c r="HHY346" s="182"/>
      <c r="HHZ346" s="182"/>
      <c r="HIA346" s="182"/>
      <c r="HIB346" s="182"/>
      <c r="HIC346" s="182"/>
      <c r="HID346" s="182"/>
      <c r="HIE346" s="182"/>
      <c r="HIF346" s="182"/>
      <c r="HIG346" s="182"/>
      <c r="HIH346" s="182"/>
      <c r="HII346" s="182"/>
      <c r="HIJ346" s="182"/>
      <c r="HIK346" s="182"/>
      <c r="HIL346" s="182"/>
      <c r="HIM346" s="182"/>
      <c r="HIN346" s="182"/>
      <c r="HIO346" s="182"/>
      <c r="HIP346" s="182"/>
      <c r="HIQ346" s="182"/>
      <c r="HIR346" s="182"/>
      <c r="HIS346" s="182"/>
      <c r="HIT346" s="182"/>
      <c r="HIU346" s="182"/>
      <c r="HIV346" s="182"/>
      <c r="HIW346" s="182"/>
      <c r="HIX346" s="182"/>
      <c r="HIY346" s="182"/>
      <c r="HIZ346" s="182"/>
      <c r="HJA346" s="182"/>
      <c r="HJB346" s="182"/>
      <c r="HJC346" s="182"/>
      <c r="HJD346" s="182"/>
      <c r="HJE346" s="182"/>
      <c r="HJF346" s="182"/>
      <c r="HJG346" s="182"/>
      <c r="HJH346" s="182"/>
      <c r="HJI346" s="182"/>
      <c r="HJJ346" s="182"/>
      <c r="HJK346" s="182"/>
      <c r="HJL346" s="182"/>
      <c r="HJM346" s="182"/>
      <c r="HJN346" s="182"/>
      <c r="HJO346" s="182"/>
      <c r="HJP346" s="182"/>
      <c r="HJQ346" s="182"/>
      <c r="HJR346" s="182"/>
      <c r="HJS346" s="182"/>
      <c r="HJT346" s="182"/>
      <c r="HJU346" s="182"/>
      <c r="HJV346" s="182"/>
      <c r="HJW346" s="182"/>
      <c r="HJX346" s="182"/>
      <c r="HJY346" s="182"/>
      <c r="HJZ346" s="182"/>
      <c r="HKA346" s="182"/>
      <c r="HKB346" s="182"/>
      <c r="HKC346" s="182"/>
      <c r="HKD346" s="182"/>
      <c r="HKE346" s="182"/>
      <c r="HKF346" s="182"/>
      <c r="HKG346" s="182"/>
      <c r="HKH346" s="182"/>
      <c r="HKI346" s="182"/>
      <c r="HKJ346" s="182"/>
      <c r="HKK346" s="182"/>
      <c r="HKL346" s="182"/>
      <c r="HKM346" s="182"/>
      <c r="HKN346" s="182"/>
      <c r="HKO346" s="182"/>
      <c r="HKP346" s="182"/>
      <c r="HKQ346" s="182"/>
      <c r="HKR346" s="182"/>
      <c r="HKS346" s="182"/>
      <c r="HKT346" s="182"/>
      <c r="HKU346" s="182"/>
      <c r="HKV346" s="182"/>
      <c r="HKW346" s="182"/>
      <c r="HKX346" s="182"/>
      <c r="HKY346" s="182"/>
      <c r="HKZ346" s="182"/>
      <c r="HLA346" s="182"/>
      <c r="HLB346" s="182"/>
      <c r="HLC346" s="182"/>
      <c r="HLD346" s="182"/>
      <c r="HLE346" s="182"/>
      <c r="HLF346" s="182"/>
      <c r="HLG346" s="182"/>
      <c r="HLH346" s="182"/>
      <c r="HLI346" s="182"/>
      <c r="HLJ346" s="182"/>
      <c r="HLK346" s="182"/>
      <c r="HLL346" s="182"/>
      <c r="HLM346" s="182"/>
      <c r="HLN346" s="182"/>
      <c r="HLO346" s="182"/>
      <c r="HLP346" s="182"/>
      <c r="HLQ346" s="182"/>
      <c r="HLR346" s="182"/>
      <c r="HLS346" s="182"/>
      <c r="HLT346" s="182"/>
      <c r="HLU346" s="182"/>
      <c r="HLV346" s="182"/>
      <c r="HLW346" s="182"/>
      <c r="HLX346" s="182"/>
      <c r="HLY346" s="182"/>
      <c r="HLZ346" s="182"/>
      <c r="HMA346" s="182"/>
      <c r="HMB346" s="182"/>
      <c r="HMC346" s="182"/>
      <c r="HMD346" s="182"/>
      <c r="HME346" s="182"/>
      <c r="HMF346" s="182"/>
      <c r="HMG346" s="182"/>
      <c r="HMH346" s="182"/>
      <c r="HMI346" s="182"/>
      <c r="HMJ346" s="182"/>
      <c r="HMK346" s="182"/>
      <c r="HML346" s="182"/>
      <c r="HMM346" s="182"/>
      <c r="HMN346" s="182"/>
      <c r="HMO346" s="182"/>
      <c r="HMP346" s="182"/>
      <c r="HMQ346" s="182"/>
      <c r="HMR346" s="182"/>
      <c r="HMS346" s="182"/>
      <c r="HMT346" s="182"/>
      <c r="HMU346" s="182"/>
      <c r="HMV346" s="182"/>
      <c r="HMW346" s="182"/>
      <c r="HMX346" s="182"/>
      <c r="HMY346" s="182"/>
      <c r="HMZ346" s="182"/>
      <c r="HNA346" s="182"/>
      <c r="HNB346" s="182"/>
      <c r="HNC346" s="182"/>
      <c r="HND346" s="182"/>
      <c r="HNE346" s="182"/>
      <c r="HNF346" s="182"/>
      <c r="HNG346" s="182"/>
      <c r="HNH346" s="182"/>
      <c r="HNI346" s="182"/>
      <c r="HNJ346" s="182"/>
      <c r="HNK346" s="182"/>
      <c r="HNL346" s="182"/>
      <c r="HNM346" s="182"/>
      <c r="HNN346" s="182"/>
      <c r="HNO346" s="182"/>
      <c r="HNP346" s="182"/>
      <c r="HNQ346" s="182"/>
      <c r="HNR346" s="182"/>
      <c r="HNS346" s="182"/>
      <c r="HNT346" s="182"/>
      <c r="HNU346" s="182"/>
      <c r="HNV346" s="182"/>
      <c r="HNW346" s="182"/>
      <c r="HNX346" s="182"/>
      <c r="HNY346" s="182"/>
      <c r="HNZ346" s="182"/>
      <c r="HOA346" s="182"/>
      <c r="HOB346" s="182"/>
      <c r="HOC346" s="182"/>
      <c r="HOD346" s="182"/>
      <c r="HOE346" s="182"/>
      <c r="HOF346" s="182"/>
      <c r="HOG346" s="182"/>
      <c r="HOH346" s="182"/>
      <c r="HOI346" s="182"/>
      <c r="HOJ346" s="182"/>
      <c r="HOK346" s="182"/>
      <c r="HOL346" s="182"/>
      <c r="HOM346" s="182"/>
      <c r="HON346" s="182"/>
      <c r="HOO346" s="182"/>
      <c r="HOP346" s="182"/>
      <c r="HOQ346" s="182"/>
      <c r="HOR346" s="182"/>
      <c r="HOS346" s="182"/>
      <c r="HOT346" s="182"/>
      <c r="HOU346" s="182"/>
      <c r="HOV346" s="182"/>
      <c r="HOW346" s="182"/>
      <c r="HOX346" s="182"/>
      <c r="HOY346" s="182"/>
      <c r="HOZ346" s="182"/>
      <c r="HPA346" s="182"/>
      <c r="HPB346" s="182"/>
      <c r="HPC346" s="182"/>
      <c r="HPD346" s="182"/>
      <c r="HPE346" s="182"/>
      <c r="HPF346" s="182"/>
      <c r="HPG346" s="182"/>
      <c r="HPH346" s="182"/>
      <c r="HPI346" s="182"/>
      <c r="HPJ346" s="182"/>
      <c r="HPK346" s="182"/>
      <c r="HPL346" s="182"/>
      <c r="HPM346" s="182"/>
      <c r="HPN346" s="182"/>
      <c r="HPO346" s="182"/>
      <c r="HPP346" s="182"/>
      <c r="HPQ346" s="182"/>
      <c r="HPR346" s="182"/>
      <c r="HPS346" s="182"/>
      <c r="HPT346" s="182"/>
      <c r="HPU346" s="182"/>
      <c r="HPV346" s="182"/>
      <c r="HPW346" s="182"/>
      <c r="HPX346" s="182"/>
      <c r="HPY346" s="182"/>
      <c r="HPZ346" s="182"/>
      <c r="HQA346" s="182"/>
      <c r="HQB346" s="182"/>
      <c r="HQC346" s="182"/>
      <c r="HQD346" s="182"/>
      <c r="HQE346" s="182"/>
      <c r="HQF346" s="182"/>
      <c r="HQG346" s="182"/>
      <c r="HQH346" s="182"/>
      <c r="HQI346" s="182"/>
      <c r="HQJ346" s="182"/>
      <c r="HQK346" s="182"/>
      <c r="HQL346" s="182"/>
      <c r="HQM346" s="182"/>
      <c r="HQN346" s="182"/>
      <c r="HQO346" s="182"/>
      <c r="HQP346" s="182"/>
      <c r="HQQ346" s="182"/>
      <c r="HQR346" s="182"/>
      <c r="HQS346" s="182"/>
      <c r="HQT346" s="182"/>
      <c r="HQU346" s="182"/>
      <c r="HQV346" s="182"/>
      <c r="HQW346" s="182"/>
      <c r="HQX346" s="182"/>
      <c r="HQY346" s="182"/>
      <c r="HQZ346" s="182"/>
      <c r="HRA346" s="182"/>
      <c r="HRB346" s="182"/>
      <c r="HRC346" s="182"/>
      <c r="HRD346" s="182"/>
      <c r="HRE346" s="182"/>
      <c r="HRF346" s="182"/>
      <c r="HRG346" s="182"/>
      <c r="HRH346" s="182"/>
      <c r="HRI346" s="182"/>
      <c r="HRJ346" s="182"/>
      <c r="HRK346" s="182"/>
      <c r="HRL346" s="182"/>
      <c r="HRM346" s="182"/>
      <c r="HRN346" s="182"/>
      <c r="HRO346" s="182"/>
      <c r="HRP346" s="182"/>
      <c r="HRQ346" s="182"/>
      <c r="HRR346" s="182"/>
      <c r="HRS346" s="182"/>
      <c r="HRT346" s="182"/>
      <c r="HRU346" s="182"/>
      <c r="HRV346" s="182"/>
      <c r="HRW346" s="182"/>
      <c r="HRX346" s="182"/>
      <c r="HRY346" s="182"/>
      <c r="HRZ346" s="182"/>
      <c r="HSA346" s="182"/>
      <c r="HSB346" s="182"/>
      <c r="HSC346" s="182"/>
      <c r="HSD346" s="182"/>
      <c r="HSE346" s="182"/>
      <c r="HSF346" s="182"/>
      <c r="HSG346" s="182"/>
      <c r="HSH346" s="182"/>
      <c r="HSI346" s="182"/>
      <c r="HSJ346" s="182"/>
      <c r="HSK346" s="182"/>
      <c r="HSL346" s="182"/>
      <c r="HSM346" s="182"/>
      <c r="HSN346" s="182"/>
      <c r="HSO346" s="182"/>
      <c r="HSP346" s="182"/>
      <c r="HSQ346" s="182"/>
      <c r="HSR346" s="182"/>
      <c r="HSS346" s="182"/>
      <c r="HST346" s="182"/>
      <c r="HSU346" s="182"/>
      <c r="HSV346" s="182"/>
      <c r="HSW346" s="182"/>
      <c r="HSX346" s="182"/>
      <c r="HSY346" s="182"/>
      <c r="HSZ346" s="182"/>
      <c r="HTA346" s="182"/>
      <c r="HTB346" s="182"/>
      <c r="HTC346" s="182"/>
      <c r="HTD346" s="182"/>
      <c r="HTE346" s="182"/>
      <c r="HTF346" s="182"/>
      <c r="HTG346" s="182"/>
      <c r="HTH346" s="182"/>
      <c r="HTI346" s="182"/>
      <c r="HTJ346" s="182"/>
      <c r="HTK346" s="182"/>
      <c r="HTL346" s="182"/>
      <c r="HTM346" s="182"/>
      <c r="HTN346" s="182"/>
      <c r="HTO346" s="182"/>
      <c r="HTP346" s="182"/>
      <c r="HTQ346" s="182"/>
      <c r="HTR346" s="182"/>
      <c r="HTS346" s="182"/>
      <c r="HTT346" s="182"/>
      <c r="HTU346" s="182"/>
      <c r="HTV346" s="182"/>
      <c r="HTW346" s="182"/>
      <c r="HTX346" s="182"/>
      <c r="HTY346" s="182"/>
      <c r="HTZ346" s="182"/>
      <c r="HUA346" s="182"/>
      <c r="HUB346" s="182"/>
      <c r="HUC346" s="182"/>
      <c r="HUD346" s="182"/>
      <c r="HUE346" s="182"/>
      <c r="HUF346" s="182"/>
      <c r="HUG346" s="182"/>
      <c r="HUH346" s="182"/>
      <c r="HUI346" s="182"/>
      <c r="HUJ346" s="182"/>
      <c r="HUK346" s="182"/>
      <c r="HUL346" s="182"/>
      <c r="HUM346" s="182"/>
      <c r="HUN346" s="182"/>
      <c r="HUO346" s="182"/>
      <c r="HUP346" s="182"/>
      <c r="HUQ346" s="182"/>
      <c r="HUR346" s="182"/>
      <c r="HUS346" s="182"/>
      <c r="HUT346" s="182"/>
      <c r="HUU346" s="182"/>
      <c r="HUV346" s="182"/>
      <c r="HUW346" s="182"/>
      <c r="HUX346" s="182"/>
      <c r="HUY346" s="182"/>
      <c r="HUZ346" s="182"/>
      <c r="HVA346" s="182"/>
      <c r="HVB346" s="182"/>
      <c r="HVC346" s="182"/>
      <c r="HVD346" s="182"/>
      <c r="HVE346" s="182"/>
      <c r="HVF346" s="182"/>
      <c r="HVG346" s="182"/>
      <c r="HVH346" s="182"/>
      <c r="HVI346" s="182"/>
      <c r="HVJ346" s="182"/>
      <c r="HVK346" s="182"/>
      <c r="HVL346" s="182"/>
      <c r="HVM346" s="182"/>
      <c r="HVN346" s="182"/>
      <c r="HVO346" s="182"/>
      <c r="HVP346" s="182"/>
      <c r="HVQ346" s="182"/>
      <c r="HVR346" s="182"/>
      <c r="HVS346" s="182"/>
      <c r="HVT346" s="182"/>
      <c r="HVU346" s="182"/>
      <c r="HVV346" s="182"/>
      <c r="HVW346" s="182"/>
      <c r="HVX346" s="182"/>
      <c r="HVY346" s="182"/>
      <c r="HVZ346" s="182"/>
      <c r="HWA346" s="182"/>
      <c r="HWB346" s="182"/>
      <c r="HWC346" s="182"/>
      <c r="HWD346" s="182"/>
      <c r="HWE346" s="182"/>
      <c r="HWF346" s="182"/>
      <c r="HWG346" s="182"/>
      <c r="HWH346" s="182"/>
      <c r="HWI346" s="182"/>
      <c r="HWJ346" s="182"/>
      <c r="HWK346" s="182"/>
      <c r="HWL346" s="182"/>
      <c r="HWM346" s="182"/>
      <c r="HWN346" s="182"/>
      <c r="HWO346" s="182"/>
      <c r="HWP346" s="182"/>
      <c r="HWQ346" s="182"/>
      <c r="HWR346" s="182"/>
      <c r="HWS346" s="182"/>
      <c r="HWT346" s="182"/>
      <c r="HWU346" s="182"/>
      <c r="HWV346" s="182"/>
      <c r="HWW346" s="182"/>
      <c r="HWX346" s="182"/>
      <c r="HWY346" s="182"/>
      <c r="HWZ346" s="182"/>
      <c r="HXA346" s="182"/>
      <c r="HXB346" s="182"/>
      <c r="HXC346" s="182"/>
      <c r="HXD346" s="182"/>
      <c r="HXE346" s="182"/>
      <c r="HXF346" s="182"/>
      <c r="HXG346" s="182"/>
      <c r="HXH346" s="182"/>
      <c r="HXI346" s="182"/>
      <c r="HXJ346" s="182"/>
      <c r="HXK346" s="182"/>
      <c r="HXL346" s="182"/>
      <c r="HXM346" s="182"/>
      <c r="HXN346" s="182"/>
      <c r="HXO346" s="182"/>
      <c r="HXP346" s="182"/>
      <c r="HXQ346" s="182"/>
      <c r="HXR346" s="182"/>
      <c r="HXS346" s="182"/>
      <c r="HXT346" s="182"/>
      <c r="HXU346" s="182"/>
      <c r="HXV346" s="182"/>
      <c r="HXW346" s="182"/>
      <c r="HXX346" s="182"/>
      <c r="HXY346" s="182"/>
      <c r="HXZ346" s="182"/>
      <c r="HYA346" s="182"/>
      <c r="HYB346" s="182"/>
      <c r="HYC346" s="182"/>
      <c r="HYD346" s="182"/>
      <c r="HYE346" s="182"/>
      <c r="HYF346" s="182"/>
      <c r="HYG346" s="182"/>
      <c r="HYH346" s="182"/>
      <c r="HYI346" s="182"/>
      <c r="HYJ346" s="182"/>
      <c r="HYK346" s="182"/>
      <c r="HYL346" s="182"/>
      <c r="HYM346" s="182"/>
      <c r="HYN346" s="182"/>
      <c r="HYO346" s="182"/>
      <c r="HYP346" s="182"/>
      <c r="HYQ346" s="182"/>
      <c r="HYR346" s="182"/>
      <c r="HYS346" s="182"/>
      <c r="HYT346" s="182"/>
      <c r="HYU346" s="182"/>
      <c r="HYV346" s="182"/>
      <c r="HYW346" s="182"/>
      <c r="HYX346" s="182"/>
      <c r="HYY346" s="182"/>
      <c r="HYZ346" s="182"/>
      <c r="HZA346" s="182"/>
      <c r="HZB346" s="182"/>
      <c r="HZC346" s="182"/>
      <c r="HZD346" s="182"/>
      <c r="HZE346" s="182"/>
      <c r="HZF346" s="182"/>
      <c r="HZG346" s="182"/>
      <c r="HZH346" s="182"/>
      <c r="HZI346" s="182"/>
      <c r="HZJ346" s="182"/>
      <c r="HZK346" s="182"/>
      <c r="HZL346" s="182"/>
      <c r="HZM346" s="182"/>
      <c r="HZN346" s="182"/>
      <c r="HZO346" s="182"/>
      <c r="HZP346" s="182"/>
      <c r="HZQ346" s="182"/>
      <c r="HZR346" s="182"/>
      <c r="HZS346" s="182"/>
      <c r="HZT346" s="182"/>
      <c r="HZU346" s="182"/>
      <c r="HZV346" s="182"/>
      <c r="HZW346" s="182"/>
      <c r="HZX346" s="182"/>
      <c r="HZY346" s="182"/>
      <c r="HZZ346" s="182"/>
      <c r="IAA346" s="182"/>
      <c r="IAB346" s="182"/>
      <c r="IAC346" s="182"/>
      <c r="IAD346" s="182"/>
      <c r="IAE346" s="182"/>
      <c r="IAF346" s="182"/>
      <c r="IAG346" s="182"/>
      <c r="IAH346" s="182"/>
      <c r="IAI346" s="182"/>
      <c r="IAJ346" s="182"/>
      <c r="IAK346" s="182"/>
      <c r="IAL346" s="182"/>
      <c r="IAM346" s="182"/>
      <c r="IAN346" s="182"/>
      <c r="IAO346" s="182"/>
      <c r="IAP346" s="182"/>
      <c r="IAQ346" s="182"/>
      <c r="IAR346" s="182"/>
      <c r="IAS346" s="182"/>
      <c r="IAT346" s="182"/>
      <c r="IAU346" s="182"/>
      <c r="IAV346" s="182"/>
      <c r="IAW346" s="182"/>
      <c r="IAX346" s="182"/>
      <c r="IAY346" s="182"/>
      <c r="IAZ346" s="182"/>
      <c r="IBA346" s="182"/>
      <c r="IBB346" s="182"/>
      <c r="IBC346" s="182"/>
      <c r="IBD346" s="182"/>
      <c r="IBE346" s="182"/>
      <c r="IBF346" s="182"/>
      <c r="IBG346" s="182"/>
      <c r="IBH346" s="182"/>
      <c r="IBI346" s="182"/>
      <c r="IBJ346" s="182"/>
      <c r="IBK346" s="182"/>
      <c r="IBL346" s="182"/>
      <c r="IBM346" s="182"/>
      <c r="IBN346" s="182"/>
      <c r="IBO346" s="182"/>
      <c r="IBP346" s="182"/>
      <c r="IBQ346" s="182"/>
      <c r="IBR346" s="182"/>
      <c r="IBS346" s="182"/>
      <c r="IBT346" s="182"/>
      <c r="IBU346" s="182"/>
      <c r="IBV346" s="182"/>
      <c r="IBW346" s="182"/>
      <c r="IBX346" s="182"/>
      <c r="IBY346" s="182"/>
      <c r="IBZ346" s="182"/>
      <c r="ICA346" s="182"/>
      <c r="ICB346" s="182"/>
      <c r="ICC346" s="182"/>
      <c r="ICD346" s="182"/>
      <c r="ICE346" s="182"/>
      <c r="ICF346" s="182"/>
      <c r="ICG346" s="182"/>
      <c r="ICH346" s="182"/>
      <c r="ICI346" s="182"/>
      <c r="ICJ346" s="182"/>
      <c r="ICK346" s="182"/>
      <c r="ICL346" s="182"/>
      <c r="ICM346" s="182"/>
      <c r="ICN346" s="182"/>
      <c r="ICO346" s="182"/>
      <c r="ICP346" s="182"/>
      <c r="ICQ346" s="182"/>
      <c r="ICR346" s="182"/>
      <c r="ICS346" s="182"/>
      <c r="ICT346" s="182"/>
      <c r="ICU346" s="182"/>
      <c r="ICV346" s="182"/>
      <c r="ICW346" s="182"/>
      <c r="ICX346" s="182"/>
      <c r="ICY346" s="182"/>
      <c r="ICZ346" s="182"/>
      <c r="IDA346" s="182"/>
      <c r="IDB346" s="182"/>
      <c r="IDC346" s="182"/>
      <c r="IDD346" s="182"/>
      <c r="IDE346" s="182"/>
      <c r="IDF346" s="182"/>
      <c r="IDG346" s="182"/>
      <c r="IDH346" s="182"/>
      <c r="IDI346" s="182"/>
      <c r="IDJ346" s="182"/>
      <c r="IDK346" s="182"/>
      <c r="IDL346" s="182"/>
      <c r="IDM346" s="182"/>
      <c r="IDN346" s="182"/>
      <c r="IDO346" s="182"/>
      <c r="IDP346" s="182"/>
      <c r="IDQ346" s="182"/>
      <c r="IDR346" s="182"/>
      <c r="IDS346" s="182"/>
      <c r="IDT346" s="182"/>
      <c r="IDU346" s="182"/>
      <c r="IDV346" s="182"/>
      <c r="IDW346" s="182"/>
      <c r="IDX346" s="182"/>
      <c r="IDY346" s="182"/>
      <c r="IDZ346" s="182"/>
      <c r="IEA346" s="182"/>
      <c r="IEB346" s="182"/>
      <c r="IEC346" s="182"/>
      <c r="IED346" s="182"/>
      <c r="IEE346" s="182"/>
      <c r="IEF346" s="182"/>
      <c r="IEG346" s="182"/>
      <c r="IEH346" s="182"/>
      <c r="IEI346" s="182"/>
      <c r="IEJ346" s="182"/>
      <c r="IEK346" s="182"/>
      <c r="IEL346" s="182"/>
      <c r="IEM346" s="182"/>
      <c r="IEN346" s="182"/>
      <c r="IEO346" s="182"/>
      <c r="IEP346" s="182"/>
      <c r="IEQ346" s="182"/>
      <c r="IER346" s="182"/>
      <c r="IES346" s="182"/>
      <c r="IET346" s="182"/>
      <c r="IEU346" s="182"/>
      <c r="IEV346" s="182"/>
      <c r="IEW346" s="182"/>
      <c r="IEX346" s="182"/>
      <c r="IEY346" s="182"/>
      <c r="IEZ346" s="182"/>
      <c r="IFA346" s="182"/>
      <c r="IFB346" s="182"/>
      <c r="IFC346" s="182"/>
      <c r="IFD346" s="182"/>
      <c r="IFE346" s="182"/>
      <c r="IFF346" s="182"/>
      <c r="IFG346" s="182"/>
      <c r="IFH346" s="182"/>
      <c r="IFI346" s="182"/>
      <c r="IFJ346" s="182"/>
      <c r="IFK346" s="182"/>
      <c r="IFL346" s="182"/>
      <c r="IFM346" s="182"/>
      <c r="IFN346" s="182"/>
      <c r="IFO346" s="182"/>
      <c r="IFP346" s="182"/>
      <c r="IFQ346" s="182"/>
      <c r="IFR346" s="182"/>
      <c r="IFS346" s="182"/>
      <c r="IFT346" s="182"/>
      <c r="IFU346" s="182"/>
      <c r="IFV346" s="182"/>
      <c r="IFW346" s="182"/>
      <c r="IFX346" s="182"/>
      <c r="IFY346" s="182"/>
      <c r="IFZ346" s="182"/>
      <c r="IGA346" s="182"/>
      <c r="IGB346" s="182"/>
      <c r="IGC346" s="182"/>
      <c r="IGD346" s="182"/>
      <c r="IGE346" s="182"/>
      <c r="IGF346" s="182"/>
      <c r="IGG346" s="182"/>
      <c r="IGH346" s="182"/>
      <c r="IGI346" s="182"/>
      <c r="IGJ346" s="182"/>
      <c r="IGK346" s="182"/>
      <c r="IGL346" s="182"/>
      <c r="IGM346" s="182"/>
      <c r="IGN346" s="182"/>
      <c r="IGO346" s="182"/>
      <c r="IGP346" s="182"/>
      <c r="IGQ346" s="182"/>
      <c r="IGR346" s="182"/>
      <c r="IGS346" s="182"/>
      <c r="IGT346" s="182"/>
      <c r="IGU346" s="182"/>
      <c r="IGV346" s="182"/>
      <c r="IGW346" s="182"/>
      <c r="IGX346" s="182"/>
      <c r="IGY346" s="182"/>
      <c r="IGZ346" s="182"/>
      <c r="IHA346" s="182"/>
      <c r="IHB346" s="182"/>
      <c r="IHC346" s="182"/>
      <c r="IHD346" s="182"/>
      <c r="IHE346" s="182"/>
      <c r="IHF346" s="182"/>
      <c r="IHG346" s="182"/>
      <c r="IHH346" s="182"/>
      <c r="IHI346" s="182"/>
      <c r="IHJ346" s="182"/>
      <c r="IHK346" s="182"/>
      <c r="IHL346" s="182"/>
      <c r="IHM346" s="182"/>
      <c r="IHN346" s="182"/>
      <c r="IHO346" s="182"/>
      <c r="IHP346" s="182"/>
      <c r="IHQ346" s="182"/>
      <c r="IHR346" s="182"/>
      <c r="IHS346" s="182"/>
      <c r="IHT346" s="182"/>
      <c r="IHU346" s="182"/>
      <c r="IHV346" s="182"/>
      <c r="IHW346" s="182"/>
      <c r="IHX346" s="182"/>
      <c r="IHY346" s="182"/>
      <c r="IHZ346" s="182"/>
      <c r="IIA346" s="182"/>
      <c r="IIB346" s="182"/>
      <c r="IIC346" s="182"/>
      <c r="IID346" s="182"/>
      <c r="IIE346" s="182"/>
      <c r="IIF346" s="182"/>
      <c r="IIG346" s="182"/>
      <c r="IIH346" s="182"/>
      <c r="III346" s="182"/>
      <c r="IIJ346" s="182"/>
      <c r="IIK346" s="182"/>
      <c r="IIL346" s="182"/>
      <c r="IIM346" s="182"/>
      <c r="IIN346" s="182"/>
      <c r="IIO346" s="182"/>
      <c r="IIP346" s="182"/>
      <c r="IIQ346" s="182"/>
      <c r="IIR346" s="182"/>
      <c r="IIS346" s="182"/>
      <c r="IIT346" s="182"/>
      <c r="IIU346" s="182"/>
      <c r="IIV346" s="182"/>
      <c r="IIW346" s="182"/>
      <c r="IIX346" s="182"/>
      <c r="IIY346" s="182"/>
      <c r="IIZ346" s="182"/>
      <c r="IJA346" s="182"/>
      <c r="IJB346" s="182"/>
      <c r="IJC346" s="182"/>
      <c r="IJD346" s="182"/>
      <c r="IJE346" s="182"/>
      <c r="IJF346" s="182"/>
      <c r="IJG346" s="182"/>
      <c r="IJH346" s="182"/>
      <c r="IJI346" s="182"/>
      <c r="IJJ346" s="182"/>
      <c r="IJK346" s="182"/>
      <c r="IJL346" s="182"/>
      <c r="IJM346" s="182"/>
      <c r="IJN346" s="182"/>
      <c r="IJO346" s="182"/>
      <c r="IJP346" s="182"/>
      <c r="IJQ346" s="182"/>
      <c r="IJR346" s="182"/>
      <c r="IJS346" s="182"/>
      <c r="IJT346" s="182"/>
      <c r="IJU346" s="182"/>
      <c r="IJV346" s="182"/>
      <c r="IJW346" s="182"/>
      <c r="IJX346" s="182"/>
      <c r="IJY346" s="182"/>
      <c r="IJZ346" s="182"/>
      <c r="IKA346" s="182"/>
      <c r="IKB346" s="182"/>
      <c r="IKC346" s="182"/>
      <c r="IKD346" s="182"/>
      <c r="IKE346" s="182"/>
      <c r="IKF346" s="182"/>
      <c r="IKG346" s="182"/>
      <c r="IKH346" s="182"/>
      <c r="IKI346" s="182"/>
      <c r="IKJ346" s="182"/>
      <c r="IKK346" s="182"/>
      <c r="IKL346" s="182"/>
      <c r="IKM346" s="182"/>
      <c r="IKN346" s="182"/>
      <c r="IKO346" s="182"/>
      <c r="IKP346" s="182"/>
      <c r="IKQ346" s="182"/>
      <c r="IKR346" s="182"/>
      <c r="IKS346" s="182"/>
      <c r="IKT346" s="182"/>
      <c r="IKU346" s="182"/>
      <c r="IKV346" s="182"/>
      <c r="IKW346" s="182"/>
      <c r="IKX346" s="182"/>
      <c r="IKY346" s="182"/>
      <c r="IKZ346" s="182"/>
      <c r="ILA346" s="182"/>
      <c r="ILB346" s="182"/>
      <c r="ILC346" s="182"/>
      <c r="ILD346" s="182"/>
      <c r="ILE346" s="182"/>
      <c r="ILF346" s="182"/>
      <c r="ILG346" s="182"/>
      <c r="ILH346" s="182"/>
      <c r="ILI346" s="182"/>
      <c r="ILJ346" s="182"/>
      <c r="ILK346" s="182"/>
      <c r="ILL346" s="182"/>
      <c r="ILM346" s="182"/>
      <c r="ILN346" s="182"/>
      <c r="ILO346" s="182"/>
      <c r="ILP346" s="182"/>
      <c r="ILQ346" s="182"/>
      <c r="ILR346" s="182"/>
      <c r="ILS346" s="182"/>
      <c r="ILT346" s="182"/>
      <c r="ILU346" s="182"/>
      <c r="ILV346" s="182"/>
      <c r="ILW346" s="182"/>
      <c r="ILX346" s="182"/>
      <c r="ILY346" s="182"/>
      <c r="ILZ346" s="182"/>
      <c r="IMA346" s="182"/>
      <c r="IMB346" s="182"/>
      <c r="IMC346" s="182"/>
      <c r="IMD346" s="182"/>
      <c r="IME346" s="182"/>
      <c r="IMF346" s="182"/>
      <c r="IMG346" s="182"/>
      <c r="IMH346" s="182"/>
      <c r="IMI346" s="182"/>
      <c r="IMJ346" s="182"/>
      <c r="IMK346" s="182"/>
      <c r="IML346" s="182"/>
      <c r="IMM346" s="182"/>
      <c r="IMN346" s="182"/>
      <c r="IMO346" s="182"/>
      <c r="IMP346" s="182"/>
      <c r="IMQ346" s="182"/>
      <c r="IMR346" s="182"/>
      <c r="IMS346" s="182"/>
      <c r="IMT346" s="182"/>
      <c r="IMU346" s="182"/>
      <c r="IMV346" s="182"/>
      <c r="IMW346" s="182"/>
      <c r="IMX346" s="182"/>
      <c r="IMY346" s="182"/>
      <c r="IMZ346" s="182"/>
      <c r="INA346" s="182"/>
      <c r="INB346" s="182"/>
      <c r="INC346" s="182"/>
      <c r="IND346" s="182"/>
      <c r="INE346" s="182"/>
      <c r="INF346" s="182"/>
      <c r="ING346" s="182"/>
      <c r="INH346" s="182"/>
      <c r="INI346" s="182"/>
      <c r="INJ346" s="182"/>
      <c r="INK346" s="182"/>
      <c r="INL346" s="182"/>
      <c r="INM346" s="182"/>
      <c r="INN346" s="182"/>
      <c r="INO346" s="182"/>
      <c r="INP346" s="182"/>
      <c r="INQ346" s="182"/>
      <c r="INR346" s="182"/>
      <c r="INS346" s="182"/>
      <c r="INT346" s="182"/>
      <c r="INU346" s="182"/>
      <c r="INV346" s="182"/>
      <c r="INW346" s="182"/>
      <c r="INX346" s="182"/>
      <c r="INY346" s="182"/>
      <c r="INZ346" s="182"/>
      <c r="IOA346" s="182"/>
      <c r="IOB346" s="182"/>
      <c r="IOC346" s="182"/>
      <c r="IOD346" s="182"/>
      <c r="IOE346" s="182"/>
      <c r="IOF346" s="182"/>
      <c r="IOG346" s="182"/>
      <c r="IOH346" s="182"/>
      <c r="IOI346" s="182"/>
      <c r="IOJ346" s="182"/>
      <c r="IOK346" s="182"/>
      <c r="IOL346" s="182"/>
      <c r="IOM346" s="182"/>
      <c r="ION346" s="182"/>
      <c r="IOO346" s="182"/>
      <c r="IOP346" s="182"/>
      <c r="IOQ346" s="182"/>
      <c r="IOR346" s="182"/>
      <c r="IOS346" s="182"/>
      <c r="IOT346" s="182"/>
      <c r="IOU346" s="182"/>
      <c r="IOV346" s="182"/>
      <c r="IOW346" s="182"/>
      <c r="IOX346" s="182"/>
      <c r="IOY346" s="182"/>
      <c r="IOZ346" s="182"/>
      <c r="IPA346" s="182"/>
      <c r="IPB346" s="182"/>
      <c r="IPC346" s="182"/>
      <c r="IPD346" s="182"/>
      <c r="IPE346" s="182"/>
      <c r="IPF346" s="182"/>
      <c r="IPG346" s="182"/>
      <c r="IPH346" s="182"/>
      <c r="IPI346" s="182"/>
      <c r="IPJ346" s="182"/>
      <c r="IPK346" s="182"/>
      <c r="IPL346" s="182"/>
      <c r="IPM346" s="182"/>
      <c r="IPN346" s="182"/>
      <c r="IPO346" s="182"/>
      <c r="IPP346" s="182"/>
      <c r="IPQ346" s="182"/>
      <c r="IPR346" s="182"/>
      <c r="IPS346" s="182"/>
      <c r="IPT346" s="182"/>
      <c r="IPU346" s="182"/>
      <c r="IPV346" s="182"/>
      <c r="IPW346" s="182"/>
      <c r="IPX346" s="182"/>
      <c r="IPY346" s="182"/>
      <c r="IPZ346" s="182"/>
      <c r="IQA346" s="182"/>
      <c r="IQB346" s="182"/>
      <c r="IQC346" s="182"/>
      <c r="IQD346" s="182"/>
      <c r="IQE346" s="182"/>
      <c r="IQF346" s="182"/>
      <c r="IQG346" s="182"/>
      <c r="IQH346" s="182"/>
      <c r="IQI346" s="182"/>
      <c r="IQJ346" s="182"/>
      <c r="IQK346" s="182"/>
      <c r="IQL346" s="182"/>
      <c r="IQM346" s="182"/>
      <c r="IQN346" s="182"/>
      <c r="IQO346" s="182"/>
      <c r="IQP346" s="182"/>
      <c r="IQQ346" s="182"/>
      <c r="IQR346" s="182"/>
      <c r="IQS346" s="182"/>
      <c r="IQT346" s="182"/>
      <c r="IQU346" s="182"/>
      <c r="IQV346" s="182"/>
      <c r="IQW346" s="182"/>
      <c r="IQX346" s="182"/>
      <c r="IQY346" s="182"/>
      <c r="IQZ346" s="182"/>
      <c r="IRA346" s="182"/>
      <c r="IRB346" s="182"/>
      <c r="IRC346" s="182"/>
      <c r="IRD346" s="182"/>
      <c r="IRE346" s="182"/>
      <c r="IRF346" s="182"/>
      <c r="IRG346" s="182"/>
      <c r="IRH346" s="182"/>
      <c r="IRI346" s="182"/>
      <c r="IRJ346" s="182"/>
      <c r="IRK346" s="182"/>
      <c r="IRL346" s="182"/>
      <c r="IRM346" s="182"/>
      <c r="IRN346" s="182"/>
      <c r="IRO346" s="182"/>
      <c r="IRP346" s="182"/>
      <c r="IRQ346" s="182"/>
      <c r="IRR346" s="182"/>
      <c r="IRS346" s="182"/>
      <c r="IRT346" s="182"/>
      <c r="IRU346" s="182"/>
      <c r="IRV346" s="182"/>
      <c r="IRW346" s="182"/>
      <c r="IRX346" s="182"/>
      <c r="IRY346" s="182"/>
      <c r="IRZ346" s="182"/>
      <c r="ISA346" s="182"/>
      <c r="ISB346" s="182"/>
      <c r="ISC346" s="182"/>
      <c r="ISD346" s="182"/>
      <c r="ISE346" s="182"/>
      <c r="ISF346" s="182"/>
      <c r="ISG346" s="182"/>
      <c r="ISH346" s="182"/>
      <c r="ISI346" s="182"/>
      <c r="ISJ346" s="182"/>
      <c r="ISK346" s="182"/>
      <c r="ISL346" s="182"/>
      <c r="ISM346" s="182"/>
      <c r="ISN346" s="182"/>
      <c r="ISO346" s="182"/>
      <c r="ISP346" s="182"/>
      <c r="ISQ346" s="182"/>
      <c r="ISR346" s="182"/>
      <c r="ISS346" s="182"/>
      <c r="IST346" s="182"/>
      <c r="ISU346" s="182"/>
      <c r="ISV346" s="182"/>
      <c r="ISW346" s="182"/>
      <c r="ISX346" s="182"/>
      <c r="ISY346" s="182"/>
      <c r="ISZ346" s="182"/>
      <c r="ITA346" s="182"/>
      <c r="ITB346" s="182"/>
      <c r="ITC346" s="182"/>
      <c r="ITD346" s="182"/>
      <c r="ITE346" s="182"/>
      <c r="ITF346" s="182"/>
      <c r="ITG346" s="182"/>
      <c r="ITH346" s="182"/>
      <c r="ITI346" s="182"/>
      <c r="ITJ346" s="182"/>
      <c r="ITK346" s="182"/>
      <c r="ITL346" s="182"/>
      <c r="ITM346" s="182"/>
      <c r="ITN346" s="182"/>
      <c r="ITO346" s="182"/>
      <c r="ITP346" s="182"/>
      <c r="ITQ346" s="182"/>
      <c r="ITR346" s="182"/>
      <c r="ITS346" s="182"/>
      <c r="ITT346" s="182"/>
      <c r="ITU346" s="182"/>
      <c r="ITV346" s="182"/>
      <c r="ITW346" s="182"/>
      <c r="ITX346" s="182"/>
      <c r="ITY346" s="182"/>
      <c r="ITZ346" s="182"/>
      <c r="IUA346" s="182"/>
      <c r="IUB346" s="182"/>
      <c r="IUC346" s="182"/>
      <c r="IUD346" s="182"/>
      <c r="IUE346" s="182"/>
      <c r="IUF346" s="182"/>
      <c r="IUG346" s="182"/>
      <c r="IUH346" s="182"/>
      <c r="IUI346" s="182"/>
      <c r="IUJ346" s="182"/>
      <c r="IUK346" s="182"/>
      <c r="IUL346" s="182"/>
      <c r="IUM346" s="182"/>
      <c r="IUN346" s="182"/>
      <c r="IUO346" s="182"/>
      <c r="IUP346" s="182"/>
      <c r="IUQ346" s="182"/>
      <c r="IUR346" s="182"/>
      <c r="IUS346" s="182"/>
      <c r="IUT346" s="182"/>
      <c r="IUU346" s="182"/>
      <c r="IUV346" s="182"/>
      <c r="IUW346" s="182"/>
      <c r="IUX346" s="182"/>
      <c r="IUY346" s="182"/>
      <c r="IUZ346" s="182"/>
      <c r="IVA346" s="182"/>
      <c r="IVB346" s="182"/>
      <c r="IVC346" s="182"/>
      <c r="IVD346" s="182"/>
      <c r="IVE346" s="182"/>
      <c r="IVF346" s="182"/>
      <c r="IVG346" s="182"/>
      <c r="IVH346" s="182"/>
      <c r="IVI346" s="182"/>
      <c r="IVJ346" s="182"/>
      <c r="IVK346" s="182"/>
      <c r="IVL346" s="182"/>
      <c r="IVM346" s="182"/>
      <c r="IVN346" s="182"/>
      <c r="IVO346" s="182"/>
      <c r="IVP346" s="182"/>
      <c r="IVQ346" s="182"/>
      <c r="IVR346" s="182"/>
      <c r="IVS346" s="182"/>
      <c r="IVT346" s="182"/>
      <c r="IVU346" s="182"/>
      <c r="IVV346" s="182"/>
      <c r="IVW346" s="182"/>
      <c r="IVX346" s="182"/>
      <c r="IVY346" s="182"/>
      <c r="IVZ346" s="182"/>
      <c r="IWA346" s="182"/>
      <c r="IWB346" s="182"/>
      <c r="IWC346" s="182"/>
      <c r="IWD346" s="182"/>
      <c r="IWE346" s="182"/>
      <c r="IWF346" s="182"/>
      <c r="IWG346" s="182"/>
      <c r="IWH346" s="182"/>
      <c r="IWI346" s="182"/>
      <c r="IWJ346" s="182"/>
      <c r="IWK346" s="182"/>
      <c r="IWL346" s="182"/>
      <c r="IWM346" s="182"/>
      <c r="IWN346" s="182"/>
      <c r="IWO346" s="182"/>
      <c r="IWP346" s="182"/>
      <c r="IWQ346" s="182"/>
      <c r="IWR346" s="182"/>
      <c r="IWS346" s="182"/>
      <c r="IWT346" s="182"/>
      <c r="IWU346" s="182"/>
      <c r="IWV346" s="182"/>
      <c r="IWW346" s="182"/>
      <c r="IWX346" s="182"/>
      <c r="IWY346" s="182"/>
      <c r="IWZ346" s="182"/>
      <c r="IXA346" s="182"/>
      <c r="IXB346" s="182"/>
      <c r="IXC346" s="182"/>
      <c r="IXD346" s="182"/>
      <c r="IXE346" s="182"/>
      <c r="IXF346" s="182"/>
      <c r="IXG346" s="182"/>
      <c r="IXH346" s="182"/>
      <c r="IXI346" s="182"/>
      <c r="IXJ346" s="182"/>
      <c r="IXK346" s="182"/>
      <c r="IXL346" s="182"/>
      <c r="IXM346" s="182"/>
      <c r="IXN346" s="182"/>
      <c r="IXO346" s="182"/>
      <c r="IXP346" s="182"/>
      <c r="IXQ346" s="182"/>
      <c r="IXR346" s="182"/>
      <c r="IXS346" s="182"/>
      <c r="IXT346" s="182"/>
      <c r="IXU346" s="182"/>
      <c r="IXV346" s="182"/>
      <c r="IXW346" s="182"/>
      <c r="IXX346" s="182"/>
      <c r="IXY346" s="182"/>
      <c r="IXZ346" s="182"/>
      <c r="IYA346" s="182"/>
      <c r="IYB346" s="182"/>
      <c r="IYC346" s="182"/>
      <c r="IYD346" s="182"/>
      <c r="IYE346" s="182"/>
      <c r="IYF346" s="182"/>
      <c r="IYG346" s="182"/>
      <c r="IYH346" s="182"/>
      <c r="IYI346" s="182"/>
      <c r="IYJ346" s="182"/>
      <c r="IYK346" s="182"/>
      <c r="IYL346" s="182"/>
      <c r="IYM346" s="182"/>
      <c r="IYN346" s="182"/>
      <c r="IYO346" s="182"/>
      <c r="IYP346" s="182"/>
      <c r="IYQ346" s="182"/>
      <c r="IYR346" s="182"/>
      <c r="IYS346" s="182"/>
      <c r="IYT346" s="182"/>
      <c r="IYU346" s="182"/>
      <c r="IYV346" s="182"/>
      <c r="IYW346" s="182"/>
      <c r="IYX346" s="182"/>
      <c r="IYY346" s="182"/>
      <c r="IYZ346" s="182"/>
      <c r="IZA346" s="182"/>
      <c r="IZB346" s="182"/>
      <c r="IZC346" s="182"/>
      <c r="IZD346" s="182"/>
      <c r="IZE346" s="182"/>
      <c r="IZF346" s="182"/>
      <c r="IZG346" s="182"/>
      <c r="IZH346" s="182"/>
      <c r="IZI346" s="182"/>
      <c r="IZJ346" s="182"/>
      <c r="IZK346" s="182"/>
      <c r="IZL346" s="182"/>
      <c r="IZM346" s="182"/>
      <c r="IZN346" s="182"/>
      <c r="IZO346" s="182"/>
      <c r="IZP346" s="182"/>
      <c r="IZQ346" s="182"/>
      <c r="IZR346" s="182"/>
      <c r="IZS346" s="182"/>
      <c r="IZT346" s="182"/>
      <c r="IZU346" s="182"/>
      <c r="IZV346" s="182"/>
      <c r="IZW346" s="182"/>
      <c r="IZX346" s="182"/>
      <c r="IZY346" s="182"/>
      <c r="IZZ346" s="182"/>
      <c r="JAA346" s="182"/>
      <c r="JAB346" s="182"/>
      <c r="JAC346" s="182"/>
      <c r="JAD346" s="182"/>
      <c r="JAE346" s="182"/>
      <c r="JAF346" s="182"/>
      <c r="JAG346" s="182"/>
      <c r="JAH346" s="182"/>
      <c r="JAI346" s="182"/>
      <c r="JAJ346" s="182"/>
      <c r="JAK346" s="182"/>
      <c r="JAL346" s="182"/>
      <c r="JAM346" s="182"/>
      <c r="JAN346" s="182"/>
      <c r="JAO346" s="182"/>
      <c r="JAP346" s="182"/>
      <c r="JAQ346" s="182"/>
      <c r="JAR346" s="182"/>
      <c r="JAS346" s="182"/>
      <c r="JAT346" s="182"/>
      <c r="JAU346" s="182"/>
      <c r="JAV346" s="182"/>
      <c r="JAW346" s="182"/>
      <c r="JAX346" s="182"/>
      <c r="JAY346" s="182"/>
      <c r="JAZ346" s="182"/>
      <c r="JBA346" s="182"/>
      <c r="JBB346" s="182"/>
      <c r="JBC346" s="182"/>
      <c r="JBD346" s="182"/>
      <c r="JBE346" s="182"/>
      <c r="JBF346" s="182"/>
      <c r="JBG346" s="182"/>
      <c r="JBH346" s="182"/>
      <c r="JBI346" s="182"/>
      <c r="JBJ346" s="182"/>
      <c r="JBK346" s="182"/>
      <c r="JBL346" s="182"/>
      <c r="JBM346" s="182"/>
      <c r="JBN346" s="182"/>
      <c r="JBO346" s="182"/>
      <c r="JBP346" s="182"/>
      <c r="JBQ346" s="182"/>
      <c r="JBR346" s="182"/>
      <c r="JBS346" s="182"/>
      <c r="JBT346" s="182"/>
      <c r="JBU346" s="182"/>
      <c r="JBV346" s="182"/>
      <c r="JBW346" s="182"/>
      <c r="JBX346" s="182"/>
      <c r="JBY346" s="182"/>
      <c r="JBZ346" s="182"/>
      <c r="JCA346" s="182"/>
      <c r="JCB346" s="182"/>
      <c r="JCC346" s="182"/>
      <c r="JCD346" s="182"/>
      <c r="JCE346" s="182"/>
      <c r="JCF346" s="182"/>
      <c r="JCG346" s="182"/>
      <c r="JCH346" s="182"/>
      <c r="JCI346" s="182"/>
      <c r="JCJ346" s="182"/>
      <c r="JCK346" s="182"/>
      <c r="JCL346" s="182"/>
      <c r="JCM346" s="182"/>
      <c r="JCN346" s="182"/>
      <c r="JCO346" s="182"/>
      <c r="JCP346" s="182"/>
      <c r="JCQ346" s="182"/>
      <c r="JCR346" s="182"/>
      <c r="JCS346" s="182"/>
      <c r="JCT346" s="182"/>
      <c r="JCU346" s="182"/>
      <c r="JCV346" s="182"/>
      <c r="JCW346" s="182"/>
      <c r="JCX346" s="182"/>
      <c r="JCY346" s="182"/>
      <c r="JCZ346" s="182"/>
      <c r="JDA346" s="182"/>
      <c r="JDB346" s="182"/>
      <c r="JDC346" s="182"/>
      <c r="JDD346" s="182"/>
      <c r="JDE346" s="182"/>
      <c r="JDF346" s="182"/>
      <c r="JDG346" s="182"/>
      <c r="JDH346" s="182"/>
      <c r="JDI346" s="182"/>
      <c r="JDJ346" s="182"/>
      <c r="JDK346" s="182"/>
      <c r="JDL346" s="182"/>
      <c r="JDM346" s="182"/>
      <c r="JDN346" s="182"/>
      <c r="JDO346" s="182"/>
      <c r="JDP346" s="182"/>
      <c r="JDQ346" s="182"/>
      <c r="JDR346" s="182"/>
      <c r="JDS346" s="182"/>
      <c r="JDT346" s="182"/>
      <c r="JDU346" s="182"/>
      <c r="JDV346" s="182"/>
      <c r="JDW346" s="182"/>
      <c r="JDX346" s="182"/>
      <c r="JDY346" s="182"/>
      <c r="JDZ346" s="182"/>
      <c r="JEA346" s="182"/>
      <c r="JEB346" s="182"/>
      <c r="JEC346" s="182"/>
      <c r="JED346" s="182"/>
      <c r="JEE346" s="182"/>
      <c r="JEF346" s="182"/>
      <c r="JEG346" s="182"/>
      <c r="JEH346" s="182"/>
      <c r="JEI346" s="182"/>
      <c r="JEJ346" s="182"/>
      <c r="JEK346" s="182"/>
      <c r="JEL346" s="182"/>
      <c r="JEM346" s="182"/>
      <c r="JEN346" s="182"/>
      <c r="JEO346" s="182"/>
      <c r="JEP346" s="182"/>
      <c r="JEQ346" s="182"/>
      <c r="JER346" s="182"/>
      <c r="JES346" s="182"/>
      <c r="JET346" s="182"/>
      <c r="JEU346" s="182"/>
      <c r="JEV346" s="182"/>
      <c r="JEW346" s="182"/>
      <c r="JEX346" s="182"/>
      <c r="JEY346" s="182"/>
      <c r="JEZ346" s="182"/>
      <c r="JFA346" s="182"/>
      <c r="JFB346" s="182"/>
      <c r="JFC346" s="182"/>
      <c r="JFD346" s="182"/>
      <c r="JFE346" s="182"/>
      <c r="JFF346" s="182"/>
      <c r="JFG346" s="182"/>
      <c r="JFH346" s="182"/>
      <c r="JFI346" s="182"/>
      <c r="JFJ346" s="182"/>
      <c r="JFK346" s="182"/>
      <c r="JFL346" s="182"/>
      <c r="JFM346" s="182"/>
      <c r="JFN346" s="182"/>
      <c r="JFO346" s="182"/>
      <c r="JFP346" s="182"/>
      <c r="JFQ346" s="182"/>
      <c r="JFR346" s="182"/>
      <c r="JFS346" s="182"/>
      <c r="JFT346" s="182"/>
      <c r="JFU346" s="182"/>
      <c r="JFV346" s="182"/>
      <c r="JFW346" s="182"/>
      <c r="JFX346" s="182"/>
      <c r="JFY346" s="182"/>
      <c r="JFZ346" s="182"/>
      <c r="JGA346" s="182"/>
      <c r="JGB346" s="182"/>
      <c r="JGC346" s="182"/>
      <c r="JGD346" s="182"/>
      <c r="JGE346" s="182"/>
      <c r="JGF346" s="182"/>
      <c r="JGG346" s="182"/>
      <c r="JGH346" s="182"/>
      <c r="JGI346" s="182"/>
      <c r="JGJ346" s="182"/>
      <c r="JGK346" s="182"/>
      <c r="JGL346" s="182"/>
      <c r="JGM346" s="182"/>
      <c r="JGN346" s="182"/>
      <c r="JGO346" s="182"/>
      <c r="JGP346" s="182"/>
      <c r="JGQ346" s="182"/>
      <c r="JGR346" s="182"/>
      <c r="JGS346" s="182"/>
      <c r="JGT346" s="182"/>
      <c r="JGU346" s="182"/>
      <c r="JGV346" s="182"/>
      <c r="JGW346" s="182"/>
      <c r="JGX346" s="182"/>
      <c r="JGY346" s="182"/>
      <c r="JGZ346" s="182"/>
      <c r="JHA346" s="182"/>
      <c r="JHB346" s="182"/>
      <c r="JHC346" s="182"/>
      <c r="JHD346" s="182"/>
      <c r="JHE346" s="182"/>
      <c r="JHF346" s="182"/>
      <c r="JHG346" s="182"/>
      <c r="JHH346" s="182"/>
      <c r="JHI346" s="182"/>
      <c r="JHJ346" s="182"/>
      <c r="JHK346" s="182"/>
      <c r="JHL346" s="182"/>
      <c r="JHM346" s="182"/>
      <c r="JHN346" s="182"/>
      <c r="JHO346" s="182"/>
      <c r="JHP346" s="182"/>
      <c r="JHQ346" s="182"/>
      <c r="JHR346" s="182"/>
      <c r="JHS346" s="182"/>
      <c r="JHT346" s="182"/>
      <c r="JHU346" s="182"/>
      <c r="JHV346" s="182"/>
      <c r="JHW346" s="182"/>
      <c r="JHX346" s="182"/>
      <c r="JHY346" s="182"/>
      <c r="JHZ346" s="182"/>
      <c r="JIA346" s="182"/>
      <c r="JIB346" s="182"/>
      <c r="JIC346" s="182"/>
      <c r="JID346" s="182"/>
      <c r="JIE346" s="182"/>
      <c r="JIF346" s="182"/>
      <c r="JIG346" s="182"/>
      <c r="JIH346" s="182"/>
      <c r="JII346" s="182"/>
      <c r="JIJ346" s="182"/>
      <c r="JIK346" s="182"/>
      <c r="JIL346" s="182"/>
      <c r="JIM346" s="182"/>
      <c r="JIN346" s="182"/>
      <c r="JIO346" s="182"/>
      <c r="JIP346" s="182"/>
      <c r="JIQ346" s="182"/>
      <c r="JIR346" s="182"/>
      <c r="JIS346" s="182"/>
      <c r="JIT346" s="182"/>
      <c r="JIU346" s="182"/>
      <c r="JIV346" s="182"/>
      <c r="JIW346" s="182"/>
      <c r="JIX346" s="182"/>
      <c r="JIY346" s="182"/>
      <c r="JIZ346" s="182"/>
      <c r="JJA346" s="182"/>
      <c r="JJB346" s="182"/>
      <c r="JJC346" s="182"/>
      <c r="JJD346" s="182"/>
      <c r="JJE346" s="182"/>
      <c r="JJF346" s="182"/>
      <c r="JJG346" s="182"/>
      <c r="JJH346" s="182"/>
      <c r="JJI346" s="182"/>
      <c r="JJJ346" s="182"/>
      <c r="JJK346" s="182"/>
      <c r="JJL346" s="182"/>
      <c r="JJM346" s="182"/>
      <c r="JJN346" s="182"/>
      <c r="JJO346" s="182"/>
      <c r="JJP346" s="182"/>
      <c r="JJQ346" s="182"/>
      <c r="JJR346" s="182"/>
      <c r="JJS346" s="182"/>
      <c r="JJT346" s="182"/>
      <c r="JJU346" s="182"/>
      <c r="JJV346" s="182"/>
      <c r="JJW346" s="182"/>
      <c r="JJX346" s="182"/>
      <c r="JJY346" s="182"/>
      <c r="JJZ346" s="182"/>
      <c r="JKA346" s="182"/>
      <c r="JKB346" s="182"/>
      <c r="JKC346" s="182"/>
      <c r="JKD346" s="182"/>
      <c r="JKE346" s="182"/>
      <c r="JKF346" s="182"/>
      <c r="JKG346" s="182"/>
      <c r="JKH346" s="182"/>
      <c r="JKI346" s="182"/>
      <c r="JKJ346" s="182"/>
      <c r="JKK346" s="182"/>
      <c r="JKL346" s="182"/>
      <c r="JKM346" s="182"/>
      <c r="JKN346" s="182"/>
      <c r="JKO346" s="182"/>
      <c r="JKP346" s="182"/>
      <c r="JKQ346" s="182"/>
      <c r="JKR346" s="182"/>
      <c r="JKS346" s="182"/>
      <c r="JKT346" s="182"/>
      <c r="JKU346" s="182"/>
      <c r="JKV346" s="182"/>
      <c r="JKW346" s="182"/>
      <c r="JKX346" s="182"/>
      <c r="JKY346" s="182"/>
      <c r="JKZ346" s="182"/>
      <c r="JLA346" s="182"/>
      <c r="JLB346" s="182"/>
      <c r="JLC346" s="182"/>
      <c r="JLD346" s="182"/>
      <c r="JLE346" s="182"/>
      <c r="JLF346" s="182"/>
      <c r="JLG346" s="182"/>
      <c r="JLH346" s="182"/>
      <c r="JLI346" s="182"/>
      <c r="JLJ346" s="182"/>
      <c r="JLK346" s="182"/>
      <c r="JLL346" s="182"/>
      <c r="JLM346" s="182"/>
      <c r="JLN346" s="182"/>
      <c r="JLO346" s="182"/>
      <c r="JLP346" s="182"/>
      <c r="JLQ346" s="182"/>
      <c r="JLR346" s="182"/>
      <c r="JLS346" s="182"/>
      <c r="JLT346" s="182"/>
      <c r="JLU346" s="182"/>
      <c r="JLV346" s="182"/>
      <c r="JLW346" s="182"/>
      <c r="JLX346" s="182"/>
      <c r="JLY346" s="182"/>
      <c r="JLZ346" s="182"/>
      <c r="JMA346" s="182"/>
      <c r="JMB346" s="182"/>
      <c r="JMC346" s="182"/>
      <c r="JMD346" s="182"/>
      <c r="JME346" s="182"/>
      <c r="JMF346" s="182"/>
      <c r="JMG346" s="182"/>
      <c r="JMH346" s="182"/>
      <c r="JMI346" s="182"/>
      <c r="JMJ346" s="182"/>
      <c r="JMK346" s="182"/>
      <c r="JML346" s="182"/>
      <c r="JMM346" s="182"/>
      <c r="JMN346" s="182"/>
      <c r="JMO346" s="182"/>
      <c r="JMP346" s="182"/>
      <c r="JMQ346" s="182"/>
      <c r="JMR346" s="182"/>
      <c r="JMS346" s="182"/>
      <c r="JMT346" s="182"/>
      <c r="JMU346" s="182"/>
      <c r="JMV346" s="182"/>
      <c r="JMW346" s="182"/>
      <c r="JMX346" s="182"/>
      <c r="JMY346" s="182"/>
      <c r="JMZ346" s="182"/>
      <c r="JNA346" s="182"/>
      <c r="JNB346" s="182"/>
      <c r="JNC346" s="182"/>
      <c r="JND346" s="182"/>
      <c r="JNE346" s="182"/>
      <c r="JNF346" s="182"/>
      <c r="JNG346" s="182"/>
      <c r="JNH346" s="182"/>
      <c r="JNI346" s="182"/>
      <c r="JNJ346" s="182"/>
      <c r="JNK346" s="182"/>
      <c r="JNL346" s="182"/>
      <c r="JNM346" s="182"/>
      <c r="JNN346" s="182"/>
      <c r="JNO346" s="182"/>
      <c r="JNP346" s="182"/>
      <c r="JNQ346" s="182"/>
      <c r="JNR346" s="182"/>
      <c r="JNS346" s="182"/>
      <c r="JNT346" s="182"/>
      <c r="JNU346" s="182"/>
      <c r="JNV346" s="182"/>
      <c r="JNW346" s="182"/>
      <c r="JNX346" s="182"/>
      <c r="JNY346" s="182"/>
      <c r="JNZ346" s="182"/>
      <c r="JOA346" s="182"/>
      <c r="JOB346" s="182"/>
      <c r="JOC346" s="182"/>
      <c r="JOD346" s="182"/>
      <c r="JOE346" s="182"/>
      <c r="JOF346" s="182"/>
      <c r="JOG346" s="182"/>
      <c r="JOH346" s="182"/>
      <c r="JOI346" s="182"/>
      <c r="JOJ346" s="182"/>
      <c r="JOK346" s="182"/>
      <c r="JOL346" s="182"/>
      <c r="JOM346" s="182"/>
      <c r="JON346" s="182"/>
      <c r="JOO346" s="182"/>
      <c r="JOP346" s="182"/>
      <c r="JOQ346" s="182"/>
      <c r="JOR346" s="182"/>
      <c r="JOS346" s="182"/>
      <c r="JOT346" s="182"/>
      <c r="JOU346" s="182"/>
      <c r="JOV346" s="182"/>
      <c r="JOW346" s="182"/>
      <c r="JOX346" s="182"/>
      <c r="JOY346" s="182"/>
      <c r="JOZ346" s="182"/>
      <c r="JPA346" s="182"/>
      <c r="JPB346" s="182"/>
      <c r="JPC346" s="182"/>
      <c r="JPD346" s="182"/>
      <c r="JPE346" s="182"/>
      <c r="JPF346" s="182"/>
      <c r="JPG346" s="182"/>
      <c r="JPH346" s="182"/>
      <c r="JPI346" s="182"/>
      <c r="JPJ346" s="182"/>
      <c r="JPK346" s="182"/>
      <c r="JPL346" s="182"/>
      <c r="JPM346" s="182"/>
      <c r="JPN346" s="182"/>
      <c r="JPO346" s="182"/>
      <c r="JPP346" s="182"/>
      <c r="JPQ346" s="182"/>
      <c r="JPR346" s="182"/>
      <c r="JPS346" s="182"/>
      <c r="JPT346" s="182"/>
      <c r="JPU346" s="182"/>
      <c r="JPV346" s="182"/>
      <c r="JPW346" s="182"/>
      <c r="JPX346" s="182"/>
      <c r="JPY346" s="182"/>
      <c r="JPZ346" s="182"/>
      <c r="JQA346" s="182"/>
      <c r="JQB346" s="182"/>
      <c r="JQC346" s="182"/>
      <c r="JQD346" s="182"/>
      <c r="JQE346" s="182"/>
      <c r="JQF346" s="182"/>
      <c r="JQG346" s="182"/>
      <c r="JQH346" s="182"/>
      <c r="JQI346" s="182"/>
      <c r="JQJ346" s="182"/>
      <c r="JQK346" s="182"/>
      <c r="JQL346" s="182"/>
      <c r="JQM346" s="182"/>
      <c r="JQN346" s="182"/>
      <c r="JQO346" s="182"/>
      <c r="JQP346" s="182"/>
      <c r="JQQ346" s="182"/>
      <c r="JQR346" s="182"/>
      <c r="JQS346" s="182"/>
      <c r="JQT346" s="182"/>
      <c r="JQU346" s="182"/>
      <c r="JQV346" s="182"/>
      <c r="JQW346" s="182"/>
      <c r="JQX346" s="182"/>
      <c r="JQY346" s="182"/>
      <c r="JQZ346" s="182"/>
      <c r="JRA346" s="182"/>
      <c r="JRB346" s="182"/>
      <c r="JRC346" s="182"/>
      <c r="JRD346" s="182"/>
      <c r="JRE346" s="182"/>
      <c r="JRF346" s="182"/>
      <c r="JRG346" s="182"/>
      <c r="JRH346" s="182"/>
      <c r="JRI346" s="182"/>
      <c r="JRJ346" s="182"/>
      <c r="JRK346" s="182"/>
      <c r="JRL346" s="182"/>
      <c r="JRM346" s="182"/>
      <c r="JRN346" s="182"/>
      <c r="JRO346" s="182"/>
      <c r="JRP346" s="182"/>
      <c r="JRQ346" s="182"/>
      <c r="JRR346" s="182"/>
      <c r="JRS346" s="182"/>
      <c r="JRT346" s="182"/>
      <c r="JRU346" s="182"/>
      <c r="JRV346" s="182"/>
      <c r="JRW346" s="182"/>
      <c r="JRX346" s="182"/>
      <c r="JRY346" s="182"/>
      <c r="JRZ346" s="182"/>
      <c r="JSA346" s="182"/>
      <c r="JSB346" s="182"/>
      <c r="JSC346" s="182"/>
      <c r="JSD346" s="182"/>
      <c r="JSE346" s="182"/>
      <c r="JSF346" s="182"/>
      <c r="JSG346" s="182"/>
      <c r="JSH346" s="182"/>
      <c r="JSI346" s="182"/>
      <c r="JSJ346" s="182"/>
      <c r="JSK346" s="182"/>
      <c r="JSL346" s="182"/>
      <c r="JSM346" s="182"/>
      <c r="JSN346" s="182"/>
      <c r="JSO346" s="182"/>
      <c r="JSP346" s="182"/>
      <c r="JSQ346" s="182"/>
      <c r="JSR346" s="182"/>
      <c r="JSS346" s="182"/>
      <c r="JST346" s="182"/>
      <c r="JSU346" s="182"/>
      <c r="JSV346" s="182"/>
      <c r="JSW346" s="182"/>
      <c r="JSX346" s="182"/>
      <c r="JSY346" s="182"/>
      <c r="JSZ346" s="182"/>
      <c r="JTA346" s="182"/>
      <c r="JTB346" s="182"/>
      <c r="JTC346" s="182"/>
      <c r="JTD346" s="182"/>
      <c r="JTE346" s="182"/>
      <c r="JTF346" s="182"/>
      <c r="JTG346" s="182"/>
      <c r="JTH346" s="182"/>
      <c r="JTI346" s="182"/>
      <c r="JTJ346" s="182"/>
      <c r="JTK346" s="182"/>
      <c r="JTL346" s="182"/>
      <c r="JTM346" s="182"/>
      <c r="JTN346" s="182"/>
      <c r="JTO346" s="182"/>
      <c r="JTP346" s="182"/>
      <c r="JTQ346" s="182"/>
      <c r="JTR346" s="182"/>
      <c r="JTS346" s="182"/>
      <c r="JTT346" s="182"/>
      <c r="JTU346" s="182"/>
      <c r="JTV346" s="182"/>
      <c r="JTW346" s="182"/>
      <c r="JTX346" s="182"/>
      <c r="JTY346" s="182"/>
      <c r="JTZ346" s="182"/>
      <c r="JUA346" s="182"/>
      <c r="JUB346" s="182"/>
      <c r="JUC346" s="182"/>
      <c r="JUD346" s="182"/>
      <c r="JUE346" s="182"/>
      <c r="JUF346" s="182"/>
      <c r="JUG346" s="182"/>
      <c r="JUH346" s="182"/>
      <c r="JUI346" s="182"/>
      <c r="JUJ346" s="182"/>
      <c r="JUK346" s="182"/>
      <c r="JUL346" s="182"/>
      <c r="JUM346" s="182"/>
      <c r="JUN346" s="182"/>
      <c r="JUO346" s="182"/>
      <c r="JUP346" s="182"/>
      <c r="JUQ346" s="182"/>
      <c r="JUR346" s="182"/>
      <c r="JUS346" s="182"/>
      <c r="JUT346" s="182"/>
      <c r="JUU346" s="182"/>
      <c r="JUV346" s="182"/>
      <c r="JUW346" s="182"/>
      <c r="JUX346" s="182"/>
      <c r="JUY346" s="182"/>
      <c r="JUZ346" s="182"/>
      <c r="JVA346" s="182"/>
      <c r="JVB346" s="182"/>
      <c r="JVC346" s="182"/>
      <c r="JVD346" s="182"/>
      <c r="JVE346" s="182"/>
      <c r="JVF346" s="182"/>
      <c r="JVG346" s="182"/>
      <c r="JVH346" s="182"/>
      <c r="JVI346" s="182"/>
      <c r="JVJ346" s="182"/>
      <c r="JVK346" s="182"/>
      <c r="JVL346" s="182"/>
      <c r="JVM346" s="182"/>
      <c r="JVN346" s="182"/>
      <c r="JVO346" s="182"/>
      <c r="JVP346" s="182"/>
      <c r="JVQ346" s="182"/>
      <c r="JVR346" s="182"/>
      <c r="JVS346" s="182"/>
      <c r="JVT346" s="182"/>
      <c r="JVU346" s="182"/>
      <c r="JVV346" s="182"/>
      <c r="JVW346" s="182"/>
      <c r="JVX346" s="182"/>
      <c r="JVY346" s="182"/>
      <c r="JVZ346" s="182"/>
      <c r="JWA346" s="182"/>
      <c r="JWB346" s="182"/>
      <c r="JWC346" s="182"/>
      <c r="JWD346" s="182"/>
      <c r="JWE346" s="182"/>
      <c r="JWF346" s="182"/>
      <c r="JWG346" s="182"/>
      <c r="JWH346" s="182"/>
      <c r="JWI346" s="182"/>
      <c r="JWJ346" s="182"/>
      <c r="JWK346" s="182"/>
      <c r="JWL346" s="182"/>
      <c r="JWM346" s="182"/>
      <c r="JWN346" s="182"/>
      <c r="JWO346" s="182"/>
      <c r="JWP346" s="182"/>
      <c r="JWQ346" s="182"/>
      <c r="JWR346" s="182"/>
      <c r="JWS346" s="182"/>
      <c r="JWT346" s="182"/>
      <c r="JWU346" s="182"/>
      <c r="JWV346" s="182"/>
      <c r="JWW346" s="182"/>
      <c r="JWX346" s="182"/>
      <c r="JWY346" s="182"/>
      <c r="JWZ346" s="182"/>
      <c r="JXA346" s="182"/>
      <c r="JXB346" s="182"/>
      <c r="JXC346" s="182"/>
      <c r="JXD346" s="182"/>
      <c r="JXE346" s="182"/>
      <c r="JXF346" s="182"/>
      <c r="JXG346" s="182"/>
      <c r="JXH346" s="182"/>
      <c r="JXI346" s="182"/>
      <c r="JXJ346" s="182"/>
      <c r="JXK346" s="182"/>
      <c r="JXL346" s="182"/>
      <c r="JXM346" s="182"/>
      <c r="JXN346" s="182"/>
      <c r="JXO346" s="182"/>
      <c r="JXP346" s="182"/>
      <c r="JXQ346" s="182"/>
      <c r="JXR346" s="182"/>
      <c r="JXS346" s="182"/>
      <c r="JXT346" s="182"/>
      <c r="JXU346" s="182"/>
      <c r="JXV346" s="182"/>
      <c r="JXW346" s="182"/>
      <c r="JXX346" s="182"/>
      <c r="JXY346" s="182"/>
      <c r="JXZ346" s="182"/>
      <c r="JYA346" s="182"/>
      <c r="JYB346" s="182"/>
      <c r="JYC346" s="182"/>
      <c r="JYD346" s="182"/>
      <c r="JYE346" s="182"/>
      <c r="JYF346" s="182"/>
      <c r="JYG346" s="182"/>
      <c r="JYH346" s="182"/>
      <c r="JYI346" s="182"/>
      <c r="JYJ346" s="182"/>
      <c r="JYK346" s="182"/>
      <c r="JYL346" s="182"/>
      <c r="JYM346" s="182"/>
      <c r="JYN346" s="182"/>
      <c r="JYO346" s="182"/>
      <c r="JYP346" s="182"/>
      <c r="JYQ346" s="182"/>
      <c r="JYR346" s="182"/>
      <c r="JYS346" s="182"/>
      <c r="JYT346" s="182"/>
      <c r="JYU346" s="182"/>
      <c r="JYV346" s="182"/>
      <c r="JYW346" s="182"/>
      <c r="JYX346" s="182"/>
      <c r="JYY346" s="182"/>
      <c r="JYZ346" s="182"/>
      <c r="JZA346" s="182"/>
      <c r="JZB346" s="182"/>
      <c r="JZC346" s="182"/>
      <c r="JZD346" s="182"/>
      <c r="JZE346" s="182"/>
      <c r="JZF346" s="182"/>
      <c r="JZG346" s="182"/>
      <c r="JZH346" s="182"/>
      <c r="JZI346" s="182"/>
      <c r="JZJ346" s="182"/>
      <c r="JZK346" s="182"/>
      <c r="JZL346" s="182"/>
      <c r="JZM346" s="182"/>
      <c r="JZN346" s="182"/>
      <c r="JZO346" s="182"/>
      <c r="JZP346" s="182"/>
      <c r="JZQ346" s="182"/>
      <c r="JZR346" s="182"/>
      <c r="JZS346" s="182"/>
      <c r="JZT346" s="182"/>
      <c r="JZU346" s="182"/>
      <c r="JZV346" s="182"/>
      <c r="JZW346" s="182"/>
      <c r="JZX346" s="182"/>
      <c r="JZY346" s="182"/>
      <c r="JZZ346" s="182"/>
      <c r="KAA346" s="182"/>
      <c r="KAB346" s="182"/>
      <c r="KAC346" s="182"/>
      <c r="KAD346" s="182"/>
      <c r="KAE346" s="182"/>
      <c r="KAF346" s="182"/>
      <c r="KAG346" s="182"/>
      <c r="KAH346" s="182"/>
      <c r="KAI346" s="182"/>
      <c r="KAJ346" s="182"/>
      <c r="KAK346" s="182"/>
      <c r="KAL346" s="182"/>
      <c r="KAM346" s="182"/>
      <c r="KAN346" s="182"/>
      <c r="KAO346" s="182"/>
      <c r="KAP346" s="182"/>
      <c r="KAQ346" s="182"/>
      <c r="KAR346" s="182"/>
      <c r="KAS346" s="182"/>
      <c r="KAT346" s="182"/>
      <c r="KAU346" s="182"/>
      <c r="KAV346" s="182"/>
      <c r="KAW346" s="182"/>
      <c r="KAX346" s="182"/>
      <c r="KAY346" s="182"/>
      <c r="KAZ346" s="182"/>
      <c r="KBA346" s="182"/>
      <c r="KBB346" s="182"/>
      <c r="KBC346" s="182"/>
      <c r="KBD346" s="182"/>
      <c r="KBE346" s="182"/>
      <c r="KBF346" s="182"/>
      <c r="KBG346" s="182"/>
      <c r="KBH346" s="182"/>
      <c r="KBI346" s="182"/>
      <c r="KBJ346" s="182"/>
      <c r="KBK346" s="182"/>
      <c r="KBL346" s="182"/>
      <c r="KBM346" s="182"/>
      <c r="KBN346" s="182"/>
      <c r="KBO346" s="182"/>
      <c r="KBP346" s="182"/>
      <c r="KBQ346" s="182"/>
      <c r="KBR346" s="182"/>
      <c r="KBS346" s="182"/>
      <c r="KBT346" s="182"/>
      <c r="KBU346" s="182"/>
      <c r="KBV346" s="182"/>
      <c r="KBW346" s="182"/>
      <c r="KBX346" s="182"/>
      <c r="KBY346" s="182"/>
      <c r="KBZ346" s="182"/>
      <c r="KCA346" s="182"/>
      <c r="KCB346" s="182"/>
      <c r="KCC346" s="182"/>
      <c r="KCD346" s="182"/>
      <c r="KCE346" s="182"/>
      <c r="KCF346" s="182"/>
      <c r="KCG346" s="182"/>
      <c r="KCH346" s="182"/>
      <c r="KCI346" s="182"/>
      <c r="KCJ346" s="182"/>
      <c r="KCK346" s="182"/>
      <c r="KCL346" s="182"/>
      <c r="KCM346" s="182"/>
      <c r="KCN346" s="182"/>
      <c r="KCO346" s="182"/>
      <c r="KCP346" s="182"/>
      <c r="KCQ346" s="182"/>
      <c r="KCR346" s="182"/>
      <c r="KCS346" s="182"/>
      <c r="KCT346" s="182"/>
      <c r="KCU346" s="182"/>
      <c r="KCV346" s="182"/>
      <c r="KCW346" s="182"/>
      <c r="KCX346" s="182"/>
      <c r="KCY346" s="182"/>
      <c r="KCZ346" s="182"/>
      <c r="KDA346" s="182"/>
      <c r="KDB346" s="182"/>
      <c r="KDC346" s="182"/>
      <c r="KDD346" s="182"/>
      <c r="KDE346" s="182"/>
      <c r="KDF346" s="182"/>
      <c r="KDG346" s="182"/>
      <c r="KDH346" s="182"/>
      <c r="KDI346" s="182"/>
      <c r="KDJ346" s="182"/>
      <c r="KDK346" s="182"/>
      <c r="KDL346" s="182"/>
      <c r="KDM346" s="182"/>
      <c r="KDN346" s="182"/>
      <c r="KDO346" s="182"/>
      <c r="KDP346" s="182"/>
      <c r="KDQ346" s="182"/>
      <c r="KDR346" s="182"/>
      <c r="KDS346" s="182"/>
      <c r="KDT346" s="182"/>
      <c r="KDU346" s="182"/>
      <c r="KDV346" s="182"/>
      <c r="KDW346" s="182"/>
      <c r="KDX346" s="182"/>
      <c r="KDY346" s="182"/>
      <c r="KDZ346" s="182"/>
      <c r="KEA346" s="182"/>
      <c r="KEB346" s="182"/>
      <c r="KEC346" s="182"/>
      <c r="KED346" s="182"/>
      <c r="KEE346" s="182"/>
      <c r="KEF346" s="182"/>
      <c r="KEG346" s="182"/>
      <c r="KEH346" s="182"/>
      <c r="KEI346" s="182"/>
      <c r="KEJ346" s="182"/>
      <c r="KEK346" s="182"/>
      <c r="KEL346" s="182"/>
      <c r="KEM346" s="182"/>
      <c r="KEN346" s="182"/>
      <c r="KEO346" s="182"/>
      <c r="KEP346" s="182"/>
      <c r="KEQ346" s="182"/>
      <c r="KER346" s="182"/>
      <c r="KES346" s="182"/>
      <c r="KET346" s="182"/>
      <c r="KEU346" s="182"/>
      <c r="KEV346" s="182"/>
      <c r="KEW346" s="182"/>
      <c r="KEX346" s="182"/>
      <c r="KEY346" s="182"/>
      <c r="KEZ346" s="182"/>
      <c r="KFA346" s="182"/>
      <c r="KFB346" s="182"/>
      <c r="KFC346" s="182"/>
      <c r="KFD346" s="182"/>
      <c r="KFE346" s="182"/>
      <c r="KFF346" s="182"/>
      <c r="KFG346" s="182"/>
      <c r="KFH346" s="182"/>
      <c r="KFI346" s="182"/>
      <c r="KFJ346" s="182"/>
      <c r="KFK346" s="182"/>
      <c r="KFL346" s="182"/>
      <c r="KFM346" s="182"/>
      <c r="KFN346" s="182"/>
      <c r="KFO346" s="182"/>
      <c r="KFP346" s="182"/>
      <c r="KFQ346" s="182"/>
      <c r="KFR346" s="182"/>
      <c r="KFS346" s="182"/>
      <c r="KFT346" s="182"/>
      <c r="KFU346" s="182"/>
      <c r="KFV346" s="182"/>
      <c r="KFW346" s="182"/>
      <c r="KFX346" s="182"/>
      <c r="KFY346" s="182"/>
      <c r="KFZ346" s="182"/>
      <c r="KGA346" s="182"/>
      <c r="KGB346" s="182"/>
      <c r="KGC346" s="182"/>
      <c r="KGD346" s="182"/>
      <c r="KGE346" s="182"/>
      <c r="KGF346" s="182"/>
      <c r="KGG346" s="182"/>
      <c r="KGH346" s="182"/>
      <c r="KGI346" s="182"/>
      <c r="KGJ346" s="182"/>
      <c r="KGK346" s="182"/>
      <c r="KGL346" s="182"/>
      <c r="KGM346" s="182"/>
      <c r="KGN346" s="182"/>
      <c r="KGO346" s="182"/>
      <c r="KGP346" s="182"/>
      <c r="KGQ346" s="182"/>
      <c r="KGR346" s="182"/>
      <c r="KGS346" s="182"/>
      <c r="KGT346" s="182"/>
      <c r="KGU346" s="182"/>
      <c r="KGV346" s="182"/>
      <c r="KGW346" s="182"/>
      <c r="KGX346" s="182"/>
      <c r="KGY346" s="182"/>
      <c r="KGZ346" s="182"/>
      <c r="KHA346" s="182"/>
      <c r="KHB346" s="182"/>
      <c r="KHC346" s="182"/>
      <c r="KHD346" s="182"/>
      <c r="KHE346" s="182"/>
      <c r="KHF346" s="182"/>
      <c r="KHG346" s="182"/>
      <c r="KHH346" s="182"/>
      <c r="KHI346" s="182"/>
      <c r="KHJ346" s="182"/>
      <c r="KHK346" s="182"/>
      <c r="KHL346" s="182"/>
      <c r="KHM346" s="182"/>
      <c r="KHN346" s="182"/>
      <c r="KHO346" s="182"/>
      <c r="KHP346" s="182"/>
      <c r="KHQ346" s="182"/>
      <c r="KHR346" s="182"/>
      <c r="KHS346" s="182"/>
      <c r="KHT346" s="182"/>
      <c r="KHU346" s="182"/>
      <c r="KHV346" s="182"/>
      <c r="KHW346" s="182"/>
      <c r="KHX346" s="182"/>
      <c r="KHY346" s="182"/>
      <c r="KHZ346" s="182"/>
      <c r="KIA346" s="182"/>
      <c r="KIB346" s="182"/>
      <c r="KIC346" s="182"/>
      <c r="KID346" s="182"/>
      <c r="KIE346" s="182"/>
      <c r="KIF346" s="182"/>
      <c r="KIG346" s="182"/>
      <c r="KIH346" s="182"/>
      <c r="KII346" s="182"/>
      <c r="KIJ346" s="182"/>
      <c r="KIK346" s="182"/>
      <c r="KIL346" s="182"/>
      <c r="KIM346" s="182"/>
      <c r="KIN346" s="182"/>
      <c r="KIO346" s="182"/>
      <c r="KIP346" s="182"/>
      <c r="KIQ346" s="182"/>
      <c r="KIR346" s="182"/>
      <c r="KIS346" s="182"/>
      <c r="KIT346" s="182"/>
      <c r="KIU346" s="182"/>
      <c r="KIV346" s="182"/>
      <c r="KIW346" s="182"/>
      <c r="KIX346" s="182"/>
      <c r="KIY346" s="182"/>
      <c r="KIZ346" s="182"/>
      <c r="KJA346" s="182"/>
      <c r="KJB346" s="182"/>
      <c r="KJC346" s="182"/>
      <c r="KJD346" s="182"/>
      <c r="KJE346" s="182"/>
      <c r="KJF346" s="182"/>
      <c r="KJG346" s="182"/>
      <c r="KJH346" s="182"/>
      <c r="KJI346" s="182"/>
      <c r="KJJ346" s="182"/>
      <c r="KJK346" s="182"/>
      <c r="KJL346" s="182"/>
      <c r="KJM346" s="182"/>
      <c r="KJN346" s="182"/>
      <c r="KJO346" s="182"/>
      <c r="KJP346" s="182"/>
      <c r="KJQ346" s="182"/>
      <c r="KJR346" s="182"/>
      <c r="KJS346" s="182"/>
      <c r="KJT346" s="182"/>
      <c r="KJU346" s="182"/>
      <c r="KJV346" s="182"/>
      <c r="KJW346" s="182"/>
      <c r="KJX346" s="182"/>
      <c r="KJY346" s="182"/>
      <c r="KJZ346" s="182"/>
      <c r="KKA346" s="182"/>
      <c r="KKB346" s="182"/>
      <c r="KKC346" s="182"/>
      <c r="KKD346" s="182"/>
      <c r="KKE346" s="182"/>
      <c r="KKF346" s="182"/>
      <c r="KKG346" s="182"/>
      <c r="KKH346" s="182"/>
      <c r="KKI346" s="182"/>
      <c r="KKJ346" s="182"/>
      <c r="KKK346" s="182"/>
      <c r="KKL346" s="182"/>
      <c r="KKM346" s="182"/>
      <c r="KKN346" s="182"/>
      <c r="KKO346" s="182"/>
      <c r="KKP346" s="182"/>
      <c r="KKQ346" s="182"/>
      <c r="KKR346" s="182"/>
      <c r="KKS346" s="182"/>
      <c r="KKT346" s="182"/>
      <c r="KKU346" s="182"/>
      <c r="KKV346" s="182"/>
      <c r="KKW346" s="182"/>
      <c r="KKX346" s="182"/>
      <c r="KKY346" s="182"/>
      <c r="KKZ346" s="182"/>
      <c r="KLA346" s="182"/>
      <c r="KLB346" s="182"/>
      <c r="KLC346" s="182"/>
      <c r="KLD346" s="182"/>
      <c r="KLE346" s="182"/>
      <c r="KLF346" s="182"/>
      <c r="KLG346" s="182"/>
      <c r="KLH346" s="182"/>
      <c r="KLI346" s="182"/>
      <c r="KLJ346" s="182"/>
      <c r="KLK346" s="182"/>
      <c r="KLL346" s="182"/>
      <c r="KLM346" s="182"/>
      <c r="KLN346" s="182"/>
      <c r="KLO346" s="182"/>
      <c r="KLP346" s="182"/>
      <c r="KLQ346" s="182"/>
      <c r="KLR346" s="182"/>
      <c r="KLS346" s="182"/>
      <c r="KLT346" s="182"/>
      <c r="KLU346" s="182"/>
      <c r="KLV346" s="182"/>
      <c r="KLW346" s="182"/>
      <c r="KLX346" s="182"/>
      <c r="KLY346" s="182"/>
      <c r="KLZ346" s="182"/>
      <c r="KMA346" s="182"/>
      <c r="KMB346" s="182"/>
      <c r="KMC346" s="182"/>
      <c r="KMD346" s="182"/>
      <c r="KME346" s="182"/>
      <c r="KMF346" s="182"/>
      <c r="KMG346" s="182"/>
      <c r="KMH346" s="182"/>
      <c r="KMI346" s="182"/>
      <c r="KMJ346" s="182"/>
      <c r="KMK346" s="182"/>
      <c r="KML346" s="182"/>
      <c r="KMM346" s="182"/>
      <c r="KMN346" s="182"/>
      <c r="KMO346" s="182"/>
      <c r="KMP346" s="182"/>
      <c r="KMQ346" s="182"/>
      <c r="KMR346" s="182"/>
      <c r="KMS346" s="182"/>
      <c r="KMT346" s="182"/>
      <c r="KMU346" s="182"/>
      <c r="KMV346" s="182"/>
      <c r="KMW346" s="182"/>
      <c r="KMX346" s="182"/>
      <c r="KMY346" s="182"/>
      <c r="KMZ346" s="182"/>
      <c r="KNA346" s="182"/>
      <c r="KNB346" s="182"/>
      <c r="KNC346" s="182"/>
      <c r="KND346" s="182"/>
      <c r="KNE346" s="182"/>
      <c r="KNF346" s="182"/>
      <c r="KNG346" s="182"/>
      <c r="KNH346" s="182"/>
      <c r="KNI346" s="182"/>
      <c r="KNJ346" s="182"/>
      <c r="KNK346" s="182"/>
      <c r="KNL346" s="182"/>
      <c r="KNM346" s="182"/>
      <c r="KNN346" s="182"/>
      <c r="KNO346" s="182"/>
      <c r="KNP346" s="182"/>
      <c r="KNQ346" s="182"/>
      <c r="KNR346" s="182"/>
      <c r="KNS346" s="182"/>
      <c r="KNT346" s="182"/>
      <c r="KNU346" s="182"/>
      <c r="KNV346" s="182"/>
      <c r="KNW346" s="182"/>
      <c r="KNX346" s="182"/>
      <c r="KNY346" s="182"/>
      <c r="KNZ346" s="182"/>
      <c r="KOA346" s="182"/>
      <c r="KOB346" s="182"/>
      <c r="KOC346" s="182"/>
      <c r="KOD346" s="182"/>
      <c r="KOE346" s="182"/>
      <c r="KOF346" s="182"/>
      <c r="KOG346" s="182"/>
      <c r="KOH346" s="182"/>
      <c r="KOI346" s="182"/>
      <c r="KOJ346" s="182"/>
      <c r="KOK346" s="182"/>
      <c r="KOL346" s="182"/>
      <c r="KOM346" s="182"/>
      <c r="KON346" s="182"/>
      <c r="KOO346" s="182"/>
      <c r="KOP346" s="182"/>
      <c r="KOQ346" s="182"/>
      <c r="KOR346" s="182"/>
      <c r="KOS346" s="182"/>
      <c r="KOT346" s="182"/>
      <c r="KOU346" s="182"/>
      <c r="KOV346" s="182"/>
      <c r="KOW346" s="182"/>
      <c r="KOX346" s="182"/>
      <c r="KOY346" s="182"/>
      <c r="KOZ346" s="182"/>
      <c r="KPA346" s="182"/>
      <c r="KPB346" s="182"/>
      <c r="KPC346" s="182"/>
      <c r="KPD346" s="182"/>
      <c r="KPE346" s="182"/>
      <c r="KPF346" s="182"/>
      <c r="KPG346" s="182"/>
      <c r="KPH346" s="182"/>
      <c r="KPI346" s="182"/>
      <c r="KPJ346" s="182"/>
      <c r="KPK346" s="182"/>
      <c r="KPL346" s="182"/>
      <c r="KPM346" s="182"/>
      <c r="KPN346" s="182"/>
      <c r="KPO346" s="182"/>
      <c r="KPP346" s="182"/>
      <c r="KPQ346" s="182"/>
      <c r="KPR346" s="182"/>
      <c r="KPS346" s="182"/>
      <c r="KPT346" s="182"/>
      <c r="KPU346" s="182"/>
      <c r="KPV346" s="182"/>
      <c r="KPW346" s="182"/>
      <c r="KPX346" s="182"/>
      <c r="KPY346" s="182"/>
      <c r="KPZ346" s="182"/>
      <c r="KQA346" s="182"/>
      <c r="KQB346" s="182"/>
      <c r="KQC346" s="182"/>
      <c r="KQD346" s="182"/>
      <c r="KQE346" s="182"/>
      <c r="KQF346" s="182"/>
      <c r="KQG346" s="182"/>
      <c r="KQH346" s="182"/>
      <c r="KQI346" s="182"/>
      <c r="KQJ346" s="182"/>
      <c r="KQK346" s="182"/>
      <c r="KQL346" s="182"/>
      <c r="KQM346" s="182"/>
      <c r="KQN346" s="182"/>
      <c r="KQO346" s="182"/>
      <c r="KQP346" s="182"/>
      <c r="KQQ346" s="182"/>
      <c r="KQR346" s="182"/>
      <c r="KQS346" s="182"/>
      <c r="KQT346" s="182"/>
      <c r="KQU346" s="182"/>
      <c r="KQV346" s="182"/>
      <c r="KQW346" s="182"/>
      <c r="KQX346" s="182"/>
      <c r="KQY346" s="182"/>
      <c r="KQZ346" s="182"/>
      <c r="KRA346" s="182"/>
      <c r="KRB346" s="182"/>
      <c r="KRC346" s="182"/>
      <c r="KRD346" s="182"/>
      <c r="KRE346" s="182"/>
      <c r="KRF346" s="182"/>
      <c r="KRG346" s="182"/>
      <c r="KRH346" s="182"/>
      <c r="KRI346" s="182"/>
      <c r="KRJ346" s="182"/>
      <c r="KRK346" s="182"/>
      <c r="KRL346" s="182"/>
      <c r="KRM346" s="182"/>
      <c r="KRN346" s="182"/>
      <c r="KRO346" s="182"/>
      <c r="KRP346" s="182"/>
      <c r="KRQ346" s="182"/>
      <c r="KRR346" s="182"/>
      <c r="KRS346" s="182"/>
      <c r="KRT346" s="182"/>
      <c r="KRU346" s="182"/>
      <c r="KRV346" s="182"/>
      <c r="KRW346" s="182"/>
      <c r="KRX346" s="182"/>
      <c r="KRY346" s="182"/>
      <c r="KRZ346" s="182"/>
      <c r="KSA346" s="182"/>
      <c r="KSB346" s="182"/>
      <c r="KSC346" s="182"/>
      <c r="KSD346" s="182"/>
      <c r="KSE346" s="182"/>
      <c r="KSF346" s="182"/>
      <c r="KSG346" s="182"/>
      <c r="KSH346" s="182"/>
      <c r="KSI346" s="182"/>
      <c r="KSJ346" s="182"/>
      <c r="KSK346" s="182"/>
      <c r="KSL346" s="182"/>
      <c r="KSM346" s="182"/>
      <c r="KSN346" s="182"/>
      <c r="KSO346" s="182"/>
      <c r="KSP346" s="182"/>
      <c r="KSQ346" s="182"/>
      <c r="KSR346" s="182"/>
      <c r="KSS346" s="182"/>
      <c r="KST346" s="182"/>
      <c r="KSU346" s="182"/>
      <c r="KSV346" s="182"/>
      <c r="KSW346" s="182"/>
      <c r="KSX346" s="182"/>
      <c r="KSY346" s="182"/>
      <c r="KSZ346" s="182"/>
      <c r="KTA346" s="182"/>
      <c r="KTB346" s="182"/>
      <c r="KTC346" s="182"/>
      <c r="KTD346" s="182"/>
      <c r="KTE346" s="182"/>
      <c r="KTF346" s="182"/>
      <c r="KTG346" s="182"/>
      <c r="KTH346" s="182"/>
      <c r="KTI346" s="182"/>
      <c r="KTJ346" s="182"/>
      <c r="KTK346" s="182"/>
      <c r="KTL346" s="182"/>
      <c r="KTM346" s="182"/>
      <c r="KTN346" s="182"/>
      <c r="KTO346" s="182"/>
      <c r="KTP346" s="182"/>
      <c r="KTQ346" s="182"/>
      <c r="KTR346" s="182"/>
      <c r="KTS346" s="182"/>
      <c r="KTT346" s="182"/>
      <c r="KTU346" s="182"/>
      <c r="KTV346" s="182"/>
      <c r="KTW346" s="182"/>
      <c r="KTX346" s="182"/>
      <c r="KTY346" s="182"/>
      <c r="KTZ346" s="182"/>
      <c r="KUA346" s="182"/>
      <c r="KUB346" s="182"/>
      <c r="KUC346" s="182"/>
      <c r="KUD346" s="182"/>
      <c r="KUE346" s="182"/>
      <c r="KUF346" s="182"/>
      <c r="KUG346" s="182"/>
      <c r="KUH346" s="182"/>
      <c r="KUI346" s="182"/>
      <c r="KUJ346" s="182"/>
      <c r="KUK346" s="182"/>
      <c r="KUL346" s="182"/>
      <c r="KUM346" s="182"/>
      <c r="KUN346" s="182"/>
      <c r="KUO346" s="182"/>
      <c r="KUP346" s="182"/>
      <c r="KUQ346" s="182"/>
      <c r="KUR346" s="182"/>
      <c r="KUS346" s="182"/>
      <c r="KUT346" s="182"/>
      <c r="KUU346" s="182"/>
      <c r="KUV346" s="182"/>
      <c r="KUW346" s="182"/>
      <c r="KUX346" s="182"/>
      <c r="KUY346" s="182"/>
      <c r="KUZ346" s="182"/>
      <c r="KVA346" s="182"/>
      <c r="KVB346" s="182"/>
      <c r="KVC346" s="182"/>
      <c r="KVD346" s="182"/>
      <c r="KVE346" s="182"/>
      <c r="KVF346" s="182"/>
      <c r="KVG346" s="182"/>
      <c r="KVH346" s="182"/>
      <c r="KVI346" s="182"/>
      <c r="KVJ346" s="182"/>
      <c r="KVK346" s="182"/>
      <c r="KVL346" s="182"/>
      <c r="KVM346" s="182"/>
      <c r="KVN346" s="182"/>
      <c r="KVO346" s="182"/>
      <c r="KVP346" s="182"/>
      <c r="KVQ346" s="182"/>
      <c r="KVR346" s="182"/>
      <c r="KVS346" s="182"/>
      <c r="KVT346" s="182"/>
      <c r="KVU346" s="182"/>
      <c r="KVV346" s="182"/>
      <c r="KVW346" s="182"/>
      <c r="KVX346" s="182"/>
      <c r="KVY346" s="182"/>
      <c r="KVZ346" s="182"/>
      <c r="KWA346" s="182"/>
      <c r="KWB346" s="182"/>
      <c r="KWC346" s="182"/>
      <c r="KWD346" s="182"/>
      <c r="KWE346" s="182"/>
      <c r="KWF346" s="182"/>
      <c r="KWG346" s="182"/>
      <c r="KWH346" s="182"/>
      <c r="KWI346" s="182"/>
      <c r="KWJ346" s="182"/>
      <c r="KWK346" s="182"/>
      <c r="KWL346" s="182"/>
      <c r="KWM346" s="182"/>
      <c r="KWN346" s="182"/>
      <c r="KWO346" s="182"/>
      <c r="KWP346" s="182"/>
      <c r="KWQ346" s="182"/>
      <c r="KWR346" s="182"/>
      <c r="KWS346" s="182"/>
      <c r="KWT346" s="182"/>
      <c r="KWU346" s="182"/>
      <c r="KWV346" s="182"/>
      <c r="KWW346" s="182"/>
      <c r="KWX346" s="182"/>
      <c r="KWY346" s="182"/>
      <c r="KWZ346" s="182"/>
      <c r="KXA346" s="182"/>
      <c r="KXB346" s="182"/>
      <c r="KXC346" s="182"/>
      <c r="KXD346" s="182"/>
      <c r="KXE346" s="182"/>
      <c r="KXF346" s="182"/>
      <c r="KXG346" s="182"/>
      <c r="KXH346" s="182"/>
      <c r="KXI346" s="182"/>
      <c r="KXJ346" s="182"/>
      <c r="KXK346" s="182"/>
      <c r="KXL346" s="182"/>
      <c r="KXM346" s="182"/>
      <c r="KXN346" s="182"/>
      <c r="KXO346" s="182"/>
      <c r="KXP346" s="182"/>
      <c r="KXQ346" s="182"/>
      <c r="KXR346" s="182"/>
      <c r="KXS346" s="182"/>
      <c r="KXT346" s="182"/>
      <c r="KXU346" s="182"/>
      <c r="KXV346" s="182"/>
      <c r="KXW346" s="182"/>
      <c r="KXX346" s="182"/>
      <c r="KXY346" s="182"/>
      <c r="KXZ346" s="182"/>
      <c r="KYA346" s="182"/>
      <c r="KYB346" s="182"/>
      <c r="KYC346" s="182"/>
      <c r="KYD346" s="182"/>
      <c r="KYE346" s="182"/>
      <c r="KYF346" s="182"/>
      <c r="KYG346" s="182"/>
      <c r="KYH346" s="182"/>
      <c r="KYI346" s="182"/>
      <c r="KYJ346" s="182"/>
      <c r="KYK346" s="182"/>
      <c r="KYL346" s="182"/>
      <c r="KYM346" s="182"/>
      <c r="KYN346" s="182"/>
      <c r="KYO346" s="182"/>
      <c r="KYP346" s="182"/>
      <c r="KYQ346" s="182"/>
      <c r="KYR346" s="182"/>
      <c r="KYS346" s="182"/>
      <c r="KYT346" s="182"/>
      <c r="KYU346" s="182"/>
      <c r="KYV346" s="182"/>
      <c r="KYW346" s="182"/>
      <c r="KYX346" s="182"/>
      <c r="KYY346" s="182"/>
      <c r="KYZ346" s="182"/>
      <c r="KZA346" s="182"/>
      <c r="KZB346" s="182"/>
      <c r="KZC346" s="182"/>
      <c r="KZD346" s="182"/>
      <c r="KZE346" s="182"/>
      <c r="KZF346" s="182"/>
      <c r="KZG346" s="182"/>
      <c r="KZH346" s="182"/>
      <c r="KZI346" s="182"/>
      <c r="KZJ346" s="182"/>
      <c r="KZK346" s="182"/>
      <c r="KZL346" s="182"/>
      <c r="KZM346" s="182"/>
      <c r="KZN346" s="182"/>
      <c r="KZO346" s="182"/>
      <c r="KZP346" s="182"/>
      <c r="KZQ346" s="182"/>
      <c r="KZR346" s="182"/>
      <c r="KZS346" s="182"/>
      <c r="KZT346" s="182"/>
      <c r="KZU346" s="182"/>
      <c r="KZV346" s="182"/>
      <c r="KZW346" s="182"/>
      <c r="KZX346" s="182"/>
      <c r="KZY346" s="182"/>
      <c r="KZZ346" s="182"/>
      <c r="LAA346" s="182"/>
      <c r="LAB346" s="182"/>
      <c r="LAC346" s="182"/>
      <c r="LAD346" s="182"/>
      <c r="LAE346" s="182"/>
      <c r="LAF346" s="182"/>
      <c r="LAG346" s="182"/>
      <c r="LAH346" s="182"/>
      <c r="LAI346" s="182"/>
      <c r="LAJ346" s="182"/>
      <c r="LAK346" s="182"/>
      <c r="LAL346" s="182"/>
      <c r="LAM346" s="182"/>
      <c r="LAN346" s="182"/>
      <c r="LAO346" s="182"/>
      <c r="LAP346" s="182"/>
      <c r="LAQ346" s="182"/>
      <c r="LAR346" s="182"/>
      <c r="LAS346" s="182"/>
      <c r="LAT346" s="182"/>
      <c r="LAU346" s="182"/>
      <c r="LAV346" s="182"/>
      <c r="LAW346" s="182"/>
      <c r="LAX346" s="182"/>
      <c r="LAY346" s="182"/>
      <c r="LAZ346" s="182"/>
      <c r="LBA346" s="182"/>
      <c r="LBB346" s="182"/>
      <c r="LBC346" s="182"/>
      <c r="LBD346" s="182"/>
      <c r="LBE346" s="182"/>
      <c r="LBF346" s="182"/>
      <c r="LBG346" s="182"/>
      <c r="LBH346" s="182"/>
      <c r="LBI346" s="182"/>
      <c r="LBJ346" s="182"/>
      <c r="LBK346" s="182"/>
      <c r="LBL346" s="182"/>
      <c r="LBM346" s="182"/>
      <c r="LBN346" s="182"/>
      <c r="LBO346" s="182"/>
      <c r="LBP346" s="182"/>
      <c r="LBQ346" s="182"/>
      <c r="LBR346" s="182"/>
      <c r="LBS346" s="182"/>
      <c r="LBT346" s="182"/>
      <c r="LBU346" s="182"/>
      <c r="LBV346" s="182"/>
      <c r="LBW346" s="182"/>
      <c r="LBX346" s="182"/>
      <c r="LBY346" s="182"/>
      <c r="LBZ346" s="182"/>
      <c r="LCA346" s="182"/>
      <c r="LCB346" s="182"/>
      <c r="LCC346" s="182"/>
      <c r="LCD346" s="182"/>
      <c r="LCE346" s="182"/>
      <c r="LCF346" s="182"/>
      <c r="LCG346" s="182"/>
      <c r="LCH346" s="182"/>
      <c r="LCI346" s="182"/>
      <c r="LCJ346" s="182"/>
      <c r="LCK346" s="182"/>
      <c r="LCL346" s="182"/>
      <c r="LCM346" s="182"/>
      <c r="LCN346" s="182"/>
      <c r="LCO346" s="182"/>
      <c r="LCP346" s="182"/>
      <c r="LCQ346" s="182"/>
      <c r="LCR346" s="182"/>
      <c r="LCS346" s="182"/>
      <c r="LCT346" s="182"/>
      <c r="LCU346" s="182"/>
      <c r="LCV346" s="182"/>
      <c r="LCW346" s="182"/>
      <c r="LCX346" s="182"/>
      <c r="LCY346" s="182"/>
      <c r="LCZ346" s="182"/>
      <c r="LDA346" s="182"/>
      <c r="LDB346" s="182"/>
      <c r="LDC346" s="182"/>
      <c r="LDD346" s="182"/>
      <c r="LDE346" s="182"/>
      <c r="LDF346" s="182"/>
      <c r="LDG346" s="182"/>
      <c r="LDH346" s="182"/>
      <c r="LDI346" s="182"/>
      <c r="LDJ346" s="182"/>
      <c r="LDK346" s="182"/>
      <c r="LDL346" s="182"/>
      <c r="LDM346" s="182"/>
      <c r="LDN346" s="182"/>
      <c r="LDO346" s="182"/>
      <c r="LDP346" s="182"/>
      <c r="LDQ346" s="182"/>
      <c r="LDR346" s="182"/>
      <c r="LDS346" s="182"/>
      <c r="LDT346" s="182"/>
      <c r="LDU346" s="182"/>
      <c r="LDV346" s="182"/>
      <c r="LDW346" s="182"/>
      <c r="LDX346" s="182"/>
      <c r="LDY346" s="182"/>
      <c r="LDZ346" s="182"/>
      <c r="LEA346" s="182"/>
      <c r="LEB346" s="182"/>
      <c r="LEC346" s="182"/>
      <c r="LED346" s="182"/>
      <c r="LEE346" s="182"/>
      <c r="LEF346" s="182"/>
      <c r="LEG346" s="182"/>
      <c r="LEH346" s="182"/>
      <c r="LEI346" s="182"/>
      <c r="LEJ346" s="182"/>
      <c r="LEK346" s="182"/>
      <c r="LEL346" s="182"/>
      <c r="LEM346" s="182"/>
      <c r="LEN346" s="182"/>
      <c r="LEO346" s="182"/>
      <c r="LEP346" s="182"/>
      <c r="LEQ346" s="182"/>
      <c r="LER346" s="182"/>
      <c r="LES346" s="182"/>
      <c r="LET346" s="182"/>
      <c r="LEU346" s="182"/>
      <c r="LEV346" s="182"/>
      <c r="LEW346" s="182"/>
      <c r="LEX346" s="182"/>
      <c r="LEY346" s="182"/>
      <c r="LEZ346" s="182"/>
      <c r="LFA346" s="182"/>
      <c r="LFB346" s="182"/>
      <c r="LFC346" s="182"/>
      <c r="LFD346" s="182"/>
      <c r="LFE346" s="182"/>
      <c r="LFF346" s="182"/>
      <c r="LFG346" s="182"/>
      <c r="LFH346" s="182"/>
      <c r="LFI346" s="182"/>
      <c r="LFJ346" s="182"/>
      <c r="LFK346" s="182"/>
      <c r="LFL346" s="182"/>
      <c r="LFM346" s="182"/>
      <c r="LFN346" s="182"/>
      <c r="LFO346" s="182"/>
      <c r="LFP346" s="182"/>
      <c r="LFQ346" s="182"/>
      <c r="LFR346" s="182"/>
      <c r="LFS346" s="182"/>
      <c r="LFT346" s="182"/>
      <c r="LFU346" s="182"/>
      <c r="LFV346" s="182"/>
      <c r="LFW346" s="182"/>
      <c r="LFX346" s="182"/>
      <c r="LFY346" s="182"/>
      <c r="LFZ346" s="182"/>
      <c r="LGA346" s="182"/>
      <c r="LGB346" s="182"/>
      <c r="LGC346" s="182"/>
      <c r="LGD346" s="182"/>
      <c r="LGE346" s="182"/>
      <c r="LGF346" s="182"/>
      <c r="LGG346" s="182"/>
      <c r="LGH346" s="182"/>
      <c r="LGI346" s="182"/>
      <c r="LGJ346" s="182"/>
      <c r="LGK346" s="182"/>
      <c r="LGL346" s="182"/>
      <c r="LGM346" s="182"/>
      <c r="LGN346" s="182"/>
      <c r="LGO346" s="182"/>
      <c r="LGP346" s="182"/>
      <c r="LGQ346" s="182"/>
      <c r="LGR346" s="182"/>
      <c r="LGS346" s="182"/>
      <c r="LGT346" s="182"/>
      <c r="LGU346" s="182"/>
      <c r="LGV346" s="182"/>
      <c r="LGW346" s="182"/>
      <c r="LGX346" s="182"/>
      <c r="LGY346" s="182"/>
      <c r="LGZ346" s="182"/>
      <c r="LHA346" s="182"/>
      <c r="LHB346" s="182"/>
      <c r="LHC346" s="182"/>
      <c r="LHD346" s="182"/>
      <c r="LHE346" s="182"/>
      <c r="LHF346" s="182"/>
      <c r="LHG346" s="182"/>
      <c r="LHH346" s="182"/>
      <c r="LHI346" s="182"/>
      <c r="LHJ346" s="182"/>
      <c r="LHK346" s="182"/>
      <c r="LHL346" s="182"/>
      <c r="LHM346" s="182"/>
      <c r="LHN346" s="182"/>
      <c r="LHO346" s="182"/>
      <c r="LHP346" s="182"/>
      <c r="LHQ346" s="182"/>
      <c r="LHR346" s="182"/>
      <c r="LHS346" s="182"/>
      <c r="LHT346" s="182"/>
      <c r="LHU346" s="182"/>
      <c r="LHV346" s="182"/>
      <c r="LHW346" s="182"/>
      <c r="LHX346" s="182"/>
      <c r="LHY346" s="182"/>
      <c r="LHZ346" s="182"/>
      <c r="LIA346" s="182"/>
      <c r="LIB346" s="182"/>
      <c r="LIC346" s="182"/>
      <c r="LID346" s="182"/>
      <c r="LIE346" s="182"/>
      <c r="LIF346" s="182"/>
      <c r="LIG346" s="182"/>
      <c r="LIH346" s="182"/>
      <c r="LII346" s="182"/>
      <c r="LIJ346" s="182"/>
      <c r="LIK346" s="182"/>
      <c r="LIL346" s="182"/>
      <c r="LIM346" s="182"/>
      <c r="LIN346" s="182"/>
      <c r="LIO346" s="182"/>
      <c r="LIP346" s="182"/>
      <c r="LIQ346" s="182"/>
      <c r="LIR346" s="182"/>
      <c r="LIS346" s="182"/>
      <c r="LIT346" s="182"/>
      <c r="LIU346" s="182"/>
      <c r="LIV346" s="182"/>
      <c r="LIW346" s="182"/>
      <c r="LIX346" s="182"/>
      <c r="LIY346" s="182"/>
      <c r="LIZ346" s="182"/>
      <c r="LJA346" s="182"/>
      <c r="LJB346" s="182"/>
      <c r="LJC346" s="182"/>
      <c r="LJD346" s="182"/>
      <c r="LJE346" s="182"/>
      <c r="LJF346" s="182"/>
      <c r="LJG346" s="182"/>
      <c r="LJH346" s="182"/>
      <c r="LJI346" s="182"/>
      <c r="LJJ346" s="182"/>
      <c r="LJK346" s="182"/>
      <c r="LJL346" s="182"/>
      <c r="LJM346" s="182"/>
      <c r="LJN346" s="182"/>
      <c r="LJO346" s="182"/>
      <c r="LJP346" s="182"/>
      <c r="LJQ346" s="182"/>
      <c r="LJR346" s="182"/>
      <c r="LJS346" s="182"/>
      <c r="LJT346" s="182"/>
      <c r="LJU346" s="182"/>
      <c r="LJV346" s="182"/>
      <c r="LJW346" s="182"/>
      <c r="LJX346" s="182"/>
      <c r="LJY346" s="182"/>
      <c r="LJZ346" s="182"/>
      <c r="LKA346" s="182"/>
      <c r="LKB346" s="182"/>
      <c r="LKC346" s="182"/>
      <c r="LKD346" s="182"/>
      <c r="LKE346" s="182"/>
      <c r="LKF346" s="182"/>
      <c r="LKG346" s="182"/>
      <c r="LKH346" s="182"/>
      <c r="LKI346" s="182"/>
      <c r="LKJ346" s="182"/>
      <c r="LKK346" s="182"/>
      <c r="LKL346" s="182"/>
      <c r="LKM346" s="182"/>
      <c r="LKN346" s="182"/>
      <c r="LKO346" s="182"/>
      <c r="LKP346" s="182"/>
      <c r="LKQ346" s="182"/>
      <c r="LKR346" s="182"/>
      <c r="LKS346" s="182"/>
      <c r="LKT346" s="182"/>
      <c r="LKU346" s="182"/>
      <c r="LKV346" s="182"/>
      <c r="LKW346" s="182"/>
      <c r="LKX346" s="182"/>
      <c r="LKY346" s="182"/>
      <c r="LKZ346" s="182"/>
      <c r="LLA346" s="182"/>
      <c r="LLB346" s="182"/>
      <c r="LLC346" s="182"/>
      <c r="LLD346" s="182"/>
      <c r="LLE346" s="182"/>
      <c r="LLF346" s="182"/>
      <c r="LLG346" s="182"/>
      <c r="LLH346" s="182"/>
      <c r="LLI346" s="182"/>
      <c r="LLJ346" s="182"/>
      <c r="LLK346" s="182"/>
      <c r="LLL346" s="182"/>
      <c r="LLM346" s="182"/>
      <c r="LLN346" s="182"/>
      <c r="LLO346" s="182"/>
      <c r="LLP346" s="182"/>
      <c r="LLQ346" s="182"/>
      <c r="LLR346" s="182"/>
      <c r="LLS346" s="182"/>
      <c r="LLT346" s="182"/>
      <c r="LLU346" s="182"/>
      <c r="LLV346" s="182"/>
      <c r="LLW346" s="182"/>
      <c r="LLX346" s="182"/>
      <c r="LLY346" s="182"/>
      <c r="LLZ346" s="182"/>
      <c r="LMA346" s="182"/>
      <c r="LMB346" s="182"/>
      <c r="LMC346" s="182"/>
      <c r="LMD346" s="182"/>
      <c r="LME346" s="182"/>
      <c r="LMF346" s="182"/>
      <c r="LMG346" s="182"/>
      <c r="LMH346" s="182"/>
      <c r="LMI346" s="182"/>
      <c r="LMJ346" s="182"/>
      <c r="LMK346" s="182"/>
      <c r="LML346" s="182"/>
      <c r="LMM346" s="182"/>
      <c r="LMN346" s="182"/>
      <c r="LMO346" s="182"/>
      <c r="LMP346" s="182"/>
      <c r="LMQ346" s="182"/>
      <c r="LMR346" s="182"/>
      <c r="LMS346" s="182"/>
      <c r="LMT346" s="182"/>
      <c r="LMU346" s="182"/>
      <c r="LMV346" s="182"/>
      <c r="LMW346" s="182"/>
      <c r="LMX346" s="182"/>
      <c r="LMY346" s="182"/>
      <c r="LMZ346" s="182"/>
      <c r="LNA346" s="182"/>
      <c r="LNB346" s="182"/>
      <c r="LNC346" s="182"/>
      <c r="LND346" s="182"/>
      <c r="LNE346" s="182"/>
      <c r="LNF346" s="182"/>
      <c r="LNG346" s="182"/>
      <c r="LNH346" s="182"/>
      <c r="LNI346" s="182"/>
      <c r="LNJ346" s="182"/>
      <c r="LNK346" s="182"/>
      <c r="LNL346" s="182"/>
      <c r="LNM346" s="182"/>
      <c r="LNN346" s="182"/>
      <c r="LNO346" s="182"/>
      <c r="LNP346" s="182"/>
      <c r="LNQ346" s="182"/>
      <c r="LNR346" s="182"/>
      <c r="LNS346" s="182"/>
      <c r="LNT346" s="182"/>
      <c r="LNU346" s="182"/>
      <c r="LNV346" s="182"/>
      <c r="LNW346" s="182"/>
      <c r="LNX346" s="182"/>
      <c r="LNY346" s="182"/>
      <c r="LNZ346" s="182"/>
      <c r="LOA346" s="182"/>
      <c r="LOB346" s="182"/>
      <c r="LOC346" s="182"/>
      <c r="LOD346" s="182"/>
      <c r="LOE346" s="182"/>
      <c r="LOF346" s="182"/>
      <c r="LOG346" s="182"/>
      <c r="LOH346" s="182"/>
      <c r="LOI346" s="182"/>
      <c r="LOJ346" s="182"/>
      <c r="LOK346" s="182"/>
      <c r="LOL346" s="182"/>
      <c r="LOM346" s="182"/>
      <c r="LON346" s="182"/>
      <c r="LOO346" s="182"/>
      <c r="LOP346" s="182"/>
      <c r="LOQ346" s="182"/>
      <c r="LOR346" s="182"/>
      <c r="LOS346" s="182"/>
      <c r="LOT346" s="182"/>
      <c r="LOU346" s="182"/>
      <c r="LOV346" s="182"/>
      <c r="LOW346" s="182"/>
      <c r="LOX346" s="182"/>
      <c r="LOY346" s="182"/>
      <c r="LOZ346" s="182"/>
      <c r="LPA346" s="182"/>
      <c r="LPB346" s="182"/>
      <c r="LPC346" s="182"/>
      <c r="LPD346" s="182"/>
      <c r="LPE346" s="182"/>
      <c r="LPF346" s="182"/>
      <c r="LPG346" s="182"/>
      <c r="LPH346" s="182"/>
      <c r="LPI346" s="182"/>
      <c r="LPJ346" s="182"/>
      <c r="LPK346" s="182"/>
      <c r="LPL346" s="182"/>
      <c r="LPM346" s="182"/>
      <c r="LPN346" s="182"/>
      <c r="LPO346" s="182"/>
      <c r="LPP346" s="182"/>
      <c r="LPQ346" s="182"/>
      <c r="LPR346" s="182"/>
      <c r="LPS346" s="182"/>
      <c r="LPT346" s="182"/>
      <c r="LPU346" s="182"/>
      <c r="LPV346" s="182"/>
      <c r="LPW346" s="182"/>
      <c r="LPX346" s="182"/>
      <c r="LPY346" s="182"/>
      <c r="LPZ346" s="182"/>
      <c r="LQA346" s="182"/>
      <c r="LQB346" s="182"/>
      <c r="LQC346" s="182"/>
      <c r="LQD346" s="182"/>
      <c r="LQE346" s="182"/>
      <c r="LQF346" s="182"/>
      <c r="LQG346" s="182"/>
      <c r="LQH346" s="182"/>
      <c r="LQI346" s="182"/>
      <c r="LQJ346" s="182"/>
      <c r="LQK346" s="182"/>
      <c r="LQL346" s="182"/>
      <c r="LQM346" s="182"/>
      <c r="LQN346" s="182"/>
      <c r="LQO346" s="182"/>
      <c r="LQP346" s="182"/>
      <c r="LQQ346" s="182"/>
      <c r="LQR346" s="182"/>
      <c r="LQS346" s="182"/>
      <c r="LQT346" s="182"/>
      <c r="LQU346" s="182"/>
      <c r="LQV346" s="182"/>
      <c r="LQW346" s="182"/>
      <c r="LQX346" s="182"/>
      <c r="LQY346" s="182"/>
      <c r="LQZ346" s="182"/>
      <c r="LRA346" s="182"/>
      <c r="LRB346" s="182"/>
      <c r="LRC346" s="182"/>
      <c r="LRD346" s="182"/>
      <c r="LRE346" s="182"/>
      <c r="LRF346" s="182"/>
      <c r="LRG346" s="182"/>
      <c r="LRH346" s="182"/>
      <c r="LRI346" s="182"/>
      <c r="LRJ346" s="182"/>
      <c r="LRK346" s="182"/>
      <c r="LRL346" s="182"/>
      <c r="LRM346" s="182"/>
      <c r="LRN346" s="182"/>
      <c r="LRO346" s="182"/>
      <c r="LRP346" s="182"/>
      <c r="LRQ346" s="182"/>
      <c r="LRR346" s="182"/>
      <c r="LRS346" s="182"/>
      <c r="LRT346" s="182"/>
      <c r="LRU346" s="182"/>
      <c r="LRV346" s="182"/>
      <c r="LRW346" s="182"/>
      <c r="LRX346" s="182"/>
      <c r="LRY346" s="182"/>
      <c r="LRZ346" s="182"/>
      <c r="LSA346" s="182"/>
      <c r="LSB346" s="182"/>
      <c r="LSC346" s="182"/>
      <c r="LSD346" s="182"/>
      <c r="LSE346" s="182"/>
      <c r="LSF346" s="182"/>
      <c r="LSG346" s="182"/>
      <c r="LSH346" s="182"/>
      <c r="LSI346" s="182"/>
      <c r="LSJ346" s="182"/>
      <c r="LSK346" s="182"/>
      <c r="LSL346" s="182"/>
      <c r="LSM346" s="182"/>
      <c r="LSN346" s="182"/>
      <c r="LSO346" s="182"/>
      <c r="LSP346" s="182"/>
      <c r="LSQ346" s="182"/>
      <c r="LSR346" s="182"/>
      <c r="LSS346" s="182"/>
      <c r="LST346" s="182"/>
      <c r="LSU346" s="182"/>
      <c r="LSV346" s="182"/>
      <c r="LSW346" s="182"/>
      <c r="LSX346" s="182"/>
      <c r="LSY346" s="182"/>
      <c r="LSZ346" s="182"/>
      <c r="LTA346" s="182"/>
      <c r="LTB346" s="182"/>
      <c r="LTC346" s="182"/>
      <c r="LTD346" s="182"/>
      <c r="LTE346" s="182"/>
      <c r="LTF346" s="182"/>
      <c r="LTG346" s="182"/>
      <c r="LTH346" s="182"/>
      <c r="LTI346" s="182"/>
      <c r="LTJ346" s="182"/>
      <c r="LTK346" s="182"/>
      <c r="LTL346" s="182"/>
      <c r="LTM346" s="182"/>
      <c r="LTN346" s="182"/>
      <c r="LTO346" s="182"/>
      <c r="LTP346" s="182"/>
      <c r="LTQ346" s="182"/>
      <c r="LTR346" s="182"/>
      <c r="LTS346" s="182"/>
      <c r="LTT346" s="182"/>
      <c r="LTU346" s="182"/>
      <c r="LTV346" s="182"/>
      <c r="LTW346" s="182"/>
      <c r="LTX346" s="182"/>
      <c r="LTY346" s="182"/>
      <c r="LTZ346" s="182"/>
      <c r="LUA346" s="182"/>
      <c r="LUB346" s="182"/>
      <c r="LUC346" s="182"/>
      <c r="LUD346" s="182"/>
      <c r="LUE346" s="182"/>
      <c r="LUF346" s="182"/>
      <c r="LUG346" s="182"/>
      <c r="LUH346" s="182"/>
      <c r="LUI346" s="182"/>
      <c r="LUJ346" s="182"/>
      <c r="LUK346" s="182"/>
      <c r="LUL346" s="182"/>
      <c r="LUM346" s="182"/>
      <c r="LUN346" s="182"/>
      <c r="LUO346" s="182"/>
      <c r="LUP346" s="182"/>
      <c r="LUQ346" s="182"/>
      <c r="LUR346" s="182"/>
      <c r="LUS346" s="182"/>
      <c r="LUT346" s="182"/>
      <c r="LUU346" s="182"/>
      <c r="LUV346" s="182"/>
      <c r="LUW346" s="182"/>
      <c r="LUX346" s="182"/>
      <c r="LUY346" s="182"/>
      <c r="LUZ346" s="182"/>
      <c r="LVA346" s="182"/>
      <c r="LVB346" s="182"/>
      <c r="LVC346" s="182"/>
      <c r="LVD346" s="182"/>
      <c r="LVE346" s="182"/>
      <c r="LVF346" s="182"/>
      <c r="LVG346" s="182"/>
      <c r="LVH346" s="182"/>
      <c r="LVI346" s="182"/>
      <c r="LVJ346" s="182"/>
      <c r="LVK346" s="182"/>
      <c r="LVL346" s="182"/>
      <c r="LVM346" s="182"/>
      <c r="LVN346" s="182"/>
      <c r="LVO346" s="182"/>
      <c r="LVP346" s="182"/>
      <c r="LVQ346" s="182"/>
      <c r="LVR346" s="182"/>
      <c r="LVS346" s="182"/>
      <c r="LVT346" s="182"/>
      <c r="LVU346" s="182"/>
      <c r="LVV346" s="182"/>
      <c r="LVW346" s="182"/>
      <c r="LVX346" s="182"/>
      <c r="LVY346" s="182"/>
      <c r="LVZ346" s="182"/>
      <c r="LWA346" s="182"/>
      <c r="LWB346" s="182"/>
      <c r="LWC346" s="182"/>
      <c r="LWD346" s="182"/>
      <c r="LWE346" s="182"/>
      <c r="LWF346" s="182"/>
      <c r="LWG346" s="182"/>
      <c r="LWH346" s="182"/>
      <c r="LWI346" s="182"/>
      <c r="LWJ346" s="182"/>
      <c r="LWK346" s="182"/>
      <c r="LWL346" s="182"/>
      <c r="LWM346" s="182"/>
      <c r="LWN346" s="182"/>
      <c r="LWO346" s="182"/>
      <c r="LWP346" s="182"/>
      <c r="LWQ346" s="182"/>
      <c r="LWR346" s="182"/>
      <c r="LWS346" s="182"/>
      <c r="LWT346" s="182"/>
      <c r="LWU346" s="182"/>
      <c r="LWV346" s="182"/>
      <c r="LWW346" s="182"/>
      <c r="LWX346" s="182"/>
      <c r="LWY346" s="182"/>
      <c r="LWZ346" s="182"/>
      <c r="LXA346" s="182"/>
      <c r="LXB346" s="182"/>
      <c r="LXC346" s="182"/>
      <c r="LXD346" s="182"/>
      <c r="LXE346" s="182"/>
      <c r="LXF346" s="182"/>
      <c r="LXG346" s="182"/>
      <c r="LXH346" s="182"/>
      <c r="LXI346" s="182"/>
      <c r="LXJ346" s="182"/>
      <c r="LXK346" s="182"/>
      <c r="LXL346" s="182"/>
      <c r="LXM346" s="182"/>
      <c r="LXN346" s="182"/>
      <c r="LXO346" s="182"/>
      <c r="LXP346" s="182"/>
      <c r="LXQ346" s="182"/>
      <c r="LXR346" s="182"/>
      <c r="LXS346" s="182"/>
      <c r="LXT346" s="182"/>
      <c r="LXU346" s="182"/>
      <c r="LXV346" s="182"/>
      <c r="LXW346" s="182"/>
      <c r="LXX346" s="182"/>
      <c r="LXY346" s="182"/>
      <c r="LXZ346" s="182"/>
      <c r="LYA346" s="182"/>
      <c r="LYB346" s="182"/>
      <c r="LYC346" s="182"/>
      <c r="LYD346" s="182"/>
      <c r="LYE346" s="182"/>
      <c r="LYF346" s="182"/>
      <c r="LYG346" s="182"/>
      <c r="LYH346" s="182"/>
      <c r="LYI346" s="182"/>
      <c r="LYJ346" s="182"/>
      <c r="LYK346" s="182"/>
      <c r="LYL346" s="182"/>
      <c r="LYM346" s="182"/>
      <c r="LYN346" s="182"/>
      <c r="LYO346" s="182"/>
      <c r="LYP346" s="182"/>
      <c r="LYQ346" s="182"/>
      <c r="LYR346" s="182"/>
      <c r="LYS346" s="182"/>
      <c r="LYT346" s="182"/>
      <c r="LYU346" s="182"/>
      <c r="LYV346" s="182"/>
      <c r="LYW346" s="182"/>
      <c r="LYX346" s="182"/>
      <c r="LYY346" s="182"/>
      <c r="LYZ346" s="182"/>
      <c r="LZA346" s="182"/>
      <c r="LZB346" s="182"/>
      <c r="LZC346" s="182"/>
      <c r="LZD346" s="182"/>
      <c r="LZE346" s="182"/>
      <c r="LZF346" s="182"/>
      <c r="LZG346" s="182"/>
      <c r="LZH346" s="182"/>
      <c r="LZI346" s="182"/>
      <c r="LZJ346" s="182"/>
      <c r="LZK346" s="182"/>
      <c r="LZL346" s="182"/>
      <c r="LZM346" s="182"/>
      <c r="LZN346" s="182"/>
      <c r="LZO346" s="182"/>
      <c r="LZP346" s="182"/>
      <c r="LZQ346" s="182"/>
      <c r="LZR346" s="182"/>
      <c r="LZS346" s="182"/>
      <c r="LZT346" s="182"/>
      <c r="LZU346" s="182"/>
      <c r="LZV346" s="182"/>
      <c r="LZW346" s="182"/>
      <c r="LZX346" s="182"/>
      <c r="LZY346" s="182"/>
      <c r="LZZ346" s="182"/>
      <c r="MAA346" s="182"/>
      <c r="MAB346" s="182"/>
      <c r="MAC346" s="182"/>
      <c r="MAD346" s="182"/>
      <c r="MAE346" s="182"/>
      <c r="MAF346" s="182"/>
      <c r="MAG346" s="182"/>
      <c r="MAH346" s="182"/>
      <c r="MAI346" s="182"/>
      <c r="MAJ346" s="182"/>
      <c r="MAK346" s="182"/>
      <c r="MAL346" s="182"/>
      <c r="MAM346" s="182"/>
      <c r="MAN346" s="182"/>
      <c r="MAO346" s="182"/>
      <c r="MAP346" s="182"/>
      <c r="MAQ346" s="182"/>
      <c r="MAR346" s="182"/>
      <c r="MAS346" s="182"/>
      <c r="MAT346" s="182"/>
      <c r="MAU346" s="182"/>
      <c r="MAV346" s="182"/>
      <c r="MAW346" s="182"/>
      <c r="MAX346" s="182"/>
      <c r="MAY346" s="182"/>
      <c r="MAZ346" s="182"/>
      <c r="MBA346" s="182"/>
      <c r="MBB346" s="182"/>
      <c r="MBC346" s="182"/>
      <c r="MBD346" s="182"/>
      <c r="MBE346" s="182"/>
      <c r="MBF346" s="182"/>
      <c r="MBG346" s="182"/>
      <c r="MBH346" s="182"/>
      <c r="MBI346" s="182"/>
      <c r="MBJ346" s="182"/>
      <c r="MBK346" s="182"/>
      <c r="MBL346" s="182"/>
      <c r="MBM346" s="182"/>
      <c r="MBN346" s="182"/>
      <c r="MBO346" s="182"/>
      <c r="MBP346" s="182"/>
      <c r="MBQ346" s="182"/>
      <c r="MBR346" s="182"/>
      <c r="MBS346" s="182"/>
      <c r="MBT346" s="182"/>
      <c r="MBU346" s="182"/>
      <c r="MBV346" s="182"/>
      <c r="MBW346" s="182"/>
      <c r="MBX346" s="182"/>
      <c r="MBY346" s="182"/>
      <c r="MBZ346" s="182"/>
      <c r="MCA346" s="182"/>
      <c r="MCB346" s="182"/>
      <c r="MCC346" s="182"/>
      <c r="MCD346" s="182"/>
      <c r="MCE346" s="182"/>
      <c r="MCF346" s="182"/>
      <c r="MCG346" s="182"/>
      <c r="MCH346" s="182"/>
      <c r="MCI346" s="182"/>
      <c r="MCJ346" s="182"/>
      <c r="MCK346" s="182"/>
      <c r="MCL346" s="182"/>
      <c r="MCM346" s="182"/>
      <c r="MCN346" s="182"/>
      <c r="MCO346" s="182"/>
      <c r="MCP346" s="182"/>
      <c r="MCQ346" s="182"/>
      <c r="MCR346" s="182"/>
      <c r="MCS346" s="182"/>
      <c r="MCT346" s="182"/>
      <c r="MCU346" s="182"/>
      <c r="MCV346" s="182"/>
      <c r="MCW346" s="182"/>
      <c r="MCX346" s="182"/>
      <c r="MCY346" s="182"/>
      <c r="MCZ346" s="182"/>
      <c r="MDA346" s="182"/>
      <c r="MDB346" s="182"/>
      <c r="MDC346" s="182"/>
      <c r="MDD346" s="182"/>
      <c r="MDE346" s="182"/>
      <c r="MDF346" s="182"/>
      <c r="MDG346" s="182"/>
      <c r="MDH346" s="182"/>
      <c r="MDI346" s="182"/>
      <c r="MDJ346" s="182"/>
      <c r="MDK346" s="182"/>
      <c r="MDL346" s="182"/>
      <c r="MDM346" s="182"/>
      <c r="MDN346" s="182"/>
      <c r="MDO346" s="182"/>
      <c r="MDP346" s="182"/>
      <c r="MDQ346" s="182"/>
      <c r="MDR346" s="182"/>
      <c r="MDS346" s="182"/>
      <c r="MDT346" s="182"/>
      <c r="MDU346" s="182"/>
      <c r="MDV346" s="182"/>
      <c r="MDW346" s="182"/>
      <c r="MDX346" s="182"/>
      <c r="MDY346" s="182"/>
      <c r="MDZ346" s="182"/>
      <c r="MEA346" s="182"/>
      <c r="MEB346" s="182"/>
      <c r="MEC346" s="182"/>
      <c r="MED346" s="182"/>
      <c r="MEE346" s="182"/>
      <c r="MEF346" s="182"/>
      <c r="MEG346" s="182"/>
      <c r="MEH346" s="182"/>
      <c r="MEI346" s="182"/>
      <c r="MEJ346" s="182"/>
      <c r="MEK346" s="182"/>
      <c r="MEL346" s="182"/>
      <c r="MEM346" s="182"/>
      <c r="MEN346" s="182"/>
      <c r="MEO346" s="182"/>
      <c r="MEP346" s="182"/>
      <c r="MEQ346" s="182"/>
      <c r="MER346" s="182"/>
      <c r="MES346" s="182"/>
      <c r="MET346" s="182"/>
      <c r="MEU346" s="182"/>
      <c r="MEV346" s="182"/>
      <c r="MEW346" s="182"/>
      <c r="MEX346" s="182"/>
      <c r="MEY346" s="182"/>
      <c r="MEZ346" s="182"/>
      <c r="MFA346" s="182"/>
      <c r="MFB346" s="182"/>
      <c r="MFC346" s="182"/>
      <c r="MFD346" s="182"/>
      <c r="MFE346" s="182"/>
      <c r="MFF346" s="182"/>
      <c r="MFG346" s="182"/>
      <c r="MFH346" s="182"/>
      <c r="MFI346" s="182"/>
      <c r="MFJ346" s="182"/>
      <c r="MFK346" s="182"/>
      <c r="MFL346" s="182"/>
      <c r="MFM346" s="182"/>
      <c r="MFN346" s="182"/>
      <c r="MFO346" s="182"/>
      <c r="MFP346" s="182"/>
      <c r="MFQ346" s="182"/>
      <c r="MFR346" s="182"/>
      <c r="MFS346" s="182"/>
      <c r="MFT346" s="182"/>
      <c r="MFU346" s="182"/>
      <c r="MFV346" s="182"/>
      <c r="MFW346" s="182"/>
      <c r="MFX346" s="182"/>
      <c r="MFY346" s="182"/>
      <c r="MFZ346" s="182"/>
      <c r="MGA346" s="182"/>
      <c r="MGB346" s="182"/>
      <c r="MGC346" s="182"/>
      <c r="MGD346" s="182"/>
      <c r="MGE346" s="182"/>
      <c r="MGF346" s="182"/>
      <c r="MGG346" s="182"/>
      <c r="MGH346" s="182"/>
      <c r="MGI346" s="182"/>
      <c r="MGJ346" s="182"/>
      <c r="MGK346" s="182"/>
      <c r="MGL346" s="182"/>
      <c r="MGM346" s="182"/>
      <c r="MGN346" s="182"/>
      <c r="MGO346" s="182"/>
      <c r="MGP346" s="182"/>
      <c r="MGQ346" s="182"/>
      <c r="MGR346" s="182"/>
      <c r="MGS346" s="182"/>
      <c r="MGT346" s="182"/>
      <c r="MGU346" s="182"/>
      <c r="MGV346" s="182"/>
      <c r="MGW346" s="182"/>
      <c r="MGX346" s="182"/>
      <c r="MGY346" s="182"/>
      <c r="MGZ346" s="182"/>
      <c r="MHA346" s="182"/>
      <c r="MHB346" s="182"/>
      <c r="MHC346" s="182"/>
      <c r="MHD346" s="182"/>
      <c r="MHE346" s="182"/>
      <c r="MHF346" s="182"/>
      <c r="MHG346" s="182"/>
      <c r="MHH346" s="182"/>
      <c r="MHI346" s="182"/>
      <c r="MHJ346" s="182"/>
      <c r="MHK346" s="182"/>
      <c r="MHL346" s="182"/>
      <c r="MHM346" s="182"/>
      <c r="MHN346" s="182"/>
      <c r="MHO346" s="182"/>
      <c r="MHP346" s="182"/>
      <c r="MHQ346" s="182"/>
      <c r="MHR346" s="182"/>
      <c r="MHS346" s="182"/>
      <c r="MHT346" s="182"/>
      <c r="MHU346" s="182"/>
      <c r="MHV346" s="182"/>
      <c r="MHW346" s="182"/>
      <c r="MHX346" s="182"/>
      <c r="MHY346" s="182"/>
      <c r="MHZ346" s="182"/>
      <c r="MIA346" s="182"/>
      <c r="MIB346" s="182"/>
      <c r="MIC346" s="182"/>
      <c r="MID346" s="182"/>
      <c r="MIE346" s="182"/>
      <c r="MIF346" s="182"/>
      <c r="MIG346" s="182"/>
      <c r="MIH346" s="182"/>
      <c r="MII346" s="182"/>
      <c r="MIJ346" s="182"/>
      <c r="MIK346" s="182"/>
      <c r="MIL346" s="182"/>
      <c r="MIM346" s="182"/>
      <c r="MIN346" s="182"/>
      <c r="MIO346" s="182"/>
      <c r="MIP346" s="182"/>
      <c r="MIQ346" s="182"/>
      <c r="MIR346" s="182"/>
      <c r="MIS346" s="182"/>
      <c r="MIT346" s="182"/>
      <c r="MIU346" s="182"/>
      <c r="MIV346" s="182"/>
      <c r="MIW346" s="182"/>
      <c r="MIX346" s="182"/>
      <c r="MIY346" s="182"/>
      <c r="MIZ346" s="182"/>
      <c r="MJA346" s="182"/>
      <c r="MJB346" s="182"/>
      <c r="MJC346" s="182"/>
      <c r="MJD346" s="182"/>
      <c r="MJE346" s="182"/>
      <c r="MJF346" s="182"/>
      <c r="MJG346" s="182"/>
      <c r="MJH346" s="182"/>
      <c r="MJI346" s="182"/>
      <c r="MJJ346" s="182"/>
      <c r="MJK346" s="182"/>
      <c r="MJL346" s="182"/>
      <c r="MJM346" s="182"/>
      <c r="MJN346" s="182"/>
      <c r="MJO346" s="182"/>
      <c r="MJP346" s="182"/>
      <c r="MJQ346" s="182"/>
      <c r="MJR346" s="182"/>
      <c r="MJS346" s="182"/>
      <c r="MJT346" s="182"/>
      <c r="MJU346" s="182"/>
      <c r="MJV346" s="182"/>
      <c r="MJW346" s="182"/>
      <c r="MJX346" s="182"/>
      <c r="MJY346" s="182"/>
      <c r="MJZ346" s="182"/>
      <c r="MKA346" s="182"/>
      <c r="MKB346" s="182"/>
      <c r="MKC346" s="182"/>
      <c r="MKD346" s="182"/>
      <c r="MKE346" s="182"/>
      <c r="MKF346" s="182"/>
      <c r="MKG346" s="182"/>
      <c r="MKH346" s="182"/>
      <c r="MKI346" s="182"/>
      <c r="MKJ346" s="182"/>
      <c r="MKK346" s="182"/>
      <c r="MKL346" s="182"/>
      <c r="MKM346" s="182"/>
      <c r="MKN346" s="182"/>
      <c r="MKO346" s="182"/>
      <c r="MKP346" s="182"/>
      <c r="MKQ346" s="182"/>
      <c r="MKR346" s="182"/>
      <c r="MKS346" s="182"/>
      <c r="MKT346" s="182"/>
      <c r="MKU346" s="182"/>
      <c r="MKV346" s="182"/>
      <c r="MKW346" s="182"/>
      <c r="MKX346" s="182"/>
      <c r="MKY346" s="182"/>
      <c r="MKZ346" s="182"/>
      <c r="MLA346" s="182"/>
      <c r="MLB346" s="182"/>
      <c r="MLC346" s="182"/>
      <c r="MLD346" s="182"/>
      <c r="MLE346" s="182"/>
      <c r="MLF346" s="182"/>
      <c r="MLG346" s="182"/>
      <c r="MLH346" s="182"/>
      <c r="MLI346" s="182"/>
      <c r="MLJ346" s="182"/>
      <c r="MLK346" s="182"/>
      <c r="MLL346" s="182"/>
      <c r="MLM346" s="182"/>
      <c r="MLN346" s="182"/>
      <c r="MLO346" s="182"/>
      <c r="MLP346" s="182"/>
      <c r="MLQ346" s="182"/>
      <c r="MLR346" s="182"/>
      <c r="MLS346" s="182"/>
      <c r="MLT346" s="182"/>
      <c r="MLU346" s="182"/>
      <c r="MLV346" s="182"/>
      <c r="MLW346" s="182"/>
      <c r="MLX346" s="182"/>
      <c r="MLY346" s="182"/>
      <c r="MLZ346" s="182"/>
      <c r="MMA346" s="182"/>
      <c r="MMB346" s="182"/>
      <c r="MMC346" s="182"/>
      <c r="MMD346" s="182"/>
      <c r="MME346" s="182"/>
      <c r="MMF346" s="182"/>
      <c r="MMG346" s="182"/>
      <c r="MMH346" s="182"/>
      <c r="MMI346" s="182"/>
      <c r="MMJ346" s="182"/>
      <c r="MMK346" s="182"/>
      <c r="MML346" s="182"/>
      <c r="MMM346" s="182"/>
      <c r="MMN346" s="182"/>
      <c r="MMO346" s="182"/>
      <c r="MMP346" s="182"/>
      <c r="MMQ346" s="182"/>
      <c r="MMR346" s="182"/>
      <c r="MMS346" s="182"/>
      <c r="MMT346" s="182"/>
      <c r="MMU346" s="182"/>
      <c r="MMV346" s="182"/>
      <c r="MMW346" s="182"/>
      <c r="MMX346" s="182"/>
      <c r="MMY346" s="182"/>
      <c r="MMZ346" s="182"/>
      <c r="MNA346" s="182"/>
      <c r="MNB346" s="182"/>
      <c r="MNC346" s="182"/>
      <c r="MND346" s="182"/>
      <c r="MNE346" s="182"/>
      <c r="MNF346" s="182"/>
      <c r="MNG346" s="182"/>
      <c r="MNH346" s="182"/>
      <c r="MNI346" s="182"/>
      <c r="MNJ346" s="182"/>
      <c r="MNK346" s="182"/>
      <c r="MNL346" s="182"/>
      <c r="MNM346" s="182"/>
      <c r="MNN346" s="182"/>
      <c r="MNO346" s="182"/>
      <c r="MNP346" s="182"/>
      <c r="MNQ346" s="182"/>
      <c r="MNR346" s="182"/>
      <c r="MNS346" s="182"/>
      <c r="MNT346" s="182"/>
      <c r="MNU346" s="182"/>
      <c r="MNV346" s="182"/>
      <c r="MNW346" s="182"/>
      <c r="MNX346" s="182"/>
      <c r="MNY346" s="182"/>
      <c r="MNZ346" s="182"/>
      <c r="MOA346" s="182"/>
      <c r="MOB346" s="182"/>
      <c r="MOC346" s="182"/>
      <c r="MOD346" s="182"/>
      <c r="MOE346" s="182"/>
      <c r="MOF346" s="182"/>
      <c r="MOG346" s="182"/>
      <c r="MOH346" s="182"/>
      <c r="MOI346" s="182"/>
      <c r="MOJ346" s="182"/>
      <c r="MOK346" s="182"/>
      <c r="MOL346" s="182"/>
      <c r="MOM346" s="182"/>
      <c r="MON346" s="182"/>
      <c r="MOO346" s="182"/>
      <c r="MOP346" s="182"/>
      <c r="MOQ346" s="182"/>
      <c r="MOR346" s="182"/>
      <c r="MOS346" s="182"/>
      <c r="MOT346" s="182"/>
      <c r="MOU346" s="182"/>
      <c r="MOV346" s="182"/>
      <c r="MOW346" s="182"/>
      <c r="MOX346" s="182"/>
      <c r="MOY346" s="182"/>
      <c r="MOZ346" s="182"/>
      <c r="MPA346" s="182"/>
      <c r="MPB346" s="182"/>
      <c r="MPC346" s="182"/>
      <c r="MPD346" s="182"/>
      <c r="MPE346" s="182"/>
      <c r="MPF346" s="182"/>
      <c r="MPG346" s="182"/>
      <c r="MPH346" s="182"/>
      <c r="MPI346" s="182"/>
      <c r="MPJ346" s="182"/>
      <c r="MPK346" s="182"/>
      <c r="MPL346" s="182"/>
      <c r="MPM346" s="182"/>
      <c r="MPN346" s="182"/>
      <c r="MPO346" s="182"/>
      <c r="MPP346" s="182"/>
      <c r="MPQ346" s="182"/>
      <c r="MPR346" s="182"/>
      <c r="MPS346" s="182"/>
      <c r="MPT346" s="182"/>
      <c r="MPU346" s="182"/>
      <c r="MPV346" s="182"/>
      <c r="MPW346" s="182"/>
      <c r="MPX346" s="182"/>
      <c r="MPY346" s="182"/>
      <c r="MPZ346" s="182"/>
      <c r="MQA346" s="182"/>
      <c r="MQB346" s="182"/>
      <c r="MQC346" s="182"/>
      <c r="MQD346" s="182"/>
      <c r="MQE346" s="182"/>
      <c r="MQF346" s="182"/>
      <c r="MQG346" s="182"/>
      <c r="MQH346" s="182"/>
      <c r="MQI346" s="182"/>
      <c r="MQJ346" s="182"/>
      <c r="MQK346" s="182"/>
      <c r="MQL346" s="182"/>
      <c r="MQM346" s="182"/>
      <c r="MQN346" s="182"/>
      <c r="MQO346" s="182"/>
      <c r="MQP346" s="182"/>
      <c r="MQQ346" s="182"/>
      <c r="MQR346" s="182"/>
      <c r="MQS346" s="182"/>
      <c r="MQT346" s="182"/>
      <c r="MQU346" s="182"/>
      <c r="MQV346" s="182"/>
      <c r="MQW346" s="182"/>
      <c r="MQX346" s="182"/>
      <c r="MQY346" s="182"/>
      <c r="MQZ346" s="182"/>
      <c r="MRA346" s="182"/>
      <c r="MRB346" s="182"/>
      <c r="MRC346" s="182"/>
      <c r="MRD346" s="182"/>
      <c r="MRE346" s="182"/>
      <c r="MRF346" s="182"/>
      <c r="MRG346" s="182"/>
      <c r="MRH346" s="182"/>
      <c r="MRI346" s="182"/>
      <c r="MRJ346" s="182"/>
      <c r="MRK346" s="182"/>
      <c r="MRL346" s="182"/>
      <c r="MRM346" s="182"/>
      <c r="MRN346" s="182"/>
      <c r="MRO346" s="182"/>
      <c r="MRP346" s="182"/>
      <c r="MRQ346" s="182"/>
      <c r="MRR346" s="182"/>
      <c r="MRS346" s="182"/>
      <c r="MRT346" s="182"/>
      <c r="MRU346" s="182"/>
      <c r="MRV346" s="182"/>
      <c r="MRW346" s="182"/>
      <c r="MRX346" s="182"/>
      <c r="MRY346" s="182"/>
      <c r="MRZ346" s="182"/>
      <c r="MSA346" s="182"/>
      <c r="MSB346" s="182"/>
      <c r="MSC346" s="182"/>
      <c r="MSD346" s="182"/>
      <c r="MSE346" s="182"/>
      <c r="MSF346" s="182"/>
      <c r="MSG346" s="182"/>
      <c r="MSH346" s="182"/>
      <c r="MSI346" s="182"/>
      <c r="MSJ346" s="182"/>
      <c r="MSK346" s="182"/>
      <c r="MSL346" s="182"/>
      <c r="MSM346" s="182"/>
      <c r="MSN346" s="182"/>
      <c r="MSO346" s="182"/>
      <c r="MSP346" s="182"/>
      <c r="MSQ346" s="182"/>
      <c r="MSR346" s="182"/>
      <c r="MSS346" s="182"/>
      <c r="MST346" s="182"/>
      <c r="MSU346" s="182"/>
      <c r="MSV346" s="182"/>
      <c r="MSW346" s="182"/>
      <c r="MSX346" s="182"/>
      <c r="MSY346" s="182"/>
      <c r="MSZ346" s="182"/>
      <c r="MTA346" s="182"/>
      <c r="MTB346" s="182"/>
      <c r="MTC346" s="182"/>
      <c r="MTD346" s="182"/>
      <c r="MTE346" s="182"/>
      <c r="MTF346" s="182"/>
      <c r="MTG346" s="182"/>
      <c r="MTH346" s="182"/>
      <c r="MTI346" s="182"/>
      <c r="MTJ346" s="182"/>
      <c r="MTK346" s="182"/>
      <c r="MTL346" s="182"/>
      <c r="MTM346" s="182"/>
      <c r="MTN346" s="182"/>
      <c r="MTO346" s="182"/>
      <c r="MTP346" s="182"/>
      <c r="MTQ346" s="182"/>
      <c r="MTR346" s="182"/>
      <c r="MTS346" s="182"/>
      <c r="MTT346" s="182"/>
      <c r="MTU346" s="182"/>
      <c r="MTV346" s="182"/>
      <c r="MTW346" s="182"/>
      <c r="MTX346" s="182"/>
      <c r="MTY346" s="182"/>
      <c r="MTZ346" s="182"/>
      <c r="MUA346" s="182"/>
      <c r="MUB346" s="182"/>
      <c r="MUC346" s="182"/>
      <c r="MUD346" s="182"/>
      <c r="MUE346" s="182"/>
      <c r="MUF346" s="182"/>
      <c r="MUG346" s="182"/>
      <c r="MUH346" s="182"/>
      <c r="MUI346" s="182"/>
      <c r="MUJ346" s="182"/>
      <c r="MUK346" s="182"/>
      <c r="MUL346" s="182"/>
      <c r="MUM346" s="182"/>
      <c r="MUN346" s="182"/>
      <c r="MUO346" s="182"/>
      <c r="MUP346" s="182"/>
      <c r="MUQ346" s="182"/>
      <c r="MUR346" s="182"/>
      <c r="MUS346" s="182"/>
      <c r="MUT346" s="182"/>
      <c r="MUU346" s="182"/>
      <c r="MUV346" s="182"/>
      <c r="MUW346" s="182"/>
      <c r="MUX346" s="182"/>
      <c r="MUY346" s="182"/>
      <c r="MUZ346" s="182"/>
      <c r="MVA346" s="182"/>
      <c r="MVB346" s="182"/>
      <c r="MVC346" s="182"/>
      <c r="MVD346" s="182"/>
      <c r="MVE346" s="182"/>
      <c r="MVF346" s="182"/>
      <c r="MVG346" s="182"/>
      <c r="MVH346" s="182"/>
      <c r="MVI346" s="182"/>
      <c r="MVJ346" s="182"/>
      <c r="MVK346" s="182"/>
      <c r="MVL346" s="182"/>
      <c r="MVM346" s="182"/>
      <c r="MVN346" s="182"/>
      <c r="MVO346" s="182"/>
      <c r="MVP346" s="182"/>
      <c r="MVQ346" s="182"/>
      <c r="MVR346" s="182"/>
      <c r="MVS346" s="182"/>
      <c r="MVT346" s="182"/>
      <c r="MVU346" s="182"/>
      <c r="MVV346" s="182"/>
      <c r="MVW346" s="182"/>
      <c r="MVX346" s="182"/>
      <c r="MVY346" s="182"/>
      <c r="MVZ346" s="182"/>
      <c r="MWA346" s="182"/>
      <c r="MWB346" s="182"/>
      <c r="MWC346" s="182"/>
      <c r="MWD346" s="182"/>
      <c r="MWE346" s="182"/>
      <c r="MWF346" s="182"/>
      <c r="MWG346" s="182"/>
      <c r="MWH346" s="182"/>
      <c r="MWI346" s="182"/>
      <c r="MWJ346" s="182"/>
      <c r="MWK346" s="182"/>
      <c r="MWL346" s="182"/>
      <c r="MWM346" s="182"/>
      <c r="MWN346" s="182"/>
      <c r="MWO346" s="182"/>
      <c r="MWP346" s="182"/>
      <c r="MWQ346" s="182"/>
      <c r="MWR346" s="182"/>
      <c r="MWS346" s="182"/>
      <c r="MWT346" s="182"/>
      <c r="MWU346" s="182"/>
      <c r="MWV346" s="182"/>
      <c r="MWW346" s="182"/>
      <c r="MWX346" s="182"/>
      <c r="MWY346" s="182"/>
      <c r="MWZ346" s="182"/>
      <c r="MXA346" s="182"/>
      <c r="MXB346" s="182"/>
      <c r="MXC346" s="182"/>
      <c r="MXD346" s="182"/>
      <c r="MXE346" s="182"/>
      <c r="MXF346" s="182"/>
      <c r="MXG346" s="182"/>
      <c r="MXH346" s="182"/>
      <c r="MXI346" s="182"/>
      <c r="MXJ346" s="182"/>
      <c r="MXK346" s="182"/>
      <c r="MXL346" s="182"/>
      <c r="MXM346" s="182"/>
      <c r="MXN346" s="182"/>
      <c r="MXO346" s="182"/>
      <c r="MXP346" s="182"/>
      <c r="MXQ346" s="182"/>
      <c r="MXR346" s="182"/>
      <c r="MXS346" s="182"/>
      <c r="MXT346" s="182"/>
      <c r="MXU346" s="182"/>
      <c r="MXV346" s="182"/>
      <c r="MXW346" s="182"/>
      <c r="MXX346" s="182"/>
      <c r="MXY346" s="182"/>
      <c r="MXZ346" s="182"/>
      <c r="MYA346" s="182"/>
      <c r="MYB346" s="182"/>
      <c r="MYC346" s="182"/>
      <c r="MYD346" s="182"/>
      <c r="MYE346" s="182"/>
      <c r="MYF346" s="182"/>
      <c r="MYG346" s="182"/>
      <c r="MYH346" s="182"/>
      <c r="MYI346" s="182"/>
      <c r="MYJ346" s="182"/>
      <c r="MYK346" s="182"/>
      <c r="MYL346" s="182"/>
      <c r="MYM346" s="182"/>
      <c r="MYN346" s="182"/>
      <c r="MYO346" s="182"/>
      <c r="MYP346" s="182"/>
      <c r="MYQ346" s="182"/>
      <c r="MYR346" s="182"/>
      <c r="MYS346" s="182"/>
      <c r="MYT346" s="182"/>
      <c r="MYU346" s="182"/>
      <c r="MYV346" s="182"/>
      <c r="MYW346" s="182"/>
      <c r="MYX346" s="182"/>
      <c r="MYY346" s="182"/>
      <c r="MYZ346" s="182"/>
      <c r="MZA346" s="182"/>
      <c r="MZB346" s="182"/>
      <c r="MZC346" s="182"/>
      <c r="MZD346" s="182"/>
      <c r="MZE346" s="182"/>
      <c r="MZF346" s="182"/>
      <c r="MZG346" s="182"/>
      <c r="MZH346" s="182"/>
      <c r="MZI346" s="182"/>
      <c r="MZJ346" s="182"/>
      <c r="MZK346" s="182"/>
      <c r="MZL346" s="182"/>
      <c r="MZM346" s="182"/>
      <c r="MZN346" s="182"/>
      <c r="MZO346" s="182"/>
      <c r="MZP346" s="182"/>
      <c r="MZQ346" s="182"/>
      <c r="MZR346" s="182"/>
      <c r="MZS346" s="182"/>
      <c r="MZT346" s="182"/>
      <c r="MZU346" s="182"/>
      <c r="MZV346" s="182"/>
      <c r="MZW346" s="182"/>
      <c r="MZX346" s="182"/>
      <c r="MZY346" s="182"/>
      <c r="MZZ346" s="182"/>
      <c r="NAA346" s="182"/>
      <c r="NAB346" s="182"/>
      <c r="NAC346" s="182"/>
      <c r="NAD346" s="182"/>
      <c r="NAE346" s="182"/>
      <c r="NAF346" s="182"/>
      <c r="NAG346" s="182"/>
      <c r="NAH346" s="182"/>
      <c r="NAI346" s="182"/>
      <c r="NAJ346" s="182"/>
      <c r="NAK346" s="182"/>
      <c r="NAL346" s="182"/>
      <c r="NAM346" s="182"/>
      <c r="NAN346" s="182"/>
      <c r="NAO346" s="182"/>
      <c r="NAP346" s="182"/>
      <c r="NAQ346" s="182"/>
      <c r="NAR346" s="182"/>
      <c r="NAS346" s="182"/>
      <c r="NAT346" s="182"/>
      <c r="NAU346" s="182"/>
      <c r="NAV346" s="182"/>
      <c r="NAW346" s="182"/>
      <c r="NAX346" s="182"/>
      <c r="NAY346" s="182"/>
      <c r="NAZ346" s="182"/>
      <c r="NBA346" s="182"/>
      <c r="NBB346" s="182"/>
      <c r="NBC346" s="182"/>
      <c r="NBD346" s="182"/>
      <c r="NBE346" s="182"/>
      <c r="NBF346" s="182"/>
      <c r="NBG346" s="182"/>
      <c r="NBH346" s="182"/>
      <c r="NBI346" s="182"/>
      <c r="NBJ346" s="182"/>
      <c r="NBK346" s="182"/>
      <c r="NBL346" s="182"/>
      <c r="NBM346" s="182"/>
      <c r="NBN346" s="182"/>
      <c r="NBO346" s="182"/>
      <c r="NBP346" s="182"/>
      <c r="NBQ346" s="182"/>
      <c r="NBR346" s="182"/>
      <c r="NBS346" s="182"/>
      <c r="NBT346" s="182"/>
      <c r="NBU346" s="182"/>
      <c r="NBV346" s="182"/>
      <c r="NBW346" s="182"/>
      <c r="NBX346" s="182"/>
      <c r="NBY346" s="182"/>
      <c r="NBZ346" s="182"/>
      <c r="NCA346" s="182"/>
      <c r="NCB346" s="182"/>
      <c r="NCC346" s="182"/>
      <c r="NCD346" s="182"/>
      <c r="NCE346" s="182"/>
      <c r="NCF346" s="182"/>
      <c r="NCG346" s="182"/>
      <c r="NCH346" s="182"/>
      <c r="NCI346" s="182"/>
      <c r="NCJ346" s="182"/>
      <c r="NCK346" s="182"/>
      <c r="NCL346" s="182"/>
      <c r="NCM346" s="182"/>
      <c r="NCN346" s="182"/>
      <c r="NCO346" s="182"/>
      <c r="NCP346" s="182"/>
      <c r="NCQ346" s="182"/>
      <c r="NCR346" s="182"/>
      <c r="NCS346" s="182"/>
      <c r="NCT346" s="182"/>
      <c r="NCU346" s="182"/>
      <c r="NCV346" s="182"/>
      <c r="NCW346" s="182"/>
      <c r="NCX346" s="182"/>
      <c r="NCY346" s="182"/>
      <c r="NCZ346" s="182"/>
      <c r="NDA346" s="182"/>
      <c r="NDB346" s="182"/>
      <c r="NDC346" s="182"/>
      <c r="NDD346" s="182"/>
      <c r="NDE346" s="182"/>
      <c r="NDF346" s="182"/>
      <c r="NDG346" s="182"/>
      <c r="NDH346" s="182"/>
      <c r="NDI346" s="182"/>
      <c r="NDJ346" s="182"/>
      <c r="NDK346" s="182"/>
      <c r="NDL346" s="182"/>
      <c r="NDM346" s="182"/>
      <c r="NDN346" s="182"/>
      <c r="NDO346" s="182"/>
      <c r="NDP346" s="182"/>
      <c r="NDQ346" s="182"/>
      <c r="NDR346" s="182"/>
      <c r="NDS346" s="182"/>
      <c r="NDT346" s="182"/>
      <c r="NDU346" s="182"/>
      <c r="NDV346" s="182"/>
      <c r="NDW346" s="182"/>
      <c r="NDX346" s="182"/>
      <c r="NDY346" s="182"/>
      <c r="NDZ346" s="182"/>
      <c r="NEA346" s="182"/>
      <c r="NEB346" s="182"/>
      <c r="NEC346" s="182"/>
      <c r="NED346" s="182"/>
      <c r="NEE346" s="182"/>
      <c r="NEF346" s="182"/>
      <c r="NEG346" s="182"/>
      <c r="NEH346" s="182"/>
      <c r="NEI346" s="182"/>
      <c r="NEJ346" s="182"/>
      <c r="NEK346" s="182"/>
      <c r="NEL346" s="182"/>
      <c r="NEM346" s="182"/>
      <c r="NEN346" s="182"/>
      <c r="NEO346" s="182"/>
      <c r="NEP346" s="182"/>
      <c r="NEQ346" s="182"/>
      <c r="NER346" s="182"/>
      <c r="NES346" s="182"/>
      <c r="NET346" s="182"/>
      <c r="NEU346" s="182"/>
      <c r="NEV346" s="182"/>
      <c r="NEW346" s="182"/>
      <c r="NEX346" s="182"/>
      <c r="NEY346" s="182"/>
      <c r="NEZ346" s="182"/>
      <c r="NFA346" s="182"/>
      <c r="NFB346" s="182"/>
      <c r="NFC346" s="182"/>
      <c r="NFD346" s="182"/>
      <c r="NFE346" s="182"/>
      <c r="NFF346" s="182"/>
      <c r="NFG346" s="182"/>
      <c r="NFH346" s="182"/>
      <c r="NFI346" s="182"/>
      <c r="NFJ346" s="182"/>
      <c r="NFK346" s="182"/>
      <c r="NFL346" s="182"/>
      <c r="NFM346" s="182"/>
      <c r="NFN346" s="182"/>
      <c r="NFO346" s="182"/>
      <c r="NFP346" s="182"/>
      <c r="NFQ346" s="182"/>
      <c r="NFR346" s="182"/>
      <c r="NFS346" s="182"/>
      <c r="NFT346" s="182"/>
      <c r="NFU346" s="182"/>
      <c r="NFV346" s="182"/>
      <c r="NFW346" s="182"/>
      <c r="NFX346" s="182"/>
      <c r="NFY346" s="182"/>
      <c r="NFZ346" s="182"/>
      <c r="NGA346" s="182"/>
      <c r="NGB346" s="182"/>
      <c r="NGC346" s="182"/>
      <c r="NGD346" s="182"/>
      <c r="NGE346" s="182"/>
      <c r="NGF346" s="182"/>
      <c r="NGG346" s="182"/>
      <c r="NGH346" s="182"/>
      <c r="NGI346" s="182"/>
      <c r="NGJ346" s="182"/>
      <c r="NGK346" s="182"/>
      <c r="NGL346" s="182"/>
      <c r="NGM346" s="182"/>
      <c r="NGN346" s="182"/>
      <c r="NGO346" s="182"/>
      <c r="NGP346" s="182"/>
      <c r="NGQ346" s="182"/>
      <c r="NGR346" s="182"/>
      <c r="NGS346" s="182"/>
      <c r="NGT346" s="182"/>
      <c r="NGU346" s="182"/>
      <c r="NGV346" s="182"/>
      <c r="NGW346" s="182"/>
      <c r="NGX346" s="182"/>
      <c r="NGY346" s="182"/>
      <c r="NGZ346" s="182"/>
      <c r="NHA346" s="182"/>
      <c r="NHB346" s="182"/>
      <c r="NHC346" s="182"/>
      <c r="NHD346" s="182"/>
      <c r="NHE346" s="182"/>
      <c r="NHF346" s="182"/>
      <c r="NHG346" s="182"/>
      <c r="NHH346" s="182"/>
      <c r="NHI346" s="182"/>
      <c r="NHJ346" s="182"/>
      <c r="NHK346" s="182"/>
      <c r="NHL346" s="182"/>
      <c r="NHM346" s="182"/>
      <c r="NHN346" s="182"/>
      <c r="NHO346" s="182"/>
      <c r="NHP346" s="182"/>
      <c r="NHQ346" s="182"/>
      <c r="NHR346" s="182"/>
      <c r="NHS346" s="182"/>
      <c r="NHT346" s="182"/>
      <c r="NHU346" s="182"/>
      <c r="NHV346" s="182"/>
      <c r="NHW346" s="182"/>
      <c r="NHX346" s="182"/>
      <c r="NHY346" s="182"/>
      <c r="NHZ346" s="182"/>
      <c r="NIA346" s="182"/>
      <c r="NIB346" s="182"/>
      <c r="NIC346" s="182"/>
      <c r="NID346" s="182"/>
      <c r="NIE346" s="182"/>
      <c r="NIF346" s="182"/>
      <c r="NIG346" s="182"/>
      <c r="NIH346" s="182"/>
      <c r="NII346" s="182"/>
      <c r="NIJ346" s="182"/>
      <c r="NIK346" s="182"/>
      <c r="NIL346" s="182"/>
      <c r="NIM346" s="182"/>
      <c r="NIN346" s="182"/>
      <c r="NIO346" s="182"/>
      <c r="NIP346" s="182"/>
      <c r="NIQ346" s="182"/>
      <c r="NIR346" s="182"/>
      <c r="NIS346" s="182"/>
      <c r="NIT346" s="182"/>
      <c r="NIU346" s="182"/>
      <c r="NIV346" s="182"/>
      <c r="NIW346" s="182"/>
      <c r="NIX346" s="182"/>
      <c r="NIY346" s="182"/>
      <c r="NIZ346" s="182"/>
      <c r="NJA346" s="182"/>
      <c r="NJB346" s="182"/>
      <c r="NJC346" s="182"/>
      <c r="NJD346" s="182"/>
      <c r="NJE346" s="182"/>
      <c r="NJF346" s="182"/>
      <c r="NJG346" s="182"/>
      <c r="NJH346" s="182"/>
      <c r="NJI346" s="182"/>
      <c r="NJJ346" s="182"/>
      <c r="NJK346" s="182"/>
      <c r="NJL346" s="182"/>
      <c r="NJM346" s="182"/>
      <c r="NJN346" s="182"/>
      <c r="NJO346" s="182"/>
      <c r="NJP346" s="182"/>
      <c r="NJQ346" s="182"/>
      <c r="NJR346" s="182"/>
      <c r="NJS346" s="182"/>
      <c r="NJT346" s="182"/>
      <c r="NJU346" s="182"/>
      <c r="NJV346" s="182"/>
      <c r="NJW346" s="182"/>
      <c r="NJX346" s="182"/>
      <c r="NJY346" s="182"/>
      <c r="NJZ346" s="182"/>
      <c r="NKA346" s="182"/>
      <c r="NKB346" s="182"/>
      <c r="NKC346" s="182"/>
      <c r="NKD346" s="182"/>
      <c r="NKE346" s="182"/>
      <c r="NKF346" s="182"/>
      <c r="NKG346" s="182"/>
      <c r="NKH346" s="182"/>
      <c r="NKI346" s="182"/>
      <c r="NKJ346" s="182"/>
      <c r="NKK346" s="182"/>
      <c r="NKL346" s="182"/>
      <c r="NKM346" s="182"/>
      <c r="NKN346" s="182"/>
      <c r="NKO346" s="182"/>
      <c r="NKP346" s="182"/>
      <c r="NKQ346" s="182"/>
      <c r="NKR346" s="182"/>
      <c r="NKS346" s="182"/>
      <c r="NKT346" s="182"/>
      <c r="NKU346" s="182"/>
      <c r="NKV346" s="182"/>
      <c r="NKW346" s="182"/>
      <c r="NKX346" s="182"/>
      <c r="NKY346" s="182"/>
      <c r="NKZ346" s="182"/>
      <c r="NLA346" s="182"/>
      <c r="NLB346" s="182"/>
      <c r="NLC346" s="182"/>
      <c r="NLD346" s="182"/>
      <c r="NLE346" s="182"/>
      <c r="NLF346" s="182"/>
      <c r="NLG346" s="182"/>
      <c r="NLH346" s="182"/>
      <c r="NLI346" s="182"/>
      <c r="NLJ346" s="182"/>
      <c r="NLK346" s="182"/>
      <c r="NLL346" s="182"/>
      <c r="NLM346" s="182"/>
      <c r="NLN346" s="182"/>
      <c r="NLO346" s="182"/>
      <c r="NLP346" s="182"/>
      <c r="NLQ346" s="182"/>
      <c r="NLR346" s="182"/>
      <c r="NLS346" s="182"/>
      <c r="NLT346" s="182"/>
      <c r="NLU346" s="182"/>
      <c r="NLV346" s="182"/>
      <c r="NLW346" s="182"/>
      <c r="NLX346" s="182"/>
      <c r="NLY346" s="182"/>
      <c r="NLZ346" s="182"/>
      <c r="NMA346" s="182"/>
      <c r="NMB346" s="182"/>
      <c r="NMC346" s="182"/>
      <c r="NMD346" s="182"/>
      <c r="NME346" s="182"/>
      <c r="NMF346" s="182"/>
      <c r="NMG346" s="182"/>
      <c r="NMH346" s="182"/>
      <c r="NMI346" s="182"/>
      <c r="NMJ346" s="182"/>
      <c r="NMK346" s="182"/>
      <c r="NML346" s="182"/>
      <c r="NMM346" s="182"/>
      <c r="NMN346" s="182"/>
      <c r="NMO346" s="182"/>
      <c r="NMP346" s="182"/>
      <c r="NMQ346" s="182"/>
      <c r="NMR346" s="182"/>
      <c r="NMS346" s="182"/>
      <c r="NMT346" s="182"/>
      <c r="NMU346" s="182"/>
      <c r="NMV346" s="182"/>
      <c r="NMW346" s="182"/>
      <c r="NMX346" s="182"/>
      <c r="NMY346" s="182"/>
      <c r="NMZ346" s="182"/>
      <c r="NNA346" s="182"/>
      <c r="NNB346" s="182"/>
      <c r="NNC346" s="182"/>
      <c r="NND346" s="182"/>
      <c r="NNE346" s="182"/>
      <c r="NNF346" s="182"/>
      <c r="NNG346" s="182"/>
      <c r="NNH346" s="182"/>
      <c r="NNI346" s="182"/>
      <c r="NNJ346" s="182"/>
      <c r="NNK346" s="182"/>
      <c r="NNL346" s="182"/>
      <c r="NNM346" s="182"/>
      <c r="NNN346" s="182"/>
      <c r="NNO346" s="182"/>
      <c r="NNP346" s="182"/>
      <c r="NNQ346" s="182"/>
      <c r="NNR346" s="182"/>
      <c r="NNS346" s="182"/>
      <c r="NNT346" s="182"/>
      <c r="NNU346" s="182"/>
      <c r="NNV346" s="182"/>
      <c r="NNW346" s="182"/>
      <c r="NNX346" s="182"/>
      <c r="NNY346" s="182"/>
      <c r="NNZ346" s="182"/>
      <c r="NOA346" s="182"/>
      <c r="NOB346" s="182"/>
      <c r="NOC346" s="182"/>
      <c r="NOD346" s="182"/>
      <c r="NOE346" s="182"/>
      <c r="NOF346" s="182"/>
      <c r="NOG346" s="182"/>
      <c r="NOH346" s="182"/>
      <c r="NOI346" s="182"/>
      <c r="NOJ346" s="182"/>
      <c r="NOK346" s="182"/>
      <c r="NOL346" s="182"/>
      <c r="NOM346" s="182"/>
      <c r="NON346" s="182"/>
      <c r="NOO346" s="182"/>
      <c r="NOP346" s="182"/>
      <c r="NOQ346" s="182"/>
      <c r="NOR346" s="182"/>
      <c r="NOS346" s="182"/>
      <c r="NOT346" s="182"/>
      <c r="NOU346" s="182"/>
      <c r="NOV346" s="182"/>
      <c r="NOW346" s="182"/>
      <c r="NOX346" s="182"/>
      <c r="NOY346" s="182"/>
      <c r="NOZ346" s="182"/>
      <c r="NPA346" s="182"/>
      <c r="NPB346" s="182"/>
      <c r="NPC346" s="182"/>
      <c r="NPD346" s="182"/>
      <c r="NPE346" s="182"/>
      <c r="NPF346" s="182"/>
      <c r="NPG346" s="182"/>
      <c r="NPH346" s="182"/>
      <c r="NPI346" s="182"/>
      <c r="NPJ346" s="182"/>
      <c r="NPK346" s="182"/>
      <c r="NPL346" s="182"/>
      <c r="NPM346" s="182"/>
      <c r="NPN346" s="182"/>
      <c r="NPO346" s="182"/>
      <c r="NPP346" s="182"/>
      <c r="NPQ346" s="182"/>
      <c r="NPR346" s="182"/>
      <c r="NPS346" s="182"/>
      <c r="NPT346" s="182"/>
      <c r="NPU346" s="182"/>
      <c r="NPV346" s="182"/>
      <c r="NPW346" s="182"/>
      <c r="NPX346" s="182"/>
      <c r="NPY346" s="182"/>
      <c r="NPZ346" s="182"/>
      <c r="NQA346" s="182"/>
      <c r="NQB346" s="182"/>
      <c r="NQC346" s="182"/>
      <c r="NQD346" s="182"/>
      <c r="NQE346" s="182"/>
      <c r="NQF346" s="182"/>
      <c r="NQG346" s="182"/>
      <c r="NQH346" s="182"/>
      <c r="NQI346" s="182"/>
      <c r="NQJ346" s="182"/>
      <c r="NQK346" s="182"/>
      <c r="NQL346" s="182"/>
      <c r="NQM346" s="182"/>
      <c r="NQN346" s="182"/>
      <c r="NQO346" s="182"/>
      <c r="NQP346" s="182"/>
      <c r="NQQ346" s="182"/>
      <c r="NQR346" s="182"/>
      <c r="NQS346" s="182"/>
      <c r="NQT346" s="182"/>
      <c r="NQU346" s="182"/>
      <c r="NQV346" s="182"/>
      <c r="NQW346" s="182"/>
      <c r="NQX346" s="182"/>
      <c r="NQY346" s="182"/>
      <c r="NQZ346" s="182"/>
      <c r="NRA346" s="182"/>
      <c r="NRB346" s="182"/>
      <c r="NRC346" s="182"/>
      <c r="NRD346" s="182"/>
      <c r="NRE346" s="182"/>
      <c r="NRF346" s="182"/>
      <c r="NRG346" s="182"/>
      <c r="NRH346" s="182"/>
      <c r="NRI346" s="182"/>
      <c r="NRJ346" s="182"/>
      <c r="NRK346" s="182"/>
      <c r="NRL346" s="182"/>
      <c r="NRM346" s="182"/>
      <c r="NRN346" s="182"/>
      <c r="NRO346" s="182"/>
      <c r="NRP346" s="182"/>
      <c r="NRQ346" s="182"/>
      <c r="NRR346" s="182"/>
      <c r="NRS346" s="182"/>
      <c r="NRT346" s="182"/>
      <c r="NRU346" s="182"/>
      <c r="NRV346" s="182"/>
      <c r="NRW346" s="182"/>
      <c r="NRX346" s="182"/>
      <c r="NRY346" s="182"/>
      <c r="NRZ346" s="182"/>
      <c r="NSA346" s="182"/>
      <c r="NSB346" s="182"/>
      <c r="NSC346" s="182"/>
      <c r="NSD346" s="182"/>
      <c r="NSE346" s="182"/>
      <c r="NSF346" s="182"/>
      <c r="NSG346" s="182"/>
      <c r="NSH346" s="182"/>
      <c r="NSI346" s="182"/>
      <c r="NSJ346" s="182"/>
      <c r="NSK346" s="182"/>
      <c r="NSL346" s="182"/>
      <c r="NSM346" s="182"/>
      <c r="NSN346" s="182"/>
      <c r="NSO346" s="182"/>
      <c r="NSP346" s="182"/>
      <c r="NSQ346" s="182"/>
      <c r="NSR346" s="182"/>
      <c r="NSS346" s="182"/>
      <c r="NST346" s="182"/>
      <c r="NSU346" s="182"/>
      <c r="NSV346" s="182"/>
      <c r="NSW346" s="182"/>
      <c r="NSX346" s="182"/>
      <c r="NSY346" s="182"/>
      <c r="NSZ346" s="182"/>
      <c r="NTA346" s="182"/>
      <c r="NTB346" s="182"/>
      <c r="NTC346" s="182"/>
      <c r="NTD346" s="182"/>
      <c r="NTE346" s="182"/>
      <c r="NTF346" s="182"/>
      <c r="NTG346" s="182"/>
      <c r="NTH346" s="182"/>
      <c r="NTI346" s="182"/>
      <c r="NTJ346" s="182"/>
      <c r="NTK346" s="182"/>
      <c r="NTL346" s="182"/>
      <c r="NTM346" s="182"/>
      <c r="NTN346" s="182"/>
      <c r="NTO346" s="182"/>
      <c r="NTP346" s="182"/>
      <c r="NTQ346" s="182"/>
      <c r="NTR346" s="182"/>
      <c r="NTS346" s="182"/>
      <c r="NTT346" s="182"/>
      <c r="NTU346" s="182"/>
      <c r="NTV346" s="182"/>
      <c r="NTW346" s="182"/>
      <c r="NTX346" s="182"/>
      <c r="NTY346" s="182"/>
      <c r="NTZ346" s="182"/>
      <c r="NUA346" s="182"/>
      <c r="NUB346" s="182"/>
      <c r="NUC346" s="182"/>
      <c r="NUD346" s="182"/>
      <c r="NUE346" s="182"/>
      <c r="NUF346" s="182"/>
      <c r="NUG346" s="182"/>
      <c r="NUH346" s="182"/>
      <c r="NUI346" s="182"/>
      <c r="NUJ346" s="182"/>
      <c r="NUK346" s="182"/>
      <c r="NUL346" s="182"/>
      <c r="NUM346" s="182"/>
      <c r="NUN346" s="182"/>
      <c r="NUO346" s="182"/>
      <c r="NUP346" s="182"/>
      <c r="NUQ346" s="182"/>
      <c r="NUR346" s="182"/>
      <c r="NUS346" s="182"/>
      <c r="NUT346" s="182"/>
      <c r="NUU346" s="182"/>
      <c r="NUV346" s="182"/>
      <c r="NUW346" s="182"/>
      <c r="NUX346" s="182"/>
      <c r="NUY346" s="182"/>
      <c r="NUZ346" s="182"/>
      <c r="NVA346" s="182"/>
      <c r="NVB346" s="182"/>
      <c r="NVC346" s="182"/>
      <c r="NVD346" s="182"/>
      <c r="NVE346" s="182"/>
      <c r="NVF346" s="182"/>
      <c r="NVG346" s="182"/>
      <c r="NVH346" s="182"/>
      <c r="NVI346" s="182"/>
      <c r="NVJ346" s="182"/>
      <c r="NVK346" s="182"/>
      <c r="NVL346" s="182"/>
      <c r="NVM346" s="182"/>
      <c r="NVN346" s="182"/>
      <c r="NVO346" s="182"/>
      <c r="NVP346" s="182"/>
      <c r="NVQ346" s="182"/>
      <c r="NVR346" s="182"/>
      <c r="NVS346" s="182"/>
      <c r="NVT346" s="182"/>
      <c r="NVU346" s="182"/>
      <c r="NVV346" s="182"/>
      <c r="NVW346" s="182"/>
      <c r="NVX346" s="182"/>
      <c r="NVY346" s="182"/>
      <c r="NVZ346" s="182"/>
      <c r="NWA346" s="182"/>
      <c r="NWB346" s="182"/>
      <c r="NWC346" s="182"/>
      <c r="NWD346" s="182"/>
      <c r="NWE346" s="182"/>
      <c r="NWF346" s="182"/>
      <c r="NWG346" s="182"/>
      <c r="NWH346" s="182"/>
      <c r="NWI346" s="182"/>
      <c r="NWJ346" s="182"/>
      <c r="NWK346" s="182"/>
      <c r="NWL346" s="182"/>
      <c r="NWM346" s="182"/>
      <c r="NWN346" s="182"/>
      <c r="NWO346" s="182"/>
      <c r="NWP346" s="182"/>
      <c r="NWQ346" s="182"/>
      <c r="NWR346" s="182"/>
      <c r="NWS346" s="182"/>
      <c r="NWT346" s="182"/>
      <c r="NWU346" s="182"/>
      <c r="NWV346" s="182"/>
      <c r="NWW346" s="182"/>
      <c r="NWX346" s="182"/>
      <c r="NWY346" s="182"/>
      <c r="NWZ346" s="182"/>
      <c r="NXA346" s="182"/>
      <c r="NXB346" s="182"/>
      <c r="NXC346" s="182"/>
      <c r="NXD346" s="182"/>
      <c r="NXE346" s="182"/>
      <c r="NXF346" s="182"/>
      <c r="NXG346" s="182"/>
      <c r="NXH346" s="182"/>
      <c r="NXI346" s="182"/>
      <c r="NXJ346" s="182"/>
      <c r="NXK346" s="182"/>
      <c r="NXL346" s="182"/>
      <c r="NXM346" s="182"/>
      <c r="NXN346" s="182"/>
      <c r="NXO346" s="182"/>
      <c r="NXP346" s="182"/>
      <c r="NXQ346" s="182"/>
      <c r="NXR346" s="182"/>
      <c r="NXS346" s="182"/>
      <c r="NXT346" s="182"/>
      <c r="NXU346" s="182"/>
      <c r="NXV346" s="182"/>
      <c r="NXW346" s="182"/>
      <c r="NXX346" s="182"/>
      <c r="NXY346" s="182"/>
      <c r="NXZ346" s="182"/>
      <c r="NYA346" s="182"/>
      <c r="NYB346" s="182"/>
      <c r="NYC346" s="182"/>
      <c r="NYD346" s="182"/>
      <c r="NYE346" s="182"/>
      <c r="NYF346" s="182"/>
      <c r="NYG346" s="182"/>
      <c r="NYH346" s="182"/>
      <c r="NYI346" s="182"/>
      <c r="NYJ346" s="182"/>
      <c r="NYK346" s="182"/>
      <c r="NYL346" s="182"/>
      <c r="NYM346" s="182"/>
      <c r="NYN346" s="182"/>
      <c r="NYO346" s="182"/>
      <c r="NYP346" s="182"/>
      <c r="NYQ346" s="182"/>
      <c r="NYR346" s="182"/>
      <c r="NYS346" s="182"/>
      <c r="NYT346" s="182"/>
      <c r="NYU346" s="182"/>
      <c r="NYV346" s="182"/>
      <c r="NYW346" s="182"/>
      <c r="NYX346" s="182"/>
      <c r="NYY346" s="182"/>
      <c r="NYZ346" s="182"/>
      <c r="NZA346" s="182"/>
      <c r="NZB346" s="182"/>
      <c r="NZC346" s="182"/>
      <c r="NZD346" s="182"/>
      <c r="NZE346" s="182"/>
      <c r="NZF346" s="182"/>
      <c r="NZG346" s="182"/>
      <c r="NZH346" s="182"/>
      <c r="NZI346" s="182"/>
      <c r="NZJ346" s="182"/>
      <c r="NZK346" s="182"/>
      <c r="NZL346" s="182"/>
      <c r="NZM346" s="182"/>
      <c r="NZN346" s="182"/>
      <c r="NZO346" s="182"/>
      <c r="NZP346" s="182"/>
      <c r="NZQ346" s="182"/>
      <c r="NZR346" s="182"/>
      <c r="NZS346" s="182"/>
      <c r="NZT346" s="182"/>
      <c r="NZU346" s="182"/>
      <c r="NZV346" s="182"/>
      <c r="NZW346" s="182"/>
      <c r="NZX346" s="182"/>
      <c r="NZY346" s="182"/>
      <c r="NZZ346" s="182"/>
      <c r="OAA346" s="182"/>
      <c r="OAB346" s="182"/>
      <c r="OAC346" s="182"/>
      <c r="OAD346" s="182"/>
      <c r="OAE346" s="182"/>
      <c r="OAF346" s="182"/>
      <c r="OAG346" s="182"/>
      <c r="OAH346" s="182"/>
      <c r="OAI346" s="182"/>
      <c r="OAJ346" s="182"/>
      <c r="OAK346" s="182"/>
      <c r="OAL346" s="182"/>
      <c r="OAM346" s="182"/>
      <c r="OAN346" s="182"/>
      <c r="OAO346" s="182"/>
      <c r="OAP346" s="182"/>
      <c r="OAQ346" s="182"/>
      <c r="OAR346" s="182"/>
      <c r="OAS346" s="182"/>
      <c r="OAT346" s="182"/>
      <c r="OAU346" s="182"/>
      <c r="OAV346" s="182"/>
      <c r="OAW346" s="182"/>
      <c r="OAX346" s="182"/>
      <c r="OAY346" s="182"/>
      <c r="OAZ346" s="182"/>
      <c r="OBA346" s="182"/>
      <c r="OBB346" s="182"/>
      <c r="OBC346" s="182"/>
      <c r="OBD346" s="182"/>
      <c r="OBE346" s="182"/>
      <c r="OBF346" s="182"/>
      <c r="OBG346" s="182"/>
      <c r="OBH346" s="182"/>
      <c r="OBI346" s="182"/>
      <c r="OBJ346" s="182"/>
      <c r="OBK346" s="182"/>
      <c r="OBL346" s="182"/>
      <c r="OBM346" s="182"/>
      <c r="OBN346" s="182"/>
      <c r="OBO346" s="182"/>
      <c r="OBP346" s="182"/>
      <c r="OBQ346" s="182"/>
      <c r="OBR346" s="182"/>
      <c r="OBS346" s="182"/>
      <c r="OBT346" s="182"/>
      <c r="OBU346" s="182"/>
      <c r="OBV346" s="182"/>
      <c r="OBW346" s="182"/>
      <c r="OBX346" s="182"/>
      <c r="OBY346" s="182"/>
      <c r="OBZ346" s="182"/>
      <c r="OCA346" s="182"/>
      <c r="OCB346" s="182"/>
      <c r="OCC346" s="182"/>
      <c r="OCD346" s="182"/>
      <c r="OCE346" s="182"/>
      <c r="OCF346" s="182"/>
      <c r="OCG346" s="182"/>
      <c r="OCH346" s="182"/>
      <c r="OCI346" s="182"/>
      <c r="OCJ346" s="182"/>
      <c r="OCK346" s="182"/>
      <c r="OCL346" s="182"/>
      <c r="OCM346" s="182"/>
      <c r="OCN346" s="182"/>
      <c r="OCO346" s="182"/>
      <c r="OCP346" s="182"/>
      <c r="OCQ346" s="182"/>
      <c r="OCR346" s="182"/>
      <c r="OCS346" s="182"/>
      <c r="OCT346" s="182"/>
      <c r="OCU346" s="182"/>
      <c r="OCV346" s="182"/>
      <c r="OCW346" s="182"/>
      <c r="OCX346" s="182"/>
      <c r="OCY346" s="182"/>
      <c r="OCZ346" s="182"/>
      <c r="ODA346" s="182"/>
      <c r="ODB346" s="182"/>
      <c r="ODC346" s="182"/>
      <c r="ODD346" s="182"/>
      <c r="ODE346" s="182"/>
      <c r="ODF346" s="182"/>
      <c r="ODG346" s="182"/>
      <c r="ODH346" s="182"/>
      <c r="ODI346" s="182"/>
      <c r="ODJ346" s="182"/>
      <c r="ODK346" s="182"/>
      <c r="ODL346" s="182"/>
      <c r="ODM346" s="182"/>
      <c r="ODN346" s="182"/>
      <c r="ODO346" s="182"/>
      <c r="ODP346" s="182"/>
      <c r="ODQ346" s="182"/>
      <c r="ODR346" s="182"/>
      <c r="ODS346" s="182"/>
      <c r="ODT346" s="182"/>
      <c r="ODU346" s="182"/>
      <c r="ODV346" s="182"/>
      <c r="ODW346" s="182"/>
      <c r="ODX346" s="182"/>
      <c r="ODY346" s="182"/>
      <c r="ODZ346" s="182"/>
      <c r="OEA346" s="182"/>
      <c r="OEB346" s="182"/>
      <c r="OEC346" s="182"/>
      <c r="OED346" s="182"/>
      <c r="OEE346" s="182"/>
      <c r="OEF346" s="182"/>
      <c r="OEG346" s="182"/>
      <c r="OEH346" s="182"/>
      <c r="OEI346" s="182"/>
      <c r="OEJ346" s="182"/>
      <c r="OEK346" s="182"/>
      <c r="OEL346" s="182"/>
      <c r="OEM346" s="182"/>
      <c r="OEN346" s="182"/>
      <c r="OEO346" s="182"/>
      <c r="OEP346" s="182"/>
      <c r="OEQ346" s="182"/>
      <c r="OER346" s="182"/>
      <c r="OES346" s="182"/>
      <c r="OET346" s="182"/>
      <c r="OEU346" s="182"/>
      <c r="OEV346" s="182"/>
      <c r="OEW346" s="182"/>
      <c r="OEX346" s="182"/>
      <c r="OEY346" s="182"/>
      <c r="OEZ346" s="182"/>
      <c r="OFA346" s="182"/>
      <c r="OFB346" s="182"/>
      <c r="OFC346" s="182"/>
      <c r="OFD346" s="182"/>
      <c r="OFE346" s="182"/>
      <c r="OFF346" s="182"/>
      <c r="OFG346" s="182"/>
      <c r="OFH346" s="182"/>
      <c r="OFI346" s="182"/>
      <c r="OFJ346" s="182"/>
      <c r="OFK346" s="182"/>
      <c r="OFL346" s="182"/>
      <c r="OFM346" s="182"/>
      <c r="OFN346" s="182"/>
      <c r="OFO346" s="182"/>
      <c r="OFP346" s="182"/>
      <c r="OFQ346" s="182"/>
      <c r="OFR346" s="182"/>
      <c r="OFS346" s="182"/>
      <c r="OFT346" s="182"/>
      <c r="OFU346" s="182"/>
      <c r="OFV346" s="182"/>
      <c r="OFW346" s="182"/>
      <c r="OFX346" s="182"/>
      <c r="OFY346" s="182"/>
      <c r="OFZ346" s="182"/>
      <c r="OGA346" s="182"/>
      <c r="OGB346" s="182"/>
      <c r="OGC346" s="182"/>
      <c r="OGD346" s="182"/>
      <c r="OGE346" s="182"/>
      <c r="OGF346" s="182"/>
      <c r="OGG346" s="182"/>
      <c r="OGH346" s="182"/>
      <c r="OGI346" s="182"/>
      <c r="OGJ346" s="182"/>
      <c r="OGK346" s="182"/>
      <c r="OGL346" s="182"/>
      <c r="OGM346" s="182"/>
      <c r="OGN346" s="182"/>
      <c r="OGO346" s="182"/>
      <c r="OGP346" s="182"/>
      <c r="OGQ346" s="182"/>
      <c r="OGR346" s="182"/>
      <c r="OGS346" s="182"/>
      <c r="OGT346" s="182"/>
      <c r="OGU346" s="182"/>
      <c r="OGV346" s="182"/>
      <c r="OGW346" s="182"/>
      <c r="OGX346" s="182"/>
      <c r="OGY346" s="182"/>
      <c r="OGZ346" s="182"/>
      <c r="OHA346" s="182"/>
      <c r="OHB346" s="182"/>
      <c r="OHC346" s="182"/>
      <c r="OHD346" s="182"/>
      <c r="OHE346" s="182"/>
      <c r="OHF346" s="182"/>
      <c r="OHG346" s="182"/>
      <c r="OHH346" s="182"/>
      <c r="OHI346" s="182"/>
      <c r="OHJ346" s="182"/>
      <c r="OHK346" s="182"/>
      <c r="OHL346" s="182"/>
      <c r="OHM346" s="182"/>
      <c r="OHN346" s="182"/>
      <c r="OHO346" s="182"/>
      <c r="OHP346" s="182"/>
      <c r="OHQ346" s="182"/>
      <c r="OHR346" s="182"/>
      <c r="OHS346" s="182"/>
      <c r="OHT346" s="182"/>
      <c r="OHU346" s="182"/>
      <c r="OHV346" s="182"/>
      <c r="OHW346" s="182"/>
      <c r="OHX346" s="182"/>
      <c r="OHY346" s="182"/>
      <c r="OHZ346" s="182"/>
      <c r="OIA346" s="182"/>
      <c r="OIB346" s="182"/>
      <c r="OIC346" s="182"/>
      <c r="OID346" s="182"/>
      <c r="OIE346" s="182"/>
      <c r="OIF346" s="182"/>
      <c r="OIG346" s="182"/>
      <c r="OIH346" s="182"/>
      <c r="OII346" s="182"/>
      <c r="OIJ346" s="182"/>
      <c r="OIK346" s="182"/>
      <c r="OIL346" s="182"/>
      <c r="OIM346" s="182"/>
      <c r="OIN346" s="182"/>
      <c r="OIO346" s="182"/>
      <c r="OIP346" s="182"/>
      <c r="OIQ346" s="182"/>
      <c r="OIR346" s="182"/>
      <c r="OIS346" s="182"/>
      <c r="OIT346" s="182"/>
      <c r="OIU346" s="182"/>
      <c r="OIV346" s="182"/>
      <c r="OIW346" s="182"/>
      <c r="OIX346" s="182"/>
      <c r="OIY346" s="182"/>
      <c r="OIZ346" s="182"/>
      <c r="OJA346" s="182"/>
      <c r="OJB346" s="182"/>
      <c r="OJC346" s="182"/>
      <c r="OJD346" s="182"/>
      <c r="OJE346" s="182"/>
      <c r="OJF346" s="182"/>
      <c r="OJG346" s="182"/>
      <c r="OJH346" s="182"/>
      <c r="OJI346" s="182"/>
      <c r="OJJ346" s="182"/>
      <c r="OJK346" s="182"/>
      <c r="OJL346" s="182"/>
      <c r="OJM346" s="182"/>
      <c r="OJN346" s="182"/>
      <c r="OJO346" s="182"/>
      <c r="OJP346" s="182"/>
      <c r="OJQ346" s="182"/>
      <c r="OJR346" s="182"/>
      <c r="OJS346" s="182"/>
      <c r="OJT346" s="182"/>
      <c r="OJU346" s="182"/>
      <c r="OJV346" s="182"/>
      <c r="OJW346" s="182"/>
      <c r="OJX346" s="182"/>
      <c r="OJY346" s="182"/>
      <c r="OJZ346" s="182"/>
      <c r="OKA346" s="182"/>
      <c r="OKB346" s="182"/>
      <c r="OKC346" s="182"/>
      <c r="OKD346" s="182"/>
      <c r="OKE346" s="182"/>
      <c r="OKF346" s="182"/>
      <c r="OKG346" s="182"/>
      <c r="OKH346" s="182"/>
      <c r="OKI346" s="182"/>
      <c r="OKJ346" s="182"/>
      <c r="OKK346" s="182"/>
      <c r="OKL346" s="182"/>
      <c r="OKM346" s="182"/>
      <c r="OKN346" s="182"/>
      <c r="OKO346" s="182"/>
      <c r="OKP346" s="182"/>
      <c r="OKQ346" s="182"/>
      <c r="OKR346" s="182"/>
      <c r="OKS346" s="182"/>
      <c r="OKT346" s="182"/>
      <c r="OKU346" s="182"/>
      <c r="OKV346" s="182"/>
      <c r="OKW346" s="182"/>
      <c r="OKX346" s="182"/>
      <c r="OKY346" s="182"/>
      <c r="OKZ346" s="182"/>
      <c r="OLA346" s="182"/>
      <c r="OLB346" s="182"/>
      <c r="OLC346" s="182"/>
      <c r="OLD346" s="182"/>
      <c r="OLE346" s="182"/>
      <c r="OLF346" s="182"/>
      <c r="OLG346" s="182"/>
      <c r="OLH346" s="182"/>
      <c r="OLI346" s="182"/>
      <c r="OLJ346" s="182"/>
      <c r="OLK346" s="182"/>
      <c r="OLL346" s="182"/>
      <c r="OLM346" s="182"/>
      <c r="OLN346" s="182"/>
      <c r="OLO346" s="182"/>
      <c r="OLP346" s="182"/>
      <c r="OLQ346" s="182"/>
      <c r="OLR346" s="182"/>
      <c r="OLS346" s="182"/>
      <c r="OLT346" s="182"/>
      <c r="OLU346" s="182"/>
      <c r="OLV346" s="182"/>
      <c r="OLW346" s="182"/>
      <c r="OLX346" s="182"/>
      <c r="OLY346" s="182"/>
      <c r="OLZ346" s="182"/>
      <c r="OMA346" s="182"/>
      <c r="OMB346" s="182"/>
      <c r="OMC346" s="182"/>
      <c r="OMD346" s="182"/>
      <c r="OME346" s="182"/>
      <c r="OMF346" s="182"/>
      <c r="OMG346" s="182"/>
      <c r="OMH346" s="182"/>
      <c r="OMI346" s="182"/>
      <c r="OMJ346" s="182"/>
      <c r="OMK346" s="182"/>
      <c r="OML346" s="182"/>
      <c r="OMM346" s="182"/>
      <c r="OMN346" s="182"/>
      <c r="OMO346" s="182"/>
      <c r="OMP346" s="182"/>
      <c r="OMQ346" s="182"/>
      <c r="OMR346" s="182"/>
      <c r="OMS346" s="182"/>
      <c r="OMT346" s="182"/>
      <c r="OMU346" s="182"/>
      <c r="OMV346" s="182"/>
      <c r="OMW346" s="182"/>
      <c r="OMX346" s="182"/>
      <c r="OMY346" s="182"/>
      <c r="OMZ346" s="182"/>
      <c r="ONA346" s="182"/>
      <c r="ONB346" s="182"/>
      <c r="ONC346" s="182"/>
      <c r="OND346" s="182"/>
      <c r="ONE346" s="182"/>
      <c r="ONF346" s="182"/>
      <c r="ONG346" s="182"/>
      <c r="ONH346" s="182"/>
      <c r="ONI346" s="182"/>
      <c r="ONJ346" s="182"/>
      <c r="ONK346" s="182"/>
      <c r="ONL346" s="182"/>
      <c r="ONM346" s="182"/>
      <c r="ONN346" s="182"/>
      <c r="ONO346" s="182"/>
      <c r="ONP346" s="182"/>
      <c r="ONQ346" s="182"/>
      <c r="ONR346" s="182"/>
      <c r="ONS346" s="182"/>
      <c r="ONT346" s="182"/>
      <c r="ONU346" s="182"/>
      <c r="ONV346" s="182"/>
      <c r="ONW346" s="182"/>
      <c r="ONX346" s="182"/>
      <c r="ONY346" s="182"/>
      <c r="ONZ346" s="182"/>
      <c r="OOA346" s="182"/>
      <c r="OOB346" s="182"/>
      <c r="OOC346" s="182"/>
      <c r="OOD346" s="182"/>
      <c r="OOE346" s="182"/>
      <c r="OOF346" s="182"/>
      <c r="OOG346" s="182"/>
      <c r="OOH346" s="182"/>
      <c r="OOI346" s="182"/>
      <c r="OOJ346" s="182"/>
      <c r="OOK346" s="182"/>
      <c r="OOL346" s="182"/>
      <c r="OOM346" s="182"/>
      <c r="OON346" s="182"/>
      <c r="OOO346" s="182"/>
      <c r="OOP346" s="182"/>
      <c r="OOQ346" s="182"/>
      <c r="OOR346" s="182"/>
      <c r="OOS346" s="182"/>
      <c r="OOT346" s="182"/>
      <c r="OOU346" s="182"/>
      <c r="OOV346" s="182"/>
      <c r="OOW346" s="182"/>
      <c r="OOX346" s="182"/>
      <c r="OOY346" s="182"/>
      <c r="OOZ346" s="182"/>
      <c r="OPA346" s="182"/>
      <c r="OPB346" s="182"/>
      <c r="OPC346" s="182"/>
      <c r="OPD346" s="182"/>
      <c r="OPE346" s="182"/>
      <c r="OPF346" s="182"/>
      <c r="OPG346" s="182"/>
      <c r="OPH346" s="182"/>
      <c r="OPI346" s="182"/>
      <c r="OPJ346" s="182"/>
      <c r="OPK346" s="182"/>
      <c r="OPL346" s="182"/>
      <c r="OPM346" s="182"/>
      <c r="OPN346" s="182"/>
      <c r="OPO346" s="182"/>
      <c r="OPP346" s="182"/>
      <c r="OPQ346" s="182"/>
      <c r="OPR346" s="182"/>
      <c r="OPS346" s="182"/>
      <c r="OPT346" s="182"/>
      <c r="OPU346" s="182"/>
      <c r="OPV346" s="182"/>
      <c r="OPW346" s="182"/>
      <c r="OPX346" s="182"/>
      <c r="OPY346" s="182"/>
      <c r="OPZ346" s="182"/>
      <c r="OQA346" s="182"/>
      <c r="OQB346" s="182"/>
      <c r="OQC346" s="182"/>
      <c r="OQD346" s="182"/>
      <c r="OQE346" s="182"/>
      <c r="OQF346" s="182"/>
      <c r="OQG346" s="182"/>
      <c r="OQH346" s="182"/>
      <c r="OQI346" s="182"/>
      <c r="OQJ346" s="182"/>
      <c r="OQK346" s="182"/>
      <c r="OQL346" s="182"/>
      <c r="OQM346" s="182"/>
      <c r="OQN346" s="182"/>
      <c r="OQO346" s="182"/>
      <c r="OQP346" s="182"/>
      <c r="OQQ346" s="182"/>
      <c r="OQR346" s="182"/>
      <c r="OQS346" s="182"/>
      <c r="OQT346" s="182"/>
      <c r="OQU346" s="182"/>
      <c r="OQV346" s="182"/>
      <c r="OQW346" s="182"/>
      <c r="OQX346" s="182"/>
      <c r="OQY346" s="182"/>
      <c r="OQZ346" s="182"/>
      <c r="ORA346" s="182"/>
      <c r="ORB346" s="182"/>
      <c r="ORC346" s="182"/>
      <c r="ORD346" s="182"/>
      <c r="ORE346" s="182"/>
      <c r="ORF346" s="182"/>
      <c r="ORG346" s="182"/>
      <c r="ORH346" s="182"/>
      <c r="ORI346" s="182"/>
      <c r="ORJ346" s="182"/>
      <c r="ORK346" s="182"/>
      <c r="ORL346" s="182"/>
      <c r="ORM346" s="182"/>
      <c r="ORN346" s="182"/>
      <c r="ORO346" s="182"/>
      <c r="ORP346" s="182"/>
      <c r="ORQ346" s="182"/>
      <c r="ORR346" s="182"/>
      <c r="ORS346" s="182"/>
      <c r="ORT346" s="182"/>
      <c r="ORU346" s="182"/>
      <c r="ORV346" s="182"/>
      <c r="ORW346" s="182"/>
      <c r="ORX346" s="182"/>
      <c r="ORY346" s="182"/>
      <c r="ORZ346" s="182"/>
      <c r="OSA346" s="182"/>
      <c r="OSB346" s="182"/>
      <c r="OSC346" s="182"/>
      <c r="OSD346" s="182"/>
      <c r="OSE346" s="182"/>
      <c r="OSF346" s="182"/>
      <c r="OSG346" s="182"/>
      <c r="OSH346" s="182"/>
      <c r="OSI346" s="182"/>
      <c r="OSJ346" s="182"/>
      <c r="OSK346" s="182"/>
      <c r="OSL346" s="182"/>
      <c r="OSM346" s="182"/>
      <c r="OSN346" s="182"/>
      <c r="OSO346" s="182"/>
      <c r="OSP346" s="182"/>
      <c r="OSQ346" s="182"/>
      <c r="OSR346" s="182"/>
      <c r="OSS346" s="182"/>
      <c r="OST346" s="182"/>
      <c r="OSU346" s="182"/>
      <c r="OSV346" s="182"/>
      <c r="OSW346" s="182"/>
      <c r="OSX346" s="182"/>
      <c r="OSY346" s="182"/>
      <c r="OSZ346" s="182"/>
      <c r="OTA346" s="182"/>
      <c r="OTB346" s="182"/>
      <c r="OTC346" s="182"/>
      <c r="OTD346" s="182"/>
      <c r="OTE346" s="182"/>
      <c r="OTF346" s="182"/>
      <c r="OTG346" s="182"/>
      <c r="OTH346" s="182"/>
      <c r="OTI346" s="182"/>
      <c r="OTJ346" s="182"/>
      <c r="OTK346" s="182"/>
      <c r="OTL346" s="182"/>
      <c r="OTM346" s="182"/>
      <c r="OTN346" s="182"/>
      <c r="OTO346" s="182"/>
      <c r="OTP346" s="182"/>
      <c r="OTQ346" s="182"/>
      <c r="OTR346" s="182"/>
      <c r="OTS346" s="182"/>
      <c r="OTT346" s="182"/>
      <c r="OTU346" s="182"/>
      <c r="OTV346" s="182"/>
      <c r="OTW346" s="182"/>
      <c r="OTX346" s="182"/>
      <c r="OTY346" s="182"/>
      <c r="OTZ346" s="182"/>
      <c r="OUA346" s="182"/>
      <c r="OUB346" s="182"/>
      <c r="OUC346" s="182"/>
      <c r="OUD346" s="182"/>
      <c r="OUE346" s="182"/>
      <c r="OUF346" s="182"/>
      <c r="OUG346" s="182"/>
      <c r="OUH346" s="182"/>
      <c r="OUI346" s="182"/>
      <c r="OUJ346" s="182"/>
      <c r="OUK346" s="182"/>
      <c r="OUL346" s="182"/>
      <c r="OUM346" s="182"/>
      <c r="OUN346" s="182"/>
      <c r="OUO346" s="182"/>
      <c r="OUP346" s="182"/>
      <c r="OUQ346" s="182"/>
      <c r="OUR346" s="182"/>
      <c r="OUS346" s="182"/>
      <c r="OUT346" s="182"/>
      <c r="OUU346" s="182"/>
      <c r="OUV346" s="182"/>
      <c r="OUW346" s="182"/>
      <c r="OUX346" s="182"/>
      <c r="OUY346" s="182"/>
      <c r="OUZ346" s="182"/>
      <c r="OVA346" s="182"/>
      <c r="OVB346" s="182"/>
      <c r="OVC346" s="182"/>
      <c r="OVD346" s="182"/>
      <c r="OVE346" s="182"/>
      <c r="OVF346" s="182"/>
      <c r="OVG346" s="182"/>
      <c r="OVH346" s="182"/>
      <c r="OVI346" s="182"/>
      <c r="OVJ346" s="182"/>
      <c r="OVK346" s="182"/>
      <c r="OVL346" s="182"/>
      <c r="OVM346" s="182"/>
      <c r="OVN346" s="182"/>
      <c r="OVO346" s="182"/>
      <c r="OVP346" s="182"/>
      <c r="OVQ346" s="182"/>
      <c r="OVR346" s="182"/>
      <c r="OVS346" s="182"/>
      <c r="OVT346" s="182"/>
      <c r="OVU346" s="182"/>
      <c r="OVV346" s="182"/>
      <c r="OVW346" s="182"/>
      <c r="OVX346" s="182"/>
      <c r="OVY346" s="182"/>
      <c r="OVZ346" s="182"/>
      <c r="OWA346" s="182"/>
      <c r="OWB346" s="182"/>
      <c r="OWC346" s="182"/>
      <c r="OWD346" s="182"/>
      <c r="OWE346" s="182"/>
      <c r="OWF346" s="182"/>
      <c r="OWG346" s="182"/>
      <c r="OWH346" s="182"/>
      <c r="OWI346" s="182"/>
      <c r="OWJ346" s="182"/>
      <c r="OWK346" s="182"/>
      <c r="OWL346" s="182"/>
      <c r="OWM346" s="182"/>
      <c r="OWN346" s="182"/>
      <c r="OWO346" s="182"/>
      <c r="OWP346" s="182"/>
      <c r="OWQ346" s="182"/>
      <c r="OWR346" s="182"/>
      <c r="OWS346" s="182"/>
      <c r="OWT346" s="182"/>
      <c r="OWU346" s="182"/>
      <c r="OWV346" s="182"/>
      <c r="OWW346" s="182"/>
      <c r="OWX346" s="182"/>
      <c r="OWY346" s="182"/>
      <c r="OWZ346" s="182"/>
      <c r="OXA346" s="182"/>
      <c r="OXB346" s="182"/>
      <c r="OXC346" s="182"/>
      <c r="OXD346" s="182"/>
      <c r="OXE346" s="182"/>
      <c r="OXF346" s="182"/>
      <c r="OXG346" s="182"/>
      <c r="OXH346" s="182"/>
      <c r="OXI346" s="182"/>
      <c r="OXJ346" s="182"/>
      <c r="OXK346" s="182"/>
      <c r="OXL346" s="182"/>
      <c r="OXM346" s="182"/>
      <c r="OXN346" s="182"/>
      <c r="OXO346" s="182"/>
      <c r="OXP346" s="182"/>
      <c r="OXQ346" s="182"/>
      <c r="OXR346" s="182"/>
      <c r="OXS346" s="182"/>
      <c r="OXT346" s="182"/>
      <c r="OXU346" s="182"/>
      <c r="OXV346" s="182"/>
      <c r="OXW346" s="182"/>
      <c r="OXX346" s="182"/>
      <c r="OXY346" s="182"/>
      <c r="OXZ346" s="182"/>
      <c r="OYA346" s="182"/>
      <c r="OYB346" s="182"/>
      <c r="OYC346" s="182"/>
      <c r="OYD346" s="182"/>
      <c r="OYE346" s="182"/>
      <c r="OYF346" s="182"/>
      <c r="OYG346" s="182"/>
      <c r="OYH346" s="182"/>
      <c r="OYI346" s="182"/>
      <c r="OYJ346" s="182"/>
      <c r="OYK346" s="182"/>
      <c r="OYL346" s="182"/>
      <c r="OYM346" s="182"/>
      <c r="OYN346" s="182"/>
      <c r="OYO346" s="182"/>
      <c r="OYP346" s="182"/>
      <c r="OYQ346" s="182"/>
      <c r="OYR346" s="182"/>
      <c r="OYS346" s="182"/>
      <c r="OYT346" s="182"/>
      <c r="OYU346" s="182"/>
      <c r="OYV346" s="182"/>
      <c r="OYW346" s="182"/>
      <c r="OYX346" s="182"/>
      <c r="OYY346" s="182"/>
      <c r="OYZ346" s="182"/>
      <c r="OZA346" s="182"/>
      <c r="OZB346" s="182"/>
      <c r="OZC346" s="182"/>
      <c r="OZD346" s="182"/>
      <c r="OZE346" s="182"/>
      <c r="OZF346" s="182"/>
      <c r="OZG346" s="182"/>
      <c r="OZH346" s="182"/>
      <c r="OZI346" s="182"/>
      <c r="OZJ346" s="182"/>
      <c r="OZK346" s="182"/>
      <c r="OZL346" s="182"/>
      <c r="OZM346" s="182"/>
      <c r="OZN346" s="182"/>
      <c r="OZO346" s="182"/>
      <c r="OZP346" s="182"/>
      <c r="OZQ346" s="182"/>
      <c r="OZR346" s="182"/>
      <c r="OZS346" s="182"/>
      <c r="OZT346" s="182"/>
      <c r="OZU346" s="182"/>
      <c r="OZV346" s="182"/>
      <c r="OZW346" s="182"/>
      <c r="OZX346" s="182"/>
      <c r="OZY346" s="182"/>
      <c r="OZZ346" s="182"/>
      <c r="PAA346" s="182"/>
      <c r="PAB346" s="182"/>
      <c r="PAC346" s="182"/>
      <c r="PAD346" s="182"/>
      <c r="PAE346" s="182"/>
      <c r="PAF346" s="182"/>
      <c r="PAG346" s="182"/>
      <c r="PAH346" s="182"/>
      <c r="PAI346" s="182"/>
      <c r="PAJ346" s="182"/>
      <c r="PAK346" s="182"/>
      <c r="PAL346" s="182"/>
      <c r="PAM346" s="182"/>
      <c r="PAN346" s="182"/>
      <c r="PAO346" s="182"/>
      <c r="PAP346" s="182"/>
      <c r="PAQ346" s="182"/>
      <c r="PAR346" s="182"/>
      <c r="PAS346" s="182"/>
      <c r="PAT346" s="182"/>
      <c r="PAU346" s="182"/>
      <c r="PAV346" s="182"/>
      <c r="PAW346" s="182"/>
      <c r="PAX346" s="182"/>
      <c r="PAY346" s="182"/>
      <c r="PAZ346" s="182"/>
      <c r="PBA346" s="182"/>
      <c r="PBB346" s="182"/>
      <c r="PBC346" s="182"/>
      <c r="PBD346" s="182"/>
      <c r="PBE346" s="182"/>
      <c r="PBF346" s="182"/>
      <c r="PBG346" s="182"/>
      <c r="PBH346" s="182"/>
      <c r="PBI346" s="182"/>
      <c r="PBJ346" s="182"/>
      <c r="PBK346" s="182"/>
      <c r="PBL346" s="182"/>
      <c r="PBM346" s="182"/>
      <c r="PBN346" s="182"/>
      <c r="PBO346" s="182"/>
      <c r="PBP346" s="182"/>
      <c r="PBQ346" s="182"/>
      <c r="PBR346" s="182"/>
      <c r="PBS346" s="182"/>
      <c r="PBT346" s="182"/>
      <c r="PBU346" s="182"/>
      <c r="PBV346" s="182"/>
      <c r="PBW346" s="182"/>
      <c r="PBX346" s="182"/>
      <c r="PBY346" s="182"/>
      <c r="PBZ346" s="182"/>
      <c r="PCA346" s="182"/>
      <c r="PCB346" s="182"/>
      <c r="PCC346" s="182"/>
      <c r="PCD346" s="182"/>
      <c r="PCE346" s="182"/>
      <c r="PCF346" s="182"/>
      <c r="PCG346" s="182"/>
      <c r="PCH346" s="182"/>
      <c r="PCI346" s="182"/>
      <c r="PCJ346" s="182"/>
      <c r="PCK346" s="182"/>
      <c r="PCL346" s="182"/>
      <c r="PCM346" s="182"/>
      <c r="PCN346" s="182"/>
      <c r="PCO346" s="182"/>
      <c r="PCP346" s="182"/>
      <c r="PCQ346" s="182"/>
      <c r="PCR346" s="182"/>
      <c r="PCS346" s="182"/>
      <c r="PCT346" s="182"/>
      <c r="PCU346" s="182"/>
      <c r="PCV346" s="182"/>
      <c r="PCW346" s="182"/>
      <c r="PCX346" s="182"/>
      <c r="PCY346" s="182"/>
      <c r="PCZ346" s="182"/>
      <c r="PDA346" s="182"/>
      <c r="PDB346" s="182"/>
      <c r="PDC346" s="182"/>
      <c r="PDD346" s="182"/>
      <c r="PDE346" s="182"/>
      <c r="PDF346" s="182"/>
      <c r="PDG346" s="182"/>
      <c r="PDH346" s="182"/>
      <c r="PDI346" s="182"/>
      <c r="PDJ346" s="182"/>
      <c r="PDK346" s="182"/>
      <c r="PDL346" s="182"/>
      <c r="PDM346" s="182"/>
      <c r="PDN346" s="182"/>
      <c r="PDO346" s="182"/>
      <c r="PDP346" s="182"/>
      <c r="PDQ346" s="182"/>
      <c r="PDR346" s="182"/>
      <c r="PDS346" s="182"/>
      <c r="PDT346" s="182"/>
      <c r="PDU346" s="182"/>
      <c r="PDV346" s="182"/>
      <c r="PDW346" s="182"/>
      <c r="PDX346" s="182"/>
      <c r="PDY346" s="182"/>
      <c r="PDZ346" s="182"/>
      <c r="PEA346" s="182"/>
      <c r="PEB346" s="182"/>
      <c r="PEC346" s="182"/>
      <c r="PED346" s="182"/>
      <c r="PEE346" s="182"/>
      <c r="PEF346" s="182"/>
      <c r="PEG346" s="182"/>
      <c r="PEH346" s="182"/>
      <c r="PEI346" s="182"/>
      <c r="PEJ346" s="182"/>
      <c r="PEK346" s="182"/>
      <c r="PEL346" s="182"/>
      <c r="PEM346" s="182"/>
      <c r="PEN346" s="182"/>
      <c r="PEO346" s="182"/>
      <c r="PEP346" s="182"/>
      <c r="PEQ346" s="182"/>
      <c r="PER346" s="182"/>
      <c r="PES346" s="182"/>
      <c r="PET346" s="182"/>
      <c r="PEU346" s="182"/>
      <c r="PEV346" s="182"/>
      <c r="PEW346" s="182"/>
      <c r="PEX346" s="182"/>
      <c r="PEY346" s="182"/>
      <c r="PEZ346" s="182"/>
      <c r="PFA346" s="182"/>
      <c r="PFB346" s="182"/>
      <c r="PFC346" s="182"/>
      <c r="PFD346" s="182"/>
      <c r="PFE346" s="182"/>
      <c r="PFF346" s="182"/>
      <c r="PFG346" s="182"/>
      <c r="PFH346" s="182"/>
      <c r="PFI346" s="182"/>
      <c r="PFJ346" s="182"/>
      <c r="PFK346" s="182"/>
      <c r="PFL346" s="182"/>
      <c r="PFM346" s="182"/>
      <c r="PFN346" s="182"/>
      <c r="PFO346" s="182"/>
      <c r="PFP346" s="182"/>
      <c r="PFQ346" s="182"/>
      <c r="PFR346" s="182"/>
      <c r="PFS346" s="182"/>
      <c r="PFT346" s="182"/>
      <c r="PFU346" s="182"/>
      <c r="PFV346" s="182"/>
      <c r="PFW346" s="182"/>
      <c r="PFX346" s="182"/>
      <c r="PFY346" s="182"/>
      <c r="PFZ346" s="182"/>
      <c r="PGA346" s="182"/>
      <c r="PGB346" s="182"/>
      <c r="PGC346" s="182"/>
      <c r="PGD346" s="182"/>
      <c r="PGE346" s="182"/>
      <c r="PGF346" s="182"/>
      <c r="PGG346" s="182"/>
      <c r="PGH346" s="182"/>
      <c r="PGI346" s="182"/>
      <c r="PGJ346" s="182"/>
      <c r="PGK346" s="182"/>
      <c r="PGL346" s="182"/>
      <c r="PGM346" s="182"/>
      <c r="PGN346" s="182"/>
      <c r="PGO346" s="182"/>
      <c r="PGP346" s="182"/>
      <c r="PGQ346" s="182"/>
      <c r="PGR346" s="182"/>
      <c r="PGS346" s="182"/>
      <c r="PGT346" s="182"/>
      <c r="PGU346" s="182"/>
      <c r="PGV346" s="182"/>
      <c r="PGW346" s="182"/>
      <c r="PGX346" s="182"/>
      <c r="PGY346" s="182"/>
      <c r="PGZ346" s="182"/>
      <c r="PHA346" s="182"/>
      <c r="PHB346" s="182"/>
      <c r="PHC346" s="182"/>
      <c r="PHD346" s="182"/>
      <c r="PHE346" s="182"/>
      <c r="PHF346" s="182"/>
      <c r="PHG346" s="182"/>
      <c r="PHH346" s="182"/>
      <c r="PHI346" s="182"/>
      <c r="PHJ346" s="182"/>
      <c r="PHK346" s="182"/>
      <c r="PHL346" s="182"/>
      <c r="PHM346" s="182"/>
      <c r="PHN346" s="182"/>
      <c r="PHO346" s="182"/>
      <c r="PHP346" s="182"/>
      <c r="PHQ346" s="182"/>
      <c r="PHR346" s="182"/>
      <c r="PHS346" s="182"/>
      <c r="PHT346" s="182"/>
      <c r="PHU346" s="182"/>
      <c r="PHV346" s="182"/>
      <c r="PHW346" s="182"/>
      <c r="PHX346" s="182"/>
      <c r="PHY346" s="182"/>
      <c r="PHZ346" s="182"/>
      <c r="PIA346" s="182"/>
      <c r="PIB346" s="182"/>
      <c r="PIC346" s="182"/>
      <c r="PID346" s="182"/>
      <c r="PIE346" s="182"/>
      <c r="PIF346" s="182"/>
      <c r="PIG346" s="182"/>
      <c r="PIH346" s="182"/>
      <c r="PII346" s="182"/>
      <c r="PIJ346" s="182"/>
      <c r="PIK346" s="182"/>
      <c r="PIL346" s="182"/>
      <c r="PIM346" s="182"/>
      <c r="PIN346" s="182"/>
      <c r="PIO346" s="182"/>
      <c r="PIP346" s="182"/>
      <c r="PIQ346" s="182"/>
      <c r="PIR346" s="182"/>
      <c r="PIS346" s="182"/>
      <c r="PIT346" s="182"/>
      <c r="PIU346" s="182"/>
      <c r="PIV346" s="182"/>
      <c r="PIW346" s="182"/>
      <c r="PIX346" s="182"/>
      <c r="PIY346" s="182"/>
      <c r="PIZ346" s="182"/>
      <c r="PJA346" s="182"/>
      <c r="PJB346" s="182"/>
      <c r="PJC346" s="182"/>
      <c r="PJD346" s="182"/>
      <c r="PJE346" s="182"/>
      <c r="PJF346" s="182"/>
      <c r="PJG346" s="182"/>
      <c r="PJH346" s="182"/>
      <c r="PJI346" s="182"/>
      <c r="PJJ346" s="182"/>
      <c r="PJK346" s="182"/>
      <c r="PJL346" s="182"/>
      <c r="PJM346" s="182"/>
      <c r="PJN346" s="182"/>
      <c r="PJO346" s="182"/>
      <c r="PJP346" s="182"/>
      <c r="PJQ346" s="182"/>
      <c r="PJR346" s="182"/>
      <c r="PJS346" s="182"/>
      <c r="PJT346" s="182"/>
      <c r="PJU346" s="182"/>
      <c r="PJV346" s="182"/>
      <c r="PJW346" s="182"/>
      <c r="PJX346" s="182"/>
      <c r="PJY346" s="182"/>
      <c r="PJZ346" s="182"/>
      <c r="PKA346" s="182"/>
      <c r="PKB346" s="182"/>
      <c r="PKC346" s="182"/>
      <c r="PKD346" s="182"/>
      <c r="PKE346" s="182"/>
      <c r="PKF346" s="182"/>
      <c r="PKG346" s="182"/>
      <c r="PKH346" s="182"/>
      <c r="PKI346" s="182"/>
      <c r="PKJ346" s="182"/>
      <c r="PKK346" s="182"/>
      <c r="PKL346" s="182"/>
      <c r="PKM346" s="182"/>
      <c r="PKN346" s="182"/>
      <c r="PKO346" s="182"/>
      <c r="PKP346" s="182"/>
      <c r="PKQ346" s="182"/>
      <c r="PKR346" s="182"/>
      <c r="PKS346" s="182"/>
      <c r="PKT346" s="182"/>
      <c r="PKU346" s="182"/>
      <c r="PKV346" s="182"/>
      <c r="PKW346" s="182"/>
      <c r="PKX346" s="182"/>
      <c r="PKY346" s="182"/>
      <c r="PKZ346" s="182"/>
      <c r="PLA346" s="182"/>
      <c r="PLB346" s="182"/>
      <c r="PLC346" s="182"/>
      <c r="PLD346" s="182"/>
      <c r="PLE346" s="182"/>
      <c r="PLF346" s="182"/>
      <c r="PLG346" s="182"/>
      <c r="PLH346" s="182"/>
      <c r="PLI346" s="182"/>
      <c r="PLJ346" s="182"/>
      <c r="PLK346" s="182"/>
      <c r="PLL346" s="182"/>
      <c r="PLM346" s="182"/>
      <c r="PLN346" s="182"/>
      <c r="PLO346" s="182"/>
      <c r="PLP346" s="182"/>
      <c r="PLQ346" s="182"/>
      <c r="PLR346" s="182"/>
      <c r="PLS346" s="182"/>
      <c r="PLT346" s="182"/>
      <c r="PLU346" s="182"/>
      <c r="PLV346" s="182"/>
      <c r="PLW346" s="182"/>
      <c r="PLX346" s="182"/>
      <c r="PLY346" s="182"/>
      <c r="PLZ346" s="182"/>
      <c r="PMA346" s="182"/>
      <c r="PMB346" s="182"/>
      <c r="PMC346" s="182"/>
      <c r="PMD346" s="182"/>
      <c r="PME346" s="182"/>
      <c r="PMF346" s="182"/>
      <c r="PMG346" s="182"/>
      <c r="PMH346" s="182"/>
      <c r="PMI346" s="182"/>
      <c r="PMJ346" s="182"/>
      <c r="PMK346" s="182"/>
      <c r="PML346" s="182"/>
      <c r="PMM346" s="182"/>
      <c r="PMN346" s="182"/>
      <c r="PMO346" s="182"/>
      <c r="PMP346" s="182"/>
      <c r="PMQ346" s="182"/>
      <c r="PMR346" s="182"/>
      <c r="PMS346" s="182"/>
      <c r="PMT346" s="182"/>
      <c r="PMU346" s="182"/>
      <c r="PMV346" s="182"/>
      <c r="PMW346" s="182"/>
      <c r="PMX346" s="182"/>
      <c r="PMY346" s="182"/>
      <c r="PMZ346" s="182"/>
      <c r="PNA346" s="182"/>
      <c r="PNB346" s="182"/>
      <c r="PNC346" s="182"/>
      <c r="PND346" s="182"/>
      <c r="PNE346" s="182"/>
      <c r="PNF346" s="182"/>
      <c r="PNG346" s="182"/>
      <c r="PNH346" s="182"/>
      <c r="PNI346" s="182"/>
      <c r="PNJ346" s="182"/>
      <c r="PNK346" s="182"/>
      <c r="PNL346" s="182"/>
      <c r="PNM346" s="182"/>
      <c r="PNN346" s="182"/>
      <c r="PNO346" s="182"/>
      <c r="PNP346" s="182"/>
      <c r="PNQ346" s="182"/>
      <c r="PNR346" s="182"/>
      <c r="PNS346" s="182"/>
      <c r="PNT346" s="182"/>
      <c r="PNU346" s="182"/>
      <c r="PNV346" s="182"/>
      <c r="PNW346" s="182"/>
      <c r="PNX346" s="182"/>
      <c r="PNY346" s="182"/>
      <c r="PNZ346" s="182"/>
      <c r="POA346" s="182"/>
      <c r="POB346" s="182"/>
      <c r="POC346" s="182"/>
      <c r="POD346" s="182"/>
      <c r="POE346" s="182"/>
      <c r="POF346" s="182"/>
      <c r="POG346" s="182"/>
      <c r="POH346" s="182"/>
      <c r="POI346" s="182"/>
      <c r="POJ346" s="182"/>
      <c r="POK346" s="182"/>
      <c r="POL346" s="182"/>
      <c r="POM346" s="182"/>
      <c r="PON346" s="182"/>
      <c r="POO346" s="182"/>
      <c r="POP346" s="182"/>
      <c r="POQ346" s="182"/>
      <c r="POR346" s="182"/>
      <c r="POS346" s="182"/>
      <c r="POT346" s="182"/>
      <c r="POU346" s="182"/>
      <c r="POV346" s="182"/>
      <c r="POW346" s="182"/>
      <c r="POX346" s="182"/>
      <c r="POY346" s="182"/>
      <c r="POZ346" s="182"/>
      <c r="PPA346" s="182"/>
      <c r="PPB346" s="182"/>
      <c r="PPC346" s="182"/>
      <c r="PPD346" s="182"/>
      <c r="PPE346" s="182"/>
      <c r="PPF346" s="182"/>
      <c r="PPG346" s="182"/>
      <c r="PPH346" s="182"/>
      <c r="PPI346" s="182"/>
      <c r="PPJ346" s="182"/>
      <c r="PPK346" s="182"/>
      <c r="PPL346" s="182"/>
      <c r="PPM346" s="182"/>
      <c r="PPN346" s="182"/>
      <c r="PPO346" s="182"/>
      <c r="PPP346" s="182"/>
      <c r="PPQ346" s="182"/>
      <c r="PPR346" s="182"/>
      <c r="PPS346" s="182"/>
      <c r="PPT346" s="182"/>
      <c r="PPU346" s="182"/>
      <c r="PPV346" s="182"/>
      <c r="PPW346" s="182"/>
      <c r="PPX346" s="182"/>
      <c r="PPY346" s="182"/>
      <c r="PPZ346" s="182"/>
      <c r="PQA346" s="182"/>
      <c r="PQB346" s="182"/>
      <c r="PQC346" s="182"/>
      <c r="PQD346" s="182"/>
      <c r="PQE346" s="182"/>
      <c r="PQF346" s="182"/>
      <c r="PQG346" s="182"/>
      <c r="PQH346" s="182"/>
      <c r="PQI346" s="182"/>
      <c r="PQJ346" s="182"/>
      <c r="PQK346" s="182"/>
      <c r="PQL346" s="182"/>
      <c r="PQM346" s="182"/>
      <c r="PQN346" s="182"/>
      <c r="PQO346" s="182"/>
      <c r="PQP346" s="182"/>
      <c r="PQQ346" s="182"/>
      <c r="PQR346" s="182"/>
      <c r="PQS346" s="182"/>
      <c r="PQT346" s="182"/>
      <c r="PQU346" s="182"/>
      <c r="PQV346" s="182"/>
      <c r="PQW346" s="182"/>
      <c r="PQX346" s="182"/>
      <c r="PQY346" s="182"/>
      <c r="PQZ346" s="182"/>
      <c r="PRA346" s="182"/>
      <c r="PRB346" s="182"/>
      <c r="PRC346" s="182"/>
      <c r="PRD346" s="182"/>
      <c r="PRE346" s="182"/>
      <c r="PRF346" s="182"/>
      <c r="PRG346" s="182"/>
      <c r="PRH346" s="182"/>
      <c r="PRI346" s="182"/>
      <c r="PRJ346" s="182"/>
      <c r="PRK346" s="182"/>
      <c r="PRL346" s="182"/>
      <c r="PRM346" s="182"/>
      <c r="PRN346" s="182"/>
      <c r="PRO346" s="182"/>
      <c r="PRP346" s="182"/>
      <c r="PRQ346" s="182"/>
      <c r="PRR346" s="182"/>
      <c r="PRS346" s="182"/>
      <c r="PRT346" s="182"/>
      <c r="PRU346" s="182"/>
      <c r="PRV346" s="182"/>
      <c r="PRW346" s="182"/>
      <c r="PRX346" s="182"/>
      <c r="PRY346" s="182"/>
      <c r="PRZ346" s="182"/>
      <c r="PSA346" s="182"/>
      <c r="PSB346" s="182"/>
      <c r="PSC346" s="182"/>
      <c r="PSD346" s="182"/>
      <c r="PSE346" s="182"/>
      <c r="PSF346" s="182"/>
      <c r="PSG346" s="182"/>
      <c r="PSH346" s="182"/>
      <c r="PSI346" s="182"/>
      <c r="PSJ346" s="182"/>
      <c r="PSK346" s="182"/>
      <c r="PSL346" s="182"/>
      <c r="PSM346" s="182"/>
      <c r="PSN346" s="182"/>
      <c r="PSO346" s="182"/>
      <c r="PSP346" s="182"/>
      <c r="PSQ346" s="182"/>
      <c r="PSR346" s="182"/>
      <c r="PSS346" s="182"/>
      <c r="PST346" s="182"/>
      <c r="PSU346" s="182"/>
      <c r="PSV346" s="182"/>
      <c r="PSW346" s="182"/>
      <c r="PSX346" s="182"/>
      <c r="PSY346" s="182"/>
      <c r="PSZ346" s="182"/>
      <c r="PTA346" s="182"/>
      <c r="PTB346" s="182"/>
      <c r="PTC346" s="182"/>
      <c r="PTD346" s="182"/>
      <c r="PTE346" s="182"/>
      <c r="PTF346" s="182"/>
      <c r="PTG346" s="182"/>
      <c r="PTH346" s="182"/>
      <c r="PTI346" s="182"/>
      <c r="PTJ346" s="182"/>
      <c r="PTK346" s="182"/>
      <c r="PTL346" s="182"/>
      <c r="PTM346" s="182"/>
      <c r="PTN346" s="182"/>
      <c r="PTO346" s="182"/>
      <c r="PTP346" s="182"/>
      <c r="PTQ346" s="182"/>
      <c r="PTR346" s="182"/>
      <c r="PTS346" s="182"/>
      <c r="PTT346" s="182"/>
      <c r="PTU346" s="182"/>
      <c r="PTV346" s="182"/>
      <c r="PTW346" s="182"/>
      <c r="PTX346" s="182"/>
      <c r="PTY346" s="182"/>
      <c r="PTZ346" s="182"/>
      <c r="PUA346" s="182"/>
      <c r="PUB346" s="182"/>
      <c r="PUC346" s="182"/>
      <c r="PUD346" s="182"/>
      <c r="PUE346" s="182"/>
      <c r="PUF346" s="182"/>
      <c r="PUG346" s="182"/>
      <c r="PUH346" s="182"/>
      <c r="PUI346" s="182"/>
      <c r="PUJ346" s="182"/>
      <c r="PUK346" s="182"/>
      <c r="PUL346" s="182"/>
      <c r="PUM346" s="182"/>
      <c r="PUN346" s="182"/>
      <c r="PUO346" s="182"/>
      <c r="PUP346" s="182"/>
      <c r="PUQ346" s="182"/>
      <c r="PUR346" s="182"/>
      <c r="PUS346" s="182"/>
      <c r="PUT346" s="182"/>
      <c r="PUU346" s="182"/>
      <c r="PUV346" s="182"/>
      <c r="PUW346" s="182"/>
      <c r="PUX346" s="182"/>
      <c r="PUY346" s="182"/>
      <c r="PUZ346" s="182"/>
      <c r="PVA346" s="182"/>
      <c r="PVB346" s="182"/>
      <c r="PVC346" s="182"/>
      <c r="PVD346" s="182"/>
      <c r="PVE346" s="182"/>
      <c r="PVF346" s="182"/>
      <c r="PVG346" s="182"/>
      <c r="PVH346" s="182"/>
      <c r="PVI346" s="182"/>
      <c r="PVJ346" s="182"/>
      <c r="PVK346" s="182"/>
      <c r="PVL346" s="182"/>
      <c r="PVM346" s="182"/>
      <c r="PVN346" s="182"/>
      <c r="PVO346" s="182"/>
      <c r="PVP346" s="182"/>
      <c r="PVQ346" s="182"/>
      <c r="PVR346" s="182"/>
      <c r="PVS346" s="182"/>
      <c r="PVT346" s="182"/>
      <c r="PVU346" s="182"/>
      <c r="PVV346" s="182"/>
      <c r="PVW346" s="182"/>
      <c r="PVX346" s="182"/>
      <c r="PVY346" s="182"/>
      <c r="PVZ346" s="182"/>
      <c r="PWA346" s="182"/>
      <c r="PWB346" s="182"/>
      <c r="PWC346" s="182"/>
      <c r="PWD346" s="182"/>
      <c r="PWE346" s="182"/>
      <c r="PWF346" s="182"/>
      <c r="PWG346" s="182"/>
      <c r="PWH346" s="182"/>
      <c r="PWI346" s="182"/>
      <c r="PWJ346" s="182"/>
      <c r="PWK346" s="182"/>
      <c r="PWL346" s="182"/>
      <c r="PWM346" s="182"/>
      <c r="PWN346" s="182"/>
      <c r="PWO346" s="182"/>
      <c r="PWP346" s="182"/>
      <c r="PWQ346" s="182"/>
      <c r="PWR346" s="182"/>
      <c r="PWS346" s="182"/>
      <c r="PWT346" s="182"/>
      <c r="PWU346" s="182"/>
      <c r="PWV346" s="182"/>
      <c r="PWW346" s="182"/>
      <c r="PWX346" s="182"/>
      <c r="PWY346" s="182"/>
      <c r="PWZ346" s="182"/>
      <c r="PXA346" s="182"/>
      <c r="PXB346" s="182"/>
      <c r="PXC346" s="182"/>
      <c r="PXD346" s="182"/>
      <c r="PXE346" s="182"/>
      <c r="PXF346" s="182"/>
      <c r="PXG346" s="182"/>
      <c r="PXH346" s="182"/>
      <c r="PXI346" s="182"/>
      <c r="PXJ346" s="182"/>
      <c r="PXK346" s="182"/>
      <c r="PXL346" s="182"/>
      <c r="PXM346" s="182"/>
      <c r="PXN346" s="182"/>
      <c r="PXO346" s="182"/>
      <c r="PXP346" s="182"/>
      <c r="PXQ346" s="182"/>
      <c r="PXR346" s="182"/>
      <c r="PXS346" s="182"/>
      <c r="PXT346" s="182"/>
      <c r="PXU346" s="182"/>
      <c r="PXV346" s="182"/>
      <c r="PXW346" s="182"/>
      <c r="PXX346" s="182"/>
      <c r="PXY346" s="182"/>
      <c r="PXZ346" s="182"/>
      <c r="PYA346" s="182"/>
      <c r="PYB346" s="182"/>
      <c r="PYC346" s="182"/>
      <c r="PYD346" s="182"/>
      <c r="PYE346" s="182"/>
      <c r="PYF346" s="182"/>
      <c r="PYG346" s="182"/>
      <c r="PYH346" s="182"/>
      <c r="PYI346" s="182"/>
      <c r="PYJ346" s="182"/>
      <c r="PYK346" s="182"/>
      <c r="PYL346" s="182"/>
      <c r="PYM346" s="182"/>
      <c r="PYN346" s="182"/>
      <c r="PYO346" s="182"/>
      <c r="PYP346" s="182"/>
      <c r="PYQ346" s="182"/>
      <c r="PYR346" s="182"/>
      <c r="PYS346" s="182"/>
      <c r="PYT346" s="182"/>
      <c r="PYU346" s="182"/>
      <c r="PYV346" s="182"/>
      <c r="PYW346" s="182"/>
      <c r="PYX346" s="182"/>
      <c r="PYY346" s="182"/>
      <c r="PYZ346" s="182"/>
      <c r="PZA346" s="182"/>
      <c r="PZB346" s="182"/>
      <c r="PZC346" s="182"/>
      <c r="PZD346" s="182"/>
      <c r="PZE346" s="182"/>
      <c r="PZF346" s="182"/>
      <c r="PZG346" s="182"/>
      <c r="PZH346" s="182"/>
      <c r="PZI346" s="182"/>
      <c r="PZJ346" s="182"/>
      <c r="PZK346" s="182"/>
      <c r="PZL346" s="182"/>
      <c r="PZM346" s="182"/>
      <c r="PZN346" s="182"/>
      <c r="PZO346" s="182"/>
      <c r="PZP346" s="182"/>
      <c r="PZQ346" s="182"/>
      <c r="PZR346" s="182"/>
      <c r="PZS346" s="182"/>
      <c r="PZT346" s="182"/>
      <c r="PZU346" s="182"/>
      <c r="PZV346" s="182"/>
      <c r="PZW346" s="182"/>
      <c r="PZX346" s="182"/>
      <c r="PZY346" s="182"/>
      <c r="PZZ346" s="182"/>
      <c r="QAA346" s="182"/>
      <c r="QAB346" s="182"/>
      <c r="QAC346" s="182"/>
      <c r="QAD346" s="182"/>
      <c r="QAE346" s="182"/>
      <c r="QAF346" s="182"/>
      <c r="QAG346" s="182"/>
      <c r="QAH346" s="182"/>
      <c r="QAI346" s="182"/>
      <c r="QAJ346" s="182"/>
      <c r="QAK346" s="182"/>
      <c r="QAL346" s="182"/>
      <c r="QAM346" s="182"/>
      <c r="QAN346" s="182"/>
      <c r="QAO346" s="182"/>
      <c r="QAP346" s="182"/>
      <c r="QAQ346" s="182"/>
      <c r="QAR346" s="182"/>
      <c r="QAS346" s="182"/>
      <c r="QAT346" s="182"/>
      <c r="QAU346" s="182"/>
      <c r="QAV346" s="182"/>
      <c r="QAW346" s="182"/>
      <c r="QAX346" s="182"/>
      <c r="QAY346" s="182"/>
      <c r="QAZ346" s="182"/>
      <c r="QBA346" s="182"/>
      <c r="QBB346" s="182"/>
      <c r="QBC346" s="182"/>
      <c r="QBD346" s="182"/>
      <c r="QBE346" s="182"/>
      <c r="QBF346" s="182"/>
      <c r="QBG346" s="182"/>
      <c r="QBH346" s="182"/>
      <c r="QBI346" s="182"/>
      <c r="QBJ346" s="182"/>
      <c r="QBK346" s="182"/>
      <c r="QBL346" s="182"/>
      <c r="QBM346" s="182"/>
      <c r="QBN346" s="182"/>
      <c r="QBO346" s="182"/>
      <c r="QBP346" s="182"/>
      <c r="QBQ346" s="182"/>
      <c r="QBR346" s="182"/>
      <c r="QBS346" s="182"/>
      <c r="QBT346" s="182"/>
      <c r="QBU346" s="182"/>
      <c r="QBV346" s="182"/>
      <c r="QBW346" s="182"/>
      <c r="QBX346" s="182"/>
      <c r="QBY346" s="182"/>
      <c r="QBZ346" s="182"/>
      <c r="QCA346" s="182"/>
      <c r="QCB346" s="182"/>
      <c r="QCC346" s="182"/>
      <c r="QCD346" s="182"/>
      <c r="QCE346" s="182"/>
      <c r="QCF346" s="182"/>
      <c r="QCG346" s="182"/>
      <c r="QCH346" s="182"/>
      <c r="QCI346" s="182"/>
      <c r="QCJ346" s="182"/>
      <c r="QCK346" s="182"/>
      <c r="QCL346" s="182"/>
      <c r="QCM346" s="182"/>
      <c r="QCN346" s="182"/>
      <c r="QCO346" s="182"/>
      <c r="QCP346" s="182"/>
      <c r="QCQ346" s="182"/>
      <c r="QCR346" s="182"/>
      <c r="QCS346" s="182"/>
      <c r="QCT346" s="182"/>
      <c r="QCU346" s="182"/>
      <c r="QCV346" s="182"/>
      <c r="QCW346" s="182"/>
      <c r="QCX346" s="182"/>
      <c r="QCY346" s="182"/>
      <c r="QCZ346" s="182"/>
      <c r="QDA346" s="182"/>
      <c r="QDB346" s="182"/>
      <c r="QDC346" s="182"/>
      <c r="QDD346" s="182"/>
      <c r="QDE346" s="182"/>
      <c r="QDF346" s="182"/>
      <c r="QDG346" s="182"/>
      <c r="QDH346" s="182"/>
      <c r="QDI346" s="182"/>
      <c r="QDJ346" s="182"/>
      <c r="QDK346" s="182"/>
      <c r="QDL346" s="182"/>
      <c r="QDM346" s="182"/>
      <c r="QDN346" s="182"/>
      <c r="QDO346" s="182"/>
      <c r="QDP346" s="182"/>
      <c r="QDQ346" s="182"/>
      <c r="QDR346" s="182"/>
      <c r="QDS346" s="182"/>
      <c r="QDT346" s="182"/>
      <c r="QDU346" s="182"/>
      <c r="QDV346" s="182"/>
      <c r="QDW346" s="182"/>
      <c r="QDX346" s="182"/>
      <c r="QDY346" s="182"/>
      <c r="QDZ346" s="182"/>
      <c r="QEA346" s="182"/>
      <c r="QEB346" s="182"/>
      <c r="QEC346" s="182"/>
      <c r="QED346" s="182"/>
      <c r="QEE346" s="182"/>
      <c r="QEF346" s="182"/>
      <c r="QEG346" s="182"/>
      <c r="QEH346" s="182"/>
      <c r="QEI346" s="182"/>
      <c r="QEJ346" s="182"/>
      <c r="QEK346" s="182"/>
      <c r="QEL346" s="182"/>
      <c r="QEM346" s="182"/>
      <c r="QEN346" s="182"/>
      <c r="QEO346" s="182"/>
      <c r="QEP346" s="182"/>
      <c r="QEQ346" s="182"/>
      <c r="QER346" s="182"/>
      <c r="QES346" s="182"/>
      <c r="QET346" s="182"/>
      <c r="QEU346" s="182"/>
      <c r="QEV346" s="182"/>
      <c r="QEW346" s="182"/>
      <c r="QEX346" s="182"/>
      <c r="QEY346" s="182"/>
      <c r="QEZ346" s="182"/>
      <c r="QFA346" s="182"/>
      <c r="QFB346" s="182"/>
      <c r="QFC346" s="182"/>
      <c r="QFD346" s="182"/>
      <c r="QFE346" s="182"/>
      <c r="QFF346" s="182"/>
      <c r="QFG346" s="182"/>
      <c r="QFH346" s="182"/>
      <c r="QFI346" s="182"/>
      <c r="QFJ346" s="182"/>
      <c r="QFK346" s="182"/>
      <c r="QFL346" s="182"/>
      <c r="QFM346" s="182"/>
      <c r="QFN346" s="182"/>
      <c r="QFO346" s="182"/>
      <c r="QFP346" s="182"/>
      <c r="QFQ346" s="182"/>
      <c r="QFR346" s="182"/>
      <c r="QFS346" s="182"/>
      <c r="QFT346" s="182"/>
      <c r="QFU346" s="182"/>
      <c r="QFV346" s="182"/>
      <c r="QFW346" s="182"/>
      <c r="QFX346" s="182"/>
      <c r="QFY346" s="182"/>
      <c r="QFZ346" s="182"/>
      <c r="QGA346" s="182"/>
      <c r="QGB346" s="182"/>
      <c r="QGC346" s="182"/>
      <c r="QGD346" s="182"/>
      <c r="QGE346" s="182"/>
      <c r="QGF346" s="182"/>
      <c r="QGG346" s="182"/>
      <c r="QGH346" s="182"/>
      <c r="QGI346" s="182"/>
      <c r="QGJ346" s="182"/>
      <c r="QGK346" s="182"/>
      <c r="QGL346" s="182"/>
      <c r="QGM346" s="182"/>
      <c r="QGN346" s="182"/>
      <c r="QGO346" s="182"/>
      <c r="QGP346" s="182"/>
      <c r="QGQ346" s="182"/>
      <c r="QGR346" s="182"/>
      <c r="QGS346" s="182"/>
      <c r="QGT346" s="182"/>
      <c r="QGU346" s="182"/>
      <c r="QGV346" s="182"/>
      <c r="QGW346" s="182"/>
      <c r="QGX346" s="182"/>
      <c r="QGY346" s="182"/>
      <c r="QGZ346" s="182"/>
      <c r="QHA346" s="182"/>
      <c r="QHB346" s="182"/>
      <c r="QHC346" s="182"/>
      <c r="QHD346" s="182"/>
      <c r="QHE346" s="182"/>
      <c r="QHF346" s="182"/>
      <c r="QHG346" s="182"/>
      <c r="QHH346" s="182"/>
      <c r="QHI346" s="182"/>
      <c r="QHJ346" s="182"/>
      <c r="QHK346" s="182"/>
      <c r="QHL346" s="182"/>
      <c r="QHM346" s="182"/>
      <c r="QHN346" s="182"/>
      <c r="QHO346" s="182"/>
      <c r="QHP346" s="182"/>
      <c r="QHQ346" s="182"/>
      <c r="QHR346" s="182"/>
      <c r="QHS346" s="182"/>
      <c r="QHT346" s="182"/>
      <c r="QHU346" s="182"/>
      <c r="QHV346" s="182"/>
      <c r="QHW346" s="182"/>
      <c r="QHX346" s="182"/>
      <c r="QHY346" s="182"/>
      <c r="QHZ346" s="182"/>
      <c r="QIA346" s="182"/>
      <c r="QIB346" s="182"/>
      <c r="QIC346" s="182"/>
      <c r="QID346" s="182"/>
      <c r="QIE346" s="182"/>
      <c r="QIF346" s="182"/>
      <c r="QIG346" s="182"/>
      <c r="QIH346" s="182"/>
      <c r="QII346" s="182"/>
      <c r="QIJ346" s="182"/>
      <c r="QIK346" s="182"/>
      <c r="QIL346" s="182"/>
      <c r="QIM346" s="182"/>
      <c r="QIN346" s="182"/>
      <c r="QIO346" s="182"/>
      <c r="QIP346" s="182"/>
      <c r="QIQ346" s="182"/>
      <c r="QIR346" s="182"/>
      <c r="QIS346" s="182"/>
      <c r="QIT346" s="182"/>
      <c r="QIU346" s="182"/>
      <c r="QIV346" s="182"/>
      <c r="QIW346" s="182"/>
      <c r="QIX346" s="182"/>
      <c r="QIY346" s="182"/>
      <c r="QIZ346" s="182"/>
      <c r="QJA346" s="182"/>
      <c r="QJB346" s="182"/>
      <c r="QJC346" s="182"/>
      <c r="QJD346" s="182"/>
      <c r="QJE346" s="182"/>
      <c r="QJF346" s="182"/>
      <c r="QJG346" s="182"/>
      <c r="QJH346" s="182"/>
      <c r="QJI346" s="182"/>
      <c r="QJJ346" s="182"/>
      <c r="QJK346" s="182"/>
      <c r="QJL346" s="182"/>
      <c r="QJM346" s="182"/>
      <c r="QJN346" s="182"/>
      <c r="QJO346" s="182"/>
      <c r="QJP346" s="182"/>
      <c r="QJQ346" s="182"/>
      <c r="QJR346" s="182"/>
      <c r="QJS346" s="182"/>
      <c r="QJT346" s="182"/>
      <c r="QJU346" s="182"/>
      <c r="QJV346" s="182"/>
      <c r="QJW346" s="182"/>
      <c r="QJX346" s="182"/>
      <c r="QJY346" s="182"/>
      <c r="QJZ346" s="182"/>
      <c r="QKA346" s="182"/>
      <c r="QKB346" s="182"/>
      <c r="QKC346" s="182"/>
      <c r="QKD346" s="182"/>
      <c r="QKE346" s="182"/>
      <c r="QKF346" s="182"/>
      <c r="QKG346" s="182"/>
      <c r="QKH346" s="182"/>
      <c r="QKI346" s="182"/>
      <c r="QKJ346" s="182"/>
      <c r="QKK346" s="182"/>
      <c r="QKL346" s="182"/>
      <c r="QKM346" s="182"/>
      <c r="QKN346" s="182"/>
      <c r="QKO346" s="182"/>
      <c r="QKP346" s="182"/>
      <c r="QKQ346" s="182"/>
      <c r="QKR346" s="182"/>
      <c r="QKS346" s="182"/>
      <c r="QKT346" s="182"/>
      <c r="QKU346" s="182"/>
      <c r="QKV346" s="182"/>
      <c r="QKW346" s="182"/>
      <c r="QKX346" s="182"/>
      <c r="QKY346" s="182"/>
      <c r="QKZ346" s="182"/>
      <c r="QLA346" s="182"/>
      <c r="QLB346" s="182"/>
      <c r="QLC346" s="182"/>
      <c r="QLD346" s="182"/>
      <c r="QLE346" s="182"/>
      <c r="QLF346" s="182"/>
      <c r="QLG346" s="182"/>
      <c r="QLH346" s="182"/>
      <c r="QLI346" s="182"/>
      <c r="QLJ346" s="182"/>
      <c r="QLK346" s="182"/>
      <c r="QLL346" s="182"/>
      <c r="QLM346" s="182"/>
      <c r="QLN346" s="182"/>
      <c r="QLO346" s="182"/>
      <c r="QLP346" s="182"/>
      <c r="QLQ346" s="182"/>
      <c r="QLR346" s="182"/>
      <c r="QLS346" s="182"/>
      <c r="QLT346" s="182"/>
      <c r="QLU346" s="182"/>
      <c r="QLV346" s="182"/>
      <c r="QLW346" s="182"/>
      <c r="QLX346" s="182"/>
      <c r="QLY346" s="182"/>
      <c r="QLZ346" s="182"/>
      <c r="QMA346" s="182"/>
      <c r="QMB346" s="182"/>
      <c r="QMC346" s="182"/>
      <c r="QMD346" s="182"/>
      <c r="QME346" s="182"/>
      <c r="QMF346" s="182"/>
      <c r="QMG346" s="182"/>
      <c r="QMH346" s="182"/>
      <c r="QMI346" s="182"/>
      <c r="QMJ346" s="182"/>
      <c r="QMK346" s="182"/>
      <c r="QML346" s="182"/>
      <c r="QMM346" s="182"/>
      <c r="QMN346" s="182"/>
      <c r="QMO346" s="182"/>
      <c r="QMP346" s="182"/>
      <c r="QMQ346" s="182"/>
      <c r="QMR346" s="182"/>
      <c r="QMS346" s="182"/>
      <c r="QMT346" s="182"/>
      <c r="QMU346" s="182"/>
      <c r="QMV346" s="182"/>
      <c r="QMW346" s="182"/>
      <c r="QMX346" s="182"/>
      <c r="QMY346" s="182"/>
      <c r="QMZ346" s="182"/>
      <c r="QNA346" s="182"/>
      <c r="QNB346" s="182"/>
      <c r="QNC346" s="182"/>
      <c r="QND346" s="182"/>
      <c r="QNE346" s="182"/>
      <c r="QNF346" s="182"/>
      <c r="QNG346" s="182"/>
      <c r="QNH346" s="182"/>
      <c r="QNI346" s="182"/>
      <c r="QNJ346" s="182"/>
      <c r="QNK346" s="182"/>
      <c r="QNL346" s="182"/>
      <c r="QNM346" s="182"/>
      <c r="QNN346" s="182"/>
      <c r="QNO346" s="182"/>
      <c r="QNP346" s="182"/>
      <c r="QNQ346" s="182"/>
      <c r="QNR346" s="182"/>
      <c r="QNS346" s="182"/>
      <c r="QNT346" s="182"/>
      <c r="QNU346" s="182"/>
      <c r="QNV346" s="182"/>
      <c r="QNW346" s="182"/>
      <c r="QNX346" s="182"/>
      <c r="QNY346" s="182"/>
      <c r="QNZ346" s="182"/>
      <c r="QOA346" s="182"/>
      <c r="QOB346" s="182"/>
      <c r="QOC346" s="182"/>
      <c r="QOD346" s="182"/>
      <c r="QOE346" s="182"/>
      <c r="QOF346" s="182"/>
      <c r="QOG346" s="182"/>
      <c r="QOH346" s="182"/>
      <c r="QOI346" s="182"/>
      <c r="QOJ346" s="182"/>
      <c r="QOK346" s="182"/>
      <c r="QOL346" s="182"/>
      <c r="QOM346" s="182"/>
      <c r="QON346" s="182"/>
      <c r="QOO346" s="182"/>
      <c r="QOP346" s="182"/>
      <c r="QOQ346" s="182"/>
      <c r="QOR346" s="182"/>
      <c r="QOS346" s="182"/>
      <c r="QOT346" s="182"/>
      <c r="QOU346" s="182"/>
      <c r="QOV346" s="182"/>
      <c r="QOW346" s="182"/>
      <c r="QOX346" s="182"/>
      <c r="QOY346" s="182"/>
      <c r="QOZ346" s="182"/>
      <c r="QPA346" s="182"/>
      <c r="QPB346" s="182"/>
      <c r="QPC346" s="182"/>
      <c r="QPD346" s="182"/>
      <c r="QPE346" s="182"/>
      <c r="QPF346" s="182"/>
      <c r="QPG346" s="182"/>
      <c r="QPH346" s="182"/>
      <c r="QPI346" s="182"/>
      <c r="QPJ346" s="182"/>
      <c r="QPK346" s="182"/>
      <c r="QPL346" s="182"/>
      <c r="QPM346" s="182"/>
      <c r="QPN346" s="182"/>
      <c r="QPO346" s="182"/>
      <c r="QPP346" s="182"/>
      <c r="QPQ346" s="182"/>
      <c r="QPR346" s="182"/>
      <c r="QPS346" s="182"/>
      <c r="QPT346" s="182"/>
      <c r="QPU346" s="182"/>
      <c r="QPV346" s="182"/>
      <c r="QPW346" s="182"/>
      <c r="QPX346" s="182"/>
      <c r="QPY346" s="182"/>
      <c r="QPZ346" s="182"/>
      <c r="QQA346" s="182"/>
      <c r="QQB346" s="182"/>
      <c r="QQC346" s="182"/>
      <c r="QQD346" s="182"/>
      <c r="QQE346" s="182"/>
      <c r="QQF346" s="182"/>
      <c r="QQG346" s="182"/>
      <c r="QQH346" s="182"/>
      <c r="QQI346" s="182"/>
      <c r="QQJ346" s="182"/>
      <c r="QQK346" s="182"/>
      <c r="QQL346" s="182"/>
      <c r="QQM346" s="182"/>
      <c r="QQN346" s="182"/>
      <c r="QQO346" s="182"/>
      <c r="QQP346" s="182"/>
      <c r="QQQ346" s="182"/>
      <c r="QQR346" s="182"/>
      <c r="QQS346" s="182"/>
      <c r="QQT346" s="182"/>
      <c r="QQU346" s="182"/>
      <c r="QQV346" s="182"/>
      <c r="QQW346" s="182"/>
      <c r="QQX346" s="182"/>
      <c r="QQY346" s="182"/>
      <c r="QQZ346" s="182"/>
      <c r="QRA346" s="182"/>
      <c r="QRB346" s="182"/>
      <c r="QRC346" s="182"/>
      <c r="QRD346" s="182"/>
      <c r="QRE346" s="182"/>
      <c r="QRF346" s="182"/>
      <c r="QRG346" s="182"/>
      <c r="QRH346" s="182"/>
      <c r="QRI346" s="182"/>
      <c r="QRJ346" s="182"/>
      <c r="QRK346" s="182"/>
      <c r="QRL346" s="182"/>
      <c r="QRM346" s="182"/>
      <c r="QRN346" s="182"/>
      <c r="QRO346" s="182"/>
      <c r="QRP346" s="182"/>
      <c r="QRQ346" s="182"/>
      <c r="QRR346" s="182"/>
      <c r="QRS346" s="182"/>
      <c r="QRT346" s="182"/>
      <c r="QRU346" s="182"/>
      <c r="QRV346" s="182"/>
      <c r="QRW346" s="182"/>
      <c r="QRX346" s="182"/>
      <c r="QRY346" s="182"/>
      <c r="QRZ346" s="182"/>
      <c r="QSA346" s="182"/>
      <c r="QSB346" s="182"/>
      <c r="QSC346" s="182"/>
      <c r="QSD346" s="182"/>
      <c r="QSE346" s="182"/>
      <c r="QSF346" s="182"/>
      <c r="QSG346" s="182"/>
      <c r="QSH346" s="182"/>
      <c r="QSI346" s="182"/>
      <c r="QSJ346" s="182"/>
      <c r="QSK346" s="182"/>
      <c r="QSL346" s="182"/>
      <c r="QSM346" s="182"/>
      <c r="QSN346" s="182"/>
      <c r="QSO346" s="182"/>
      <c r="QSP346" s="182"/>
      <c r="QSQ346" s="182"/>
      <c r="QSR346" s="182"/>
      <c r="QSS346" s="182"/>
      <c r="QST346" s="182"/>
      <c r="QSU346" s="182"/>
      <c r="QSV346" s="182"/>
      <c r="QSW346" s="182"/>
      <c r="QSX346" s="182"/>
      <c r="QSY346" s="182"/>
      <c r="QSZ346" s="182"/>
      <c r="QTA346" s="182"/>
      <c r="QTB346" s="182"/>
      <c r="QTC346" s="182"/>
      <c r="QTD346" s="182"/>
      <c r="QTE346" s="182"/>
      <c r="QTF346" s="182"/>
      <c r="QTG346" s="182"/>
      <c r="QTH346" s="182"/>
      <c r="QTI346" s="182"/>
      <c r="QTJ346" s="182"/>
      <c r="QTK346" s="182"/>
      <c r="QTL346" s="182"/>
      <c r="QTM346" s="182"/>
      <c r="QTN346" s="182"/>
      <c r="QTO346" s="182"/>
      <c r="QTP346" s="182"/>
      <c r="QTQ346" s="182"/>
      <c r="QTR346" s="182"/>
      <c r="QTS346" s="182"/>
      <c r="QTT346" s="182"/>
      <c r="QTU346" s="182"/>
      <c r="QTV346" s="182"/>
      <c r="QTW346" s="182"/>
      <c r="QTX346" s="182"/>
      <c r="QTY346" s="182"/>
      <c r="QTZ346" s="182"/>
      <c r="QUA346" s="182"/>
      <c r="QUB346" s="182"/>
      <c r="QUC346" s="182"/>
      <c r="QUD346" s="182"/>
      <c r="QUE346" s="182"/>
      <c r="QUF346" s="182"/>
      <c r="QUG346" s="182"/>
      <c r="QUH346" s="182"/>
      <c r="QUI346" s="182"/>
      <c r="QUJ346" s="182"/>
      <c r="QUK346" s="182"/>
      <c r="QUL346" s="182"/>
      <c r="QUM346" s="182"/>
      <c r="QUN346" s="182"/>
      <c r="QUO346" s="182"/>
      <c r="QUP346" s="182"/>
      <c r="QUQ346" s="182"/>
      <c r="QUR346" s="182"/>
      <c r="QUS346" s="182"/>
      <c r="QUT346" s="182"/>
      <c r="QUU346" s="182"/>
      <c r="QUV346" s="182"/>
      <c r="QUW346" s="182"/>
      <c r="QUX346" s="182"/>
      <c r="QUY346" s="182"/>
      <c r="QUZ346" s="182"/>
      <c r="QVA346" s="182"/>
      <c r="QVB346" s="182"/>
      <c r="QVC346" s="182"/>
      <c r="QVD346" s="182"/>
      <c r="QVE346" s="182"/>
      <c r="QVF346" s="182"/>
      <c r="QVG346" s="182"/>
      <c r="QVH346" s="182"/>
      <c r="QVI346" s="182"/>
      <c r="QVJ346" s="182"/>
      <c r="QVK346" s="182"/>
      <c r="QVL346" s="182"/>
      <c r="QVM346" s="182"/>
      <c r="QVN346" s="182"/>
      <c r="QVO346" s="182"/>
      <c r="QVP346" s="182"/>
      <c r="QVQ346" s="182"/>
      <c r="QVR346" s="182"/>
      <c r="QVS346" s="182"/>
      <c r="QVT346" s="182"/>
      <c r="QVU346" s="182"/>
      <c r="QVV346" s="182"/>
      <c r="QVW346" s="182"/>
      <c r="QVX346" s="182"/>
      <c r="QVY346" s="182"/>
      <c r="QVZ346" s="182"/>
      <c r="QWA346" s="182"/>
      <c r="QWB346" s="182"/>
      <c r="QWC346" s="182"/>
      <c r="QWD346" s="182"/>
      <c r="QWE346" s="182"/>
      <c r="QWF346" s="182"/>
      <c r="QWG346" s="182"/>
      <c r="QWH346" s="182"/>
      <c r="QWI346" s="182"/>
      <c r="QWJ346" s="182"/>
      <c r="QWK346" s="182"/>
      <c r="QWL346" s="182"/>
      <c r="QWM346" s="182"/>
      <c r="QWN346" s="182"/>
      <c r="QWO346" s="182"/>
      <c r="QWP346" s="182"/>
      <c r="QWQ346" s="182"/>
      <c r="QWR346" s="182"/>
      <c r="QWS346" s="182"/>
      <c r="QWT346" s="182"/>
      <c r="QWU346" s="182"/>
      <c r="QWV346" s="182"/>
      <c r="QWW346" s="182"/>
      <c r="QWX346" s="182"/>
      <c r="QWY346" s="182"/>
      <c r="QWZ346" s="182"/>
      <c r="QXA346" s="182"/>
      <c r="QXB346" s="182"/>
      <c r="QXC346" s="182"/>
      <c r="QXD346" s="182"/>
      <c r="QXE346" s="182"/>
      <c r="QXF346" s="182"/>
      <c r="QXG346" s="182"/>
      <c r="QXH346" s="182"/>
      <c r="QXI346" s="182"/>
      <c r="QXJ346" s="182"/>
      <c r="QXK346" s="182"/>
      <c r="QXL346" s="182"/>
      <c r="QXM346" s="182"/>
      <c r="QXN346" s="182"/>
      <c r="QXO346" s="182"/>
      <c r="QXP346" s="182"/>
      <c r="QXQ346" s="182"/>
      <c r="QXR346" s="182"/>
      <c r="QXS346" s="182"/>
      <c r="QXT346" s="182"/>
      <c r="QXU346" s="182"/>
      <c r="QXV346" s="182"/>
      <c r="QXW346" s="182"/>
      <c r="QXX346" s="182"/>
      <c r="QXY346" s="182"/>
      <c r="QXZ346" s="182"/>
      <c r="QYA346" s="182"/>
      <c r="QYB346" s="182"/>
      <c r="QYC346" s="182"/>
      <c r="QYD346" s="182"/>
      <c r="QYE346" s="182"/>
      <c r="QYF346" s="182"/>
      <c r="QYG346" s="182"/>
      <c r="QYH346" s="182"/>
      <c r="QYI346" s="182"/>
      <c r="QYJ346" s="182"/>
      <c r="QYK346" s="182"/>
      <c r="QYL346" s="182"/>
      <c r="QYM346" s="182"/>
      <c r="QYN346" s="182"/>
      <c r="QYO346" s="182"/>
      <c r="QYP346" s="182"/>
      <c r="QYQ346" s="182"/>
      <c r="QYR346" s="182"/>
      <c r="QYS346" s="182"/>
      <c r="QYT346" s="182"/>
      <c r="QYU346" s="182"/>
      <c r="QYV346" s="182"/>
      <c r="QYW346" s="182"/>
      <c r="QYX346" s="182"/>
      <c r="QYY346" s="182"/>
      <c r="QYZ346" s="182"/>
      <c r="QZA346" s="182"/>
      <c r="QZB346" s="182"/>
      <c r="QZC346" s="182"/>
      <c r="QZD346" s="182"/>
      <c r="QZE346" s="182"/>
      <c r="QZF346" s="182"/>
      <c r="QZG346" s="182"/>
      <c r="QZH346" s="182"/>
      <c r="QZI346" s="182"/>
      <c r="QZJ346" s="182"/>
      <c r="QZK346" s="182"/>
      <c r="QZL346" s="182"/>
      <c r="QZM346" s="182"/>
      <c r="QZN346" s="182"/>
      <c r="QZO346" s="182"/>
      <c r="QZP346" s="182"/>
      <c r="QZQ346" s="182"/>
      <c r="QZR346" s="182"/>
      <c r="QZS346" s="182"/>
      <c r="QZT346" s="182"/>
      <c r="QZU346" s="182"/>
      <c r="QZV346" s="182"/>
      <c r="QZW346" s="182"/>
      <c r="QZX346" s="182"/>
      <c r="QZY346" s="182"/>
      <c r="QZZ346" s="182"/>
      <c r="RAA346" s="182"/>
      <c r="RAB346" s="182"/>
      <c r="RAC346" s="182"/>
      <c r="RAD346" s="182"/>
      <c r="RAE346" s="182"/>
      <c r="RAF346" s="182"/>
      <c r="RAG346" s="182"/>
      <c r="RAH346" s="182"/>
      <c r="RAI346" s="182"/>
      <c r="RAJ346" s="182"/>
      <c r="RAK346" s="182"/>
      <c r="RAL346" s="182"/>
      <c r="RAM346" s="182"/>
      <c r="RAN346" s="182"/>
      <c r="RAO346" s="182"/>
      <c r="RAP346" s="182"/>
      <c r="RAQ346" s="182"/>
      <c r="RAR346" s="182"/>
      <c r="RAS346" s="182"/>
      <c r="RAT346" s="182"/>
      <c r="RAU346" s="182"/>
      <c r="RAV346" s="182"/>
      <c r="RAW346" s="182"/>
      <c r="RAX346" s="182"/>
      <c r="RAY346" s="182"/>
      <c r="RAZ346" s="182"/>
      <c r="RBA346" s="182"/>
      <c r="RBB346" s="182"/>
      <c r="RBC346" s="182"/>
      <c r="RBD346" s="182"/>
      <c r="RBE346" s="182"/>
      <c r="RBF346" s="182"/>
      <c r="RBG346" s="182"/>
      <c r="RBH346" s="182"/>
      <c r="RBI346" s="182"/>
      <c r="RBJ346" s="182"/>
      <c r="RBK346" s="182"/>
      <c r="RBL346" s="182"/>
      <c r="RBM346" s="182"/>
      <c r="RBN346" s="182"/>
      <c r="RBO346" s="182"/>
      <c r="RBP346" s="182"/>
      <c r="RBQ346" s="182"/>
      <c r="RBR346" s="182"/>
      <c r="RBS346" s="182"/>
      <c r="RBT346" s="182"/>
      <c r="RBU346" s="182"/>
      <c r="RBV346" s="182"/>
      <c r="RBW346" s="182"/>
      <c r="RBX346" s="182"/>
      <c r="RBY346" s="182"/>
      <c r="RBZ346" s="182"/>
      <c r="RCA346" s="182"/>
      <c r="RCB346" s="182"/>
      <c r="RCC346" s="182"/>
      <c r="RCD346" s="182"/>
      <c r="RCE346" s="182"/>
      <c r="RCF346" s="182"/>
      <c r="RCG346" s="182"/>
      <c r="RCH346" s="182"/>
      <c r="RCI346" s="182"/>
      <c r="RCJ346" s="182"/>
      <c r="RCK346" s="182"/>
      <c r="RCL346" s="182"/>
      <c r="RCM346" s="182"/>
      <c r="RCN346" s="182"/>
      <c r="RCO346" s="182"/>
      <c r="RCP346" s="182"/>
      <c r="RCQ346" s="182"/>
      <c r="RCR346" s="182"/>
      <c r="RCS346" s="182"/>
      <c r="RCT346" s="182"/>
      <c r="RCU346" s="182"/>
      <c r="RCV346" s="182"/>
      <c r="RCW346" s="182"/>
      <c r="RCX346" s="182"/>
      <c r="RCY346" s="182"/>
      <c r="RCZ346" s="182"/>
      <c r="RDA346" s="182"/>
      <c r="RDB346" s="182"/>
      <c r="RDC346" s="182"/>
      <c r="RDD346" s="182"/>
      <c r="RDE346" s="182"/>
      <c r="RDF346" s="182"/>
      <c r="RDG346" s="182"/>
      <c r="RDH346" s="182"/>
      <c r="RDI346" s="182"/>
      <c r="RDJ346" s="182"/>
      <c r="RDK346" s="182"/>
      <c r="RDL346" s="182"/>
      <c r="RDM346" s="182"/>
      <c r="RDN346" s="182"/>
      <c r="RDO346" s="182"/>
      <c r="RDP346" s="182"/>
      <c r="RDQ346" s="182"/>
      <c r="RDR346" s="182"/>
      <c r="RDS346" s="182"/>
      <c r="RDT346" s="182"/>
      <c r="RDU346" s="182"/>
      <c r="RDV346" s="182"/>
      <c r="RDW346" s="182"/>
      <c r="RDX346" s="182"/>
      <c r="RDY346" s="182"/>
      <c r="RDZ346" s="182"/>
      <c r="REA346" s="182"/>
      <c r="REB346" s="182"/>
      <c r="REC346" s="182"/>
      <c r="RED346" s="182"/>
      <c r="REE346" s="182"/>
      <c r="REF346" s="182"/>
      <c r="REG346" s="182"/>
      <c r="REH346" s="182"/>
      <c r="REI346" s="182"/>
      <c r="REJ346" s="182"/>
      <c r="REK346" s="182"/>
      <c r="REL346" s="182"/>
      <c r="REM346" s="182"/>
      <c r="REN346" s="182"/>
      <c r="REO346" s="182"/>
      <c r="REP346" s="182"/>
      <c r="REQ346" s="182"/>
      <c r="RER346" s="182"/>
      <c r="RES346" s="182"/>
      <c r="RET346" s="182"/>
      <c r="REU346" s="182"/>
      <c r="REV346" s="182"/>
      <c r="REW346" s="182"/>
      <c r="REX346" s="182"/>
      <c r="REY346" s="182"/>
      <c r="REZ346" s="182"/>
      <c r="RFA346" s="182"/>
      <c r="RFB346" s="182"/>
      <c r="RFC346" s="182"/>
      <c r="RFD346" s="182"/>
      <c r="RFE346" s="182"/>
      <c r="RFF346" s="182"/>
      <c r="RFG346" s="182"/>
      <c r="RFH346" s="182"/>
      <c r="RFI346" s="182"/>
      <c r="RFJ346" s="182"/>
      <c r="RFK346" s="182"/>
      <c r="RFL346" s="182"/>
      <c r="RFM346" s="182"/>
      <c r="RFN346" s="182"/>
      <c r="RFO346" s="182"/>
      <c r="RFP346" s="182"/>
      <c r="RFQ346" s="182"/>
      <c r="RFR346" s="182"/>
      <c r="RFS346" s="182"/>
      <c r="RFT346" s="182"/>
      <c r="RFU346" s="182"/>
      <c r="RFV346" s="182"/>
      <c r="RFW346" s="182"/>
      <c r="RFX346" s="182"/>
      <c r="RFY346" s="182"/>
      <c r="RFZ346" s="182"/>
      <c r="RGA346" s="182"/>
      <c r="RGB346" s="182"/>
      <c r="RGC346" s="182"/>
      <c r="RGD346" s="182"/>
      <c r="RGE346" s="182"/>
      <c r="RGF346" s="182"/>
      <c r="RGG346" s="182"/>
      <c r="RGH346" s="182"/>
      <c r="RGI346" s="182"/>
      <c r="RGJ346" s="182"/>
      <c r="RGK346" s="182"/>
      <c r="RGL346" s="182"/>
      <c r="RGM346" s="182"/>
      <c r="RGN346" s="182"/>
      <c r="RGO346" s="182"/>
      <c r="RGP346" s="182"/>
      <c r="RGQ346" s="182"/>
      <c r="RGR346" s="182"/>
      <c r="RGS346" s="182"/>
      <c r="RGT346" s="182"/>
      <c r="RGU346" s="182"/>
      <c r="RGV346" s="182"/>
      <c r="RGW346" s="182"/>
      <c r="RGX346" s="182"/>
      <c r="RGY346" s="182"/>
      <c r="RGZ346" s="182"/>
      <c r="RHA346" s="182"/>
      <c r="RHB346" s="182"/>
      <c r="RHC346" s="182"/>
      <c r="RHD346" s="182"/>
      <c r="RHE346" s="182"/>
      <c r="RHF346" s="182"/>
      <c r="RHG346" s="182"/>
      <c r="RHH346" s="182"/>
      <c r="RHI346" s="182"/>
      <c r="RHJ346" s="182"/>
      <c r="RHK346" s="182"/>
      <c r="RHL346" s="182"/>
      <c r="RHM346" s="182"/>
      <c r="RHN346" s="182"/>
      <c r="RHO346" s="182"/>
      <c r="RHP346" s="182"/>
      <c r="RHQ346" s="182"/>
      <c r="RHR346" s="182"/>
      <c r="RHS346" s="182"/>
      <c r="RHT346" s="182"/>
      <c r="RHU346" s="182"/>
      <c r="RHV346" s="182"/>
      <c r="RHW346" s="182"/>
      <c r="RHX346" s="182"/>
      <c r="RHY346" s="182"/>
      <c r="RHZ346" s="182"/>
      <c r="RIA346" s="182"/>
      <c r="RIB346" s="182"/>
      <c r="RIC346" s="182"/>
      <c r="RID346" s="182"/>
      <c r="RIE346" s="182"/>
      <c r="RIF346" s="182"/>
      <c r="RIG346" s="182"/>
      <c r="RIH346" s="182"/>
      <c r="RII346" s="182"/>
      <c r="RIJ346" s="182"/>
      <c r="RIK346" s="182"/>
      <c r="RIL346" s="182"/>
      <c r="RIM346" s="182"/>
      <c r="RIN346" s="182"/>
      <c r="RIO346" s="182"/>
      <c r="RIP346" s="182"/>
      <c r="RIQ346" s="182"/>
      <c r="RIR346" s="182"/>
      <c r="RIS346" s="182"/>
      <c r="RIT346" s="182"/>
      <c r="RIU346" s="182"/>
      <c r="RIV346" s="182"/>
      <c r="RIW346" s="182"/>
      <c r="RIX346" s="182"/>
      <c r="RIY346" s="182"/>
      <c r="RIZ346" s="182"/>
      <c r="RJA346" s="182"/>
      <c r="RJB346" s="182"/>
      <c r="RJC346" s="182"/>
      <c r="RJD346" s="182"/>
      <c r="RJE346" s="182"/>
      <c r="RJF346" s="182"/>
      <c r="RJG346" s="182"/>
      <c r="RJH346" s="182"/>
      <c r="RJI346" s="182"/>
      <c r="RJJ346" s="182"/>
      <c r="RJK346" s="182"/>
      <c r="RJL346" s="182"/>
      <c r="RJM346" s="182"/>
      <c r="RJN346" s="182"/>
      <c r="RJO346" s="182"/>
      <c r="RJP346" s="182"/>
      <c r="RJQ346" s="182"/>
      <c r="RJR346" s="182"/>
      <c r="RJS346" s="182"/>
      <c r="RJT346" s="182"/>
      <c r="RJU346" s="182"/>
      <c r="RJV346" s="182"/>
      <c r="RJW346" s="182"/>
      <c r="RJX346" s="182"/>
      <c r="RJY346" s="182"/>
      <c r="RJZ346" s="182"/>
      <c r="RKA346" s="182"/>
      <c r="RKB346" s="182"/>
      <c r="RKC346" s="182"/>
      <c r="RKD346" s="182"/>
      <c r="RKE346" s="182"/>
      <c r="RKF346" s="182"/>
      <c r="RKG346" s="182"/>
      <c r="RKH346" s="182"/>
      <c r="RKI346" s="182"/>
      <c r="RKJ346" s="182"/>
      <c r="RKK346" s="182"/>
      <c r="RKL346" s="182"/>
      <c r="RKM346" s="182"/>
      <c r="RKN346" s="182"/>
      <c r="RKO346" s="182"/>
      <c r="RKP346" s="182"/>
      <c r="RKQ346" s="182"/>
      <c r="RKR346" s="182"/>
      <c r="RKS346" s="182"/>
      <c r="RKT346" s="182"/>
      <c r="RKU346" s="182"/>
      <c r="RKV346" s="182"/>
      <c r="RKW346" s="182"/>
      <c r="RKX346" s="182"/>
      <c r="RKY346" s="182"/>
      <c r="RKZ346" s="182"/>
      <c r="RLA346" s="182"/>
      <c r="RLB346" s="182"/>
      <c r="RLC346" s="182"/>
      <c r="RLD346" s="182"/>
      <c r="RLE346" s="182"/>
      <c r="RLF346" s="182"/>
      <c r="RLG346" s="182"/>
      <c r="RLH346" s="182"/>
      <c r="RLI346" s="182"/>
      <c r="RLJ346" s="182"/>
      <c r="RLK346" s="182"/>
      <c r="RLL346" s="182"/>
      <c r="RLM346" s="182"/>
      <c r="RLN346" s="182"/>
      <c r="RLO346" s="182"/>
      <c r="RLP346" s="182"/>
      <c r="RLQ346" s="182"/>
      <c r="RLR346" s="182"/>
      <c r="RLS346" s="182"/>
      <c r="RLT346" s="182"/>
      <c r="RLU346" s="182"/>
      <c r="RLV346" s="182"/>
      <c r="RLW346" s="182"/>
      <c r="RLX346" s="182"/>
      <c r="RLY346" s="182"/>
      <c r="RLZ346" s="182"/>
      <c r="RMA346" s="182"/>
      <c r="RMB346" s="182"/>
      <c r="RMC346" s="182"/>
      <c r="RMD346" s="182"/>
      <c r="RME346" s="182"/>
      <c r="RMF346" s="182"/>
      <c r="RMG346" s="182"/>
      <c r="RMH346" s="182"/>
      <c r="RMI346" s="182"/>
      <c r="RMJ346" s="182"/>
      <c r="RMK346" s="182"/>
      <c r="RML346" s="182"/>
      <c r="RMM346" s="182"/>
      <c r="RMN346" s="182"/>
      <c r="RMO346" s="182"/>
      <c r="RMP346" s="182"/>
      <c r="RMQ346" s="182"/>
      <c r="RMR346" s="182"/>
      <c r="RMS346" s="182"/>
      <c r="RMT346" s="182"/>
      <c r="RMU346" s="182"/>
      <c r="RMV346" s="182"/>
      <c r="RMW346" s="182"/>
      <c r="RMX346" s="182"/>
      <c r="RMY346" s="182"/>
      <c r="RMZ346" s="182"/>
      <c r="RNA346" s="182"/>
      <c r="RNB346" s="182"/>
      <c r="RNC346" s="182"/>
      <c r="RND346" s="182"/>
      <c r="RNE346" s="182"/>
      <c r="RNF346" s="182"/>
      <c r="RNG346" s="182"/>
      <c r="RNH346" s="182"/>
      <c r="RNI346" s="182"/>
      <c r="RNJ346" s="182"/>
      <c r="RNK346" s="182"/>
      <c r="RNL346" s="182"/>
      <c r="RNM346" s="182"/>
      <c r="RNN346" s="182"/>
      <c r="RNO346" s="182"/>
      <c r="RNP346" s="182"/>
      <c r="RNQ346" s="182"/>
      <c r="RNR346" s="182"/>
      <c r="RNS346" s="182"/>
      <c r="RNT346" s="182"/>
      <c r="RNU346" s="182"/>
      <c r="RNV346" s="182"/>
      <c r="RNW346" s="182"/>
      <c r="RNX346" s="182"/>
      <c r="RNY346" s="182"/>
      <c r="RNZ346" s="182"/>
      <c r="ROA346" s="182"/>
      <c r="ROB346" s="182"/>
      <c r="ROC346" s="182"/>
      <c r="ROD346" s="182"/>
      <c r="ROE346" s="182"/>
      <c r="ROF346" s="182"/>
      <c r="ROG346" s="182"/>
      <c r="ROH346" s="182"/>
      <c r="ROI346" s="182"/>
      <c r="ROJ346" s="182"/>
      <c r="ROK346" s="182"/>
      <c r="ROL346" s="182"/>
      <c r="ROM346" s="182"/>
      <c r="RON346" s="182"/>
      <c r="ROO346" s="182"/>
      <c r="ROP346" s="182"/>
      <c r="ROQ346" s="182"/>
      <c r="ROR346" s="182"/>
      <c r="ROS346" s="182"/>
      <c r="ROT346" s="182"/>
      <c r="ROU346" s="182"/>
      <c r="ROV346" s="182"/>
      <c r="ROW346" s="182"/>
      <c r="ROX346" s="182"/>
      <c r="ROY346" s="182"/>
      <c r="ROZ346" s="182"/>
      <c r="RPA346" s="182"/>
      <c r="RPB346" s="182"/>
      <c r="RPC346" s="182"/>
      <c r="RPD346" s="182"/>
      <c r="RPE346" s="182"/>
      <c r="RPF346" s="182"/>
      <c r="RPG346" s="182"/>
      <c r="RPH346" s="182"/>
      <c r="RPI346" s="182"/>
      <c r="RPJ346" s="182"/>
      <c r="RPK346" s="182"/>
      <c r="RPL346" s="182"/>
      <c r="RPM346" s="182"/>
      <c r="RPN346" s="182"/>
      <c r="RPO346" s="182"/>
      <c r="RPP346" s="182"/>
      <c r="RPQ346" s="182"/>
      <c r="RPR346" s="182"/>
      <c r="RPS346" s="182"/>
      <c r="RPT346" s="182"/>
      <c r="RPU346" s="182"/>
      <c r="RPV346" s="182"/>
      <c r="RPW346" s="182"/>
      <c r="RPX346" s="182"/>
      <c r="RPY346" s="182"/>
      <c r="RPZ346" s="182"/>
      <c r="RQA346" s="182"/>
      <c r="RQB346" s="182"/>
      <c r="RQC346" s="182"/>
      <c r="RQD346" s="182"/>
      <c r="RQE346" s="182"/>
      <c r="RQF346" s="182"/>
      <c r="RQG346" s="182"/>
      <c r="RQH346" s="182"/>
      <c r="RQI346" s="182"/>
      <c r="RQJ346" s="182"/>
      <c r="RQK346" s="182"/>
      <c r="RQL346" s="182"/>
      <c r="RQM346" s="182"/>
      <c r="RQN346" s="182"/>
      <c r="RQO346" s="182"/>
      <c r="RQP346" s="182"/>
      <c r="RQQ346" s="182"/>
      <c r="RQR346" s="182"/>
      <c r="RQS346" s="182"/>
      <c r="RQT346" s="182"/>
      <c r="RQU346" s="182"/>
      <c r="RQV346" s="182"/>
      <c r="RQW346" s="182"/>
      <c r="RQX346" s="182"/>
      <c r="RQY346" s="182"/>
      <c r="RQZ346" s="182"/>
      <c r="RRA346" s="182"/>
      <c r="RRB346" s="182"/>
      <c r="RRC346" s="182"/>
      <c r="RRD346" s="182"/>
      <c r="RRE346" s="182"/>
      <c r="RRF346" s="182"/>
      <c r="RRG346" s="182"/>
      <c r="RRH346" s="182"/>
      <c r="RRI346" s="182"/>
      <c r="RRJ346" s="182"/>
      <c r="RRK346" s="182"/>
      <c r="RRL346" s="182"/>
      <c r="RRM346" s="182"/>
      <c r="RRN346" s="182"/>
      <c r="RRO346" s="182"/>
      <c r="RRP346" s="182"/>
      <c r="RRQ346" s="182"/>
      <c r="RRR346" s="182"/>
      <c r="RRS346" s="182"/>
      <c r="RRT346" s="182"/>
      <c r="RRU346" s="182"/>
      <c r="RRV346" s="182"/>
      <c r="RRW346" s="182"/>
      <c r="RRX346" s="182"/>
      <c r="RRY346" s="182"/>
      <c r="RRZ346" s="182"/>
      <c r="RSA346" s="182"/>
      <c r="RSB346" s="182"/>
      <c r="RSC346" s="182"/>
      <c r="RSD346" s="182"/>
      <c r="RSE346" s="182"/>
      <c r="RSF346" s="182"/>
      <c r="RSG346" s="182"/>
      <c r="RSH346" s="182"/>
      <c r="RSI346" s="182"/>
      <c r="RSJ346" s="182"/>
      <c r="RSK346" s="182"/>
      <c r="RSL346" s="182"/>
      <c r="RSM346" s="182"/>
      <c r="RSN346" s="182"/>
      <c r="RSO346" s="182"/>
      <c r="RSP346" s="182"/>
      <c r="RSQ346" s="182"/>
      <c r="RSR346" s="182"/>
      <c r="RSS346" s="182"/>
      <c r="RST346" s="182"/>
      <c r="RSU346" s="182"/>
      <c r="RSV346" s="182"/>
      <c r="RSW346" s="182"/>
      <c r="RSX346" s="182"/>
      <c r="RSY346" s="182"/>
      <c r="RSZ346" s="182"/>
      <c r="RTA346" s="182"/>
      <c r="RTB346" s="182"/>
      <c r="RTC346" s="182"/>
      <c r="RTD346" s="182"/>
      <c r="RTE346" s="182"/>
      <c r="RTF346" s="182"/>
      <c r="RTG346" s="182"/>
      <c r="RTH346" s="182"/>
      <c r="RTI346" s="182"/>
      <c r="RTJ346" s="182"/>
      <c r="RTK346" s="182"/>
      <c r="RTL346" s="182"/>
      <c r="RTM346" s="182"/>
      <c r="RTN346" s="182"/>
      <c r="RTO346" s="182"/>
      <c r="RTP346" s="182"/>
      <c r="RTQ346" s="182"/>
      <c r="RTR346" s="182"/>
      <c r="RTS346" s="182"/>
      <c r="RTT346" s="182"/>
      <c r="RTU346" s="182"/>
      <c r="RTV346" s="182"/>
      <c r="RTW346" s="182"/>
      <c r="RTX346" s="182"/>
      <c r="RTY346" s="182"/>
      <c r="RTZ346" s="182"/>
      <c r="RUA346" s="182"/>
      <c r="RUB346" s="182"/>
      <c r="RUC346" s="182"/>
      <c r="RUD346" s="182"/>
      <c r="RUE346" s="182"/>
      <c r="RUF346" s="182"/>
      <c r="RUG346" s="182"/>
      <c r="RUH346" s="182"/>
      <c r="RUI346" s="182"/>
      <c r="RUJ346" s="182"/>
      <c r="RUK346" s="182"/>
      <c r="RUL346" s="182"/>
      <c r="RUM346" s="182"/>
      <c r="RUN346" s="182"/>
      <c r="RUO346" s="182"/>
      <c r="RUP346" s="182"/>
      <c r="RUQ346" s="182"/>
      <c r="RUR346" s="182"/>
      <c r="RUS346" s="182"/>
      <c r="RUT346" s="182"/>
      <c r="RUU346" s="182"/>
      <c r="RUV346" s="182"/>
      <c r="RUW346" s="182"/>
      <c r="RUX346" s="182"/>
      <c r="RUY346" s="182"/>
      <c r="RUZ346" s="182"/>
      <c r="RVA346" s="182"/>
      <c r="RVB346" s="182"/>
      <c r="RVC346" s="182"/>
      <c r="RVD346" s="182"/>
      <c r="RVE346" s="182"/>
      <c r="RVF346" s="182"/>
      <c r="RVG346" s="182"/>
      <c r="RVH346" s="182"/>
      <c r="RVI346" s="182"/>
      <c r="RVJ346" s="182"/>
      <c r="RVK346" s="182"/>
      <c r="RVL346" s="182"/>
      <c r="RVM346" s="182"/>
      <c r="RVN346" s="182"/>
      <c r="RVO346" s="182"/>
      <c r="RVP346" s="182"/>
      <c r="RVQ346" s="182"/>
      <c r="RVR346" s="182"/>
      <c r="RVS346" s="182"/>
      <c r="RVT346" s="182"/>
      <c r="RVU346" s="182"/>
      <c r="RVV346" s="182"/>
      <c r="RVW346" s="182"/>
      <c r="RVX346" s="182"/>
      <c r="RVY346" s="182"/>
      <c r="RVZ346" s="182"/>
      <c r="RWA346" s="182"/>
      <c r="RWB346" s="182"/>
      <c r="RWC346" s="182"/>
      <c r="RWD346" s="182"/>
      <c r="RWE346" s="182"/>
      <c r="RWF346" s="182"/>
      <c r="RWG346" s="182"/>
      <c r="RWH346" s="182"/>
      <c r="RWI346" s="182"/>
      <c r="RWJ346" s="182"/>
      <c r="RWK346" s="182"/>
      <c r="RWL346" s="182"/>
      <c r="RWM346" s="182"/>
      <c r="RWN346" s="182"/>
      <c r="RWO346" s="182"/>
      <c r="RWP346" s="182"/>
      <c r="RWQ346" s="182"/>
      <c r="RWR346" s="182"/>
      <c r="RWS346" s="182"/>
      <c r="RWT346" s="182"/>
      <c r="RWU346" s="182"/>
      <c r="RWV346" s="182"/>
      <c r="RWW346" s="182"/>
      <c r="RWX346" s="182"/>
      <c r="RWY346" s="182"/>
      <c r="RWZ346" s="182"/>
      <c r="RXA346" s="182"/>
      <c r="RXB346" s="182"/>
      <c r="RXC346" s="182"/>
      <c r="RXD346" s="182"/>
      <c r="RXE346" s="182"/>
      <c r="RXF346" s="182"/>
      <c r="RXG346" s="182"/>
      <c r="RXH346" s="182"/>
      <c r="RXI346" s="182"/>
      <c r="RXJ346" s="182"/>
      <c r="RXK346" s="182"/>
      <c r="RXL346" s="182"/>
      <c r="RXM346" s="182"/>
      <c r="RXN346" s="182"/>
      <c r="RXO346" s="182"/>
      <c r="RXP346" s="182"/>
      <c r="RXQ346" s="182"/>
      <c r="RXR346" s="182"/>
      <c r="RXS346" s="182"/>
      <c r="RXT346" s="182"/>
      <c r="RXU346" s="182"/>
      <c r="RXV346" s="182"/>
      <c r="RXW346" s="182"/>
      <c r="RXX346" s="182"/>
      <c r="RXY346" s="182"/>
      <c r="RXZ346" s="182"/>
      <c r="RYA346" s="182"/>
      <c r="RYB346" s="182"/>
      <c r="RYC346" s="182"/>
      <c r="RYD346" s="182"/>
      <c r="RYE346" s="182"/>
      <c r="RYF346" s="182"/>
      <c r="RYG346" s="182"/>
      <c r="RYH346" s="182"/>
      <c r="RYI346" s="182"/>
      <c r="RYJ346" s="182"/>
      <c r="RYK346" s="182"/>
      <c r="RYL346" s="182"/>
      <c r="RYM346" s="182"/>
      <c r="RYN346" s="182"/>
      <c r="RYO346" s="182"/>
      <c r="RYP346" s="182"/>
      <c r="RYQ346" s="182"/>
      <c r="RYR346" s="182"/>
      <c r="RYS346" s="182"/>
      <c r="RYT346" s="182"/>
      <c r="RYU346" s="182"/>
      <c r="RYV346" s="182"/>
      <c r="RYW346" s="182"/>
      <c r="RYX346" s="182"/>
      <c r="RYY346" s="182"/>
      <c r="RYZ346" s="182"/>
      <c r="RZA346" s="182"/>
      <c r="RZB346" s="182"/>
      <c r="RZC346" s="182"/>
      <c r="RZD346" s="182"/>
      <c r="RZE346" s="182"/>
      <c r="RZF346" s="182"/>
      <c r="RZG346" s="182"/>
      <c r="RZH346" s="182"/>
      <c r="RZI346" s="182"/>
      <c r="RZJ346" s="182"/>
      <c r="RZK346" s="182"/>
      <c r="RZL346" s="182"/>
      <c r="RZM346" s="182"/>
      <c r="RZN346" s="182"/>
      <c r="RZO346" s="182"/>
      <c r="RZP346" s="182"/>
      <c r="RZQ346" s="182"/>
      <c r="RZR346" s="182"/>
      <c r="RZS346" s="182"/>
      <c r="RZT346" s="182"/>
      <c r="RZU346" s="182"/>
      <c r="RZV346" s="182"/>
      <c r="RZW346" s="182"/>
      <c r="RZX346" s="182"/>
      <c r="RZY346" s="182"/>
      <c r="RZZ346" s="182"/>
      <c r="SAA346" s="182"/>
      <c r="SAB346" s="182"/>
      <c r="SAC346" s="182"/>
      <c r="SAD346" s="182"/>
      <c r="SAE346" s="182"/>
      <c r="SAF346" s="182"/>
      <c r="SAG346" s="182"/>
      <c r="SAH346" s="182"/>
      <c r="SAI346" s="182"/>
      <c r="SAJ346" s="182"/>
      <c r="SAK346" s="182"/>
      <c r="SAL346" s="182"/>
      <c r="SAM346" s="182"/>
      <c r="SAN346" s="182"/>
      <c r="SAO346" s="182"/>
      <c r="SAP346" s="182"/>
      <c r="SAQ346" s="182"/>
      <c r="SAR346" s="182"/>
      <c r="SAS346" s="182"/>
      <c r="SAT346" s="182"/>
      <c r="SAU346" s="182"/>
      <c r="SAV346" s="182"/>
      <c r="SAW346" s="182"/>
      <c r="SAX346" s="182"/>
      <c r="SAY346" s="182"/>
      <c r="SAZ346" s="182"/>
      <c r="SBA346" s="182"/>
      <c r="SBB346" s="182"/>
      <c r="SBC346" s="182"/>
      <c r="SBD346" s="182"/>
      <c r="SBE346" s="182"/>
      <c r="SBF346" s="182"/>
      <c r="SBG346" s="182"/>
      <c r="SBH346" s="182"/>
      <c r="SBI346" s="182"/>
      <c r="SBJ346" s="182"/>
      <c r="SBK346" s="182"/>
      <c r="SBL346" s="182"/>
      <c r="SBM346" s="182"/>
      <c r="SBN346" s="182"/>
      <c r="SBO346" s="182"/>
      <c r="SBP346" s="182"/>
      <c r="SBQ346" s="182"/>
      <c r="SBR346" s="182"/>
      <c r="SBS346" s="182"/>
      <c r="SBT346" s="182"/>
      <c r="SBU346" s="182"/>
      <c r="SBV346" s="182"/>
      <c r="SBW346" s="182"/>
      <c r="SBX346" s="182"/>
      <c r="SBY346" s="182"/>
      <c r="SBZ346" s="182"/>
      <c r="SCA346" s="182"/>
      <c r="SCB346" s="182"/>
      <c r="SCC346" s="182"/>
      <c r="SCD346" s="182"/>
      <c r="SCE346" s="182"/>
      <c r="SCF346" s="182"/>
      <c r="SCG346" s="182"/>
      <c r="SCH346" s="182"/>
      <c r="SCI346" s="182"/>
      <c r="SCJ346" s="182"/>
      <c r="SCK346" s="182"/>
      <c r="SCL346" s="182"/>
      <c r="SCM346" s="182"/>
      <c r="SCN346" s="182"/>
      <c r="SCO346" s="182"/>
      <c r="SCP346" s="182"/>
      <c r="SCQ346" s="182"/>
      <c r="SCR346" s="182"/>
      <c r="SCS346" s="182"/>
      <c r="SCT346" s="182"/>
      <c r="SCU346" s="182"/>
      <c r="SCV346" s="182"/>
      <c r="SCW346" s="182"/>
      <c r="SCX346" s="182"/>
      <c r="SCY346" s="182"/>
      <c r="SCZ346" s="182"/>
      <c r="SDA346" s="182"/>
      <c r="SDB346" s="182"/>
      <c r="SDC346" s="182"/>
      <c r="SDD346" s="182"/>
      <c r="SDE346" s="182"/>
      <c r="SDF346" s="182"/>
      <c r="SDG346" s="182"/>
      <c r="SDH346" s="182"/>
      <c r="SDI346" s="182"/>
      <c r="SDJ346" s="182"/>
      <c r="SDK346" s="182"/>
      <c r="SDL346" s="182"/>
      <c r="SDM346" s="182"/>
      <c r="SDN346" s="182"/>
      <c r="SDO346" s="182"/>
      <c r="SDP346" s="182"/>
      <c r="SDQ346" s="182"/>
      <c r="SDR346" s="182"/>
      <c r="SDS346" s="182"/>
      <c r="SDT346" s="182"/>
      <c r="SDU346" s="182"/>
      <c r="SDV346" s="182"/>
      <c r="SDW346" s="182"/>
      <c r="SDX346" s="182"/>
      <c r="SDY346" s="182"/>
      <c r="SDZ346" s="182"/>
      <c r="SEA346" s="182"/>
      <c r="SEB346" s="182"/>
      <c r="SEC346" s="182"/>
      <c r="SED346" s="182"/>
      <c r="SEE346" s="182"/>
      <c r="SEF346" s="182"/>
      <c r="SEG346" s="182"/>
      <c r="SEH346" s="182"/>
      <c r="SEI346" s="182"/>
      <c r="SEJ346" s="182"/>
      <c r="SEK346" s="182"/>
      <c r="SEL346" s="182"/>
      <c r="SEM346" s="182"/>
      <c r="SEN346" s="182"/>
      <c r="SEO346" s="182"/>
      <c r="SEP346" s="182"/>
      <c r="SEQ346" s="182"/>
      <c r="SER346" s="182"/>
      <c r="SES346" s="182"/>
      <c r="SET346" s="182"/>
      <c r="SEU346" s="182"/>
      <c r="SEV346" s="182"/>
      <c r="SEW346" s="182"/>
      <c r="SEX346" s="182"/>
      <c r="SEY346" s="182"/>
      <c r="SEZ346" s="182"/>
      <c r="SFA346" s="182"/>
      <c r="SFB346" s="182"/>
      <c r="SFC346" s="182"/>
      <c r="SFD346" s="182"/>
      <c r="SFE346" s="182"/>
      <c r="SFF346" s="182"/>
      <c r="SFG346" s="182"/>
      <c r="SFH346" s="182"/>
      <c r="SFI346" s="182"/>
      <c r="SFJ346" s="182"/>
      <c r="SFK346" s="182"/>
      <c r="SFL346" s="182"/>
      <c r="SFM346" s="182"/>
      <c r="SFN346" s="182"/>
      <c r="SFO346" s="182"/>
      <c r="SFP346" s="182"/>
      <c r="SFQ346" s="182"/>
      <c r="SFR346" s="182"/>
      <c r="SFS346" s="182"/>
      <c r="SFT346" s="182"/>
      <c r="SFU346" s="182"/>
      <c r="SFV346" s="182"/>
      <c r="SFW346" s="182"/>
      <c r="SFX346" s="182"/>
      <c r="SFY346" s="182"/>
      <c r="SFZ346" s="182"/>
      <c r="SGA346" s="182"/>
      <c r="SGB346" s="182"/>
      <c r="SGC346" s="182"/>
      <c r="SGD346" s="182"/>
      <c r="SGE346" s="182"/>
      <c r="SGF346" s="182"/>
      <c r="SGG346" s="182"/>
      <c r="SGH346" s="182"/>
      <c r="SGI346" s="182"/>
      <c r="SGJ346" s="182"/>
      <c r="SGK346" s="182"/>
      <c r="SGL346" s="182"/>
      <c r="SGM346" s="182"/>
      <c r="SGN346" s="182"/>
      <c r="SGO346" s="182"/>
      <c r="SGP346" s="182"/>
      <c r="SGQ346" s="182"/>
      <c r="SGR346" s="182"/>
      <c r="SGS346" s="182"/>
      <c r="SGT346" s="182"/>
      <c r="SGU346" s="182"/>
      <c r="SGV346" s="182"/>
      <c r="SGW346" s="182"/>
      <c r="SGX346" s="182"/>
      <c r="SGY346" s="182"/>
      <c r="SGZ346" s="182"/>
      <c r="SHA346" s="182"/>
      <c r="SHB346" s="182"/>
      <c r="SHC346" s="182"/>
      <c r="SHD346" s="182"/>
      <c r="SHE346" s="182"/>
      <c r="SHF346" s="182"/>
      <c r="SHG346" s="182"/>
      <c r="SHH346" s="182"/>
      <c r="SHI346" s="182"/>
      <c r="SHJ346" s="182"/>
      <c r="SHK346" s="182"/>
      <c r="SHL346" s="182"/>
      <c r="SHM346" s="182"/>
      <c r="SHN346" s="182"/>
      <c r="SHO346" s="182"/>
      <c r="SHP346" s="182"/>
      <c r="SHQ346" s="182"/>
      <c r="SHR346" s="182"/>
      <c r="SHS346" s="182"/>
      <c r="SHT346" s="182"/>
      <c r="SHU346" s="182"/>
      <c r="SHV346" s="182"/>
      <c r="SHW346" s="182"/>
      <c r="SHX346" s="182"/>
      <c r="SHY346" s="182"/>
      <c r="SHZ346" s="182"/>
      <c r="SIA346" s="182"/>
      <c r="SIB346" s="182"/>
      <c r="SIC346" s="182"/>
      <c r="SID346" s="182"/>
      <c r="SIE346" s="182"/>
      <c r="SIF346" s="182"/>
      <c r="SIG346" s="182"/>
      <c r="SIH346" s="182"/>
      <c r="SII346" s="182"/>
      <c r="SIJ346" s="182"/>
      <c r="SIK346" s="182"/>
      <c r="SIL346" s="182"/>
      <c r="SIM346" s="182"/>
      <c r="SIN346" s="182"/>
      <c r="SIO346" s="182"/>
      <c r="SIP346" s="182"/>
      <c r="SIQ346" s="182"/>
      <c r="SIR346" s="182"/>
      <c r="SIS346" s="182"/>
      <c r="SIT346" s="182"/>
      <c r="SIU346" s="182"/>
      <c r="SIV346" s="182"/>
      <c r="SIW346" s="182"/>
      <c r="SIX346" s="182"/>
      <c r="SIY346" s="182"/>
      <c r="SIZ346" s="182"/>
      <c r="SJA346" s="182"/>
      <c r="SJB346" s="182"/>
      <c r="SJC346" s="182"/>
      <c r="SJD346" s="182"/>
      <c r="SJE346" s="182"/>
      <c r="SJF346" s="182"/>
      <c r="SJG346" s="182"/>
      <c r="SJH346" s="182"/>
      <c r="SJI346" s="182"/>
      <c r="SJJ346" s="182"/>
      <c r="SJK346" s="182"/>
      <c r="SJL346" s="182"/>
      <c r="SJM346" s="182"/>
      <c r="SJN346" s="182"/>
      <c r="SJO346" s="182"/>
      <c r="SJP346" s="182"/>
      <c r="SJQ346" s="182"/>
      <c r="SJR346" s="182"/>
      <c r="SJS346" s="182"/>
      <c r="SJT346" s="182"/>
      <c r="SJU346" s="182"/>
      <c r="SJV346" s="182"/>
      <c r="SJW346" s="182"/>
      <c r="SJX346" s="182"/>
      <c r="SJY346" s="182"/>
      <c r="SJZ346" s="182"/>
      <c r="SKA346" s="182"/>
      <c r="SKB346" s="182"/>
      <c r="SKC346" s="182"/>
      <c r="SKD346" s="182"/>
      <c r="SKE346" s="182"/>
      <c r="SKF346" s="182"/>
      <c r="SKG346" s="182"/>
      <c r="SKH346" s="182"/>
      <c r="SKI346" s="182"/>
      <c r="SKJ346" s="182"/>
      <c r="SKK346" s="182"/>
      <c r="SKL346" s="182"/>
      <c r="SKM346" s="182"/>
      <c r="SKN346" s="182"/>
      <c r="SKO346" s="182"/>
      <c r="SKP346" s="182"/>
      <c r="SKQ346" s="182"/>
      <c r="SKR346" s="182"/>
      <c r="SKS346" s="182"/>
      <c r="SKT346" s="182"/>
      <c r="SKU346" s="182"/>
      <c r="SKV346" s="182"/>
      <c r="SKW346" s="182"/>
      <c r="SKX346" s="182"/>
      <c r="SKY346" s="182"/>
      <c r="SKZ346" s="182"/>
      <c r="SLA346" s="182"/>
      <c r="SLB346" s="182"/>
      <c r="SLC346" s="182"/>
      <c r="SLD346" s="182"/>
      <c r="SLE346" s="182"/>
      <c r="SLF346" s="182"/>
      <c r="SLG346" s="182"/>
      <c r="SLH346" s="182"/>
      <c r="SLI346" s="182"/>
      <c r="SLJ346" s="182"/>
      <c r="SLK346" s="182"/>
      <c r="SLL346" s="182"/>
      <c r="SLM346" s="182"/>
      <c r="SLN346" s="182"/>
      <c r="SLO346" s="182"/>
      <c r="SLP346" s="182"/>
      <c r="SLQ346" s="182"/>
      <c r="SLR346" s="182"/>
      <c r="SLS346" s="182"/>
      <c r="SLT346" s="182"/>
      <c r="SLU346" s="182"/>
      <c r="SLV346" s="182"/>
      <c r="SLW346" s="182"/>
      <c r="SLX346" s="182"/>
      <c r="SLY346" s="182"/>
      <c r="SLZ346" s="182"/>
      <c r="SMA346" s="182"/>
      <c r="SMB346" s="182"/>
      <c r="SMC346" s="182"/>
      <c r="SMD346" s="182"/>
      <c r="SME346" s="182"/>
      <c r="SMF346" s="182"/>
      <c r="SMG346" s="182"/>
      <c r="SMH346" s="182"/>
      <c r="SMI346" s="182"/>
      <c r="SMJ346" s="182"/>
      <c r="SMK346" s="182"/>
      <c r="SML346" s="182"/>
      <c r="SMM346" s="182"/>
      <c r="SMN346" s="182"/>
      <c r="SMO346" s="182"/>
      <c r="SMP346" s="182"/>
      <c r="SMQ346" s="182"/>
      <c r="SMR346" s="182"/>
      <c r="SMS346" s="182"/>
      <c r="SMT346" s="182"/>
      <c r="SMU346" s="182"/>
      <c r="SMV346" s="182"/>
      <c r="SMW346" s="182"/>
      <c r="SMX346" s="182"/>
      <c r="SMY346" s="182"/>
      <c r="SMZ346" s="182"/>
      <c r="SNA346" s="182"/>
      <c r="SNB346" s="182"/>
      <c r="SNC346" s="182"/>
      <c r="SND346" s="182"/>
      <c r="SNE346" s="182"/>
      <c r="SNF346" s="182"/>
      <c r="SNG346" s="182"/>
      <c r="SNH346" s="182"/>
      <c r="SNI346" s="182"/>
      <c r="SNJ346" s="182"/>
      <c r="SNK346" s="182"/>
      <c r="SNL346" s="182"/>
      <c r="SNM346" s="182"/>
      <c r="SNN346" s="182"/>
      <c r="SNO346" s="182"/>
      <c r="SNP346" s="182"/>
      <c r="SNQ346" s="182"/>
      <c r="SNR346" s="182"/>
      <c r="SNS346" s="182"/>
      <c r="SNT346" s="182"/>
      <c r="SNU346" s="182"/>
      <c r="SNV346" s="182"/>
      <c r="SNW346" s="182"/>
      <c r="SNX346" s="182"/>
      <c r="SNY346" s="182"/>
      <c r="SNZ346" s="182"/>
      <c r="SOA346" s="182"/>
      <c r="SOB346" s="182"/>
      <c r="SOC346" s="182"/>
      <c r="SOD346" s="182"/>
      <c r="SOE346" s="182"/>
      <c r="SOF346" s="182"/>
      <c r="SOG346" s="182"/>
      <c r="SOH346" s="182"/>
      <c r="SOI346" s="182"/>
      <c r="SOJ346" s="182"/>
      <c r="SOK346" s="182"/>
      <c r="SOL346" s="182"/>
      <c r="SOM346" s="182"/>
      <c r="SON346" s="182"/>
      <c r="SOO346" s="182"/>
      <c r="SOP346" s="182"/>
      <c r="SOQ346" s="182"/>
      <c r="SOR346" s="182"/>
      <c r="SOS346" s="182"/>
      <c r="SOT346" s="182"/>
      <c r="SOU346" s="182"/>
      <c r="SOV346" s="182"/>
      <c r="SOW346" s="182"/>
      <c r="SOX346" s="182"/>
      <c r="SOY346" s="182"/>
      <c r="SOZ346" s="182"/>
      <c r="SPA346" s="182"/>
      <c r="SPB346" s="182"/>
      <c r="SPC346" s="182"/>
      <c r="SPD346" s="182"/>
      <c r="SPE346" s="182"/>
      <c r="SPF346" s="182"/>
      <c r="SPG346" s="182"/>
      <c r="SPH346" s="182"/>
      <c r="SPI346" s="182"/>
      <c r="SPJ346" s="182"/>
      <c r="SPK346" s="182"/>
      <c r="SPL346" s="182"/>
      <c r="SPM346" s="182"/>
      <c r="SPN346" s="182"/>
      <c r="SPO346" s="182"/>
      <c r="SPP346" s="182"/>
      <c r="SPQ346" s="182"/>
      <c r="SPR346" s="182"/>
      <c r="SPS346" s="182"/>
      <c r="SPT346" s="182"/>
      <c r="SPU346" s="182"/>
      <c r="SPV346" s="182"/>
      <c r="SPW346" s="182"/>
      <c r="SPX346" s="182"/>
      <c r="SPY346" s="182"/>
      <c r="SPZ346" s="182"/>
      <c r="SQA346" s="182"/>
      <c r="SQB346" s="182"/>
      <c r="SQC346" s="182"/>
      <c r="SQD346" s="182"/>
      <c r="SQE346" s="182"/>
      <c r="SQF346" s="182"/>
      <c r="SQG346" s="182"/>
      <c r="SQH346" s="182"/>
      <c r="SQI346" s="182"/>
      <c r="SQJ346" s="182"/>
      <c r="SQK346" s="182"/>
      <c r="SQL346" s="182"/>
      <c r="SQM346" s="182"/>
      <c r="SQN346" s="182"/>
      <c r="SQO346" s="182"/>
      <c r="SQP346" s="182"/>
      <c r="SQQ346" s="182"/>
      <c r="SQR346" s="182"/>
      <c r="SQS346" s="182"/>
      <c r="SQT346" s="182"/>
      <c r="SQU346" s="182"/>
      <c r="SQV346" s="182"/>
      <c r="SQW346" s="182"/>
      <c r="SQX346" s="182"/>
      <c r="SQY346" s="182"/>
      <c r="SQZ346" s="182"/>
      <c r="SRA346" s="182"/>
      <c r="SRB346" s="182"/>
      <c r="SRC346" s="182"/>
      <c r="SRD346" s="182"/>
      <c r="SRE346" s="182"/>
      <c r="SRF346" s="182"/>
      <c r="SRG346" s="182"/>
      <c r="SRH346" s="182"/>
      <c r="SRI346" s="182"/>
      <c r="SRJ346" s="182"/>
      <c r="SRK346" s="182"/>
      <c r="SRL346" s="182"/>
      <c r="SRM346" s="182"/>
      <c r="SRN346" s="182"/>
      <c r="SRO346" s="182"/>
      <c r="SRP346" s="182"/>
      <c r="SRQ346" s="182"/>
      <c r="SRR346" s="182"/>
      <c r="SRS346" s="182"/>
      <c r="SRT346" s="182"/>
      <c r="SRU346" s="182"/>
      <c r="SRV346" s="182"/>
      <c r="SRW346" s="182"/>
      <c r="SRX346" s="182"/>
      <c r="SRY346" s="182"/>
      <c r="SRZ346" s="182"/>
      <c r="SSA346" s="182"/>
      <c r="SSB346" s="182"/>
      <c r="SSC346" s="182"/>
      <c r="SSD346" s="182"/>
      <c r="SSE346" s="182"/>
      <c r="SSF346" s="182"/>
      <c r="SSG346" s="182"/>
      <c r="SSH346" s="182"/>
      <c r="SSI346" s="182"/>
      <c r="SSJ346" s="182"/>
      <c r="SSK346" s="182"/>
      <c r="SSL346" s="182"/>
      <c r="SSM346" s="182"/>
      <c r="SSN346" s="182"/>
      <c r="SSO346" s="182"/>
      <c r="SSP346" s="182"/>
      <c r="SSQ346" s="182"/>
      <c r="SSR346" s="182"/>
      <c r="SSS346" s="182"/>
      <c r="SST346" s="182"/>
      <c r="SSU346" s="182"/>
      <c r="SSV346" s="182"/>
      <c r="SSW346" s="182"/>
      <c r="SSX346" s="182"/>
      <c r="SSY346" s="182"/>
      <c r="SSZ346" s="182"/>
      <c r="STA346" s="182"/>
      <c r="STB346" s="182"/>
      <c r="STC346" s="182"/>
      <c r="STD346" s="182"/>
      <c r="STE346" s="182"/>
      <c r="STF346" s="182"/>
      <c r="STG346" s="182"/>
      <c r="STH346" s="182"/>
      <c r="STI346" s="182"/>
      <c r="STJ346" s="182"/>
      <c r="STK346" s="182"/>
      <c r="STL346" s="182"/>
      <c r="STM346" s="182"/>
      <c r="STN346" s="182"/>
      <c r="STO346" s="182"/>
      <c r="STP346" s="182"/>
      <c r="STQ346" s="182"/>
      <c r="STR346" s="182"/>
      <c r="STS346" s="182"/>
      <c r="STT346" s="182"/>
      <c r="STU346" s="182"/>
      <c r="STV346" s="182"/>
      <c r="STW346" s="182"/>
      <c r="STX346" s="182"/>
      <c r="STY346" s="182"/>
      <c r="STZ346" s="182"/>
      <c r="SUA346" s="182"/>
      <c r="SUB346" s="182"/>
      <c r="SUC346" s="182"/>
      <c r="SUD346" s="182"/>
      <c r="SUE346" s="182"/>
      <c r="SUF346" s="182"/>
      <c r="SUG346" s="182"/>
      <c r="SUH346" s="182"/>
      <c r="SUI346" s="182"/>
      <c r="SUJ346" s="182"/>
      <c r="SUK346" s="182"/>
      <c r="SUL346" s="182"/>
      <c r="SUM346" s="182"/>
      <c r="SUN346" s="182"/>
      <c r="SUO346" s="182"/>
      <c r="SUP346" s="182"/>
      <c r="SUQ346" s="182"/>
      <c r="SUR346" s="182"/>
      <c r="SUS346" s="182"/>
      <c r="SUT346" s="182"/>
      <c r="SUU346" s="182"/>
      <c r="SUV346" s="182"/>
      <c r="SUW346" s="182"/>
      <c r="SUX346" s="182"/>
      <c r="SUY346" s="182"/>
      <c r="SUZ346" s="182"/>
      <c r="SVA346" s="182"/>
      <c r="SVB346" s="182"/>
      <c r="SVC346" s="182"/>
      <c r="SVD346" s="182"/>
      <c r="SVE346" s="182"/>
      <c r="SVF346" s="182"/>
      <c r="SVG346" s="182"/>
      <c r="SVH346" s="182"/>
      <c r="SVI346" s="182"/>
      <c r="SVJ346" s="182"/>
      <c r="SVK346" s="182"/>
      <c r="SVL346" s="182"/>
      <c r="SVM346" s="182"/>
      <c r="SVN346" s="182"/>
      <c r="SVO346" s="182"/>
      <c r="SVP346" s="182"/>
      <c r="SVQ346" s="182"/>
      <c r="SVR346" s="182"/>
      <c r="SVS346" s="182"/>
      <c r="SVT346" s="182"/>
      <c r="SVU346" s="182"/>
      <c r="SVV346" s="182"/>
      <c r="SVW346" s="182"/>
      <c r="SVX346" s="182"/>
      <c r="SVY346" s="182"/>
      <c r="SVZ346" s="182"/>
      <c r="SWA346" s="182"/>
      <c r="SWB346" s="182"/>
      <c r="SWC346" s="182"/>
      <c r="SWD346" s="182"/>
      <c r="SWE346" s="182"/>
      <c r="SWF346" s="182"/>
      <c r="SWG346" s="182"/>
      <c r="SWH346" s="182"/>
      <c r="SWI346" s="182"/>
      <c r="SWJ346" s="182"/>
      <c r="SWK346" s="182"/>
      <c r="SWL346" s="182"/>
      <c r="SWM346" s="182"/>
      <c r="SWN346" s="182"/>
      <c r="SWO346" s="182"/>
      <c r="SWP346" s="182"/>
      <c r="SWQ346" s="182"/>
      <c r="SWR346" s="182"/>
      <c r="SWS346" s="182"/>
      <c r="SWT346" s="182"/>
      <c r="SWU346" s="182"/>
      <c r="SWV346" s="182"/>
      <c r="SWW346" s="182"/>
      <c r="SWX346" s="182"/>
      <c r="SWY346" s="182"/>
      <c r="SWZ346" s="182"/>
      <c r="SXA346" s="182"/>
      <c r="SXB346" s="182"/>
      <c r="SXC346" s="182"/>
      <c r="SXD346" s="182"/>
      <c r="SXE346" s="182"/>
      <c r="SXF346" s="182"/>
      <c r="SXG346" s="182"/>
      <c r="SXH346" s="182"/>
      <c r="SXI346" s="182"/>
      <c r="SXJ346" s="182"/>
      <c r="SXK346" s="182"/>
      <c r="SXL346" s="182"/>
      <c r="SXM346" s="182"/>
      <c r="SXN346" s="182"/>
      <c r="SXO346" s="182"/>
      <c r="SXP346" s="182"/>
      <c r="SXQ346" s="182"/>
      <c r="SXR346" s="182"/>
      <c r="SXS346" s="182"/>
      <c r="SXT346" s="182"/>
      <c r="SXU346" s="182"/>
      <c r="SXV346" s="182"/>
      <c r="SXW346" s="182"/>
      <c r="SXX346" s="182"/>
      <c r="SXY346" s="182"/>
      <c r="SXZ346" s="182"/>
      <c r="SYA346" s="182"/>
      <c r="SYB346" s="182"/>
      <c r="SYC346" s="182"/>
      <c r="SYD346" s="182"/>
      <c r="SYE346" s="182"/>
      <c r="SYF346" s="182"/>
      <c r="SYG346" s="182"/>
      <c r="SYH346" s="182"/>
      <c r="SYI346" s="182"/>
      <c r="SYJ346" s="182"/>
      <c r="SYK346" s="182"/>
      <c r="SYL346" s="182"/>
      <c r="SYM346" s="182"/>
      <c r="SYN346" s="182"/>
      <c r="SYO346" s="182"/>
      <c r="SYP346" s="182"/>
      <c r="SYQ346" s="182"/>
      <c r="SYR346" s="182"/>
      <c r="SYS346" s="182"/>
      <c r="SYT346" s="182"/>
      <c r="SYU346" s="182"/>
      <c r="SYV346" s="182"/>
      <c r="SYW346" s="182"/>
      <c r="SYX346" s="182"/>
      <c r="SYY346" s="182"/>
      <c r="SYZ346" s="182"/>
      <c r="SZA346" s="182"/>
      <c r="SZB346" s="182"/>
      <c r="SZC346" s="182"/>
      <c r="SZD346" s="182"/>
      <c r="SZE346" s="182"/>
      <c r="SZF346" s="182"/>
      <c r="SZG346" s="182"/>
      <c r="SZH346" s="182"/>
      <c r="SZI346" s="182"/>
      <c r="SZJ346" s="182"/>
      <c r="SZK346" s="182"/>
      <c r="SZL346" s="182"/>
      <c r="SZM346" s="182"/>
      <c r="SZN346" s="182"/>
      <c r="SZO346" s="182"/>
      <c r="SZP346" s="182"/>
      <c r="SZQ346" s="182"/>
      <c r="SZR346" s="182"/>
      <c r="SZS346" s="182"/>
      <c r="SZT346" s="182"/>
      <c r="SZU346" s="182"/>
      <c r="SZV346" s="182"/>
      <c r="SZW346" s="182"/>
      <c r="SZX346" s="182"/>
      <c r="SZY346" s="182"/>
      <c r="SZZ346" s="182"/>
      <c r="TAA346" s="182"/>
      <c r="TAB346" s="182"/>
      <c r="TAC346" s="182"/>
      <c r="TAD346" s="182"/>
      <c r="TAE346" s="182"/>
      <c r="TAF346" s="182"/>
      <c r="TAG346" s="182"/>
      <c r="TAH346" s="182"/>
      <c r="TAI346" s="182"/>
      <c r="TAJ346" s="182"/>
      <c r="TAK346" s="182"/>
      <c r="TAL346" s="182"/>
      <c r="TAM346" s="182"/>
      <c r="TAN346" s="182"/>
      <c r="TAO346" s="182"/>
      <c r="TAP346" s="182"/>
      <c r="TAQ346" s="182"/>
      <c r="TAR346" s="182"/>
      <c r="TAS346" s="182"/>
      <c r="TAT346" s="182"/>
      <c r="TAU346" s="182"/>
      <c r="TAV346" s="182"/>
      <c r="TAW346" s="182"/>
      <c r="TAX346" s="182"/>
      <c r="TAY346" s="182"/>
      <c r="TAZ346" s="182"/>
      <c r="TBA346" s="182"/>
      <c r="TBB346" s="182"/>
      <c r="TBC346" s="182"/>
      <c r="TBD346" s="182"/>
      <c r="TBE346" s="182"/>
      <c r="TBF346" s="182"/>
      <c r="TBG346" s="182"/>
      <c r="TBH346" s="182"/>
      <c r="TBI346" s="182"/>
      <c r="TBJ346" s="182"/>
      <c r="TBK346" s="182"/>
      <c r="TBL346" s="182"/>
      <c r="TBM346" s="182"/>
      <c r="TBN346" s="182"/>
      <c r="TBO346" s="182"/>
      <c r="TBP346" s="182"/>
      <c r="TBQ346" s="182"/>
      <c r="TBR346" s="182"/>
      <c r="TBS346" s="182"/>
      <c r="TBT346" s="182"/>
      <c r="TBU346" s="182"/>
      <c r="TBV346" s="182"/>
      <c r="TBW346" s="182"/>
      <c r="TBX346" s="182"/>
      <c r="TBY346" s="182"/>
      <c r="TBZ346" s="182"/>
      <c r="TCA346" s="182"/>
      <c r="TCB346" s="182"/>
      <c r="TCC346" s="182"/>
      <c r="TCD346" s="182"/>
      <c r="TCE346" s="182"/>
      <c r="TCF346" s="182"/>
      <c r="TCG346" s="182"/>
      <c r="TCH346" s="182"/>
      <c r="TCI346" s="182"/>
      <c r="TCJ346" s="182"/>
      <c r="TCK346" s="182"/>
      <c r="TCL346" s="182"/>
      <c r="TCM346" s="182"/>
      <c r="TCN346" s="182"/>
      <c r="TCO346" s="182"/>
      <c r="TCP346" s="182"/>
      <c r="TCQ346" s="182"/>
      <c r="TCR346" s="182"/>
      <c r="TCS346" s="182"/>
      <c r="TCT346" s="182"/>
      <c r="TCU346" s="182"/>
      <c r="TCV346" s="182"/>
      <c r="TCW346" s="182"/>
      <c r="TCX346" s="182"/>
      <c r="TCY346" s="182"/>
      <c r="TCZ346" s="182"/>
      <c r="TDA346" s="182"/>
      <c r="TDB346" s="182"/>
      <c r="TDC346" s="182"/>
      <c r="TDD346" s="182"/>
      <c r="TDE346" s="182"/>
      <c r="TDF346" s="182"/>
      <c r="TDG346" s="182"/>
      <c r="TDH346" s="182"/>
      <c r="TDI346" s="182"/>
      <c r="TDJ346" s="182"/>
      <c r="TDK346" s="182"/>
      <c r="TDL346" s="182"/>
      <c r="TDM346" s="182"/>
      <c r="TDN346" s="182"/>
      <c r="TDO346" s="182"/>
      <c r="TDP346" s="182"/>
      <c r="TDQ346" s="182"/>
      <c r="TDR346" s="182"/>
      <c r="TDS346" s="182"/>
      <c r="TDT346" s="182"/>
      <c r="TDU346" s="182"/>
      <c r="TDV346" s="182"/>
      <c r="TDW346" s="182"/>
      <c r="TDX346" s="182"/>
      <c r="TDY346" s="182"/>
      <c r="TDZ346" s="182"/>
      <c r="TEA346" s="182"/>
      <c r="TEB346" s="182"/>
      <c r="TEC346" s="182"/>
      <c r="TED346" s="182"/>
      <c r="TEE346" s="182"/>
      <c r="TEF346" s="182"/>
      <c r="TEG346" s="182"/>
      <c r="TEH346" s="182"/>
      <c r="TEI346" s="182"/>
      <c r="TEJ346" s="182"/>
      <c r="TEK346" s="182"/>
      <c r="TEL346" s="182"/>
      <c r="TEM346" s="182"/>
      <c r="TEN346" s="182"/>
      <c r="TEO346" s="182"/>
      <c r="TEP346" s="182"/>
      <c r="TEQ346" s="182"/>
      <c r="TER346" s="182"/>
      <c r="TES346" s="182"/>
      <c r="TET346" s="182"/>
      <c r="TEU346" s="182"/>
      <c r="TEV346" s="182"/>
      <c r="TEW346" s="182"/>
      <c r="TEX346" s="182"/>
      <c r="TEY346" s="182"/>
      <c r="TEZ346" s="182"/>
      <c r="TFA346" s="182"/>
      <c r="TFB346" s="182"/>
      <c r="TFC346" s="182"/>
      <c r="TFD346" s="182"/>
      <c r="TFE346" s="182"/>
      <c r="TFF346" s="182"/>
      <c r="TFG346" s="182"/>
      <c r="TFH346" s="182"/>
      <c r="TFI346" s="182"/>
      <c r="TFJ346" s="182"/>
      <c r="TFK346" s="182"/>
      <c r="TFL346" s="182"/>
      <c r="TFM346" s="182"/>
      <c r="TFN346" s="182"/>
      <c r="TFO346" s="182"/>
      <c r="TFP346" s="182"/>
      <c r="TFQ346" s="182"/>
      <c r="TFR346" s="182"/>
      <c r="TFS346" s="182"/>
      <c r="TFT346" s="182"/>
      <c r="TFU346" s="182"/>
      <c r="TFV346" s="182"/>
      <c r="TFW346" s="182"/>
      <c r="TFX346" s="182"/>
      <c r="TFY346" s="182"/>
      <c r="TFZ346" s="182"/>
      <c r="TGA346" s="182"/>
      <c r="TGB346" s="182"/>
      <c r="TGC346" s="182"/>
      <c r="TGD346" s="182"/>
      <c r="TGE346" s="182"/>
      <c r="TGF346" s="182"/>
      <c r="TGG346" s="182"/>
      <c r="TGH346" s="182"/>
      <c r="TGI346" s="182"/>
      <c r="TGJ346" s="182"/>
      <c r="TGK346" s="182"/>
      <c r="TGL346" s="182"/>
      <c r="TGM346" s="182"/>
      <c r="TGN346" s="182"/>
      <c r="TGO346" s="182"/>
      <c r="TGP346" s="182"/>
      <c r="TGQ346" s="182"/>
      <c r="TGR346" s="182"/>
      <c r="TGS346" s="182"/>
      <c r="TGT346" s="182"/>
      <c r="TGU346" s="182"/>
      <c r="TGV346" s="182"/>
      <c r="TGW346" s="182"/>
      <c r="TGX346" s="182"/>
      <c r="TGY346" s="182"/>
      <c r="TGZ346" s="182"/>
      <c r="THA346" s="182"/>
      <c r="THB346" s="182"/>
      <c r="THC346" s="182"/>
      <c r="THD346" s="182"/>
      <c r="THE346" s="182"/>
      <c r="THF346" s="182"/>
      <c r="THG346" s="182"/>
      <c r="THH346" s="182"/>
      <c r="THI346" s="182"/>
      <c r="THJ346" s="182"/>
      <c r="THK346" s="182"/>
      <c r="THL346" s="182"/>
      <c r="THM346" s="182"/>
      <c r="THN346" s="182"/>
      <c r="THO346" s="182"/>
      <c r="THP346" s="182"/>
      <c r="THQ346" s="182"/>
      <c r="THR346" s="182"/>
      <c r="THS346" s="182"/>
      <c r="THT346" s="182"/>
      <c r="THU346" s="182"/>
      <c r="THV346" s="182"/>
      <c r="THW346" s="182"/>
      <c r="THX346" s="182"/>
      <c r="THY346" s="182"/>
      <c r="THZ346" s="182"/>
      <c r="TIA346" s="182"/>
      <c r="TIB346" s="182"/>
      <c r="TIC346" s="182"/>
      <c r="TID346" s="182"/>
      <c r="TIE346" s="182"/>
      <c r="TIF346" s="182"/>
      <c r="TIG346" s="182"/>
      <c r="TIH346" s="182"/>
      <c r="TII346" s="182"/>
      <c r="TIJ346" s="182"/>
      <c r="TIK346" s="182"/>
      <c r="TIL346" s="182"/>
      <c r="TIM346" s="182"/>
      <c r="TIN346" s="182"/>
      <c r="TIO346" s="182"/>
      <c r="TIP346" s="182"/>
      <c r="TIQ346" s="182"/>
      <c r="TIR346" s="182"/>
      <c r="TIS346" s="182"/>
      <c r="TIT346" s="182"/>
      <c r="TIU346" s="182"/>
      <c r="TIV346" s="182"/>
      <c r="TIW346" s="182"/>
      <c r="TIX346" s="182"/>
      <c r="TIY346" s="182"/>
      <c r="TIZ346" s="182"/>
      <c r="TJA346" s="182"/>
      <c r="TJB346" s="182"/>
      <c r="TJC346" s="182"/>
      <c r="TJD346" s="182"/>
      <c r="TJE346" s="182"/>
      <c r="TJF346" s="182"/>
      <c r="TJG346" s="182"/>
      <c r="TJH346" s="182"/>
      <c r="TJI346" s="182"/>
      <c r="TJJ346" s="182"/>
      <c r="TJK346" s="182"/>
      <c r="TJL346" s="182"/>
      <c r="TJM346" s="182"/>
      <c r="TJN346" s="182"/>
      <c r="TJO346" s="182"/>
      <c r="TJP346" s="182"/>
      <c r="TJQ346" s="182"/>
      <c r="TJR346" s="182"/>
      <c r="TJS346" s="182"/>
      <c r="TJT346" s="182"/>
      <c r="TJU346" s="182"/>
      <c r="TJV346" s="182"/>
      <c r="TJW346" s="182"/>
      <c r="TJX346" s="182"/>
      <c r="TJY346" s="182"/>
      <c r="TJZ346" s="182"/>
      <c r="TKA346" s="182"/>
      <c r="TKB346" s="182"/>
      <c r="TKC346" s="182"/>
      <c r="TKD346" s="182"/>
      <c r="TKE346" s="182"/>
      <c r="TKF346" s="182"/>
      <c r="TKG346" s="182"/>
      <c r="TKH346" s="182"/>
      <c r="TKI346" s="182"/>
      <c r="TKJ346" s="182"/>
      <c r="TKK346" s="182"/>
      <c r="TKL346" s="182"/>
      <c r="TKM346" s="182"/>
      <c r="TKN346" s="182"/>
      <c r="TKO346" s="182"/>
      <c r="TKP346" s="182"/>
      <c r="TKQ346" s="182"/>
      <c r="TKR346" s="182"/>
      <c r="TKS346" s="182"/>
      <c r="TKT346" s="182"/>
      <c r="TKU346" s="182"/>
      <c r="TKV346" s="182"/>
      <c r="TKW346" s="182"/>
      <c r="TKX346" s="182"/>
      <c r="TKY346" s="182"/>
      <c r="TKZ346" s="182"/>
      <c r="TLA346" s="182"/>
      <c r="TLB346" s="182"/>
      <c r="TLC346" s="182"/>
      <c r="TLD346" s="182"/>
      <c r="TLE346" s="182"/>
      <c r="TLF346" s="182"/>
      <c r="TLG346" s="182"/>
      <c r="TLH346" s="182"/>
      <c r="TLI346" s="182"/>
      <c r="TLJ346" s="182"/>
      <c r="TLK346" s="182"/>
      <c r="TLL346" s="182"/>
      <c r="TLM346" s="182"/>
      <c r="TLN346" s="182"/>
      <c r="TLO346" s="182"/>
      <c r="TLP346" s="182"/>
      <c r="TLQ346" s="182"/>
      <c r="TLR346" s="182"/>
      <c r="TLS346" s="182"/>
      <c r="TLT346" s="182"/>
      <c r="TLU346" s="182"/>
      <c r="TLV346" s="182"/>
      <c r="TLW346" s="182"/>
      <c r="TLX346" s="182"/>
      <c r="TLY346" s="182"/>
      <c r="TLZ346" s="182"/>
      <c r="TMA346" s="182"/>
      <c r="TMB346" s="182"/>
      <c r="TMC346" s="182"/>
      <c r="TMD346" s="182"/>
      <c r="TME346" s="182"/>
      <c r="TMF346" s="182"/>
      <c r="TMG346" s="182"/>
      <c r="TMH346" s="182"/>
      <c r="TMI346" s="182"/>
      <c r="TMJ346" s="182"/>
      <c r="TMK346" s="182"/>
      <c r="TML346" s="182"/>
      <c r="TMM346" s="182"/>
      <c r="TMN346" s="182"/>
      <c r="TMO346" s="182"/>
      <c r="TMP346" s="182"/>
      <c r="TMQ346" s="182"/>
      <c r="TMR346" s="182"/>
      <c r="TMS346" s="182"/>
      <c r="TMT346" s="182"/>
      <c r="TMU346" s="182"/>
      <c r="TMV346" s="182"/>
      <c r="TMW346" s="182"/>
      <c r="TMX346" s="182"/>
      <c r="TMY346" s="182"/>
      <c r="TMZ346" s="182"/>
      <c r="TNA346" s="182"/>
      <c r="TNB346" s="182"/>
      <c r="TNC346" s="182"/>
      <c r="TND346" s="182"/>
      <c r="TNE346" s="182"/>
      <c r="TNF346" s="182"/>
      <c r="TNG346" s="182"/>
      <c r="TNH346" s="182"/>
      <c r="TNI346" s="182"/>
      <c r="TNJ346" s="182"/>
      <c r="TNK346" s="182"/>
      <c r="TNL346" s="182"/>
      <c r="TNM346" s="182"/>
      <c r="TNN346" s="182"/>
      <c r="TNO346" s="182"/>
      <c r="TNP346" s="182"/>
      <c r="TNQ346" s="182"/>
      <c r="TNR346" s="182"/>
      <c r="TNS346" s="182"/>
      <c r="TNT346" s="182"/>
      <c r="TNU346" s="182"/>
      <c r="TNV346" s="182"/>
      <c r="TNW346" s="182"/>
      <c r="TNX346" s="182"/>
      <c r="TNY346" s="182"/>
      <c r="TNZ346" s="182"/>
      <c r="TOA346" s="182"/>
      <c r="TOB346" s="182"/>
      <c r="TOC346" s="182"/>
      <c r="TOD346" s="182"/>
      <c r="TOE346" s="182"/>
      <c r="TOF346" s="182"/>
      <c r="TOG346" s="182"/>
      <c r="TOH346" s="182"/>
      <c r="TOI346" s="182"/>
      <c r="TOJ346" s="182"/>
      <c r="TOK346" s="182"/>
      <c r="TOL346" s="182"/>
      <c r="TOM346" s="182"/>
      <c r="TON346" s="182"/>
      <c r="TOO346" s="182"/>
      <c r="TOP346" s="182"/>
      <c r="TOQ346" s="182"/>
      <c r="TOR346" s="182"/>
      <c r="TOS346" s="182"/>
      <c r="TOT346" s="182"/>
      <c r="TOU346" s="182"/>
      <c r="TOV346" s="182"/>
      <c r="TOW346" s="182"/>
      <c r="TOX346" s="182"/>
      <c r="TOY346" s="182"/>
      <c r="TOZ346" s="182"/>
      <c r="TPA346" s="182"/>
      <c r="TPB346" s="182"/>
      <c r="TPC346" s="182"/>
      <c r="TPD346" s="182"/>
      <c r="TPE346" s="182"/>
      <c r="TPF346" s="182"/>
      <c r="TPG346" s="182"/>
      <c r="TPH346" s="182"/>
      <c r="TPI346" s="182"/>
      <c r="TPJ346" s="182"/>
      <c r="TPK346" s="182"/>
      <c r="TPL346" s="182"/>
      <c r="TPM346" s="182"/>
      <c r="TPN346" s="182"/>
      <c r="TPO346" s="182"/>
      <c r="TPP346" s="182"/>
      <c r="TPQ346" s="182"/>
      <c r="TPR346" s="182"/>
      <c r="TPS346" s="182"/>
      <c r="TPT346" s="182"/>
      <c r="TPU346" s="182"/>
      <c r="TPV346" s="182"/>
      <c r="TPW346" s="182"/>
      <c r="TPX346" s="182"/>
      <c r="TPY346" s="182"/>
      <c r="TPZ346" s="182"/>
      <c r="TQA346" s="182"/>
      <c r="TQB346" s="182"/>
      <c r="TQC346" s="182"/>
      <c r="TQD346" s="182"/>
      <c r="TQE346" s="182"/>
      <c r="TQF346" s="182"/>
      <c r="TQG346" s="182"/>
      <c r="TQH346" s="182"/>
      <c r="TQI346" s="182"/>
      <c r="TQJ346" s="182"/>
      <c r="TQK346" s="182"/>
      <c r="TQL346" s="182"/>
      <c r="TQM346" s="182"/>
      <c r="TQN346" s="182"/>
      <c r="TQO346" s="182"/>
      <c r="TQP346" s="182"/>
      <c r="TQQ346" s="182"/>
      <c r="TQR346" s="182"/>
      <c r="TQS346" s="182"/>
      <c r="TQT346" s="182"/>
      <c r="TQU346" s="182"/>
      <c r="TQV346" s="182"/>
      <c r="TQW346" s="182"/>
      <c r="TQX346" s="182"/>
      <c r="TQY346" s="182"/>
      <c r="TQZ346" s="182"/>
      <c r="TRA346" s="182"/>
      <c r="TRB346" s="182"/>
      <c r="TRC346" s="182"/>
      <c r="TRD346" s="182"/>
      <c r="TRE346" s="182"/>
      <c r="TRF346" s="182"/>
      <c r="TRG346" s="182"/>
      <c r="TRH346" s="182"/>
      <c r="TRI346" s="182"/>
      <c r="TRJ346" s="182"/>
      <c r="TRK346" s="182"/>
      <c r="TRL346" s="182"/>
      <c r="TRM346" s="182"/>
      <c r="TRN346" s="182"/>
      <c r="TRO346" s="182"/>
      <c r="TRP346" s="182"/>
      <c r="TRQ346" s="182"/>
      <c r="TRR346" s="182"/>
      <c r="TRS346" s="182"/>
      <c r="TRT346" s="182"/>
      <c r="TRU346" s="182"/>
      <c r="TRV346" s="182"/>
      <c r="TRW346" s="182"/>
      <c r="TRX346" s="182"/>
      <c r="TRY346" s="182"/>
      <c r="TRZ346" s="182"/>
      <c r="TSA346" s="182"/>
      <c r="TSB346" s="182"/>
      <c r="TSC346" s="182"/>
      <c r="TSD346" s="182"/>
      <c r="TSE346" s="182"/>
      <c r="TSF346" s="182"/>
      <c r="TSG346" s="182"/>
      <c r="TSH346" s="182"/>
      <c r="TSI346" s="182"/>
      <c r="TSJ346" s="182"/>
      <c r="TSK346" s="182"/>
      <c r="TSL346" s="182"/>
      <c r="TSM346" s="182"/>
      <c r="TSN346" s="182"/>
      <c r="TSO346" s="182"/>
      <c r="TSP346" s="182"/>
      <c r="TSQ346" s="182"/>
      <c r="TSR346" s="182"/>
      <c r="TSS346" s="182"/>
      <c r="TST346" s="182"/>
      <c r="TSU346" s="182"/>
      <c r="TSV346" s="182"/>
      <c r="TSW346" s="182"/>
      <c r="TSX346" s="182"/>
      <c r="TSY346" s="182"/>
      <c r="TSZ346" s="182"/>
      <c r="TTA346" s="182"/>
      <c r="TTB346" s="182"/>
      <c r="TTC346" s="182"/>
      <c r="TTD346" s="182"/>
      <c r="TTE346" s="182"/>
      <c r="TTF346" s="182"/>
      <c r="TTG346" s="182"/>
      <c r="TTH346" s="182"/>
      <c r="TTI346" s="182"/>
      <c r="TTJ346" s="182"/>
      <c r="TTK346" s="182"/>
      <c r="TTL346" s="182"/>
      <c r="TTM346" s="182"/>
      <c r="TTN346" s="182"/>
      <c r="TTO346" s="182"/>
      <c r="TTP346" s="182"/>
      <c r="TTQ346" s="182"/>
      <c r="TTR346" s="182"/>
      <c r="TTS346" s="182"/>
      <c r="TTT346" s="182"/>
      <c r="TTU346" s="182"/>
      <c r="TTV346" s="182"/>
      <c r="TTW346" s="182"/>
      <c r="TTX346" s="182"/>
      <c r="TTY346" s="182"/>
      <c r="TTZ346" s="182"/>
      <c r="TUA346" s="182"/>
      <c r="TUB346" s="182"/>
      <c r="TUC346" s="182"/>
      <c r="TUD346" s="182"/>
      <c r="TUE346" s="182"/>
      <c r="TUF346" s="182"/>
      <c r="TUG346" s="182"/>
      <c r="TUH346" s="182"/>
      <c r="TUI346" s="182"/>
      <c r="TUJ346" s="182"/>
      <c r="TUK346" s="182"/>
      <c r="TUL346" s="182"/>
      <c r="TUM346" s="182"/>
      <c r="TUN346" s="182"/>
      <c r="TUO346" s="182"/>
      <c r="TUP346" s="182"/>
      <c r="TUQ346" s="182"/>
      <c r="TUR346" s="182"/>
      <c r="TUS346" s="182"/>
      <c r="TUT346" s="182"/>
      <c r="TUU346" s="182"/>
      <c r="TUV346" s="182"/>
      <c r="TUW346" s="182"/>
      <c r="TUX346" s="182"/>
      <c r="TUY346" s="182"/>
      <c r="TUZ346" s="182"/>
      <c r="TVA346" s="182"/>
      <c r="TVB346" s="182"/>
      <c r="TVC346" s="182"/>
      <c r="TVD346" s="182"/>
      <c r="TVE346" s="182"/>
      <c r="TVF346" s="182"/>
      <c r="TVG346" s="182"/>
      <c r="TVH346" s="182"/>
      <c r="TVI346" s="182"/>
      <c r="TVJ346" s="182"/>
      <c r="TVK346" s="182"/>
      <c r="TVL346" s="182"/>
      <c r="TVM346" s="182"/>
      <c r="TVN346" s="182"/>
      <c r="TVO346" s="182"/>
      <c r="TVP346" s="182"/>
      <c r="TVQ346" s="182"/>
      <c r="TVR346" s="182"/>
      <c r="TVS346" s="182"/>
      <c r="TVT346" s="182"/>
      <c r="TVU346" s="182"/>
      <c r="TVV346" s="182"/>
      <c r="TVW346" s="182"/>
      <c r="TVX346" s="182"/>
      <c r="TVY346" s="182"/>
      <c r="TVZ346" s="182"/>
      <c r="TWA346" s="182"/>
      <c r="TWB346" s="182"/>
      <c r="TWC346" s="182"/>
      <c r="TWD346" s="182"/>
      <c r="TWE346" s="182"/>
      <c r="TWF346" s="182"/>
      <c r="TWG346" s="182"/>
      <c r="TWH346" s="182"/>
      <c r="TWI346" s="182"/>
      <c r="TWJ346" s="182"/>
      <c r="TWK346" s="182"/>
      <c r="TWL346" s="182"/>
      <c r="TWM346" s="182"/>
      <c r="TWN346" s="182"/>
      <c r="TWO346" s="182"/>
      <c r="TWP346" s="182"/>
      <c r="TWQ346" s="182"/>
      <c r="TWR346" s="182"/>
      <c r="TWS346" s="182"/>
      <c r="TWT346" s="182"/>
      <c r="TWU346" s="182"/>
      <c r="TWV346" s="182"/>
      <c r="TWW346" s="182"/>
      <c r="TWX346" s="182"/>
      <c r="TWY346" s="182"/>
      <c r="TWZ346" s="182"/>
      <c r="TXA346" s="182"/>
      <c r="TXB346" s="182"/>
      <c r="TXC346" s="182"/>
      <c r="TXD346" s="182"/>
      <c r="TXE346" s="182"/>
      <c r="TXF346" s="182"/>
      <c r="TXG346" s="182"/>
      <c r="TXH346" s="182"/>
      <c r="TXI346" s="182"/>
      <c r="TXJ346" s="182"/>
      <c r="TXK346" s="182"/>
      <c r="TXL346" s="182"/>
      <c r="TXM346" s="182"/>
      <c r="TXN346" s="182"/>
      <c r="TXO346" s="182"/>
      <c r="TXP346" s="182"/>
      <c r="TXQ346" s="182"/>
      <c r="TXR346" s="182"/>
      <c r="TXS346" s="182"/>
      <c r="TXT346" s="182"/>
      <c r="TXU346" s="182"/>
      <c r="TXV346" s="182"/>
      <c r="TXW346" s="182"/>
      <c r="TXX346" s="182"/>
      <c r="TXY346" s="182"/>
      <c r="TXZ346" s="182"/>
      <c r="TYA346" s="182"/>
      <c r="TYB346" s="182"/>
      <c r="TYC346" s="182"/>
      <c r="TYD346" s="182"/>
      <c r="TYE346" s="182"/>
      <c r="TYF346" s="182"/>
      <c r="TYG346" s="182"/>
      <c r="TYH346" s="182"/>
      <c r="TYI346" s="182"/>
      <c r="TYJ346" s="182"/>
      <c r="TYK346" s="182"/>
      <c r="TYL346" s="182"/>
      <c r="TYM346" s="182"/>
      <c r="TYN346" s="182"/>
      <c r="TYO346" s="182"/>
      <c r="TYP346" s="182"/>
      <c r="TYQ346" s="182"/>
      <c r="TYR346" s="182"/>
      <c r="TYS346" s="182"/>
      <c r="TYT346" s="182"/>
      <c r="TYU346" s="182"/>
      <c r="TYV346" s="182"/>
      <c r="TYW346" s="182"/>
      <c r="TYX346" s="182"/>
      <c r="TYY346" s="182"/>
      <c r="TYZ346" s="182"/>
      <c r="TZA346" s="182"/>
      <c r="TZB346" s="182"/>
      <c r="TZC346" s="182"/>
      <c r="TZD346" s="182"/>
      <c r="TZE346" s="182"/>
      <c r="TZF346" s="182"/>
      <c r="TZG346" s="182"/>
      <c r="TZH346" s="182"/>
      <c r="TZI346" s="182"/>
      <c r="TZJ346" s="182"/>
      <c r="TZK346" s="182"/>
      <c r="TZL346" s="182"/>
      <c r="TZM346" s="182"/>
      <c r="TZN346" s="182"/>
      <c r="TZO346" s="182"/>
      <c r="TZP346" s="182"/>
      <c r="TZQ346" s="182"/>
      <c r="TZR346" s="182"/>
      <c r="TZS346" s="182"/>
      <c r="TZT346" s="182"/>
      <c r="TZU346" s="182"/>
      <c r="TZV346" s="182"/>
      <c r="TZW346" s="182"/>
      <c r="TZX346" s="182"/>
      <c r="TZY346" s="182"/>
      <c r="TZZ346" s="182"/>
      <c r="UAA346" s="182"/>
      <c r="UAB346" s="182"/>
      <c r="UAC346" s="182"/>
      <c r="UAD346" s="182"/>
      <c r="UAE346" s="182"/>
      <c r="UAF346" s="182"/>
      <c r="UAG346" s="182"/>
      <c r="UAH346" s="182"/>
      <c r="UAI346" s="182"/>
      <c r="UAJ346" s="182"/>
      <c r="UAK346" s="182"/>
      <c r="UAL346" s="182"/>
      <c r="UAM346" s="182"/>
      <c r="UAN346" s="182"/>
      <c r="UAO346" s="182"/>
      <c r="UAP346" s="182"/>
      <c r="UAQ346" s="182"/>
      <c r="UAR346" s="182"/>
      <c r="UAS346" s="182"/>
      <c r="UAT346" s="182"/>
      <c r="UAU346" s="182"/>
      <c r="UAV346" s="182"/>
      <c r="UAW346" s="182"/>
      <c r="UAX346" s="182"/>
      <c r="UAY346" s="182"/>
      <c r="UAZ346" s="182"/>
      <c r="UBA346" s="182"/>
      <c r="UBB346" s="182"/>
      <c r="UBC346" s="182"/>
      <c r="UBD346" s="182"/>
      <c r="UBE346" s="182"/>
      <c r="UBF346" s="182"/>
      <c r="UBG346" s="182"/>
      <c r="UBH346" s="182"/>
      <c r="UBI346" s="182"/>
      <c r="UBJ346" s="182"/>
      <c r="UBK346" s="182"/>
      <c r="UBL346" s="182"/>
      <c r="UBM346" s="182"/>
      <c r="UBN346" s="182"/>
      <c r="UBO346" s="182"/>
      <c r="UBP346" s="182"/>
      <c r="UBQ346" s="182"/>
      <c r="UBR346" s="182"/>
      <c r="UBS346" s="182"/>
      <c r="UBT346" s="182"/>
      <c r="UBU346" s="182"/>
      <c r="UBV346" s="182"/>
      <c r="UBW346" s="182"/>
      <c r="UBX346" s="182"/>
      <c r="UBY346" s="182"/>
      <c r="UBZ346" s="182"/>
      <c r="UCA346" s="182"/>
      <c r="UCB346" s="182"/>
      <c r="UCC346" s="182"/>
      <c r="UCD346" s="182"/>
      <c r="UCE346" s="182"/>
      <c r="UCF346" s="182"/>
      <c r="UCG346" s="182"/>
      <c r="UCH346" s="182"/>
      <c r="UCI346" s="182"/>
      <c r="UCJ346" s="182"/>
      <c r="UCK346" s="182"/>
      <c r="UCL346" s="182"/>
      <c r="UCM346" s="182"/>
      <c r="UCN346" s="182"/>
      <c r="UCO346" s="182"/>
      <c r="UCP346" s="182"/>
      <c r="UCQ346" s="182"/>
      <c r="UCR346" s="182"/>
      <c r="UCS346" s="182"/>
      <c r="UCT346" s="182"/>
      <c r="UCU346" s="182"/>
      <c r="UCV346" s="182"/>
      <c r="UCW346" s="182"/>
      <c r="UCX346" s="182"/>
      <c r="UCY346" s="182"/>
      <c r="UCZ346" s="182"/>
      <c r="UDA346" s="182"/>
      <c r="UDB346" s="182"/>
      <c r="UDC346" s="182"/>
      <c r="UDD346" s="182"/>
      <c r="UDE346" s="182"/>
      <c r="UDF346" s="182"/>
      <c r="UDG346" s="182"/>
      <c r="UDH346" s="182"/>
      <c r="UDI346" s="182"/>
      <c r="UDJ346" s="182"/>
      <c r="UDK346" s="182"/>
      <c r="UDL346" s="182"/>
      <c r="UDM346" s="182"/>
      <c r="UDN346" s="182"/>
      <c r="UDO346" s="182"/>
      <c r="UDP346" s="182"/>
      <c r="UDQ346" s="182"/>
      <c r="UDR346" s="182"/>
      <c r="UDS346" s="182"/>
      <c r="UDT346" s="182"/>
      <c r="UDU346" s="182"/>
      <c r="UDV346" s="182"/>
      <c r="UDW346" s="182"/>
      <c r="UDX346" s="182"/>
      <c r="UDY346" s="182"/>
      <c r="UDZ346" s="182"/>
      <c r="UEA346" s="182"/>
      <c r="UEB346" s="182"/>
      <c r="UEC346" s="182"/>
      <c r="UED346" s="182"/>
      <c r="UEE346" s="182"/>
      <c r="UEF346" s="182"/>
      <c r="UEG346" s="182"/>
      <c r="UEH346" s="182"/>
      <c r="UEI346" s="182"/>
      <c r="UEJ346" s="182"/>
      <c r="UEK346" s="182"/>
      <c r="UEL346" s="182"/>
      <c r="UEM346" s="182"/>
      <c r="UEN346" s="182"/>
      <c r="UEO346" s="182"/>
      <c r="UEP346" s="182"/>
      <c r="UEQ346" s="182"/>
      <c r="UER346" s="182"/>
      <c r="UES346" s="182"/>
      <c r="UET346" s="182"/>
      <c r="UEU346" s="182"/>
      <c r="UEV346" s="182"/>
      <c r="UEW346" s="182"/>
      <c r="UEX346" s="182"/>
      <c r="UEY346" s="182"/>
      <c r="UEZ346" s="182"/>
      <c r="UFA346" s="182"/>
      <c r="UFB346" s="182"/>
      <c r="UFC346" s="182"/>
      <c r="UFD346" s="182"/>
      <c r="UFE346" s="182"/>
      <c r="UFF346" s="182"/>
      <c r="UFG346" s="182"/>
      <c r="UFH346" s="182"/>
      <c r="UFI346" s="182"/>
      <c r="UFJ346" s="182"/>
      <c r="UFK346" s="182"/>
      <c r="UFL346" s="182"/>
      <c r="UFM346" s="182"/>
      <c r="UFN346" s="182"/>
      <c r="UFO346" s="182"/>
      <c r="UFP346" s="182"/>
      <c r="UFQ346" s="182"/>
      <c r="UFR346" s="182"/>
      <c r="UFS346" s="182"/>
      <c r="UFT346" s="182"/>
      <c r="UFU346" s="182"/>
      <c r="UFV346" s="182"/>
      <c r="UFW346" s="182"/>
      <c r="UFX346" s="182"/>
      <c r="UFY346" s="182"/>
      <c r="UFZ346" s="182"/>
      <c r="UGA346" s="182"/>
      <c r="UGB346" s="182"/>
      <c r="UGC346" s="182"/>
      <c r="UGD346" s="182"/>
      <c r="UGE346" s="182"/>
      <c r="UGF346" s="182"/>
      <c r="UGG346" s="182"/>
      <c r="UGH346" s="182"/>
      <c r="UGI346" s="182"/>
      <c r="UGJ346" s="182"/>
      <c r="UGK346" s="182"/>
      <c r="UGL346" s="182"/>
      <c r="UGM346" s="182"/>
      <c r="UGN346" s="182"/>
      <c r="UGO346" s="182"/>
      <c r="UGP346" s="182"/>
      <c r="UGQ346" s="182"/>
      <c r="UGR346" s="182"/>
      <c r="UGS346" s="182"/>
      <c r="UGT346" s="182"/>
      <c r="UGU346" s="182"/>
      <c r="UGV346" s="182"/>
      <c r="UGW346" s="182"/>
      <c r="UGX346" s="182"/>
      <c r="UGY346" s="182"/>
      <c r="UGZ346" s="182"/>
      <c r="UHA346" s="182"/>
      <c r="UHB346" s="182"/>
      <c r="UHC346" s="182"/>
      <c r="UHD346" s="182"/>
      <c r="UHE346" s="182"/>
      <c r="UHF346" s="182"/>
      <c r="UHG346" s="182"/>
      <c r="UHH346" s="182"/>
      <c r="UHI346" s="182"/>
      <c r="UHJ346" s="182"/>
      <c r="UHK346" s="182"/>
      <c r="UHL346" s="182"/>
      <c r="UHM346" s="182"/>
      <c r="UHN346" s="182"/>
      <c r="UHO346" s="182"/>
      <c r="UHP346" s="182"/>
      <c r="UHQ346" s="182"/>
      <c r="UHR346" s="182"/>
      <c r="UHS346" s="182"/>
      <c r="UHT346" s="182"/>
      <c r="UHU346" s="182"/>
      <c r="UHV346" s="182"/>
      <c r="UHW346" s="182"/>
      <c r="UHX346" s="182"/>
      <c r="UHY346" s="182"/>
      <c r="UHZ346" s="182"/>
      <c r="UIA346" s="182"/>
      <c r="UIB346" s="182"/>
      <c r="UIC346" s="182"/>
      <c r="UID346" s="182"/>
      <c r="UIE346" s="182"/>
      <c r="UIF346" s="182"/>
      <c r="UIG346" s="182"/>
      <c r="UIH346" s="182"/>
      <c r="UII346" s="182"/>
      <c r="UIJ346" s="182"/>
      <c r="UIK346" s="182"/>
      <c r="UIL346" s="182"/>
      <c r="UIM346" s="182"/>
      <c r="UIN346" s="182"/>
      <c r="UIO346" s="182"/>
      <c r="UIP346" s="182"/>
      <c r="UIQ346" s="182"/>
      <c r="UIR346" s="182"/>
      <c r="UIS346" s="182"/>
      <c r="UIT346" s="182"/>
      <c r="UIU346" s="182"/>
      <c r="UIV346" s="182"/>
      <c r="UIW346" s="182"/>
      <c r="UIX346" s="182"/>
      <c r="UIY346" s="182"/>
      <c r="UIZ346" s="182"/>
      <c r="UJA346" s="182"/>
      <c r="UJB346" s="182"/>
      <c r="UJC346" s="182"/>
      <c r="UJD346" s="182"/>
      <c r="UJE346" s="182"/>
      <c r="UJF346" s="182"/>
      <c r="UJG346" s="182"/>
      <c r="UJH346" s="182"/>
      <c r="UJI346" s="182"/>
      <c r="UJJ346" s="182"/>
      <c r="UJK346" s="182"/>
      <c r="UJL346" s="182"/>
      <c r="UJM346" s="182"/>
      <c r="UJN346" s="182"/>
      <c r="UJO346" s="182"/>
      <c r="UJP346" s="182"/>
      <c r="UJQ346" s="182"/>
      <c r="UJR346" s="182"/>
      <c r="UJS346" s="182"/>
      <c r="UJT346" s="182"/>
      <c r="UJU346" s="182"/>
      <c r="UJV346" s="182"/>
      <c r="UJW346" s="182"/>
      <c r="UJX346" s="182"/>
      <c r="UJY346" s="182"/>
      <c r="UJZ346" s="182"/>
      <c r="UKA346" s="182"/>
      <c r="UKB346" s="182"/>
      <c r="UKC346" s="182"/>
      <c r="UKD346" s="182"/>
      <c r="UKE346" s="182"/>
      <c r="UKF346" s="182"/>
      <c r="UKG346" s="182"/>
      <c r="UKH346" s="182"/>
      <c r="UKI346" s="182"/>
      <c r="UKJ346" s="182"/>
      <c r="UKK346" s="182"/>
      <c r="UKL346" s="182"/>
      <c r="UKM346" s="182"/>
      <c r="UKN346" s="182"/>
      <c r="UKO346" s="182"/>
      <c r="UKP346" s="182"/>
      <c r="UKQ346" s="182"/>
      <c r="UKR346" s="182"/>
      <c r="UKS346" s="182"/>
      <c r="UKT346" s="182"/>
      <c r="UKU346" s="182"/>
      <c r="UKV346" s="182"/>
      <c r="UKW346" s="182"/>
      <c r="UKX346" s="182"/>
      <c r="UKY346" s="182"/>
      <c r="UKZ346" s="182"/>
      <c r="ULA346" s="182"/>
      <c r="ULB346" s="182"/>
      <c r="ULC346" s="182"/>
      <c r="ULD346" s="182"/>
      <c r="ULE346" s="182"/>
      <c r="ULF346" s="182"/>
      <c r="ULG346" s="182"/>
      <c r="ULH346" s="182"/>
      <c r="ULI346" s="182"/>
      <c r="ULJ346" s="182"/>
      <c r="ULK346" s="182"/>
      <c r="ULL346" s="182"/>
      <c r="ULM346" s="182"/>
      <c r="ULN346" s="182"/>
      <c r="ULO346" s="182"/>
      <c r="ULP346" s="182"/>
      <c r="ULQ346" s="182"/>
      <c r="ULR346" s="182"/>
      <c r="ULS346" s="182"/>
      <c r="ULT346" s="182"/>
      <c r="ULU346" s="182"/>
      <c r="ULV346" s="182"/>
      <c r="ULW346" s="182"/>
      <c r="ULX346" s="182"/>
      <c r="ULY346" s="182"/>
      <c r="ULZ346" s="182"/>
      <c r="UMA346" s="182"/>
      <c r="UMB346" s="182"/>
      <c r="UMC346" s="182"/>
      <c r="UMD346" s="182"/>
      <c r="UME346" s="182"/>
      <c r="UMF346" s="182"/>
      <c r="UMG346" s="182"/>
      <c r="UMH346" s="182"/>
      <c r="UMI346" s="182"/>
      <c r="UMJ346" s="182"/>
      <c r="UMK346" s="182"/>
      <c r="UML346" s="182"/>
      <c r="UMM346" s="182"/>
      <c r="UMN346" s="182"/>
      <c r="UMO346" s="182"/>
      <c r="UMP346" s="182"/>
      <c r="UMQ346" s="182"/>
      <c r="UMR346" s="182"/>
      <c r="UMS346" s="182"/>
      <c r="UMT346" s="182"/>
      <c r="UMU346" s="182"/>
      <c r="UMV346" s="182"/>
      <c r="UMW346" s="182"/>
      <c r="UMX346" s="182"/>
      <c r="UMY346" s="182"/>
      <c r="UMZ346" s="182"/>
      <c r="UNA346" s="182"/>
      <c r="UNB346" s="182"/>
      <c r="UNC346" s="182"/>
      <c r="UND346" s="182"/>
      <c r="UNE346" s="182"/>
      <c r="UNF346" s="182"/>
      <c r="UNG346" s="182"/>
      <c r="UNH346" s="182"/>
      <c r="UNI346" s="182"/>
      <c r="UNJ346" s="182"/>
      <c r="UNK346" s="182"/>
      <c r="UNL346" s="182"/>
      <c r="UNM346" s="182"/>
      <c r="UNN346" s="182"/>
      <c r="UNO346" s="182"/>
      <c r="UNP346" s="182"/>
      <c r="UNQ346" s="182"/>
      <c r="UNR346" s="182"/>
      <c r="UNS346" s="182"/>
      <c r="UNT346" s="182"/>
      <c r="UNU346" s="182"/>
      <c r="UNV346" s="182"/>
      <c r="UNW346" s="182"/>
      <c r="UNX346" s="182"/>
      <c r="UNY346" s="182"/>
      <c r="UNZ346" s="182"/>
      <c r="UOA346" s="182"/>
      <c r="UOB346" s="182"/>
      <c r="UOC346" s="182"/>
      <c r="UOD346" s="182"/>
      <c r="UOE346" s="182"/>
      <c r="UOF346" s="182"/>
      <c r="UOG346" s="182"/>
      <c r="UOH346" s="182"/>
      <c r="UOI346" s="182"/>
      <c r="UOJ346" s="182"/>
      <c r="UOK346" s="182"/>
      <c r="UOL346" s="182"/>
      <c r="UOM346" s="182"/>
      <c r="UON346" s="182"/>
      <c r="UOO346" s="182"/>
      <c r="UOP346" s="182"/>
      <c r="UOQ346" s="182"/>
      <c r="UOR346" s="182"/>
      <c r="UOS346" s="182"/>
      <c r="UOT346" s="182"/>
      <c r="UOU346" s="182"/>
      <c r="UOV346" s="182"/>
      <c r="UOW346" s="182"/>
      <c r="UOX346" s="182"/>
      <c r="UOY346" s="182"/>
      <c r="UOZ346" s="182"/>
      <c r="UPA346" s="182"/>
      <c r="UPB346" s="182"/>
      <c r="UPC346" s="182"/>
      <c r="UPD346" s="182"/>
      <c r="UPE346" s="182"/>
      <c r="UPF346" s="182"/>
      <c r="UPG346" s="182"/>
      <c r="UPH346" s="182"/>
      <c r="UPI346" s="182"/>
      <c r="UPJ346" s="182"/>
      <c r="UPK346" s="182"/>
      <c r="UPL346" s="182"/>
      <c r="UPM346" s="182"/>
      <c r="UPN346" s="182"/>
      <c r="UPO346" s="182"/>
      <c r="UPP346" s="182"/>
      <c r="UPQ346" s="182"/>
      <c r="UPR346" s="182"/>
      <c r="UPS346" s="182"/>
      <c r="UPT346" s="182"/>
      <c r="UPU346" s="182"/>
      <c r="UPV346" s="182"/>
      <c r="UPW346" s="182"/>
      <c r="UPX346" s="182"/>
      <c r="UPY346" s="182"/>
      <c r="UPZ346" s="182"/>
      <c r="UQA346" s="182"/>
      <c r="UQB346" s="182"/>
      <c r="UQC346" s="182"/>
      <c r="UQD346" s="182"/>
      <c r="UQE346" s="182"/>
      <c r="UQF346" s="182"/>
      <c r="UQG346" s="182"/>
      <c r="UQH346" s="182"/>
      <c r="UQI346" s="182"/>
      <c r="UQJ346" s="182"/>
      <c r="UQK346" s="182"/>
      <c r="UQL346" s="182"/>
      <c r="UQM346" s="182"/>
      <c r="UQN346" s="182"/>
      <c r="UQO346" s="182"/>
      <c r="UQP346" s="182"/>
      <c r="UQQ346" s="182"/>
      <c r="UQR346" s="182"/>
      <c r="UQS346" s="182"/>
      <c r="UQT346" s="182"/>
      <c r="UQU346" s="182"/>
      <c r="UQV346" s="182"/>
      <c r="UQW346" s="182"/>
      <c r="UQX346" s="182"/>
      <c r="UQY346" s="182"/>
      <c r="UQZ346" s="182"/>
      <c r="URA346" s="182"/>
      <c r="URB346" s="182"/>
      <c r="URC346" s="182"/>
      <c r="URD346" s="182"/>
      <c r="URE346" s="182"/>
      <c r="URF346" s="182"/>
      <c r="URG346" s="182"/>
      <c r="URH346" s="182"/>
      <c r="URI346" s="182"/>
      <c r="URJ346" s="182"/>
      <c r="URK346" s="182"/>
      <c r="URL346" s="182"/>
      <c r="URM346" s="182"/>
      <c r="URN346" s="182"/>
      <c r="URO346" s="182"/>
      <c r="URP346" s="182"/>
      <c r="URQ346" s="182"/>
      <c r="URR346" s="182"/>
      <c r="URS346" s="182"/>
      <c r="URT346" s="182"/>
      <c r="URU346" s="182"/>
      <c r="URV346" s="182"/>
      <c r="URW346" s="182"/>
      <c r="URX346" s="182"/>
      <c r="URY346" s="182"/>
      <c r="URZ346" s="182"/>
      <c r="USA346" s="182"/>
      <c r="USB346" s="182"/>
      <c r="USC346" s="182"/>
      <c r="USD346" s="182"/>
      <c r="USE346" s="182"/>
      <c r="USF346" s="182"/>
      <c r="USG346" s="182"/>
      <c r="USH346" s="182"/>
      <c r="USI346" s="182"/>
      <c r="USJ346" s="182"/>
      <c r="USK346" s="182"/>
      <c r="USL346" s="182"/>
      <c r="USM346" s="182"/>
      <c r="USN346" s="182"/>
      <c r="USO346" s="182"/>
      <c r="USP346" s="182"/>
      <c r="USQ346" s="182"/>
      <c r="USR346" s="182"/>
      <c r="USS346" s="182"/>
      <c r="UST346" s="182"/>
      <c r="USU346" s="182"/>
      <c r="USV346" s="182"/>
      <c r="USW346" s="182"/>
      <c r="USX346" s="182"/>
      <c r="USY346" s="182"/>
      <c r="USZ346" s="182"/>
      <c r="UTA346" s="182"/>
      <c r="UTB346" s="182"/>
      <c r="UTC346" s="182"/>
      <c r="UTD346" s="182"/>
      <c r="UTE346" s="182"/>
      <c r="UTF346" s="182"/>
      <c r="UTG346" s="182"/>
      <c r="UTH346" s="182"/>
      <c r="UTI346" s="182"/>
      <c r="UTJ346" s="182"/>
      <c r="UTK346" s="182"/>
      <c r="UTL346" s="182"/>
      <c r="UTM346" s="182"/>
      <c r="UTN346" s="182"/>
      <c r="UTO346" s="182"/>
      <c r="UTP346" s="182"/>
      <c r="UTQ346" s="182"/>
      <c r="UTR346" s="182"/>
      <c r="UTS346" s="182"/>
      <c r="UTT346" s="182"/>
      <c r="UTU346" s="182"/>
      <c r="UTV346" s="182"/>
      <c r="UTW346" s="182"/>
      <c r="UTX346" s="182"/>
      <c r="UTY346" s="182"/>
      <c r="UTZ346" s="182"/>
      <c r="UUA346" s="182"/>
      <c r="UUB346" s="182"/>
      <c r="UUC346" s="182"/>
      <c r="UUD346" s="182"/>
      <c r="UUE346" s="182"/>
      <c r="UUF346" s="182"/>
      <c r="UUG346" s="182"/>
      <c r="UUH346" s="182"/>
      <c r="UUI346" s="182"/>
      <c r="UUJ346" s="182"/>
      <c r="UUK346" s="182"/>
      <c r="UUL346" s="182"/>
      <c r="UUM346" s="182"/>
      <c r="UUN346" s="182"/>
      <c r="UUO346" s="182"/>
      <c r="UUP346" s="182"/>
      <c r="UUQ346" s="182"/>
      <c r="UUR346" s="182"/>
      <c r="UUS346" s="182"/>
      <c r="UUT346" s="182"/>
      <c r="UUU346" s="182"/>
      <c r="UUV346" s="182"/>
      <c r="UUW346" s="182"/>
      <c r="UUX346" s="182"/>
      <c r="UUY346" s="182"/>
      <c r="UUZ346" s="182"/>
      <c r="UVA346" s="182"/>
      <c r="UVB346" s="182"/>
      <c r="UVC346" s="182"/>
      <c r="UVD346" s="182"/>
      <c r="UVE346" s="182"/>
      <c r="UVF346" s="182"/>
      <c r="UVG346" s="182"/>
      <c r="UVH346" s="182"/>
      <c r="UVI346" s="182"/>
      <c r="UVJ346" s="182"/>
      <c r="UVK346" s="182"/>
      <c r="UVL346" s="182"/>
      <c r="UVM346" s="182"/>
      <c r="UVN346" s="182"/>
      <c r="UVO346" s="182"/>
      <c r="UVP346" s="182"/>
      <c r="UVQ346" s="182"/>
      <c r="UVR346" s="182"/>
      <c r="UVS346" s="182"/>
      <c r="UVT346" s="182"/>
      <c r="UVU346" s="182"/>
      <c r="UVV346" s="182"/>
      <c r="UVW346" s="182"/>
      <c r="UVX346" s="182"/>
      <c r="UVY346" s="182"/>
      <c r="UVZ346" s="182"/>
      <c r="UWA346" s="182"/>
      <c r="UWB346" s="182"/>
      <c r="UWC346" s="182"/>
      <c r="UWD346" s="182"/>
      <c r="UWE346" s="182"/>
      <c r="UWF346" s="182"/>
      <c r="UWG346" s="182"/>
      <c r="UWH346" s="182"/>
      <c r="UWI346" s="182"/>
      <c r="UWJ346" s="182"/>
      <c r="UWK346" s="182"/>
      <c r="UWL346" s="182"/>
      <c r="UWM346" s="182"/>
      <c r="UWN346" s="182"/>
      <c r="UWO346" s="182"/>
      <c r="UWP346" s="182"/>
      <c r="UWQ346" s="182"/>
      <c r="UWR346" s="182"/>
      <c r="UWS346" s="182"/>
      <c r="UWT346" s="182"/>
      <c r="UWU346" s="182"/>
      <c r="UWV346" s="182"/>
      <c r="UWW346" s="182"/>
      <c r="UWX346" s="182"/>
      <c r="UWY346" s="182"/>
      <c r="UWZ346" s="182"/>
      <c r="UXA346" s="182"/>
      <c r="UXB346" s="182"/>
      <c r="UXC346" s="182"/>
      <c r="UXD346" s="182"/>
      <c r="UXE346" s="182"/>
      <c r="UXF346" s="182"/>
      <c r="UXG346" s="182"/>
      <c r="UXH346" s="182"/>
      <c r="UXI346" s="182"/>
      <c r="UXJ346" s="182"/>
      <c r="UXK346" s="182"/>
      <c r="UXL346" s="182"/>
      <c r="UXM346" s="182"/>
      <c r="UXN346" s="182"/>
      <c r="UXO346" s="182"/>
      <c r="UXP346" s="182"/>
      <c r="UXQ346" s="182"/>
      <c r="UXR346" s="182"/>
      <c r="UXS346" s="182"/>
      <c r="UXT346" s="182"/>
      <c r="UXU346" s="182"/>
      <c r="UXV346" s="182"/>
      <c r="UXW346" s="182"/>
      <c r="UXX346" s="182"/>
      <c r="UXY346" s="182"/>
      <c r="UXZ346" s="182"/>
      <c r="UYA346" s="182"/>
      <c r="UYB346" s="182"/>
      <c r="UYC346" s="182"/>
      <c r="UYD346" s="182"/>
      <c r="UYE346" s="182"/>
      <c r="UYF346" s="182"/>
      <c r="UYG346" s="182"/>
      <c r="UYH346" s="182"/>
      <c r="UYI346" s="182"/>
      <c r="UYJ346" s="182"/>
      <c r="UYK346" s="182"/>
      <c r="UYL346" s="182"/>
      <c r="UYM346" s="182"/>
      <c r="UYN346" s="182"/>
      <c r="UYO346" s="182"/>
      <c r="UYP346" s="182"/>
      <c r="UYQ346" s="182"/>
      <c r="UYR346" s="182"/>
      <c r="UYS346" s="182"/>
      <c r="UYT346" s="182"/>
      <c r="UYU346" s="182"/>
      <c r="UYV346" s="182"/>
      <c r="UYW346" s="182"/>
      <c r="UYX346" s="182"/>
      <c r="UYY346" s="182"/>
      <c r="UYZ346" s="182"/>
      <c r="UZA346" s="182"/>
      <c r="UZB346" s="182"/>
      <c r="UZC346" s="182"/>
      <c r="UZD346" s="182"/>
      <c r="UZE346" s="182"/>
      <c r="UZF346" s="182"/>
      <c r="UZG346" s="182"/>
      <c r="UZH346" s="182"/>
      <c r="UZI346" s="182"/>
      <c r="UZJ346" s="182"/>
      <c r="UZK346" s="182"/>
      <c r="UZL346" s="182"/>
      <c r="UZM346" s="182"/>
      <c r="UZN346" s="182"/>
      <c r="UZO346" s="182"/>
      <c r="UZP346" s="182"/>
      <c r="UZQ346" s="182"/>
      <c r="UZR346" s="182"/>
      <c r="UZS346" s="182"/>
      <c r="UZT346" s="182"/>
      <c r="UZU346" s="182"/>
      <c r="UZV346" s="182"/>
      <c r="UZW346" s="182"/>
      <c r="UZX346" s="182"/>
      <c r="UZY346" s="182"/>
      <c r="UZZ346" s="182"/>
      <c r="VAA346" s="182"/>
      <c r="VAB346" s="182"/>
      <c r="VAC346" s="182"/>
      <c r="VAD346" s="182"/>
      <c r="VAE346" s="182"/>
      <c r="VAF346" s="182"/>
      <c r="VAG346" s="182"/>
      <c r="VAH346" s="182"/>
      <c r="VAI346" s="182"/>
      <c r="VAJ346" s="182"/>
      <c r="VAK346" s="182"/>
      <c r="VAL346" s="182"/>
      <c r="VAM346" s="182"/>
      <c r="VAN346" s="182"/>
      <c r="VAO346" s="182"/>
      <c r="VAP346" s="182"/>
      <c r="VAQ346" s="182"/>
      <c r="VAR346" s="182"/>
      <c r="VAS346" s="182"/>
      <c r="VAT346" s="182"/>
      <c r="VAU346" s="182"/>
      <c r="VAV346" s="182"/>
      <c r="VAW346" s="182"/>
      <c r="VAX346" s="182"/>
      <c r="VAY346" s="182"/>
      <c r="VAZ346" s="182"/>
      <c r="VBA346" s="182"/>
      <c r="VBB346" s="182"/>
      <c r="VBC346" s="182"/>
      <c r="VBD346" s="182"/>
      <c r="VBE346" s="182"/>
      <c r="VBF346" s="182"/>
      <c r="VBG346" s="182"/>
      <c r="VBH346" s="182"/>
      <c r="VBI346" s="182"/>
      <c r="VBJ346" s="182"/>
      <c r="VBK346" s="182"/>
      <c r="VBL346" s="182"/>
      <c r="VBM346" s="182"/>
      <c r="VBN346" s="182"/>
      <c r="VBO346" s="182"/>
      <c r="VBP346" s="182"/>
      <c r="VBQ346" s="182"/>
      <c r="VBR346" s="182"/>
      <c r="VBS346" s="182"/>
      <c r="VBT346" s="182"/>
      <c r="VBU346" s="182"/>
      <c r="VBV346" s="182"/>
      <c r="VBW346" s="182"/>
      <c r="VBX346" s="182"/>
      <c r="VBY346" s="182"/>
      <c r="VBZ346" s="182"/>
      <c r="VCA346" s="182"/>
      <c r="VCB346" s="182"/>
      <c r="VCC346" s="182"/>
      <c r="VCD346" s="182"/>
      <c r="VCE346" s="182"/>
      <c r="VCF346" s="182"/>
      <c r="VCG346" s="182"/>
      <c r="VCH346" s="182"/>
      <c r="VCI346" s="182"/>
      <c r="VCJ346" s="182"/>
      <c r="VCK346" s="182"/>
      <c r="VCL346" s="182"/>
      <c r="VCM346" s="182"/>
      <c r="VCN346" s="182"/>
      <c r="VCO346" s="182"/>
      <c r="VCP346" s="182"/>
      <c r="VCQ346" s="182"/>
      <c r="VCR346" s="182"/>
      <c r="VCS346" s="182"/>
      <c r="VCT346" s="182"/>
      <c r="VCU346" s="182"/>
      <c r="VCV346" s="182"/>
      <c r="VCW346" s="182"/>
      <c r="VCX346" s="182"/>
      <c r="VCY346" s="182"/>
      <c r="VCZ346" s="182"/>
      <c r="VDA346" s="182"/>
      <c r="VDB346" s="182"/>
      <c r="VDC346" s="182"/>
      <c r="VDD346" s="182"/>
      <c r="VDE346" s="182"/>
      <c r="VDF346" s="182"/>
      <c r="VDG346" s="182"/>
      <c r="VDH346" s="182"/>
      <c r="VDI346" s="182"/>
      <c r="VDJ346" s="182"/>
      <c r="VDK346" s="182"/>
      <c r="VDL346" s="182"/>
      <c r="VDM346" s="182"/>
      <c r="VDN346" s="182"/>
      <c r="VDO346" s="182"/>
      <c r="VDP346" s="182"/>
      <c r="VDQ346" s="182"/>
      <c r="VDR346" s="182"/>
      <c r="VDS346" s="182"/>
      <c r="VDT346" s="182"/>
      <c r="VDU346" s="182"/>
      <c r="VDV346" s="182"/>
      <c r="VDW346" s="182"/>
      <c r="VDX346" s="182"/>
      <c r="VDY346" s="182"/>
      <c r="VDZ346" s="182"/>
      <c r="VEA346" s="182"/>
      <c r="VEB346" s="182"/>
      <c r="VEC346" s="182"/>
      <c r="VED346" s="182"/>
      <c r="VEE346" s="182"/>
      <c r="VEF346" s="182"/>
      <c r="VEG346" s="182"/>
      <c r="VEH346" s="182"/>
      <c r="VEI346" s="182"/>
      <c r="VEJ346" s="182"/>
      <c r="VEK346" s="182"/>
      <c r="VEL346" s="182"/>
      <c r="VEM346" s="182"/>
      <c r="VEN346" s="182"/>
      <c r="VEO346" s="182"/>
      <c r="VEP346" s="182"/>
      <c r="VEQ346" s="182"/>
      <c r="VER346" s="182"/>
      <c r="VES346" s="182"/>
      <c r="VET346" s="182"/>
      <c r="VEU346" s="182"/>
      <c r="VEV346" s="182"/>
      <c r="VEW346" s="182"/>
      <c r="VEX346" s="182"/>
      <c r="VEY346" s="182"/>
      <c r="VEZ346" s="182"/>
      <c r="VFA346" s="182"/>
      <c r="VFB346" s="182"/>
      <c r="VFC346" s="182"/>
      <c r="VFD346" s="182"/>
      <c r="VFE346" s="182"/>
      <c r="VFF346" s="182"/>
      <c r="VFG346" s="182"/>
      <c r="VFH346" s="182"/>
      <c r="VFI346" s="182"/>
      <c r="VFJ346" s="182"/>
      <c r="VFK346" s="182"/>
      <c r="VFL346" s="182"/>
      <c r="VFM346" s="182"/>
      <c r="VFN346" s="182"/>
      <c r="VFO346" s="182"/>
      <c r="VFP346" s="182"/>
      <c r="VFQ346" s="182"/>
      <c r="VFR346" s="182"/>
      <c r="VFS346" s="182"/>
      <c r="VFT346" s="182"/>
      <c r="VFU346" s="182"/>
      <c r="VFV346" s="182"/>
      <c r="VFW346" s="182"/>
      <c r="VFX346" s="182"/>
      <c r="VFY346" s="182"/>
      <c r="VFZ346" s="182"/>
      <c r="VGA346" s="182"/>
      <c r="VGB346" s="182"/>
      <c r="VGC346" s="182"/>
      <c r="VGD346" s="182"/>
      <c r="VGE346" s="182"/>
      <c r="VGF346" s="182"/>
      <c r="VGG346" s="182"/>
      <c r="VGH346" s="182"/>
      <c r="VGI346" s="182"/>
      <c r="VGJ346" s="182"/>
      <c r="VGK346" s="182"/>
      <c r="VGL346" s="182"/>
      <c r="VGM346" s="182"/>
      <c r="VGN346" s="182"/>
      <c r="VGO346" s="182"/>
      <c r="VGP346" s="182"/>
      <c r="VGQ346" s="182"/>
      <c r="VGR346" s="182"/>
      <c r="VGS346" s="182"/>
      <c r="VGT346" s="182"/>
      <c r="VGU346" s="182"/>
      <c r="VGV346" s="182"/>
      <c r="VGW346" s="182"/>
      <c r="VGX346" s="182"/>
      <c r="VGY346" s="182"/>
      <c r="VGZ346" s="182"/>
      <c r="VHA346" s="182"/>
      <c r="VHB346" s="182"/>
      <c r="VHC346" s="182"/>
      <c r="VHD346" s="182"/>
      <c r="VHE346" s="182"/>
      <c r="VHF346" s="182"/>
      <c r="VHG346" s="182"/>
      <c r="VHH346" s="182"/>
      <c r="VHI346" s="182"/>
      <c r="VHJ346" s="182"/>
      <c r="VHK346" s="182"/>
      <c r="VHL346" s="182"/>
      <c r="VHM346" s="182"/>
      <c r="VHN346" s="182"/>
      <c r="VHO346" s="182"/>
      <c r="VHP346" s="182"/>
      <c r="VHQ346" s="182"/>
      <c r="VHR346" s="182"/>
      <c r="VHS346" s="182"/>
      <c r="VHT346" s="182"/>
      <c r="VHU346" s="182"/>
      <c r="VHV346" s="182"/>
      <c r="VHW346" s="182"/>
      <c r="VHX346" s="182"/>
      <c r="VHY346" s="182"/>
      <c r="VHZ346" s="182"/>
      <c r="VIA346" s="182"/>
      <c r="VIB346" s="182"/>
      <c r="VIC346" s="182"/>
      <c r="VID346" s="182"/>
      <c r="VIE346" s="182"/>
      <c r="VIF346" s="182"/>
      <c r="VIG346" s="182"/>
      <c r="VIH346" s="182"/>
      <c r="VII346" s="182"/>
      <c r="VIJ346" s="182"/>
      <c r="VIK346" s="182"/>
      <c r="VIL346" s="182"/>
      <c r="VIM346" s="182"/>
      <c r="VIN346" s="182"/>
      <c r="VIO346" s="182"/>
      <c r="VIP346" s="182"/>
      <c r="VIQ346" s="182"/>
      <c r="VIR346" s="182"/>
      <c r="VIS346" s="182"/>
      <c r="VIT346" s="182"/>
      <c r="VIU346" s="182"/>
      <c r="VIV346" s="182"/>
      <c r="VIW346" s="182"/>
      <c r="VIX346" s="182"/>
      <c r="VIY346" s="182"/>
      <c r="VIZ346" s="182"/>
      <c r="VJA346" s="182"/>
      <c r="VJB346" s="182"/>
      <c r="VJC346" s="182"/>
      <c r="VJD346" s="182"/>
      <c r="VJE346" s="182"/>
      <c r="VJF346" s="182"/>
      <c r="VJG346" s="182"/>
      <c r="VJH346" s="182"/>
      <c r="VJI346" s="182"/>
      <c r="VJJ346" s="182"/>
      <c r="VJK346" s="182"/>
      <c r="VJL346" s="182"/>
      <c r="VJM346" s="182"/>
      <c r="VJN346" s="182"/>
      <c r="VJO346" s="182"/>
      <c r="VJP346" s="182"/>
      <c r="VJQ346" s="182"/>
      <c r="VJR346" s="182"/>
      <c r="VJS346" s="182"/>
      <c r="VJT346" s="182"/>
      <c r="VJU346" s="182"/>
      <c r="VJV346" s="182"/>
      <c r="VJW346" s="182"/>
      <c r="VJX346" s="182"/>
      <c r="VJY346" s="182"/>
      <c r="VJZ346" s="182"/>
      <c r="VKA346" s="182"/>
      <c r="VKB346" s="182"/>
      <c r="VKC346" s="182"/>
      <c r="VKD346" s="182"/>
      <c r="VKE346" s="182"/>
      <c r="VKF346" s="182"/>
      <c r="VKG346" s="182"/>
      <c r="VKH346" s="182"/>
      <c r="VKI346" s="182"/>
      <c r="VKJ346" s="182"/>
      <c r="VKK346" s="182"/>
      <c r="VKL346" s="182"/>
      <c r="VKM346" s="182"/>
      <c r="VKN346" s="182"/>
      <c r="VKO346" s="182"/>
      <c r="VKP346" s="182"/>
      <c r="VKQ346" s="182"/>
      <c r="VKR346" s="182"/>
      <c r="VKS346" s="182"/>
      <c r="VKT346" s="182"/>
      <c r="VKU346" s="182"/>
      <c r="VKV346" s="182"/>
      <c r="VKW346" s="182"/>
      <c r="VKX346" s="182"/>
      <c r="VKY346" s="182"/>
      <c r="VKZ346" s="182"/>
      <c r="VLA346" s="182"/>
      <c r="VLB346" s="182"/>
      <c r="VLC346" s="182"/>
      <c r="VLD346" s="182"/>
      <c r="VLE346" s="182"/>
      <c r="VLF346" s="182"/>
      <c r="VLG346" s="182"/>
      <c r="VLH346" s="182"/>
      <c r="VLI346" s="182"/>
      <c r="VLJ346" s="182"/>
      <c r="VLK346" s="182"/>
      <c r="VLL346" s="182"/>
      <c r="VLM346" s="182"/>
      <c r="VLN346" s="182"/>
      <c r="VLO346" s="182"/>
      <c r="VLP346" s="182"/>
      <c r="VLQ346" s="182"/>
      <c r="VLR346" s="182"/>
      <c r="VLS346" s="182"/>
      <c r="VLT346" s="182"/>
      <c r="VLU346" s="182"/>
      <c r="VLV346" s="182"/>
      <c r="VLW346" s="182"/>
      <c r="VLX346" s="182"/>
      <c r="VLY346" s="182"/>
      <c r="VLZ346" s="182"/>
      <c r="VMA346" s="182"/>
      <c r="VMB346" s="182"/>
      <c r="VMC346" s="182"/>
      <c r="VMD346" s="182"/>
      <c r="VME346" s="182"/>
      <c r="VMF346" s="182"/>
      <c r="VMG346" s="182"/>
      <c r="VMH346" s="182"/>
      <c r="VMI346" s="182"/>
      <c r="VMJ346" s="182"/>
      <c r="VMK346" s="182"/>
      <c r="VML346" s="182"/>
      <c r="VMM346" s="182"/>
      <c r="VMN346" s="182"/>
      <c r="VMO346" s="182"/>
      <c r="VMP346" s="182"/>
      <c r="VMQ346" s="182"/>
      <c r="VMR346" s="182"/>
      <c r="VMS346" s="182"/>
      <c r="VMT346" s="182"/>
      <c r="VMU346" s="182"/>
      <c r="VMV346" s="182"/>
      <c r="VMW346" s="182"/>
      <c r="VMX346" s="182"/>
      <c r="VMY346" s="182"/>
      <c r="VMZ346" s="182"/>
      <c r="VNA346" s="182"/>
      <c r="VNB346" s="182"/>
      <c r="VNC346" s="182"/>
      <c r="VND346" s="182"/>
      <c r="VNE346" s="182"/>
      <c r="VNF346" s="182"/>
      <c r="VNG346" s="182"/>
      <c r="VNH346" s="182"/>
      <c r="VNI346" s="182"/>
      <c r="VNJ346" s="182"/>
      <c r="VNK346" s="182"/>
      <c r="VNL346" s="182"/>
      <c r="VNM346" s="182"/>
      <c r="VNN346" s="182"/>
      <c r="VNO346" s="182"/>
      <c r="VNP346" s="182"/>
      <c r="VNQ346" s="182"/>
      <c r="VNR346" s="182"/>
      <c r="VNS346" s="182"/>
      <c r="VNT346" s="182"/>
      <c r="VNU346" s="182"/>
      <c r="VNV346" s="182"/>
      <c r="VNW346" s="182"/>
      <c r="VNX346" s="182"/>
      <c r="VNY346" s="182"/>
      <c r="VNZ346" s="182"/>
      <c r="VOA346" s="182"/>
      <c r="VOB346" s="182"/>
      <c r="VOC346" s="182"/>
      <c r="VOD346" s="182"/>
      <c r="VOE346" s="182"/>
      <c r="VOF346" s="182"/>
      <c r="VOG346" s="182"/>
      <c r="VOH346" s="182"/>
      <c r="VOI346" s="182"/>
      <c r="VOJ346" s="182"/>
      <c r="VOK346" s="182"/>
      <c r="VOL346" s="182"/>
      <c r="VOM346" s="182"/>
      <c r="VON346" s="182"/>
      <c r="VOO346" s="182"/>
      <c r="VOP346" s="182"/>
      <c r="VOQ346" s="182"/>
      <c r="VOR346" s="182"/>
      <c r="VOS346" s="182"/>
      <c r="VOT346" s="182"/>
      <c r="VOU346" s="182"/>
      <c r="VOV346" s="182"/>
      <c r="VOW346" s="182"/>
      <c r="VOX346" s="182"/>
      <c r="VOY346" s="182"/>
      <c r="VOZ346" s="182"/>
      <c r="VPA346" s="182"/>
      <c r="VPB346" s="182"/>
      <c r="VPC346" s="182"/>
      <c r="VPD346" s="182"/>
      <c r="VPE346" s="182"/>
      <c r="VPF346" s="182"/>
      <c r="VPG346" s="182"/>
      <c r="VPH346" s="182"/>
      <c r="VPI346" s="182"/>
      <c r="VPJ346" s="182"/>
      <c r="VPK346" s="182"/>
      <c r="VPL346" s="182"/>
      <c r="VPM346" s="182"/>
      <c r="VPN346" s="182"/>
      <c r="VPO346" s="182"/>
      <c r="VPP346" s="182"/>
      <c r="VPQ346" s="182"/>
      <c r="VPR346" s="182"/>
      <c r="VPS346" s="182"/>
      <c r="VPT346" s="182"/>
      <c r="VPU346" s="182"/>
      <c r="VPV346" s="182"/>
      <c r="VPW346" s="182"/>
      <c r="VPX346" s="182"/>
      <c r="VPY346" s="182"/>
      <c r="VPZ346" s="182"/>
      <c r="VQA346" s="182"/>
      <c r="VQB346" s="182"/>
      <c r="VQC346" s="182"/>
      <c r="VQD346" s="182"/>
      <c r="VQE346" s="182"/>
      <c r="VQF346" s="182"/>
      <c r="VQG346" s="182"/>
      <c r="VQH346" s="182"/>
      <c r="VQI346" s="182"/>
      <c r="VQJ346" s="182"/>
      <c r="VQK346" s="182"/>
      <c r="VQL346" s="182"/>
      <c r="VQM346" s="182"/>
      <c r="VQN346" s="182"/>
      <c r="VQO346" s="182"/>
      <c r="VQP346" s="182"/>
      <c r="VQQ346" s="182"/>
      <c r="VQR346" s="182"/>
      <c r="VQS346" s="182"/>
      <c r="VQT346" s="182"/>
      <c r="VQU346" s="182"/>
      <c r="VQV346" s="182"/>
      <c r="VQW346" s="182"/>
      <c r="VQX346" s="182"/>
      <c r="VQY346" s="182"/>
      <c r="VQZ346" s="182"/>
      <c r="VRA346" s="182"/>
      <c r="VRB346" s="182"/>
      <c r="VRC346" s="182"/>
      <c r="VRD346" s="182"/>
      <c r="VRE346" s="182"/>
      <c r="VRF346" s="182"/>
      <c r="VRG346" s="182"/>
      <c r="VRH346" s="182"/>
      <c r="VRI346" s="182"/>
      <c r="VRJ346" s="182"/>
      <c r="VRK346" s="182"/>
      <c r="VRL346" s="182"/>
      <c r="VRM346" s="182"/>
      <c r="VRN346" s="182"/>
      <c r="VRO346" s="182"/>
      <c r="VRP346" s="182"/>
      <c r="VRQ346" s="182"/>
      <c r="VRR346" s="182"/>
      <c r="VRS346" s="182"/>
      <c r="VRT346" s="182"/>
      <c r="VRU346" s="182"/>
      <c r="VRV346" s="182"/>
      <c r="VRW346" s="182"/>
      <c r="VRX346" s="182"/>
      <c r="VRY346" s="182"/>
      <c r="VRZ346" s="182"/>
      <c r="VSA346" s="182"/>
      <c r="VSB346" s="182"/>
      <c r="VSC346" s="182"/>
      <c r="VSD346" s="182"/>
      <c r="VSE346" s="182"/>
      <c r="VSF346" s="182"/>
      <c r="VSG346" s="182"/>
      <c r="VSH346" s="182"/>
      <c r="VSI346" s="182"/>
      <c r="VSJ346" s="182"/>
      <c r="VSK346" s="182"/>
      <c r="VSL346" s="182"/>
      <c r="VSM346" s="182"/>
      <c r="VSN346" s="182"/>
      <c r="VSO346" s="182"/>
      <c r="VSP346" s="182"/>
      <c r="VSQ346" s="182"/>
      <c r="VSR346" s="182"/>
      <c r="VSS346" s="182"/>
      <c r="VST346" s="182"/>
      <c r="VSU346" s="182"/>
      <c r="VSV346" s="182"/>
      <c r="VSW346" s="182"/>
      <c r="VSX346" s="182"/>
      <c r="VSY346" s="182"/>
      <c r="VSZ346" s="182"/>
      <c r="VTA346" s="182"/>
      <c r="VTB346" s="182"/>
      <c r="VTC346" s="182"/>
      <c r="VTD346" s="182"/>
      <c r="VTE346" s="182"/>
      <c r="VTF346" s="182"/>
      <c r="VTG346" s="182"/>
      <c r="VTH346" s="182"/>
      <c r="VTI346" s="182"/>
      <c r="VTJ346" s="182"/>
      <c r="VTK346" s="182"/>
      <c r="VTL346" s="182"/>
      <c r="VTM346" s="182"/>
      <c r="VTN346" s="182"/>
      <c r="VTO346" s="182"/>
      <c r="VTP346" s="182"/>
      <c r="VTQ346" s="182"/>
      <c r="VTR346" s="182"/>
      <c r="VTS346" s="182"/>
      <c r="VTT346" s="182"/>
      <c r="VTU346" s="182"/>
      <c r="VTV346" s="182"/>
      <c r="VTW346" s="182"/>
      <c r="VTX346" s="182"/>
      <c r="VTY346" s="182"/>
      <c r="VTZ346" s="182"/>
      <c r="VUA346" s="182"/>
      <c r="VUB346" s="182"/>
      <c r="VUC346" s="182"/>
      <c r="VUD346" s="182"/>
      <c r="VUE346" s="182"/>
      <c r="VUF346" s="182"/>
      <c r="VUG346" s="182"/>
      <c r="VUH346" s="182"/>
      <c r="VUI346" s="182"/>
      <c r="VUJ346" s="182"/>
      <c r="VUK346" s="182"/>
      <c r="VUL346" s="182"/>
      <c r="VUM346" s="182"/>
      <c r="VUN346" s="182"/>
      <c r="VUO346" s="182"/>
      <c r="VUP346" s="182"/>
      <c r="VUQ346" s="182"/>
      <c r="VUR346" s="182"/>
      <c r="VUS346" s="182"/>
      <c r="VUT346" s="182"/>
      <c r="VUU346" s="182"/>
      <c r="VUV346" s="182"/>
      <c r="VUW346" s="182"/>
      <c r="VUX346" s="182"/>
      <c r="VUY346" s="182"/>
      <c r="VUZ346" s="182"/>
      <c r="VVA346" s="182"/>
      <c r="VVB346" s="182"/>
      <c r="VVC346" s="182"/>
      <c r="VVD346" s="182"/>
      <c r="VVE346" s="182"/>
      <c r="VVF346" s="182"/>
      <c r="VVG346" s="182"/>
      <c r="VVH346" s="182"/>
      <c r="VVI346" s="182"/>
      <c r="VVJ346" s="182"/>
      <c r="VVK346" s="182"/>
      <c r="VVL346" s="182"/>
      <c r="VVM346" s="182"/>
      <c r="VVN346" s="182"/>
      <c r="VVO346" s="182"/>
      <c r="VVP346" s="182"/>
      <c r="VVQ346" s="182"/>
      <c r="VVR346" s="182"/>
      <c r="VVS346" s="182"/>
      <c r="VVT346" s="182"/>
      <c r="VVU346" s="182"/>
      <c r="VVV346" s="182"/>
      <c r="VVW346" s="182"/>
      <c r="VVX346" s="182"/>
      <c r="VVY346" s="182"/>
      <c r="VVZ346" s="182"/>
      <c r="VWA346" s="182"/>
      <c r="VWB346" s="182"/>
      <c r="VWC346" s="182"/>
      <c r="VWD346" s="182"/>
      <c r="VWE346" s="182"/>
      <c r="VWF346" s="182"/>
      <c r="VWG346" s="182"/>
      <c r="VWH346" s="182"/>
      <c r="VWI346" s="182"/>
      <c r="VWJ346" s="182"/>
      <c r="VWK346" s="182"/>
      <c r="VWL346" s="182"/>
      <c r="VWM346" s="182"/>
      <c r="VWN346" s="182"/>
      <c r="VWO346" s="182"/>
      <c r="VWP346" s="182"/>
      <c r="VWQ346" s="182"/>
      <c r="VWR346" s="182"/>
      <c r="VWS346" s="182"/>
      <c r="VWT346" s="182"/>
      <c r="VWU346" s="182"/>
      <c r="VWV346" s="182"/>
      <c r="VWW346" s="182"/>
      <c r="VWX346" s="182"/>
      <c r="VWY346" s="182"/>
      <c r="VWZ346" s="182"/>
      <c r="VXA346" s="182"/>
      <c r="VXB346" s="182"/>
      <c r="VXC346" s="182"/>
      <c r="VXD346" s="182"/>
      <c r="VXE346" s="182"/>
      <c r="VXF346" s="182"/>
      <c r="VXG346" s="182"/>
      <c r="VXH346" s="182"/>
      <c r="VXI346" s="182"/>
      <c r="VXJ346" s="182"/>
      <c r="VXK346" s="182"/>
      <c r="VXL346" s="182"/>
      <c r="VXM346" s="182"/>
      <c r="VXN346" s="182"/>
      <c r="VXO346" s="182"/>
      <c r="VXP346" s="182"/>
      <c r="VXQ346" s="182"/>
      <c r="VXR346" s="182"/>
      <c r="VXS346" s="182"/>
      <c r="VXT346" s="182"/>
      <c r="VXU346" s="182"/>
      <c r="VXV346" s="182"/>
      <c r="VXW346" s="182"/>
      <c r="VXX346" s="182"/>
      <c r="VXY346" s="182"/>
      <c r="VXZ346" s="182"/>
      <c r="VYA346" s="182"/>
      <c r="VYB346" s="182"/>
      <c r="VYC346" s="182"/>
      <c r="VYD346" s="182"/>
      <c r="VYE346" s="182"/>
      <c r="VYF346" s="182"/>
      <c r="VYG346" s="182"/>
      <c r="VYH346" s="182"/>
      <c r="VYI346" s="182"/>
      <c r="VYJ346" s="182"/>
      <c r="VYK346" s="182"/>
      <c r="VYL346" s="182"/>
      <c r="VYM346" s="182"/>
      <c r="VYN346" s="182"/>
      <c r="VYO346" s="182"/>
      <c r="VYP346" s="182"/>
      <c r="VYQ346" s="182"/>
      <c r="VYR346" s="182"/>
      <c r="VYS346" s="182"/>
      <c r="VYT346" s="182"/>
      <c r="VYU346" s="182"/>
      <c r="VYV346" s="182"/>
      <c r="VYW346" s="182"/>
      <c r="VYX346" s="182"/>
      <c r="VYY346" s="182"/>
      <c r="VYZ346" s="182"/>
      <c r="VZA346" s="182"/>
      <c r="VZB346" s="182"/>
      <c r="VZC346" s="182"/>
      <c r="VZD346" s="182"/>
      <c r="VZE346" s="182"/>
      <c r="VZF346" s="182"/>
      <c r="VZG346" s="182"/>
      <c r="VZH346" s="182"/>
      <c r="VZI346" s="182"/>
      <c r="VZJ346" s="182"/>
      <c r="VZK346" s="182"/>
      <c r="VZL346" s="182"/>
      <c r="VZM346" s="182"/>
      <c r="VZN346" s="182"/>
      <c r="VZO346" s="182"/>
      <c r="VZP346" s="182"/>
      <c r="VZQ346" s="182"/>
      <c r="VZR346" s="182"/>
      <c r="VZS346" s="182"/>
      <c r="VZT346" s="182"/>
      <c r="VZU346" s="182"/>
      <c r="VZV346" s="182"/>
      <c r="VZW346" s="182"/>
      <c r="VZX346" s="182"/>
      <c r="VZY346" s="182"/>
      <c r="VZZ346" s="182"/>
      <c r="WAA346" s="182"/>
      <c r="WAB346" s="182"/>
      <c r="WAC346" s="182"/>
      <c r="WAD346" s="182"/>
      <c r="WAE346" s="182"/>
      <c r="WAF346" s="182"/>
      <c r="WAG346" s="182"/>
      <c r="WAH346" s="182"/>
      <c r="WAI346" s="182"/>
      <c r="WAJ346" s="182"/>
      <c r="WAK346" s="182"/>
      <c r="WAL346" s="182"/>
      <c r="WAM346" s="182"/>
      <c r="WAN346" s="182"/>
      <c r="WAO346" s="182"/>
      <c r="WAP346" s="182"/>
      <c r="WAQ346" s="182"/>
      <c r="WAR346" s="182"/>
      <c r="WAS346" s="182"/>
      <c r="WAT346" s="182"/>
      <c r="WAU346" s="182"/>
      <c r="WAV346" s="182"/>
      <c r="WAW346" s="182"/>
      <c r="WAX346" s="182"/>
      <c r="WAY346" s="182"/>
      <c r="WAZ346" s="182"/>
      <c r="WBA346" s="182"/>
      <c r="WBB346" s="182"/>
      <c r="WBC346" s="182"/>
      <c r="WBD346" s="182"/>
      <c r="WBE346" s="182"/>
      <c r="WBF346" s="182"/>
      <c r="WBG346" s="182"/>
      <c r="WBH346" s="182"/>
      <c r="WBI346" s="182"/>
      <c r="WBJ346" s="182"/>
      <c r="WBK346" s="182"/>
      <c r="WBL346" s="182"/>
      <c r="WBM346" s="182"/>
      <c r="WBN346" s="182"/>
      <c r="WBO346" s="182"/>
      <c r="WBP346" s="182"/>
      <c r="WBQ346" s="182"/>
      <c r="WBR346" s="182"/>
      <c r="WBS346" s="182"/>
      <c r="WBT346" s="182"/>
      <c r="WBU346" s="182"/>
      <c r="WBV346" s="182"/>
      <c r="WBW346" s="182"/>
      <c r="WBX346" s="182"/>
      <c r="WBY346" s="182"/>
      <c r="WBZ346" s="182"/>
      <c r="WCA346" s="182"/>
      <c r="WCB346" s="182"/>
      <c r="WCC346" s="182"/>
      <c r="WCD346" s="182"/>
      <c r="WCE346" s="182"/>
      <c r="WCF346" s="182"/>
      <c r="WCG346" s="182"/>
      <c r="WCH346" s="182"/>
      <c r="WCI346" s="182"/>
      <c r="WCJ346" s="182"/>
      <c r="WCK346" s="182"/>
      <c r="WCL346" s="182"/>
      <c r="WCM346" s="182"/>
      <c r="WCN346" s="182"/>
      <c r="WCO346" s="182"/>
      <c r="WCP346" s="182"/>
      <c r="WCQ346" s="182"/>
      <c r="WCR346" s="182"/>
      <c r="WCS346" s="182"/>
      <c r="WCT346" s="182"/>
      <c r="WCU346" s="182"/>
      <c r="WCV346" s="182"/>
      <c r="WCW346" s="182"/>
      <c r="WCX346" s="182"/>
      <c r="WCY346" s="182"/>
      <c r="WCZ346" s="182"/>
      <c r="WDA346" s="182"/>
      <c r="WDB346" s="182"/>
      <c r="WDC346" s="182"/>
      <c r="WDD346" s="182"/>
      <c r="WDE346" s="182"/>
      <c r="WDF346" s="182"/>
      <c r="WDG346" s="182"/>
      <c r="WDH346" s="182"/>
      <c r="WDI346" s="182"/>
      <c r="WDJ346" s="182"/>
      <c r="WDK346" s="182"/>
      <c r="WDL346" s="182"/>
      <c r="WDM346" s="182"/>
      <c r="WDN346" s="182"/>
      <c r="WDO346" s="182"/>
      <c r="WDP346" s="182"/>
      <c r="WDQ346" s="182"/>
      <c r="WDR346" s="182"/>
      <c r="WDS346" s="182"/>
      <c r="WDT346" s="182"/>
      <c r="WDU346" s="182"/>
      <c r="WDV346" s="182"/>
      <c r="WDW346" s="182"/>
      <c r="WDX346" s="182"/>
      <c r="WDY346" s="182"/>
      <c r="WDZ346" s="182"/>
      <c r="WEA346" s="182"/>
      <c r="WEB346" s="182"/>
      <c r="WEC346" s="182"/>
      <c r="WED346" s="182"/>
      <c r="WEE346" s="182"/>
      <c r="WEF346" s="182"/>
      <c r="WEG346" s="182"/>
      <c r="WEH346" s="182"/>
      <c r="WEI346" s="182"/>
      <c r="WEJ346" s="182"/>
      <c r="WEK346" s="182"/>
      <c r="WEL346" s="182"/>
      <c r="WEM346" s="182"/>
      <c r="WEN346" s="182"/>
      <c r="WEO346" s="182"/>
      <c r="WEP346" s="182"/>
      <c r="WEQ346" s="182"/>
      <c r="WER346" s="182"/>
      <c r="WES346" s="182"/>
      <c r="WET346" s="182"/>
      <c r="WEU346" s="182"/>
      <c r="WEV346" s="182"/>
      <c r="WEW346" s="182"/>
      <c r="WEX346" s="182"/>
      <c r="WEY346" s="182"/>
      <c r="WEZ346" s="182"/>
      <c r="WFA346" s="182"/>
      <c r="WFB346" s="182"/>
      <c r="WFC346" s="182"/>
      <c r="WFD346" s="182"/>
      <c r="WFE346" s="182"/>
      <c r="WFF346" s="182"/>
      <c r="WFG346" s="182"/>
      <c r="WFH346" s="182"/>
      <c r="WFI346" s="182"/>
      <c r="WFJ346" s="182"/>
      <c r="WFK346" s="182"/>
      <c r="WFL346" s="182"/>
      <c r="WFM346" s="182"/>
      <c r="WFN346" s="182"/>
      <c r="WFO346" s="182"/>
      <c r="WFP346" s="182"/>
      <c r="WFQ346" s="182"/>
      <c r="WFR346" s="182"/>
      <c r="WFS346" s="182"/>
      <c r="WFT346" s="182"/>
      <c r="WFU346" s="182"/>
      <c r="WFV346" s="182"/>
      <c r="WFW346" s="182"/>
      <c r="WFX346" s="182"/>
      <c r="WFY346" s="182"/>
      <c r="WFZ346" s="182"/>
      <c r="WGA346" s="182"/>
      <c r="WGB346" s="182"/>
      <c r="WGC346" s="182"/>
      <c r="WGD346" s="182"/>
      <c r="WGE346" s="182"/>
      <c r="WGF346" s="182"/>
      <c r="WGG346" s="182"/>
      <c r="WGH346" s="182"/>
      <c r="WGI346" s="182"/>
      <c r="WGJ346" s="182"/>
      <c r="WGK346" s="182"/>
      <c r="WGL346" s="182"/>
      <c r="WGM346" s="182"/>
      <c r="WGN346" s="182"/>
      <c r="WGO346" s="182"/>
      <c r="WGP346" s="182"/>
      <c r="WGQ346" s="182"/>
      <c r="WGR346" s="182"/>
      <c r="WGS346" s="182"/>
      <c r="WGT346" s="182"/>
      <c r="WGU346" s="182"/>
      <c r="WGV346" s="182"/>
      <c r="WGW346" s="182"/>
      <c r="WGX346" s="182"/>
      <c r="WGY346" s="182"/>
      <c r="WGZ346" s="182"/>
      <c r="WHA346" s="182"/>
      <c r="WHB346" s="182"/>
      <c r="WHC346" s="182"/>
      <c r="WHD346" s="182"/>
      <c r="WHE346" s="182"/>
      <c r="WHF346" s="182"/>
      <c r="WHG346" s="182"/>
      <c r="WHH346" s="182"/>
      <c r="WHI346" s="182"/>
      <c r="WHJ346" s="182"/>
      <c r="WHK346" s="182"/>
      <c r="WHL346" s="182"/>
      <c r="WHM346" s="182"/>
      <c r="WHN346" s="182"/>
      <c r="WHO346" s="182"/>
      <c r="WHP346" s="182"/>
      <c r="WHQ346" s="182"/>
      <c r="WHR346" s="182"/>
      <c r="WHS346" s="182"/>
      <c r="WHT346" s="182"/>
      <c r="WHU346" s="182"/>
      <c r="WHV346" s="182"/>
      <c r="WHW346" s="182"/>
      <c r="WHX346" s="182"/>
      <c r="WHY346" s="182"/>
      <c r="WHZ346" s="182"/>
      <c r="WIA346" s="182"/>
      <c r="WIB346" s="182"/>
      <c r="WIC346" s="182"/>
      <c r="WID346" s="182"/>
      <c r="WIE346" s="182"/>
      <c r="WIF346" s="182"/>
      <c r="WIG346" s="182"/>
      <c r="WIH346" s="182"/>
      <c r="WII346" s="182"/>
      <c r="WIJ346" s="182"/>
      <c r="WIK346" s="182"/>
      <c r="WIL346" s="182"/>
      <c r="WIM346" s="182"/>
      <c r="WIN346" s="182"/>
      <c r="WIO346" s="182"/>
      <c r="WIP346" s="182"/>
      <c r="WIQ346" s="182"/>
      <c r="WIR346" s="182"/>
      <c r="WIS346" s="182"/>
      <c r="WIT346" s="182"/>
      <c r="WIU346" s="182"/>
      <c r="WIV346" s="182"/>
      <c r="WIW346" s="182"/>
      <c r="WIX346" s="182"/>
      <c r="WIY346" s="182"/>
      <c r="WIZ346" s="182"/>
      <c r="WJA346" s="182"/>
      <c r="WJB346" s="182"/>
      <c r="WJC346" s="182"/>
      <c r="WJD346" s="182"/>
      <c r="WJE346" s="182"/>
      <c r="WJF346" s="182"/>
      <c r="WJG346" s="182"/>
      <c r="WJH346" s="182"/>
      <c r="WJI346" s="182"/>
      <c r="WJJ346" s="182"/>
      <c r="WJK346" s="182"/>
      <c r="WJL346" s="182"/>
      <c r="WJM346" s="182"/>
      <c r="WJN346" s="182"/>
      <c r="WJO346" s="182"/>
      <c r="WJP346" s="182"/>
      <c r="WJQ346" s="182"/>
      <c r="WJR346" s="182"/>
      <c r="WJS346" s="182"/>
      <c r="WJT346" s="182"/>
      <c r="WJU346" s="182"/>
      <c r="WJV346" s="182"/>
      <c r="WJW346" s="182"/>
      <c r="WJX346" s="182"/>
      <c r="WJY346" s="182"/>
      <c r="WJZ346" s="182"/>
      <c r="WKA346" s="182"/>
      <c r="WKB346" s="182"/>
      <c r="WKC346" s="182"/>
      <c r="WKD346" s="182"/>
      <c r="WKE346" s="182"/>
      <c r="WKF346" s="182"/>
      <c r="WKG346" s="182"/>
      <c r="WKH346" s="182"/>
      <c r="WKI346" s="182"/>
      <c r="WKJ346" s="182"/>
      <c r="WKK346" s="182"/>
      <c r="WKL346" s="182"/>
      <c r="WKM346" s="182"/>
      <c r="WKN346" s="182"/>
      <c r="WKO346" s="182"/>
      <c r="WKP346" s="182"/>
      <c r="WKQ346" s="182"/>
      <c r="WKR346" s="182"/>
      <c r="WKS346" s="182"/>
      <c r="WKT346" s="182"/>
      <c r="WKU346" s="182"/>
      <c r="WKV346" s="182"/>
      <c r="WKW346" s="182"/>
      <c r="WKX346" s="182"/>
      <c r="WKY346" s="182"/>
      <c r="WKZ346" s="182"/>
      <c r="WLA346" s="182"/>
      <c r="WLB346" s="182"/>
      <c r="WLC346" s="182"/>
      <c r="WLD346" s="182"/>
      <c r="WLE346" s="182"/>
      <c r="WLF346" s="182"/>
      <c r="WLG346" s="182"/>
      <c r="WLH346" s="182"/>
      <c r="WLI346" s="182"/>
      <c r="WLJ346" s="182"/>
      <c r="WLK346" s="182"/>
      <c r="WLL346" s="182"/>
      <c r="WLM346" s="182"/>
      <c r="WLN346" s="182"/>
      <c r="WLO346" s="182"/>
      <c r="WLP346" s="182"/>
      <c r="WLQ346" s="182"/>
      <c r="WLR346" s="182"/>
      <c r="WLS346" s="182"/>
      <c r="WLT346" s="182"/>
      <c r="WLU346" s="182"/>
      <c r="WLV346" s="182"/>
      <c r="WLW346" s="182"/>
      <c r="WLX346" s="182"/>
      <c r="WLY346" s="182"/>
      <c r="WLZ346" s="182"/>
      <c r="WMA346" s="182"/>
      <c r="WMB346" s="182"/>
      <c r="WMC346" s="182"/>
      <c r="WMD346" s="182"/>
      <c r="WME346" s="182"/>
      <c r="WMF346" s="182"/>
      <c r="WMG346" s="182"/>
      <c r="WMH346" s="182"/>
      <c r="WMI346" s="182"/>
      <c r="WMJ346" s="182"/>
      <c r="WMK346" s="182"/>
      <c r="WML346" s="182"/>
      <c r="WMM346" s="182"/>
      <c r="WMN346" s="182"/>
      <c r="WMO346" s="182"/>
      <c r="WMP346" s="182"/>
      <c r="WMQ346" s="182"/>
      <c r="WMR346" s="182"/>
      <c r="WMS346" s="182"/>
      <c r="WMT346" s="182"/>
      <c r="WMU346" s="182"/>
      <c r="WMV346" s="182"/>
      <c r="WMW346" s="182"/>
      <c r="WMX346" s="182"/>
      <c r="WMY346" s="182"/>
      <c r="WMZ346" s="182"/>
      <c r="WNA346" s="182"/>
      <c r="WNB346" s="182"/>
      <c r="WNC346" s="182"/>
      <c r="WND346" s="182"/>
      <c r="WNE346" s="182"/>
      <c r="WNF346" s="182"/>
      <c r="WNG346" s="182"/>
      <c r="WNH346" s="182"/>
      <c r="WNI346" s="182"/>
      <c r="WNJ346" s="182"/>
      <c r="WNK346" s="182"/>
      <c r="WNL346" s="182"/>
      <c r="WNM346" s="182"/>
      <c r="WNN346" s="182"/>
      <c r="WNO346" s="182"/>
      <c r="WNP346" s="182"/>
      <c r="WNQ346" s="182"/>
      <c r="WNR346" s="182"/>
      <c r="WNS346" s="182"/>
      <c r="WNT346" s="182"/>
      <c r="WNU346" s="182"/>
      <c r="WNV346" s="182"/>
      <c r="WNW346" s="182"/>
      <c r="WNX346" s="182"/>
      <c r="WNY346" s="182"/>
      <c r="WNZ346" s="182"/>
      <c r="WOA346" s="182"/>
      <c r="WOB346" s="182"/>
      <c r="WOC346" s="182"/>
      <c r="WOD346" s="182"/>
      <c r="WOE346" s="182"/>
      <c r="WOF346" s="182"/>
      <c r="WOG346" s="182"/>
      <c r="WOH346" s="182"/>
      <c r="WOI346" s="182"/>
      <c r="WOJ346" s="182"/>
      <c r="WOK346" s="182"/>
      <c r="WOL346" s="182"/>
      <c r="WOM346" s="182"/>
      <c r="WON346" s="182"/>
      <c r="WOO346" s="182"/>
      <c r="WOP346" s="182"/>
      <c r="WOQ346" s="182"/>
      <c r="WOR346" s="182"/>
      <c r="WOS346" s="182"/>
      <c r="WOT346" s="182"/>
      <c r="WOU346" s="182"/>
      <c r="WOV346" s="182"/>
      <c r="WOW346" s="182"/>
      <c r="WOX346" s="182"/>
      <c r="WOY346" s="182"/>
      <c r="WOZ346" s="182"/>
      <c r="WPA346" s="182"/>
      <c r="WPB346" s="182"/>
      <c r="WPC346" s="182"/>
      <c r="WPD346" s="182"/>
      <c r="WPE346" s="182"/>
      <c r="WPF346" s="182"/>
      <c r="WPG346" s="182"/>
      <c r="WPH346" s="182"/>
      <c r="WPI346" s="182"/>
      <c r="WPJ346" s="182"/>
      <c r="WPK346" s="182"/>
      <c r="WPL346" s="182"/>
      <c r="WPM346" s="182"/>
      <c r="WPN346" s="182"/>
      <c r="WPO346" s="182"/>
      <c r="WPP346" s="182"/>
      <c r="WPQ346" s="182"/>
      <c r="WPR346" s="182"/>
      <c r="WPS346" s="182"/>
      <c r="WPT346" s="182"/>
      <c r="WPU346" s="182"/>
      <c r="WPV346" s="182"/>
      <c r="WPW346" s="182"/>
      <c r="WPX346" s="182"/>
      <c r="WPY346" s="182"/>
      <c r="WPZ346" s="182"/>
      <c r="WQA346" s="182"/>
      <c r="WQB346" s="182"/>
      <c r="WQC346" s="182"/>
      <c r="WQD346" s="182"/>
      <c r="WQE346" s="182"/>
      <c r="WQF346" s="182"/>
      <c r="WQG346" s="182"/>
      <c r="WQH346" s="182"/>
      <c r="WQI346" s="182"/>
      <c r="WQJ346" s="182"/>
      <c r="WQK346" s="182"/>
      <c r="WQL346" s="182"/>
      <c r="WQM346" s="182"/>
      <c r="WQN346" s="182"/>
      <c r="WQO346" s="182"/>
      <c r="WQP346" s="182"/>
      <c r="WQQ346" s="182"/>
      <c r="WQR346" s="182"/>
      <c r="WQS346" s="182"/>
      <c r="WQT346" s="182"/>
      <c r="WQU346" s="182"/>
      <c r="WQV346" s="182"/>
      <c r="WQW346" s="182"/>
      <c r="WQX346" s="182"/>
      <c r="WQY346" s="182"/>
      <c r="WQZ346" s="182"/>
      <c r="WRA346" s="182"/>
      <c r="WRB346" s="182"/>
      <c r="WRC346" s="182"/>
      <c r="WRD346" s="182"/>
      <c r="WRE346" s="182"/>
      <c r="WRF346" s="182"/>
      <c r="WRG346" s="182"/>
      <c r="WRH346" s="182"/>
      <c r="WRI346" s="182"/>
      <c r="WRJ346" s="182"/>
      <c r="WRK346" s="182"/>
      <c r="WRL346" s="182"/>
      <c r="WRM346" s="182"/>
      <c r="WRN346" s="182"/>
      <c r="WRO346" s="182"/>
      <c r="WRP346" s="182"/>
      <c r="WRQ346" s="182"/>
      <c r="WRR346" s="182"/>
      <c r="WRS346" s="182"/>
      <c r="WRT346" s="182"/>
      <c r="WRU346" s="182"/>
      <c r="WRV346" s="182"/>
      <c r="WRW346" s="182"/>
      <c r="WRX346" s="182"/>
      <c r="WRY346" s="182"/>
      <c r="WRZ346" s="182"/>
      <c r="WSA346" s="182"/>
      <c r="WSB346" s="182"/>
      <c r="WSC346" s="182"/>
      <c r="WSD346" s="182"/>
      <c r="WSE346" s="182"/>
      <c r="WSF346" s="182"/>
      <c r="WSG346" s="182"/>
      <c r="WSH346" s="182"/>
      <c r="WSI346" s="182"/>
      <c r="WSJ346" s="182"/>
      <c r="WSK346" s="182"/>
      <c r="WSL346" s="182"/>
      <c r="WSM346" s="182"/>
      <c r="WSN346" s="182"/>
      <c r="WSO346" s="182"/>
      <c r="WSP346" s="182"/>
      <c r="WSQ346" s="182"/>
      <c r="WSR346" s="182"/>
      <c r="WSS346" s="182"/>
      <c r="WST346" s="182"/>
      <c r="WSU346" s="182"/>
      <c r="WSV346" s="182"/>
      <c r="WSW346" s="182"/>
      <c r="WSX346" s="182"/>
      <c r="WSY346" s="182"/>
      <c r="WSZ346" s="182"/>
      <c r="WTA346" s="182"/>
      <c r="WTB346" s="182"/>
      <c r="WTC346" s="182"/>
      <c r="WTD346" s="182"/>
      <c r="WTE346" s="182"/>
      <c r="WTF346" s="182"/>
      <c r="WTG346" s="182"/>
      <c r="WTH346" s="182"/>
      <c r="WTI346" s="182"/>
      <c r="WTJ346" s="182"/>
      <c r="WTK346" s="182"/>
      <c r="WTL346" s="182"/>
      <c r="WTM346" s="182"/>
      <c r="WTN346" s="182"/>
      <c r="WTO346" s="182"/>
      <c r="WTP346" s="182"/>
      <c r="WTQ346" s="182"/>
      <c r="WTR346" s="182"/>
      <c r="WTS346" s="182"/>
      <c r="WTT346" s="182"/>
      <c r="WTU346" s="182"/>
      <c r="WTV346" s="182"/>
      <c r="WTW346" s="182"/>
      <c r="WTX346" s="182"/>
      <c r="WTY346" s="182"/>
      <c r="WTZ346" s="182"/>
      <c r="WUA346" s="182"/>
      <c r="WUB346" s="182"/>
      <c r="WUC346" s="182"/>
      <c r="WUD346" s="182"/>
      <c r="WUE346" s="182"/>
      <c r="WUF346" s="182"/>
      <c r="WUG346" s="182"/>
      <c r="WUH346" s="182"/>
      <c r="WUI346" s="182"/>
      <c r="WUJ346" s="182"/>
      <c r="WUK346" s="182"/>
      <c r="WUL346" s="182"/>
      <c r="WUM346" s="182"/>
      <c r="WUN346" s="182"/>
      <c r="WUO346" s="182"/>
      <c r="WUP346" s="182"/>
      <c r="WUQ346" s="182"/>
      <c r="WUR346" s="182"/>
      <c r="WUS346" s="182"/>
      <c r="WUT346" s="182"/>
      <c r="WUU346" s="182"/>
      <c r="WUV346" s="182"/>
      <c r="WUW346" s="182"/>
      <c r="WUX346" s="182"/>
      <c r="WUY346" s="182"/>
      <c r="WUZ346" s="182"/>
      <c r="WVA346" s="182"/>
      <c r="WVB346" s="182"/>
      <c r="WVC346" s="182"/>
      <c r="WVD346" s="182"/>
      <c r="WVE346" s="182"/>
      <c r="WVF346" s="182"/>
      <c r="WVG346" s="182"/>
      <c r="WVH346" s="182"/>
      <c r="WVI346" s="182"/>
      <c r="WVJ346" s="182"/>
      <c r="WVK346" s="182"/>
      <c r="WVL346" s="182"/>
      <c r="WVM346" s="182"/>
      <c r="WVN346" s="182"/>
      <c r="WVO346" s="182"/>
      <c r="WVP346" s="182"/>
      <c r="WVQ346" s="182"/>
      <c r="WVR346" s="182"/>
      <c r="WVS346" s="182"/>
      <c r="WVT346" s="182"/>
      <c r="WVU346" s="182"/>
      <c r="WVV346" s="182"/>
      <c r="WVW346" s="182"/>
      <c r="WVX346" s="182"/>
      <c r="WVY346" s="182"/>
      <c r="WVZ346" s="182"/>
      <c r="WWA346" s="182"/>
      <c r="WWB346" s="182"/>
      <c r="WWC346" s="182"/>
      <c r="WWD346" s="182"/>
      <c r="WWE346" s="182"/>
      <c r="WWF346" s="182"/>
      <c r="WWG346" s="182"/>
      <c r="WWH346" s="182"/>
      <c r="WWI346" s="182"/>
      <c r="WWJ346" s="182"/>
      <c r="WWK346" s="182"/>
      <c r="WWL346" s="182"/>
      <c r="WWM346" s="182"/>
      <c r="WWN346" s="182"/>
      <c r="WWO346" s="182"/>
      <c r="WWP346" s="182"/>
      <c r="WWQ346" s="182"/>
      <c r="WWR346" s="182"/>
      <c r="WWS346" s="182"/>
      <c r="WWT346" s="182"/>
      <c r="WWU346" s="182"/>
      <c r="WWV346" s="182"/>
      <c r="WWW346" s="182"/>
      <c r="WWX346" s="182"/>
      <c r="WWY346" s="182"/>
      <c r="WWZ346" s="182"/>
      <c r="WXA346" s="182"/>
      <c r="WXB346" s="182"/>
      <c r="WXC346" s="182"/>
      <c r="WXD346" s="182"/>
      <c r="WXE346" s="182"/>
      <c r="WXF346" s="182"/>
      <c r="WXG346" s="182"/>
      <c r="WXH346" s="182"/>
      <c r="WXI346" s="182"/>
      <c r="WXJ346" s="182"/>
      <c r="WXK346" s="182"/>
      <c r="WXL346" s="182"/>
      <c r="WXM346" s="182"/>
      <c r="WXN346" s="182"/>
      <c r="WXO346" s="182"/>
      <c r="WXP346" s="182"/>
      <c r="WXQ346" s="182"/>
      <c r="WXR346" s="182"/>
      <c r="WXS346" s="182"/>
      <c r="WXT346" s="182"/>
      <c r="WXU346" s="182"/>
      <c r="WXV346" s="182"/>
      <c r="WXW346" s="182"/>
      <c r="WXX346" s="182"/>
      <c r="WXY346" s="182"/>
      <c r="WXZ346" s="182"/>
      <c r="WYA346" s="182"/>
      <c r="WYB346" s="182"/>
      <c r="WYC346" s="182"/>
      <c r="WYD346" s="182"/>
      <c r="WYE346" s="182"/>
      <c r="WYF346" s="182"/>
      <c r="WYG346" s="182"/>
      <c r="WYH346" s="182"/>
      <c r="WYI346" s="182"/>
      <c r="WYJ346" s="182"/>
      <c r="WYK346" s="182"/>
      <c r="WYL346" s="182"/>
      <c r="WYM346" s="182"/>
      <c r="WYN346" s="182"/>
      <c r="WYO346" s="182"/>
      <c r="WYP346" s="182"/>
      <c r="WYQ346" s="182"/>
      <c r="WYR346" s="182"/>
      <c r="WYS346" s="182"/>
      <c r="WYT346" s="182"/>
      <c r="WYU346" s="182"/>
      <c r="WYV346" s="182"/>
      <c r="WYW346" s="182"/>
    </row>
    <row r="347" spans="2:16221" s="183" customFormat="1" x14ac:dyDescent="0.25">
      <c r="B347" s="174"/>
      <c r="C347" s="174"/>
      <c r="D347" s="190"/>
      <c r="E347" s="190"/>
      <c r="F347" s="190"/>
      <c r="G347" s="190"/>
      <c r="H347" s="190"/>
      <c r="I347" s="190"/>
      <c r="J347" s="190"/>
      <c r="K347" s="190"/>
      <c r="L347" s="190"/>
      <c r="M347" s="190"/>
      <c r="N347" s="190"/>
      <c r="O347" s="190"/>
      <c r="P347" s="190"/>
      <c r="Q347" s="190"/>
      <c r="R347" s="190"/>
      <c r="S347" s="190"/>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c r="FS347" s="182"/>
      <c r="FT347" s="182"/>
      <c r="FU347" s="182"/>
      <c r="FV347" s="182"/>
      <c r="FW347" s="182"/>
      <c r="FX347" s="182"/>
      <c r="FY347" s="182"/>
      <c r="FZ347" s="182"/>
      <c r="GA347" s="182"/>
      <c r="GB347" s="182"/>
      <c r="GC347" s="182"/>
      <c r="GD347" s="182"/>
      <c r="GE347" s="182"/>
      <c r="GF347" s="182"/>
      <c r="GG347" s="182"/>
      <c r="GH347" s="182"/>
      <c r="GI347" s="182"/>
      <c r="GJ347" s="182"/>
      <c r="GK347" s="182"/>
      <c r="GL347" s="182"/>
      <c r="GM347" s="182"/>
      <c r="GN347" s="182"/>
      <c r="GO347" s="182"/>
      <c r="GP347" s="182"/>
      <c r="GQ347" s="182"/>
      <c r="GR347" s="182"/>
      <c r="GS347" s="182"/>
      <c r="GT347" s="182"/>
      <c r="GU347" s="182"/>
      <c r="GV347" s="182"/>
      <c r="GW347" s="182"/>
      <c r="GX347" s="182"/>
      <c r="GY347" s="182"/>
      <c r="GZ347" s="182"/>
      <c r="HA347" s="182"/>
      <c r="HB347" s="182"/>
      <c r="HC347" s="182"/>
      <c r="HD347" s="182"/>
      <c r="HE347" s="182"/>
      <c r="HF347" s="182"/>
      <c r="HG347" s="182"/>
      <c r="HH347" s="182"/>
      <c r="HI347" s="182"/>
      <c r="HJ347" s="182"/>
      <c r="HK347" s="182"/>
      <c r="HL347" s="182"/>
      <c r="HM347" s="182"/>
      <c r="HN347" s="182"/>
      <c r="HO347" s="182"/>
      <c r="HP347" s="182"/>
      <c r="HQ347" s="182"/>
      <c r="HR347" s="182"/>
      <c r="HS347" s="182"/>
      <c r="HT347" s="182"/>
      <c r="HU347" s="182"/>
      <c r="HV347" s="182"/>
      <c r="HW347" s="182"/>
      <c r="HX347" s="182"/>
      <c r="HY347" s="182"/>
      <c r="HZ347" s="182"/>
      <c r="IA347" s="182"/>
      <c r="IB347" s="182"/>
      <c r="IC347" s="182"/>
      <c r="ID347" s="182"/>
      <c r="IE347" s="182"/>
      <c r="IF347" s="182"/>
      <c r="IG347" s="182"/>
      <c r="IH347" s="182"/>
      <c r="II347" s="182"/>
      <c r="IJ347" s="182"/>
      <c r="IK347" s="182"/>
      <c r="IL347" s="182"/>
      <c r="IM347" s="182"/>
      <c r="IN347" s="182"/>
      <c r="IO347" s="182"/>
      <c r="IP347" s="182"/>
      <c r="IQ347" s="182"/>
      <c r="IR347" s="182"/>
      <c r="IS347" s="182"/>
      <c r="IT347" s="182"/>
      <c r="IU347" s="182"/>
      <c r="IV347" s="182"/>
      <c r="IW347" s="182"/>
      <c r="IX347" s="182"/>
      <c r="IY347" s="182"/>
      <c r="IZ347" s="182"/>
      <c r="JA347" s="182"/>
      <c r="JB347" s="182"/>
      <c r="JC347" s="182"/>
      <c r="JD347" s="182"/>
      <c r="JE347" s="182"/>
      <c r="JF347" s="182"/>
      <c r="JG347" s="182"/>
      <c r="JH347" s="182"/>
      <c r="JI347" s="182"/>
      <c r="JJ347" s="182"/>
      <c r="JK347" s="182"/>
      <c r="JL347" s="182"/>
      <c r="JM347" s="182"/>
      <c r="JN347" s="182"/>
      <c r="JO347" s="182"/>
      <c r="JP347" s="182"/>
      <c r="JQ347" s="182"/>
      <c r="JR347" s="182"/>
      <c r="JS347" s="182"/>
      <c r="JT347" s="182"/>
      <c r="JU347" s="182"/>
      <c r="JV347" s="182"/>
      <c r="JW347" s="182"/>
      <c r="JX347" s="182"/>
      <c r="JY347" s="182"/>
      <c r="JZ347" s="182"/>
      <c r="KA347" s="182"/>
      <c r="KB347" s="182"/>
      <c r="KC347" s="182"/>
      <c r="KD347" s="182"/>
      <c r="KE347" s="182"/>
      <c r="KF347" s="182"/>
      <c r="KG347" s="182"/>
      <c r="KH347" s="182"/>
      <c r="KI347" s="182"/>
      <c r="KJ347" s="182"/>
      <c r="KK347" s="182"/>
      <c r="KL347" s="182"/>
      <c r="KM347" s="182"/>
      <c r="KN347" s="182"/>
      <c r="KO347" s="182"/>
      <c r="KP347" s="182"/>
      <c r="KQ347" s="182"/>
      <c r="KR347" s="182"/>
      <c r="KS347" s="182"/>
      <c r="KT347" s="182"/>
      <c r="KU347" s="182"/>
      <c r="KV347" s="182"/>
      <c r="KW347" s="182"/>
      <c r="KX347" s="182"/>
      <c r="KY347" s="182"/>
      <c r="KZ347" s="182"/>
      <c r="LA347" s="182"/>
      <c r="LB347" s="182"/>
      <c r="LC347" s="182"/>
      <c r="LD347" s="182"/>
      <c r="LE347" s="182"/>
      <c r="LF347" s="182"/>
      <c r="LG347" s="182"/>
      <c r="LH347" s="182"/>
      <c r="LI347" s="182"/>
      <c r="LJ347" s="182"/>
      <c r="LK347" s="182"/>
      <c r="LL347" s="182"/>
      <c r="LM347" s="182"/>
      <c r="LN347" s="182"/>
      <c r="LO347" s="182"/>
      <c r="LP347" s="182"/>
      <c r="LQ347" s="182"/>
      <c r="LR347" s="182"/>
      <c r="LS347" s="182"/>
      <c r="LT347" s="182"/>
      <c r="LU347" s="182"/>
      <c r="LV347" s="182"/>
      <c r="LW347" s="182"/>
      <c r="LX347" s="182"/>
      <c r="LY347" s="182"/>
      <c r="LZ347" s="182"/>
      <c r="MA347" s="182"/>
      <c r="MB347" s="182"/>
      <c r="MC347" s="182"/>
      <c r="MD347" s="182"/>
      <c r="ME347" s="182"/>
      <c r="MF347" s="182"/>
      <c r="MG347" s="182"/>
      <c r="MH347" s="182"/>
      <c r="MI347" s="182"/>
      <c r="MJ347" s="182"/>
      <c r="MK347" s="182"/>
      <c r="ML347" s="182"/>
      <c r="MM347" s="182"/>
      <c r="MN347" s="182"/>
      <c r="MO347" s="182"/>
      <c r="MP347" s="182"/>
      <c r="MQ347" s="182"/>
      <c r="MR347" s="182"/>
      <c r="MS347" s="182"/>
      <c r="MT347" s="182"/>
      <c r="MU347" s="182"/>
      <c r="MV347" s="182"/>
      <c r="MW347" s="182"/>
      <c r="MX347" s="182"/>
      <c r="MY347" s="182"/>
      <c r="MZ347" s="182"/>
      <c r="NA347" s="182"/>
      <c r="NB347" s="182"/>
      <c r="NC347" s="182"/>
      <c r="ND347" s="182"/>
      <c r="NE347" s="182"/>
      <c r="NF347" s="182"/>
      <c r="NG347" s="182"/>
      <c r="NH347" s="182"/>
      <c r="NI347" s="182"/>
      <c r="NJ347" s="182"/>
      <c r="NK347" s="182"/>
      <c r="NL347" s="182"/>
      <c r="NM347" s="182"/>
      <c r="NN347" s="182"/>
      <c r="NO347" s="182"/>
      <c r="NP347" s="182"/>
      <c r="NQ347" s="182"/>
      <c r="NR347" s="182"/>
      <c r="NS347" s="182"/>
      <c r="NT347" s="182"/>
      <c r="NU347" s="182"/>
      <c r="NV347" s="182"/>
      <c r="NW347" s="182"/>
      <c r="NX347" s="182"/>
      <c r="NY347" s="182"/>
      <c r="NZ347" s="182"/>
      <c r="OA347" s="182"/>
      <c r="OB347" s="182"/>
      <c r="OC347" s="182"/>
      <c r="OD347" s="182"/>
      <c r="OE347" s="182"/>
      <c r="OF347" s="182"/>
      <c r="OG347" s="182"/>
      <c r="OH347" s="182"/>
      <c r="OI347" s="182"/>
      <c r="OJ347" s="182"/>
      <c r="OK347" s="182"/>
      <c r="OL347" s="182"/>
      <c r="OM347" s="182"/>
      <c r="ON347" s="182"/>
      <c r="OO347" s="182"/>
      <c r="OP347" s="182"/>
      <c r="OQ347" s="182"/>
      <c r="OR347" s="182"/>
      <c r="OS347" s="182"/>
      <c r="OT347" s="182"/>
      <c r="OU347" s="182"/>
      <c r="OV347" s="182"/>
      <c r="OW347" s="182"/>
      <c r="OX347" s="182"/>
      <c r="OY347" s="182"/>
      <c r="OZ347" s="182"/>
      <c r="PA347" s="182"/>
      <c r="PB347" s="182"/>
      <c r="PC347" s="182"/>
      <c r="PD347" s="182"/>
      <c r="PE347" s="182"/>
      <c r="PF347" s="182"/>
      <c r="PG347" s="182"/>
      <c r="PH347" s="182"/>
      <c r="PI347" s="182"/>
      <c r="PJ347" s="182"/>
      <c r="PK347" s="182"/>
      <c r="PL347" s="182"/>
      <c r="PM347" s="182"/>
      <c r="PN347" s="182"/>
      <c r="PO347" s="182"/>
      <c r="PP347" s="182"/>
      <c r="PQ347" s="182"/>
      <c r="PR347" s="182"/>
      <c r="PS347" s="182"/>
      <c r="PT347" s="182"/>
      <c r="PU347" s="182"/>
      <c r="PV347" s="182"/>
      <c r="PW347" s="182"/>
      <c r="PX347" s="182"/>
      <c r="PY347" s="182"/>
      <c r="PZ347" s="182"/>
      <c r="QA347" s="182"/>
      <c r="QB347" s="182"/>
      <c r="QC347" s="182"/>
      <c r="QD347" s="182"/>
      <c r="QE347" s="182"/>
      <c r="QF347" s="182"/>
      <c r="QG347" s="182"/>
      <c r="QH347" s="182"/>
      <c r="QI347" s="182"/>
      <c r="QJ347" s="182"/>
      <c r="QK347" s="182"/>
      <c r="QL347" s="182"/>
      <c r="QM347" s="182"/>
      <c r="QN347" s="182"/>
      <c r="QO347" s="182"/>
      <c r="QP347" s="182"/>
      <c r="QQ347" s="182"/>
      <c r="QR347" s="182"/>
      <c r="QS347" s="182"/>
      <c r="QT347" s="182"/>
      <c r="QU347" s="182"/>
      <c r="QV347" s="182"/>
      <c r="QW347" s="182"/>
      <c r="QX347" s="182"/>
      <c r="QY347" s="182"/>
      <c r="QZ347" s="182"/>
      <c r="RA347" s="182"/>
      <c r="RB347" s="182"/>
      <c r="RC347" s="182"/>
      <c r="RD347" s="182"/>
      <c r="RE347" s="182"/>
      <c r="RF347" s="182"/>
      <c r="RG347" s="182"/>
      <c r="RH347" s="182"/>
      <c r="RI347" s="182"/>
      <c r="RJ347" s="182"/>
      <c r="RK347" s="182"/>
      <c r="RL347" s="182"/>
      <c r="RM347" s="182"/>
      <c r="RN347" s="182"/>
      <c r="RO347" s="182"/>
      <c r="RP347" s="182"/>
      <c r="RQ347" s="182"/>
      <c r="RR347" s="182"/>
      <c r="RS347" s="182"/>
      <c r="RT347" s="182"/>
      <c r="RU347" s="182"/>
      <c r="RV347" s="182"/>
      <c r="RW347" s="182"/>
      <c r="RX347" s="182"/>
      <c r="RY347" s="182"/>
      <c r="RZ347" s="182"/>
      <c r="SA347" s="182"/>
      <c r="SB347" s="182"/>
      <c r="SC347" s="182"/>
      <c r="SD347" s="182"/>
      <c r="SE347" s="182"/>
      <c r="SF347" s="182"/>
      <c r="SG347" s="182"/>
      <c r="SH347" s="182"/>
      <c r="SI347" s="182"/>
      <c r="SJ347" s="182"/>
      <c r="SK347" s="182"/>
      <c r="SL347" s="182"/>
      <c r="SM347" s="182"/>
      <c r="SN347" s="182"/>
      <c r="SO347" s="182"/>
      <c r="SP347" s="182"/>
      <c r="SQ347" s="182"/>
      <c r="SR347" s="182"/>
      <c r="SS347" s="182"/>
      <c r="ST347" s="182"/>
      <c r="SU347" s="182"/>
      <c r="SV347" s="182"/>
      <c r="SW347" s="182"/>
      <c r="SX347" s="182"/>
      <c r="SY347" s="182"/>
      <c r="SZ347" s="182"/>
      <c r="TA347" s="182"/>
      <c r="TB347" s="182"/>
      <c r="TC347" s="182"/>
      <c r="TD347" s="182"/>
      <c r="TE347" s="182"/>
      <c r="TF347" s="182"/>
      <c r="TG347" s="182"/>
      <c r="TH347" s="182"/>
      <c r="TI347" s="182"/>
      <c r="TJ347" s="182"/>
      <c r="TK347" s="182"/>
      <c r="TL347" s="182"/>
      <c r="TM347" s="182"/>
      <c r="TN347" s="182"/>
      <c r="TO347" s="182"/>
      <c r="TP347" s="182"/>
      <c r="TQ347" s="182"/>
      <c r="TR347" s="182"/>
      <c r="TS347" s="182"/>
      <c r="TT347" s="182"/>
      <c r="TU347" s="182"/>
      <c r="TV347" s="182"/>
      <c r="TW347" s="182"/>
      <c r="TX347" s="182"/>
      <c r="TY347" s="182"/>
      <c r="TZ347" s="182"/>
      <c r="UA347" s="182"/>
      <c r="UB347" s="182"/>
      <c r="UC347" s="182"/>
      <c r="UD347" s="182"/>
      <c r="UE347" s="182"/>
      <c r="UF347" s="182"/>
      <c r="UG347" s="182"/>
      <c r="UH347" s="182"/>
      <c r="UI347" s="182"/>
      <c r="UJ347" s="182"/>
      <c r="UK347" s="182"/>
      <c r="UL347" s="182"/>
      <c r="UM347" s="182"/>
      <c r="UN347" s="182"/>
      <c r="UO347" s="182"/>
      <c r="UP347" s="182"/>
      <c r="UQ347" s="182"/>
      <c r="UR347" s="182"/>
      <c r="US347" s="182"/>
      <c r="UT347" s="182"/>
      <c r="UU347" s="182"/>
      <c r="UV347" s="182"/>
      <c r="UW347" s="182"/>
      <c r="UX347" s="182"/>
      <c r="UY347" s="182"/>
      <c r="UZ347" s="182"/>
      <c r="VA347" s="182"/>
      <c r="VB347" s="182"/>
      <c r="VC347" s="182"/>
      <c r="VD347" s="182"/>
      <c r="VE347" s="182"/>
      <c r="VF347" s="182"/>
      <c r="VG347" s="182"/>
      <c r="VH347" s="182"/>
      <c r="VI347" s="182"/>
      <c r="VJ347" s="182"/>
      <c r="VK347" s="182"/>
      <c r="VL347" s="182"/>
      <c r="VM347" s="182"/>
      <c r="VN347" s="182"/>
      <c r="VO347" s="182"/>
      <c r="VP347" s="182"/>
      <c r="VQ347" s="182"/>
      <c r="VR347" s="182"/>
      <c r="VS347" s="182"/>
      <c r="VT347" s="182"/>
      <c r="VU347" s="182"/>
      <c r="VV347" s="182"/>
      <c r="VW347" s="182"/>
      <c r="VX347" s="182"/>
      <c r="VY347" s="182"/>
      <c r="VZ347" s="182"/>
      <c r="WA347" s="182"/>
      <c r="WB347" s="182"/>
      <c r="WC347" s="182"/>
      <c r="WD347" s="182"/>
      <c r="WE347" s="182"/>
      <c r="WF347" s="182"/>
      <c r="WG347" s="182"/>
      <c r="WH347" s="182"/>
      <c r="WI347" s="182"/>
      <c r="WJ347" s="182"/>
      <c r="WK347" s="182"/>
      <c r="WL347" s="182"/>
      <c r="WM347" s="182"/>
      <c r="WN347" s="182"/>
      <c r="WO347" s="182"/>
      <c r="WP347" s="182"/>
      <c r="WQ347" s="182"/>
      <c r="WR347" s="182"/>
      <c r="WS347" s="182"/>
      <c r="WT347" s="182"/>
      <c r="WU347" s="182"/>
      <c r="WV347" s="182"/>
      <c r="WW347" s="182"/>
      <c r="WX347" s="182"/>
      <c r="WY347" s="182"/>
      <c r="WZ347" s="182"/>
      <c r="XA347" s="182"/>
      <c r="XB347" s="182"/>
      <c r="XC347" s="182"/>
      <c r="XD347" s="182"/>
      <c r="XE347" s="182"/>
      <c r="XF347" s="182"/>
      <c r="XG347" s="182"/>
      <c r="XH347" s="182"/>
      <c r="XI347" s="182"/>
      <c r="XJ347" s="182"/>
      <c r="XK347" s="182"/>
      <c r="XL347" s="182"/>
      <c r="XM347" s="182"/>
      <c r="XN347" s="182"/>
      <c r="XO347" s="182"/>
      <c r="XP347" s="182"/>
      <c r="XQ347" s="182"/>
      <c r="XR347" s="182"/>
      <c r="XS347" s="182"/>
      <c r="XT347" s="182"/>
      <c r="XU347" s="182"/>
      <c r="XV347" s="182"/>
      <c r="XW347" s="182"/>
      <c r="XX347" s="182"/>
      <c r="XY347" s="182"/>
      <c r="XZ347" s="182"/>
      <c r="YA347" s="182"/>
      <c r="YB347" s="182"/>
      <c r="YC347" s="182"/>
      <c r="YD347" s="182"/>
      <c r="YE347" s="182"/>
      <c r="YF347" s="182"/>
      <c r="YG347" s="182"/>
      <c r="YH347" s="182"/>
      <c r="YI347" s="182"/>
      <c r="YJ347" s="182"/>
      <c r="YK347" s="182"/>
      <c r="YL347" s="182"/>
      <c r="YM347" s="182"/>
      <c r="YN347" s="182"/>
      <c r="YO347" s="182"/>
      <c r="YP347" s="182"/>
      <c r="YQ347" s="182"/>
      <c r="YR347" s="182"/>
      <c r="YS347" s="182"/>
      <c r="YT347" s="182"/>
      <c r="YU347" s="182"/>
      <c r="YV347" s="182"/>
      <c r="YW347" s="182"/>
      <c r="YX347" s="182"/>
      <c r="YY347" s="182"/>
      <c r="YZ347" s="182"/>
      <c r="ZA347" s="182"/>
      <c r="ZB347" s="182"/>
      <c r="ZC347" s="182"/>
      <c r="ZD347" s="182"/>
      <c r="ZE347" s="182"/>
      <c r="ZF347" s="182"/>
      <c r="ZG347" s="182"/>
      <c r="ZH347" s="182"/>
      <c r="ZI347" s="182"/>
      <c r="ZJ347" s="182"/>
      <c r="ZK347" s="182"/>
      <c r="ZL347" s="182"/>
      <c r="ZM347" s="182"/>
      <c r="ZN347" s="182"/>
      <c r="ZO347" s="182"/>
      <c r="ZP347" s="182"/>
      <c r="ZQ347" s="182"/>
      <c r="ZR347" s="182"/>
      <c r="ZS347" s="182"/>
      <c r="ZT347" s="182"/>
      <c r="ZU347" s="182"/>
      <c r="ZV347" s="182"/>
      <c r="ZW347" s="182"/>
      <c r="ZX347" s="182"/>
      <c r="ZY347" s="182"/>
      <c r="ZZ347" s="182"/>
      <c r="AAA347" s="182"/>
      <c r="AAB347" s="182"/>
      <c r="AAC347" s="182"/>
      <c r="AAD347" s="182"/>
      <c r="AAE347" s="182"/>
      <c r="AAF347" s="182"/>
      <c r="AAG347" s="182"/>
      <c r="AAH347" s="182"/>
      <c r="AAI347" s="182"/>
      <c r="AAJ347" s="182"/>
      <c r="AAK347" s="182"/>
      <c r="AAL347" s="182"/>
      <c r="AAM347" s="182"/>
      <c r="AAN347" s="182"/>
      <c r="AAO347" s="182"/>
      <c r="AAP347" s="182"/>
      <c r="AAQ347" s="182"/>
      <c r="AAR347" s="182"/>
      <c r="AAS347" s="182"/>
      <c r="AAT347" s="182"/>
      <c r="AAU347" s="182"/>
      <c r="AAV347" s="182"/>
      <c r="AAW347" s="182"/>
      <c r="AAX347" s="182"/>
      <c r="AAY347" s="182"/>
      <c r="AAZ347" s="182"/>
      <c r="ABA347" s="182"/>
      <c r="ABB347" s="182"/>
      <c r="ABC347" s="182"/>
      <c r="ABD347" s="182"/>
      <c r="ABE347" s="182"/>
      <c r="ABF347" s="182"/>
      <c r="ABG347" s="182"/>
      <c r="ABH347" s="182"/>
      <c r="ABI347" s="182"/>
      <c r="ABJ347" s="182"/>
      <c r="ABK347" s="182"/>
      <c r="ABL347" s="182"/>
      <c r="ABM347" s="182"/>
      <c r="ABN347" s="182"/>
      <c r="ABO347" s="182"/>
      <c r="ABP347" s="182"/>
      <c r="ABQ347" s="182"/>
      <c r="ABR347" s="182"/>
      <c r="ABS347" s="182"/>
      <c r="ABT347" s="182"/>
      <c r="ABU347" s="182"/>
      <c r="ABV347" s="182"/>
      <c r="ABW347" s="182"/>
      <c r="ABX347" s="182"/>
      <c r="ABY347" s="182"/>
      <c r="ABZ347" s="182"/>
      <c r="ACA347" s="182"/>
      <c r="ACB347" s="182"/>
      <c r="ACC347" s="182"/>
      <c r="ACD347" s="182"/>
      <c r="ACE347" s="182"/>
      <c r="ACF347" s="182"/>
      <c r="ACG347" s="182"/>
      <c r="ACH347" s="182"/>
      <c r="ACI347" s="182"/>
      <c r="ACJ347" s="182"/>
      <c r="ACK347" s="182"/>
      <c r="ACL347" s="182"/>
      <c r="ACM347" s="182"/>
      <c r="ACN347" s="182"/>
      <c r="ACO347" s="182"/>
      <c r="ACP347" s="182"/>
      <c r="ACQ347" s="182"/>
      <c r="ACR347" s="182"/>
      <c r="ACS347" s="182"/>
      <c r="ACT347" s="182"/>
      <c r="ACU347" s="182"/>
      <c r="ACV347" s="182"/>
      <c r="ACW347" s="182"/>
      <c r="ACX347" s="182"/>
      <c r="ACY347" s="182"/>
      <c r="ACZ347" s="182"/>
      <c r="ADA347" s="182"/>
      <c r="ADB347" s="182"/>
      <c r="ADC347" s="182"/>
      <c r="ADD347" s="182"/>
      <c r="ADE347" s="182"/>
      <c r="ADF347" s="182"/>
      <c r="ADG347" s="182"/>
      <c r="ADH347" s="182"/>
      <c r="ADI347" s="182"/>
      <c r="ADJ347" s="182"/>
      <c r="ADK347" s="182"/>
      <c r="ADL347" s="182"/>
      <c r="ADM347" s="182"/>
      <c r="ADN347" s="182"/>
      <c r="ADO347" s="182"/>
      <c r="ADP347" s="182"/>
      <c r="ADQ347" s="182"/>
      <c r="ADR347" s="182"/>
      <c r="ADS347" s="182"/>
      <c r="ADT347" s="182"/>
      <c r="ADU347" s="182"/>
      <c r="ADV347" s="182"/>
      <c r="ADW347" s="182"/>
      <c r="ADX347" s="182"/>
      <c r="ADY347" s="182"/>
      <c r="ADZ347" s="182"/>
      <c r="AEA347" s="182"/>
      <c r="AEB347" s="182"/>
      <c r="AEC347" s="182"/>
      <c r="AED347" s="182"/>
      <c r="AEE347" s="182"/>
      <c r="AEF347" s="182"/>
      <c r="AEG347" s="182"/>
      <c r="AEH347" s="182"/>
      <c r="AEI347" s="182"/>
      <c r="AEJ347" s="182"/>
      <c r="AEK347" s="182"/>
      <c r="AEL347" s="182"/>
      <c r="AEM347" s="182"/>
      <c r="AEN347" s="182"/>
      <c r="AEO347" s="182"/>
      <c r="AEP347" s="182"/>
      <c r="AEQ347" s="182"/>
      <c r="AER347" s="182"/>
      <c r="AES347" s="182"/>
      <c r="AET347" s="182"/>
      <c r="AEU347" s="182"/>
      <c r="AEV347" s="182"/>
      <c r="AEW347" s="182"/>
      <c r="AEX347" s="182"/>
      <c r="AEY347" s="182"/>
      <c r="AEZ347" s="182"/>
      <c r="AFA347" s="182"/>
      <c r="AFB347" s="182"/>
      <c r="AFC347" s="182"/>
      <c r="AFD347" s="182"/>
      <c r="AFE347" s="182"/>
      <c r="AFF347" s="182"/>
      <c r="AFG347" s="182"/>
      <c r="AFH347" s="182"/>
      <c r="AFI347" s="182"/>
      <c r="AFJ347" s="182"/>
      <c r="AFK347" s="182"/>
      <c r="AFL347" s="182"/>
      <c r="AFM347" s="182"/>
      <c r="AFN347" s="182"/>
      <c r="AFO347" s="182"/>
      <c r="AFP347" s="182"/>
      <c r="AFQ347" s="182"/>
      <c r="AFR347" s="182"/>
      <c r="AFS347" s="182"/>
      <c r="AFT347" s="182"/>
      <c r="AFU347" s="182"/>
      <c r="AFV347" s="182"/>
      <c r="AFW347" s="182"/>
      <c r="AFX347" s="182"/>
      <c r="AFY347" s="182"/>
      <c r="AFZ347" s="182"/>
      <c r="AGA347" s="182"/>
      <c r="AGB347" s="182"/>
      <c r="AGC347" s="182"/>
      <c r="AGD347" s="182"/>
      <c r="AGE347" s="182"/>
      <c r="AGF347" s="182"/>
      <c r="AGG347" s="182"/>
      <c r="AGH347" s="182"/>
      <c r="AGI347" s="182"/>
      <c r="AGJ347" s="182"/>
      <c r="AGK347" s="182"/>
      <c r="AGL347" s="182"/>
      <c r="AGM347" s="182"/>
      <c r="AGN347" s="182"/>
      <c r="AGO347" s="182"/>
      <c r="AGP347" s="182"/>
      <c r="AGQ347" s="182"/>
      <c r="AGR347" s="182"/>
      <c r="AGS347" s="182"/>
      <c r="AGT347" s="182"/>
      <c r="AGU347" s="182"/>
      <c r="AGV347" s="182"/>
      <c r="AGW347" s="182"/>
      <c r="AGX347" s="182"/>
      <c r="AGY347" s="182"/>
      <c r="AGZ347" s="182"/>
      <c r="AHA347" s="182"/>
      <c r="AHB347" s="182"/>
      <c r="AHC347" s="182"/>
      <c r="AHD347" s="182"/>
      <c r="AHE347" s="182"/>
      <c r="AHF347" s="182"/>
      <c r="AHG347" s="182"/>
      <c r="AHH347" s="182"/>
      <c r="AHI347" s="182"/>
      <c r="AHJ347" s="182"/>
      <c r="AHK347" s="182"/>
      <c r="AHL347" s="182"/>
      <c r="AHM347" s="182"/>
      <c r="AHN347" s="182"/>
      <c r="AHO347" s="182"/>
      <c r="AHP347" s="182"/>
      <c r="AHQ347" s="182"/>
      <c r="AHR347" s="182"/>
      <c r="AHS347" s="182"/>
      <c r="AHT347" s="182"/>
      <c r="AHU347" s="182"/>
      <c r="AHV347" s="182"/>
      <c r="AHW347" s="182"/>
      <c r="AHX347" s="182"/>
      <c r="AHY347" s="182"/>
      <c r="AHZ347" s="182"/>
      <c r="AIA347" s="182"/>
      <c r="AIB347" s="182"/>
      <c r="AIC347" s="182"/>
      <c r="AID347" s="182"/>
      <c r="AIE347" s="182"/>
      <c r="AIF347" s="182"/>
      <c r="AIG347" s="182"/>
      <c r="AIH347" s="182"/>
      <c r="AII347" s="182"/>
      <c r="AIJ347" s="182"/>
      <c r="AIK347" s="182"/>
      <c r="AIL347" s="182"/>
      <c r="AIM347" s="182"/>
      <c r="AIN347" s="182"/>
      <c r="AIO347" s="182"/>
      <c r="AIP347" s="182"/>
      <c r="AIQ347" s="182"/>
      <c r="AIR347" s="182"/>
      <c r="AIS347" s="182"/>
      <c r="AIT347" s="182"/>
      <c r="AIU347" s="182"/>
      <c r="AIV347" s="182"/>
      <c r="AIW347" s="182"/>
      <c r="AIX347" s="182"/>
      <c r="AIY347" s="182"/>
      <c r="AIZ347" s="182"/>
      <c r="AJA347" s="182"/>
      <c r="AJB347" s="182"/>
      <c r="AJC347" s="182"/>
      <c r="AJD347" s="182"/>
      <c r="AJE347" s="182"/>
      <c r="AJF347" s="182"/>
      <c r="AJG347" s="182"/>
      <c r="AJH347" s="182"/>
      <c r="AJI347" s="182"/>
      <c r="AJJ347" s="182"/>
      <c r="AJK347" s="182"/>
      <c r="AJL347" s="182"/>
      <c r="AJM347" s="182"/>
      <c r="AJN347" s="182"/>
      <c r="AJO347" s="182"/>
      <c r="AJP347" s="182"/>
      <c r="AJQ347" s="182"/>
      <c r="AJR347" s="182"/>
      <c r="AJS347" s="182"/>
      <c r="AJT347" s="182"/>
      <c r="AJU347" s="182"/>
      <c r="AJV347" s="182"/>
      <c r="AJW347" s="182"/>
      <c r="AJX347" s="182"/>
      <c r="AJY347" s="182"/>
      <c r="AJZ347" s="182"/>
      <c r="AKA347" s="182"/>
      <c r="AKB347" s="182"/>
      <c r="AKC347" s="182"/>
      <c r="AKD347" s="182"/>
      <c r="AKE347" s="182"/>
      <c r="AKF347" s="182"/>
      <c r="AKG347" s="182"/>
      <c r="AKH347" s="182"/>
      <c r="AKI347" s="182"/>
      <c r="AKJ347" s="182"/>
      <c r="AKK347" s="182"/>
      <c r="AKL347" s="182"/>
      <c r="AKM347" s="182"/>
      <c r="AKN347" s="182"/>
      <c r="AKO347" s="182"/>
      <c r="AKP347" s="182"/>
      <c r="AKQ347" s="182"/>
      <c r="AKR347" s="182"/>
      <c r="AKS347" s="182"/>
      <c r="AKT347" s="182"/>
      <c r="AKU347" s="182"/>
      <c r="AKV347" s="182"/>
      <c r="AKW347" s="182"/>
      <c r="AKX347" s="182"/>
      <c r="AKY347" s="182"/>
      <c r="AKZ347" s="182"/>
      <c r="ALA347" s="182"/>
      <c r="ALB347" s="182"/>
      <c r="ALC347" s="182"/>
      <c r="ALD347" s="182"/>
      <c r="ALE347" s="182"/>
      <c r="ALF347" s="182"/>
      <c r="ALG347" s="182"/>
      <c r="ALH347" s="182"/>
      <c r="ALI347" s="182"/>
      <c r="ALJ347" s="182"/>
      <c r="ALK347" s="182"/>
      <c r="ALL347" s="182"/>
      <c r="ALM347" s="182"/>
      <c r="ALN347" s="182"/>
      <c r="ALO347" s="182"/>
      <c r="ALP347" s="182"/>
      <c r="ALQ347" s="182"/>
      <c r="ALR347" s="182"/>
      <c r="ALS347" s="182"/>
      <c r="ALT347" s="182"/>
      <c r="ALU347" s="182"/>
      <c r="ALV347" s="182"/>
      <c r="ALW347" s="182"/>
      <c r="ALX347" s="182"/>
      <c r="ALY347" s="182"/>
      <c r="ALZ347" s="182"/>
      <c r="AMA347" s="182"/>
      <c r="AMB347" s="182"/>
      <c r="AMC347" s="182"/>
      <c r="AMD347" s="182"/>
      <c r="AME347" s="182"/>
      <c r="AMF347" s="182"/>
      <c r="AMG347" s="182"/>
      <c r="AMH347" s="182"/>
      <c r="AMI347" s="182"/>
      <c r="AMJ347" s="182"/>
      <c r="AMK347" s="182"/>
      <c r="AML347" s="182"/>
      <c r="AMM347" s="182"/>
      <c r="AMN347" s="182"/>
      <c r="AMO347" s="182"/>
      <c r="AMP347" s="182"/>
      <c r="AMQ347" s="182"/>
      <c r="AMR347" s="182"/>
      <c r="AMS347" s="182"/>
      <c r="AMT347" s="182"/>
      <c r="AMU347" s="182"/>
      <c r="AMV347" s="182"/>
      <c r="AMW347" s="182"/>
      <c r="AMX347" s="182"/>
      <c r="AMY347" s="182"/>
      <c r="AMZ347" s="182"/>
      <c r="ANA347" s="182"/>
      <c r="ANB347" s="182"/>
      <c r="ANC347" s="182"/>
      <c r="AND347" s="182"/>
      <c r="ANE347" s="182"/>
      <c r="ANF347" s="182"/>
      <c r="ANG347" s="182"/>
      <c r="ANH347" s="182"/>
      <c r="ANI347" s="182"/>
      <c r="ANJ347" s="182"/>
      <c r="ANK347" s="182"/>
      <c r="ANL347" s="182"/>
      <c r="ANM347" s="182"/>
      <c r="ANN347" s="182"/>
      <c r="ANO347" s="182"/>
      <c r="ANP347" s="182"/>
      <c r="ANQ347" s="182"/>
      <c r="ANR347" s="182"/>
      <c r="ANS347" s="182"/>
      <c r="ANT347" s="182"/>
      <c r="ANU347" s="182"/>
      <c r="ANV347" s="182"/>
      <c r="ANW347" s="182"/>
      <c r="ANX347" s="182"/>
      <c r="ANY347" s="182"/>
      <c r="ANZ347" s="182"/>
      <c r="AOA347" s="182"/>
      <c r="AOB347" s="182"/>
      <c r="AOC347" s="182"/>
      <c r="AOD347" s="182"/>
      <c r="AOE347" s="182"/>
      <c r="AOF347" s="182"/>
      <c r="AOG347" s="182"/>
      <c r="AOH347" s="182"/>
      <c r="AOI347" s="182"/>
      <c r="AOJ347" s="182"/>
      <c r="AOK347" s="182"/>
      <c r="AOL347" s="182"/>
      <c r="AOM347" s="182"/>
      <c r="AON347" s="182"/>
      <c r="AOO347" s="182"/>
      <c r="AOP347" s="182"/>
      <c r="AOQ347" s="182"/>
      <c r="AOR347" s="182"/>
      <c r="AOS347" s="182"/>
      <c r="AOT347" s="182"/>
      <c r="AOU347" s="182"/>
      <c r="AOV347" s="182"/>
      <c r="AOW347" s="182"/>
      <c r="AOX347" s="182"/>
      <c r="AOY347" s="182"/>
      <c r="AOZ347" s="182"/>
      <c r="APA347" s="182"/>
      <c r="APB347" s="182"/>
      <c r="APC347" s="182"/>
      <c r="APD347" s="182"/>
      <c r="APE347" s="182"/>
      <c r="APF347" s="182"/>
      <c r="APG347" s="182"/>
      <c r="APH347" s="182"/>
      <c r="API347" s="182"/>
      <c r="APJ347" s="182"/>
      <c r="APK347" s="182"/>
      <c r="APL347" s="182"/>
      <c r="APM347" s="182"/>
      <c r="APN347" s="182"/>
      <c r="APO347" s="182"/>
      <c r="APP347" s="182"/>
      <c r="APQ347" s="182"/>
      <c r="APR347" s="182"/>
      <c r="APS347" s="182"/>
      <c r="APT347" s="182"/>
      <c r="APU347" s="182"/>
      <c r="APV347" s="182"/>
      <c r="APW347" s="182"/>
      <c r="APX347" s="182"/>
      <c r="APY347" s="182"/>
      <c r="APZ347" s="182"/>
      <c r="AQA347" s="182"/>
      <c r="AQB347" s="182"/>
      <c r="AQC347" s="182"/>
      <c r="AQD347" s="182"/>
      <c r="AQE347" s="182"/>
      <c r="AQF347" s="182"/>
      <c r="AQG347" s="182"/>
      <c r="AQH347" s="182"/>
      <c r="AQI347" s="182"/>
      <c r="AQJ347" s="182"/>
      <c r="AQK347" s="182"/>
      <c r="AQL347" s="182"/>
      <c r="AQM347" s="182"/>
      <c r="AQN347" s="182"/>
      <c r="AQO347" s="182"/>
      <c r="AQP347" s="182"/>
      <c r="AQQ347" s="182"/>
      <c r="AQR347" s="182"/>
      <c r="AQS347" s="182"/>
      <c r="AQT347" s="182"/>
      <c r="AQU347" s="182"/>
      <c r="AQV347" s="182"/>
      <c r="AQW347" s="182"/>
      <c r="AQX347" s="182"/>
      <c r="AQY347" s="182"/>
      <c r="AQZ347" s="182"/>
      <c r="ARA347" s="182"/>
      <c r="ARB347" s="182"/>
      <c r="ARC347" s="182"/>
      <c r="ARD347" s="182"/>
      <c r="ARE347" s="182"/>
      <c r="ARF347" s="182"/>
      <c r="ARG347" s="182"/>
      <c r="ARH347" s="182"/>
      <c r="ARI347" s="182"/>
      <c r="ARJ347" s="182"/>
      <c r="ARK347" s="182"/>
      <c r="ARL347" s="182"/>
      <c r="ARM347" s="182"/>
      <c r="ARN347" s="182"/>
      <c r="ARO347" s="182"/>
      <c r="ARP347" s="182"/>
      <c r="ARQ347" s="182"/>
      <c r="ARR347" s="182"/>
      <c r="ARS347" s="182"/>
      <c r="ART347" s="182"/>
      <c r="ARU347" s="182"/>
      <c r="ARV347" s="182"/>
      <c r="ARW347" s="182"/>
      <c r="ARX347" s="182"/>
      <c r="ARY347" s="182"/>
      <c r="ARZ347" s="182"/>
      <c r="ASA347" s="182"/>
      <c r="ASB347" s="182"/>
      <c r="ASC347" s="182"/>
      <c r="ASD347" s="182"/>
      <c r="ASE347" s="182"/>
      <c r="ASF347" s="182"/>
      <c r="ASG347" s="182"/>
      <c r="ASH347" s="182"/>
      <c r="ASI347" s="182"/>
      <c r="ASJ347" s="182"/>
      <c r="ASK347" s="182"/>
      <c r="ASL347" s="182"/>
      <c r="ASM347" s="182"/>
      <c r="ASN347" s="182"/>
      <c r="ASO347" s="182"/>
      <c r="ASP347" s="182"/>
      <c r="ASQ347" s="182"/>
      <c r="ASR347" s="182"/>
      <c r="ASS347" s="182"/>
      <c r="AST347" s="182"/>
      <c r="ASU347" s="182"/>
      <c r="ASV347" s="182"/>
      <c r="ASW347" s="182"/>
      <c r="ASX347" s="182"/>
      <c r="ASY347" s="182"/>
      <c r="ASZ347" s="182"/>
      <c r="ATA347" s="182"/>
      <c r="ATB347" s="182"/>
      <c r="ATC347" s="182"/>
      <c r="ATD347" s="182"/>
      <c r="ATE347" s="182"/>
      <c r="ATF347" s="182"/>
      <c r="ATG347" s="182"/>
      <c r="ATH347" s="182"/>
      <c r="ATI347" s="182"/>
      <c r="ATJ347" s="182"/>
      <c r="ATK347" s="182"/>
      <c r="ATL347" s="182"/>
      <c r="ATM347" s="182"/>
      <c r="ATN347" s="182"/>
      <c r="ATO347" s="182"/>
      <c r="ATP347" s="182"/>
      <c r="ATQ347" s="182"/>
      <c r="ATR347" s="182"/>
      <c r="ATS347" s="182"/>
      <c r="ATT347" s="182"/>
      <c r="ATU347" s="182"/>
      <c r="ATV347" s="182"/>
      <c r="ATW347" s="182"/>
      <c r="ATX347" s="182"/>
      <c r="ATY347" s="182"/>
      <c r="ATZ347" s="182"/>
      <c r="AUA347" s="182"/>
      <c r="AUB347" s="182"/>
      <c r="AUC347" s="182"/>
      <c r="AUD347" s="182"/>
      <c r="AUE347" s="182"/>
      <c r="AUF347" s="182"/>
      <c r="AUG347" s="182"/>
      <c r="AUH347" s="182"/>
      <c r="AUI347" s="182"/>
      <c r="AUJ347" s="182"/>
      <c r="AUK347" s="182"/>
      <c r="AUL347" s="182"/>
      <c r="AUM347" s="182"/>
      <c r="AUN347" s="182"/>
      <c r="AUO347" s="182"/>
      <c r="AUP347" s="182"/>
      <c r="AUQ347" s="182"/>
      <c r="AUR347" s="182"/>
      <c r="AUS347" s="182"/>
      <c r="AUT347" s="182"/>
      <c r="AUU347" s="182"/>
      <c r="AUV347" s="182"/>
      <c r="AUW347" s="182"/>
      <c r="AUX347" s="182"/>
      <c r="AUY347" s="182"/>
      <c r="AUZ347" s="182"/>
      <c r="AVA347" s="182"/>
      <c r="AVB347" s="182"/>
      <c r="AVC347" s="182"/>
      <c r="AVD347" s="182"/>
      <c r="AVE347" s="182"/>
      <c r="AVF347" s="182"/>
      <c r="AVG347" s="182"/>
      <c r="AVH347" s="182"/>
      <c r="AVI347" s="182"/>
      <c r="AVJ347" s="182"/>
      <c r="AVK347" s="182"/>
      <c r="AVL347" s="182"/>
      <c r="AVM347" s="182"/>
      <c r="AVN347" s="182"/>
      <c r="AVO347" s="182"/>
      <c r="AVP347" s="182"/>
      <c r="AVQ347" s="182"/>
      <c r="AVR347" s="182"/>
      <c r="AVS347" s="182"/>
      <c r="AVT347" s="182"/>
      <c r="AVU347" s="182"/>
      <c r="AVV347" s="182"/>
      <c r="AVW347" s="182"/>
      <c r="AVX347" s="182"/>
      <c r="AVY347" s="182"/>
      <c r="AVZ347" s="182"/>
      <c r="AWA347" s="182"/>
      <c r="AWB347" s="182"/>
      <c r="AWC347" s="182"/>
      <c r="AWD347" s="182"/>
      <c r="AWE347" s="182"/>
      <c r="AWF347" s="182"/>
      <c r="AWG347" s="182"/>
      <c r="AWH347" s="182"/>
      <c r="AWI347" s="182"/>
      <c r="AWJ347" s="182"/>
      <c r="AWK347" s="182"/>
      <c r="AWL347" s="182"/>
      <c r="AWM347" s="182"/>
      <c r="AWN347" s="182"/>
      <c r="AWO347" s="182"/>
      <c r="AWP347" s="182"/>
      <c r="AWQ347" s="182"/>
      <c r="AWR347" s="182"/>
      <c r="AWS347" s="182"/>
      <c r="AWT347" s="182"/>
      <c r="AWU347" s="182"/>
      <c r="AWV347" s="182"/>
      <c r="AWW347" s="182"/>
      <c r="AWX347" s="182"/>
      <c r="AWY347" s="182"/>
      <c r="AWZ347" s="182"/>
      <c r="AXA347" s="182"/>
      <c r="AXB347" s="182"/>
      <c r="AXC347" s="182"/>
      <c r="AXD347" s="182"/>
      <c r="AXE347" s="182"/>
      <c r="AXF347" s="182"/>
      <c r="AXG347" s="182"/>
      <c r="AXH347" s="182"/>
      <c r="AXI347" s="182"/>
      <c r="AXJ347" s="182"/>
      <c r="AXK347" s="182"/>
      <c r="AXL347" s="182"/>
      <c r="AXM347" s="182"/>
      <c r="AXN347" s="182"/>
      <c r="AXO347" s="182"/>
      <c r="AXP347" s="182"/>
      <c r="AXQ347" s="182"/>
      <c r="AXR347" s="182"/>
      <c r="AXS347" s="182"/>
      <c r="AXT347" s="182"/>
      <c r="AXU347" s="182"/>
      <c r="AXV347" s="182"/>
      <c r="AXW347" s="182"/>
      <c r="AXX347" s="182"/>
      <c r="AXY347" s="182"/>
      <c r="AXZ347" s="182"/>
      <c r="AYA347" s="182"/>
      <c r="AYB347" s="182"/>
      <c r="AYC347" s="182"/>
      <c r="AYD347" s="182"/>
      <c r="AYE347" s="182"/>
      <c r="AYF347" s="182"/>
      <c r="AYG347" s="182"/>
      <c r="AYH347" s="182"/>
      <c r="AYI347" s="182"/>
      <c r="AYJ347" s="182"/>
      <c r="AYK347" s="182"/>
      <c r="AYL347" s="182"/>
      <c r="AYM347" s="182"/>
      <c r="AYN347" s="182"/>
      <c r="AYO347" s="182"/>
      <c r="AYP347" s="182"/>
      <c r="AYQ347" s="182"/>
      <c r="AYR347" s="182"/>
      <c r="AYS347" s="182"/>
      <c r="AYT347" s="182"/>
      <c r="AYU347" s="182"/>
      <c r="AYV347" s="182"/>
      <c r="AYW347" s="182"/>
      <c r="AYX347" s="182"/>
      <c r="AYY347" s="182"/>
      <c r="AYZ347" s="182"/>
      <c r="AZA347" s="182"/>
      <c r="AZB347" s="182"/>
      <c r="AZC347" s="182"/>
      <c r="AZD347" s="182"/>
      <c r="AZE347" s="182"/>
      <c r="AZF347" s="182"/>
      <c r="AZG347" s="182"/>
      <c r="AZH347" s="182"/>
      <c r="AZI347" s="182"/>
      <c r="AZJ347" s="182"/>
      <c r="AZK347" s="182"/>
      <c r="AZL347" s="182"/>
      <c r="AZM347" s="182"/>
      <c r="AZN347" s="182"/>
      <c r="AZO347" s="182"/>
      <c r="AZP347" s="182"/>
      <c r="AZQ347" s="182"/>
      <c r="AZR347" s="182"/>
      <c r="AZS347" s="182"/>
      <c r="AZT347" s="182"/>
      <c r="AZU347" s="182"/>
      <c r="AZV347" s="182"/>
      <c r="AZW347" s="182"/>
      <c r="AZX347" s="182"/>
      <c r="AZY347" s="182"/>
      <c r="AZZ347" s="182"/>
      <c r="BAA347" s="182"/>
      <c r="BAB347" s="182"/>
      <c r="BAC347" s="182"/>
      <c r="BAD347" s="182"/>
      <c r="BAE347" s="182"/>
      <c r="BAF347" s="182"/>
      <c r="BAG347" s="182"/>
      <c r="BAH347" s="182"/>
      <c r="BAI347" s="182"/>
      <c r="BAJ347" s="182"/>
      <c r="BAK347" s="182"/>
      <c r="BAL347" s="182"/>
      <c r="BAM347" s="182"/>
      <c r="BAN347" s="182"/>
      <c r="BAO347" s="182"/>
      <c r="BAP347" s="182"/>
      <c r="BAQ347" s="182"/>
      <c r="BAR347" s="182"/>
      <c r="BAS347" s="182"/>
      <c r="BAT347" s="182"/>
      <c r="BAU347" s="182"/>
      <c r="BAV347" s="182"/>
      <c r="BAW347" s="182"/>
      <c r="BAX347" s="182"/>
      <c r="BAY347" s="182"/>
      <c r="BAZ347" s="182"/>
      <c r="BBA347" s="182"/>
      <c r="BBB347" s="182"/>
      <c r="BBC347" s="182"/>
      <c r="BBD347" s="182"/>
      <c r="BBE347" s="182"/>
      <c r="BBF347" s="182"/>
      <c r="BBG347" s="182"/>
      <c r="BBH347" s="182"/>
      <c r="BBI347" s="182"/>
      <c r="BBJ347" s="182"/>
      <c r="BBK347" s="182"/>
      <c r="BBL347" s="182"/>
      <c r="BBM347" s="182"/>
      <c r="BBN347" s="182"/>
      <c r="BBO347" s="182"/>
      <c r="BBP347" s="182"/>
      <c r="BBQ347" s="182"/>
      <c r="BBR347" s="182"/>
      <c r="BBS347" s="182"/>
      <c r="BBT347" s="182"/>
      <c r="BBU347" s="182"/>
      <c r="BBV347" s="182"/>
      <c r="BBW347" s="182"/>
      <c r="BBX347" s="182"/>
      <c r="BBY347" s="182"/>
      <c r="BBZ347" s="182"/>
      <c r="BCA347" s="182"/>
      <c r="BCB347" s="182"/>
      <c r="BCC347" s="182"/>
      <c r="BCD347" s="182"/>
      <c r="BCE347" s="182"/>
      <c r="BCF347" s="182"/>
      <c r="BCG347" s="182"/>
      <c r="BCH347" s="182"/>
      <c r="BCI347" s="182"/>
      <c r="BCJ347" s="182"/>
      <c r="BCK347" s="182"/>
      <c r="BCL347" s="182"/>
      <c r="BCM347" s="182"/>
      <c r="BCN347" s="182"/>
      <c r="BCO347" s="182"/>
      <c r="BCP347" s="182"/>
      <c r="BCQ347" s="182"/>
      <c r="BCR347" s="182"/>
      <c r="BCS347" s="182"/>
      <c r="BCT347" s="182"/>
      <c r="BCU347" s="182"/>
      <c r="BCV347" s="182"/>
      <c r="BCW347" s="182"/>
      <c r="BCX347" s="182"/>
      <c r="BCY347" s="182"/>
      <c r="BCZ347" s="182"/>
      <c r="BDA347" s="182"/>
      <c r="BDB347" s="182"/>
      <c r="BDC347" s="182"/>
      <c r="BDD347" s="182"/>
      <c r="BDE347" s="182"/>
      <c r="BDF347" s="182"/>
      <c r="BDG347" s="182"/>
      <c r="BDH347" s="182"/>
      <c r="BDI347" s="182"/>
      <c r="BDJ347" s="182"/>
      <c r="BDK347" s="182"/>
      <c r="BDL347" s="182"/>
      <c r="BDM347" s="182"/>
      <c r="BDN347" s="182"/>
      <c r="BDO347" s="182"/>
      <c r="BDP347" s="182"/>
      <c r="BDQ347" s="182"/>
      <c r="BDR347" s="182"/>
      <c r="BDS347" s="182"/>
      <c r="BDT347" s="182"/>
      <c r="BDU347" s="182"/>
      <c r="BDV347" s="182"/>
      <c r="BDW347" s="182"/>
      <c r="BDX347" s="182"/>
      <c r="BDY347" s="182"/>
      <c r="BDZ347" s="182"/>
      <c r="BEA347" s="182"/>
      <c r="BEB347" s="182"/>
      <c r="BEC347" s="182"/>
      <c r="BED347" s="182"/>
      <c r="BEE347" s="182"/>
      <c r="BEF347" s="182"/>
      <c r="BEG347" s="182"/>
      <c r="BEH347" s="182"/>
      <c r="BEI347" s="182"/>
      <c r="BEJ347" s="182"/>
      <c r="BEK347" s="182"/>
      <c r="BEL347" s="182"/>
      <c r="BEM347" s="182"/>
      <c r="BEN347" s="182"/>
      <c r="BEO347" s="182"/>
      <c r="BEP347" s="182"/>
      <c r="BEQ347" s="182"/>
      <c r="BER347" s="182"/>
      <c r="BES347" s="182"/>
      <c r="BET347" s="182"/>
      <c r="BEU347" s="182"/>
      <c r="BEV347" s="182"/>
      <c r="BEW347" s="182"/>
      <c r="BEX347" s="182"/>
      <c r="BEY347" s="182"/>
      <c r="BEZ347" s="182"/>
      <c r="BFA347" s="182"/>
      <c r="BFB347" s="182"/>
      <c r="BFC347" s="182"/>
      <c r="BFD347" s="182"/>
      <c r="BFE347" s="182"/>
      <c r="BFF347" s="182"/>
      <c r="BFG347" s="182"/>
      <c r="BFH347" s="182"/>
      <c r="BFI347" s="182"/>
      <c r="BFJ347" s="182"/>
      <c r="BFK347" s="182"/>
      <c r="BFL347" s="182"/>
      <c r="BFM347" s="182"/>
      <c r="BFN347" s="182"/>
      <c r="BFO347" s="182"/>
      <c r="BFP347" s="182"/>
      <c r="BFQ347" s="182"/>
      <c r="BFR347" s="182"/>
      <c r="BFS347" s="182"/>
      <c r="BFT347" s="182"/>
      <c r="BFU347" s="182"/>
      <c r="BFV347" s="182"/>
      <c r="BFW347" s="182"/>
      <c r="BFX347" s="182"/>
      <c r="BFY347" s="182"/>
      <c r="BFZ347" s="182"/>
      <c r="BGA347" s="182"/>
      <c r="BGB347" s="182"/>
      <c r="BGC347" s="182"/>
      <c r="BGD347" s="182"/>
      <c r="BGE347" s="182"/>
      <c r="BGF347" s="182"/>
      <c r="BGG347" s="182"/>
      <c r="BGH347" s="182"/>
      <c r="BGI347" s="182"/>
      <c r="BGJ347" s="182"/>
      <c r="BGK347" s="182"/>
      <c r="BGL347" s="182"/>
      <c r="BGM347" s="182"/>
      <c r="BGN347" s="182"/>
      <c r="BGO347" s="182"/>
      <c r="BGP347" s="182"/>
      <c r="BGQ347" s="182"/>
      <c r="BGR347" s="182"/>
      <c r="BGS347" s="182"/>
      <c r="BGT347" s="182"/>
      <c r="BGU347" s="182"/>
      <c r="BGV347" s="182"/>
      <c r="BGW347" s="182"/>
      <c r="BGX347" s="182"/>
      <c r="BGY347" s="182"/>
      <c r="BGZ347" s="182"/>
      <c r="BHA347" s="182"/>
      <c r="BHB347" s="182"/>
      <c r="BHC347" s="182"/>
      <c r="BHD347" s="182"/>
      <c r="BHE347" s="182"/>
      <c r="BHF347" s="182"/>
      <c r="BHG347" s="182"/>
      <c r="BHH347" s="182"/>
      <c r="BHI347" s="182"/>
      <c r="BHJ347" s="182"/>
      <c r="BHK347" s="182"/>
      <c r="BHL347" s="182"/>
      <c r="BHM347" s="182"/>
      <c r="BHN347" s="182"/>
      <c r="BHO347" s="182"/>
      <c r="BHP347" s="182"/>
      <c r="BHQ347" s="182"/>
      <c r="BHR347" s="182"/>
      <c r="BHS347" s="182"/>
      <c r="BHT347" s="182"/>
      <c r="BHU347" s="182"/>
      <c r="BHV347" s="182"/>
      <c r="BHW347" s="182"/>
      <c r="BHX347" s="182"/>
      <c r="BHY347" s="182"/>
      <c r="BHZ347" s="182"/>
      <c r="BIA347" s="182"/>
      <c r="BIB347" s="182"/>
      <c r="BIC347" s="182"/>
      <c r="BID347" s="182"/>
      <c r="BIE347" s="182"/>
      <c r="BIF347" s="182"/>
      <c r="BIG347" s="182"/>
      <c r="BIH347" s="182"/>
      <c r="BII347" s="182"/>
      <c r="BIJ347" s="182"/>
      <c r="BIK347" s="182"/>
      <c r="BIL347" s="182"/>
      <c r="BIM347" s="182"/>
      <c r="BIN347" s="182"/>
      <c r="BIO347" s="182"/>
      <c r="BIP347" s="182"/>
      <c r="BIQ347" s="182"/>
      <c r="BIR347" s="182"/>
      <c r="BIS347" s="182"/>
      <c r="BIT347" s="182"/>
      <c r="BIU347" s="182"/>
      <c r="BIV347" s="182"/>
      <c r="BIW347" s="182"/>
      <c r="BIX347" s="182"/>
      <c r="BIY347" s="182"/>
      <c r="BIZ347" s="182"/>
      <c r="BJA347" s="182"/>
      <c r="BJB347" s="182"/>
      <c r="BJC347" s="182"/>
      <c r="BJD347" s="182"/>
      <c r="BJE347" s="182"/>
      <c r="BJF347" s="182"/>
      <c r="BJG347" s="182"/>
      <c r="BJH347" s="182"/>
      <c r="BJI347" s="182"/>
      <c r="BJJ347" s="182"/>
      <c r="BJK347" s="182"/>
      <c r="BJL347" s="182"/>
      <c r="BJM347" s="182"/>
      <c r="BJN347" s="182"/>
      <c r="BJO347" s="182"/>
      <c r="BJP347" s="182"/>
      <c r="BJQ347" s="182"/>
      <c r="BJR347" s="182"/>
      <c r="BJS347" s="182"/>
      <c r="BJT347" s="182"/>
      <c r="BJU347" s="182"/>
      <c r="BJV347" s="182"/>
      <c r="BJW347" s="182"/>
      <c r="BJX347" s="182"/>
      <c r="BJY347" s="182"/>
      <c r="BJZ347" s="182"/>
      <c r="BKA347" s="182"/>
      <c r="BKB347" s="182"/>
      <c r="BKC347" s="182"/>
      <c r="BKD347" s="182"/>
      <c r="BKE347" s="182"/>
      <c r="BKF347" s="182"/>
      <c r="BKG347" s="182"/>
      <c r="BKH347" s="182"/>
      <c r="BKI347" s="182"/>
      <c r="BKJ347" s="182"/>
      <c r="BKK347" s="182"/>
      <c r="BKL347" s="182"/>
      <c r="BKM347" s="182"/>
      <c r="BKN347" s="182"/>
      <c r="BKO347" s="182"/>
      <c r="BKP347" s="182"/>
      <c r="BKQ347" s="182"/>
      <c r="BKR347" s="182"/>
      <c r="BKS347" s="182"/>
      <c r="BKT347" s="182"/>
      <c r="BKU347" s="182"/>
      <c r="BKV347" s="182"/>
      <c r="BKW347" s="182"/>
      <c r="BKX347" s="182"/>
      <c r="BKY347" s="182"/>
      <c r="BKZ347" s="182"/>
      <c r="BLA347" s="182"/>
      <c r="BLB347" s="182"/>
      <c r="BLC347" s="182"/>
      <c r="BLD347" s="182"/>
      <c r="BLE347" s="182"/>
      <c r="BLF347" s="182"/>
      <c r="BLG347" s="182"/>
      <c r="BLH347" s="182"/>
      <c r="BLI347" s="182"/>
      <c r="BLJ347" s="182"/>
      <c r="BLK347" s="182"/>
      <c r="BLL347" s="182"/>
      <c r="BLM347" s="182"/>
      <c r="BLN347" s="182"/>
      <c r="BLO347" s="182"/>
      <c r="BLP347" s="182"/>
      <c r="BLQ347" s="182"/>
      <c r="BLR347" s="182"/>
      <c r="BLS347" s="182"/>
      <c r="BLT347" s="182"/>
      <c r="BLU347" s="182"/>
      <c r="BLV347" s="182"/>
      <c r="BLW347" s="182"/>
      <c r="BLX347" s="182"/>
      <c r="BLY347" s="182"/>
      <c r="BLZ347" s="182"/>
      <c r="BMA347" s="182"/>
      <c r="BMB347" s="182"/>
      <c r="BMC347" s="182"/>
      <c r="BMD347" s="182"/>
      <c r="BME347" s="182"/>
      <c r="BMF347" s="182"/>
      <c r="BMG347" s="182"/>
      <c r="BMH347" s="182"/>
      <c r="BMI347" s="182"/>
      <c r="BMJ347" s="182"/>
      <c r="BMK347" s="182"/>
      <c r="BML347" s="182"/>
      <c r="BMM347" s="182"/>
      <c r="BMN347" s="182"/>
      <c r="BMO347" s="182"/>
      <c r="BMP347" s="182"/>
      <c r="BMQ347" s="182"/>
      <c r="BMR347" s="182"/>
      <c r="BMS347" s="182"/>
      <c r="BMT347" s="182"/>
      <c r="BMU347" s="182"/>
      <c r="BMV347" s="182"/>
      <c r="BMW347" s="182"/>
      <c r="BMX347" s="182"/>
      <c r="BMY347" s="182"/>
      <c r="BMZ347" s="182"/>
      <c r="BNA347" s="182"/>
      <c r="BNB347" s="182"/>
      <c r="BNC347" s="182"/>
      <c r="BND347" s="182"/>
      <c r="BNE347" s="182"/>
      <c r="BNF347" s="182"/>
      <c r="BNG347" s="182"/>
      <c r="BNH347" s="182"/>
      <c r="BNI347" s="182"/>
      <c r="BNJ347" s="182"/>
      <c r="BNK347" s="182"/>
      <c r="BNL347" s="182"/>
      <c r="BNM347" s="182"/>
      <c r="BNN347" s="182"/>
      <c r="BNO347" s="182"/>
      <c r="BNP347" s="182"/>
      <c r="BNQ347" s="182"/>
      <c r="BNR347" s="182"/>
      <c r="BNS347" s="182"/>
      <c r="BNT347" s="182"/>
      <c r="BNU347" s="182"/>
      <c r="BNV347" s="182"/>
      <c r="BNW347" s="182"/>
      <c r="BNX347" s="182"/>
      <c r="BNY347" s="182"/>
      <c r="BNZ347" s="182"/>
      <c r="BOA347" s="182"/>
      <c r="BOB347" s="182"/>
      <c r="BOC347" s="182"/>
      <c r="BOD347" s="182"/>
      <c r="BOE347" s="182"/>
      <c r="BOF347" s="182"/>
      <c r="BOG347" s="182"/>
      <c r="BOH347" s="182"/>
      <c r="BOI347" s="182"/>
      <c r="BOJ347" s="182"/>
      <c r="BOK347" s="182"/>
      <c r="BOL347" s="182"/>
      <c r="BOM347" s="182"/>
      <c r="BON347" s="182"/>
      <c r="BOO347" s="182"/>
      <c r="BOP347" s="182"/>
      <c r="BOQ347" s="182"/>
      <c r="BOR347" s="182"/>
      <c r="BOS347" s="182"/>
      <c r="BOT347" s="182"/>
      <c r="BOU347" s="182"/>
      <c r="BOV347" s="182"/>
      <c r="BOW347" s="182"/>
      <c r="BOX347" s="182"/>
      <c r="BOY347" s="182"/>
      <c r="BOZ347" s="182"/>
      <c r="BPA347" s="182"/>
      <c r="BPB347" s="182"/>
      <c r="BPC347" s="182"/>
      <c r="BPD347" s="182"/>
      <c r="BPE347" s="182"/>
      <c r="BPF347" s="182"/>
      <c r="BPG347" s="182"/>
      <c r="BPH347" s="182"/>
      <c r="BPI347" s="182"/>
      <c r="BPJ347" s="182"/>
      <c r="BPK347" s="182"/>
      <c r="BPL347" s="182"/>
      <c r="BPM347" s="182"/>
      <c r="BPN347" s="182"/>
      <c r="BPO347" s="182"/>
      <c r="BPP347" s="182"/>
      <c r="BPQ347" s="182"/>
      <c r="BPR347" s="182"/>
      <c r="BPS347" s="182"/>
      <c r="BPT347" s="182"/>
      <c r="BPU347" s="182"/>
      <c r="BPV347" s="182"/>
      <c r="BPW347" s="182"/>
      <c r="BPX347" s="182"/>
      <c r="BPY347" s="182"/>
      <c r="BPZ347" s="182"/>
      <c r="BQA347" s="182"/>
      <c r="BQB347" s="182"/>
      <c r="BQC347" s="182"/>
      <c r="BQD347" s="182"/>
      <c r="BQE347" s="182"/>
      <c r="BQF347" s="182"/>
      <c r="BQG347" s="182"/>
      <c r="BQH347" s="182"/>
      <c r="BQI347" s="182"/>
      <c r="BQJ347" s="182"/>
      <c r="BQK347" s="182"/>
      <c r="BQL347" s="182"/>
      <c r="BQM347" s="182"/>
      <c r="BQN347" s="182"/>
      <c r="BQO347" s="182"/>
      <c r="BQP347" s="182"/>
      <c r="BQQ347" s="182"/>
      <c r="BQR347" s="182"/>
      <c r="BQS347" s="182"/>
      <c r="BQT347" s="182"/>
      <c r="BQU347" s="182"/>
      <c r="BQV347" s="182"/>
      <c r="BQW347" s="182"/>
      <c r="BQX347" s="182"/>
      <c r="BQY347" s="182"/>
      <c r="BQZ347" s="182"/>
      <c r="BRA347" s="182"/>
      <c r="BRB347" s="182"/>
      <c r="BRC347" s="182"/>
      <c r="BRD347" s="182"/>
      <c r="BRE347" s="182"/>
      <c r="BRF347" s="182"/>
      <c r="BRG347" s="182"/>
      <c r="BRH347" s="182"/>
      <c r="BRI347" s="182"/>
      <c r="BRJ347" s="182"/>
      <c r="BRK347" s="182"/>
      <c r="BRL347" s="182"/>
      <c r="BRM347" s="182"/>
      <c r="BRN347" s="182"/>
      <c r="BRO347" s="182"/>
      <c r="BRP347" s="182"/>
      <c r="BRQ347" s="182"/>
      <c r="BRR347" s="182"/>
      <c r="BRS347" s="182"/>
      <c r="BRT347" s="182"/>
      <c r="BRU347" s="182"/>
      <c r="BRV347" s="182"/>
      <c r="BRW347" s="182"/>
      <c r="BRX347" s="182"/>
      <c r="BRY347" s="182"/>
      <c r="BRZ347" s="182"/>
      <c r="BSA347" s="182"/>
      <c r="BSB347" s="182"/>
      <c r="BSC347" s="182"/>
      <c r="BSD347" s="182"/>
      <c r="BSE347" s="182"/>
      <c r="BSF347" s="182"/>
      <c r="BSG347" s="182"/>
      <c r="BSH347" s="182"/>
      <c r="BSI347" s="182"/>
      <c r="BSJ347" s="182"/>
      <c r="BSK347" s="182"/>
      <c r="BSL347" s="182"/>
      <c r="BSM347" s="182"/>
      <c r="BSN347" s="182"/>
      <c r="BSO347" s="182"/>
      <c r="BSP347" s="182"/>
      <c r="BSQ347" s="182"/>
      <c r="BSR347" s="182"/>
      <c r="BSS347" s="182"/>
      <c r="BST347" s="182"/>
      <c r="BSU347" s="182"/>
      <c r="BSV347" s="182"/>
      <c r="BSW347" s="182"/>
      <c r="BSX347" s="182"/>
      <c r="BSY347" s="182"/>
      <c r="BSZ347" s="182"/>
      <c r="BTA347" s="182"/>
      <c r="BTB347" s="182"/>
      <c r="BTC347" s="182"/>
      <c r="BTD347" s="182"/>
      <c r="BTE347" s="182"/>
      <c r="BTF347" s="182"/>
      <c r="BTG347" s="182"/>
      <c r="BTH347" s="182"/>
      <c r="BTI347" s="182"/>
      <c r="BTJ347" s="182"/>
      <c r="BTK347" s="182"/>
      <c r="BTL347" s="182"/>
      <c r="BTM347" s="182"/>
      <c r="BTN347" s="182"/>
      <c r="BTO347" s="182"/>
      <c r="BTP347" s="182"/>
      <c r="BTQ347" s="182"/>
      <c r="BTR347" s="182"/>
      <c r="BTS347" s="182"/>
      <c r="BTT347" s="182"/>
      <c r="BTU347" s="182"/>
      <c r="BTV347" s="182"/>
      <c r="BTW347" s="182"/>
      <c r="BTX347" s="182"/>
      <c r="BTY347" s="182"/>
      <c r="BTZ347" s="182"/>
      <c r="BUA347" s="182"/>
      <c r="BUB347" s="182"/>
      <c r="BUC347" s="182"/>
      <c r="BUD347" s="182"/>
      <c r="BUE347" s="182"/>
      <c r="BUF347" s="182"/>
      <c r="BUG347" s="182"/>
      <c r="BUH347" s="182"/>
      <c r="BUI347" s="182"/>
      <c r="BUJ347" s="182"/>
      <c r="BUK347" s="182"/>
      <c r="BUL347" s="182"/>
      <c r="BUM347" s="182"/>
      <c r="BUN347" s="182"/>
      <c r="BUO347" s="182"/>
      <c r="BUP347" s="182"/>
      <c r="BUQ347" s="182"/>
      <c r="BUR347" s="182"/>
      <c r="BUS347" s="182"/>
      <c r="BUT347" s="182"/>
      <c r="BUU347" s="182"/>
      <c r="BUV347" s="182"/>
      <c r="BUW347" s="182"/>
      <c r="BUX347" s="182"/>
      <c r="BUY347" s="182"/>
      <c r="BUZ347" s="182"/>
      <c r="BVA347" s="182"/>
      <c r="BVB347" s="182"/>
      <c r="BVC347" s="182"/>
      <c r="BVD347" s="182"/>
      <c r="BVE347" s="182"/>
      <c r="BVF347" s="182"/>
      <c r="BVG347" s="182"/>
      <c r="BVH347" s="182"/>
      <c r="BVI347" s="182"/>
      <c r="BVJ347" s="182"/>
      <c r="BVK347" s="182"/>
      <c r="BVL347" s="182"/>
      <c r="BVM347" s="182"/>
      <c r="BVN347" s="182"/>
      <c r="BVO347" s="182"/>
      <c r="BVP347" s="182"/>
      <c r="BVQ347" s="182"/>
      <c r="BVR347" s="182"/>
      <c r="BVS347" s="182"/>
      <c r="BVT347" s="182"/>
      <c r="BVU347" s="182"/>
      <c r="BVV347" s="182"/>
      <c r="BVW347" s="182"/>
      <c r="BVX347" s="182"/>
      <c r="BVY347" s="182"/>
      <c r="BVZ347" s="182"/>
      <c r="BWA347" s="182"/>
      <c r="BWB347" s="182"/>
      <c r="BWC347" s="182"/>
      <c r="BWD347" s="182"/>
      <c r="BWE347" s="182"/>
      <c r="BWF347" s="182"/>
      <c r="BWG347" s="182"/>
      <c r="BWH347" s="182"/>
      <c r="BWI347" s="182"/>
      <c r="BWJ347" s="182"/>
      <c r="BWK347" s="182"/>
      <c r="BWL347" s="182"/>
      <c r="BWM347" s="182"/>
      <c r="BWN347" s="182"/>
      <c r="BWO347" s="182"/>
      <c r="BWP347" s="182"/>
      <c r="BWQ347" s="182"/>
      <c r="BWR347" s="182"/>
      <c r="BWS347" s="182"/>
      <c r="BWT347" s="182"/>
      <c r="BWU347" s="182"/>
      <c r="BWV347" s="182"/>
      <c r="BWW347" s="182"/>
      <c r="BWX347" s="182"/>
      <c r="BWY347" s="182"/>
      <c r="BWZ347" s="182"/>
      <c r="BXA347" s="182"/>
      <c r="BXB347" s="182"/>
      <c r="BXC347" s="182"/>
      <c r="BXD347" s="182"/>
      <c r="BXE347" s="182"/>
      <c r="BXF347" s="182"/>
      <c r="BXG347" s="182"/>
      <c r="BXH347" s="182"/>
      <c r="BXI347" s="182"/>
      <c r="BXJ347" s="182"/>
      <c r="BXK347" s="182"/>
      <c r="BXL347" s="182"/>
      <c r="BXM347" s="182"/>
      <c r="BXN347" s="182"/>
      <c r="BXO347" s="182"/>
      <c r="BXP347" s="182"/>
      <c r="BXQ347" s="182"/>
      <c r="BXR347" s="182"/>
      <c r="BXS347" s="182"/>
      <c r="BXT347" s="182"/>
      <c r="BXU347" s="182"/>
      <c r="BXV347" s="182"/>
      <c r="BXW347" s="182"/>
      <c r="BXX347" s="182"/>
      <c r="BXY347" s="182"/>
      <c r="BXZ347" s="182"/>
      <c r="BYA347" s="182"/>
      <c r="BYB347" s="182"/>
      <c r="BYC347" s="182"/>
      <c r="BYD347" s="182"/>
      <c r="BYE347" s="182"/>
      <c r="BYF347" s="182"/>
      <c r="BYG347" s="182"/>
      <c r="BYH347" s="182"/>
      <c r="BYI347" s="182"/>
      <c r="BYJ347" s="182"/>
      <c r="BYK347" s="182"/>
      <c r="BYL347" s="182"/>
      <c r="BYM347" s="182"/>
      <c r="BYN347" s="182"/>
      <c r="BYO347" s="182"/>
      <c r="BYP347" s="182"/>
      <c r="BYQ347" s="182"/>
      <c r="BYR347" s="182"/>
      <c r="BYS347" s="182"/>
      <c r="BYT347" s="182"/>
      <c r="BYU347" s="182"/>
      <c r="BYV347" s="182"/>
      <c r="BYW347" s="182"/>
      <c r="BYX347" s="182"/>
      <c r="BYY347" s="182"/>
      <c r="BYZ347" s="182"/>
      <c r="BZA347" s="182"/>
      <c r="BZB347" s="182"/>
      <c r="BZC347" s="182"/>
      <c r="BZD347" s="182"/>
      <c r="BZE347" s="182"/>
      <c r="BZF347" s="182"/>
      <c r="BZG347" s="182"/>
      <c r="BZH347" s="182"/>
      <c r="BZI347" s="182"/>
      <c r="BZJ347" s="182"/>
      <c r="BZK347" s="182"/>
      <c r="BZL347" s="182"/>
      <c r="BZM347" s="182"/>
      <c r="BZN347" s="182"/>
      <c r="BZO347" s="182"/>
      <c r="BZP347" s="182"/>
      <c r="BZQ347" s="182"/>
      <c r="BZR347" s="182"/>
      <c r="BZS347" s="182"/>
      <c r="BZT347" s="182"/>
      <c r="BZU347" s="182"/>
      <c r="BZV347" s="182"/>
      <c r="BZW347" s="182"/>
      <c r="BZX347" s="182"/>
      <c r="BZY347" s="182"/>
      <c r="BZZ347" s="182"/>
      <c r="CAA347" s="182"/>
      <c r="CAB347" s="182"/>
      <c r="CAC347" s="182"/>
      <c r="CAD347" s="182"/>
      <c r="CAE347" s="182"/>
      <c r="CAF347" s="182"/>
      <c r="CAG347" s="182"/>
      <c r="CAH347" s="182"/>
      <c r="CAI347" s="182"/>
      <c r="CAJ347" s="182"/>
      <c r="CAK347" s="182"/>
      <c r="CAL347" s="182"/>
      <c r="CAM347" s="182"/>
      <c r="CAN347" s="182"/>
      <c r="CAO347" s="182"/>
      <c r="CAP347" s="182"/>
      <c r="CAQ347" s="182"/>
      <c r="CAR347" s="182"/>
      <c r="CAS347" s="182"/>
      <c r="CAT347" s="182"/>
      <c r="CAU347" s="182"/>
      <c r="CAV347" s="182"/>
      <c r="CAW347" s="182"/>
      <c r="CAX347" s="182"/>
      <c r="CAY347" s="182"/>
      <c r="CAZ347" s="182"/>
      <c r="CBA347" s="182"/>
      <c r="CBB347" s="182"/>
      <c r="CBC347" s="182"/>
      <c r="CBD347" s="182"/>
      <c r="CBE347" s="182"/>
      <c r="CBF347" s="182"/>
      <c r="CBG347" s="182"/>
      <c r="CBH347" s="182"/>
      <c r="CBI347" s="182"/>
      <c r="CBJ347" s="182"/>
      <c r="CBK347" s="182"/>
      <c r="CBL347" s="182"/>
      <c r="CBM347" s="182"/>
      <c r="CBN347" s="182"/>
      <c r="CBO347" s="182"/>
      <c r="CBP347" s="182"/>
      <c r="CBQ347" s="182"/>
      <c r="CBR347" s="182"/>
      <c r="CBS347" s="182"/>
      <c r="CBT347" s="182"/>
      <c r="CBU347" s="182"/>
      <c r="CBV347" s="182"/>
      <c r="CBW347" s="182"/>
      <c r="CBX347" s="182"/>
      <c r="CBY347" s="182"/>
      <c r="CBZ347" s="182"/>
      <c r="CCA347" s="182"/>
      <c r="CCB347" s="182"/>
      <c r="CCC347" s="182"/>
      <c r="CCD347" s="182"/>
      <c r="CCE347" s="182"/>
      <c r="CCF347" s="182"/>
      <c r="CCG347" s="182"/>
      <c r="CCH347" s="182"/>
      <c r="CCI347" s="182"/>
      <c r="CCJ347" s="182"/>
      <c r="CCK347" s="182"/>
      <c r="CCL347" s="182"/>
      <c r="CCM347" s="182"/>
      <c r="CCN347" s="182"/>
      <c r="CCO347" s="182"/>
      <c r="CCP347" s="182"/>
      <c r="CCQ347" s="182"/>
      <c r="CCR347" s="182"/>
      <c r="CCS347" s="182"/>
      <c r="CCT347" s="182"/>
      <c r="CCU347" s="182"/>
      <c r="CCV347" s="182"/>
      <c r="CCW347" s="182"/>
      <c r="CCX347" s="182"/>
      <c r="CCY347" s="182"/>
      <c r="CCZ347" s="182"/>
      <c r="CDA347" s="182"/>
      <c r="CDB347" s="182"/>
      <c r="CDC347" s="182"/>
      <c r="CDD347" s="182"/>
      <c r="CDE347" s="182"/>
      <c r="CDF347" s="182"/>
      <c r="CDG347" s="182"/>
      <c r="CDH347" s="182"/>
      <c r="CDI347" s="182"/>
      <c r="CDJ347" s="182"/>
      <c r="CDK347" s="182"/>
      <c r="CDL347" s="182"/>
      <c r="CDM347" s="182"/>
      <c r="CDN347" s="182"/>
      <c r="CDO347" s="182"/>
      <c r="CDP347" s="182"/>
      <c r="CDQ347" s="182"/>
      <c r="CDR347" s="182"/>
      <c r="CDS347" s="182"/>
      <c r="CDT347" s="182"/>
      <c r="CDU347" s="182"/>
      <c r="CDV347" s="182"/>
      <c r="CDW347" s="182"/>
      <c r="CDX347" s="182"/>
      <c r="CDY347" s="182"/>
      <c r="CDZ347" s="182"/>
      <c r="CEA347" s="182"/>
      <c r="CEB347" s="182"/>
      <c r="CEC347" s="182"/>
      <c r="CED347" s="182"/>
      <c r="CEE347" s="182"/>
      <c r="CEF347" s="182"/>
      <c r="CEG347" s="182"/>
      <c r="CEH347" s="182"/>
      <c r="CEI347" s="182"/>
      <c r="CEJ347" s="182"/>
      <c r="CEK347" s="182"/>
      <c r="CEL347" s="182"/>
      <c r="CEM347" s="182"/>
      <c r="CEN347" s="182"/>
      <c r="CEO347" s="182"/>
      <c r="CEP347" s="182"/>
      <c r="CEQ347" s="182"/>
      <c r="CER347" s="182"/>
      <c r="CES347" s="182"/>
      <c r="CET347" s="182"/>
      <c r="CEU347" s="182"/>
      <c r="CEV347" s="182"/>
      <c r="CEW347" s="182"/>
      <c r="CEX347" s="182"/>
      <c r="CEY347" s="182"/>
      <c r="CEZ347" s="182"/>
      <c r="CFA347" s="182"/>
      <c r="CFB347" s="182"/>
      <c r="CFC347" s="182"/>
      <c r="CFD347" s="182"/>
      <c r="CFE347" s="182"/>
      <c r="CFF347" s="182"/>
      <c r="CFG347" s="182"/>
      <c r="CFH347" s="182"/>
      <c r="CFI347" s="182"/>
      <c r="CFJ347" s="182"/>
      <c r="CFK347" s="182"/>
      <c r="CFL347" s="182"/>
      <c r="CFM347" s="182"/>
      <c r="CFN347" s="182"/>
      <c r="CFO347" s="182"/>
      <c r="CFP347" s="182"/>
      <c r="CFQ347" s="182"/>
      <c r="CFR347" s="182"/>
      <c r="CFS347" s="182"/>
      <c r="CFT347" s="182"/>
      <c r="CFU347" s="182"/>
      <c r="CFV347" s="182"/>
      <c r="CFW347" s="182"/>
      <c r="CFX347" s="182"/>
      <c r="CFY347" s="182"/>
      <c r="CFZ347" s="182"/>
      <c r="CGA347" s="182"/>
      <c r="CGB347" s="182"/>
      <c r="CGC347" s="182"/>
      <c r="CGD347" s="182"/>
      <c r="CGE347" s="182"/>
      <c r="CGF347" s="182"/>
      <c r="CGG347" s="182"/>
      <c r="CGH347" s="182"/>
      <c r="CGI347" s="182"/>
      <c r="CGJ347" s="182"/>
      <c r="CGK347" s="182"/>
      <c r="CGL347" s="182"/>
      <c r="CGM347" s="182"/>
      <c r="CGN347" s="182"/>
      <c r="CGO347" s="182"/>
      <c r="CGP347" s="182"/>
      <c r="CGQ347" s="182"/>
      <c r="CGR347" s="182"/>
      <c r="CGS347" s="182"/>
      <c r="CGT347" s="182"/>
      <c r="CGU347" s="182"/>
      <c r="CGV347" s="182"/>
      <c r="CGW347" s="182"/>
      <c r="CGX347" s="182"/>
      <c r="CGY347" s="182"/>
      <c r="CGZ347" s="182"/>
      <c r="CHA347" s="182"/>
      <c r="CHB347" s="182"/>
      <c r="CHC347" s="182"/>
      <c r="CHD347" s="182"/>
      <c r="CHE347" s="182"/>
      <c r="CHF347" s="182"/>
      <c r="CHG347" s="182"/>
      <c r="CHH347" s="182"/>
      <c r="CHI347" s="182"/>
      <c r="CHJ347" s="182"/>
      <c r="CHK347" s="182"/>
      <c r="CHL347" s="182"/>
      <c r="CHM347" s="182"/>
      <c r="CHN347" s="182"/>
      <c r="CHO347" s="182"/>
      <c r="CHP347" s="182"/>
      <c r="CHQ347" s="182"/>
      <c r="CHR347" s="182"/>
      <c r="CHS347" s="182"/>
      <c r="CHT347" s="182"/>
      <c r="CHU347" s="182"/>
      <c r="CHV347" s="182"/>
      <c r="CHW347" s="182"/>
      <c r="CHX347" s="182"/>
      <c r="CHY347" s="182"/>
      <c r="CHZ347" s="182"/>
      <c r="CIA347" s="182"/>
      <c r="CIB347" s="182"/>
      <c r="CIC347" s="182"/>
      <c r="CID347" s="182"/>
      <c r="CIE347" s="182"/>
      <c r="CIF347" s="182"/>
      <c r="CIG347" s="182"/>
      <c r="CIH347" s="182"/>
      <c r="CII347" s="182"/>
      <c r="CIJ347" s="182"/>
      <c r="CIK347" s="182"/>
      <c r="CIL347" s="182"/>
      <c r="CIM347" s="182"/>
      <c r="CIN347" s="182"/>
      <c r="CIO347" s="182"/>
      <c r="CIP347" s="182"/>
      <c r="CIQ347" s="182"/>
      <c r="CIR347" s="182"/>
      <c r="CIS347" s="182"/>
      <c r="CIT347" s="182"/>
      <c r="CIU347" s="182"/>
      <c r="CIV347" s="182"/>
      <c r="CIW347" s="182"/>
      <c r="CIX347" s="182"/>
      <c r="CIY347" s="182"/>
      <c r="CIZ347" s="182"/>
      <c r="CJA347" s="182"/>
      <c r="CJB347" s="182"/>
      <c r="CJC347" s="182"/>
      <c r="CJD347" s="182"/>
      <c r="CJE347" s="182"/>
      <c r="CJF347" s="182"/>
      <c r="CJG347" s="182"/>
      <c r="CJH347" s="182"/>
      <c r="CJI347" s="182"/>
      <c r="CJJ347" s="182"/>
      <c r="CJK347" s="182"/>
      <c r="CJL347" s="182"/>
      <c r="CJM347" s="182"/>
      <c r="CJN347" s="182"/>
      <c r="CJO347" s="182"/>
      <c r="CJP347" s="182"/>
      <c r="CJQ347" s="182"/>
      <c r="CJR347" s="182"/>
      <c r="CJS347" s="182"/>
      <c r="CJT347" s="182"/>
      <c r="CJU347" s="182"/>
      <c r="CJV347" s="182"/>
      <c r="CJW347" s="182"/>
      <c r="CJX347" s="182"/>
      <c r="CJY347" s="182"/>
      <c r="CJZ347" s="182"/>
      <c r="CKA347" s="182"/>
      <c r="CKB347" s="182"/>
      <c r="CKC347" s="182"/>
      <c r="CKD347" s="182"/>
      <c r="CKE347" s="182"/>
      <c r="CKF347" s="182"/>
      <c r="CKG347" s="182"/>
      <c r="CKH347" s="182"/>
      <c r="CKI347" s="182"/>
      <c r="CKJ347" s="182"/>
      <c r="CKK347" s="182"/>
      <c r="CKL347" s="182"/>
      <c r="CKM347" s="182"/>
      <c r="CKN347" s="182"/>
      <c r="CKO347" s="182"/>
      <c r="CKP347" s="182"/>
      <c r="CKQ347" s="182"/>
      <c r="CKR347" s="182"/>
      <c r="CKS347" s="182"/>
      <c r="CKT347" s="182"/>
      <c r="CKU347" s="182"/>
      <c r="CKV347" s="182"/>
      <c r="CKW347" s="182"/>
      <c r="CKX347" s="182"/>
      <c r="CKY347" s="182"/>
      <c r="CKZ347" s="182"/>
      <c r="CLA347" s="182"/>
      <c r="CLB347" s="182"/>
      <c r="CLC347" s="182"/>
      <c r="CLD347" s="182"/>
      <c r="CLE347" s="182"/>
      <c r="CLF347" s="182"/>
      <c r="CLG347" s="182"/>
      <c r="CLH347" s="182"/>
      <c r="CLI347" s="182"/>
      <c r="CLJ347" s="182"/>
      <c r="CLK347" s="182"/>
      <c r="CLL347" s="182"/>
      <c r="CLM347" s="182"/>
      <c r="CLN347" s="182"/>
      <c r="CLO347" s="182"/>
      <c r="CLP347" s="182"/>
      <c r="CLQ347" s="182"/>
      <c r="CLR347" s="182"/>
      <c r="CLS347" s="182"/>
      <c r="CLT347" s="182"/>
      <c r="CLU347" s="182"/>
      <c r="CLV347" s="182"/>
      <c r="CLW347" s="182"/>
      <c r="CLX347" s="182"/>
      <c r="CLY347" s="182"/>
      <c r="CLZ347" s="182"/>
      <c r="CMA347" s="182"/>
      <c r="CMB347" s="182"/>
      <c r="CMC347" s="182"/>
      <c r="CMD347" s="182"/>
      <c r="CME347" s="182"/>
      <c r="CMF347" s="182"/>
      <c r="CMG347" s="182"/>
      <c r="CMH347" s="182"/>
      <c r="CMI347" s="182"/>
      <c r="CMJ347" s="182"/>
      <c r="CMK347" s="182"/>
      <c r="CML347" s="182"/>
      <c r="CMM347" s="182"/>
      <c r="CMN347" s="182"/>
      <c r="CMO347" s="182"/>
      <c r="CMP347" s="182"/>
      <c r="CMQ347" s="182"/>
      <c r="CMR347" s="182"/>
      <c r="CMS347" s="182"/>
      <c r="CMT347" s="182"/>
      <c r="CMU347" s="182"/>
      <c r="CMV347" s="182"/>
      <c r="CMW347" s="182"/>
      <c r="CMX347" s="182"/>
      <c r="CMY347" s="182"/>
      <c r="CMZ347" s="182"/>
      <c r="CNA347" s="182"/>
      <c r="CNB347" s="182"/>
      <c r="CNC347" s="182"/>
      <c r="CND347" s="182"/>
      <c r="CNE347" s="182"/>
      <c r="CNF347" s="182"/>
      <c r="CNG347" s="182"/>
      <c r="CNH347" s="182"/>
      <c r="CNI347" s="182"/>
      <c r="CNJ347" s="182"/>
      <c r="CNK347" s="182"/>
      <c r="CNL347" s="182"/>
      <c r="CNM347" s="182"/>
      <c r="CNN347" s="182"/>
      <c r="CNO347" s="182"/>
      <c r="CNP347" s="182"/>
      <c r="CNQ347" s="182"/>
      <c r="CNR347" s="182"/>
      <c r="CNS347" s="182"/>
      <c r="CNT347" s="182"/>
      <c r="CNU347" s="182"/>
      <c r="CNV347" s="182"/>
      <c r="CNW347" s="182"/>
      <c r="CNX347" s="182"/>
      <c r="CNY347" s="182"/>
      <c r="CNZ347" s="182"/>
      <c r="COA347" s="182"/>
      <c r="COB347" s="182"/>
      <c r="COC347" s="182"/>
      <c r="COD347" s="182"/>
      <c r="COE347" s="182"/>
      <c r="COF347" s="182"/>
      <c r="COG347" s="182"/>
      <c r="COH347" s="182"/>
      <c r="COI347" s="182"/>
      <c r="COJ347" s="182"/>
      <c r="COK347" s="182"/>
      <c r="COL347" s="182"/>
      <c r="COM347" s="182"/>
      <c r="CON347" s="182"/>
      <c r="COO347" s="182"/>
      <c r="COP347" s="182"/>
      <c r="COQ347" s="182"/>
      <c r="COR347" s="182"/>
      <c r="COS347" s="182"/>
      <c r="COT347" s="182"/>
      <c r="COU347" s="182"/>
      <c r="COV347" s="182"/>
      <c r="COW347" s="182"/>
      <c r="COX347" s="182"/>
      <c r="COY347" s="182"/>
      <c r="COZ347" s="182"/>
      <c r="CPA347" s="182"/>
      <c r="CPB347" s="182"/>
      <c r="CPC347" s="182"/>
      <c r="CPD347" s="182"/>
      <c r="CPE347" s="182"/>
      <c r="CPF347" s="182"/>
      <c r="CPG347" s="182"/>
      <c r="CPH347" s="182"/>
      <c r="CPI347" s="182"/>
      <c r="CPJ347" s="182"/>
      <c r="CPK347" s="182"/>
      <c r="CPL347" s="182"/>
      <c r="CPM347" s="182"/>
      <c r="CPN347" s="182"/>
      <c r="CPO347" s="182"/>
      <c r="CPP347" s="182"/>
      <c r="CPQ347" s="182"/>
      <c r="CPR347" s="182"/>
      <c r="CPS347" s="182"/>
      <c r="CPT347" s="182"/>
      <c r="CPU347" s="182"/>
      <c r="CPV347" s="182"/>
      <c r="CPW347" s="182"/>
      <c r="CPX347" s="182"/>
      <c r="CPY347" s="182"/>
      <c r="CPZ347" s="182"/>
      <c r="CQA347" s="182"/>
      <c r="CQB347" s="182"/>
      <c r="CQC347" s="182"/>
      <c r="CQD347" s="182"/>
      <c r="CQE347" s="182"/>
      <c r="CQF347" s="182"/>
      <c r="CQG347" s="182"/>
      <c r="CQH347" s="182"/>
      <c r="CQI347" s="182"/>
      <c r="CQJ347" s="182"/>
      <c r="CQK347" s="182"/>
      <c r="CQL347" s="182"/>
      <c r="CQM347" s="182"/>
      <c r="CQN347" s="182"/>
      <c r="CQO347" s="182"/>
      <c r="CQP347" s="182"/>
      <c r="CQQ347" s="182"/>
      <c r="CQR347" s="182"/>
      <c r="CQS347" s="182"/>
      <c r="CQT347" s="182"/>
      <c r="CQU347" s="182"/>
      <c r="CQV347" s="182"/>
      <c r="CQW347" s="182"/>
      <c r="CQX347" s="182"/>
      <c r="CQY347" s="182"/>
      <c r="CQZ347" s="182"/>
      <c r="CRA347" s="182"/>
      <c r="CRB347" s="182"/>
      <c r="CRC347" s="182"/>
      <c r="CRD347" s="182"/>
      <c r="CRE347" s="182"/>
      <c r="CRF347" s="182"/>
      <c r="CRG347" s="182"/>
      <c r="CRH347" s="182"/>
      <c r="CRI347" s="182"/>
      <c r="CRJ347" s="182"/>
      <c r="CRK347" s="182"/>
      <c r="CRL347" s="182"/>
      <c r="CRM347" s="182"/>
      <c r="CRN347" s="182"/>
      <c r="CRO347" s="182"/>
      <c r="CRP347" s="182"/>
      <c r="CRQ347" s="182"/>
      <c r="CRR347" s="182"/>
      <c r="CRS347" s="182"/>
      <c r="CRT347" s="182"/>
      <c r="CRU347" s="182"/>
      <c r="CRV347" s="182"/>
      <c r="CRW347" s="182"/>
      <c r="CRX347" s="182"/>
      <c r="CRY347" s="182"/>
      <c r="CRZ347" s="182"/>
      <c r="CSA347" s="182"/>
      <c r="CSB347" s="182"/>
      <c r="CSC347" s="182"/>
      <c r="CSD347" s="182"/>
      <c r="CSE347" s="182"/>
      <c r="CSF347" s="182"/>
      <c r="CSG347" s="182"/>
      <c r="CSH347" s="182"/>
      <c r="CSI347" s="182"/>
      <c r="CSJ347" s="182"/>
      <c r="CSK347" s="182"/>
      <c r="CSL347" s="182"/>
      <c r="CSM347" s="182"/>
      <c r="CSN347" s="182"/>
      <c r="CSO347" s="182"/>
      <c r="CSP347" s="182"/>
      <c r="CSQ347" s="182"/>
      <c r="CSR347" s="182"/>
      <c r="CSS347" s="182"/>
      <c r="CST347" s="182"/>
      <c r="CSU347" s="182"/>
      <c r="CSV347" s="182"/>
      <c r="CSW347" s="182"/>
      <c r="CSX347" s="182"/>
      <c r="CSY347" s="182"/>
      <c r="CSZ347" s="182"/>
      <c r="CTA347" s="182"/>
      <c r="CTB347" s="182"/>
      <c r="CTC347" s="182"/>
      <c r="CTD347" s="182"/>
      <c r="CTE347" s="182"/>
      <c r="CTF347" s="182"/>
      <c r="CTG347" s="182"/>
      <c r="CTH347" s="182"/>
      <c r="CTI347" s="182"/>
      <c r="CTJ347" s="182"/>
      <c r="CTK347" s="182"/>
      <c r="CTL347" s="182"/>
      <c r="CTM347" s="182"/>
      <c r="CTN347" s="182"/>
      <c r="CTO347" s="182"/>
      <c r="CTP347" s="182"/>
      <c r="CTQ347" s="182"/>
      <c r="CTR347" s="182"/>
      <c r="CTS347" s="182"/>
      <c r="CTT347" s="182"/>
      <c r="CTU347" s="182"/>
      <c r="CTV347" s="182"/>
      <c r="CTW347" s="182"/>
      <c r="CTX347" s="182"/>
      <c r="CTY347" s="182"/>
      <c r="CTZ347" s="182"/>
      <c r="CUA347" s="182"/>
      <c r="CUB347" s="182"/>
      <c r="CUC347" s="182"/>
      <c r="CUD347" s="182"/>
      <c r="CUE347" s="182"/>
      <c r="CUF347" s="182"/>
      <c r="CUG347" s="182"/>
      <c r="CUH347" s="182"/>
      <c r="CUI347" s="182"/>
      <c r="CUJ347" s="182"/>
      <c r="CUK347" s="182"/>
      <c r="CUL347" s="182"/>
      <c r="CUM347" s="182"/>
      <c r="CUN347" s="182"/>
      <c r="CUO347" s="182"/>
      <c r="CUP347" s="182"/>
      <c r="CUQ347" s="182"/>
      <c r="CUR347" s="182"/>
      <c r="CUS347" s="182"/>
      <c r="CUT347" s="182"/>
      <c r="CUU347" s="182"/>
      <c r="CUV347" s="182"/>
      <c r="CUW347" s="182"/>
      <c r="CUX347" s="182"/>
      <c r="CUY347" s="182"/>
      <c r="CUZ347" s="182"/>
      <c r="CVA347" s="182"/>
      <c r="CVB347" s="182"/>
      <c r="CVC347" s="182"/>
      <c r="CVD347" s="182"/>
      <c r="CVE347" s="182"/>
      <c r="CVF347" s="182"/>
      <c r="CVG347" s="182"/>
      <c r="CVH347" s="182"/>
      <c r="CVI347" s="182"/>
      <c r="CVJ347" s="182"/>
      <c r="CVK347" s="182"/>
      <c r="CVL347" s="182"/>
      <c r="CVM347" s="182"/>
      <c r="CVN347" s="182"/>
      <c r="CVO347" s="182"/>
      <c r="CVP347" s="182"/>
      <c r="CVQ347" s="182"/>
      <c r="CVR347" s="182"/>
      <c r="CVS347" s="182"/>
      <c r="CVT347" s="182"/>
      <c r="CVU347" s="182"/>
      <c r="CVV347" s="182"/>
      <c r="CVW347" s="182"/>
      <c r="CVX347" s="182"/>
      <c r="CVY347" s="182"/>
      <c r="CVZ347" s="182"/>
      <c r="CWA347" s="182"/>
      <c r="CWB347" s="182"/>
      <c r="CWC347" s="182"/>
      <c r="CWD347" s="182"/>
      <c r="CWE347" s="182"/>
      <c r="CWF347" s="182"/>
      <c r="CWG347" s="182"/>
      <c r="CWH347" s="182"/>
      <c r="CWI347" s="182"/>
      <c r="CWJ347" s="182"/>
      <c r="CWK347" s="182"/>
      <c r="CWL347" s="182"/>
      <c r="CWM347" s="182"/>
      <c r="CWN347" s="182"/>
      <c r="CWO347" s="182"/>
      <c r="CWP347" s="182"/>
      <c r="CWQ347" s="182"/>
      <c r="CWR347" s="182"/>
      <c r="CWS347" s="182"/>
      <c r="CWT347" s="182"/>
      <c r="CWU347" s="182"/>
      <c r="CWV347" s="182"/>
      <c r="CWW347" s="182"/>
      <c r="CWX347" s="182"/>
      <c r="CWY347" s="182"/>
      <c r="CWZ347" s="182"/>
      <c r="CXA347" s="182"/>
      <c r="CXB347" s="182"/>
      <c r="CXC347" s="182"/>
      <c r="CXD347" s="182"/>
      <c r="CXE347" s="182"/>
      <c r="CXF347" s="182"/>
      <c r="CXG347" s="182"/>
      <c r="CXH347" s="182"/>
      <c r="CXI347" s="182"/>
      <c r="CXJ347" s="182"/>
      <c r="CXK347" s="182"/>
      <c r="CXL347" s="182"/>
      <c r="CXM347" s="182"/>
      <c r="CXN347" s="182"/>
      <c r="CXO347" s="182"/>
      <c r="CXP347" s="182"/>
      <c r="CXQ347" s="182"/>
      <c r="CXR347" s="182"/>
      <c r="CXS347" s="182"/>
      <c r="CXT347" s="182"/>
      <c r="CXU347" s="182"/>
      <c r="CXV347" s="182"/>
      <c r="CXW347" s="182"/>
      <c r="CXX347" s="182"/>
      <c r="CXY347" s="182"/>
      <c r="CXZ347" s="182"/>
      <c r="CYA347" s="182"/>
      <c r="CYB347" s="182"/>
      <c r="CYC347" s="182"/>
      <c r="CYD347" s="182"/>
      <c r="CYE347" s="182"/>
      <c r="CYF347" s="182"/>
      <c r="CYG347" s="182"/>
      <c r="CYH347" s="182"/>
      <c r="CYI347" s="182"/>
      <c r="CYJ347" s="182"/>
      <c r="CYK347" s="182"/>
      <c r="CYL347" s="182"/>
      <c r="CYM347" s="182"/>
      <c r="CYN347" s="182"/>
      <c r="CYO347" s="182"/>
      <c r="CYP347" s="182"/>
      <c r="CYQ347" s="182"/>
      <c r="CYR347" s="182"/>
      <c r="CYS347" s="182"/>
      <c r="CYT347" s="182"/>
      <c r="CYU347" s="182"/>
      <c r="CYV347" s="182"/>
      <c r="CYW347" s="182"/>
      <c r="CYX347" s="182"/>
      <c r="CYY347" s="182"/>
      <c r="CYZ347" s="182"/>
      <c r="CZA347" s="182"/>
      <c r="CZB347" s="182"/>
      <c r="CZC347" s="182"/>
      <c r="CZD347" s="182"/>
      <c r="CZE347" s="182"/>
      <c r="CZF347" s="182"/>
      <c r="CZG347" s="182"/>
      <c r="CZH347" s="182"/>
      <c r="CZI347" s="182"/>
      <c r="CZJ347" s="182"/>
      <c r="CZK347" s="182"/>
      <c r="CZL347" s="182"/>
      <c r="CZM347" s="182"/>
      <c r="CZN347" s="182"/>
      <c r="CZO347" s="182"/>
      <c r="CZP347" s="182"/>
      <c r="CZQ347" s="182"/>
      <c r="CZR347" s="182"/>
      <c r="CZS347" s="182"/>
      <c r="CZT347" s="182"/>
      <c r="CZU347" s="182"/>
      <c r="CZV347" s="182"/>
      <c r="CZW347" s="182"/>
      <c r="CZX347" s="182"/>
      <c r="CZY347" s="182"/>
      <c r="CZZ347" s="182"/>
      <c r="DAA347" s="182"/>
      <c r="DAB347" s="182"/>
      <c r="DAC347" s="182"/>
      <c r="DAD347" s="182"/>
      <c r="DAE347" s="182"/>
      <c r="DAF347" s="182"/>
      <c r="DAG347" s="182"/>
      <c r="DAH347" s="182"/>
      <c r="DAI347" s="182"/>
      <c r="DAJ347" s="182"/>
      <c r="DAK347" s="182"/>
      <c r="DAL347" s="182"/>
      <c r="DAM347" s="182"/>
      <c r="DAN347" s="182"/>
      <c r="DAO347" s="182"/>
      <c r="DAP347" s="182"/>
      <c r="DAQ347" s="182"/>
      <c r="DAR347" s="182"/>
      <c r="DAS347" s="182"/>
      <c r="DAT347" s="182"/>
      <c r="DAU347" s="182"/>
      <c r="DAV347" s="182"/>
      <c r="DAW347" s="182"/>
      <c r="DAX347" s="182"/>
      <c r="DAY347" s="182"/>
      <c r="DAZ347" s="182"/>
      <c r="DBA347" s="182"/>
      <c r="DBB347" s="182"/>
      <c r="DBC347" s="182"/>
      <c r="DBD347" s="182"/>
      <c r="DBE347" s="182"/>
      <c r="DBF347" s="182"/>
      <c r="DBG347" s="182"/>
      <c r="DBH347" s="182"/>
      <c r="DBI347" s="182"/>
      <c r="DBJ347" s="182"/>
      <c r="DBK347" s="182"/>
      <c r="DBL347" s="182"/>
      <c r="DBM347" s="182"/>
      <c r="DBN347" s="182"/>
      <c r="DBO347" s="182"/>
      <c r="DBP347" s="182"/>
      <c r="DBQ347" s="182"/>
      <c r="DBR347" s="182"/>
      <c r="DBS347" s="182"/>
      <c r="DBT347" s="182"/>
      <c r="DBU347" s="182"/>
      <c r="DBV347" s="182"/>
      <c r="DBW347" s="182"/>
      <c r="DBX347" s="182"/>
      <c r="DBY347" s="182"/>
      <c r="DBZ347" s="182"/>
      <c r="DCA347" s="182"/>
      <c r="DCB347" s="182"/>
      <c r="DCC347" s="182"/>
      <c r="DCD347" s="182"/>
      <c r="DCE347" s="182"/>
      <c r="DCF347" s="182"/>
      <c r="DCG347" s="182"/>
      <c r="DCH347" s="182"/>
      <c r="DCI347" s="182"/>
      <c r="DCJ347" s="182"/>
      <c r="DCK347" s="182"/>
      <c r="DCL347" s="182"/>
      <c r="DCM347" s="182"/>
      <c r="DCN347" s="182"/>
      <c r="DCO347" s="182"/>
      <c r="DCP347" s="182"/>
      <c r="DCQ347" s="182"/>
      <c r="DCR347" s="182"/>
      <c r="DCS347" s="182"/>
      <c r="DCT347" s="182"/>
      <c r="DCU347" s="182"/>
      <c r="DCV347" s="182"/>
      <c r="DCW347" s="182"/>
      <c r="DCX347" s="182"/>
      <c r="DCY347" s="182"/>
      <c r="DCZ347" s="182"/>
      <c r="DDA347" s="182"/>
      <c r="DDB347" s="182"/>
      <c r="DDC347" s="182"/>
      <c r="DDD347" s="182"/>
      <c r="DDE347" s="182"/>
      <c r="DDF347" s="182"/>
      <c r="DDG347" s="182"/>
      <c r="DDH347" s="182"/>
      <c r="DDI347" s="182"/>
      <c r="DDJ347" s="182"/>
      <c r="DDK347" s="182"/>
      <c r="DDL347" s="182"/>
      <c r="DDM347" s="182"/>
      <c r="DDN347" s="182"/>
      <c r="DDO347" s="182"/>
      <c r="DDP347" s="182"/>
      <c r="DDQ347" s="182"/>
      <c r="DDR347" s="182"/>
      <c r="DDS347" s="182"/>
      <c r="DDT347" s="182"/>
      <c r="DDU347" s="182"/>
      <c r="DDV347" s="182"/>
      <c r="DDW347" s="182"/>
      <c r="DDX347" s="182"/>
      <c r="DDY347" s="182"/>
      <c r="DDZ347" s="182"/>
      <c r="DEA347" s="182"/>
      <c r="DEB347" s="182"/>
      <c r="DEC347" s="182"/>
      <c r="DED347" s="182"/>
      <c r="DEE347" s="182"/>
      <c r="DEF347" s="182"/>
      <c r="DEG347" s="182"/>
      <c r="DEH347" s="182"/>
      <c r="DEI347" s="182"/>
      <c r="DEJ347" s="182"/>
      <c r="DEK347" s="182"/>
      <c r="DEL347" s="182"/>
      <c r="DEM347" s="182"/>
      <c r="DEN347" s="182"/>
      <c r="DEO347" s="182"/>
      <c r="DEP347" s="182"/>
      <c r="DEQ347" s="182"/>
      <c r="DER347" s="182"/>
      <c r="DES347" s="182"/>
      <c r="DET347" s="182"/>
      <c r="DEU347" s="182"/>
      <c r="DEV347" s="182"/>
      <c r="DEW347" s="182"/>
      <c r="DEX347" s="182"/>
      <c r="DEY347" s="182"/>
      <c r="DEZ347" s="182"/>
      <c r="DFA347" s="182"/>
      <c r="DFB347" s="182"/>
      <c r="DFC347" s="182"/>
      <c r="DFD347" s="182"/>
      <c r="DFE347" s="182"/>
      <c r="DFF347" s="182"/>
      <c r="DFG347" s="182"/>
      <c r="DFH347" s="182"/>
      <c r="DFI347" s="182"/>
      <c r="DFJ347" s="182"/>
      <c r="DFK347" s="182"/>
      <c r="DFL347" s="182"/>
      <c r="DFM347" s="182"/>
      <c r="DFN347" s="182"/>
      <c r="DFO347" s="182"/>
      <c r="DFP347" s="182"/>
      <c r="DFQ347" s="182"/>
      <c r="DFR347" s="182"/>
      <c r="DFS347" s="182"/>
      <c r="DFT347" s="182"/>
      <c r="DFU347" s="182"/>
      <c r="DFV347" s="182"/>
      <c r="DFW347" s="182"/>
      <c r="DFX347" s="182"/>
      <c r="DFY347" s="182"/>
      <c r="DFZ347" s="182"/>
      <c r="DGA347" s="182"/>
      <c r="DGB347" s="182"/>
      <c r="DGC347" s="182"/>
      <c r="DGD347" s="182"/>
      <c r="DGE347" s="182"/>
      <c r="DGF347" s="182"/>
      <c r="DGG347" s="182"/>
      <c r="DGH347" s="182"/>
      <c r="DGI347" s="182"/>
      <c r="DGJ347" s="182"/>
      <c r="DGK347" s="182"/>
      <c r="DGL347" s="182"/>
      <c r="DGM347" s="182"/>
      <c r="DGN347" s="182"/>
      <c r="DGO347" s="182"/>
      <c r="DGP347" s="182"/>
      <c r="DGQ347" s="182"/>
      <c r="DGR347" s="182"/>
      <c r="DGS347" s="182"/>
      <c r="DGT347" s="182"/>
      <c r="DGU347" s="182"/>
      <c r="DGV347" s="182"/>
      <c r="DGW347" s="182"/>
      <c r="DGX347" s="182"/>
      <c r="DGY347" s="182"/>
      <c r="DGZ347" s="182"/>
      <c r="DHA347" s="182"/>
      <c r="DHB347" s="182"/>
      <c r="DHC347" s="182"/>
      <c r="DHD347" s="182"/>
      <c r="DHE347" s="182"/>
      <c r="DHF347" s="182"/>
      <c r="DHG347" s="182"/>
      <c r="DHH347" s="182"/>
      <c r="DHI347" s="182"/>
      <c r="DHJ347" s="182"/>
      <c r="DHK347" s="182"/>
      <c r="DHL347" s="182"/>
      <c r="DHM347" s="182"/>
      <c r="DHN347" s="182"/>
      <c r="DHO347" s="182"/>
      <c r="DHP347" s="182"/>
      <c r="DHQ347" s="182"/>
      <c r="DHR347" s="182"/>
      <c r="DHS347" s="182"/>
      <c r="DHT347" s="182"/>
      <c r="DHU347" s="182"/>
      <c r="DHV347" s="182"/>
      <c r="DHW347" s="182"/>
      <c r="DHX347" s="182"/>
      <c r="DHY347" s="182"/>
      <c r="DHZ347" s="182"/>
      <c r="DIA347" s="182"/>
      <c r="DIB347" s="182"/>
      <c r="DIC347" s="182"/>
      <c r="DID347" s="182"/>
      <c r="DIE347" s="182"/>
      <c r="DIF347" s="182"/>
      <c r="DIG347" s="182"/>
      <c r="DIH347" s="182"/>
      <c r="DII347" s="182"/>
      <c r="DIJ347" s="182"/>
      <c r="DIK347" s="182"/>
      <c r="DIL347" s="182"/>
      <c r="DIM347" s="182"/>
      <c r="DIN347" s="182"/>
      <c r="DIO347" s="182"/>
      <c r="DIP347" s="182"/>
      <c r="DIQ347" s="182"/>
      <c r="DIR347" s="182"/>
      <c r="DIS347" s="182"/>
      <c r="DIT347" s="182"/>
      <c r="DIU347" s="182"/>
      <c r="DIV347" s="182"/>
      <c r="DIW347" s="182"/>
      <c r="DIX347" s="182"/>
      <c r="DIY347" s="182"/>
      <c r="DIZ347" s="182"/>
      <c r="DJA347" s="182"/>
      <c r="DJB347" s="182"/>
      <c r="DJC347" s="182"/>
      <c r="DJD347" s="182"/>
      <c r="DJE347" s="182"/>
      <c r="DJF347" s="182"/>
      <c r="DJG347" s="182"/>
      <c r="DJH347" s="182"/>
      <c r="DJI347" s="182"/>
      <c r="DJJ347" s="182"/>
      <c r="DJK347" s="182"/>
      <c r="DJL347" s="182"/>
      <c r="DJM347" s="182"/>
      <c r="DJN347" s="182"/>
      <c r="DJO347" s="182"/>
      <c r="DJP347" s="182"/>
      <c r="DJQ347" s="182"/>
      <c r="DJR347" s="182"/>
      <c r="DJS347" s="182"/>
      <c r="DJT347" s="182"/>
      <c r="DJU347" s="182"/>
      <c r="DJV347" s="182"/>
      <c r="DJW347" s="182"/>
      <c r="DJX347" s="182"/>
      <c r="DJY347" s="182"/>
      <c r="DJZ347" s="182"/>
      <c r="DKA347" s="182"/>
      <c r="DKB347" s="182"/>
      <c r="DKC347" s="182"/>
      <c r="DKD347" s="182"/>
      <c r="DKE347" s="182"/>
      <c r="DKF347" s="182"/>
      <c r="DKG347" s="182"/>
      <c r="DKH347" s="182"/>
      <c r="DKI347" s="182"/>
      <c r="DKJ347" s="182"/>
      <c r="DKK347" s="182"/>
      <c r="DKL347" s="182"/>
      <c r="DKM347" s="182"/>
      <c r="DKN347" s="182"/>
      <c r="DKO347" s="182"/>
      <c r="DKP347" s="182"/>
      <c r="DKQ347" s="182"/>
      <c r="DKR347" s="182"/>
      <c r="DKS347" s="182"/>
      <c r="DKT347" s="182"/>
      <c r="DKU347" s="182"/>
      <c r="DKV347" s="182"/>
      <c r="DKW347" s="182"/>
      <c r="DKX347" s="182"/>
      <c r="DKY347" s="182"/>
      <c r="DKZ347" s="182"/>
      <c r="DLA347" s="182"/>
      <c r="DLB347" s="182"/>
      <c r="DLC347" s="182"/>
      <c r="DLD347" s="182"/>
      <c r="DLE347" s="182"/>
      <c r="DLF347" s="182"/>
      <c r="DLG347" s="182"/>
      <c r="DLH347" s="182"/>
      <c r="DLI347" s="182"/>
      <c r="DLJ347" s="182"/>
      <c r="DLK347" s="182"/>
      <c r="DLL347" s="182"/>
      <c r="DLM347" s="182"/>
      <c r="DLN347" s="182"/>
      <c r="DLO347" s="182"/>
      <c r="DLP347" s="182"/>
      <c r="DLQ347" s="182"/>
      <c r="DLR347" s="182"/>
      <c r="DLS347" s="182"/>
      <c r="DLT347" s="182"/>
      <c r="DLU347" s="182"/>
      <c r="DLV347" s="182"/>
      <c r="DLW347" s="182"/>
      <c r="DLX347" s="182"/>
      <c r="DLY347" s="182"/>
      <c r="DLZ347" s="182"/>
      <c r="DMA347" s="182"/>
      <c r="DMB347" s="182"/>
      <c r="DMC347" s="182"/>
      <c r="DMD347" s="182"/>
      <c r="DME347" s="182"/>
      <c r="DMF347" s="182"/>
      <c r="DMG347" s="182"/>
      <c r="DMH347" s="182"/>
      <c r="DMI347" s="182"/>
      <c r="DMJ347" s="182"/>
      <c r="DMK347" s="182"/>
      <c r="DML347" s="182"/>
      <c r="DMM347" s="182"/>
      <c r="DMN347" s="182"/>
      <c r="DMO347" s="182"/>
      <c r="DMP347" s="182"/>
      <c r="DMQ347" s="182"/>
      <c r="DMR347" s="182"/>
      <c r="DMS347" s="182"/>
      <c r="DMT347" s="182"/>
      <c r="DMU347" s="182"/>
      <c r="DMV347" s="182"/>
      <c r="DMW347" s="182"/>
      <c r="DMX347" s="182"/>
      <c r="DMY347" s="182"/>
      <c r="DMZ347" s="182"/>
      <c r="DNA347" s="182"/>
      <c r="DNB347" s="182"/>
      <c r="DNC347" s="182"/>
      <c r="DND347" s="182"/>
      <c r="DNE347" s="182"/>
      <c r="DNF347" s="182"/>
      <c r="DNG347" s="182"/>
      <c r="DNH347" s="182"/>
      <c r="DNI347" s="182"/>
      <c r="DNJ347" s="182"/>
      <c r="DNK347" s="182"/>
      <c r="DNL347" s="182"/>
      <c r="DNM347" s="182"/>
      <c r="DNN347" s="182"/>
      <c r="DNO347" s="182"/>
      <c r="DNP347" s="182"/>
      <c r="DNQ347" s="182"/>
      <c r="DNR347" s="182"/>
      <c r="DNS347" s="182"/>
      <c r="DNT347" s="182"/>
      <c r="DNU347" s="182"/>
      <c r="DNV347" s="182"/>
      <c r="DNW347" s="182"/>
      <c r="DNX347" s="182"/>
      <c r="DNY347" s="182"/>
      <c r="DNZ347" s="182"/>
      <c r="DOA347" s="182"/>
      <c r="DOB347" s="182"/>
      <c r="DOC347" s="182"/>
      <c r="DOD347" s="182"/>
      <c r="DOE347" s="182"/>
      <c r="DOF347" s="182"/>
      <c r="DOG347" s="182"/>
      <c r="DOH347" s="182"/>
      <c r="DOI347" s="182"/>
      <c r="DOJ347" s="182"/>
      <c r="DOK347" s="182"/>
      <c r="DOL347" s="182"/>
      <c r="DOM347" s="182"/>
      <c r="DON347" s="182"/>
      <c r="DOO347" s="182"/>
      <c r="DOP347" s="182"/>
      <c r="DOQ347" s="182"/>
      <c r="DOR347" s="182"/>
      <c r="DOS347" s="182"/>
      <c r="DOT347" s="182"/>
      <c r="DOU347" s="182"/>
      <c r="DOV347" s="182"/>
      <c r="DOW347" s="182"/>
      <c r="DOX347" s="182"/>
      <c r="DOY347" s="182"/>
      <c r="DOZ347" s="182"/>
      <c r="DPA347" s="182"/>
      <c r="DPB347" s="182"/>
      <c r="DPC347" s="182"/>
      <c r="DPD347" s="182"/>
      <c r="DPE347" s="182"/>
      <c r="DPF347" s="182"/>
      <c r="DPG347" s="182"/>
      <c r="DPH347" s="182"/>
      <c r="DPI347" s="182"/>
      <c r="DPJ347" s="182"/>
      <c r="DPK347" s="182"/>
      <c r="DPL347" s="182"/>
      <c r="DPM347" s="182"/>
      <c r="DPN347" s="182"/>
      <c r="DPO347" s="182"/>
      <c r="DPP347" s="182"/>
      <c r="DPQ347" s="182"/>
      <c r="DPR347" s="182"/>
      <c r="DPS347" s="182"/>
      <c r="DPT347" s="182"/>
      <c r="DPU347" s="182"/>
      <c r="DPV347" s="182"/>
      <c r="DPW347" s="182"/>
      <c r="DPX347" s="182"/>
      <c r="DPY347" s="182"/>
      <c r="DPZ347" s="182"/>
      <c r="DQA347" s="182"/>
      <c r="DQB347" s="182"/>
      <c r="DQC347" s="182"/>
      <c r="DQD347" s="182"/>
      <c r="DQE347" s="182"/>
      <c r="DQF347" s="182"/>
      <c r="DQG347" s="182"/>
      <c r="DQH347" s="182"/>
      <c r="DQI347" s="182"/>
      <c r="DQJ347" s="182"/>
      <c r="DQK347" s="182"/>
      <c r="DQL347" s="182"/>
      <c r="DQM347" s="182"/>
      <c r="DQN347" s="182"/>
      <c r="DQO347" s="182"/>
      <c r="DQP347" s="182"/>
      <c r="DQQ347" s="182"/>
      <c r="DQR347" s="182"/>
      <c r="DQS347" s="182"/>
      <c r="DQT347" s="182"/>
      <c r="DQU347" s="182"/>
      <c r="DQV347" s="182"/>
      <c r="DQW347" s="182"/>
      <c r="DQX347" s="182"/>
      <c r="DQY347" s="182"/>
      <c r="DQZ347" s="182"/>
      <c r="DRA347" s="182"/>
      <c r="DRB347" s="182"/>
      <c r="DRC347" s="182"/>
      <c r="DRD347" s="182"/>
      <c r="DRE347" s="182"/>
      <c r="DRF347" s="182"/>
      <c r="DRG347" s="182"/>
      <c r="DRH347" s="182"/>
      <c r="DRI347" s="182"/>
      <c r="DRJ347" s="182"/>
      <c r="DRK347" s="182"/>
      <c r="DRL347" s="182"/>
      <c r="DRM347" s="182"/>
      <c r="DRN347" s="182"/>
      <c r="DRO347" s="182"/>
      <c r="DRP347" s="182"/>
      <c r="DRQ347" s="182"/>
      <c r="DRR347" s="182"/>
      <c r="DRS347" s="182"/>
      <c r="DRT347" s="182"/>
      <c r="DRU347" s="182"/>
      <c r="DRV347" s="182"/>
      <c r="DRW347" s="182"/>
      <c r="DRX347" s="182"/>
      <c r="DRY347" s="182"/>
      <c r="DRZ347" s="182"/>
      <c r="DSA347" s="182"/>
      <c r="DSB347" s="182"/>
      <c r="DSC347" s="182"/>
      <c r="DSD347" s="182"/>
      <c r="DSE347" s="182"/>
      <c r="DSF347" s="182"/>
      <c r="DSG347" s="182"/>
      <c r="DSH347" s="182"/>
      <c r="DSI347" s="182"/>
      <c r="DSJ347" s="182"/>
      <c r="DSK347" s="182"/>
      <c r="DSL347" s="182"/>
      <c r="DSM347" s="182"/>
      <c r="DSN347" s="182"/>
      <c r="DSO347" s="182"/>
      <c r="DSP347" s="182"/>
      <c r="DSQ347" s="182"/>
      <c r="DSR347" s="182"/>
      <c r="DSS347" s="182"/>
      <c r="DST347" s="182"/>
      <c r="DSU347" s="182"/>
      <c r="DSV347" s="182"/>
      <c r="DSW347" s="182"/>
      <c r="DSX347" s="182"/>
      <c r="DSY347" s="182"/>
      <c r="DSZ347" s="182"/>
      <c r="DTA347" s="182"/>
      <c r="DTB347" s="182"/>
      <c r="DTC347" s="182"/>
      <c r="DTD347" s="182"/>
      <c r="DTE347" s="182"/>
      <c r="DTF347" s="182"/>
      <c r="DTG347" s="182"/>
      <c r="DTH347" s="182"/>
      <c r="DTI347" s="182"/>
      <c r="DTJ347" s="182"/>
      <c r="DTK347" s="182"/>
      <c r="DTL347" s="182"/>
      <c r="DTM347" s="182"/>
      <c r="DTN347" s="182"/>
      <c r="DTO347" s="182"/>
      <c r="DTP347" s="182"/>
      <c r="DTQ347" s="182"/>
      <c r="DTR347" s="182"/>
      <c r="DTS347" s="182"/>
      <c r="DTT347" s="182"/>
      <c r="DTU347" s="182"/>
      <c r="DTV347" s="182"/>
      <c r="DTW347" s="182"/>
      <c r="DTX347" s="182"/>
      <c r="DTY347" s="182"/>
      <c r="DTZ347" s="182"/>
      <c r="DUA347" s="182"/>
      <c r="DUB347" s="182"/>
      <c r="DUC347" s="182"/>
      <c r="DUD347" s="182"/>
      <c r="DUE347" s="182"/>
      <c r="DUF347" s="182"/>
      <c r="DUG347" s="182"/>
      <c r="DUH347" s="182"/>
      <c r="DUI347" s="182"/>
      <c r="DUJ347" s="182"/>
      <c r="DUK347" s="182"/>
      <c r="DUL347" s="182"/>
      <c r="DUM347" s="182"/>
      <c r="DUN347" s="182"/>
      <c r="DUO347" s="182"/>
      <c r="DUP347" s="182"/>
      <c r="DUQ347" s="182"/>
      <c r="DUR347" s="182"/>
      <c r="DUS347" s="182"/>
      <c r="DUT347" s="182"/>
      <c r="DUU347" s="182"/>
      <c r="DUV347" s="182"/>
      <c r="DUW347" s="182"/>
      <c r="DUX347" s="182"/>
      <c r="DUY347" s="182"/>
      <c r="DUZ347" s="182"/>
      <c r="DVA347" s="182"/>
      <c r="DVB347" s="182"/>
      <c r="DVC347" s="182"/>
      <c r="DVD347" s="182"/>
      <c r="DVE347" s="182"/>
      <c r="DVF347" s="182"/>
      <c r="DVG347" s="182"/>
      <c r="DVH347" s="182"/>
      <c r="DVI347" s="182"/>
      <c r="DVJ347" s="182"/>
      <c r="DVK347" s="182"/>
      <c r="DVL347" s="182"/>
      <c r="DVM347" s="182"/>
      <c r="DVN347" s="182"/>
      <c r="DVO347" s="182"/>
      <c r="DVP347" s="182"/>
      <c r="DVQ347" s="182"/>
      <c r="DVR347" s="182"/>
      <c r="DVS347" s="182"/>
      <c r="DVT347" s="182"/>
      <c r="DVU347" s="182"/>
      <c r="DVV347" s="182"/>
      <c r="DVW347" s="182"/>
      <c r="DVX347" s="182"/>
      <c r="DVY347" s="182"/>
      <c r="DVZ347" s="182"/>
      <c r="DWA347" s="182"/>
      <c r="DWB347" s="182"/>
      <c r="DWC347" s="182"/>
      <c r="DWD347" s="182"/>
      <c r="DWE347" s="182"/>
      <c r="DWF347" s="182"/>
      <c r="DWG347" s="182"/>
      <c r="DWH347" s="182"/>
      <c r="DWI347" s="182"/>
      <c r="DWJ347" s="182"/>
      <c r="DWK347" s="182"/>
      <c r="DWL347" s="182"/>
      <c r="DWM347" s="182"/>
      <c r="DWN347" s="182"/>
      <c r="DWO347" s="182"/>
      <c r="DWP347" s="182"/>
      <c r="DWQ347" s="182"/>
      <c r="DWR347" s="182"/>
      <c r="DWS347" s="182"/>
      <c r="DWT347" s="182"/>
      <c r="DWU347" s="182"/>
      <c r="DWV347" s="182"/>
      <c r="DWW347" s="182"/>
      <c r="DWX347" s="182"/>
      <c r="DWY347" s="182"/>
      <c r="DWZ347" s="182"/>
      <c r="DXA347" s="182"/>
      <c r="DXB347" s="182"/>
      <c r="DXC347" s="182"/>
      <c r="DXD347" s="182"/>
      <c r="DXE347" s="182"/>
      <c r="DXF347" s="182"/>
      <c r="DXG347" s="182"/>
      <c r="DXH347" s="182"/>
      <c r="DXI347" s="182"/>
      <c r="DXJ347" s="182"/>
      <c r="DXK347" s="182"/>
      <c r="DXL347" s="182"/>
      <c r="DXM347" s="182"/>
      <c r="DXN347" s="182"/>
      <c r="DXO347" s="182"/>
      <c r="DXP347" s="182"/>
      <c r="DXQ347" s="182"/>
      <c r="DXR347" s="182"/>
      <c r="DXS347" s="182"/>
      <c r="DXT347" s="182"/>
      <c r="DXU347" s="182"/>
      <c r="DXV347" s="182"/>
      <c r="DXW347" s="182"/>
      <c r="DXX347" s="182"/>
      <c r="DXY347" s="182"/>
      <c r="DXZ347" s="182"/>
      <c r="DYA347" s="182"/>
      <c r="DYB347" s="182"/>
      <c r="DYC347" s="182"/>
      <c r="DYD347" s="182"/>
      <c r="DYE347" s="182"/>
      <c r="DYF347" s="182"/>
      <c r="DYG347" s="182"/>
      <c r="DYH347" s="182"/>
      <c r="DYI347" s="182"/>
      <c r="DYJ347" s="182"/>
      <c r="DYK347" s="182"/>
      <c r="DYL347" s="182"/>
      <c r="DYM347" s="182"/>
      <c r="DYN347" s="182"/>
      <c r="DYO347" s="182"/>
      <c r="DYP347" s="182"/>
      <c r="DYQ347" s="182"/>
      <c r="DYR347" s="182"/>
      <c r="DYS347" s="182"/>
      <c r="DYT347" s="182"/>
      <c r="DYU347" s="182"/>
      <c r="DYV347" s="182"/>
      <c r="DYW347" s="182"/>
      <c r="DYX347" s="182"/>
      <c r="DYY347" s="182"/>
      <c r="DYZ347" s="182"/>
      <c r="DZA347" s="182"/>
      <c r="DZB347" s="182"/>
      <c r="DZC347" s="182"/>
      <c r="DZD347" s="182"/>
      <c r="DZE347" s="182"/>
      <c r="DZF347" s="182"/>
      <c r="DZG347" s="182"/>
      <c r="DZH347" s="182"/>
      <c r="DZI347" s="182"/>
      <c r="DZJ347" s="182"/>
      <c r="DZK347" s="182"/>
      <c r="DZL347" s="182"/>
      <c r="DZM347" s="182"/>
      <c r="DZN347" s="182"/>
      <c r="DZO347" s="182"/>
      <c r="DZP347" s="182"/>
      <c r="DZQ347" s="182"/>
      <c r="DZR347" s="182"/>
      <c r="DZS347" s="182"/>
      <c r="DZT347" s="182"/>
      <c r="DZU347" s="182"/>
      <c r="DZV347" s="182"/>
      <c r="DZW347" s="182"/>
      <c r="DZX347" s="182"/>
      <c r="DZY347" s="182"/>
      <c r="DZZ347" s="182"/>
      <c r="EAA347" s="182"/>
      <c r="EAB347" s="182"/>
      <c r="EAC347" s="182"/>
      <c r="EAD347" s="182"/>
      <c r="EAE347" s="182"/>
      <c r="EAF347" s="182"/>
      <c r="EAG347" s="182"/>
      <c r="EAH347" s="182"/>
      <c r="EAI347" s="182"/>
      <c r="EAJ347" s="182"/>
      <c r="EAK347" s="182"/>
      <c r="EAL347" s="182"/>
      <c r="EAM347" s="182"/>
      <c r="EAN347" s="182"/>
      <c r="EAO347" s="182"/>
      <c r="EAP347" s="182"/>
      <c r="EAQ347" s="182"/>
      <c r="EAR347" s="182"/>
      <c r="EAS347" s="182"/>
      <c r="EAT347" s="182"/>
      <c r="EAU347" s="182"/>
      <c r="EAV347" s="182"/>
      <c r="EAW347" s="182"/>
      <c r="EAX347" s="182"/>
      <c r="EAY347" s="182"/>
      <c r="EAZ347" s="182"/>
      <c r="EBA347" s="182"/>
      <c r="EBB347" s="182"/>
      <c r="EBC347" s="182"/>
      <c r="EBD347" s="182"/>
      <c r="EBE347" s="182"/>
      <c r="EBF347" s="182"/>
      <c r="EBG347" s="182"/>
      <c r="EBH347" s="182"/>
      <c r="EBI347" s="182"/>
      <c r="EBJ347" s="182"/>
      <c r="EBK347" s="182"/>
      <c r="EBL347" s="182"/>
      <c r="EBM347" s="182"/>
      <c r="EBN347" s="182"/>
      <c r="EBO347" s="182"/>
      <c r="EBP347" s="182"/>
      <c r="EBQ347" s="182"/>
      <c r="EBR347" s="182"/>
      <c r="EBS347" s="182"/>
      <c r="EBT347" s="182"/>
      <c r="EBU347" s="182"/>
      <c r="EBV347" s="182"/>
      <c r="EBW347" s="182"/>
      <c r="EBX347" s="182"/>
      <c r="EBY347" s="182"/>
      <c r="EBZ347" s="182"/>
      <c r="ECA347" s="182"/>
      <c r="ECB347" s="182"/>
      <c r="ECC347" s="182"/>
      <c r="ECD347" s="182"/>
      <c r="ECE347" s="182"/>
      <c r="ECF347" s="182"/>
      <c r="ECG347" s="182"/>
      <c r="ECH347" s="182"/>
      <c r="ECI347" s="182"/>
      <c r="ECJ347" s="182"/>
      <c r="ECK347" s="182"/>
      <c r="ECL347" s="182"/>
      <c r="ECM347" s="182"/>
      <c r="ECN347" s="182"/>
      <c r="ECO347" s="182"/>
      <c r="ECP347" s="182"/>
      <c r="ECQ347" s="182"/>
      <c r="ECR347" s="182"/>
      <c r="ECS347" s="182"/>
      <c r="ECT347" s="182"/>
      <c r="ECU347" s="182"/>
      <c r="ECV347" s="182"/>
      <c r="ECW347" s="182"/>
      <c r="ECX347" s="182"/>
      <c r="ECY347" s="182"/>
      <c r="ECZ347" s="182"/>
      <c r="EDA347" s="182"/>
      <c r="EDB347" s="182"/>
      <c r="EDC347" s="182"/>
      <c r="EDD347" s="182"/>
      <c r="EDE347" s="182"/>
      <c r="EDF347" s="182"/>
      <c r="EDG347" s="182"/>
      <c r="EDH347" s="182"/>
      <c r="EDI347" s="182"/>
      <c r="EDJ347" s="182"/>
      <c r="EDK347" s="182"/>
      <c r="EDL347" s="182"/>
      <c r="EDM347" s="182"/>
      <c r="EDN347" s="182"/>
      <c r="EDO347" s="182"/>
      <c r="EDP347" s="182"/>
      <c r="EDQ347" s="182"/>
      <c r="EDR347" s="182"/>
      <c r="EDS347" s="182"/>
      <c r="EDT347" s="182"/>
      <c r="EDU347" s="182"/>
      <c r="EDV347" s="182"/>
      <c r="EDW347" s="182"/>
      <c r="EDX347" s="182"/>
      <c r="EDY347" s="182"/>
      <c r="EDZ347" s="182"/>
      <c r="EEA347" s="182"/>
      <c r="EEB347" s="182"/>
      <c r="EEC347" s="182"/>
      <c r="EED347" s="182"/>
      <c r="EEE347" s="182"/>
      <c r="EEF347" s="182"/>
      <c r="EEG347" s="182"/>
      <c r="EEH347" s="182"/>
      <c r="EEI347" s="182"/>
      <c r="EEJ347" s="182"/>
      <c r="EEK347" s="182"/>
      <c r="EEL347" s="182"/>
      <c r="EEM347" s="182"/>
      <c r="EEN347" s="182"/>
      <c r="EEO347" s="182"/>
      <c r="EEP347" s="182"/>
      <c r="EEQ347" s="182"/>
      <c r="EER347" s="182"/>
      <c r="EES347" s="182"/>
      <c r="EET347" s="182"/>
      <c r="EEU347" s="182"/>
      <c r="EEV347" s="182"/>
      <c r="EEW347" s="182"/>
      <c r="EEX347" s="182"/>
      <c r="EEY347" s="182"/>
      <c r="EEZ347" s="182"/>
      <c r="EFA347" s="182"/>
      <c r="EFB347" s="182"/>
      <c r="EFC347" s="182"/>
      <c r="EFD347" s="182"/>
      <c r="EFE347" s="182"/>
      <c r="EFF347" s="182"/>
      <c r="EFG347" s="182"/>
      <c r="EFH347" s="182"/>
      <c r="EFI347" s="182"/>
      <c r="EFJ347" s="182"/>
      <c r="EFK347" s="182"/>
      <c r="EFL347" s="182"/>
      <c r="EFM347" s="182"/>
      <c r="EFN347" s="182"/>
      <c r="EFO347" s="182"/>
      <c r="EFP347" s="182"/>
      <c r="EFQ347" s="182"/>
      <c r="EFR347" s="182"/>
      <c r="EFS347" s="182"/>
      <c r="EFT347" s="182"/>
      <c r="EFU347" s="182"/>
      <c r="EFV347" s="182"/>
      <c r="EFW347" s="182"/>
      <c r="EFX347" s="182"/>
      <c r="EFY347" s="182"/>
      <c r="EFZ347" s="182"/>
      <c r="EGA347" s="182"/>
      <c r="EGB347" s="182"/>
      <c r="EGC347" s="182"/>
      <c r="EGD347" s="182"/>
      <c r="EGE347" s="182"/>
      <c r="EGF347" s="182"/>
      <c r="EGG347" s="182"/>
      <c r="EGH347" s="182"/>
      <c r="EGI347" s="182"/>
      <c r="EGJ347" s="182"/>
      <c r="EGK347" s="182"/>
      <c r="EGL347" s="182"/>
      <c r="EGM347" s="182"/>
      <c r="EGN347" s="182"/>
      <c r="EGO347" s="182"/>
      <c r="EGP347" s="182"/>
      <c r="EGQ347" s="182"/>
      <c r="EGR347" s="182"/>
      <c r="EGS347" s="182"/>
      <c r="EGT347" s="182"/>
      <c r="EGU347" s="182"/>
      <c r="EGV347" s="182"/>
      <c r="EGW347" s="182"/>
      <c r="EGX347" s="182"/>
      <c r="EGY347" s="182"/>
      <c r="EGZ347" s="182"/>
      <c r="EHA347" s="182"/>
      <c r="EHB347" s="182"/>
      <c r="EHC347" s="182"/>
      <c r="EHD347" s="182"/>
      <c r="EHE347" s="182"/>
      <c r="EHF347" s="182"/>
      <c r="EHG347" s="182"/>
      <c r="EHH347" s="182"/>
      <c r="EHI347" s="182"/>
      <c r="EHJ347" s="182"/>
      <c r="EHK347" s="182"/>
      <c r="EHL347" s="182"/>
      <c r="EHM347" s="182"/>
      <c r="EHN347" s="182"/>
      <c r="EHO347" s="182"/>
      <c r="EHP347" s="182"/>
      <c r="EHQ347" s="182"/>
      <c r="EHR347" s="182"/>
      <c r="EHS347" s="182"/>
      <c r="EHT347" s="182"/>
      <c r="EHU347" s="182"/>
      <c r="EHV347" s="182"/>
      <c r="EHW347" s="182"/>
      <c r="EHX347" s="182"/>
      <c r="EHY347" s="182"/>
      <c r="EHZ347" s="182"/>
      <c r="EIA347" s="182"/>
      <c r="EIB347" s="182"/>
      <c r="EIC347" s="182"/>
      <c r="EID347" s="182"/>
      <c r="EIE347" s="182"/>
      <c r="EIF347" s="182"/>
      <c r="EIG347" s="182"/>
      <c r="EIH347" s="182"/>
      <c r="EII347" s="182"/>
      <c r="EIJ347" s="182"/>
      <c r="EIK347" s="182"/>
      <c r="EIL347" s="182"/>
      <c r="EIM347" s="182"/>
      <c r="EIN347" s="182"/>
      <c r="EIO347" s="182"/>
      <c r="EIP347" s="182"/>
      <c r="EIQ347" s="182"/>
      <c r="EIR347" s="182"/>
      <c r="EIS347" s="182"/>
      <c r="EIT347" s="182"/>
      <c r="EIU347" s="182"/>
      <c r="EIV347" s="182"/>
      <c r="EIW347" s="182"/>
      <c r="EIX347" s="182"/>
      <c r="EIY347" s="182"/>
      <c r="EIZ347" s="182"/>
      <c r="EJA347" s="182"/>
      <c r="EJB347" s="182"/>
      <c r="EJC347" s="182"/>
      <c r="EJD347" s="182"/>
      <c r="EJE347" s="182"/>
      <c r="EJF347" s="182"/>
      <c r="EJG347" s="182"/>
      <c r="EJH347" s="182"/>
      <c r="EJI347" s="182"/>
      <c r="EJJ347" s="182"/>
      <c r="EJK347" s="182"/>
      <c r="EJL347" s="182"/>
      <c r="EJM347" s="182"/>
      <c r="EJN347" s="182"/>
      <c r="EJO347" s="182"/>
      <c r="EJP347" s="182"/>
      <c r="EJQ347" s="182"/>
      <c r="EJR347" s="182"/>
      <c r="EJS347" s="182"/>
      <c r="EJT347" s="182"/>
      <c r="EJU347" s="182"/>
      <c r="EJV347" s="182"/>
      <c r="EJW347" s="182"/>
      <c r="EJX347" s="182"/>
      <c r="EJY347" s="182"/>
      <c r="EJZ347" s="182"/>
      <c r="EKA347" s="182"/>
      <c r="EKB347" s="182"/>
      <c r="EKC347" s="182"/>
      <c r="EKD347" s="182"/>
      <c r="EKE347" s="182"/>
      <c r="EKF347" s="182"/>
      <c r="EKG347" s="182"/>
      <c r="EKH347" s="182"/>
      <c r="EKI347" s="182"/>
      <c r="EKJ347" s="182"/>
      <c r="EKK347" s="182"/>
      <c r="EKL347" s="182"/>
      <c r="EKM347" s="182"/>
      <c r="EKN347" s="182"/>
      <c r="EKO347" s="182"/>
      <c r="EKP347" s="182"/>
      <c r="EKQ347" s="182"/>
      <c r="EKR347" s="182"/>
      <c r="EKS347" s="182"/>
      <c r="EKT347" s="182"/>
      <c r="EKU347" s="182"/>
      <c r="EKV347" s="182"/>
      <c r="EKW347" s="182"/>
      <c r="EKX347" s="182"/>
      <c r="EKY347" s="182"/>
      <c r="EKZ347" s="182"/>
      <c r="ELA347" s="182"/>
      <c r="ELB347" s="182"/>
      <c r="ELC347" s="182"/>
      <c r="ELD347" s="182"/>
      <c r="ELE347" s="182"/>
      <c r="ELF347" s="182"/>
      <c r="ELG347" s="182"/>
      <c r="ELH347" s="182"/>
      <c r="ELI347" s="182"/>
      <c r="ELJ347" s="182"/>
      <c r="ELK347" s="182"/>
      <c r="ELL347" s="182"/>
      <c r="ELM347" s="182"/>
      <c r="ELN347" s="182"/>
      <c r="ELO347" s="182"/>
      <c r="ELP347" s="182"/>
      <c r="ELQ347" s="182"/>
      <c r="ELR347" s="182"/>
      <c r="ELS347" s="182"/>
      <c r="ELT347" s="182"/>
      <c r="ELU347" s="182"/>
      <c r="ELV347" s="182"/>
      <c r="ELW347" s="182"/>
      <c r="ELX347" s="182"/>
      <c r="ELY347" s="182"/>
      <c r="ELZ347" s="182"/>
      <c r="EMA347" s="182"/>
      <c r="EMB347" s="182"/>
      <c r="EMC347" s="182"/>
      <c r="EMD347" s="182"/>
      <c r="EME347" s="182"/>
      <c r="EMF347" s="182"/>
      <c r="EMG347" s="182"/>
      <c r="EMH347" s="182"/>
      <c r="EMI347" s="182"/>
      <c r="EMJ347" s="182"/>
      <c r="EMK347" s="182"/>
      <c r="EML347" s="182"/>
      <c r="EMM347" s="182"/>
      <c r="EMN347" s="182"/>
      <c r="EMO347" s="182"/>
      <c r="EMP347" s="182"/>
      <c r="EMQ347" s="182"/>
      <c r="EMR347" s="182"/>
      <c r="EMS347" s="182"/>
      <c r="EMT347" s="182"/>
      <c r="EMU347" s="182"/>
      <c r="EMV347" s="182"/>
      <c r="EMW347" s="182"/>
      <c r="EMX347" s="182"/>
      <c r="EMY347" s="182"/>
      <c r="EMZ347" s="182"/>
      <c r="ENA347" s="182"/>
      <c r="ENB347" s="182"/>
      <c r="ENC347" s="182"/>
      <c r="END347" s="182"/>
      <c r="ENE347" s="182"/>
      <c r="ENF347" s="182"/>
      <c r="ENG347" s="182"/>
      <c r="ENH347" s="182"/>
      <c r="ENI347" s="182"/>
      <c r="ENJ347" s="182"/>
      <c r="ENK347" s="182"/>
      <c r="ENL347" s="182"/>
      <c r="ENM347" s="182"/>
      <c r="ENN347" s="182"/>
      <c r="ENO347" s="182"/>
      <c r="ENP347" s="182"/>
      <c r="ENQ347" s="182"/>
      <c r="ENR347" s="182"/>
      <c r="ENS347" s="182"/>
      <c r="ENT347" s="182"/>
      <c r="ENU347" s="182"/>
      <c r="ENV347" s="182"/>
      <c r="ENW347" s="182"/>
      <c r="ENX347" s="182"/>
      <c r="ENY347" s="182"/>
      <c r="ENZ347" s="182"/>
      <c r="EOA347" s="182"/>
      <c r="EOB347" s="182"/>
      <c r="EOC347" s="182"/>
      <c r="EOD347" s="182"/>
      <c r="EOE347" s="182"/>
      <c r="EOF347" s="182"/>
      <c r="EOG347" s="182"/>
      <c r="EOH347" s="182"/>
      <c r="EOI347" s="182"/>
      <c r="EOJ347" s="182"/>
      <c r="EOK347" s="182"/>
      <c r="EOL347" s="182"/>
      <c r="EOM347" s="182"/>
      <c r="EON347" s="182"/>
      <c r="EOO347" s="182"/>
      <c r="EOP347" s="182"/>
      <c r="EOQ347" s="182"/>
      <c r="EOR347" s="182"/>
      <c r="EOS347" s="182"/>
      <c r="EOT347" s="182"/>
      <c r="EOU347" s="182"/>
      <c r="EOV347" s="182"/>
      <c r="EOW347" s="182"/>
      <c r="EOX347" s="182"/>
      <c r="EOY347" s="182"/>
      <c r="EOZ347" s="182"/>
      <c r="EPA347" s="182"/>
      <c r="EPB347" s="182"/>
      <c r="EPC347" s="182"/>
      <c r="EPD347" s="182"/>
      <c r="EPE347" s="182"/>
      <c r="EPF347" s="182"/>
      <c r="EPG347" s="182"/>
      <c r="EPH347" s="182"/>
      <c r="EPI347" s="182"/>
      <c r="EPJ347" s="182"/>
      <c r="EPK347" s="182"/>
      <c r="EPL347" s="182"/>
      <c r="EPM347" s="182"/>
      <c r="EPN347" s="182"/>
      <c r="EPO347" s="182"/>
      <c r="EPP347" s="182"/>
      <c r="EPQ347" s="182"/>
      <c r="EPR347" s="182"/>
      <c r="EPS347" s="182"/>
      <c r="EPT347" s="182"/>
      <c r="EPU347" s="182"/>
      <c r="EPV347" s="182"/>
      <c r="EPW347" s="182"/>
      <c r="EPX347" s="182"/>
      <c r="EPY347" s="182"/>
      <c r="EPZ347" s="182"/>
      <c r="EQA347" s="182"/>
      <c r="EQB347" s="182"/>
      <c r="EQC347" s="182"/>
      <c r="EQD347" s="182"/>
      <c r="EQE347" s="182"/>
      <c r="EQF347" s="182"/>
      <c r="EQG347" s="182"/>
      <c r="EQH347" s="182"/>
      <c r="EQI347" s="182"/>
      <c r="EQJ347" s="182"/>
      <c r="EQK347" s="182"/>
      <c r="EQL347" s="182"/>
      <c r="EQM347" s="182"/>
      <c r="EQN347" s="182"/>
      <c r="EQO347" s="182"/>
      <c r="EQP347" s="182"/>
      <c r="EQQ347" s="182"/>
      <c r="EQR347" s="182"/>
      <c r="EQS347" s="182"/>
      <c r="EQT347" s="182"/>
      <c r="EQU347" s="182"/>
      <c r="EQV347" s="182"/>
      <c r="EQW347" s="182"/>
      <c r="EQX347" s="182"/>
      <c r="EQY347" s="182"/>
      <c r="EQZ347" s="182"/>
      <c r="ERA347" s="182"/>
      <c r="ERB347" s="182"/>
      <c r="ERC347" s="182"/>
      <c r="ERD347" s="182"/>
      <c r="ERE347" s="182"/>
      <c r="ERF347" s="182"/>
      <c r="ERG347" s="182"/>
      <c r="ERH347" s="182"/>
      <c r="ERI347" s="182"/>
      <c r="ERJ347" s="182"/>
      <c r="ERK347" s="182"/>
      <c r="ERL347" s="182"/>
      <c r="ERM347" s="182"/>
      <c r="ERN347" s="182"/>
      <c r="ERO347" s="182"/>
      <c r="ERP347" s="182"/>
      <c r="ERQ347" s="182"/>
      <c r="ERR347" s="182"/>
      <c r="ERS347" s="182"/>
      <c r="ERT347" s="182"/>
      <c r="ERU347" s="182"/>
      <c r="ERV347" s="182"/>
      <c r="ERW347" s="182"/>
      <c r="ERX347" s="182"/>
      <c r="ERY347" s="182"/>
      <c r="ERZ347" s="182"/>
      <c r="ESA347" s="182"/>
      <c r="ESB347" s="182"/>
      <c r="ESC347" s="182"/>
      <c r="ESD347" s="182"/>
      <c r="ESE347" s="182"/>
      <c r="ESF347" s="182"/>
      <c r="ESG347" s="182"/>
      <c r="ESH347" s="182"/>
      <c r="ESI347" s="182"/>
      <c r="ESJ347" s="182"/>
      <c r="ESK347" s="182"/>
      <c r="ESL347" s="182"/>
      <c r="ESM347" s="182"/>
      <c r="ESN347" s="182"/>
      <c r="ESO347" s="182"/>
      <c r="ESP347" s="182"/>
      <c r="ESQ347" s="182"/>
      <c r="ESR347" s="182"/>
      <c r="ESS347" s="182"/>
      <c r="EST347" s="182"/>
      <c r="ESU347" s="182"/>
      <c r="ESV347" s="182"/>
      <c r="ESW347" s="182"/>
      <c r="ESX347" s="182"/>
      <c r="ESY347" s="182"/>
      <c r="ESZ347" s="182"/>
      <c r="ETA347" s="182"/>
      <c r="ETB347" s="182"/>
      <c r="ETC347" s="182"/>
      <c r="ETD347" s="182"/>
      <c r="ETE347" s="182"/>
      <c r="ETF347" s="182"/>
      <c r="ETG347" s="182"/>
      <c r="ETH347" s="182"/>
      <c r="ETI347" s="182"/>
      <c r="ETJ347" s="182"/>
      <c r="ETK347" s="182"/>
      <c r="ETL347" s="182"/>
      <c r="ETM347" s="182"/>
      <c r="ETN347" s="182"/>
      <c r="ETO347" s="182"/>
      <c r="ETP347" s="182"/>
      <c r="ETQ347" s="182"/>
      <c r="ETR347" s="182"/>
      <c r="ETS347" s="182"/>
      <c r="ETT347" s="182"/>
      <c r="ETU347" s="182"/>
      <c r="ETV347" s="182"/>
      <c r="ETW347" s="182"/>
      <c r="ETX347" s="182"/>
      <c r="ETY347" s="182"/>
      <c r="ETZ347" s="182"/>
      <c r="EUA347" s="182"/>
      <c r="EUB347" s="182"/>
      <c r="EUC347" s="182"/>
      <c r="EUD347" s="182"/>
      <c r="EUE347" s="182"/>
      <c r="EUF347" s="182"/>
      <c r="EUG347" s="182"/>
      <c r="EUH347" s="182"/>
      <c r="EUI347" s="182"/>
      <c r="EUJ347" s="182"/>
      <c r="EUK347" s="182"/>
      <c r="EUL347" s="182"/>
      <c r="EUM347" s="182"/>
      <c r="EUN347" s="182"/>
      <c r="EUO347" s="182"/>
      <c r="EUP347" s="182"/>
      <c r="EUQ347" s="182"/>
      <c r="EUR347" s="182"/>
      <c r="EUS347" s="182"/>
      <c r="EUT347" s="182"/>
      <c r="EUU347" s="182"/>
      <c r="EUV347" s="182"/>
      <c r="EUW347" s="182"/>
      <c r="EUX347" s="182"/>
      <c r="EUY347" s="182"/>
      <c r="EUZ347" s="182"/>
      <c r="EVA347" s="182"/>
      <c r="EVB347" s="182"/>
      <c r="EVC347" s="182"/>
      <c r="EVD347" s="182"/>
      <c r="EVE347" s="182"/>
      <c r="EVF347" s="182"/>
      <c r="EVG347" s="182"/>
      <c r="EVH347" s="182"/>
      <c r="EVI347" s="182"/>
      <c r="EVJ347" s="182"/>
      <c r="EVK347" s="182"/>
      <c r="EVL347" s="182"/>
      <c r="EVM347" s="182"/>
      <c r="EVN347" s="182"/>
      <c r="EVO347" s="182"/>
      <c r="EVP347" s="182"/>
      <c r="EVQ347" s="182"/>
      <c r="EVR347" s="182"/>
      <c r="EVS347" s="182"/>
      <c r="EVT347" s="182"/>
      <c r="EVU347" s="182"/>
      <c r="EVV347" s="182"/>
      <c r="EVW347" s="182"/>
      <c r="EVX347" s="182"/>
      <c r="EVY347" s="182"/>
      <c r="EVZ347" s="182"/>
      <c r="EWA347" s="182"/>
      <c r="EWB347" s="182"/>
      <c r="EWC347" s="182"/>
      <c r="EWD347" s="182"/>
      <c r="EWE347" s="182"/>
      <c r="EWF347" s="182"/>
      <c r="EWG347" s="182"/>
      <c r="EWH347" s="182"/>
      <c r="EWI347" s="182"/>
      <c r="EWJ347" s="182"/>
      <c r="EWK347" s="182"/>
      <c r="EWL347" s="182"/>
      <c r="EWM347" s="182"/>
      <c r="EWN347" s="182"/>
      <c r="EWO347" s="182"/>
      <c r="EWP347" s="182"/>
      <c r="EWQ347" s="182"/>
      <c r="EWR347" s="182"/>
      <c r="EWS347" s="182"/>
      <c r="EWT347" s="182"/>
      <c r="EWU347" s="182"/>
      <c r="EWV347" s="182"/>
      <c r="EWW347" s="182"/>
      <c r="EWX347" s="182"/>
      <c r="EWY347" s="182"/>
      <c r="EWZ347" s="182"/>
      <c r="EXA347" s="182"/>
      <c r="EXB347" s="182"/>
      <c r="EXC347" s="182"/>
      <c r="EXD347" s="182"/>
      <c r="EXE347" s="182"/>
      <c r="EXF347" s="182"/>
      <c r="EXG347" s="182"/>
      <c r="EXH347" s="182"/>
      <c r="EXI347" s="182"/>
      <c r="EXJ347" s="182"/>
      <c r="EXK347" s="182"/>
      <c r="EXL347" s="182"/>
      <c r="EXM347" s="182"/>
      <c r="EXN347" s="182"/>
      <c r="EXO347" s="182"/>
      <c r="EXP347" s="182"/>
      <c r="EXQ347" s="182"/>
      <c r="EXR347" s="182"/>
      <c r="EXS347" s="182"/>
      <c r="EXT347" s="182"/>
      <c r="EXU347" s="182"/>
      <c r="EXV347" s="182"/>
      <c r="EXW347" s="182"/>
      <c r="EXX347" s="182"/>
      <c r="EXY347" s="182"/>
      <c r="EXZ347" s="182"/>
      <c r="EYA347" s="182"/>
      <c r="EYB347" s="182"/>
      <c r="EYC347" s="182"/>
      <c r="EYD347" s="182"/>
      <c r="EYE347" s="182"/>
      <c r="EYF347" s="182"/>
      <c r="EYG347" s="182"/>
      <c r="EYH347" s="182"/>
      <c r="EYI347" s="182"/>
      <c r="EYJ347" s="182"/>
      <c r="EYK347" s="182"/>
      <c r="EYL347" s="182"/>
      <c r="EYM347" s="182"/>
      <c r="EYN347" s="182"/>
      <c r="EYO347" s="182"/>
      <c r="EYP347" s="182"/>
      <c r="EYQ347" s="182"/>
      <c r="EYR347" s="182"/>
      <c r="EYS347" s="182"/>
      <c r="EYT347" s="182"/>
      <c r="EYU347" s="182"/>
      <c r="EYV347" s="182"/>
      <c r="EYW347" s="182"/>
      <c r="EYX347" s="182"/>
      <c r="EYY347" s="182"/>
      <c r="EYZ347" s="182"/>
      <c r="EZA347" s="182"/>
      <c r="EZB347" s="182"/>
      <c r="EZC347" s="182"/>
      <c r="EZD347" s="182"/>
      <c r="EZE347" s="182"/>
      <c r="EZF347" s="182"/>
      <c r="EZG347" s="182"/>
      <c r="EZH347" s="182"/>
      <c r="EZI347" s="182"/>
      <c r="EZJ347" s="182"/>
      <c r="EZK347" s="182"/>
      <c r="EZL347" s="182"/>
      <c r="EZM347" s="182"/>
      <c r="EZN347" s="182"/>
      <c r="EZO347" s="182"/>
      <c r="EZP347" s="182"/>
      <c r="EZQ347" s="182"/>
      <c r="EZR347" s="182"/>
      <c r="EZS347" s="182"/>
      <c r="EZT347" s="182"/>
      <c r="EZU347" s="182"/>
      <c r="EZV347" s="182"/>
      <c r="EZW347" s="182"/>
      <c r="EZX347" s="182"/>
      <c r="EZY347" s="182"/>
      <c r="EZZ347" s="182"/>
      <c r="FAA347" s="182"/>
      <c r="FAB347" s="182"/>
      <c r="FAC347" s="182"/>
      <c r="FAD347" s="182"/>
      <c r="FAE347" s="182"/>
      <c r="FAF347" s="182"/>
      <c r="FAG347" s="182"/>
      <c r="FAH347" s="182"/>
      <c r="FAI347" s="182"/>
      <c r="FAJ347" s="182"/>
      <c r="FAK347" s="182"/>
      <c r="FAL347" s="182"/>
      <c r="FAM347" s="182"/>
      <c r="FAN347" s="182"/>
      <c r="FAO347" s="182"/>
      <c r="FAP347" s="182"/>
      <c r="FAQ347" s="182"/>
      <c r="FAR347" s="182"/>
      <c r="FAS347" s="182"/>
      <c r="FAT347" s="182"/>
      <c r="FAU347" s="182"/>
      <c r="FAV347" s="182"/>
      <c r="FAW347" s="182"/>
      <c r="FAX347" s="182"/>
      <c r="FAY347" s="182"/>
      <c r="FAZ347" s="182"/>
      <c r="FBA347" s="182"/>
      <c r="FBB347" s="182"/>
      <c r="FBC347" s="182"/>
      <c r="FBD347" s="182"/>
      <c r="FBE347" s="182"/>
      <c r="FBF347" s="182"/>
      <c r="FBG347" s="182"/>
      <c r="FBH347" s="182"/>
      <c r="FBI347" s="182"/>
      <c r="FBJ347" s="182"/>
      <c r="FBK347" s="182"/>
      <c r="FBL347" s="182"/>
      <c r="FBM347" s="182"/>
      <c r="FBN347" s="182"/>
      <c r="FBO347" s="182"/>
      <c r="FBP347" s="182"/>
      <c r="FBQ347" s="182"/>
      <c r="FBR347" s="182"/>
      <c r="FBS347" s="182"/>
      <c r="FBT347" s="182"/>
      <c r="FBU347" s="182"/>
      <c r="FBV347" s="182"/>
      <c r="FBW347" s="182"/>
      <c r="FBX347" s="182"/>
      <c r="FBY347" s="182"/>
      <c r="FBZ347" s="182"/>
      <c r="FCA347" s="182"/>
      <c r="FCB347" s="182"/>
      <c r="FCC347" s="182"/>
      <c r="FCD347" s="182"/>
      <c r="FCE347" s="182"/>
      <c r="FCF347" s="182"/>
      <c r="FCG347" s="182"/>
      <c r="FCH347" s="182"/>
      <c r="FCI347" s="182"/>
      <c r="FCJ347" s="182"/>
      <c r="FCK347" s="182"/>
      <c r="FCL347" s="182"/>
      <c r="FCM347" s="182"/>
      <c r="FCN347" s="182"/>
      <c r="FCO347" s="182"/>
      <c r="FCP347" s="182"/>
      <c r="FCQ347" s="182"/>
      <c r="FCR347" s="182"/>
      <c r="FCS347" s="182"/>
      <c r="FCT347" s="182"/>
      <c r="FCU347" s="182"/>
      <c r="FCV347" s="182"/>
      <c r="FCW347" s="182"/>
      <c r="FCX347" s="182"/>
      <c r="FCY347" s="182"/>
      <c r="FCZ347" s="182"/>
      <c r="FDA347" s="182"/>
      <c r="FDB347" s="182"/>
      <c r="FDC347" s="182"/>
      <c r="FDD347" s="182"/>
      <c r="FDE347" s="182"/>
      <c r="FDF347" s="182"/>
      <c r="FDG347" s="182"/>
      <c r="FDH347" s="182"/>
      <c r="FDI347" s="182"/>
      <c r="FDJ347" s="182"/>
      <c r="FDK347" s="182"/>
      <c r="FDL347" s="182"/>
      <c r="FDM347" s="182"/>
      <c r="FDN347" s="182"/>
      <c r="FDO347" s="182"/>
      <c r="FDP347" s="182"/>
      <c r="FDQ347" s="182"/>
      <c r="FDR347" s="182"/>
      <c r="FDS347" s="182"/>
      <c r="FDT347" s="182"/>
      <c r="FDU347" s="182"/>
      <c r="FDV347" s="182"/>
      <c r="FDW347" s="182"/>
      <c r="FDX347" s="182"/>
      <c r="FDY347" s="182"/>
      <c r="FDZ347" s="182"/>
      <c r="FEA347" s="182"/>
      <c r="FEB347" s="182"/>
      <c r="FEC347" s="182"/>
      <c r="FED347" s="182"/>
      <c r="FEE347" s="182"/>
      <c r="FEF347" s="182"/>
      <c r="FEG347" s="182"/>
      <c r="FEH347" s="182"/>
      <c r="FEI347" s="182"/>
      <c r="FEJ347" s="182"/>
      <c r="FEK347" s="182"/>
      <c r="FEL347" s="182"/>
      <c r="FEM347" s="182"/>
      <c r="FEN347" s="182"/>
      <c r="FEO347" s="182"/>
      <c r="FEP347" s="182"/>
      <c r="FEQ347" s="182"/>
      <c r="FER347" s="182"/>
      <c r="FES347" s="182"/>
      <c r="FET347" s="182"/>
      <c r="FEU347" s="182"/>
      <c r="FEV347" s="182"/>
      <c r="FEW347" s="182"/>
      <c r="FEX347" s="182"/>
      <c r="FEY347" s="182"/>
      <c r="FEZ347" s="182"/>
      <c r="FFA347" s="182"/>
      <c r="FFB347" s="182"/>
      <c r="FFC347" s="182"/>
      <c r="FFD347" s="182"/>
      <c r="FFE347" s="182"/>
      <c r="FFF347" s="182"/>
      <c r="FFG347" s="182"/>
      <c r="FFH347" s="182"/>
      <c r="FFI347" s="182"/>
      <c r="FFJ347" s="182"/>
      <c r="FFK347" s="182"/>
      <c r="FFL347" s="182"/>
      <c r="FFM347" s="182"/>
      <c r="FFN347" s="182"/>
      <c r="FFO347" s="182"/>
      <c r="FFP347" s="182"/>
      <c r="FFQ347" s="182"/>
      <c r="FFR347" s="182"/>
      <c r="FFS347" s="182"/>
      <c r="FFT347" s="182"/>
      <c r="FFU347" s="182"/>
      <c r="FFV347" s="182"/>
      <c r="FFW347" s="182"/>
      <c r="FFX347" s="182"/>
      <c r="FFY347" s="182"/>
      <c r="FFZ347" s="182"/>
      <c r="FGA347" s="182"/>
      <c r="FGB347" s="182"/>
      <c r="FGC347" s="182"/>
      <c r="FGD347" s="182"/>
      <c r="FGE347" s="182"/>
      <c r="FGF347" s="182"/>
      <c r="FGG347" s="182"/>
      <c r="FGH347" s="182"/>
      <c r="FGI347" s="182"/>
      <c r="FGJ347" s="182"/>
      <c r="FGK347" s="182"/>
      <c r="FGL347" s="182"/>
      <c r="FGM347" s="182"/>
      <c r="FGN347" s="182"/>
      <c r="FGO347" s="182"/>
      <c r="FGP347" s="182"/>
      <c r="FGQ347" s="182"/>
      <c r="FGR347" s="182"/>
      <c r="FGS347" s="182"/>
      <c r="FGT347" s="182"/>
      <c r="FGU347" s="182"/>
      <c r="FGV347" s="182"/>
      <c r="FGW347" s="182"/>
      <c r="FGX347" s="182"/>
      <c r="FGY347" s="182"/>
      <c r="FGZ347" s="182"/>
      <c r="FHA347" s="182"/>
      <c r="FHB347" s="182"/>
      <c r="FHC347" s="182"/>
      <c r="FHD347" s="182"/>
      <c r="FHE347" s="182"/>
      <c r="FHF347" s="182"/>
      <c r="FHG347" s="182"/>
      <c r="FHH347" s="182"/>
      <c r="FHI347" s="182"/>
      <c r="FHJ347" s="182"/>
      <c r="FHK347" s="182"/>
      <c r="FHL347" s="182"/>
      <c r="FHM347" s="182"/>
      <c r="FHN347" s="182"/>
      <c r="FHO347" s="182"/>
      <c r="FHP347" s="182"/>
      <c r="FHQ347" s="182"/>
      <c r="FHR347" s="182"/>
      <c r="FHS347" s="182"/>
      <c r="FHT347" s="182"/>
      <c r="FHU347" s="182"/>
      <c r="FHV347" s="182"/>
      <c r="FHW347" s="182"/>
      <c r="FHX347" s="182"/>
      <c r="FHY347" s="182"/>
      <c r="FHZ347" s="182"/>
      <c r="FIA347" s="182"/>
      <c r="FIB347" s="182"/>
      <c r="FIC347" s="182"/>
      <c r="FID347" s="182"/>
      <c r="FIE347" s="182"/>
      <c r="FIF347" s="182"/>
      <c r="FIG347" s="182"/>
      <c r="FIH347" s="182"/>
      <c r="FII347" s="182"/>
      <c r="FIJ347" s="182"/>
      <c r="FIK347" s="182"/>
      <c r="FIL347" s="182"/>
      <c r="FIM347" s="182"/>
      <c r="FIN347" s="182"/>
      <c r="FIO347" s="182"/>
      <c r="FIP347" s="182"/>
      <c r="FIQ347" s="182"/>
      <c r="FIR347" s="182"/>
      <c r="FIS347" s="182"/>
      <c r="FIT347" s="182"/>
      <c r="FIU347" s="182"/>
      <c r="FIV347" s="182"/>
      <c r="FIW347" s="182"/>
      <c r="FIX347" s="182"/>
      <c r="FIY347" s="182"/>
      <c r="FIZ347" s="182"/>
      <c r="FJA347" s="182"/>
      <c r="FJB347" s="182"/>
      <c r="FJC347" s="182"/>
      <c r="FJD347" s="182"/>
      <c r="FJE347" s="182"/>
      <c r="FJF347" s="182"/>
      <c r="FJG347" s="182"/>
      <c r="FJH347" s="182"/>
      <c r="FJI347" s="182"/>
      <c r="FJJ347" s="182"/>
      <c r="FJK347" s="182"/>
      <c r="FJL347" s="182"/>
      <c r="FJM347" s="182"/>
      <c r="FJN347" s="182"/>
      <c r="FJO347" s="182"/>
      <c r="FJP347" s="182"/>
      <c r="FJQ347" s="182"/>
      <c r="FJR347" s="182"/>
      <c r="FJS347" s="182"/>
      <c r="FJT347" s="182"/>
      <c r="FJU347" s="182"/>
      <c r="FJV347" s="182"/>
      <c r="FJW347" s="182"/>
      <c r="FJX347" s="182"/>
      <c r="FJY347" s="182"/>
      <c r="FJZ347" s="182"/>
      <c r="FKA347" s="182"/>
      <c r="FKB347" s="182"/>
      <c r="FKC347" s="182"/>
      <c r="FKD347" s="182"/>
      <c r="FKE347" s="182"/>
      <c r="FKF347" s="182"/>
      <c r="FKG347" s="182"/>
      <c r="FKH347" s="182"/>
      <c r="FKI347" s="182"/>
      <c r="FKJ347" s="182"/>
      <c r="FKK347" s="182"/>
      <c r="FKL347" s="182"/>
      <c r="FKM347" s="182"/>
      <c r="FKN347" s="182"/>
      <c r="FKO347" s="182"/>
      <c r="FKP347" s="182"/>
      <c r="FKQ347" s="182"/>
      <c r="FKR347" s="182"/>
      <c r="FKS347" s="182"/>
      <c r="FKT347" s="182"/>
      <c r="FKU347" s="182"/>
      <c r="FKV347" s="182"/>
      <c r="FKW347" s="182"/>
      <c r="FKX347" s="182"/>
      <c r="FKY347" s="182"/>
      <c r="FKZ347" s="182"/>
      <c r="FLA347" s="182"/>
      <c r="FLB347" s="182"/>
      <c r="FLC347" s="182"/>
      <c r="FLD347" s="182"/>
      <c r="FLE347" s="182"/>
      <c r="FLF347" s="182"/>
      <c r="FLG347" s="182"/>
      <c r="FLH347" s="182"/>
      <c r="FLI347" s="182"/>
      <c r="FLJ347" s="182"/>
      <c r="FLK347" s="182"/>
      <c r="FLL347" s="182"/>
      <c r="FLM347" s="182"/>
      <c r="FLN347" s="182"/>
      <c r="FLO347" s="182"/>
      <c r="FLP347" s="182"/>
      <c r="FLQ347" s="182"/>
      <c r="FLR347" s="182"/>
      <c r="FLS347" s="182"/>
      <c r="FLT347" s="182"/>
      <c r="FLU347" s="182"/>
      <c r="FLV347" s="182"/>
      <c r="FLW347" s="182"/>
      <c r="FLX347" s="182"/>
      <c r="FLY347" s="182"/>
      <c r="FLZ347" s="182"/>
      <c r="FMA347" s="182"/>
      <c r="FMB347" s="182"/>
      <c r="FMC347" s="182"/>
      <c r="FMD347" s="182"/>
      <c r="FME347" s="182"/>
      <c r="FMF347" s="182"/>
      <c r="FMG347" s="182"/>
      <c r="FMH347" s="182"/>
      <c r="FMI347" s="182"/>
      <c r="FMJ347" s="182"/>
      <c r="FMK347" s="182"/>
      <c r="FML347" s="182"/>
      <c r="FMM347" s="182"/>
      <c r="FMN347" s="182"/>
      <c r="FMO347" s="182"/>
      <c r="FMP347" s="182"/>
      <c r="FMQ347" s="182"/>
      <c r="FMR347" s="182"/>
      <c r="FMS347" s="182"/>
      <c r="FMT347" s="182"/>
      <c r="FMU347" s="182"/>
      <c r="FMV347" s="182"/>
      <c r="FMW347" s="182"/>
      <c r="FMX347" s="182"/>
      <c r="FMY347" s="182"/>
      <c r="FMZ347" s="182"/>
      <c r="FNA347" s="182"/>
      <c r="FNB347" s="182"/>
      <c r="FNC347" s="182"/>
      <c r="FND347" s="182"/>
      <c r="FNE347" s="182"/>
      <c r="FNF347" s="182"/>
      <c r="FNG347" s="182"/>
      <c r="FNH347" s="182"/>
      <c r="FNI347" s="182"/>
      <c r="FNJ347" s="182"/>
      <c r="FNK347" s="182"/>
      <c r="FNL347" s="182"/>
      <c r="FNM347" s="182"/>
      <c r="FNN347" s="182"/>
      <c r="FNO347" s="182"/>
      <c r="FNP347" s="182"/>
      <c r="FNQ347" s="182"/>
      <c r="FNR347" s="182"/>
      <c r="FNS347" s="182"/>
      <c r="FNT347" s="182"/>
      <c r="FNU347" s="182"/>
      <c r="FNV347" s="182"/>
      <c r="FNW347" s="182"/>
      <c r="FNX347" s="182"/>
      <c r="FNY347" s="182"/>
      <c r="FNZ347" s="182"/>
      <c r="FOA347" s="182"/>
      <c r="FOB347" s="182"/>
      <c r="FOC347" s="182"/>
      <c r="FOD347" s="182"/>
      <c r="FOE347" s="182"/>
      <c r="FOF347" s="182"/>
      <c r="FOG347" s="182"/>
      <c r="FOH347" s="182"/>
      <c r="FOI347" s="182"/>
      <c r="FOJ347" s="182"/>
      <c r="FOK347" s="182"/>
      <c r="FOL347" s="182"/>
      <c r="FOM347" s="182"/>
      <c r="FON347" s="182"/>
      <c r="FOO347" s="182"/>
      <c r="FOP347" s="182"/>
      <c r="FOQ347" s="182"/>
      <c r="FOR347" s="182"/>
      <c r="FOS347" s="182"/>
      <c r="FOT347" s="182"/>
      <c r="FOU347" s="182"/>
      <c r="FOV347" s="182"/>
      <c r="FOW347" s="182"/>
      <c r="FOX347" s="182"/>
      <c r="FOY347" s="182"/>
      <c r="FOZ347" s="182"/>
      <c r="FPA347" s="182"/>
      <c r="FPB347" s="182"/>
      <c r="FPC347" s="182"/>
      <c r="FPD347" s="182"/>
      <c r="FPE347" s="182"/>
      <c r="FPF347" s="182"/>
      <c r="FPG347" s="182"/>
      <c r="FPH347" s="182"/>
      <c r="FPI347" s="182"/>
      <c r="FPJ347" s="182"/>
      <c r="FPK347" s="182"/>
      <c r="FPL347" s="182"/>
      <c r="FPM347" s="182"/>
      <c r="FPN347" s="182"/>
      <c r="FPO347" s="182"/>
      <c r="FPP347" s="182"/>
      <c r="FPQ347" s="182"/>
      <c r="FPR347" s="182"/>
      <c r="FPS347" s="182"/>
      <c r="FPT347" s="182"/>
      <c r="FPU347" s="182"/>
      <c r="FPV347" s="182"/>
      <c r="FPW347" s="182"/>
      <c r="FPX347" s="182"/>
      <c r="FPY347" s="182"/>
      <c r="FPZ347" s="182"/>
      <c r="FQA347" s="182"/>
      <c r="FQB347" s="182"/>
      <c r="FQC347" s="182"/>
      <c r="FQD347" s="182"/>
      <c r="FQE347" s="182"/>
      <c r="FQF347" s="182"/>
      <c r="FQG347" s="182"/>
      <c r="FQH347" s="182"/>
      <c r="FQI347" s="182"/>
      <c r="FQJ347" s="182"/>
      <c r="FQK347" s="182"/>
      <c r="FQL347" s="182"/>
      <c r="FQM347" s="182"/>
      <c r="FQN347" s="182"/>
      <c r="FQO347" s="182"/>
      <c r="FQP347" s="182"/>
      <c r="FQQ347" s="182"/>
      <c r="FQR347" s="182"/>
      <c r="FQS347" s="182"/>
      <c r="FQT347" s="182"/>
      <c r="FQU347" s="182"/>
      <c r="FQV347" s="182"/>
      <c r="FQW347" s="182"/>
      <c r="FQX347" s="182"/>
      <c r="FQY347" s="182"/>
      <c r="FQZ347" s="182"/>
      <c r="FRA347" s="182"/>
      <c r="FRB347" s="182"/>
      <c r="FRC347" s="182"/>
      <c r="FRD347" s="182"/>
      <c r="FRE347" s="182"/>
      <c r="FRF347" s="182"/>
      <c r="FRG347" s="182"/>
      <c r="FRH347" s="182"/>
      <c r="FRI347" s="182"/>
      <c r="FRJ347" s="182"/>
      <c r="FRK347" s="182"/>
      <c r="FRL347" s="182"/>
      <c r="FRM347" s="182"/>
      <c r="FRN347" s="182"/>
      <c r="FRO347" s="182"/>
      <c r="FRP347" s="182"/>
      <c r="FRQ347" s="182"/>
      <c r="FRR347" s="182"/>
      <c r="FRS347" s="182"/>
      <c r="FRT347" s="182"/>
      <c r="FRU347" s="182"/>
      <c r="FRV347" s="182"/>
      <c r="FRW347" s="182"/>
      <c r="FRX347" s="182"/>
      <c r="FRY347" s="182"/>
      <c r="FRZ347" s="182"/>
      <c r="FSA347" s="182"/>
      <c r="FSB347" s="182"/>
      <c r="FSC347" s="182"/>
      <c r="FSD347" s="182"/>
      <c r="FSE347" s="182"/>
      <c r="FSF347" s="182"/>
      <c r="FSG347" s="182"/>
      <c r="FSH347" s="182"/>
      <c r="FSI347" s="182"/>
      <c r="FSJ347" s="182"/>
      <c r="FSK347" s="182"/>
      <c r="FSL347" s="182"/>
      <c r="FSM347" s="182"/>
      <c r="FSN347" s="182"/>
      <c r="FSO347" s="182"/>
      <c r="FSP347" s="182"/>
      <c r="FSQ347" s="182"/>
      <c r="FSR347" s="182"/>
      <c r="FSS347" s="182"/>
      <c r="FST347" s="182"/>
      <c r="FSU347" s="182"/>
      <c r="FSV347" s="182"/>
      <c r="FSW347" s="182"/>
      <c r="FSX347" s="182"/>
      <c r="FSY347" s="182"/>
      <c r="FSZ347" s="182"/>
      <c r="FTA347" s="182"/>
      <c r="FTB347" s="182"/>
      <c r="FTC347" s="182"/>
      <c r="FTD347" s="182"/>
      <c r="FTE347" s="182"/>
      <c r="FTF347" s="182"/>
      <c r="FTG347" s="182"/>
      <c r="FTH347" s="182"/>
      <c r="FTI347" s="182"/>
      <c r="FTJ347" s="182"/>
      <c r="FTK347" s="182"/>
      <c r="FTL347" s="182"/>
      <c r="FTM347" s="182"/>
      <c r="FTN347" s="182"/>
      <c r="FTO347" s="182"/>
      <c r="FTP347" s="182"/>
      <c r="FTQ347" s="182"/>
      <c r="FTR347" s="182"/>
      <c r="FTS347" s="182"/>
      <c r="FTT347" s="182"/>
      <c r="FTU347" s="182"/>
      <c r="FTV347" s="182"/>
      <c r="FTW347" s="182"/>
      <c r="FTX347" s="182"/>
      <c r="FTY347" s="182"/>
      <c r="FTZ347" s="182"/>
      <c r="FUA347" s="182"/>
      <c r="FUB347" s="182"/>
      <c r="FUC347" s="182"/>
      <c r="FUD347" s="182"/>
      <c r="FUE347" s="182"/>
      <c r="FUF347" s="182"/>
      <c r="FUG347" s="182"/>
      <c r="FUH347" s="182"/>
      <c r="FUI347" s="182"/>
      <c r="FUJ347" s="182"/>
      <c r="FUK347" s="182"/>
      <c r="FUL347" s="182"/>
      <c r="FUM347" s="182"/>
      <c r="FUN347" s="182"/>
      <c r="FUO347" s="182"/>
      <c r="FUP347" s="182"/>
      <c r="FUQ347" s="182"/>
      <c r="FUR347" s="182"/>
      <c r="FUS347" s="182"/>
      <c r="FUT347" s="182"/>
      <c r="FUU347" s="182"/>
      <c r="FUV347" s="182"/>
      <c r="FUW347" s="182"/>
      <c r="FUX347" s="182"/>
      <c r="FUY347" s="182"/>
      <c r="FUZ347" s="182"/>
      <c r="FVA347" s="182"/>
      <c r="FVB347" s="182"/>
      <c r="FVC347" s="182"/>
      <c r="FVD347" s="182"/>
      <c r="FVE347" s="182"/>
      <c r="FVF347" s="182"/>
      <c r="FVG347" s="182"/>
      <c r="FVH347" s="182"/>
      <c r="FVI347" s="182"/>
      <c r="FVJ347" s="182"/>
      <c r="FVK347" s="182"/>
      <c r="FVL347" s="182"/>
      <c r="FVM347" s="182"/>
      <c r="FVN347" s="182"/>
      <c r="FVO347" s="182"/>
      <c r="FVP347" s="182"/>
      <c r="FVQ347" s="182"/>
      <c r="FVR347" s="182"/>
      <c r="FVS347" s="182"/>
      <c r="FVT347" s="182"/>
      <c r="FVU347" s="182"/>
      <c r="FVV347" s="182"/>
      <c r="FVW347" s="182"/>
      <c r="FVX347" s="182"/>
      <c r="FVY347" s="182"/>
      <c r="FVZ347" s="182"/>
      <c r="FWA347" s="182"/>
      <c r="FWB347" s="182"/>
      <c r="FWC347" s="182"/>
      <c r="FWD347" s="182"/>
      <c r="FWE347" s="182"/>
      <c r="FWF347" s="182"/>
      <c r="FWG347" s="182"/>
      <c r="FWH347" s="182"/>
      <c r="FWI347" s="182"/>
      <c r="FWJ347" s="182"/>
      <c r="FWK347" s="182"/>
      <c r="FWL347" s="182"/>
      <c r="FWM347" s="182"/>
      <c r="FWN347" s="182"/>
      <c r="FWO347" s="182"/>
      <c r="FWP347" s="182"/>
      <c r="FWQ347" s="182"/>
      <c r="FWR347" s="182"/>
      <c r="FWS347" s="182"/>
      <c r="FWT347" s="182"/>
      <c r="FWU347" s="182"/>
      <c r="FWV347" s="182"/>
      <c r="FWW347" s="182"/>
      <c r="FWX347" s="182"/>
      <c r="FWY347" s="182"/>
      <c r="FWZ347" s="182"/>
      <c r="FXA347" s="182"/>
      <c r="FXB347" s="182"/>
      <c r="FXC347" s="182"/>
      <c r="FXD347" s="182"/>
      <c r="FXE347" s="182"/>
      <c r="FXF347" s="182"/>
      <c r="FXG347" s="182"/>
      <c r="FXH347" s="182"/>
      <c r="FXI347" s="182"/>
      <c r="FXJ347" s="182"/>
      <c r="FXK347" s="182"/>
      <c r="FXL347" s="182"/>
      <c r="FXM347" s="182"/>
      <c r="FXN347" s="182"/>
      <c r="FXO347" s="182"/>
      <c r="FXP347" s="182"/>
      <c r="FXQ347" s="182"/>
      <c r="FXR347" s="182"/>
      <c r="FXS347" s="182"/>
      <c r="FXT347" s="182"/>
      <c r="FXU347" s="182"/>
      <c r="FXV347" s="182"/>
      <c r="FXW347" s="182"/>
      <c r="FXX347" s="182"/>
      <c r="FXY347" s="182"/>
      <c r="FXZ347" s="182"/>
      <c r="FYA347" s="182"/>
      <c r="FYB347" s="182"/>
      <c r="FYC347" s="182"/>
      <c r="FYD347" s="182"/>
      <c r="FYE347" s="182"/>
      <c r="FYF347" s="182"/>
      <c r="FYG347" s="182"/>
      <c r="FYH347" s="182"/>
      <c r="FYI347" s="182"/>
      <c r="FYJ347" s="182"/>
      <c r="FYK347" s="182"/>
      <c r="FYL347" s="182"/>
      <c r="FYM347" s="182"/>
      <c r="FYN347" s="182"/>
      <c r="FYO347" s="182"/>
      <c r="FYP347" s="182"/>
      <c r="FYQ347" s="182"/>
      <c r="FYR347" s="182"/>
      <c r="FYS347" s="182"/>
      <c r="FYT347" s="182"/>
      <c r="FYU347" s="182"/>
      <c r="FYV347" s="182"/>
      <c r="FYW347" s="182"/>
      <c r="FYX347" s="182"/>
      <c r="FYY347" s="182"/>
      <c r="FYZ347" s="182"/>
      <c r="FZA347" s="182"/>
      <c r="FZB347" s="182"/>
      <c r="FZC347" s="182"/>
      <c r="FZD347" s="182"/>
      <c r="FZE347" s="182"/>
      <c r="FZF347" s="182"/>
      <c r="FZG347" s="182"/>
      <c r="FZH347" s="182"/>
      <c r="FZI347" s="182"/>
      <c r="FZJ347" s="182"/>
      <c r="FZK347" s="182"/>
      <c r="FZL347" s="182"/>
      <c r="FZM347" s="182"/>
      <c r="FZN347" s="182"/>
      <c r="FZO347" s="182"/>
      <c r="FZP347" s="182"/>
      <c r="FZQ347" s="182"/>
      <c r="FZR347" s="182"/>
      <c r="FZS347" s="182"/>
      <c r="FZT347" s="182"/>
      <c r="FZU347" s="182"/>
      <c r="FZV347" s="182"/>
      <c r="FZW347" s="182"/>
      <c r="FZX347" s="182"/>
      <c r="FZY347" s="182"/>
      <c r="FZZ347" s="182"/>
      <c r="GAA347" s="182"/>
      <c r="GAB347" s="182"/>
      <c r="GAC347" s="182"/>
      <c r="GAD347" s="182"/>
      <c r="GAE347" s="182"/>
      <c r="GAF347" s="182"/>
      <c r="GAG347" s="182"/>
      <c r="GAH347" s="182"/>
      <c r="GAI347" s="182"/>
      <c r="GAJ347" s="182"/>
      <c r="GAK347" s="182"/>
      <c r="GAL347" s="182"/>
      <c r="GAM347" s="182"/>
      <c r="GAN347" s="182"/>
      <c r="GAO347" s="182"/>
      <c r="GAP347" s="182"/>
      <c r="GAQ347" s="182"/>
      <c r="GAR347" s="182"/>
      <c r="GAS347" s="182"/>
      <c r="GAT347" s="182"/>
      <c r="GAU347" s="182"/>
      <c r="GAV347" s="182"/>
      <c r="GAW347" s="182"/>
      <c r="GAX347" s="182"/>
      <c r="GAY347" s="182"/>
      <c r="GAZ347" s="182"/>
      <c r="GBA347" s="182"/>
      <c r="GBB347" s="182"/>
      <c r="GBC347" s="182"/>
      <c r="GBD347" s="182"/>
      <c r="GBE347" s="182"/>
      <c r="GBF347" s="182"/>
      <c r="GBG347" s="182"/>
      <c r="GBH347" s="182"/>
      <c r="GBI347" s="182"/>
      <c r="GBJ347" s="182"/>
      <c r="GBK347" s="182"/>
      <c r="GBL347" s="182"/>
      <c r="GBM347" s="182"/>
      <c r="GBN347" s="182"/>
      <c r="GBO347" s="182"/>
      <c r="GBP347" s="182"/>
      <c r="GBQ347" s="182"/>
      <c r="GBR347" s="182"/>
      <c r="GBS347" s="182"/>
      <c r="GBT347" s="182"/>
      <c r="GBU347" s="182"/>
      <c r="GBV347" s="182"/>
      <c r="GBW347" s="182"/>
      <c r="GBX347" s="182"/>
      <c r="GBY347" s="182"/>
      <c r="GBZ347" s="182"/>
      <c r="GCA347" s="182"/>
      <c r="GCB347" s="182"/>
      <c r="GCC347" s="182"/>
      <c r="GCD347" s="182"/>
      <c r="GCE347" s="182"/>
      <c r="GCF347" s="182"/>
      <c r="GCG347" s="182"/>
      <c r="GCH347" s="182"/>
      <c r="GCI347" s="182"/>
      <c r="GCJ347" s="182"/>
      <c r="GCK347" s="182"/>
      <c r="GCL347" s="182"/>
      <c r="GCM347" s="182"/>
      <c r="GCN347" s="182"/>
      <c r="GCO347" s="182"/>
      <c r="GCP347" s="182"/>
      <c r="GCQ347" s="182"/>
      <c r="GCR347" s="182"/>
      <c r="GCS347" s="182"/>
      <c r="GCT347" s="182"/>
      <c r="GCU347" s="182"/>
      <c r="GCV347" s="182"/>
      <c r="GCW347" s="182"/>
      <c r="GCX347" s="182"/>
      <c r="GCY347" s="182"/>
      <c r="GCZ347" s="182"/>
      <c r="GDA347" s="182"/>
      <c r="GDB347" s="182"/>
      <c r="GDC347" s="182"/>
      <c r="GDD347" s="182"/>
      <c r="GDE347" s="182"/>
      <c r="GDF347" s="182"/>
      <c r="GDG347" s="182"/>
      <c r="GDH347" s="182"/>
      <c r="GDI347" s="182"/>
      <c r="GDJ347" s="182"/>
      <c r="GDK347" s="182"/>
      <c r="GDL347" s="182"/>
      <c r="GDM347" s="182"/>
      <c r="GDN347" s="182"/>
      <c r="GDO347" s="182"/>
      <c r="GDP347" s="182"/>
      <c r="GDQ347" s="182"/>
      <c r="GDR347" s="182"/>
      <c r="GDS347" s="182"/>
      <c r="GDT347" s="182"/>
      <c r="GDU347" s="182"/>
      <c r="GDV347" s="182"/>
      <c r="GDW347" s="182"/>
      <c r="GDX347" s="182"/>
      <c r="GDY347" s="182"/>
      <c r="GDZ347" s="182"/>
      <c r="GEA347" s="182"/>
      <c r="GEB347" s="182"/>
      <c r="GEC347" s="182"/>
      <c r="GED347" s="182"/>
      <c r="GEE347" s="182"/>
      <c r="GEF347" s="182"/>
      <c r="GEG347" s="182"/>
      <c r="GEH347" s="182"/>
      <c r="GEI347" s="182"/>
      <c r="GEJ347" s="182"/>
      <c r="GEK347" s="182"/>
      <c r="GEL347" s="182"/>
      <c r="GEM347" s="182"/>
      <c r="GEN347" s="182"/>
      <c r="GEO347" s="182"/>
      <c r="GEP347" s="182"/>
      <c r="GEQ347" s="182"/>
      <c r="GER347" s="182"/>
      <c r="GES347" s="182"/>
      <c r="GET347" s="182"/>
      <c r="GEU347" s="182"/>
      <c r="GEV347" s="182"/>
      <c r="GEW347" s="182"/>
      <c r="GEX347" s="182"/>
      <c r="GEY347" s="182"/>
      <c r="GEZ347" s="182"/>
      <c r="GFA347" s="182"/>
      <c r="GFB347" s="182"/>
      <c r="GFC347" s="182"/>
      <c r="GFD347" s="182"/>
      <c r="GFE347" s="182"/>
      <c r="GFF347" s="182"/>
      <c r="GFG347" s="182"/>
      <c r="GFH347" s="182"/>
      <c r="GFI347" s="182"/>
      <c r="GFJ347" s="182"/>
      <c r="GFK347" s="182"/>
      <c r="GFL347" s="182"/>
      <c r="GFM347" s="182"/>
      <c r="GFN347" s="182"/>
      <c r="GFO347" s="182"/>
      <c r="GFP347" s="182"/>
      <c r="GFQ347" s="182"/>
      <c r="GFR347" s="182"/>
      <c r="GFS347" s="182"/>
      <c r="GFT347" s="182"/>
      <c r="GFU347" s="182"/>
      <c r="GFV347" s="182"/>
      <c r="GFW347" s="182"/>
      <c r="GFX347" s="182"/>
      <c r="GFY347" s="182"/>
      <c r="GFZ347" s="182"/>
      <c r="GGA347" s="182"/>
      <c r="GGB347" s="182"/>
      <c r="GGC347" s="182"/>
      <c r="GGD347" s="182"/>
      <c r="GGE347" s="182"/>
      <c r="GGF347" s="182"/>
      <c r="GGG347" s="182"/>
      <c r="GGH347" s="182"/>
      <c r="GGI347" s="182"/>
      <c r="GGJ347" s="182"/>
      <c r="GGK347" s="182"/>
      <c r="GGL347" s="182"/>
      <c r="GGM347" s="182"/>
      <c r="GGN347" s="182"/>
      <c r="GGO347" s="182"/>
      <c r="GGP347" s="182"/>
      <c r="GGQ347" s="182"/>
      <c r="GGR347" s="182"/>
      <c r="GGS347" s="182"/>
      <c r="GGT347" s="182"/>
      <c r="GGU347" s="182"/>
      <c r="GGV347" s="182"/>
      <c r="GGW347" s="182"/>
      <c r="GGX347" s="182"/>
      <c r="GGY347" s="182"/>
      <c r="GGZ347" s="182"/>
      <c r="GHA347" s="182"/>
      <c r="GHB347" s="182"/>
      <c r="GHC347" s="182"/>
      <c r="GHD347" s="182"/>
      <c r="GHE347" s="182"/>
      <c r="GHF347" s="182"/>
      <c r="GHG347" s="182"/>
      <c r="GHH347" s="182"/>
      <c r="GHI347" s="182"/>
      <c r="GHJ347" s="182"/>
      <c r="GHK347" s="182"/>
      <c r="GHL347" s="182"/>
      <c r="GHM347" s="182"/>
      <c r="GHN347" s="182"/>
      <c r="GHO347" s="182"/>
      <c r="GHP347" s="182"/>
      <c r="GHQ347" s="182"/>
      <c r="GHR347" s="182"/>
      <c r="GHS347" s="182"/>
      <c r="GHT347" s="182"/>
      <c r="GHU347" s="182"/>
      <c r="GHV347" s="182"/>
      <c r="GHW347" s="182"/>
      <c r="GHX347" s="182"/>
      <c r="GHY347" s="182"/>
      <c r="GHZ347" s="182"/>
      <c r="GIA347" s="182"/>
      <c r="GIB347" s="182"/>
      <c r="GIC347" s="182"/>
      <c r="GID347" s="182"/>
      <c r="GIE347" s="182"/>
      <c r="GIF347" s="182"/>
      <c r="GIG347" s="182"/>
      <c r="GIH347" s="182"/>
      <c r="GII347" s="182"/>
      <c r="GIJ347" s="182"/>
      <c r="GIK347" s="182"/>
      <c r="GIL347" s="182"/>
      <c r="GIM347" s="182"/>
      <c r="GIN347" s="182"/>
      <c r="GIO347" s="182"/>
      <c r="GIP347" s="182"/>
      <c r="GIQ347" s="182"/>
      <c r="GIR347" s="182"/>
      <c r="GIS347" s="182"/>
      <c r="GIT347" s="182"/>
      <c r="GIU347" s="182"/>
      <c r="GIV347" s="182"/>
      <c r="GIW347" s="182"/>
      <c r="GIX347" s="182"/>
      <c r="GIY347" s="182"/>
      <c r="GIZ347" s="182"/>
      <c r="GJA347" s="182"/>
      <c r="GJB347" s="182"/>
      <c r="GJC347" s="182"/>
      <c r="GJD347" s="182"/>
      <c r="GJE347" s="182"/>
      <c r="GJF347" s="182"/>
      <c r="GJG347" s="182"/>
      <c r="GJH347" s="182"/>
      <c r="GJI347" s="182"/>
      <c r="GJJ347" s="182"/>
      <c r="GJK347" s="182"/>
      <c r="GJL347" s="182"/>
      <c r="GJM347" s="182"/>
      <c r="GJN347" s="182"/>
      <c r="GJO347" s="182"/>
      <c r="GJP347" s="182"/>
      <c r="GJQ347" s="182"/>
      <c r="GJR347" s="182"/>
      <c r="GJS347" s="182"/>
      <c r="GJT347" s="182"/>
      <c r="GJU347" s="182"/>
      <c r="GJV347" s="182"/>
      <c r="GJW347" s="182"/>
      <c r="GJX347" s="182"/>
      <c r="GJY347" s="182"/>
      <c r="GJZ347" s="182"/>
      <c r="GKA347" s="182"/>
      <c r="GKB347" s="182"/>
      <c r="GKC347" s="182"/>
      <c r="GKD347" s="182"/>
      <c r="GKE347" s="182"/>
      <c r="GKF347" s="182"/>
      <c r="GKG347" s="182"/>
      <c r="GKH347" s="182"/>
      <c r="GKI347" s="182"/>
      <c r="GKJ347" s="182"/>
      <c r="GKK347" s="182"/>
      <c r="GKL347" s="182"/>
      <c r="GKM347" s="182"/>
      <c r="GKN347" s="182"/>
      <c r="GKO347" s="182"/>
      <c r="GKP347" s="182"/>
      <c r="GKQ347" s="182"/>
      <c r="GKR347" s="182"/>
      <c r="GKS347" s="182"/>
      <c r="GKT347" s="182"/>
      <c r="GKU347" s="182"/>
      <c r="GKV347" s="182"/>
      <c r="GKW347" s="182"/>
      <c r="GKX347" s="182"/>
      <c r="GKY347" s="182"/>
      <c r="GKZ347" s="182"/>
      <c r="GLA347" s="182"/>
      <c r="GLB347" s="182"/>
      <c r="GLC347" s="182"/>
      <c r="GLD347" s="182"/>
      <c r="GLE347" s="182"/>
      <c r="GLF347" s="182"/>
      <c r="GLG347" s="182"/>
      <c r="GLH347" s="182"/>
      <c r="GLI347" s="182"/>
      <c r="GLJ347" s="182"/>
      <c r="GLK347" s="182"/>
      <c r="GLL347" s="182"/>
      <c r="GLM347" s="182"/>
      <c r="GLN347" s="182"/>
      <c r="GLO347" s="182"/>
      <c r="GLP347" s="182"/>
      <c r="GLQ347" s="182"/>
      <c r="GLR347" s="182"/>
      <c r="GLS347" s="182"/>
      <c r="GLT347" s="182"/>
      <c r="GLU347" s="182"/>
      <c r="GLV347" s="182"/>
      <c r="GLW347" s="182"/>
      <c r="GLX347" s="182"/>
      <c r="GLY347" s="182"/>
      <c r="GLZ347" s="182"/>
      <c r="GMA347" s="182"/>
      <c r="GMB347" s="182"/>
      <c r="GMC347" s="182"/>
      <c r="GMD347" s="182"/>
      <c r="GME347" s="182"/>
      <c r="GMF347" s="182"/>
      <c r="GMG347" s="182"/>
      <c r="GMH347" s="182"/>
      <c r="GMI347" s="182"/>
      <c r="GMJ347" s="182"/>
      <c r="GMK347" s="182"/>
      <c r="GML347" s="182"/>
      <c r="GMM347" s="182"/>
      <c r="GMN347" s="182"/>
      <c r="GMO347" s="182"/>
      <c r="GMP347" s="182"/>
      <c r="GMQ347" s="182"/>
      <c r="GMR347" s="182"/>
      <c r="GMS347" s="182"/>
      <c r="GMT347" s="182"/>
      <c r="GMU347" s="182"/>
      <c r="GMV347" s="182"/>
      <c r="GMW347" s="182"/>
      <c r="GMX347" s="182"/>
      <c r="GMY347" s="182"/>
      <c r="GMZ347" s="182"/>
      <c r="GNA347" s="182"/>
      <c r="GNB347" s="182"/>
      <c r="GNC347" s="182"/>
      <c r="GND347" s="182"/>
      <c r="GNE347" s="182"/>
      <c r="GNF347" s="182"/>
      <c r="GNG347" s="182"/>
      <c r="GNH347" s="182"/>
      <c r="GNI347" s="182"/>
      <c r="GNJ347" s="182"/>
      <c r="GNK347" s="182"/>
      <c r="GNL347" s="182"/>
      <c r="GNM347" s="182"/>
      <c r="GNN347" s="182"/>
      <c r="GNO347" s="182"/>
      <c r="GNP347" s="182"/>
      <c r="GNQ347" s="182"/>
      <c r="GNR347" s="182"/>
      <c r="GNS347" s="182"/>
      <c r="GNT347" s="182"/>
      <c r="GNU347" s="182"/>
      <c r="GNV347" s="182"/>
      <c r="GNW347" s="182"/>
      <c r="GNX347" s="182"/>
      <c r="GNY347" s="182"/>
      <c r="GNZ347" s="182"/>
      <c r="GOA347" s="182"/>
      <c r="GOB347" s="182"/>
      <c r="GOC347" s="182"/>
      <c r="GOD347" s="182"/>
      <c r="GOE347" s="182"/>
      <c r="GOF347" s="182"/>
      <c r="GOG347" s="182"/>
      <c r="GOH347" s="182"/>
      <c r="GOI347" s="182"/>
      <c r="GOJ347" s="182"/>
      <c r="GOK347" s="182"/>
      <c r="GOL347" s="182"/>
      <c r="GOM347" s="182"/>
      <c r="GON347" s="182"/>
      <c r="GOO347" s="182"/>
      <c r="GOP347" s="182"/>
      <c r="GOQ347" s="182"/>
      <c r="GOR347" s="182"/>
      <c r="GOS347" s="182"/>
      <c r="GOT347" s="182"/>
      <c r="GOU347" s="182"/>
      <c r="GOV347" s="182"/>
      <c r="GOW347" s="182"/>
      <c r="GOX347" s="182"/>
      <c r="GOY347" s="182"/>
      <c r="GOZ347" s="182"/>
      <c r="GPA347" s="182"/>
      <c r="GPB347" s="182"/>
      <c r="GPC347" s="182"/>
      <c r="GPD347" s="182"/>
      <c r="GPE347" s="182"/>
      <c r="GPF347" s="182"/>
      <c r="GPG347" s="182"/>
      <c r="GPH347" s="182"/>
      <c r="GPI347" s="182"/>
      <c r="GPJ347" s="182"/>
      <c r="GPK347" s="182"/>
      <c r="GPL347" s="182"/>
      <c r="GPM347" s="182"/>
      <c r="GPN347" s="182"/>
      <c r="GPO347" s="182"/>
      <c r="GPP347" s="182"/>
      <c r="GPQ347" s="182"/>
      <c r="GPR347" s="182"/>
      <c r="GPS347" s="182"/>
      <c r="GPT347" s="182"/>
      <c r="GPU347" s="182"/>
      <c r="GPV347" s="182"/>
      <c r="GPW347" s="182"/>
      <c r="GPX347" s="182"/>
      <c r="GPY347" s="182"/>
      <c r="GPZ347" s="182"/>
      <c r="GQA347" s="182"/>
      <c r="GQB347" s="182"/>
      <c r="GQC347" s="182"/>
      <c r="GQD347" s="182"/>
      <c r="GQE347" s="182"/>
      <c r="GQF347" s="182"/>
      <c r="GQG347" s="182"/>
      <c r="GQH347" s="182"/>
      <c r="GQI347" s="182"/>
      <c r="GQJ347" s="182"/>
      <c r="GQK347" s="182"/>
      <c r="GQL347" s="182"/>
      <c r="GQM347" s="182"/>
      <c r="GQN347" s="182"/>
      <c r="GQO347" s="182"/>
      <c r="GQP347" s="182"/>
      <c r="GQQ347" s="182"/>
      <c r="GQR347" s="182"/>
      <c r="GQS347" s="182"/>
      <c r="GQT347" s="182"/>
      <c r="GQU347" s="182"/>
      <c r="GQV347" s="182"/>
      <c r="GQW347" s="182"/>
      <c r="GQX347" s="182"/>
      <c r="GQY347" s="182"/>
      <c r="GQZ347" s="182"/>
      <c r="GRA347" s="182"/>
      <c r="GRB347" s="182"/>
      <c r="GRC347" s="182"/>
      <c r="GRD347" s="182"/>
      <c r="GRE347" s="182"/>
      <c r="GRF347" s="182"/>
      <c r="GRG347" s="182"/>
      <c r="GRH347" s="182"/>
      <c r="GRI347" s="182"/>
      <c r="GRJ347" s="182"/>
      <c r="GRK347" s="182"/>
      <c r="GRL347" s="182"/>
      <c r="GRM347" s="182"/>
      <c r="GRN347" s="182"/>
      <c r="GRO347" s="182"/>
      <c r="GRP347" s="182"/>
      <c r="GRQ347" s="182"/>
      <c r="GRR347" s="182"/>
      <c r="GRS347" s="182"/>
      <c r="GRT347" s="182"/>
      <c r="GRU347" s="182"/>
      <c r="GRV347" s="182"/>
      <c r="GRW347" s="182"/>
      <c r="GRX347" s="182"/>
      <c r="GRY347" s="182"/>
      <c r="GRZ347" s="182"/>
      <c r="GSA347" s="182"/>
      <c r="GSB347" s="182"/>
      <c r="GSC347" s="182"/>
      <c r="GSD347" s="182"/>
      <c r="GSE347" s="182"/>
      <c r="GSF347" s="182"/>
      <c r="GSG347" s="182"/>
      <c r="GSH347" s="182"/>
      <c r="GSI347" s="182"/>
      <c r="GSJ347" s="182"/>
      <c r="GSK347" s="182"/>
      <c r="GSL347" s="182"/>
      <c r="GSM347" s="182"/>
      <c r="GSN347" s="182"/>
      <c r="GSO347" s="182"/>
      <c r="GSP347" s="182"/>
      <c r="GSQ347" s="182"/>
      <c r="GSR347" s="182"/>
      <c r="GSS347" s="182"/>
      <c r="GST347" s="182"/>
      <c r="GSU347" s="182"/>
      <c r="GSV347" s="182"/>
      <c r="GSW347" s="182"/>
      <c r="GSX347" s="182"/>
      <c r="GSY347" s="182"/>
      <c r="GSZ347" s="182"/>
      <c r="GTA347" s="182"/>
      <c r="GTB347" s="182"/>
      <c r="GTC347" s="182"/>
      <c r="GTD347" s="182"/>
      <c r="GTE347" s="182"/>
      <c r="GTF347" s="182"/>
      <c r="GTG347" s="182"/>
      <c r="GTH347" s="182"/>
      <c r="GTI347" s="182"/>
      <c r="GTJ347" s="182"/>
      <c r="GTK347" s="182"/>
      <c r="GTL347" s="182"/>
      <c r="GTM347" s="182"/>
      <c r="GTN347" s="182"/>
      <c r="GTO347" s="182"/>
      <c r="GTP347" s="182"/>
      <c r="GTQ347" s="182"/>
      <c r="GTR347" s="182"/>
      <c r="GTS347" s="182"/>
      <c r="GTT347" s="182"/>
      <c r="GTU347" s="182"/>
      <c r="GTV347" s="182"/>
      <c r="GTW347" s="182"/>
      <c r="GTX347" s="182"/>
      <c r="GTY347" s="182"/>
      <c r="GTZ347" s="182"/>
      <c r="GUA347" s="182"/>
      <c r="GUB347" s="182"/>
      <c r="GUC347" s="182"/>
      <c r="GUD347" s="182"/>
      <c r="GUE347" s="182"/>
      <c r="GUF347" s="182"/>
      <c r="GUG347" s="182"/>
      <c r="GUH347" s="182"/>
      <c r="GUI347" s="182"/>
      <c r="GUJ347" s="182"/>
      <c r="GUK347" s="182"/>
      <c r="GUL347" s="182"/>
      <c r="GUM347" s="182"/>
      <c r="GUN347" s="182"/>
      <c r="GUO347" s="182"/>
      <c r="GUP347" s="182"/>
      <c r="GUQ347" s="182"/>
      <c r="GUR347" s="182"/>
      <c r="GUS347" s="182"/>
      <c r="GUT347" s="182"/>
      <c r="GUU347" s="182"/>
      <c r="GUV347" s="182"/>
      <c r="GUW347" s="182"/>
      <c r="GUX347" s="182"/>
      <c r="GUY347" s="182"/>
      <c r="GUZ347" s="182"/>
      <c r="GVA347" s="182"/>
      <c r="GVB347" s="182"/>
      <c r="GVC347" s="182"/>
      <c r="GVD347" s="182"/>
      <c r="GVE347" s="182"/>
      <c r="GVF347" s="182"/>
      <c r="GVG347" s="182"/>
      <c r="GVH347" s="182"/>
      <c r="GVI347" s="182"/>
      <c r="GVJ347" s="182"/>
      <c r="GVK347" s="182"/>
      <c r="GVL347" s="182"/>
      <c r="GVM347" s="182"/>
      <c r="GVN347" s="182"/>
      <c r="GVO347" s="182"/>
      <c r="GVP347" s="182"/>
      <c r="GVQ347" s="182"/>
      <c r="GVR347" s="182"/>
      <c r="GVS347" s="182"/>
      <c r="GVT347" s="182"/>
      <c r="GVU347" s="182"/>
      <c r="GVV347" s="182"/>
      <c r="GVW347" s="182"/>
      <c r="GVX347" s="182"/>
      <c r="GVY347" s="182"/>
      <c r="GVZ347" s="182"/>
      <c r="GWA347" s="182"/>
      <c r="GWB347" s="182"/>
      <c r="GWC347" s="182"/>
      <c r="GWD347" s="182"/>
      <c r="GWE347" s="182"/>
      <c r="GWF347" s="182"/>
      <c r="GWG347" s="182"/>
      <c r="GWH347" s="182"/>
      <c r="GWI347" s="182"/>
      <c r="GWJ347" s="182"/>
      <c r="GWK347" s="182"/>
      <c r="GWL347" s="182"/>
      <c r="GWM347" s="182"/>
      <c r="GWN347" s="182"/>
      <c r="GWO347" s="182"/>
      <c r="GWP347" s="182"/>
      <c r="GWQ347" s="182"/>
      <c r="GWR347" s="182"/>
      <c r="GWS347" s="182"/>
      <c r="GWT347" s="182"/>
      <c r="GWU347" s="182"/>
      <c r="GWV347" s="182"/>
      <c r="GWW347" s="182"/>
      <c r="GWX347" s="182"/>
      <c r="GWY347" s="182"/>
      <c r="GWZ347" s="182"/>
      <c r="GXA347" s="182"/>
      <c r="GXB347" s="182"/>
      <c r="GXC347" s="182"/>
      <c r="GXD347" s="182"/>
      <c r="GXE347" s="182"/>
      <c r="GXF347" s="182"/>
      <c r="GXG347" s="182"/>
      <c r="GXH347" s="182"/>
      <c r="GXI347" s="182"/>
      <c r="GXJ347" s="182"/>
      <c r="GXK347" s="182"/>
      <c r="GXL347" s="182"/>
      <c r="GXM347" s="182"/>
      <c r="GXN347" s="182"/>
      <c r="GXO347" s="182"/>
      <c r="GXP347" s="182"/>
      <c r="GXQ347" s="182"/>
      <c r="GXR347" s="182"/>
      <c r="GXS347" s="182"/>
      <c r="GXT347" s="182"/>
      <c r="GXU347" s="182"/>
      <c r="GXV347" s="182"/>
      <c r="GXW347" s="182"/>
      <c r="GXX347" s="182"/>
      <c r="GXY347" s="182"/>
      <c r="GXZ347" s="182"/>
      <c r="GYA347" s="182"/>
      <c r="GYB347" s="182"/>
      <c r="GYC347" s="182"/>
      <c r="GYD347" s="182"/>
      <c r="GYE347" s="182"/>
      <c r="GYF347" s="182"/>
      <c r="GYG347" s="182"/>
      <c r="GYH347" s="182"/>
      <c r="GYI347" s="182"/>
      <c r="GYJ347" s="182"/>
      <c r="GYK347" s="182"/>
      <c r="GYL347" s="182"/>
      <c r="GYM347" s="182"/>
      <c r="GYN347" s="182"/>
      <c r="GYO347" s="182"/>
      <c r="GYP347" s="182"/>
      <c r="GYQ347" s="182"/>
      <c r="GYR347" s="182"/>
      <c r="GYS347" s="182"/>
      <c r="GYT347" s="182"/>
      <c r="GYU347" s="182"/>
      <c r="GYV347" s="182"/>
      <c r="GYW347" s="182"/>
      <c r="GYX347" s="182"/>
      <c r="GYY347" s="182"/>
      <c r="GYZ347" s="182"/>
      <c r="GZA347" s="182"/>
      <c r="GZB347" s="182"/>
      <c r="GZC347" s="182"/>
      <c r="GZD347" s="182"/>
      <c r="GZE347" s="182"/>
      <c r="GZF347" s="182"/>
      <c r="GZG347" s="182"/>
      <c r="GZH347" s="182"/>
      <c r="GZI347" s="182"/>
      <c r="GZJ347" s="182"/>
      <c r="GZK347" s="182"/>
      <c r="GZL347" s="182"/>
      <c r="GZM347" s="182"/>
      <c r="GZN347" s="182"/>
      <c r="GZO347" s="182"/>
      <c r="GZP347" s="182"/>
      <c r="GZQ347" s="182"/>
      <c r="GZR347" s="182"/>
      <c r="GZS347" s="182"/>
      <c r="GZT347" s="182"/>
      <c r="GZU347" s="182"/>
      <c r="GZV347" s="182"/>
      <c r="GZW347" s="182"/>
      <c r="GZX347" s="182"/>
      <c r="GZY347" s="182"/>
      <c r="GZZ347" s="182"/>
      <c r="HAA347" s="182"/>
      <c r="HAB347" s="182"/>
      <c r="HAC347" s="182"/>
      <c r="HAD347" s="182"/>
      <c r="HAE347" s="182"/>
      <c r="HAF347" s="182"/>
      <c r="HAG347" s="182"/>
      <c r="HAH347" s="182"/>
      <c r="HAI347" s="182"/>
      <c r="HAJ347" s="182"/>
      <c r="HAK347" s="182"/>
      <c r="HAL347" s="182"/>
      <c r="HAM347" s="182"/>
      <c r="HAN347" s="182"/>
      <c r="HAO347" s="182"/>
      <c r="HAP347" s="182"/>
      <c r="HAQ347" s="182"/>
      <c r="HAR347" s="182"/>
      <c r="HAS347" s="182"/>
      <c r="HAT347" s="182"/>
      <c r="HAU347" s="182"/>
      <c r="HAV347" s="182"/>
      <c r="HAW347" s="182"/>
      <c r="HAX347" s="182"/>
      <c r="HAY347" s="182"/>
      <c r="HAZ347" s="182"/>
      <c r="HBA347" s="182"/>
      <c r="HBB347" s="182"/>
      <c r="HBC347" s="182"/>
      <c r="HBD347" s="182"/>
      <c r="HBE347" s="182"/>
      <c r="HBF347" s="182"/>
      <c r="HBG347" s="182"/>
      <c r="HBH347" s="182"/>
      <c r="HBI347" s="182"/>
      <c r="HBJ347" s="182"/>
      <c r="HBK347" s="182"/>
      <c r="HBL347" s="182"/>
      <c r="HBM347" s="182"/>
      <c r="HBN347" s="182"/>
      <c r="HBO347" s="182"/>
      <c r="HBP347" s="182"/>
      <c r="HBQ347" s="182"/>
      <c r="HBR347" s="182"/>
      <c r="HBS347" s="182"/>
      <c r="HBT347" s="182"/>
      <c r="HBU347" s="182"/>
      <c r="HBV347" s="182"/>
      <c r="HBW347" s="182"/>
      <c r="HBX347" s="182"/>
      <c r="HBY347" s="182"/>
      <c r="HBZ347" s="182"/>
      <c r="HCA347" s="182"/>
      <c r="HCB347" s="182"/>
      <c r="HCC347" s="182"/>
      <c r="HCD347" s="182"/>
      <c r="HCE347" s="182"/>
      <c r="HCF347" s="182"/>
      <c r="HCG347" s="182"/>
      <c r="HCH347" s="182"/>
      <c r="HCI347" s="182"/>
      <c r="HCJ347" s="182"/>
      <c r="HCK347" s="182"/>
      <c r="HCL347" s="182"/>
      <c r="HCM347" s="182"/>
      <c r="HCN347" s="182"/>
      <c r="HCO347" s="182"/>
      <c r="HCP347" s="182"/>
      <c r="HCQ347" s="182"/>
      <c r="HCR347" s="182"/>
      <c r="HCS347" s="182"/>
      <c r="HCT347" s="182"/>
      <c r="HCU347" s="182"/>
      <c r="HCV347" s="182"/>
      <c r="HCW347" s="182"/>
      <c r="HCX347" s="182"/>
      <c r="HCY347" s="182"/>
      <c r="HCZ347" s="182"/>
      <c r="HDA347" s="182"/>
      <c r="HDB347" s="182"/>
      <c r="HDC347" s="182"/>
      <c r="HDD347" s="182"/>
      <c r="HDE347" s="182"/>
      <c r="HDF347" s="182"/>
      <c r="HDG347" s="182"/>
      <c r="HDH347" s="182"/>
      <c r="HDI347" s="182"/>
      <c r="HDJ347" s="182"/>
      <c r="HDK347" s="182"/>
      <c r="HDL347" s="182"/>
      <c r="HDM347" s="182"/>
      <c r="HDN347" s="182"/>
      <c r="HDO347" s="182"/>
      <c r="HDP347" s="182"/>
      <c r="HDQ347" s="182"/>
      <c r="HDR347" s="182"/>
      <c r="HDS347" s="182"/>
      <c r="HDT347" s="182"/>
      <c r="HDU347" s="182"/>
      <c r="HDV347" s="182"/>
      <c r="HDW347" s="182"/>
      <c r="HDX347" s="182"/>
      <c r="HDY347" s="182"/>
      <c r="HDZ347" s="182"/>
      <c r="HEA347" s="182"/>
      <c r="HEB347" s="182"/>
      <c r="HEC347" s="182"/>
      <c r="HED347" s="182"/>
      <c r="HEE347" s="182"/>
      <c r="HEF347" s="182"/>
      <c r="HEG347" s="182"/>
      <c r="HEH347" s="182"/>
      <c r="HEI347" s="182"/>
      <c r="HEJ347" s="182"/>
      <c r="HEK347" s="182"/>
      <c r="HEL347" s="182"/>
      <c r="HEM347" s="182"/>
      <c r="HEN347" s="182"/>
      <c r="HEO347" s="182"/>
      <c r="HEP347" s="182"/>
      <c r="HEQ347" s="182"/>
      <c r="HER347" s="182"/>
      <c r="HES347" s="182"/>
      <c r="HET347" s="182"/>
      <c r="HEU347" s="182"/>
      <c r="HEV347" s="182"/>
      <c r="HEW347" s="182"/>
      <c r="HEX347" s="182"/>
      <c r="HEY347" s="182"/>
      <c r="HEZ347" s="182"/>
      <c r="HFA347" s="182"/>
      <c r="HFB347" s="182"/>
      <c r="HFC347" s="182"/>
      <c r="HFD347" s="182"/>
      <c r="HFE347" s="182"/>
      <c r="HFF347" s="182"/>
      <c r="HFG347" s="182"/>
      <c r="HFH347" s="182"/>
      <c r="HFI347" s="182"/>
      <c r="HFJ347" s="182"/>
      <c r="HFK347" s="182"/>
      <c r="HFL347" s="182"/>
      <c r="HFM347" s="182"/>
      <c r="HFN347" s="182"/>
      <c r="HFO347" s="182"/>
      <c r="HFP347" s="182"/>
      <c r="HFQ347" s="182"/>
      <c r="HFR347" s="182"/>
      <c r="HFS347" s="182"/>
      <c r="HFT347" s="182"/>
      <c r="HFU347" s="182"/>
      <c r="HFV347" s="182"/>
      <c r="HFW347" s="182"/>
      <c r="HFX347" s="182"/>
      <c r="HFY347" s="182"/>
      <c r="HFZ347" s="182"/>
      <c r="HGA347" s="182"/>
      <c r="HGB347" s="182"/>
      <c r="HGC347" s="182"/>
      <c r="HGD347" s="182"/>
      <c r="HGE347" s="182"/>
      <c r="HGF347" s="182"/>
      <c r="HGG347" s="182"/>
      <c r="HGH347" s="182"/>
      <c r="HGI347" s="182"/>
      <c r="HGJ347" s="182"/>
      <c r="HGK347" s="182"/>
      <c r="HGL347" s="182"/>
      <c r="HGM347" s="182"/>
      <c r="HGN347" s="182"/>
      <c r="HGO347" s="182"/>
      <c r="HGP347" s="182"/>
      <c r="HGQ347" s="182"/>
      <c r="HGR347" s="182"/>
      <c r="HGS347" s="182"/>
      <c r="HGT347" s="182"/>
      <c r="HGU347" s="182"/>
      <c r="HGV347" s="182"/>
      <c r="HGW347" s="182"/>
      <c r="HGX347" s="182"/>
      <c r="HGY347" s="182"/>
      <c r="HGZ347" s="182"/>
      <c r="HHA347" s="182"/>
      <c r="HHB347" s="182"/>
      <c r="HHC347" s="182"/>
      <c r="HHD347" s="182"/>
      <c r="HHE347" s="182"/>
      <c r="HHF347" s="182"/>
      <c r="HHG347" s="182"/>
      <c r="HHH347" s="182"/>
      <c r="HHI347" s="182"/>
      <c r="HHJ347" s="182"/>
      <c r="HHK347" s="182"/>
      <c r="HHL347" s="182"/>
      <c r="HHM347" s="182"/>
      <c r="HHN347" s="182"/>
      <c r="HHO347" s="182"/>
      <c r="HHP347" s="182"/>
      <c r="HHQ347" s="182"/>
      <c r="HHR347" s="182"/>
      <c r="HHS347" s="182"/>
      <c r="HHT347" s="182"/>
      <c r="HHU347" s="182"/>
      <c r="HHV347" s="182"/>
      <c r="HHW347" s="182"/>
      <c r="HHX347" s="182"/>
      <c r="HHY347" s="182"/>
      <c r="HHZ347" s="182"/>
      <c r="HIA347" s="182"/>
      <c r="HIB347" s="182"/>
      <c r="HIC347" s="182"/>
      <c r="HID347" s="182"/>
      <c r="HIE347" s="182"/>
      <c r="HIF347" s="182"/>
      <c r="HIG347" s="182"/>
      <c r="HIH347" s="182"/>
      <c r="HII347" s="182"/>
      <c r="HIJ347" s="182"/>
      <c r="HIK347" s="182"/>
      <c r="HIL347" s="182"/>
      <c r="HIM347" s="182"/>
      <c r="HIN347" s="182"/>
      <c r="HIO347" s="182"/>
      <c r="HIP347" s="182"/>
      <c r="HIQ347" s="182"/>
      <c r="HIR347" s="182"/>
      <c r="HIS347" s="182"/>
      <c r="HIT347" s="182"/>
      <c r="HIU347" s="182"/>
      <c r="HIV347" s="182"/>
      <c r="HIW347" s="182"/>
      <c r="HIX347" s="182"/>
      <c r="HIY347" s="182"/>
      <c r="HIZ347" s="182"/>
      <c r="HJA347" s="182"/>
      <c r="HJB347" s="182"/>
      <c r="HJC347" s="182"/>
      <c r="HJD347" s="182"/>
      <c r="HJE347" s="182"/>
      <c r="HJF347" s="182"/>
      <c r="HJG347" s="182"/>
      <c r="HJH347" s="182"/>
      <c r="HJI347" s="182"/>
      <c r="HJJ347" s="182"/>
      <c r="HJK347" s="182"/>
      <c r="HJL347" s="182"/>
      <c r="HJM347" s="182"/>
      <c r="HJN347" s="182"/>
      <c r="HJO347" s="182"/>
      <c r="HJP347" s="182"/>
      <c r="HJQ347" s="182"/>
      <c r="HJR347" s="182"/>
      <c r="HJS347" s="182"/>
      <c r="HJT347" s="182"/>
      <c r="HJU347" s="182"/>
      <c r="HJV347" s="182"/>
      <c r="HJW347" s="182"/>
      <c r="HJX347" s="182"/>
      <c r="HJY347" s="182"/>
      <c r="HJZ347" s="182"/>
      <c r="HKA347" s="182"/>
      <c r="HKB347" s="182"/>
      <c r="HKC347" s="182"/>
      <c r="HKD347" s="182"/>
      <c r="HKE347" s="182"/>
      <c r="HKF347" s="182"/>
      <c r="HKG347" s="182"/>
      <c r="HKH347" s="182"/>
      <c r="HKI347" s="182"/>
      <c r="HKJ347" s="182"/>
      <c r="HKK347" s="182"/>
      <c r="HKL347" s="182"/>
      <c r="HKM347" s="182"/>
      <c r="HKN347" s="182"/>
      <c r="HKO347" s="182"/>
      <c r="HKP347" s="182"/>
      <c r="HKQ347" s="182"/>
      <c r="HKR347" s="182"/>
      <c r="HKS347" s="182"/>
      <c r="HKT347" s="182"/>
      <c r="HKU347" s="182"/>
      <c r="HKV347" s="182"/>
      <c r="HKW347" s="182"/>
      <c r="HKX347" s="182"/>
      <c r="HKY347" s="182"/>
      <c r="HKZ347" s="182"/>
      <c r="HLA347" s="182"/>
      <c r="HLB347" s="182"/>
      <c r="HLC347" s="182"/>
      <c r="HLD347" s="182"/>
      <c r="HLE347" s="182"/>
      <c r="HLF347" s="182"/>
      <c r="HLG347" s="182"/>
      <c r="HLH347" s="182"/>
      <c r="HLI347" s="182"/>
      <c r="HLJ347" s="182"/>
      <c r="HLK347" s="182"/>
      <c r="HLL347" s="182"/>
      <c r="HLM347" s="182"/>
      <c r="HLN347" s="182"/>
      <c r="HLO347" s="182"/>
      <c r="HLP347" s="182"/>
      <c r="HLQ347" s="182"/>
      <c r="HLR347" s="182"/>
      <c r="HLS347" s="182"/>
      <c r="HLT347" s="182"/>
      <c r="HLU347" s="182"/>
      <c r="HLV347" s="182"/>
      <c r="HLW347" s="182"/>
      <c r="HLX347" s="182"/>
      <c r="HLY347" s="182"/>
      <c r="HLZ347" s="182"/>
      <c r="HMA347" s="182"/>
      <c r="HMB347" s="182"/>
      <c r="HMC347" s="182"/>
      <c r="HMD347" s="182"/>
      <c r="HME347" s="182"/>
      <c r="HMF347" s="182"/>
      <c r="HMG347" s="182"/>
      <c r="HMH347" s="182"/>
      <c r="HMI347" s="182"/>
      <c r="HMJ347" s="182"/>
      <c r="HMK347" s="182"/>
      <c r="HML347" s="182"/>
      <c r="HMM347" s="182"/>
      <c r="HMN347" s="182"/>
      <c r="HMO347" s="182"/>
      <c r="HMP347" s="182"/>
      <c r="HMQ347" s="182"/>
      <c r="HMR347" s="182"/>
      <c r="HMS347" s="182"/>
      <c r="HMT347" s="182"/>
      <c r="HMU347" s="182"/>
      <c r="HMV347" s="182"/>
      <c r="HMW347" s="182"/>
      <c r="HMX347" s="182"/>
      <c r="HMY347" s="182"/>
      <c r="HMZ347" s="182"/>
      <c r="HNA347" s="182"/>
      <c r="HNB347" s="182"/>
      <c r="HNC347" s="182"/>
      <c r="HND347" s="182"/>
      <c r="HNE347" s="182"/>
      <c r="HNF347" s="182"/>
      <c r="HNG347" s="182"/>
      <c r="HNH347" s="182"/>
      <c r="HNI347" s="182"/>
      <c r="HNJ347" s="182"/>
      <c r="HNK347" s="182"/>
      <c r="HNL347" s="182"/>
      <c r="HNM347" s="182"/>
      <c r="HNN347" s="182"/>
      <c r="HNO347" s="182"/>
      <c r="HNP347" s="182"/>
      <c r="HNQ347" s="182"/>
      <c r="HNR347" s="182"/>
      <c r="HNS347" s="182"/>
      <c r="HNT347" s="182"/>
      <c r="HNU347" s="182"/>
      <c r="HNV347" s="182"/>
      <c r="HNW347" s="182"/>
      <c r="HNX347" s="182"/>
      <c r="HNY347" s="182"/>
      <c r="HNZ347" s="182"/>
      <c r="HOA347" s="182"/>
      <c r="HOB347" s="182"/>
      <c r="HOC347" s="182"/>
      <c r="HOD347" s="182"/>
      <c r="HOE347" s="182"/>
      <c r="HOF347" s="182"/>
      <c r="HOG347" s="182"/>
      <c r="HOH347" s="182"/>
      <c r="HOI347" s="182"/>
      <c r="HOJ347" s="182"/>
      <c r="HOK347" s="182"/>
      <c r="HOL347" s="182"/>
      <c r="HOM347" s="182"/>
      <c r="HON347" s="182"/>
      <c r="HOO347" s="182"/>
      <c r="HOP347" s="182"/>
      <c r="HOQ347" s="182"/>
      <c r="HOR347" s="182"/>
      <c r="HOS347" s="182"/>
      <c r="HOT347" s="182"/>
      <c r="HOU347" s="182"/>
      <c r="HOV347" s="182"/>
      <c r="HOW347" s="182"/>
      <c r="HOX347" s="182"/>
      <c r="HOY347" s="182"/>
      <c r="HOZ347" s="182"/>
      <c r="HPA347" s="182"/>
      <c r="HPB347" s="182"/>
      <c r="HPC347" s="182"/>
      <c r="HPD347" s="182"/>
      <c r="HPE347" s="182"/>
      <c r="HPF347" s="182"/>
      <c r="HPG347" s="182"/>
      <c r="HPH347" s="182"/>
      <c r="HPI347" s="182"/>
      <c r="HPJ347" s="182"/>
      <c r="HPK347" s="182"/>
      <c r="HPL347" s="182"/>
      <c r="HPM347" s="182"/>
      <c r="HPN347" s="182"/>
      <c r="HPO347" s="182"/>
      <c r="HPP347" s="182"/>
      <c r="HPQ347" s="182"/>
      <c r="HPR347" s="182"/>
      <c r="HPS347" s="182"/>
      <c r="HPT347" s="182"/>
      <c r="HPU347" s="182"/>
      <c r="HPV347" s="182"/>
      <c r="HPW347" s="182"/>
      <c r="HPX347" s="182"/>
      <c r="HPY347" s="182"/>
      <c r="HPZ347" s="182"/>
      <c r="HQA347" s="182"/>
      <c r="HQB347" s="182"/>
      <c r="HQC347" s="182"/>
      <c r="HQD347" s="182"/>
      <c r="HQE347" s="182"/>
      <c r="HQF347" s="182"/>
      <c r="HQG347" s="182"/>
      <c r="HQH347" s="182"/>
      <c r="HQI347" s="182"/>
      <c r="HQJ347" s="182"/>
      <c r="HQK347" s="182"/>
      <c r="HQL347" s="182"/>
      <c r="HQM347" s="182"/>
      <c r="HQN347" s="182"/>
      <c r="HQO347" s="182"/>
      <c r="HQP347" s="182"/>
      <c r="HQQ347" s="182"/>
      <c r="HQR347" s="182"/>
      <c r="HQS347" s="182"/>
      <c r="HQT347" s="182"/>
      <c r="HQU347" s="182"/>
      <c r="HQV347" s="182"/>
      <c r="HQW347" s="182"/>
      <c r="HQX347" s="182"/>
      <c r="HQY347" s="182"/>
      <c r="HQZ347" s="182"/>
      <c r="HRA347" s="182"/>
      <c r="HRB347" s="182"/>
      <c r="HRC347" s="182"/>
      <c r="HRD347" s="182"/>
      <c r="HRE347" s="182"/>
      <c r="HRF347" s="182"/>
      <c r="HRG347" s="182"/>
      <c r="HRH347" s="182"/>
      <c r="HRI347" s="182"/>
      <c r="HRJ347" s="182"/>
      <c r="HRK347" s="182"/>
      <c r="HRL347" s="182"/>
      <c r="HRM347" s="182"/>
      <c r="HRN347" s="182"/>
      <c r="HRO347" s="182"/>
      <c r="HRP347" s="182"/>
      <c r="HRQ347" s="182"/>
      <c r="HRR347" s="182"/>
      <c r="HRS347" s="182"/>
      <c r="HRT347" s="182"/>
      <c r="HRU347" s="182"/>
      <c r="HRV347" s="182"/>
      <c r="HRW347" s="182"/>
      <c r="HRX347" s="182"/>
      <c r="HRY347" s="182"/>
      <c r="HRZ347" s="182"/>
      <c r="HSA347" s="182"/>
      <c r="HSB347" s="182"/>
      <c r="HSC347" s="182"/>
      <c r="HSD347" s="182"/>
      <c r="HSE347" s="182"/>
      <c r="HSF347" s="182"/>
      <c r="HSG347" s="182"/>
      <c r="HSH347" s="182"/>
      <c r="HSI347" s="182"/>
      <c r="HSJ347" s="182"/>
      <c r="HSK347" s="182"/>
      <c r="HSL347" s="182"/>
      <c r="HSM347" s="182"/>
      <c r="HSN347" s="182"/>
      <c r="HSO347" s="182"/>
      <c r="HSP347" s="182"/>
      <c r="HSQ347" s="182"/>
      <c r="HSR347" s="182"/>
      <c r="HSS347" s="182"/>
      <c r="HST347" s="182"/>
      <c r="HSU347" s="182"/>
      <c r="HSV347" s="182"/>
      <c r="HSW347" s="182"/>
      <c r="HSX347" s="182"/>
      <c r="HSY347" s="182"/>
      <c r="HSZ347" s="182"/>
      <c r="HTA347" s="182"/>
      <c r="HTB347" s="182"/>
      <c r="HTC347" s="182"/>
      <c r="HTD347" s="182"/>
      <c r="HTE347" s="182"/>
      <c r="HTF347" s="182"/>
      <c r="HTG347" s="182"/>
      <c r="HTH347" s="182"/>
      <c r="HTI347" s="182"/>
      <c r="HTJ347" s="182"/>
      <c r="HTK347" s="182"/>
      <c r="HTL347" s="182"/>
      <c r="HTM347" s="182"/>
      <c r="HTN347" s="182"/>
      <c r="HTO347" s="182"/>
      <c r="HTP347" s="182"/>
      <c r="HTQ347" s="182"/>
      <c r="HTR347" s="182"/>
      <c r="HTS347" s="182"/>
      <c r="HTT347" s="182"/>
      <c r="HTU347" s="182"/>
      <c r="HTV347" s="182"/>
      <c r="HTW347" s="182"/>
      <c r="HTX347" s="182"/>
      <c r="HTY347" s="182"/>
      <c r="HTZ347" s="182"/>
      <c r="HUA347" s="182"/>
      <c r="HUB347" s="182"/>
      <c r="HUC347" s="182"/>
      <c r="HUD347" s="182"/>
      <c r="HUE347" s="182"/>
      <c r="HUF347" s="182"/>
      <c r="HUG347" s="182"/>
      <c r="HUH347" s="182"/>
      <c r="HUI347" s="182"/>
      <c r="HUJ347" s="182"/>
      <c r="HUK347" s="182"/>
      <c r="HUL347" s="182"/>
      <c r="HUM347" s="182"/>
      <c r="HUN347" s="182"/>
      <c r="HUO347" s="182"/>
      <c r="HUP347" s="182"/>
      <c r="HUQ347" s="182"/>
      <c r="HUR347" s="182"/>
      <c r="HUS347" s="182"/>
      <c r="HUT347" s="182"/>
      <c r="HUU347" s="182"/>
      <c r="HUV347" s="182"/>
      <c r="HUW347" s="182"/>
      <c r="HUX347" s="182"/>
      <c r="HUY347" s="182"/>
      <c r="HUZ347" s="182"/>
      <c r="HVA347" s="182"/>
      <c r="HVB347" s="182"/>
      <c r="HVC347" s="182"/>
      <c r="HVD347" s="182"/>
      <c r="HVE347" s="182"/>
      <c r="HVF347" s="182"/>
      <c r="HVG347" s="182"/>
      <c r="HVH347" s="182"/>
      <c r="HVI347" s="182"/>
      <c r="HVJ347" s="182"/>
      <c r="HVK347" s="182"/>
      <c r="HVL347" s="182"/>
      <c r="HVM347" s="182"/>
      <c r="HVN347" s="182"/>
      <c r="HVO347" s="182"/>
      <c r="HVP347" s="182"/>
      <c r="HVQ347" s="182"/>
      <c r="HVR347" s="182"/>
      <c r="HVS347" s="182"/>
      <c r="HVT347" s="182"/>
      <c r="HVU347" s="182"/>
      <c r="HVV347" s="182"/>
      <c r="HVW347" s="182"/>
      <c r="HVX347" s="182"/>
      <c r="HVY347" s="182"/>
      <c r="HVZ347" s="182"/>
      <c r="HWA347" s="182"/>
      <c r="HWB347" s="182"/>
      <c r="HWC347" s="182"/>
      <c r="HWD347" s="182"/>
      <c r="HWE347" s="182"/>
      <c r="HWF347" s="182"/>
      <c r="HWG347" s="182"/>
      <c r="HWH347" s="182"/>
      <c r="HWI347" s="182"/>
      <c r="HWJ347" s="182"/>
      <c r="HWK347" s="182"/>
      <c r="HWL347" s="182"/>
      <c r="HWM347" s="182"/>
      <c r="HWN347" s="182"/>
      <c r="HWO347" s="182"/>
      <c r="HWP347" s="182"/>
      <c r="HWQ347" s="182"/>
      <c r="HWR347" s="182"/>
      <c r="HWS347" s="182"/>
      <c r="HWT347" s="182"/>
      <c r="HWU347" s="182"/>
      <c r="HWV347" s="182"/>
      <c r="HWW347" s="182"/>
      <c r="HWX347" s="182"/>
      <c r="HWY347" s="182"/>
      <c r="HWZ347" s="182"/>
      <c r="HXA347" s="182"/>
      <c r="HXB347" s="182"/>
      <c r="HXC347" s="182"/>
      <c r="HXD347" s="182"/>
      <c r="HXE347" s="182"/>
      <c r="HXF347" s="182"/>
      <c r="HXG347" s="182"/>
      <c r="HXH347" s="182"/>
      <c r="HXI347" s="182"/>
      <c r="HXJ347" s="182"/>
      <c r="HXK347" s="182"/>
      <c r="HXL347" s="182"/>
      <c r="HXM347" s="182"/>
      <c r="HXN347" s="182"/>
      <c r="HXO347" s="182"/>
      <c r="HXP347" s="182"/>
      <c r="HXQ347" s="182"/>
      <c r="HXR347" s="182"/>
      <c r="HXS347" s="182"/>
      <c r="HXT347" s="182"/>
      <c r="HXU347" s="182"/>
      <c r="HXV347" s="182"/>
      <c r="HXW347" s="182"/>
      <c r="HXX347" s="182"/>
      <c r="HXY347" s="182"/>
      <c r="HXZ347" s="182"/>
      <c r="HYA347" s="182"/>
      <c r="HYB347" s="182"/>
      <c r="HYC347" s="182"/>
      <c r="HYD347" s="182"/>
      <c r="HYE347" s="182"/>
      <c r="HYF347" s="182"/>
      <c r="HYG347" s="182"/>
      <c r="HYH347" s="182"/>
      <c r="HYI347" s="182"/>
      <c r="HYJ347" s="182"/>
      <c r="HYK347" s="182"/>
      <c r="HYL347" s="182"/>
      <c r="HYM347" s="182"/>
      <c r="HYN347" s="182"/>
      <c r="HYO347" s="182"/>
      <c r="HYP347" s="182"/>
      <c r="HYQ347" s="182"/>
      <c r="HYR347" s="182"/>
      <c r="HYS347" s="182"/>
      <c r="HYT347" s="182"/>
      <c r="HYU347" s="182"/>
      <c r="HYV347" s="182"/>
      <c r="HYW347" s="182"/>
      <c r="HYX347" s="182"/>
      <c r="HYY347" s="182"/>
      <c r="HYZ347" s="182"/>
      <c r="HZA347" s="182"/>
      <c r="HZB347" s="182"/>
      <c r="HZC347" s="182"/>
      <c r="HZD347" s="182"/>
      <c r="HZE347" s="182"/>
      <c r="HZF347" s="182"/>
      <c r="HZG347" s="182"/>
      <c r="HZH347" s="182"/>
      <c r="HZI347" s="182"/>
      <c r="HZJ347" s="182"/>
      <c r="HZK347" s="182"/>
      <c r="HZL347" s="182"/>
      <c r="HZM347" s="182"/>
      <c r="HZN347" s="182"/>
      <c r="HZO347" s="182"/>
      <c r="HZP347" s="182"/>
      <c r="HZQ347" s="182"/>
      <c r="HZR347" s="182"/>
      <c r="HZS347" s="182"/>
      <c r="HZT347" s="182"/>
      <c r="HZU347" s="182"/>
      <c r="HZV347" s="182"/>
      <c r="HZW347" s="182"/>
      <c r="HZX347" s="182"/>
      <c r="HZY347" s="182"/>
      <c r="HZZ347" s="182"/>
      <c r="IAA347" s="182"/>
      <c r="IAB347" s="182"/>
      <c r="IAC347" s="182"/>
      <c r="IAD347" s="182"/>
      <c r="IAE347" s="182"/>
      <c r="IAF347" s="182"/>
      <c r="IAG347" s="182"/>
      <c r="IAH347" s="182"/>
      <c r="IAI347" s="182"/>
      <c r="IAJ347" s="182"/>
      <c r="IAK347" s="182"/>
      <c r="IAL347" s="182"/>
      <c r="IAM347" s="182"/>
      <c r="IAN347" s="182"/>
      <c r="IAO347" s="182"/>
      <c r="IAP347" s="182"/>
      <c r="IAQ347" s="182"/>
      <c r="IAR347" s="182"/>
      <c r="IAS347" s="182"/>
      <c r="IAT347" s="182"/>
      <c r="IAU347" s="182"/>
      <c r="IAV347" s="182"/>
      <c r="IAW347" s="182"/>
      <c r="IAX347" s="182"/>
      <c r="IAY347" s="182"/>
      <c r="IAZ347" s="182"/>
      <c r="IBA347" s="182"/>
      <c r="IBB347" s="182"/>
      <c r="IBC347" s="182"/>
      <c r="IBD347" s="182"/>
      <c r="IBE347" s="182"/>
      <c r="IBF347" s="182"/>
      <c r="IBG347" s="182"/>
      <c r="IBH347" s="182"/>
      <c r="IBI347" s="182"/>
      <c r="IBJ347" s="182"/>
      <c r="IBK347" s="182"/>
      <c r="IBL347" s="182"/>
      <c r="IBM347" s="182"/>
      <c r="IBN347" s="182"/>
      <c r="IBO347" s="182"/>
      <c r="IBP347" s="182"/>
      <c r="IBQ347" s="182"/>
      <c r="IBR347" s="182"/>
      <c r="IBS347" s="182"/>
      <c r="IBT347" s="182"/>
      <c r="IBU347" s="182"/>
      <c r="IBV347" s="182"/>
      <c r="IBW347" s="182"/>
      <c r="IBX347" s="182"/>
      <c r="IBY347" s="182"/>
      <c r="IBZ347" s="182"/>
      <c r="ICA347" s="182"/>
      <c r="ICB347" s="182"/>
      <c r="ICC347" s="182"/>
      <c r="ICD347" s="182"/>
      <c r="ICE347" s="182"/>
      <c r="ICF347" s="182"/>
      <c r="ICG347" s="182"/>
      <c r="ICH347" s="182"/>
      <c r="ICI347" s="182"/>
      <c r="ICJ347" s="182"/>
      <c r="ICK347" s="182"/>
      <c r="ICL347" s="182"/>
      <c r="ICM347" s="182"/>
      <c r="ICN347" s="182"/>
      <c r="ICO347" s="182"/>
      <c r="ICP347" s="182"/>
      <c r="ICQ347" s="182"/>
      <c r="ICR347" s="182"/>
      <c r="ICS347" s="182"/>
      <c r="ICT347" s="182"/>
      <c r="ICU347" s="182"/>
      <c r="ICV347" s="182"/>
      <c r="ICW347" s="182"/>
      <c r="ICX347" s="182"/>
      <c r="ICY347" s="182"/>
      <c r="ICZ347" s="182"/>
      <c r="IDA347" s="182"/>
      <c r="IDB347" s="182"/>
      <c r="IDC347" s="182"/>
      <c r="IDD347" s="182"/>
      <c r="IDE347" s="182"/>
      <c r="IDF347" s="182"/>
      <c r="IDG347" s="182"/>
      <c r="IDH347" s="182"/>
      <c r="IDI347" s="182"/>
      <c r="IDJ347" s="182"/>
      <c r="IDK347" s="182"/>
      <c r="IDL347" s="182"/>
      <c r="IDM347" s="182"/>
      <c r="IDN347" s="182"/>
      <c r="IDO347" s="182"/>
      <c r="IDP347" s="182"/>
      <c r="IDQ347" s="182"/>
      <c r="IDR347" s="182"/>
      <c r="IDS347" s="182"/>
      <c r="IDT347" s="182"/>
      <c r="IDU347" s="182"/>
      <c r="IDV347" s="182"/>
      <c r="IDW347" s="182"/>
      <c r="IDX347" s="182"/>
      <c r="IDY347" s="182"/>
      <c r="IDZ347" s="182"/>
      <c r="IEA347" s="182"/>
      <c r="IEB347" s="182"/>
      <c r="IEC347" s="182"/>
      <c r="IED347" s="182"/>
      <c r="IEE347" s="182"/>
      <c r="IEF347" s="182"/>
      <c r="IEG347" s="182"/>
      <c r="IEH347" s="182"/>
      <c r="IEI347" s="182"/>
      <c r="IEJ347" s="182"/>
      <c r="IEK347" s="182"/>
      <c r="IEL347" s="182"/>
      <c r="IEM347" s="182"/>
      <c r="IEN347" s="182"/>
      <c r="IEO347" s="182"/>
      <c r="IEP347" s="182"/>
      <c r="IEQ347" s="182"/>
      <c r="IER347" s="182"/>
      <c r="IES347" s="182"/>
      <c r="IET347" s="182"/>
      <c r="IEU347" s="182"/>
      <c r="IEV347" s="182"/>
      <c r="IEW347" s="182"/>
      <c r="IEX347" s="182"/>
      <c r="IEY347" s="182"/>
      <c r="IEZ347" s="182"/>
      <c r="IFA347" s="182"/>
      <c r="IFB347" s="182"/>
      <c r="IFC347" s="182"/>
      <c r="IFD347" s="182"/>
      <c r="IFE347" s="182"/>
      <c r="IFF347" s="182"/>
      <c r="IFG347" s="182"/>
      <c r="IFH347" s="182"/>
      <c r="IFI347" s="182"/>
      <c r="IFJ347" s="182"/>
      <c r="IFK347" s="182"/>
      <c r="IFL347" s="182"/>
      <c r="IFM347" s="182"/>
      <c r="IFN347" s="182"/>
      <c r="IFO347" s="182"/>
      <c r="IFP347" s="182"/>
      <c r="IFQ347" s="182"/>
      <c r="IFR347" s="182"/>
      <c r="IFS347" s="182"/>
      <c r="IFT347" s="182"/>
      <c r="IFU347" s="182"/>
      <c r="IFV347" s="182"/>
      <c r="IFW347" s="182"/>
      <c r="IFX347" s="182"/>
      <c r="IFY347" s="182"/>
      <c r="IFZ347" s="182"/>
      <c r="IGA347" s="182"/>
      <c r="IGB347" s="182"/>
      <c r="IGC347" s="182"/>
      <c r="IGD347" s="182"/>
      <c r="IGE347" s="182"/>
      <c r="IGF347" s="182"/>
      <c r="IGG347" s="182"/>
      <c r="IGH347" s="182"/>
      <c r="IGI347" s="182"/>
      <c r="IGJ347" s="182"/>
      <c r="IGK347" s="182"/>
      <c r="IGL347" s="182"/>
      <c r="IGM347" s="182"/>
      <c r="IGN347" s="182"/>
      <c r="IGO347" s="182"/>
      <c r="IGP347" s="182"/>
      <c r="IGQ347" s="182"/>
      <c r="IGR347" s="182"/>
      <c r="IGS347" s="182"/>
      <c r="IGT347" s="182"/>
      <c r="IGU347" s="182"/>
      <c r="IGV347" s="182"/>
      <c r="IGW347" s="182"/>
      <c r="IGX347" s="182"/>
      <c r="IGY347" s="182"/>
      <c r="IGZ347" s="182"/>
      <c r="IHA347" s="182"/>
      <c r="IHB347" s="182"/>
      <c r="IHC347" s="182"/>
      <c r="IHD347" s="182"/>
      <c r="IHE347" s="182"/>
      <c r="IHF347" s="182"/>
      <c r="IHG347" s="182"/>
      <c r="IHH347" s="182"/>
      <c r="IHI347" s="182"/>
      <c r="IHJ347" s="182"/>
      <c r="IHK347" s="182"/>
      <c r="IHL347" s="182"/>
      <c r="IHM347" s="182"/>
      <c r="IHN347" s="182"/>
      <c r="IHO347" s="182"/>
      <c r="IHP347" s="182"/>
      <c r="IHQ347" s="182"/>
      <c r="IHR347" s="182"/>
      <c r="IHS347" s="182"/>
      <c r="IHT347" s="182"/>
      <c r="IHU347" s="182"/>
      <c r="IHV347" s="182"/>
      <c r="IHW347" s="182"/>
      <c r="IHX347" s="182"/>
      <c r="IHY347" s="182"/>
      <c r="IHZ347" s="182"/>
      <c r="IIA347" s="182"/>
      <c r="IIB347" s="182"/>
      <c r="IIC347" s="182"/>
      <c r="IID347" s="182"/>
      <c r="IIE347" s="182"/>
      <c r="IIF347" s="182"/>
      <c r="IIG347" s="182"/>
      <c r="IIH347" s="182"/>
      <c r="III347" s="182"/>
      <c r="IIJ347" s="182"/>
      <c r="IIK347" s="182"/>
      <c r="IIL347" s="182"/>
      <c r="IIM347" s="182"/>
      <c r="IIN347" s="182"/>
      <c r="IIO347" s="182"/>
      <c r="IIP347" s="182"/>
      <c r="IIQ347" s="182"/>
      <c r="IIR347" s="182"/>
      <c r="IIS347" s="182"/>
      <c r="IIT347" s="182"/>
      <c r="IIU347" s="182"/>
      <c r="IIV347" s="182"/>
      <c r="IIW347" s="182"/>
      <c r="IIX347" s="182"/>
      <c r="IIY347" s="182"/>
      <c r="IIZ347" s="182"/>
      <c r="IJA347" s="182"/>
      <c r="IJB347" s="182"/>
      <c r="IJC347" s="182"/>
      <c r="IJD347" s="182"/>
      <c r="IJE347" s="182"/>
      <c r="IJF347" s="182"/>
      <c r="IJG347" s="182"/>
      <c r="IJH347" s="182"/>
      <c r="IJI347" s="182"/>
      <c r="IJJ347" s="182"/>
      <c r="IJK347" s="182"/>
      <c r="IJL347" s="182"/>
      <c r="IJM347" s="182"/>
      <c r="IJN347" s="182"/>
      <c r="IJO347" s="182"/>
      <c r="IJP347" s="182"/>
      <c r="IJQ347" s="182"/>
      <c r="IJR347" s="182"/>
      <c r="IJS347" s="182"/>
      <c r="IJT347" s="182"/>
      <c r="IJU347" s="182"/>
      <c r="IJV347" s="182"/>
      <c r="IJW347" s="182"/>
      <c r="IJX347" s="182"/>
      <c r="IJY347" s="182"/>
      <c r="IJZ347" s="182"/>
      <c r="IKA347" s="182"/>
      <c r="IKB347" s="182"/>
      <c r="IKC347" s="182"/>
      <c r="IKD347" s="182"/>
      <c r="IKE347" s="182"/>
      <c r="IKF347" s="182"/>
      <c r="IKG347" s="182"/>
      <c r="IKH347" s="182"/>
      <c r="IKI347" s="182"/>
      <c r="IKJ347" s="182"/>
      <c r="IKK347" s="182"/>
      <c r="IKL347" s="182"/>
      <c r="IKM347" s="182"/>
      <c r="IKN347" s="182"/>
      <c r="IKO347" s="182"/>
      <c r="IKP347" s="182"/>
      <c r="IKQ347" s="182"/>
      <c r="IKR347" s="182"/>
      <c r="IKS347" s="182"/>
      <c r="IKT347" s="182"/>
      <c r="IKU347" s="182"/>
      <c r="IKV347" s="182"/>
      <c r="IKW347" s="182"/>
      <c r="IKX347" s="182"/>
      <c r="IKY347" s="182"/>
      <c r="IKZ347" s="182"/>
      <c r="ILA347" s="182"/>
      <c r="ILB347" s="182"/>
      <c r="ILC347" s="182"/>
      <c r="ILD347" s="182"/>
      <c r="ILE347" s="182"/>
      <c r="ILF347" s="182"/>
      <c r="ILG347" s="182"/>
      <c r="ILH347" s="182"/>
      <c r="ILI347" s="182"/>
      <c r="ILJ347" s="182"/>
      <c r="ILK347" s="182"/>
      <c r="ILL347" s="182"/>
      <c r="ILM347" s="182"/>
      <c r="ILN347" s="182"/>
      <c r="ILO347" s="182"/>
      <c r="ILP347" s="182"/>
      <c r="ILQ347" s="182"/>
      <c r="ILR347" s="182"/>
      <c r="ILS347" s="182"/>
      <c r="ILT347" s="182"/>
      <c r="ILU347" s="182"/>
      <c r="ILV347" s="182"/>
      <c r="ILW347" s="182"/>
      <c r="ILX347" s="182"/>
      <c r="ILY347" s="182"/>
      <c r="ILZ347" s="182"/>
      <c r="IMA347" s="182"/>
      <c r="IMB347" s="182"/>
      <c r="IMC347" s="182"/>
      <c r="IMD347" s="182"/>
      <c r="IME347" s="182"/>
      <c r="IMF347" s="182"/>
      <c r="IMG347" s="182"/>
      <c r="IMH347" s="182"/>
      <c r="IMI347" s="182"/>
      <c r="IMJ347" s="182"/>
      <c r="IMK347" s="182"/>
      <c r="IML347" s="182"/>
      <c r="IMM347" s="182"/>
      <c r="IMN347" s="182"/>
      <c r="IMO347" s="182"/>
      <c r="IMP347" s="182"/>
      <c r="IMQ347" s="182"/>
      <c r="IMR347" s="182"/>
      <c r="IMS347" s="182"/>
      <c r="IMT347" s="182"/>
      <c r="IMU347" s="182"/>
      <c r="IMV347" s="182"/>
      <c r="IMW347" s="182"/>
      <c r="IMX347" s="182"/>
      <c r="IMY347" s="182"/>
      <c r="IMZ347" s="182"/>
      <c r="INA347" s="182"/>
      <c r="INB347" s="182"/>
      <c r="INC347" s="182"/>
      <c r="IND347" s="182"/>
      <c r="INE347" s="182"/>
      <c r="INF347" s="182"/>
      <c r="ING347" s="182"/>
      <c r="INH347" s="182"/>
      <c r="INI347" s="182"/>
      <c r="INJ347" s="182"/>
      <c r="INK347" s="182"/>
      <c r="INL347" s="182"/>
      <c r="INM347" s="182"/>
      <c r="INN347" s="182"/>
      <c r="INO347" s="182"/>
      <c r="INP347" s="182"/>
      <c r="INQ347" s="182"/>
      <c r="INR347" s="182"/>
      <c r="INS347" s="182"/>
      <c r="INT347" s="182"/>
      <c r="INU347" s="182"/>
      <c r="INV347" s="182"/>
      <c r="INW347" s="182"/>
      <c r="INX347" s="182"/>
      <c r="INY347" s="182"/>
      <c r="INZ347" s="182"/>
      <c r="IOA347" s="182"/>
      <c r="IOB347" s="182"/>
      <c r="IOC347" s="182"/>
      <c r="IOD347" s="182"/>
      <c r="IOE347" s="182"/>
      <c r="IOF347" s="182"/>
      <c r="IOG347" s="182"/>
      <c r="IOH347" s="182"/>
      <c r="IOI347" s="182"/>
      <c r="IOJ347" s="182"/>
      <c r="IOK347" s="182"/>
      <c r="IOL347" s="182"/>
      <c r="IOM347" s="182"/>
      <c r="ION347" s="182"/>
      <c r="IOO347" s="182"/>
      <c r="IOP347" s="182"/>
      <c r="IOQ347" s="182"/>
      <c r="IOR347" s="182"/>
      <c r="IOS347" s="182"/>
      <c r="IOT347" s="182"/>
      <c r="IOU347" s="182"/>
      <c r="IOV347" s="182"/>
      <c r="IOW347" s="182"/>
      <c r="IOX347" s="182"/>
      <c r="IOY347" s="182"/>
      <c r="IOZ347" s="182"/>
      <c r="IPA347" s="182"/>
      <c r="IPB347" s="182"/>
      <c r="IPC347" s="182"/>
      <c r="IPD347" s="182"/>
      <c r="IPE347" s="182"/>
      <c r="IPF347" s="182"/>
      <c r="IPG347" s="182"/>
      <c r="IPH347" s="182"/>
      <c r="IPI347" s="182"/>
      <c r="IPJ347" s="182"/>
      <c r="IPK347" s="182"/>
      <c r="IPL347" s="182"/>
      <c r="IPM347" s="182"/>
      <c r="IPN347" s="182"/>
      <c r="IPO347" s="182"/>
      <c r="IPP347" s="182"/>
      <c r="IPQ347" s="182"/>
      <c r="IPR347" s="182"/>
      <c r="IPS347" s="182"/>
      <c r="IPT347" s="182"/>
      <c r="IPU347" s="182"/>
      <c r="IPV347" s="182"/>
      <c r="IPW347" s="182"/>
      <c r="IPX347" s="182"/>
      <c r="IPY347" s="182"/>
      <c r="IPZ347" s="182"/>
      <c r="IQA347" s="182"/>
      <c r="IQB347" s="182"/>
      <c r="IQC347" s="182"/>
      <c r="IQD347" s="182"/>
      <c r="IQE347" s="182"/>
      <c r="IQF347" s="182"/>
      <c r="IQG347" s="182"/>
      <c r="IQH347" s="182"/>
      <c r="IQI347" s="182"/>
      <c r="IQJ347" s="182"/>
      <c r="IQK347" s="182"/>
      <c r="IQL347" s="182"/>
      <c r="IQM347" s="182"/>
      <c r="IQN347" s="182"/>
      <c r="IQO347" s="182"/>
      <c r="IQP347" s="182"/>
      <c r="IQQ347" s="182"/>
      <c r="IQR347" s="182"/>
      <c r="IQS347" s="182"/>
      <c r="IQT347" s="182"/>
      <c r="IQU347" s="182"/>
      <c r="IQV347" s="182"/>
      <c r="IQW347" s="182"/>
      <c r="IQX347" s="182"/>
      <c r="IQY347" s="182"/>
      <c r="IQZ347" s="182"/>
      <c r="IRA347" s="182"/>
      <c r="IRB347" s="182"/>
      <c r="IRC347" s="182"/>
      <c r="IRD347" s="182"/>
      <c r="IRE347" s="182"/>
      <c r="IRF347" s="182"/>
      <c r="IRG347" s="182"/>
      <c r="IRH347" s="182"/>
      <c r="IRI347" s="182"/>
      <c r="IRJ347" s="182"/>
      <c r="IRK347" s="182"/>
      <c r="IRL347" s="182"/>
      <c r="IRM347" s="182"/>
      <c r="IRN347" s="182"/>
      <c r="IRO347" s="182"/>
      <c r="IRP347" s="182"/>
      <c r="IRQ347" s="182"/>
      <c r="IRR347" s="182"/>
      <c r="IRS347" s="182"/>
      <c r="IRT347" s="182"/>
      <c r="IRU347" s="182"/>
      <c r="IRV347" s="182"/>
      <c r="IRW347" s="182"/>
      <c r="IRX347" s="182"/>
      <c r="IRY347" s="182"/>
      <c r="IRZ347" s="182"/>
      <c r="ISA347" s="182"/>
      <c r="ISB347" s="182"/>
      <c r="ISC347" s="182"/>
      <c r="ISD347" s="182"/>
      <c r="ISE347" s="182"/>
      <c r="ISF347" s="182"/>
      <c r="ISG347" s="182"/>
      <c r="ISH347" s="182"/>
      <c r="ISI347" s="182"/>
      <c r="ISJ347" s="182"/>
      <c r="ISK347" s="182"/>
      <c r="ISL347" s="182"/>
      <c r="ISM347" s="182"/>
      <c r="ISN347" s="182"/>
      <c r="ISO347" s="182"/>
      <c r="ISP347" s="182"/>
      <c r="ISQ347" s="182"/>
      <c r="ISR347" s="182"/>
      <c r="ISS347" s="182"/>
      <c r="IST347" s="182"/>
      <c r="ISU347" s="182"/>
      <c r="ISV347" s="182"/>
      <c r="ISW347" s="182"/>
      <c r="ISX347" s="182"/>
      <c r="ISY347" s="182"/>
      <c r="ISZ347" s="182"/>
      <c r="ITA347" s="182"/>
      <c r="ITB347" s="182"/>
      <c r="ITC347" s="182"/>
      <c r="ITD347" s="182"/>
      <c r="ITE347" s="182"/>
      <c r="ITF347" s="182"/>
      <c r="ITG347" s="182"/>
      <c r="ITH347" s="182"/>
      <c r="ITI347" s="182"/>
      <c r="ITJ347" s="182"/>
      <c r="ITK347" s="182"/>
      <c r="ITL347" s="182"/>
      <c r="ITM347" s="182"/>
      <c r="ITN347" s="182"/>
      <c r="ITO347" s="182"/>
      <c r="ITP347" s="182"/>
      <c r="ITQ347" s="182"/>
      <c r="ITR347" s="182"/>
      <c r="ITS347" s="182"/>
      <c r="ITT347" s="182"/>
      <c r="ITU347" s="182"/>
      <c r="ITV347" s="182"/>
      <c r="ITW347" s="182"/>
      <c r="ITX347" s="182"/>
      <c r="ITY347" s="182"/>
      <c r="ITZ347" s="182"/>
      <c r="IUA347" s="182"/>
      <c r="IUB347" s="182"/>
      <c r="IUC347" s="182"/>
      <c r="IUD347" s="182"/>
      <c r="IUE347" s="182"/>
      <c r="IUF347" s="182"/>
      <c r="IUG347" s="182"/>
      <c r="IUH347" s="182"/>
      <c r="IUI347" s="182"/>
      <c r="IUJ347" s="182"/>
      <c r="IUK347" s="182"/>
      <c r="IUL347" s="182"/>
      <c r="IUM347" s="182"/>
      <c r="IUN347" s="182"/>
      <c r="IUO347" s="182"/>
      <c r="IUP347" s="182"/>
      <c r="IUQ347" s="182"/>
      <c r="IUR347" s="182"/>
      <c r="IUS347" s="182"/>
      <c r="IUT347" s="182"/>
      <c r="IUU347" s="182"/>
      <c r="IUV347" s="182"/>
      <c r="IUW347" s="182"/>
      <c r="IUX347" s="182"/>
      <c r="IUY347" s="182"/>
      <c r="IUZ347" s="182"/>
      <c r="IVA347" s="182"/>
      <c r="IVB347" s="182"/>
      <c r="IVC347" s="182"/>
      <c r="IVD347" s="182"/>
      <c r="IVE347" s="182"/>
      <c r="IVF347" s="182"/>
      <c r="IVG347" s="182"/>
      <c r="IVH347" s="182"/>
      <c r="IVI347" s="182"/>
      <c r="IVJ347" s="182"/>
      <c r="IVK347" s="182"/>
      <c r="IVL347" s="182"/>
      <c r="IVM347" s="182"/>
      <c r="IVN347" s="182"/>
      <c r="IVO347" s="182"/>
      <c r="IVP347" s="182"/>
      <c r="IVQ347" s="182"/>
      <c r="IVR347" s="182"/>
      <c r="IVS347" s="182"/>
      <c r="IVT347" s="182"/>
      <c r="IVU347" s="182"/>
      <c r="IVV347" s="182"/>
      <c r="IVW347" s="182"/>
      <c r="IVX347" s="182"/>
      <c r="IVY347" s="182"/>
      <c r="IVZ347" s="182"/>
      <c r="IWA347" s="182"/>
      <c r="IWB347" s="182"/>
      <c r="IWC347" s="182"/>
      <c r="IWD347" s="182"/>
      <c r="IWE347" s="182"/>
      <c r="IWF347" s="182"/>
      <c r="IWG347" s="182"/>
      <c r="IWH347" s="182"/>
      <c r="IWI347" s="182"/>
      <c r="IWJ347" s="182"/>
      <c r="IWK347" s="182"/>
      <c r="IWL347" s="182"/>
      <c r="IWM347" s="182"/>
      <c r="IWN347" s="182"/>
      <c r="IWO347" s="182"/>
      <c r="IWP347" s="182"/>
      <c r="IWQ347" s="182"/>
      <c r="IWR347" s="182"/>
      <c r="IWS347" s="182"/>
      <c r="IWT347" s="182"/>
      <c r="IWU347" s="182"/>
      <c r="IWV347" s="182"/>
      <c r="IWW347" s="182"/>
      <c r="IWX347" s="182"/>
      <c r="IWY347" s="182"/>
      <c r="IWZ347" s="182"/>
      <c r="IXA347" s="182"/>
      <c r="IXB347" s="182"/>
      <c r="IXC347" s="182"/>
      <c r="IXD347" s="182"/>
      <c r="IXE347" s="182"/>
      <c r="IXF347" s="182"/>
      <c r="IXG347" s="182"/>
      <c r="IXH347" s="182"/>
      <c r="IXI347" s="182"/>
      <c r="IXJ347" s="182"/>
      <c r="IXK347" s="182"/>
      <c r="IXL347" s="182"/>
      <c r="IXM347" s="182"/>
      <c r="IXN347" s="182"/>
      <c r="IXO347" s="182"/>
      <c r="IXP347" s="182"/>
      <c r="IXQ347" s="182"/>
      <c r="IXR347" s="182"/>
      <c r="IXS347" s="182"/>
      <c r="IXT347" s="182"/>
      <c r="IXU347" s="182"/>
      <c r="IXV347" s="182"/>
      <c r="IXW347" s="182"/>
      <c r="IXX347" s="182"/>
      <c r="IXY347" s="182"/>
      <c r="IXZ347" s="182"/>
      <c r="IYA347" s="182"/>
      <c r="IYB347" s="182"/>
      <c r="IYC347" s="182"/>
      <c r="IYD347" s="182"/>
      <c r="IYE347" s="182"/>
      <c r="IYF347" s="182"/>
      <c r="IYG347" s="182"/>
      <c r="IYH347" s="182"/>
      <c r="IYI347" s="182"/>
      <c r="IYJ347" s="182"/>
      <c r="IYK347" s="182"/>
      <c r="IYL347" s="182"/>
      <c r="IYM347" s="182"/>
      <c r="IYN347" s="182"/>
      <c r="IYO347" s="182"/>
      <c r="IYP347" s="182"/>
      <c r="IYQ347" s="182"/>
      <c r="IYR347" s="182"/>
      <c r="IYS347" s="182"/>
      <c r="IYT347" s="182"/>
      <c r="IYU347" s="182"/>
      <c r="IYV347" s="182"/>
      <c r="IYW347" s="182"/>
      <c r="IYX347" s="182"/>
      <c r="IYY347" s="182"/>
      <c r="IYZ347" s="182"/>
      <c r="IZA347" s="182"/>
      <c r="IZB347" s="182"/>
      <c r="IZC347" s="182"/>
      <c r="IZD347" s="182"/>
      <c r="IZE347" s="182"/>
      <c r="IZF347" s="182"/>
      <c r="IZG347" s="182"/>
      <c r="IZH347" s="182"/>
      <c r="IZI347" s="182"/>
      <c r="IZJ347" s="182"/>
      <c r="IZK347" s="182"/>
      <c r="IZL347" s="182"/>
      <c r="IZM347" s="182"/>
      <c r="IZN347" s="182"/>
      <c r="IZO347" s="182"/>
      <c r="IZP347" s="182"/>
      <c r="IZQ347" s="182"/>
      <c r="IZR347" s="182"/>
      <c r="IZS347" s="182"/>
      <c r="IZT347" s="182"/>
      <c r="IZU347" s="182"/>
      <c r="IZV347" s="182"/>
      <c r="IZW347" s="182"/>
      <c r="IZX347" s="182"/>
      <c r="IZY347" s="182"/>
      <c r="IZZ347" s="182"/>
      <c r="JAA347" s="182"/>
      <c r="JAB347" s="182"/>
      <c r="JAC347" s="182"/>
      <c r="JAD347" s="182"/>
      <c r="JAE347" s="182"/>
      <c r="JAF347" s="182"/>
      <c r="JAG347" s="182"/>
      <c r="JAH347" s="182"/>
      <c r="JAI347" s="182"/>
      <c r="JAJ347" s="182"/>
      <c r="JAK347" s="182"/>
      <c r="JAL347" s="182"/>
      <c r="JAM347" s="182"/>
      <c r="JAN347" s="182"/>
      <c r="JAO347" s="182"/>
      <c r="JAP347" s="182"/>
      <c r="JAQ347" s="182"/>
      <c r="JAR347" s="182"/>
      <c r="JAS347" s="182"/>
      <c r="JAT347" s="182"/>
      <c r="JAU347" s="182"/>
      <c r="JAV347" s="182"/>
      <c r="JAW347" s="182"/>
      <c r="JAX347" s="182"/>
      <c r="JAY347" s="182"/>
      <c r="JAZ347" s="182"/>
      <c r="JBA347" s="182"/>
      <c r="JBB347" s="182"/>
      <c r="JBC347" s="182"/>
      <c r="JBD347" s="182"/>
      <c r="JBE347" s="182"/>
      <c r="JBF347" s="182"/>
      <c r="JBG347" s="182"/>
      <c r="JBH347" s="182"/>
      <c r="JBI347" s="182"/>
      <c r="JBJ347" s="182"/>
      <c r="JBK347" s="182"/>
      <c r="JBL347" s="182"/>
      <c r="JBM347" s="182"/>
      <c r="JBN347" s="182"/>
      <c r="JBO347" s="182"/>
      <c r="JBP347" s="182"/>
      <c r="JBQ347" s="182"/>
      <c r="JBR347" s="182"/>
      <c r="JBS347" s="182"/>
      <c r="JBT347" s="182"/>
      <c r="JBU347" s="182"/>
      <c r="JBV347" s="182"/>
      <c r="JBW347" s="182"/>
      <c r="JBX347" s="182"/>
      <c r="JBY347" s="182"/>
      <c r="JBZ347" s="182"/>
      <c r="JCA347" s="182"/>
      <c r="JCB347" s="182"/>
      <c r="JCC347" s="182"/>
      <c r="JCD347" s="182"/>
      <c r="JCE347" s="182"/>
      <c r="JCF347" s="182"/>
      <c r="JCG347" s="182"/>
      <c r="JCH347" s="182"/>
      <c r="JCI347" s="182"/>
      <c r="JCJ347" s="182"/>
      <c r="JCK347" s="182"/>
      <c r="JCL347" s="182"/>
      <c r="JCM347" s="182"/>
      <c r="JCN347" s="182"/>
      <c r="JCO347" s="182"/>
      <c r="JCP347" s="182"/>
      <c r="JCQ347" s="182"/>
      <c r="JCR347" s="182"/>
      <c r="JCS347" s="182"/>
      <c r="JCT347" s="182"/>
      <c r="JCU347" s="182"/>
      <c r="JCV347" s="182"/>
      <c r="JCW347" s="182"/>
      <c r="JCX347" s="182"/>
      <c r="JCY347" s="182"/>
      <c r="JCZ347" s="182"/>
      <c r="JDA347" s="182"/>
      <c r="JDB347" s="182"/>
      <c r="JDC347" s="182"/>
      <c r="JDD347" s="182"/>
      <c r="JDE347" s="182"/>
      <c r="JDF347" s="182"/>
      <c r="JDG347" s="182"/>
      <c r="JDH347" s="182"/>
      <c r="JDI347" s="182"/>
      <c r="JDJ347" s="182"/>
      <c r="JDK347" s="182"/>
      <c r="JDL347" s="182"/>
      <c r="JDM347" s="182"/>
      <c r="JDN347" s="182"/>
      <c r="JDO347" s="182"/>
      <c r="JDP347" s="182"/>
      <c r="JDQ347" s="182"/>
      <c r="JDR347" s="182"/>
      <c r="JDS347" s="182"/>
      <c r="JDT347" s="182"/>
      <c r="JDU347" s="182"/>
      <c r="JDV347" s="182"/>
      <c r="JDW347" s="182"/>
      <c r="JDX347" s="182"/>
      <c r="JDY347" s="182"/>
      <c r="JDZ347" s="182"/>
      <c r="JEA347" s="182"/>
      <c r="JEB347" s="182"/>
      <c r="JEC347" s="182"/>
      <c r="JED347" s="182"/>
      <c r="JEE347" s="182"/>
      <c r="JEF347" s="182"/>
      <c r="JEG347" s="182"/>
      <c r="JEH347" s="182"/>
      <c r="JEI347" s="182"/>
      <c r="JEJ347" s="182"/>
      <c r="JEK347" s="182"/>
      <c r="JEL347" s="182"/>
      <c r="JEM347" s="182"/>
      <c r="JEN347" s="182"/>
      <c r="JEO347" s="182"/>
      <c r="JEP347" s="182"/>
      <c r="JEQ347" s="182"/>
      <c r="JER347" s="182"/>
      <c r="JES347" s="182"/>
      <c r="JET347" s="182"/>
      <c r="JEU347" s="182"/>
      <c r="JEV347" s="182"/>
      <c r="JEW347" s="182"/>
      <c r="JEX347" s="182"/>
      <c r="JEY347" s="182"/>
      <c r="JEZ347" s="182"/>
      <c r="JFA347" s="182"/>
      <c r="JFB347" s="182"/>
      <c r="JFC347" s="182"/>
      <c r="JFD347" s="182"/>
      <c r="JFE347" s="182"/>
      <c r="JFF347" s="182"/>
      <c r="JFG347" s="182"/>
      <c r="JFH347" s="182"/>
      <c r="JFI347" s="182"/>
      <c r="JFJ347" s="182"/>
      <c r="JFK347" s="182"/>
      <c r="JFL347" s="182"/>
      <c r="JFM347" s="182"/>
      <c r="JFN347" s="182"/>
      <c r="JFO347" s="182"/>
      <c r="JFP347" s="182"/>
      <c r="JFQ347" s="182"/>
      <c r="JFR347" s="182"/>
      <c r="JFS347" s="182"/>
      <c r="JFT347" s="182"/>
      <c r="JFU347" s="182"/>
      <c r="JFV347" s="182"/>
      <c r="JFW347" s="182"/>
      <c r="JFX347" s="182"/>
      <c r="JFY347" s="182"/>
      <c r="JFZ347" s="182"/>
      <c r="JGA347" s="182"/>
      <c r="JGB347" s="182"/>
      <c r="JGC347" s="182"/>
      <c r="JGD347" s="182"/>
      <c r="JGE347" s="182"/>
      <c r="JGF347" s="182"/>
      <c r="JGG347" s="182"/>
      <c r="JGH347" s="182"/>
      <c r="JGI347" s="182"/>
      <c r="JGJ347" s="182"/>
      <c r="JGK347" s="182"/>
      <c r="JGL347" s="182"/>
      <c r="JGM347" s="182"/>
      <c r="JGN347" s="182"/>
      <c r="JGO347" s="182"/>
      <c r="JGP347" s="182"/>
      <c r="JGQ347" s="182"/>
      <c r="JGR347" s="182"/>
      <c r="JGS347" s="182"/>
      <c r="JGT347" s="182"/>
      <c r="JGU347" s="182"/>
      <c r="JGV347" s="182"/>
      <c r="JGW347" s="182"/>
      <c r="JGX347" s="182"/>
      <c r="JGY347" s="182"/>
      <c r="JGZ347" s="182"/>
      <c r="JHA347" s="182"/>
      <c r="JHB347" s="182"/>
      <c r="JHC347" s="182"/>
      <c r="JHD347" s="182"/>
      <c r="JHE347" s="182"/>
      <c r="JHF347" s="182"/>
      <c r="JHG347" s="182"/>
      <c r="JHH347" s="182"/>
      <c r="JHI347" s="182"/>
      <c r="JHJ347" s="182"/>
      <c r="JHK347" s="182"/>
      <c r="JHL347" s="182"/>
      <c r="JHM347" s="182"/>
      <c r="JHN347" s="182"/>
      <c r="JHO347" s="182"/>
      <c r="JHP347" s="182"/>
      <c r="JHQ347" s="182"/>
      <c r="JHR347" s="182"/>
      <c r="JHS347" s="182"/>
      <c r="JHT347" s="182"/>
      <c r="JHU347" s="182"/>
      <c r="JHV347" s="182"/>
      <c r="JHW347" s="182"/>
      <c r="JHX347" s="182"/>
      <c r="JHY347" s="182"/>
      <c r="JHZ347" s="182"/>
      <c r="JIA347" s="182"/>
      <c r="JIB347" s="182"/>
      <c r="JIC347" s="182"/>
      <c r="JID347" s="182"/>
      <c r="JIE347" s="182"/>
      <c r="JIF347" s="182"/>
      <c r="JIG347" s="182"/>
      <c r="JIH347" s="182"/>
      <c r="JII347" s="182"/>
      <c r="JIJ347" s="182"/>
      <c r="JIK347" s="182"/>
      <c r="JIL347" s="182"/>
      <c r="JIM347" s="182"/>
      <c r="JIN347" s="182"/>
      <c r="JIO347" s="182"/>
      <c r="JIP347" s="182"/>
      <c r="JIQ347" s="182"/>
      <c r="JIR347" s="182"/>
      <c r="JIS347" s="182"/>
      <c r="JIT347" s="182"/>
      <c r="JIU347" s="182"/>
      <c r="JIV347" s="182"/>
      <c r="JIW347" s="182"/>
      <c r="JIX347" s="182"/>
      <c r="JIY347" s="182"/>
      <c r="JIZ347" s="182"/>
      <c r="JJA347" s="182"/>
      <c r="JJB347" s="182"/>
      <c r="JJC347" s="182"/>
      <c r="JJD347" s="182"/>
      <c r="JJE347" s="182"/>
      <c r="JJF347" s="182"/>
      <c r="JJG347" s="182"/>
      <c r="JJH347" s="182"/>
      <c r="JJI347" s="182"/>
      <c r="JJJ347" s="182"/>
      <c r="JJK347" s="182"/>
      <c r="JJL347" s="182"/>
      <c r="JJM347" s="182"/>
      <c r="JJN347" s="182"/>
      <c r="JJO347" s="182"/>
      <c r="JJP347" s="182"/>
      <c r="JJQ347" s="182"/>
      <c r="JJR347" s="182"/>
      <c r="JJS347" s="182"/>
      <c r="JJT347" s="182"/>
      <c r="JJU347" s="182"/>
      <c r="JJV347" s="182"/>
      <c r="JJW347" s="182"/>
      <c r="JJX347" s="182"/>
      <c r="JJY347" s="182"/>
      <c r="JJZ347" s="182"/>
      <c r="JKA347" s="182"/>
      <c r="JKB347" s="182"/>
      <c r="JKC347" s="182"/>
      <c r="JKD347" s="182"/>
      <c r="JKE347" s="182"/>
      <c r="JKF347" s="182"/>
      <c r="JKG347" s="182"/>
      <c r="JKH347" s="182"/>
      <c r="JKI347" s="182"/>
      <c r="JKJ347" s="182"/>
      <c r="JKK347" s="182"/>
      <c r="JKL347" s="182"/>
      <c r="JKM347" s="182"/>
      <c r="JKN347" s="182"/>
      <c r="JKO347" s="182"/>
      <c r="JKP347" s="182"/>
      <c r="JKQ347" s="182"/>
      <c r="JKR347" s="182"/>
      <c r="JKS347" s="182"/>
      <c r="JKT347" s="182"/>
      <c r="JKU347" s="182"/>
      <c r="JKV347" s="182"/>
      <c r="JKW347" s="182"/>
      <c r="JKX347" s="182"/>
      <c r="JKY347" s="182"/>
      <c r="JKZ347" s="182"/>
      <c r="JLA347" s="182"/>
      <c r="JLB347" s="182"/>
      <c r="JLC347" s="182"/>
      <c r="JLD347" s="182"/>
      <c r="JLE347" s="182"/>
      <c r="JLF347" s="182"/>
      <c r="JLG347" s="182"/>
      <c r="JLH347" s="182"/>
      <c r="JLI347" s="182"/>
      <c r="JLJ347" s="182"/>
      <c r="JLK347" s="182"/>
      <c r="JLL347" s="182"/>
      <c r="JLM347" s="182"/>
      <c r="JLN347" s="182"/>
      <c r="JLO347" s="182"/>
      <c r="JLP347" s="182"/>
      <c r="JLQ347" s="182"/>
      <c r="JLR347" s="182"/>
      <c r="JLS347" s="182"/>
      <c r="JLT347" s="182"/>
      <c r="JLU347" s="182"/>
      <c r="JLV347" s="182"/>
      <c r="JLW347" s="182"/>
      <c r="JLX347" s="182"/>
      <c r="JLY347" s="182"/>
      <c r="JLZ347" s="182"/>
      <c r="JMA347" s="182"/>
      <c r="JMB347" s="182"/>
      <c r="JMC347" s="182"/>
      <c r="JMD347" s="182"/>
      <c r="JME347" s="182"/>
      <c r="JMF347" s="182"/>
      <c r="JMG347" s="182"/>
      <c r="JMH347" s="182"/>
      <c r="JMI347" s="182"/>
      <c r="JMJ347" s="182"/>
      <c r="JMK347" s="182"/>
      <c r="JML347" s="182"/>
      <c r="JMM347" s="182"/>
      <c r="JMN347" s="182"/>
      <c r="JMO347" s="182"/>
      <c r="JMP347" s="182"/>
      <c r="JMQ347" s="182"/>
      <c r="JMR347" s="182"/>
      <c r="JMS347" s="182"/>
      <c r="JMT347" s="182"/>
      <c r="JMU347" s="182"/>
      <c r="JMV347" s="182"/>
      <c r="JMW347" s="182"/>
      <c r="JMX347" s="182"/>
      <c r="JMY347" s="182"/>
      <c r="JMZ347" s="182"/>
      <c r="JNA347" s="182"/>
      <c r="JNB347" s="182"/>
      <c r="JNC347" s="182"/>
      <c r="JND347" s="182"/>
      <c r="JNE347" s="182"/>
      <c r="JNF347" s="182"/>
      <c r="JNG347" s="182"/>
      <c r="JNH347" s="182"/>
      <c r="JNI347" s="182"/>
      <c r="JNJ347" s="182"/>
      <c r="JNK347" s="182"/>
      <c r="JNL347" s="182"/>
      <c r="JNM347" s="182"/>
      <c r="JNN347" s="182"/>
      <c r="JNO347" s="182"/>
      <c r="JNP347" s="182"/>
      <c r="JNQ347" s="182"/>
      <c r="JNR347" s="182"/>
      <c r="JNS347" s="182"/>
      <c r="JNT347" s="182"/>
      <c r="JNU347" s="182"/>
      <c r="JNV347" s="182"/>
      <c r="JNW347" s="182"/>
      <c r="JNX347" s="182"/>
      <c r="JNY347" s="182"/>
      <c r="JNZ347" s="182"/>
      <c r="JOA347" s="182"/>
      <c r="JOB347" s="182"/>
      <c r="JOC347" s="182"/>
      <c r="JOD347" s="182"/>
      <c r="JOE347" s="182"/>
      <c r="JOF347" s="182"/>
      <c r="JOG347" s="182"/>
      <c r="JOH347" s="182"/>
      <c r="JOI347" s="182"/>
      <c r="JOJ347" s="182"/>
      <c r="JOK347" s="182"/>
      <c r="JOL347" s="182"/>
      <c r="JOM347" s="182"/>
      <c r="JON347" s="182"/>
      <c r="JOO347" s="182"/>
      <c r="JOP347" s="182"/>
      <c r="JOQ347" s="182"/>
      <c r="JOR347" s="182"/>
      <c r="JOS347" s="182"/>
      <c r="JOT347" s="182"/>
      <c r="JOU347" s="182"/>
      <c r="JOV347" s="182"/>
      <c r="JOW347" s="182"/>
      <c r="JOX347" s="182"/>
      <c r="JOY347" s="182"/>
      <c r="JOZ347" s="182"/>
      <c r="JPA347" s="182"/>
      <c r="JPB347" s="182"/>
      <c r="JPC347" s="182"/>
      <c r="JPD347" s="182"/>
      <c r="JPE347" s="182"/>
      <c r="JPF347" s="182"/>
      <c r="JPG347" s="182"/>
      <c r="JPH347" s="182"/>
      <c r="JPI347" s="182"/>
      <c r="JPJ347" s="182"/>
      <c r="JPK347" s="182"/>
      <c r="JPL347" s="182"/>
      <c r="JPM347" s="182"/>
      <c r="JPN347" s="182"/>
      <c r="JPO347" s="182"/>
      <c r="JPP347" s="182"/>
      <c r="JPQ347" s="182"/>
      <c r="JPR347" s="182"/>
      <c r="JPS347" s="182"/>
      <c r="JPT347" s="182"/>
      <c r="JPU347" s="182"/>
      <c r="JPV347" s="182"/>
      <c r="JPW347" s="182"/>
      <c r="JPX347" s="182"/>
      <c r="JPY347" s="182"/>
      <c r="JPZ347" s="182"/>
      <c r="JQA347" s="182"/>
      <c r="JQB347" s="182"/>
      <c r="JQC347" s="182"/>
      <c r="JQD347" s="182"/>
      <c r="JQE347" s="182"/>
      <c r="JQF347" s="182"/>
      <c r="JQG347" s="182"/>
      <c r="JQH347" s="182"/>
      <c r="JQI347" s="182"/>
      <c r="JQJ347" s="182"/>
      <c r="JQK347" s="182"/>
      <c r="JQL347" s="182"/>
      <c r="JQM347" s="182"/>
      <c r="JQN347" s="182"/>
      <c r="JQO347" s="182"/>
      <c r="JQP347" s="182"/>
      <c r="JQQ347" s="182"/>
      <c r="JQR347" s="182"/>
      <c r="JQS347" s="182"/>
      <c r="JQT347" s="182"/>
      <c r="JQU347" s="182"/>
      <c r="JQV347" s="182"/>
      <c r="JQW347" s="182"/>
      <c r="JQX347" s="182"/>
      <c r="JQY347" s="182"/>
      <c r="JQZ347" s="182"/>
      <c r="JRA347" s="182"/>
      <c r="JRB347" s="182"/>
      <c r="JRC347" s="182"/>
      <c r="JRD347" s="182"/>
      <c r="JRE347" s="182"/>
      <c r="JRF347" s="182"/>
      <c r="JRG347" s="182"/>
      <c r="JRH347" s="182"/>
      <c r="JRI347" s="182"/>
      <c r="JRJ347" s="182"/>
      <c r="JRK347" s="182"/>
      <c r="JRL347" s="182"/>
      <c r="JRM347" s="182"/>
      <c r="JRN347" s="182"/>
      <c r="JRO347" s="182"/>
      <c r="JRP347" s="182"/>
      <c r="JRQ347" s="182"/>
      <c r="JRR347" s="182"/>
      <c r="JRS347" s="182"/>
      <c r="JRT347" s="182"/>
      <c r="JRU347" s="182"/>
      <c r="JRV347" s="182"/>
      <c r="JRW347" s="182"/>
      <c r="JRX347" s="182"/>
      <c r="JRY347" s="182"/>
      <c r="JRZ347" s="182"/>
      <c r="JSA347" s="182"/>
      <c r="JSB347" s="182"/>
      <c r="JSC347" s="182"/>
      <c r="JSD347" s="182"/>
      <c r="JSE347" s="182"/>
      <c r="JSF347" s="182"/>
      <c r="JSG347" s="182"/>
      <c r="JSH347" s="182"/>
      <c r="JSI347" s="182"/>
      <c r="JSJ347" s="182"/>
      <c r="JSK347" s="182"/>
      <c r="JSL347" s="182"/>
      <c r="JSM347" s="182"/>
      <c r="JSN347" s="182"/>
      <c r="JSO347" s="182"/>
      <c r="JSP347" s="182"/>
      <c r="JSQ347" s="182"/>
      <c r="JSR347" s="182"/>
      <c r="JSS347" s="182"/>
      <c r="JST347" s="182"/>
      <c r="JSU347" s="182"/>
      <c r="JSV347" s="182"/>
      <c r="JSW347" s="182"/>
      <c r="JSX347" s="182"/>
      <c r="JSY347" s="182"/>
      <c r="JSZ347" s="182"/>
      <c r="JTA347" s="182"/>
      <c r="JTB347" s="182"/>
      <c r="JTC347" s="182"/>
      <c r="JTD347" s="182"/>
      <c r="JTE347" s="182"/>
      <c r="JTF347" s="182"/>
      <c r="JTG347" s="182"/>
      <c r="JTH347" s="182"/>
      <c r="JTI347" s="182"/>
      <c r="JTJ347" s="182"/>
      <c r="JTK347" s="182"/>
      <c r="JTL347" s="182"/>
      <c r="JTM347" s="182"/>
      <c r="JTN347" s="182"/>
      <c r="JTO347" s="182"/>
      <c r="JTP347" s="182"/>
      <c r="JTQ347" s="182"/>
      <c r="JTR347" s="182"/>
      <c r="JTS347" s="182"/>
      <c r="JTT347" s="182"/>
      <c r="JTU347" s="182"/>
      <c r="JTV347" s="182"/>
      <c r="JTW347" s="182"/>
      <c r="JTX347" s="182"/>
      <c r="JTY347" s="182"/>
      <c r="JTZ347" s="182"/>
      <c r="JUA347" s="182"/>
      <c r="JUB347" s="182"/>
      <c r="JUC347" s="182"/>
      <c r="JUD347" s="182"/>
      <c r="JUE347" s="182"/>
      <c r="JUF347" s="182"/>
      <c r="JUG347" s="182"/>
      <c r="JUH347" s="182"/>
      <c r="JUI347" s="182"/>
      <c r="JUJ347" s="182"/>
      <c r="JUK347" s="182"/>
      <c r="JUL347" s="182"/>
      <c r="JUM347" s="182"/>
      <c r="JUN347" s="182"/>
      <c r="JUO347" s="182"/>
      <c r="JUP347" s="182"/>
      <c r="JUQ347" s="182"/>
      <c r="JUR347" s="182"/>
      <c r="JUS347" s="182"/>
      <c r="JUT347" s="182"/>
      <c r="JUU347" s="182"/>
      <c r="JUV347" s="182"/>
      <c r="JUW347" s="182"/>
      <c r="JUX347" s="182"/>
      <c r="JUY347" s="182"/>
      <c r="JUZ347" s="182"/>
      <c r="JVA347" s="182"/>
      <c r="JVB347" s="182"/>
      <c r="JVC347" s="182"/>
      <c r="JVD347" s="182"/>
      <c r="JVE347" s="182"/>
      <c r="JVF347" s="182"/>
      <c r="JVG347" s="182"/>
      <c r="JVH347" s="182"/>
      <c r="JVI347" s="182"/>
      <c r="JVJ347" s="182"/>
      <c r="JVK347" s="182"/>
      <c r="JVL347" s="182"/>
      <c r="JVM347" s="182"/>
      <c r="JVN347" s="182"/>
      <c r="JVO347" s="182"/>
      <c r="JVP347" s="182"/>
      <c r="JVQ347" s="182"/>
      <c r="JVR347" s="182"/>
      <c r="JVS347" s="182"/>
      <c r="JVT347" s="182"/>
      <c r="JVU347" s="182"/>
      <c r="JVV347" s="182"/>
      <c r="JVW347" s="182"/>
      <c r="JVX347" s="182"/>
      <c r="JVY347" s="182"/>
      <c r="JVZ347" s="182"/>
      <c r="JWA347" s="182"/>
      <c r="JWB347" s="182"/>
      <c r="JWC347" s="182"/>
      <c r="JWD347" s="182"/>
      <c r="JWE347" s="182"/>
      <c r="JWF347" s="182"/>
      <c r="JWG347" s="182"/>
      <c r="JWH347" s="182"/>
      <c r="JWI347" s="182"/>
      <c r="JWJ347" s="182"/>
      <c r="JWK347" s="182"/>
      <c r="JWL347" s="182"/>
      <c r="JWM347" s="182"/>
      <c r="JWN347" s="182"/>
      <c r="JWO347" s="182"/>
      <c r="JWP347" s="182"/>
      <c r="JWQ347" s="182"/>
      <c r="JWR347" s="182"/>
      <c r="JWS347" s="182"/>
      <c r="JWT347" s="182"/>
      <c r="JWU347" s="182"/>
      <c r="JWV347" s="182"/>
      <c r="JWW347" s="182"/>
      <c r="JWX347" s="182"/>
      <c r="JWY347" s="182"/>
      <c r="JWZ347" s="182"/>
      <c r="JXA347" s="182"/>
      <c r="JXB347" s="182"/>
      <c r="JXC347" s="182"/>
      <c r="JXD347" s="182"/>
      <c r="JXE347" s="182"/>
      <c r="JXF347" s="182"/>
      <c r="JXG347" s="182"/>
      <c r="JXH347" s="182"/>
      <c r="JXI347" s="182"/>
      <c r="JXJ347" s="182"/>
      <c r="JXK347" s="182"/>
      <c r="JXL347" s="182"/>
      <c r="JXM347" s="182"/>
      <c r="JXN347" s="182"/>
      <c r="JXO347" s="182"/>
      <c r="JXP347" s="182"/>
      <c r="JXQ347" s="182"/>
      <c r="JXR347" s="182"/>
      <c r="JXS347" s="182"/>
      <c r="JXT347" s="182"/>
      <c r="JXU347" s="182"/>
      <c r="JXV347" s="182"/>
      <c r="JXW347" s="182"/>
      <c r="JXX347" s="182"/>
      <c r="JXY347" s="182"/>
      <c r="JXZ347" s="182"/>
      <c r="JYA347" s="182"/>
      <c r="JYB347" s="182"/>
      <c r="JYC347" s="182"/>
      <c r="JYD347" s="182"/>
      <c r="JYE347" s="182"/>
      <c r="JYF347" s="182"/>
      <c r="JYG347" s="182"/>
      <c r="JYH347" s="182"/>
      <c r="JYI347" s="182"/>
      <c r="JYJ347" s="182"/>
      <c r="JYK347" s="182"/>
      <c r="JYL347" s="182"/>
      <c r="JYM347" s="182"/>
      <c r="JYN347" s="182"/>
      <c r="JYO347" s="182"/>
      <c r="JYP347" s="182"/>
      <c r="JYQ347" s="182"/>
      <c r="JYR347" s="182"/>
      <c r="JYS347" s="182"/>
      <c r="JYT347" s="182"/>
      <c r="JYU347" s="182"/>
      <c r="JYV347" s="182"/>
      <c r="JYW347" s="182"/>
      <c r="JYX347" s="182"/>
      <c r="JYY347" s="182"/>
      <c r="JYZ347" s="182"/>
      <c r="JZA347" s="182"/>
      <c r="JZB347" s="182"/>
      <c r="JZC347" s="182"/>
      <c r="JZD347" s="182"/>
      <c r="JZE347" s="182"/>
      <c r="JZF347" s="182"/>
      <c r="JZG347" s="182"/>
      <c r="JZH347" s="182"/>
      <c r="JZI347" s="182"/>
      <c r="JZJ347" s="182"/>
      <c r="JZK347" s="182"/>
      <c r="JZL347" s="182"/>
      <c r="JZM347" s="182"/>
      <c r="JZN347" s="182"/>
      <c r="JZO347" s="182"/>
      <c r="JZP347" s="182"/>
      <c r="JZQ347" s="182"/>
      <c r="JZR347" s="182"/>
      <c r="JZS347" s="182"/>
      <c r="JZT347" s="182"/>
      <c r="JZU347" s="182"/>
      <c r="JZV347" s="182"/>
      <c r="JZW347" s="182"/>
      <c r="JZX347" s="182"/>
      <c r="JZY347" s="182"/>
      <c r="JZZ347" s="182"/>
      <c r="KAA347" s="182"/>
      <c r="KAB347" s="182"/>
      <c r="KAC347" s="182"/>
      <c r="KAD347" s="182"/>
      <c r="KAE347" s="182"/>
      <c r="KAF347" s="182"/>
      <c r="KAG347" s="182"/>
      <c r="KAH347" s="182"/>
      <c r="KAI347" s="182"/>
      <c r="KAJ347" s="182"/>
      <c r="KAK347" s="182"/>
      <c r="KAL347" s="182"/>
      <c r="KAM347" s="182"/>
      <c r="KAN347" s="182"/>
      <c r="KAO347" s="182"/>
      <c r="KAP347" s="182"/>
      <c r="KAQ347" s="182"/>
      <c r="KAR347" s="182"/>
      <c r="KAS347" s="182"/>
      <c r="KAT347" s="182"/>
      <c r="KAU347" s="182"/>
      <c r="KAV347" s="182"/>
      <c r="KAW347" s="182"/>
      <c r="KAX347" s="182"/>
      <c r="KAY347" s="182"/>
      <c r="KAZ347" s="182"/>
      <c r="KBA347" s="182"/>
      <c r="KBB347" s="182"/>
      <c r="KBC347" s="182"/>
      <c r="KBD347" s="182"/>
      <c r="KBE347" s="182"/>
      <c r="KBF347" s="182"/>
      <c r="KBG347" s="182"/>
      <c r="KBH347" s="182"/>
      <c r="KBI347" s="182"/>
      <c r="KBJ347" s="182"/>
      <c r="KBK347" s="182"/>
      <c r="KBL347" s="182"/>
      <c r="KBM347" s="182"/>
      <c r="KBN347" s="182"/>
      <c r="KBO347" s="182"/>
      <c r="KBP347" s="182"/>
      <c r="KBQ347" s="182"/>
      <c r="KBR347" s="182"/>
      <c r="KBS347" s="182"/>
      <c r="KBT347" s="182"/>
      <c r="KBU347" s="182"/>
      <c r="KBV347" s="182"/>
      <c r="KBW347" s="182"/>
      <c r="KBX347" s="182"/>
      <c r="KBY347" s="182"/>
      <c r="KBZ347" s="182"/>
      <c r="KCA347" s="182"/>
      <c r="KCB347" s="182"/>
      <c r="KCC347" s="182"/>
      <c r="KCD347" s="182"/>
      <c r="KCE347" s="182"/>
      <c r="KCF347" s="182"/>
      <c r="KCG347" s="182"/>
      <c r="KCH347" s="182"/>
      <c r="KCI347" s="182"/>
      <c r="KCJ347" s="182"/>
      <c r="KCK347" s="182"/>
      <c r="KCL347" s="182"/>
      <c r="KCM347" s="182"/>
      <c r="KCN347" s="182"/>
      <c r="KCO347" s="182"/>
      <c r="KCP347" s="182"/>
      <c r="KCQ347" s="182"/>
      <c r="KCR347" s="182"/>
      <c r="KCS347" s="182"/>
      <c r="KCT347" s="182"/>
      <c r="KCU347" s="182"/>
      <c r="KCV347" s="182"/>
      <c r="KCW347" s="182"/>
      <c r="KCX347" s="182"/>
      <c r="KCY347" s="182"/>
      <c r="KCZ347" s="182"/>
      <c r="KDA347" s="182"/>
      <c r="KDB347" s="182"/>
      <c r="KDC347" s="182"/>
      <c r="KDD347" s="182"/>
      <c r="KDE347" s="182"/>
      <c r="KDF347" s="182"/>
      <c r="KDG347" s="182"/>
      <c r="KDH347" s="182"/>
      <c r="KDI347" s="182"/>
      <c r="KDJ347" s="182"/>
      <c r="KDK347" s="182"/>
      <c r="KDL347" s="182"/>
      <c r="KDM347" s="182"/>
      <c r="KDN347" s="182"/>
      <c r="KDO347" s="182"/>
      <c r="KDP347" s="182"/>
      <c r="KDQ347" s="182"/>
      <c r="KDR347" s="182"/>
      <c r="KDS347" s="182"/>
      <c r="KDT347" s="182"/>
      <c r="KDU347" s="182"/>
      <c r="KDV347" s="182"/>
      <c r="KDW347" s="182"/>
      <c r="KDX347" s="182"/>
      <c r="KDY347" s="182"/>
      <c r="KDZ347" s="182"/>
      <c r="KEA347" s="182"/>
      <c r="KEB347" s="182"/>
      <c r="KEC347" s="182"/>
      <c r="KED347" s="182"/>
      <c r="KEE347" s="182"/>
      <c r="KEF347" s="182"/>
      <c r="KEG347" s="182"/>
      <c r="KEH347" s="182"/>
      <c r="KEI347" s="182"/>
      <c r="KEJ347" s="182"/>
      <c r="KEK347" s="182"/>
      <c r="KEL347" s="182"/>
      <c r="KEM347" s="182"/>
      <c r="KEN347" s="182"/>
      <c r="KEO347" s="182"/>
      <c r="KEP347" s="182"/>
      <c r="KEQ347" s="182"/>
      <c r="KER347" s="182"/>
      <c r="KES347" s="182"/>
      <c r="KET347" s="182"/>
      <c r="KEU347" s="182"/>
      <c r="KEV347" s="182"/>
      <c r="KEW347" s="182"/>
      <c r="KEX347" s="182"/>
      <c r="KEY347" s="182"/>
      <c r="KEZ347" s="182"/>
      <c r="KFA347" s="182"/>
      <c r="KFB347" s="182"/>
      <c r="KFC347" s="182"/>
      <c r="KFD347" s="182"/>
      <c r="KFE347" s="182"/>
      <c r="KFF347" s="182"/>
      <c r="KFG347" s="182"/>
      <c r="KFH347" s="182"/>
      <c r="KFI347" s="182"/>
      <c r="KFJ347" s="182"/>
      <c r="KFK347" s="182"/>
      <c r="KFL347" s="182"/>
      <c r="KFM347" s="182"/>
      <c r="KFN347" s="182"/>
      <c r="KFO347" s="182"/>
      <c r="KFP347" s="182"/>
      <c r="KFQ347" s="182"/>
      <c r="KFR347" s="182"/>
      <c r="KFS347" s="182"/>
      <c r="KFT347" s="182"/>
      <c r="KFU347" s="182"/>
      <c r="KFV347" s="182"/>
      <c r="KFW347" s="182"/>
      <c r="KFX347" s="182"/>
      <c r="KFY347" s="182"/>
      <c r="KFZ347" s="182"/>
      <c r="KGA347" s="182"/>
      <c r="KGB347" s="182"/>
      <c r="KGC347" s="182"/>
      <c r="KGD347" s="182"/>
      <c r="KGE347" s="182"/>
      <c r="KGF347" s="182"/>
      <c r="KGG347" s="182"/>
      <c r="KGH347" s="182"/>
      <c r="KGI347" s="182"/>
      <c r="KGJ347" s="182"/>
      <c r="KGK347" s="182"/>
      <c r="KGL347" s="182"/>
      <c r="KGM347" s="182"/>
      <c r="KGN347" s="182"/>
      <c r="KGO347" s="182"/>
      <c r="KGP347" s="182"/>
      <c r="KGQ347" s="182"/>
      <c r="KGR347" s="182"/>
      <c r="KGS347" s="182"/>
      <c r="KGT347" s="182"/>
      <c r="KGU347" s="182"/>
      <c r="KGV347" s="182"/>
      <c r="KGW347" s="182"/>
      <c r="KGX347" s="182"/>
      <c r="KGY347" s="182"/>
      <c r="KGZ347" s="182"/>
      <c r="KHA347" s="182"/>
      <c r="KHB347" s="182"/>
      <c r="KHC347" s="182"/>
      <c r="KHD347" s="182"/>
      <c r="KHE347" s="182"/>
      <c r="KHF347" s="182"/>
      <c r="KHG347" s="182"/>
      <c r="KHH347" s="182"/>
      <c r="KHI347" s="182"/>
      <c r="KHJ347" s="182"/>
      <c r="KHK347" s="182"/>
      <c r="KHL347" s="182"/>
      <c r="KHM347" s="182"/>
      <c r="KHN347" s="182"/>
      <c r="KHO347" s="182"/>
      <c r="KHP347" s="182"/>
      <c r="KHQ347" s="182"/>
      <c r="KHR347" s="182"/>
      <c r="KHS347" s="182"/>
      <c r="KHT347" s="182"/>
      <c r="KHU347" s="182"/>
      <c r="KHV347" s="182"/>
      <c r="KHW347" s="182"/>
      <c r="KHX347" s="182"/>
      <c r="KHY347" s="182"/>
      <c r="KHZ347" s="182"/>
      <c r="KIA347" s="182"/>
      <c r="KIB347" s="182"/>
      <c r="KIC347" s="182"/>
      <c r="KID347" s="182"/>
      <c r="KIE347" s="182"/>
      <c r="KIF347" s="182"/>
      <c r="KIG347" s="182"/>
      <c r="KIH347" s="182"/>
      <c r="KII347" s="182"/>
      <c r="KIJ347" s="182"/>
      <c r="KIK347" s="182"/>
      <c r="KIL347" s="182"/>
      <c r="KIM347" s="182"/>
      <c r="KIN347" s="182"/>
      <c r="KIO347" s="182"/>
      <c r="KIP347" s="182"/>
      <c r="KIQ347" s="182"/>
      <c r="KIR347" s="182"/>
      <c r="KIS347" s="182"/>
      <c r="KIT347" s="182"/>
      <c r="KIU347" s="182"/>
      <c r="KIV347" s="182"/>
      <c r="KIW347" s="182"/>
      <c r="KIX347" s="182"/>
      <c r="KIY347" s="182"/>
      <c r="KIZ347" s="182"/>
      <c r="KJA347" s="182"/>
      <c r="KJB347" s="182"/>
      <c r="KJC347" s="182"/>
      <c r="KJD347" s="182"/>
      <c r="KJE347" s="182"/>
      <c r="KJF347" s="182"/>
      <c r="KJG347" s="182"/>
      <c r="KJH347" s="182"/>
      <c r="KJI347" s="182"/>
      <c r="KJJ347" s="182"/>
      <c r="KJK347" s="182"/>
      <c r="KJL347" s="182"/>
      <c r="KJM347" s="182"/>
      <c r="KJN347" s="182"/>
      <c r="KJO347" s="182"/>
      <c r="KJP347" s="182"/>
      <c r="KJQ347" s="182"/>
      <c r="KJR347" s="182"/>
      <c r="KJS347" s="182"/>
      <c r="KJT347" s="182"/>
      <c r="KJU347" s="182"/>
      <c r="KJV347" s="182"/>
      <c r="KJW347" s="182"/>
      <c r="KJX347" s="182"/>
      <c r="KJY347" s="182"/>
      <c r="KJZ347" s="182"/>
      <c r="KKA347" s="182"/>
      <c r="KKB347" s="182"/>
      <c r="KKC347" s="182"/>
      <c r="KKD347" s="182"/>
      <c r="KKE347" s="182"/>
      <c r="KKF347" s="182"/>
      <c r="KKG347" s="182"/>
      <c r="KKH347" s="182"/>
      <c r="KKI347" s="182"/>
      <c r="KKJ347" s="182"/>
      <c r="KKK347" s="182"/>
      <c r="KKL347" s="182"/>
      <c r="KKM347" s="182"/>
      <c r="KKN347" s="182"/>
      <c r="KKO347" s="182"/>
      <c r="KKP347" s="182"/>
      <c r="KKQ347" s="182"/>
      <c r="KKR347" s="182"/>
      <c r="KKS347" s="182"/>
      <c r="KKT347" s="182"/>
      <c r="KKU347" s="182"/>
      <c r="KKV347" s="182"/>
      <c r="KKW347" s="182"/>
      <c r="KKX347" s="182"/>
      <c r="KKY347" s="182"/>
      <c r="KKZ347" s="182"/>
      <c r="KLA347" s="182"/>
      <c r="KLB347" s="182"/>
      <c r="KLC347" s="182"/>
      <c r="KLD347" s="182"/>
      <c r="KLE347" s="182"/>
      <c r="KLF347" s="182"/>
      <c r="KLG347" s="182"/>
      <c r="KLH347" s="182"/>
      <c r="KLI347" s="182"/>
      <c r="KLJ347" s="182"/>
      <c r="KLK347" s="182"/>
      <c r="KLL347" s="182"/>
      <c r="KLM347" s="182"/>
      <c r="KLN347" s="182"/>
      <c r="KLO347" s="182"/>
      <c r="KLP347" s="182"/>
      <c r="KLQ347" s="182"/>
      <c r="KLR347" s="182"/>
      <c r="KLS347" s="182"/>
      <c r="KLT347" s="182"/>
      <c r="KLU347" s="182"/>
      <c r="KLV347" s="182"/>
      <c r="KLW347" s="182"/>
      <c r="KLX347" s="182"/>
      <c r="KLY347" s="182"/>
      <c r="KLZ347" s="182"/>
      <c r="KMA347" s="182"/>
      <c r="KMB347" s="182"/>
      <c r="KMC347" s="182"/>
      <c r="KMD347" s="182"/>
      <c r="KME347" s="182"/>
      <c r="KMF347" s="182"/>
      <c r="KMG347" s="182"/>
      <c r="KMH347" s="182"/>
      <c r="KMI347" s="182"/>
      <c r="KMJ347" s="182"/>
      <c r="KMK347" s="182"/>
      <c r="KML347" s="182"/>
      <c r="KMM347" s="182"/>
      <c r="KMN347" s="182"/>
      <c r="KMO347" s="182"/>
      <c r="KMP347" s="182"/>
      <c r="KMQ347" s="182"/>
      <c r="KMR347" s="182"/>
      <c r="KMS347" s="182"/>
      <c r="KMT347" s="182"/>
      <c r="KMU347" s="182"/>
      <c r="KMV347" s="182"/>
      <c r="KMW347" s="182"/>
      <c r="KMX347" s="182"/>
      <c r="KMY347" s="182"/>
      <c r="KMZ347" s="182"/>
      <c r="KNA347" s="182"/>
      <c r="KNB347" s="182"/>
      <c r="KNC347" s="182"/>
      <c r="KND347" s="182"/>
      <c r="KNE347" s="182"/>
      <c r="KNF347" s="182"/>
      <c r="KNG347" s="182"/>
      <c r="KNH347" s="182"/>
      <c r="KNI347" s="182"/>
      <c r="KNJ347" s="182"/>
      <c r="KNK347" s="182"/>
      <c r="KNL347" s="182"/>
      <c r="KNM347" s="182"/>
      <c r="KNN347" s="182"/>
      <c r="KNO347" s="182"/>
      <c r="KNP347" s="182"/>
      <c r="KNQ347" s="182"/>
      <c r="KNR347" s="182"/>
      <c r="KNS347" s="182"/>
      <c r="KNT347" s="182"/>
      <c r="KNU347" s="182"/>
      <c r="KNV347" s="182"/>
      <c r="KNW347" s="182"/>
      <c r="KNX347" s="182"/>
      <c r="KNY347" s="182"/>
      <c r="KNZ347" s="182"/>
      <c r="KOA347" s="182"/>
      <c r="KOB347" s="182"/>
      <c r="KOC347" s="182"/>
      <c r="KOD347" s="182"/>
      <c r="KOE347" s="182"/>
      <c r="KOF347" s="182"/>
      <c r="KOG347" s="182"/>
      <c r="KOH347" s="182"/>
      <c r="KOI347" s="182"/>
      <c r="KOJ347" s="182"/>
      <c r="KOK347" s="182"/>
      <c r="KOL347" s="182"/>
      <c r="KOM347" s="182"/>
      <c r="KON347" s="182"/>
      <c r="KOO347" s="182"/>
      <c r="KOP347" s="182"/>
      <c r="KOQ347" s="182"/>
      <c r="KOR347" s="182"/>
      <c r="KOS347" s="182"/>
      <c r="KOT347" s="182"/>
      <c r="KOU347" s="182"/>
      <c r="KOV347" s="182"/>
      <c r="KOW347" s="182"/>
      <c r="KOX347" s="182"/>
      <c r="KOY347" s="182"/>
      <c r="KOZ347" s="182"/>
      <c r="KPA347" s="182"/>
      <c r="KPB347" s="182"/>
      <c r="KPC347" s="182"/>
      <c r="KPD347" s="182"/>
      <c r="KPE347" s="182"/>
      <c r="KPF347" s="182"/>
      <c r="KPG347" s="182"/>
      <c r="KPH347" s="182"/>
      <c r="KPI347" s="182"/>
      <c r="KPJ347" s="182"/>
      <c r="KPK347" s="182"/>
      <c r="KPL347" s="182"/>
      <c r="KPM347" s="182"/>
      <c r="KPN347" s="182"/>
      <c r="KPO347" s="182"/>
      <c r="KPP347" s="182"/>
      <c r="KPQ347" s="182"/>
      <c r="KPR347" s="182"/>
      <c r="KPS347" s="182"/>
      <c r="KPT347" s="182"/>
      <c r="KPU347" s="182"/>
      <c r="KPV347" s="182"/>
      <c r="KPW347" s="182"/>
      <c r="KPX347" s="182"/>
      <c r="KPY347" s="182"/>
      <c r="KPZ347" s="182"/>
      <c r="KQA347" s="182"/>
      <c r="KQB347" s="182"/>
      <c r="KQC347" s="182"/>
      <c r="KQD347" s="182"/>
      <c r="KQE347" s="182"/>
      <c r="KQF347" s="182"/>
      <c r="KQG347" s="182"/>
      <c r="KQH347" s="182"/>
      <c r="KQI347" s="182"/>
      <c r="KQJ347" s="182"/>
      <c r="KQK347" s="182"/>
      <c r="KQL347" s="182"/>
      <c r="KQM347" s="182"/>
      <c r="KQN347" s="182"/>
      <c r="KQO347" s="182"/>
      <c r="KQP347" s="182"/>
      <c r="KQQ347" s="182"/>
      <c r="KQR347" s="182"/>
      <c r="KQS347" s="182"/>
      <c r="KQT347" s="182"/>
      <c r="KQU347" s="182"/>
      <c r="KQV347" s="182"/>
      <c r="KQW347" s="182"/>
      <c r="KQX347" s="182"/>
      <c r="KQY347" s="182"/>
      <c r="KQZ347" s="182"/>
      <c r="KRA347" s="182"/>
      <c r="KRB347" s="182"/>
      <c r="KRC347" s="182"/>
      <c r="KRD347" s="182"/>
      <c r="KRE347" s="182"/>
      <c r="KRF347" s="182"/>
      <c r="KRG347" s="182"/>
      <c r="KRH347" s="182"/>
      <c r="KRI347" s="182"/>
      <c r="KRJ347" s="182"/>
      <c r="KRK347" s="182"/>
      <c r="KRL347" s="182"/>
      <c r="KRM347" s="182"/>
      <c r="KRN347" s="182"/>
      <c r="KRO347" s="182"/>
      <c r="KRP347" s="182"/>
      <c r="KRQ347" s="182"/>
      <c r="KRR347" s="182"/>
      <c r="KRS347" s="182"/>
      <c r="KRT347" s="182"/>
      <c r="KRU347" s="182"/>
      <c r="KRV347" s="182"/>
      <c r="KRW347" s="182"/>
      <c r="KRX347" s="182"/>
      <c r="KRY347" s="182"/>
      <c r="KRZ347" s="182"/>
      <c r="KSA347" s="182"/>
      <c r="KSB347" s="182"/>
      <c r="KSC347" s="182"/>
      <c r="KSD347" s="182"/>
      <c r="KSE347" s="182"/>
      <c r="KSF347" s="182"/>
      <c r="KSG347" s="182"/>
      <c r="KSH347" s="182"/>
      <c r="KSI347" s="182"/>
      <c r="KSJ347" s="182"/>
      <c r="KSK347" s="182"/>
      <c r="KSL347" s="182"/>
      <c r="KSM347" s="182"/>
      <c r="KSN347" s="182"/>
      <c r="KSO347" s="182"/>
      <c r="KSP347" s="182"/>
      <c r="KSQ347" s="182"/>
      <c r="KSR347" s="182"/>
      <c r="KSS347" s="182"/>
      <c r="KST347" s="182"/>
      <c r="KSU347" s="182"/>
      <c r="KSV347" s="182"/>
      <c r="KSW347" s="182"/>
      <c r="KSX347" s="182"/>
      <c r="KSY347" s="182"/>
      <c r="KSZ347" s="182"/>
      <c r="KTA347" s="182"/>
      <c r="KTB347" s="182"/>
      <c r="KTC347" s="182"/>
      <c r="KTD347" s="182"/>
      <c r="KTE347" s="182"/>
      <c r="KTF347" s="182"/>
      <c r="KTG347" s="182"/>
      <c r="KTH347" s="182"/>
      <c r="KTI347" s="182"/>
      <c r="KTJ347" s="182"/>
      <c r="KTK347" s="182"/>
      <c r="KTL347" s="182"/>
      <c r="KTM347" s="182"/>
      <c r="KTN347" s="182"/>
      <c r="KTO347" s="182"/>
      <c r="KTP347" s="182"/>
      <c r="KTQ347" s="182"/>
      <c r="KTR347" s="182"/>
      <c r="KTS347" s="182"/>
      <c r="KTT347" s="182"/>
      <c r="KTU347" s="182"/>
      <c r="KTV347" s="182"/>
      <c r="KTW347" s="182"/>
      <c r="KTX347" s="182"/>
      <c r="KTY347" s="182"/>
      <c r="KTZ347" s="182"/>
      <c r="KUA347" s="182"/>
      <c r="KUB347" s="182"/>
      <c r="KUC347" s="182"/>
      <c r="KUD347" s="182"/>
      <c r="KUE347" s="182"/>
      <c r="KUF347" s="182"/>
      <c r="KUG347" s="182"/>
      <c r="KUH347" s="182"/>
      <c r="KUI347" s="182"/>
      <c r="KUJ347" s="182"/>
      <c r="KUK347" s="182"/>
      <c r="KUL347" s="182"/>
      <c r="KUM347" s="182"/>
      <c r="KUN347" s="182"/>
      <c r="KUO347" s="182"/>
      <c r="KUP347" s="182"/>
      <c r="KUQ347" s="182"/>
      <c r="KUR347" s="182"/>
      <c r="KUS347" s="182"/>
      <c r="KUT347" s="182"/>
      <c r="KUU347" s="182"/>
      <c r="KUV347" s="182"/>
      <c r="KUW347" s="182"/>
      <c r="KUX347" s="182"/>
      <c r="KUY347" s="182"/>
      <c r="KUZ347" s="182"/>
      <c r="KVA347" s="182"/>
      <c r="KVB347" s="182"/>
      <c r="KVC347" s="182"/>
      <c r="KVD347" s="182"/>
      <c r="KVE347" s="182"/>
      <c r="KVF347" s="182"/>
      <c r="KVG347" s="182"/>
      <c r="KVH347" s="182"/>
      <c r="KVI347" s="182"/>
      <c r="KVJ347" s="182"/>
      <c r="KVK347" s="182"/>
      <c r="KVL347" s="182"/>
      <c r="KVM347" s="182"/>
      <c r="KVN347" s="182"/>
      <c r="KVO347" s="182"/>
      <c r="KVP347" s="182"/>
      <c r="KVQ347" s="182"/>
      <c r="KVR347" s="182"/>
      <c r="KVS347" s="182"/>
      <c r="KVT347" s="182"/>
      <c r="KVU347" s="182"/>
      <c r="KVV347" s="182"/>
      <c r="KVW347" s="182"/>
      <c r="KVX347" s="182"/>
      <c r="KVY347" s="182"/>
      <c r="KVZ347" s="182"/>
      <c r="KWA347" s="182"/>
      <c r="KWB347" s="182"/>
      <c r="KWC347" s="182"/>
      <c r="KWD347" s="182"/>
      <c r="KWE347" s="182"/>
      <c r="KWF347" s="182"/>
      <c r="KWG347" s="182"/>
      <c r="KWH347" s="182"/>
      <c r="KWI347" s="182"/>
      <c r="KWJ347" s="182"/>
      <c r="KWK347" s="182"/>
      <c r="KWL347" s="182"/>
      <c r="KWM347" s="182"/>
      <c r="KWN347" s="182"/>
      <c r="KWO347" s="182"/>
      <c r="KWP347" s="182"/>
      <c r="KWQ347" s="182"/>
      <c r="KWR347" s="182"/>
      <c r="KWS347" s="182"/>
      <c r="KWT347" s="182"/>
      <c r="KWU347" s="182"/>
      <c r="KWV347" s="182"/>
      <c r="KWW347" s="182"/>
      <c r="KWX347" s="182"/>
      <c r="KWY347" s="182"/>
      <c r="KWZ347" s="182"/>
      <c r="KXA347" s="182"/>
      <c r="KXB347" s="182"/>
      <c r="KXC347" s="182"/>
      <c r="KXD347" s="182"/>
      <c r="KXE347" s="182"/>
      <c r="KXF347" s="182"/>
      <c r="KXG347" s="182"/>
      <c r="KXH347" s="182"/>
      <c r="KXI347" s="182"/>
      <c r="KXJ347" s="182"/>
      <c r="KXK347" s="182"/>
      <c r="KXL347" s="182"/>
      <c r="KXM347" s="182"/>
      <c r="KXN347" s="182"/>
      <c r="KXO347" s="182"/>
      <c r="KXP347" s="182"/>
      <c r="KXQ347" s="182"/>
      <c r="KXR347" s="182"/>
      <c r="KXS347" s="182"/>
      <c r="KXT347" s="182"/>
      <c r="KXU347" s="182"/>
      <c r="KXV347" s="182"/>
      <c r="KXW347" s="182"/>
      <c r="KXX347" s="182"/>
      <c r="KXY347" s="182"/>
      <c r="KXZ347" s="182"/>
      <c r="KYA347" s="182"/>
      <c r="KYB347" s="182"/>
      <c r="KYC347" s="182"/>
      <c r="KYD347" s="182"/>
      <c r="KYE347" s="182"/>
      <c r="KYF347" s="182"/>
      <c r="KYG347" s="182"/>
      <c r="KYH347" s="182"/>
      <c r="KYI347" s="182"/>
      <c r="KYJ347" s="182"/>
      <c r="KYK347" s="182"/>
      <c r="KYL347" s="182"/>
      <c r="KYM347" s="182"/>
      <c r="KYN347" s="182"/>
      <c r="KYO347" s="182"/>
      <c r="KYP347" s="182"/>
      <c r="KYQ347" s="182"/>
      <c r="KYR347" s="182"/>
      <c r="KYS347" s="182"/>
      <c r="KYT347" s="182"/>
      <c r="KYU347" s="182"/>
      <c r="KYV347" s="182"/>
      <c r="KYW347" s="182"/>
      <c r="KYX347" s="182"/>
      <c r="KYY347" s="182"/>
      <c r="KYZ347" s="182"/>
      <c r="KZA347" s="182"/>
      <c r="KZB347" s="182"/>
      <c r="KZC347" s="182"/>
      <c r="KZD347" s="182"/>
      <c r="KZE347" s="182"/>
      <c r="KZF347" s="182"/>
      <c r="KZG347" s="182"/>
      <c r="KZH347" s="182"/>
      <c r="KZI347" s="182"/>
      <c r="KZJ347" s="182"/>
      <c r="KZK347" s="182"/>
      <c r="KZL347" s="182"/>
      <c r="KZM347" s="182"/>
      <c r="KZN347" s="182"/>
      <c r="KZO347" s="182"/>
      <c r="KZP347" s="182"/>
      <c r="KZQ347" s="182"/>
      <c r="KZR347" s="182"/>
      <c r="KZS347" s="182"/>
      <c r="KZT347" s="182"/>
      <c r="KZU347" s="182"/>
      <c r="KZV347" s="182"/>
      <c r="KZW347" s="182"/>
      <c r="KZX347" s="182"/>
      <c r="KZY347" s="182"/>
      <c r="KZZ347" s="182"/>
      <c r="LAA347" s="182"/>
      <c r="LAB347" s="182"/>
      <c r="LAC347" s="182"/>
      <c r="LAD347" s="182"/>
      <c r="LAE347" s="182"/>
      <c r="LAF347" s="182"/>
      <c r="LAG347" s="182"/>
      <c r="LAH347" s="182"/>
      <c r="LAI347" s="182"/>
      <c r="LAJ347" s="182"/>
      <c r="LAK347" s="182"/>
      <c r="LAL347" s="182"/>
      <c r="LAM347" s="182"/>
      <c r="LAN347" s="182"/>
      <c r="LAO347" s="182"/>
      <c r="LAP347" s="182"/>
      <c r="LAQ347" s="182"/>
      <c r="LAR347" s="182"/>
      <c r="LAS347" s="182"/>
      <c r="LAT347" s="182"/>
      <c r="LAU347" s="182"/>
      <c r="LAV347" s="182"/>
      <c r="LAW347" s="182"/>
      <c r="LAX347" s="182"/>
      <c r="LAY347" s="182"/>
      <c r="LAZ347" s="182"/>
      <c r="LBA347" s="182"/>
      <c r="LBB347" s="182"/>
      <c r="LBC347" s="182"/>
      <c r="LBD347" s="182"/>
      <c r="LBE347" s="182"/>
      <c r="LBF347" s="182"/>
      <c r="LBG347" s="182"/>
      <c r="LBH347" s="182"/>
      <c r="LBI347" s="182"/>
      <c r="LBJ347" s="182"/>
      <c r="LBK347" s="182"/>
      <c r="LBL347" s="182"/>
      <c r="LBM347" s="182"/>
      <c r="LBN347" s="182"/>
      <c r="LBO347" s="182"/>
      <c r="LBP347" s="182"/>
      <c r="LBQ347" s="182"/>
      <c r="LBR347" s="182"/>
      <c r="LBS347" s="182"/>
      <c r="LBT347" s="182"/>
      <c r="LBU347" s="182"/>
      <c r="LBV347" s="182"/>
      <c r="LBW347" s="182"/>
      <c r="LBX347" s="182"/>
      <c r="LBY347" s="182"/>
      <c r="LBZ347" s="182"/>
      <c r="LCA347" s="182"/>
      <c r="LCB347" s="182"/>
      <c r="LCC347" s="182"/>
      <c r="LCD347" s="182"/>
      <c r="LCE347" s="182"/>
      <c r="LCF347" s="182"/>
      <c r="LCG347" s="182"/>
      <c r="LCH347" s="182"/>
      <c r="LCI347" s="182"/>
      <c r="LCJ347" s="182"/>
      <c r="LCK347" s="182"/>
      <c r="LCL347" s="182"/>
      <c r="LCM347" s="182"/>
      <c r="LCN347" s="182"/>
      <c r="LCO347" s="182"/>
      <c r="LCP347" s="182"/>
      <c r="LCQ347" s="182"/>
      <c r="LCR347" s="182"/>
      <c r="LCS347" s="182"/>
      <c r="LCT347" s="182"/>
      <c r="LCU347" s="182"/>
      <c r="LCV347" s="182"/>
      <c r="LCW347" s="182"/>
      <c r="LCX347" s="182"/>
      <c r="LCY347" s="182"/>
      <c r="LCZ347" s="182"/>
      <c r="LDA347" s="182"/>
      <c r="LDB347" s="182"/>
      <c r="LDC347" s="182"/>
      <c r="LDD347" s="182"/>
      <c r="LDE347" s="182"/>
      <c r="LDF347" s="182"/>
      <c r="LDG347" s="182"/>
      <c r="LDH347" s="182"/>
      <c r="LDI347" s="182"/>
      <c r="LDJ347" s="182"/>
      <c r="LDK347" s="182"/>
      <c r="LDL347" s="182"/>
      <c r="LDM347" s="182"/>
      <c r="LDN347" s="182"/>
      <c r="LDO347" s="182"/>
      <c r="LDP347" s="182"/>
      <c r="LDQ347" s="182"/>
      <c r="LDR347" s="182"/>
      <c r="LDS347" s="182"/>
      <c r="LDT347" s="182"/>
      <c r="LDU347" s="182"/>
      <c r="LDV347" s="182"/>
      <c r="LDW347" s="182"/>
      <c r="LDX347" s="182"/>
      <c r="LDY347" s="182"/>
      <c r="LDZ347" s="182"/>
      <c r="LEA347" s="182"/>
      <c r="LEB347" s="182"/>
      <c r="LEC347" s="182"/>
      <c r="LED347" s="182"/>
      <c r="LEE347" s="182"/>
      <c r="LEF347" s="182"/>
      <c r="LEG347" s="182"/>
      <c r="LEH347" s="182"/>
      <c r="LEI347" s="182"/>
      <c r="LEJ347" s="182"/>
      <c r="LEK347" s="182"/>
      <c r="LEL347" s="182"/>
      <c r="LEM347" s="182"/>
      <c r="LEN347" s="182"/>
      <c r="LEO347" s="182"/>
      <c r="LEP347" s="182"/>
      <c r="LEQ347" s="182"/>
      <c r="LER347" s="182"/>
      <c r="LES347" s="182"/>
      <c r="LET347" s="182"/>
      <c r="LEU347" s="182"/>
      <c r="LEV347" s="182"/>
      <c r="LEW347" s="182"/>
      <c r="LEX347" s="182"/>
      <c r="LEY347" s="182"/>
      <c r="LEZ347" s="182"/>
      <c r="LFA347" s="182"/>
      <c r="LFB347" s="182"/>
      <c r="LFC347" s="182"/>
      <c r="LFD347" s="182"/>
      <c r="LFE347" s="182"/>
      <c r="LFF347" s="182"/>
      <c r="LFG347" s="182"/>
      <c r="LFH347" s="182"/>
      <c r="LFI347" s="182"/>
      <c r="LFJ347" s="182"/>
      <c r="LFK347" s="182"/>
      <c r="LFL347" s="182"/>
      <c r="LFM347" s="182"/>
      <c r="LFN347" s="182"/>
      <c r="LFO347" s="182"/>
      <c r="LFP347" s="182"/>
      <c r="LFQ347" s="182"/>
      <c r="LFR347" s="182"/>
      <c r="LFS347" s="182"/>
      <c r="LFT347" s="182"/>
      <c r="LFU347" s="182"/>
      <c r="LFV347" s="182"/>
      <c r="LFW347" s="182"/>
      <c r="LFX347" s="182"/>
      <c r="LFY347" s="182"/>
      <c r="LFZ347" s="182"/>
      <c r="LGA347" s="182"/>
      <c r="LGB347" s="182"/>
      <c r="LGC347" s="182"/>
      <c r="LGD347" s="182"/>
      <c r="LGE347" s="182"/>
      <c r="LGF347" s="182"/>
      <c r="LGG347" s="182"/>
      <c r="LGH347" s="182"/>
      <c r="LGI347" s="182"/>
      <c r="LGJ347" s="182"/>
      <c r="LGK347" s="182"/>
      <c r="LGL347" s="182"/>
      <c r="LGM347" s="182"/>
      <c r="LGN347" s="182"/>
      <c r="LGO347" s="182"/>
      <c r="LGP347" s="182"/>
      <c r="LGQ347" s="182"/>
      <c r="LGR347" s="182"/>
      <c r="LGS347" s="182"/>
      <c r="LGT347" s="182"/>
      <c r="LGU347" s="182"/>
      <c r="LGV347" s="182"/>
      <c r="LGW347" s="182"/>
      <c r="LGX347" s="182"/>
      <c r="LGY347" s="182"/>
      <c r="LGZ347" s="182"/>
      <c r="LHA347" s="182"/>
      <c r="LHB347" s="182"/>
      <c r="LHC347" s="182"/>
      <c r="LHD347" s="182"/>
      <c r="LHE347" s="182"/>
      <c r="LHF347" s="182"/>
      <c r="LHG347" s="182"/>
      <c r="LHH347" s="182"/>
      <c r="LHI347" s="182"/>
      <c r="LHJ347" s="182"/>
      <c r="LHK347" s="182"/>
      <c r="LHL347" s="182"/>
      <c r="LHM347" s="182"/>
      <c r="LHN347" s="182"/>
      <c r="LHO347" s="182"/>
      <c r="LHP347" s="182"/>
      <c r="LHQ347" s="182"/>
      <c r="LHR347" s="182"/>
      <c r="LHS347" s="182"/>
      <c r="LHT347" s="182"/>
      <c r="LHU347" s="182"/>
      <c r="LHV347" s="182"/>
      <c r="LHW347" s="182"/>
      <c r="LHX347" s="182"/>
      <c r="LHY347" s="182"/>
      <c r="LHZ347" s="182"/>
      <c r="LIA347" s="182"/>
      <c r="LIB347" s="182"/>
      <c r="LIC347" s="182"/>
      <c r="LID347" s="182"/>
      <c r="LIE347" s="182"/>
      <c r="LIF347" s="182"/>
      <c r="LIG347" s="182"/>
      <c r="LIH347" s="182"/>
      <c r="LII347" s="182"/>
      <c r="LIJ347" s="182"/>
      <c r="LIK347" s="182"/>
      <c r="LIL347" s="182"/>
      <c r="LIM347" s="182"/>
      <c r="LIN347" s="182"/>
      <c r="LIO347" s="182"/>
      <c r="LIP347" s="182"/>
      <c r="LIQ347" s="182"/>
      <c r="LIR347" s="182"/>
      <c r="LIS347" s="182"/>
      <c r="LIT347" s="182"/>
      <c r="LIU347" s="182"/>
      <c r="LIV347" s="182"/>
      <c r="LIW347" s="182"/>
      <c r="LIX347" s="182"/>
      <c r="LIY347" s="182"/>
      <c r="LIZ347" s="182"/>
      <c r="LJA347" s="182"/>
      <c r="LJB347" s="182"/>
      <c r="LJC347" s="182"/>
      <c r="LJD347" s="182"/>
      <c r="LJE347" s="182"/>
      <c r="LJF347" s="182"/>
      <c r="LJG347" s="182"/>
      <c r="LJH347" s="182"/>
      <c r="LJI347" s="182"/>
      <c r="LJJ347" s="182"/>
      <c r="LJK347" s="182"/>
      <c r="LJL347" s="182"/>
      <c r="LJM347" s="182"/>
      <c r="LJN347" s="182"/>
      <c r="LJO347" s="182"/>
      <c r="LJP347" s="182"/>
      <c r="LJQ347" s="182"/>
      <c r="LJR347" s="182"/>
      <c r="LJS347" s="182"/>
      <c r="LJT347" s="182"/>
      <c r="LJU347" s="182"/>
      <c r="LJV347" s="182"/>
      <c r="LJW347" s="182"/>
      <c r="LJX347" s="182"/>
      <c r="LJY347" s="182"/>
      <c r="LJZ347" s="182"/>
      <c r="LKA347" s="182"/>
      <c r="LKB347" s="182"/>
      <c r="LKC347" s="182"/>
      <c r="LKD347" s="182"/>
      <c r="LKE347" s="182"/>
      <c r="LKF347" s="182"/>
      <c r="LKG347" s="182"/>
      <c r="LKH347" s="182"/>
      <c r="LKI347" s="182"/>
      <c r="LKJ347" s="182"/>
      <c r="LKK347" s="182"/>
      <c r="LKL347" s="182"/>
      <c r="LKM347" s="182"/>
      <c r="LKN347" s="182"/>
      <c r="LKO347" s="182"/>
      <c r="LKP347" s="182"/>
      <c r="LKQ347" s="182"/>
      <c r="LKR347" s="182"/>
      <c r="LKS347" s="182"/>
      <c r="LKT347" s="182"/>
      <c r="LKU347" s="182"/>
      <c r="LKV347" s="182"/>
      <c r="LKW347" s="182"/>
      <c r="LKX347" s="182"/>
      <c r="LKY347" s="182"/>
      <c r="LKZ347" s="182"/>
      <c r="LLA347" s="182"/>
      <c r="LLB347" s="182"/>
      <c r="LLC347" s="182"/>
      <c r="LLD347" s="182"/>
      <c r="LLE347" s="182"/>
      <c r="LLF347" s="182"/>
      <c r="LLG347" s="182"/>
      <c r="LLH347" s="182"/>
      <c r="LLI347" s="182"/>
      <c r="LLJ347" s="182"/>
      <c r="LLK347" s="182"/>
      <c r="LLL347" s="182"/>
      <c r="LLM347" s="182"/>
      <c r="LLN347" s="182"/>
      <c r="LLO347" s="182"/>
      <c r="LLP347" s="182"/>
      <c r="LLQ347" s="182"/>
      <c r="LLR347" s="182"/>
      <c r="LLS347" s="182"/>
      <c r="LLT347" s="182"/>
      <c r="LLU347" s="182"/>
      <c r="LLV347" s="182"/>
      <c r="LLW347" s="182"/>
      <c r="LLX347" s="182"/>
      <c r="LLY347" s="182"/>
      <c r="LLZ347" s="182"/>
      <c r="LMA347" s="182"/>
      <c r="LMB347" s="182"/>
      <c r="LMC347" s="182"/>
      <c r="LMD347" s="182"/>
      <c r="LME347" s="182"/>
      <c r="LMF347" s="182"/>
      <c r="LMG347" s="182"/>
      <c r="LMH347" s="182"/>
      <c r="LMI347" s="182"/>
      <c r="LMJ347" s="182"/>
      <c r="LMK347" s="182"/>
      <c r="LML347" s="182"/>
      <c r="LMM347" s="182"/>
      <c r="LMN347" s="182"/>
      <c r="LMO347" s="182"/>
      <c r="LMP347" s="182"/>
      <c r="LMQ347" s="182"/>
      <c r="LMR347" s="182"/>
      <c r="LMS347" s="182"/>
      <c r="LMT347" s="182"/>
      <c r="LMU347" s="182"/>
      <c r="LMV347" s="182"/>
      <c r="LMW347" s="182"/>
      <c r="LMX347" s="182"/>
      <c r="LMY347" s="182"/>
      <c r="LMZ347" s="182"/>
      <c r="LNA347" s="182"/>
      <c r="LNB347" s="182"/>
      <c r="LNC347" s="182"/>
      <c r="LND347" s="182"/>
      <c r="LNE347" s="182"/>
      <c r="LNF347" s="182"/>
      <c r="LNG347" s="182"/>
      <c r="LNH347" s="182"/>
      <c r="LNI347" s="182"/>
      <c r="LNJ347" s="182"/>
      <c r="LNK347" s="182"/>
      <c r="LNL347" s="182"/>
      <c r="LNM347" s="182"/>
      <c r="LNN347" s="182"/>
      <c r="LNO347" s="182"/>
      <c r="LNP347" s="182"/>
      <c r="LNQ347" s="182"/>
      <c r="LNR347" s="182"/>
      <c r="LNS347" s="182"/>
      <c r="LNT347" s="182"/>
      <c r="LNU347" s="182"/>
      <c r="LNV347" s="182"/>
      <c r="LNW347" s="182"/>
      <c r="LNX347" s="182"/>
      <c r="LNY347" s="182"/>
      <c r="LNZ347" s="182"/>
      <c r="LOA347" s="182"/>
      <c r="LOB347" s="182"/>
      <c r="LOC347" s="182"/>
      <c r="LOD347" s="182"/>
      <c r="LOE347" s="182"/>
      <c r="LOF347" s="182"/>
      <c r="LOG347" s="182"/>
      <c r="LOH347" s="182"/>
      <c r="LOI347" s="182"/>
      <c r="LOJ347" s="182"/>
      <c r="LOK347" s="182"/>
      <c r="LOL347" s="182"/>
      <c r="LOM347" s="182"/>
      <c r="LON347" s="182"/>
      <c r="LOO347" s="182"/>
      <c r="LOP347" s="182"/>
      <c r="LOQ347" s="182"/>
      <c r="LOR347" s="182"/>
      <c r="LOS347" s="182"/>
      <c r="LOT347" s="182"/>
      <c r="LOU347" s="182"/>
      <c r="LOV347" s="182"/>
      <c r="LOW347" s="182"/>
      <c r="LOX347" s="182"/>
      <c r="LOY347" s="182"/>
      <c r="LOZ347" s="182"/>
      <c r="LPA347" s="182"/>
      <c r="LPB347" s="182"/>
      <c r="LPC347" s="182"/>
      <c r="LPD347" s="182"/>
      <c r="LPE347" s="182"/>
      <c r="LPF347" s="182"/>
      <c r="LPG347" s="182"/>
      <c r="LPH347" s="182"/>
      <c r="LPI347" s="182"/>
      <c r="LPJ347" s="182"/>
      <c r="LPK347" s="182"/>
      <c r="LPL347" s="182"/>
      <c r="LPM347" s="182"/>
      <c r="LPN347" s="182"/>
      <c r="LPO347" s="182"/>
      <c r="LPP347" s="182"/>
      <c r="LPQ347" s="182"/>
      <c r="LPR347" s="182"/>
      <c r="LPS347" s="182"/>
      <c r="LPT347" s="182"/>
      <c r="LPU347" s="182"/>
      <c r="LPV347" s="182"/>
      <c r="LPW347" s="182"/>
      <c r="LPX347" s="182"/>
      <c r="LPY347" s="182"/>
      <c r="LPZ347" s="182"/>
      <c r="LQA347" s="182"/>
      <c r="LQB347" s="182"/>
      <c r="LQC347" s="182"/>
      <c r="LQD347" s="182"/>
      <c r="LQE347" s="182"/>
      <c r="LQF347" s="182"/>
      <c r="LQG347" s="182"/>
      <c r="LQH347" s="182"/>
      <c r="LQI347" s="182"/>
      <c r="LQJ347" s="182"/>
      <c r="LQK347" s="182"/>
      <c r="LQL347" s="182"/>
      <c r="LQM347" s="182"/>
      <c r="LQN347" s="182"/>
      <c r="LQO347" s="182"/>
      <c r="LQP347" s="182"/>
      <c r="LQQ347" s="182"/>
      <c r="LQR347" s="182"/>
      <c r="LQS347" s="182"/>
      <c r="LQT347" s="182"/>
      <c r="LQU347" s="182"/>
      <c r="LQV347" s="182"/>
      <c r="LQW347" s="182"/>
      <c r="LQX347" s="182"/>
      <c r="LQY347" s="182"/>
      <c r="LQZ347" s="182"/>
      <c r="LRA347" s="182"/>
      <c r="LRB347" s="182"/>
      <c r="LRC347" s="182"/>
      <c r="LRD347" s="182"/>
      <c r="LRE347" s="182"/>
      <c r="LRF347" s="182"/>
      <c r="LRG347" s="182"/>
      <c r="LRH347" s="182"/>
      <c r="LRI347" s="182"/>
      <c r="LRJ347" s="182"/>
      <c r="LRK347" s="182"/>
      <c r="LRL347" s="182"/>
      <c r="LRM347" s="182"/>
      <c r="LRN347" s="182"/>
      <c r="LRO347" s="182"/>
      <c r="LRP347" s="182"/>
      <c r="LRQ347" s="182"/>
      <c r="LRR347" s="182"/>
      <c r="LRS347" s="182"/>
      <c r="LRT347" s="182"/>
      <c r="LRU347" s="182"/>
      <c r="LRV347" s="182"/>
      <c r="LRW347" s="182"/>
      <c r="LRX347" s="182"/>
      <c r="LRY347" s="182"/>
      <c r="LRZ347" s="182"/>
      <c r="LSA347" s="182"/>
      <c r="LSB347" s="182"/>
      <c r="LSC347" s="182"/>
      <c r="LSD347" s="182"/>
      <c r="LSE347" s="182"/>
      <c r="LSF347" s="182"/>
      <c r="LSG347" s="182"/>
      <c r="LSH347" s="182"/>
      <c r="LSI347" s="182"/>
      <c r="LSJ347" s="182"/>
      <c r="LSK347" s="182"/>
      <c r="LSL347" s="182"/>
      <c r="LSM347" s="182"/>
      <c r="LSN347" s="182"/>
      <c r="LSO347" s="182"/>
      <c r="LSP347" s="182"/>
      <c r="LSQ347" s="182"/>
      <c r="LSR347" s="182"/>
      <c r="LSS347" s="182"/>
      <c r="LST347" s="182"/>
      <c r="LSU347" s="182"/>
      <c r="LSV347" s="182"/>
      <c r="LSW347" s="182"/>
      <c r="LSX347" s="182"/>
      <c r="LSY347" s="182"/>
      <c r="LSZ347" s="182"/>
      <c r="LTA347" s="182"/>
      <c r="LTB347" s="182"/>
      <c r="LTC347" s="182"/>
      <c r="LTD347" s="182"/>
      <c r="LTE347" s="182"/>
      <c r="LTF347" s="182"/>
      <c r="LTG347" s="182"/>
      <c r="LTH347" s="182"/>
      <c r="LTI347" s="182"/>
      <c r="LTJ347" s="182"/>
      <c r="LTK347" s="182"/>
      <c r="LTL347" s="182"/>
      <c r="LTM347" s="182"/>
      <c r="LTN347" s="182"/>
      <c r="LTO347" s="182"/>
      <c r="LTP347" s="182"/>
      <c r="LTQ347" s="182"/>
      <c r="LTR347" s="182"/>
      <c r="LTS347" s="182"/>
      <c r="LTT347" s="182"/>
      <c r="LTU347" s="182"/>
      <c r="LTV347" s="182"/>
      <c r="LTW347" s="182"/>
      <c r="LTX347" s="182"/>
      <c r="LTY347" s="182"/>
      <c r="LTZ347" s="182"/>
      <c r="LUA347" s="182"/>
      <c r="LUB347" s="182"/>
      <c r="LUC347" s="182"/>
      <c r="LUD347" s="182"/>
      <c r="LUE347" s="182"/>
      <c r="LUF347" s="182"/>
      <c r="LUG347" s="182"/>
      <c r="LUH347" s="182"/>
      <c r="LUI347" s="182"/>
      <c r="LUJ347" s="182"/>
      <c r="LUK347" s="182"/>
      <c r="LUL347" s="182"/>
      <c r="LUM347" s="182"/>
      <c r="LUN347" s="182"/>
      <c r="LUO347" s="182"/>
      <c r="LUP347" s="182"/>
      <c r="LUQ347" s="182"/>
      <c r="LUR347" s="182"/>
      <c r="LUS347" s="182"/>
      <c r="LUT347" s="182"/>
      <c r="LUU347" s="182"/>
      <c r="LUV347" s="182"/>
      <c r="LUW347" s="182"/>
      <c r="LUX347" s="182"/>
      <c r="LUY347" s="182"/>
      <c r="LUZ347" s="182"/>
      <c r="LVA347" s="182"/>
      <c r="LVB347" s="182"/>
      <c r="LVC347" s="182"/>
      <c r="LVD347" s="182"/>
      <c r="LVE347" s="182"/>
      <c r="LVF347" s="182"/>
      <c r="LVG347" s="182"/>
      <c r="LVH347" s="182"/>
      <c r="LVI347" s="182"/>
      <c r="LVJ347" s="182"/>
      <c r="LVK347" s="182"/>
      <c r="LVL347" s="182"/>
      <c r="LVM347" s="182"/>
      <c r="LVN347" s="182"/>
      <c r="LVO347" s="182"/>
      <c r="LVP347" s="182"/>
      <c r="LVQ347" s="182"/>
      <c r="LVR347" s="182"/>
      <c r="LVS347" s="182"/>
      <c r="LVT347" s="182"/>
      <c r="LVU347" s="182"/>
      <c r="LVV347" s="182"/>
      <c r="LVW347" s="182"/>
      <c r="LVX347" s="182"/>
      <c r="LVY347" s="182"/>
      <c r="LVZ347" s="182"/>
      <c r="LWA347" s="182"/>
      <c r="LWB347" s="182"/>
      <c r="LWC347" s="182"/>
      <c r="LWD347" s="182"/>
      <c r="LWE347" s="182"/>
      <c r="LWF347" s="182"/>
      <c r="LWG347" s="182"/>
      <c r="LWH347" s="182"/>
      <c r="LWI347" s="182"/>
      <c r="LWJ347" s="182"/>
      <c r="LWK347" s="182"/>
      <c r="LWL347" s="182"/>
      <c r="LWM347" s="182"/>
      <c r="LWN347" s="182"/>
      <c r="LWO347" s="182"/>
      <c r="LWP347" s="182"/>
      <c r="LWQ347" s="182"/>
      <c r="LWR347" s="182"/>
      <c r="LWS347" s="182"/>
      <c r="LWT347" s="182"/>
      <c r="LWU347" s="182"/>
      <c r="LWV347" s="182"/>
      <c r="LWW347" s="182"/>
      <c r="LWX347" s="182"/>
      <c r="LWY347" s="182"/>
      <c r="LWZ347" s="182"/>
      <c r="LXA347" s="182"/>
      <c r="LXB347" s="182"/>
      <c r="LXC347" s="182"/>
      <c r="LXD347" s="182"/>
      <c r="LXE347" s="182"/>
      <c r="LXF347" s="182"/>
      <c r="LXG347" s="182"/>
      <c r="LXH347" s="182"/>
      <c r="LXI347" s="182"/>
      <c r="LXJ347" s="182"/>
      <c r="LXK347" s="182"/>
      <c r="LXL347" s="182"/>
      <c r="LXM347" s="182"/>
      <c r="LXN347" s="182"/>
      <c r="LXO347" s="182"/>
      <c r="LXP347" s="182"/>
      <c r="LXQ347" s="182"/>
      <c r="LXR347" s="182"/>
      <c r="LXS347" s="182"/>
      <c r="LXT347" s="182"/>
      <c r="LXU347" s="182"/>
      <c r="LXV347" s="182"/>
      <c r="LXW347" s="182"/>
      <c r="LXX347" s="182"/>
      <c r="LXY347" s="182"/>
      <c r="LXZ347" s="182"/>
      <c r="LYA347" s="182"/>
      <c r="LYB347" s="182"/>
      <c r="LYC347" s="182"/>
      <c r="LYD347" s="182"/>
      <c r="LYE347" s="182"/>
      <c r="LYF347" s="182"/>
      <c r="LYG347" s="182"/>
      <c r="LYH347" s="182"/>
      <c r="LYI347" s="182"/>
      <c r="LYJ347" s="182"/>
      <c r="LYK347" s="182"/>
      <c r="LYL347" s="182"/>
      <c r="LYM347" s="182"/>
      <c r="LYN347" s="182"/>
      <c r="LYO347" s="182"/>
      <c r="LYP347" s="182"/>
      <c r="LYQ347" s="182"/>
      <c r="LYR347" s="182"/>
      <c r="LYS347" s="182"/>
      <c r="LYT347" s="182"/>
      <c r="LYU347" s="182"/>
      <c r="LYV347" s="182"/>
      <c r="LYW347" s="182"/>
      <c r="LYX347" s="182"/>
      <c r="LYY347" s="182"/>
      <c r="LYZ347" s="182"/>
      <c r="LZA347" s="182"/>
      <c r="LZB347" s="182"/>
      <c r="LZC347" s="182"/>
      <c r="LZD347" s="182"/>
      <c r="LZE347" s="182"/>
      <c r="LZF347" s="182"/>
      <c r="LZG347" s="182"/>
      <c r="LZH347" s="182"/>
      <c r="LZI347" s="182"/>
      <c r="LZJ347" s="182"/>
      <c r="LZK347" s="182"/>
      <c r="LZL347" s="182"/>
      <c r="LZM347" s="182"/>
      <c r="LZN347" s="182"/>
      <c r="LZO347" s="182"/>
      <c r="LZP347" s="182"/>
      <c r="LZQ347" s="182"/>
      <c r="LZR347" s="182"/>
      <c r="LZS347" s="182"/>
      <c r="LZT347" s="182"/>
      <c r="LZU347" s="182"/>
      <c r="LZV347" s="182"/>
      <c r="LZW347" s="182"/>
      <c r="LZX347" s="182"/>
      <c r="LZY347" s="182"/>
      <c r="LZZ347" s="182"/>
      <c r="MAA347" s="182"/>
      <c r="MAB347" s="182"/>
      <c r="MAC347" s="182"/>
      <c r="MAD347" s="182"/>
      <c r="MAE347" s="182"/>
      <c r="MAF347" s="182"/>
      <c r="MAG347" s="182"/>
      <c r="MAH347" s="182"/>
      <c r="MAI347" s="182"/>
      <c r="MAJ347" s="182"/>
      <c r="MAK347" s="182"/>
      <c r="MAL347" s="182"/>
      <c r="MAM347" s="182"/>
      <c r="MAN347" s="182"/>
      <c r="MAO347" s="182"/>
      <c r="MAP347" s="182"/>
      <c r="MAQ347" s="182"/>
      <c r="MAR347" s="182"/>
      <c r="MAS347" s="182"/>
      <c r="MAT347" s="182"/>
      <c r="MAU347" s="182"/>
      <c r="MAV347" s="182"/>
      <c r="MAW347" s="182"/>
      <c r="MAX347" s="182"/>
      <c r="MAY347" s="182"/>
      <c r="MAZ347" s="182"/>
      <c r="MBA347" s="182"/>
      <c r="MBB347" s="182"/>
      <c r="MBC347" s="182"/>
      <c r="MBD347" s="182"/>
      <c r="MBE347" s="182"/>
      <c r="MBF347" s="182"/>
      <c r="MBG347" s="182"/>
      <c r="MBH347" s="182"/>
      <c r="MBI347" s="182"/>
      <c r="MBJ347" s="182"/>
      <c r="MBK347" s="182"/>
      <c r="MBL347" s="182"/>
      <c r="MBM347" s="182"/>
      <c r="MBN347" s="182"/>
      <c r="MBO347" s="182"/>
      <c r="MBP347" s="182"/>
      <c r="MBQ347" s="182"/>
      <c r="MBR347" s="182"/>
      <c r="MBS347" s="182"/>
      <c r="MBT347" s="182"/>
      <c r="MBU347" s="182"/>
      <c r="MBV347" s="182"/>
      <c r="MBW347" s="182"/>
      <c r="MBX347" s="182"/>
      <c r="MBY347" s="182"/>
      <c r="MBZ347" s="182"/>
      <c r="MCA347" s="182"/>
      <c r="MCB347" s="182"/>
      <c r="MCC347" s="182"/>
      <c r="MCD347" s="182"/>
      <c r="MCE347" s="182"/>
      <c r="MCF347" s="182"/>
      <c r="MCG347" s="182"/>
      <c r="MCH347" s="182"/>
      <c r="MCI347" s="182"/>
      <c r="MCJ347" s="182"/>
      <c r="MCK347" s="182"/>
      <c r="MCL347" s="182"/>
      <c r="MCM347" s="182"/>
      <c r="MCN347" s="182"/>
      <c r="MCO347" s="182"/>
      <c r="MCP347" s="182"/>
      <c r="MCQ347" s="182"/>
      <c r="MCR347" s="182"/>
      <c r="MCS347" s="182"/>
      <c r="MCT347" s="182"/>
      <c r="MCU347" s="182"/>
      <c r="MCV347" s="182"/>
      <c r="MCW347" s="182"/>
      <c r="MCX347" s="182"/>
      <c r="MCY347" s="182"/>
      <c r="MCZ347" s="182"/>
      <c r="MDA347" s="182"/>
      <c r="MDB347" s="182"/>
      <c r="MDC347" s="182"/>
      <c r="MDD347" s="182"/>
      <c r="MDE347" s="182"/>
      <c r="MDF347" s="182"/>
      <c r="MDG347" s="182"/>
      <c r="MDH347" s="182"/>
      <c r="MDI347" s="182"/>
      <c r="MDJ347" s="182"/>
      <c r="MDK347" s="182"/>
      <c r="MDL347" s="182"/>
      <c r="MDM347" s="182"/>
      <c r="MDN347" s="182"/>
      <c r="MDO347" s="182"/>
      <c r="MDP347" s="182"/>
      <c r="MDQ347" s="182"/>
      <c r="MDR347" s="182"/>
      <c r="MDS347" s="182"/>
      <c r="MDT347" s="182"/>
      <c r="MDU347" s="182"/>
      <c r="MDV347" s="182"/>
      <c r="MDW347" s="182"/>
      <c r="MDX347" s="182"/>
      <c r="MDY347" s="182"/>
      <c r="MDZ347" s="182"/>
      <c r="MEA347" s="182"/>
      <c r="MEB347" s="182"/>
      <c r="MEC347" s="182"/>
      <c r="MED347" s="182"/>
      <c r="MEE347" s="182"/>
      <c r="MEF347" s="182"/>
      <c r="MEG347" s="182"/>
      <c r="MEH347" s="182"/>
      <c r="MEI347" s="182"/>
      <c r="MEJ347" s="182"/>
      <c r="MEK347" s="182"/>
      <c r="MEL347" s="182"/>
      <c r="MEM347" s="182"/>
      <c r="MEN347" s="182"/>
      <c r="MEO347" s="182"/>
      <c r="MEP347" s="182"/>
      <c r="MEQ347" s="182"/>
      <c r="MER347" s="182"/>
      <c r="MES347" s="182"/>
      <c r="MET347" s="182"/>
      <c r="MEU347" s="182"/>
      <c r="MEV347" s="182"/>
      <c r="MEW347" s="182"/>
      <c r="MEX347" s="182"/>
      <c r="MEY347" s="182"/>
      <c r="MEZ347" s="182"/>
      <c r="MFA347" s="182"/>
      <c r="MFB347" s="182"/>
      <c r="MFC347" s="182"/>
      <c r="MFD347" s="182"/>
      <c r="MFE347" s="182"/>
      <c r="MFF347" s="182"/>
      <c r="MFG347" s="182"/>
      <c r="MFH347" s="182"/>
      <c r="MFI347" s="182"/>
      <c r="MFJ347" s="182"/>
      <c r="MFK347" s="182"/>
      <c r="MFL347" s="182"/>
      <c r="MFM347" s="182"/>
      <c r="MFN347" s="182"/>
      <c r="MFO347" s="182"/>
      <c r="MFP347" s="182"/>
      <c r="MFQ347" s="182"/>
      <c r="MFR347" s="182"/>
      <c r="MFS347" s="182"/>
      <c r="MFT347" s="182"/>
      <c r="MFU347" s="182"/>
      <c r="MFV347" s="182"/>
      <c r="MFW347" s="182"/>
      <c r="MFX347" s="182"/>
      <c r="MFY347" s="182"/>
      <c r="MFZ347" s="182"/>
      <c r="MGA347" s="182"/>
      <c r="MGB347" s="182"/>
      <c r="MGC347" s="182"/>
      <c r="MGD347" s="182"/>
      <c r="MGE347" s="182"/>
      <c r="MGF347" s="182"/>
      <c r="MGG347" s="182"/>
      <c r="MGH347" s="182"/>
      <c r="MGI347" s="182"/>
      <c r="MGJ347" s="182"/>
      <c r="MGK347" s="182"/>
      <c r="MGL347" s="182"/>
      <c r="MGM347" s="182"/>
      <c r="MGN347" s="182"/>
      <c r="MGO347" s="182"/>
      <c r="MGP347" s="182"/>
      <c r="MGQ347" s="182"/>
      <c r="MGR347" s="182"/>
      <c r="MGS347" s="182"/>
      <c r="MGT347" s="182"/>
      <c r="MGU347" s="182"/>
      <c r="MGV347" s="182"/>
      <c r="MGW347" s="182"/>
      <c r="MGX347" s="182"/>
      <c r="MGY347" s="182"/>
      <c r="MGZ347" s="182"/>
      <c r="MHA347" s="182"/>
      <c r="MHB347" s="182"/>
      <c r="MHC347" s="182"/>
      <c r="MHD347" s="182"/>
      <c r="MHE347" s="182"/>
      <c r="MHF347" s="182"/>
      <c r="MHG347" s="182"/>
      <c r="MHH347" s="182"/>
      <c r="MHI347" s="182"/>
      <c r="MHJ347" s="182"/>
      <c r="MHK347" s="182"/>
      <c r="MHL347" s="182"/>
      <c r="MHM347" s="182"/>
      <c r="MHN347" s="182"/>
      <c r="MHO347" s="182"/>
      <c r="MHP347" s="182"/>
      <c r="MHQ347" s="182"/>
      <c r="MHR347" s="182"/>
      <c r="MHS347" s="182"/>
      <c r="MHT347" s="182"/>
      <c r="MHU347" s="182"/>
      <c r="MHV347" s="182"/>
      <c r="MHW347" s="182"/>
      <c r="MHX347" s="182"/>
      <c r="MHY347" s="182"/>
      <c r="MHZ347" s="182"/>
      <c r="MIA347" s="182"/>
      <c r="MIB347" s="182"/>
      <c r="MIC347" s="182"/>
      <c r="MID347" s="182"/>
      <c r="MIE347" s="182"/>
      <c r="MIF347" s="182"/>
      <c r="MIG347" s="182"/>
      <c r="MIH347" s="182"/>
      <c r="MII347" s="182"/>
      <c r="MIJ347" s="182"/>
      <c r="MIK347" s="182"/>
      <c r="MIL347" s="182"/>
      <c r="MIM347" s="182"/>
      <c r="MIN347" s="182"/>
      <c r="MIO347" s="182"/>
      <c r="MIP347" s="182"/>
      <c r="MIQ347" s="182"/>
      <c r="MIR347" s="182"/>
      <c r="MIS347" s="182"/>
      <c r="MIT347" s="182"/>
      <c r="MIU347" s="182"/>
      <c r="MIV347" s="182"/>
      <c r="MIW347" s="182"/>
      <c r="MIX347" s="182"/>
      <c r="MIY347" s="182"/>
      <c r="MIZ347" s="182"/>
      <c r="MJA347" s="182"/>
      <c r="MJB347" s="182"/>
      <c r="MJC347" s="182"/>
      <c r="MJD347" s="182"/>
      <c r="MJE347" s="182"/>
      <c r="MJF347" s="182"/>
      <c r="MJG347" s="182"/>
      <c r="MJH347" s="182"/>
      <c r="MJI347" s="182"/>
      <c r="MJJ347" s="182"/>
      <c r="MJK347" s="182"/>
      <c r="MJL347" s="182"/>
      <c r="MJM347" s="182"/>
      <c r="MJN347" s="182"/>
      <c r="MJO347" s="182"/>
      <c r="MJP347" s="182"/>
      <c r="MJQ347" s="182"/>
      <c r="MJR347" s="182"/>
      <c r="MJS347" s="182"/>
      <c r="MJT347" s="182"/>
      <c r="MJU347" s="182"/>
      <c r="MJV347" s="182"/>
      <c r="MJW347" s="182"/>
      <c r="MJX347" s="182"/>
      <c r="MJY347" s="182"/>
      <c r="MJZ347" s="182"/>
      <c r="MKA347" s="182"/>
      <c r="MKB347" s="182"/>
      <c r="MKC347" s="182"/>
      <c r="MKD347" s="182"/>
      <c r="MKE347" s="182"/>
      <c r="MKF347" s="182"/>
      <c r="MKG347" s="182"/>
      <c r="MKH347" s="182"/>
      <c r="MKI347" s="182"/>
      <c r="MKJ347" s="182"/>
      <c r="MKK347" s="182"/>
      <c r="MKL347" s="182"/>
      <c r="MKM347" s="182"/>
      <c r="MKN347" s="182"/>
      <c r="MKO347" s="182"/>
      <c r="MKP347" s="182"/>
      <c r="MKQ347" s="182"/>
      <c r="MKR347" s="182"/>
      <c r="MKS347" s="182"/>
      <c r="MKT347" s="182"/>
      <c r="MKU347" s="182"/>
      <c r="MKV347" s="182"/>
      <c r="MKW347" s="182"/>
      <c r="MKX347" s="182"/>
      <c r="MKY347" s="182"/>
      <c r="MKZ347" s="182"/>
      <c r="MLA347" s="182"/>
      <c r="MLB347" s="182"/>
      <c r="MLC347" s="182"/>
      <c r="MLD347" s="182"/>
      <c r="MLE347" s="182"/>
      <c r="MLF347" s="182"/>
      <c r="MLG347" s="182"/>
      <c r="MLH347" s="182"/>
      <c r="MLI347" s="182"/>
      <c r="MLJ347" s="182"/>
      <c r="MLK347" s="182"/>
      <c r="MLL347" s="182"/>
      <c r="MLM347" s="182"/>
      <c r="MLN347" s="182"/>
      <c r="MLO347" s="182"/>
      <c r="MLP347" s="182"/>
      <c r="MLQ347" s="182"/>
      <c r="MLR347" s="182"/>
      <c r="MLS347" s="182"/>
      <c r="MLT347" s="182"/>
      <c r="MLU347" s="182"/>
      <c r="MLV347" s="182"/>
      <c r="MLW347" s="182"/>
      <c r="MLX347" s="182"/>
      <c r="MLY347" s="182"/>
      <c r="MLZ347" s="182"/>
      <c r="MMA347" s="182"/>
      <c r="MMB347" s="182"/>
      <c r="MMC347" s="182"/>
      <c r="MMD347" s="182"/>
      <c r="MME347" s="182"/>
      <c r="MMF347" s="182"/>
      <c r="MMG347" s="182"/>
      <c r="MMH347" s="182"/>
      <c r="MMI347" s="182"/>
      <c r="MMJ347" s="182"/>
      <c r="MMK347" s="182"/>
      <c r="MML347" s="182"/>
      <c r="MMM347" s="182"/>
      <c r="MMN347" s="182"/>
      <c r="MMO347" s="182"/>
      <c r="MMP347" s="182"/>
      <c r="MMQ347" s="182"/>
      <c r="MMR347" s="182"/>
      <c r="MMS347" s="182"/>
      <c r="MMT347" s="182"/>
      <c r="MMU347" s="182"/>
      <c r="MMV347" s="182"/>
      <c r="MMW347" s="182"/>
      <c r="MMX347" s="182"/>
      <c r="MMY347" s="182"/>
      <c r="MMZ347" s="182"/>
      <c r="MNA347" s="182"/>
      <c r="MNB347" s="182"/>
      <c r="MNC347" s="182"/>
      <c r="MND347" s="182"/>
      <c r="MNE347" s="182"/>
      <c r="MNF347" s="182"/>
      <c r="MNG347" s="182"/>
      <c r="MNH347" s="182"/>
      <c r="MNI347" s="182"/>
      <c r="MNJ347" s="182"/>
      <c r="MNK347" s="182"/>
      <c r="MNL347" s="182"/>
      <c r="MNM347" s="182"/>
      <c r="MNN347" s="182"/>
      <c r="MNO347" s="182"/>
      <c r="MNP347" s="182"/>
      <c r="MNQ347" s="182"/>
      <c r="MNR347" s="182"/>
      <c r="MNS347" s="182"/>
      <c r="MNT347" s="182"/>
      <c r="MNU347" s="182"/>
      <c r="MNV347" s="182"/>
      <c r="MNW347" s="182"/>
      <c r="MNX347" s="182"/>
      <c r="MNY347" s="182"/>
      <c r="MNZ347" s="182"/>
      <c r="MOA347" s="182"/>
      <c r="MOB347" s="182"/>
      <c r="MOC347" s="182"/>
      <c r="MOD347" s="182"/>
      <c r="MOE347" s="182"/>
      <c r="MOF347" s="182"/>
      <c r="MOG347" s="182"/>
      <c r="MOH347" s="182"/>
      <c r="MOI347" s="182"/>
      <c r="MOJ347" s="182"/>
      <c r="MOK347" s="182"/>
      <c r="MOL347" s="182"/>
      <c r="MOM347" s="182"/>
      <c r="MON347" s="182"/>
      <c r="MOO347" s="182"/>
      <c r="MOP347" s="182"/>
      <c r="MOQ347" s="182"/>
      <c r="MOR347" s="182"/>
      <c r="MOS347" s="182"/>
      <c r="MOT347" s="182"/>
      <c r="MOU347" s="182"/>
      <c r="MOV347" s="182"/>
      <c r="MOW347" s="182"/>
      <c r="MOX347" s="182"/>
      <c r="MOY347" s="182"/>
      <c r="MOZ347" s="182"/>
      <c r="MPA347" s="182"/>
      <c r="MPB347" s="182"/>
      <c r="MPC347" s="182"/>
      <c r="MPD347" s="182"/>
      <c r="MPE347" s="182"/>
      <c r="MPF347" s="182"/>
      <c r="MPG347" s="182"/>
      <c r="MPH347" s="182"/>
      <c r="MPI347" s="182"/>
      <c r="MPJ347" s="182"/>
      <c r="MPK347" s="182"/>
      <c r="MPL347" s="182"/>
      <c r="MPM347" s="182"/>
      <c r="MPN347" s="182"/>
      <c r="MPO347" s="182"/>
      <c r="MPP347" s="182"/>
      <c r="MPQ347" s="182"/>
      <c r="MPR347" s="182"/>
      <c r="MPS347" s="182"/>
      <c r="MPT347" s="182"/>
      <c r="MPU347" s="182"/>
      <c r="MPV347" s="182"/>
      <c r="MPW347" s="182"/>
      <c r="MPX347" s="182"/>
      <c r="MPY347" s="182"/>
      <c r="MPZ347" s="182"/>
      <c r="MQA347" s="182"/>
      <c r="MQB347" s="182"/>
      <c r="MQC347" s="182"/>
      <c r="MQD347" s="182"/>
      <c r="MQE347" s="182"/>
      <c r="MQF347" s="182"/>
      <c r="MQG347" s="182"/>
      <c r="MQH347" s="182"/>
      <c r="MQI347" s="182"/>
      <c r="MQJ347" s="182"/>
      <c r="MQK347" s="182"/>
      <c r="MQL347" s="182"/>
      <c r="MQM347" s="182"/>
      <c r="MQN347" s="182"/>
      <c r="MQO347" s="182"/>
      <c r="MQP347" s="182"/>
      <c r="MQQ347" s="182"/>
      <c r="MQR347" s="182"/>
      <c r="MQS347" s="182"/>
      <c r="MQT347" s="182"/>
      <c r="MQU347" s="182"/>
      <c r="MQV347" s="182"/>
      <c r="MQW347" s="182"/>
      <c r="MQX347" s="182"/>
      <c r="MQY347" s="182"/>
      <c r="MQZ347" s="182"/>
      <c r="MRA347" s="182"/>
      <c r="MRB347" s="182"/>
      <c r="MRC347" s="182"/>
      <c r="MRD347" s="182"/>
      <c r="MRE347" s="182"/>
      <c r="MRF347" s="182"/>
      <c r="MRG347" s="182"/>
      <c r="MRH347" s="182"/>
      <c r="MRI347" s="182"/>
      <c r="MRJ347" s="182"/>
      <c r="MRK347" s="182"/>
      <c r="MRL347" s="182"/>
      <c r="MRM347" s="182"/>
      <c r="MRN347" s="182"/>
      <c r="MRO347" s="182"/>
      <c r="MRP347" s="182"/>
      <c r="MRQ347" s="182"/>
      <c r="MRR347" s="182"/>
      <c r="MRS347" s="182"/>
      <c r="MRT347" s="182"/>
      <c r="MRU347" s="182"/>
      <c r="MRV347" s="182"/>
      <c r="MRW347" s="182"/>
      <c r="MRX347" s="182"/>
      <c r="MRY347" s="182"/>
      <c r="MRZ347" s="182"/>
      <c r="MSA347" s="182"/>
      <c r="MSB347" s="182"/>
      <c r="MSC347" s="182"/>
      <c r="MSD347" s="182"/>
      <c r="MSE347" s="182"/>
      <c r="MSF347" s="182"/>
      <c r="MSG347" s="182"/>
      <c r="MSH347" s="182"/>
      <c r="MSI347" s="182"/>
      <c r="MSJ347" s="182"/>
      <c r="MSK347" s="182"/>
      <c r="MSL347" s="182"/>
      <c r="MSM347" s="182"/>
      <c r="MSN347" s="182"/>
      <c r="MSO347" s="182"/>
      <c r="MSP347" s="182"/>
      <c r="MSQ347" s="182"/>
      <c r="MSR347" s="182"/>
      <c r="MSS347" s="182"/>
      <c r="MST347" s="182"/>
      <c r="MSU347" s="182"/>
      <c r="MSV347" s="182"/>
      <c r="MSW347" s="182"/>
      <c r="MSX347" s="182"/>
      <c r="MSY347" s="182"/>
      <c r="MSZ347" s="182"/>
      <c r="MTA347" s="182"/>
      <c r="MTB347" s="182"/>
      <c r="MTC347" s="182"/>
      <c r="MTD347" s="182"/>
      <c r="MTE347" s="182"/>
      <c r="MTF347" s="182"/>
      <c r="MTG347" s="182"/>
      <c r="MTH347" s="182"/>
      <c r="MTI347" s="182"/>
      <c r="MTJ347" s="182"/>
      <c r="MTK347" s="182"/>
      <c r="MTL347" s="182"/>
      <c r="MTM347" s="182"/>
      <c r="MTN347" s="182"/>
      <c r="MTO347" s="182"/>
      <c r="MTP347" s="182"/>
      <c r="MTQ347" s="182"/>
      <c r="MTR347" s="182"/>
      <c r="MTS347" s="182"/>
      <c r="MTT347" s="182"/>
      <c r="MTU347" s="182"/>
      <c r="MTV347" s="182"/>
      <c r="MTW347" s="182"/>
      <c r="MTX347" s="182"/>
      <c r="MTY347" s="182"/>
      <c r="MTZ347" s="182"/>
      <c r="MUA347" s="182"/>
      <c r="MUB347" s="182"/>
      <c r="MUC347" s="182"/>
      <c r="MUD347" s="182"/>
      <c r="MUE347" s="182"/>
      <c r="MUF347" s="182"/>
      <c r="MUG347" s="182"/>
      <c r="MUH347" s="182"/>
      <c r="MUI347" s="182"/>
      <c r="MUJ347" s="182"/>
      <c r="MUK347" s="182"/>
      <c r="MUL347" s="182"/>
      <c r="MUM347" s="182"/>
      <c r="MUN347" s="182"/>
      <c r="MUO347" s="182"/>
      <c r="MUP347" s="182"/>
      <c r="MUQ347" s="182"/>
      <c r="MUR347" s="182"/>
      <c r="MUS347" s="182"/>
      <c r="MUT347" s="182"/>
      <c r="MUU347" s="182"/>
      <c r="MUV347" s="182"/>
      <c r="MUW347" s="182"/>
      <c r="MUX347" s="182"/>
      <c r="MUY347" s="182"/>
      <c r="MUZ347" s="182"/>
      <c r="MVA347" s="182"/>
      <c r="MVB347" s="182"/>
      <c r="MVC347" s="182"/>
      <c r="MVD347" s="182"/>
      <c r="MVE347" s="182"/>
      <c r="MVF347" s="182"/>
      <c r="MVG347" s="182"/>
      <c r="MVH347" s="182"/>
      <c r="MVI347" s="182"/>
      <c r="MVJ347" s="182"/>
      <c r="MVK347" s="182"/>
      <c r="MVL347" s="182"/>
      <c r="MVM347" s="182"/>
      <c r="MVN347" s="182"/>
      <c r="MVO347" s="182"/>
      <c r="MVP347" s="182"/>
      <c r="MVQ347" s="182"/>
      <c r="MVR347" s="182"/>
      <c r="MVS347" s="182"/>
      <c r="MVT347" s="182"/>
      <c r="MVU347" s="182"/>
      <c r="MVV347" s="182"/>
      <c r="MVW347" s="182"/>
      <c r="MVX347" s="182"/>
      <c r="MVY347" s="182"/>
      <c r="MVZ347" s="182"/>
      <c r="MWA347" s="182"/>
      <c r="MWB347" s="182"/>
      <c r="MWC347" s="182"/>
      <c r="MWD347" s="182"/>
      <c r="MWE347" s="182"/>
      <c r="MWF347" s="182"/>
      <c r="MWG347" s="182"/>
      <c r="MWH347" s="182"/>
      <c r="MWI347" s="182"/>
      <c r="MWJ347" s="182"/>
      <c r="MWK347" s="182"/>
      <c r="MWL347" s="182"/>
      <c r="MWM347" s="182"/>
      <c r="MWN347" s="182"/>
      <c r="MWO347" s="182"/>
      <c r="MWP347" s="182"/>
      <c r="MWQ347" s="182"/>
      <c r="MWR347" s="182"/>
      <c r="MWS347" s="182"/>
      <c r="MWT347" s="182"/>
      <c r="MWU347" s="182"/>
      <c r="MWV347" s="182"/>
      <c r="MWW347" s="182"/>
      <c r="MWX347" s="182"/>
      <c r="MWY347" s="182"/>
      <c r="MWZ347" s="182"/>
      <c r="MXA347" s="182"/>
      <c r="MXB347" s="182"/>
      <c r="MXC347" s="182"/>
      <c r="MXD347" s="182"/>
      <c r="MXE347" s="182"/>
      <c r="MXF347" s="182"/>
      <c r="MXG347" s="182"/>
      <c r="MXH347" s="182"/>
      <c r="MXI347" s="182"/>
      <c r="MXJ347" s="182"/>
      <c r="MXK347" s="182"/>
      <c r="MXL347" s="182"/>
      <c r="MXM347" s="182"/>
      <c r="MXN347" s="182"/>
      <c r="MXO347" s="182"/>
      <c r="MXP347" s="182"/>
      <c r="MXQ347" s="182"/>
      <c r="MXR347" s="182"/>
      <c r="MXS347" s="182"/>
      <c r="MXT347" s="182"/>
      <c r="MXU347" s="182"/>
      <c r="MXV347" s="182"/>
      <c r="MXW347" s="182"/>
      <c r="MXX347" s="182"/>
      <c r="MXY347" s="182"/>
      <c r="MXZ347" s="182"/>
      <c r="MYA347" s="182"/>
      <c r="MYB347" s="182"/>
      <c r="MYC347" s="182"/>
      <c r="MYD347" s="182"/>
      <c r="MYE347" s="182"/>
      <c r="MYF347" s="182"/>
      <c r="MYG347" s="182"/>
      <c r="MYH347" s="182"/>
      <c r="MYI347" s="182"/>
      <c r="MYJ347" s="182"/>
      <c r="MYK347" s="182"/>
      <c r="MYL347" s="182"/>
      <c r="MYM347" s="182"/>
      <c r="MYN347" s="182"/>
      <c r="MYO347" s="182"/>
      <c r="MYP347" s="182"/>
      <c r="MYQ347" s="182"/>
      <c r="MYR347" s="182"/>
      <c r="MYS347" s="182"/>
      <c r="MYT347" s="182"/>
      <c r="MYU347" s="182"/>
      <c r="MYV347" s="182"/>
      <c r="MYW347" s="182"/>
      <c r="MYX347" s="182"/>
      <c r="MYY347" s="182"/>
      <c r="MYZ347" s="182"/>
      <c r="MZA347" s="182"/>
      <c r="MZB347" s="182"/>
      <c r="MZC347" s="182"/>
      <c r="MZD347" s="182"/>
      <c r="MZE347" s="182"/>
      <c r="MZF347" s="182"/>
      <c r="MZG347" s="182"/>
      <c r="MZH347" s="182"/>
      <c r="MZI347" s="182"/>
      <c r="MZJ347" s="182"/>
      <c r="MZK347" s="182"/>
      <c r="MZL347" s="182"/>
      <c r="MZM347" s="182"/>
      <c r="MZN347" s="182"/>
      <c r="MZO347" s="182"/>
      <c r="MZP347" s="182"/>
      <c r="MZQ347" s="182"/>
      <c r="MZR347" s="182"/>
      <c r="MZS347" s="182"/>
      <c r="MZT347" s="182"/>
      <c r="MZU347" s="182"/>
      <c r="MZV347" s="182"/>
      <c r="MZW347" s="182"/>
      <c r="MZX347" s="182"/>
      <c r="MZY347" s="182"/>
      <c r="MZZ347" s="182"/>
      <c r="NAA347" s="182"/>
      <c r="NAB347" s="182"/>
      <c r="NAC347" s="182"/>
      <c r="NAD347" s="182"/>
      <c r="NAE347" s="182"/>
      <c r="NAF347" s="182"/>
      <c r="NAG347" s="182"/>
      <c r="NAH347" s="182"/>
      <c r="NAI347" s="182"/>
      <c r="NAJ347" s="182"/>
      <c r="NAK347" s="182"/>
      <c r="NAL347" s="182"/>
      <c r="NAM347" s="182"/>
      <c r="NAN347" s="182"/>
      <c r="NAO347" s="182"/>
      <c r="NAP347" s="182"/>
      <c r="NAQ347" s="182"/>
      <c r="NAR347" s="182"/>
      <c r="NAS347" s="182"/>
      <c r="NAT347" s="182"/>
      <c r="NAU347" s="182"/>
      <c r="NAV347" s="182"/>
      <c r="NAW347" s="182"/>
      <c r="NAX347" s="182"/>
      <c r="NAY347" s="182"/>
      <c r="NAZ347" s="182"/>
      <c r="NBA347" s="182"/>
      <c r="NBB347" s="182"/>
      <c r="NBC347" s="182"/>
      <c r="NBD347" s="182"/>
      <c r="NBE347" s="182"/>
      <c r="NBF347" s="182"/>
      <c r="NBG347" s="182"/>
      <c r="NBH347" s="182"/>
      <c r="NBI347" s="182"/>
      <c r="NBJ347" s="182"/>
      <c r="NBK347" s="182"/>
      <c r="NBL347" s="182"/>
      <c r="NBM347" s="182"/>
      <c r="NBN347" s="182"/>
      <c r="NBO347" s="182"/>
      <c r="NBP347" s="182"/>
      <c r="NBQ347" s="182"/>
      <c r="NBR347" s="182"/>
      <c r="NBS347" s="182"/>
      <c r="NBT347" s="182"/>
      <c r="NBU347" s="182"/>
      <c r="NBV347" s="182"/>
      <c r="NBW347" s="182"/>
      <c r="NBX347" s="182"/>
      <c r="NBY347" s="182"/>
      <c r="NBZ347" s="182"/>
      <c r="NCA347" s="182"/>
      <c r="NCB347" s="182"/>
      <c r="NCC347" s="182"/>
      <c r="NCD347" s="182"/>
      <c r="NCE347" s="182"/>
      <c r="NCF347" s="182"/>
      <c r="NCG347" s="182"/>
      <c r="NCH347" s="182"/>
      <c r="NCI347" s="182"/>
      <c r="NCJ347" s="182"/>
      <c r="NCK347" s="182"/>
      <c r="NCL347" s="182"/>
      <c r="NCM347" s="182"/>
      <c r="NCN347" s="182"/>
      <c r="NCO347" s="182"/>
      <c r="NCP347" s="182"/>
      <c r="NCQ347" s="182"/>
      <c r="NCR347" s="182"/>
      <c r="NCS347" s="182"/>
      <c r="NCT347" s="182"/>
      <c r="NCU347" s="182"/>
      <c r="NCV347" s="182"/>
      <c r="NCW347" s="182"/>
      <c r="NCX347" s="182"/>
      <c r="NCY347" s="182"/>
      <c r="NCZ347" s="182"/>
      <c r="NDA347" s="182"/>
      <c r="NDB347" s="182"/>
      <c r="NDC347" s="182"/>
      <c r="NDD347" s="182"/>
      <c r="NDE347" s="182"/>
      <c r="NDF347" s="182"/>
      <c r="NDG347" s="182"/>
      <c r="NDH347" s="182"/>
      <c r="NDI347" s="182"/>
      <c r="NDJ347" s="182"/>
      <c r="NDK347" s="182"/>
      <c r="NDL347" s="182"/>
      <c r="NDM347" s="182"/>
      <c r="NDN347" s="182"/>
      <c r="NDO347" s="182"/>
      <c r="NDP347" s="182"/>
      <c r="NDQ347" s="182"/>
      <c r="NDR347" s="182"/>
      <c r="NDS347" s="182"/>
      <c r="NDT347" s="182"/>
      <c r="NDU347" s="182"/>
      <c r="NDV347" s="182"/>
      <c r="NDW347" s="182"/>
      <c r="NDX347" s="182"/>
      <c r="NDY347" s="182"/>
      <c r="NDZ347" s="182"/>
      <c r="NEA347" s="182"/>
      <c r="NEB347" s="182"/>
      <c r="NEC347" s="182"/>
      <c r="NED347" s="182"/>
      <c r="NEE347" s="182"/>
      <c r="NEF347" s="182"/>
      <c r="NEG347" s="182"/>
      <c r="NEH347" s="182"/>
      <c r="NEI347" s="182"/>
      <c r="NEJ347" s="182"/>
      <c r="NEK347" s="182"/>
      <c r="NEL347" s="182"/>
      <c r="NEM347" s="182"/>
      <c r="NEN347" s="182"/>
      <c r="NEO347" s="182"/>
      <c r="NEP347" s="182"/>
      <c r="NEQ347" s="182"/>
      <c r="NER347" s="182"/>
      <c r="NES347" s="182"/>
      <c r="NET347" s="182"/>
      <c r="NEU347" s="182"/>
      <c r="NEV347" s="182"/>
      <c r="NEW347" s="182"/>
      <c r="NEX347" s="182"/>
      <c r="NEY347" s="182"/>
      <c r="NEZ347" s="182"/>
      <c r="NFA347" s="182"/>
      <c r="NFB347" s="182"/>
      <c r="NFC347" s="182"/>
      <c r="NFD347" s="182"/>
      <c r="NFE347" s="182"/>
      <c r="NFF347" s="182"/>
      <c r="NFG347" s="182"/>
      <c r="NFH347" s="182"/>
      <c r="NFI347" s="182"/>
      <c r="NFJ347" s="182"/>
      <c r="NFK347" s="182"/>
      <c r="NFL347" s="182"/>
      <c r="NFM347" s="182"/>
      <c r="NFN347" s="182"/>
      <c r="NFO347" s="182"/>
      <c r="NFP347" s="182"/>
      <c r="NFQ347" s="182"/>
      <c r="NFR347" s="182"/>
      <c r="NFS347" s="182"/>
      <c r="NFT347" s="182"/>
      <c r="NFU347" s="182"/>
      <c r="NFV347" s="182"/>
      <c r="NFW347" s="182"/>
      <c r="NFX347" s="182"/>
      <c r="NFY347" s="182"/>
      <c r="NFZ347" s="182"/>
      <c r="NGA347" s="182"/>
      <c r="NGB347" s="182"/>
      <c r="NGC347" s="182"/>
      <c r="NGD347" s="182"/>
      <c r="NGE347" s="182"/>
      <c r="NGF347" s="182"/>
      <c r="NGG347" s="182"/>
      <c r="NGH347" s="182"/>
      <c r="NGI347" s="182"/>
      <c r="NGJ347" s="182"/>
      <c r="NGK347" s="182"/>
      <c r="NGL347" s="182"/>
      <c r="NGM347" s="182"/>
      <c r="NGN347" s="182"/>
      <c r="NGO347" s="182"/>
      <c r="NGP347" s="182"/>
      <c r="NGQ347" s="182"/>
      <c r="NGR347" s="182"/>
      <c r="NGS347" s="182"/>
      <c r="NGT347" s="182"/>
      <c r="NGU347" s="182"/>
      <c r="NGV347" s="182"/>
      <c r="NGW347" s="182"/>
      <c r="NGX347" s="182"/>
      <c r="NGY347" s="182"/>
      <c r="NGZ347" s="182"/>
      <c r="NHA347" s="182"/>
      <c r="NHB347" s="182"/>
      <c r="NHC347" s="182"/>
      <c r="NHD347" s="182"/>
      <c r="NHE347" s="182"/>
      <c r="NHF347" s="182"/>
      <c r="NHG347" s="182"/>
      <c r="NHH347" s="182"/>
      <c r="NHI347" s="182"/>
      <c r="NHJ347" s="182"/>
      <c r="NHK347" s="182"/>
      <c r="NHL347" s="182"/>
      <c r="NHM347" s="182"/>
      <c r="NHN347" s="182"/>
      <c r="NHO347" s="182"/>
      <c r="NHP347" s="182"/>
      <c r="NHQ347" s="182"/>
      <c r="NHR347" s="182"/>
      <c r="NHS347" s="182"/>
      <c r="NHT347" s="182"/>
      <c r="NHU347" s="182"/>
      <c r="NHV347" s="182"/>
      <c r="NHW347" s="182"/>
      <c r="NHX347" s="182"/>
      <c r="NHY347" s="182"/>
      <c r="NHZ347" s="182"/>
      <c r="NIA347" s="182"/>
      <c r="NIB347" s="182"/>
      <c r="NIC347" s="182"/>
      <c r="NID347" s="182"/>
      <c r="NIE347" s="182"/>
      <c r="NIF347" s="182"/>
      <c r="NIG347" s="182"/>
      <c r="NIH347" s="182"/>
      <c r="NII347" s="182"/>
      <c r="NIJ347" s="182"/>
      <c r="NIK347" s="182"/>
      <c r="NIL347" s="182"/>
      <c r="NIM347" s="182"/>
      <c r="NIN347" s="182"/>
      <c r="NIO347" s="182"/>
      <c r="NIP347" s="182"/>
      <c r="NIQ347" s="182"/>
      <c r="NIR347" s="182"/>
      <c r="NIS347" s="182"/>
      <c r="NIT347" s="182"/>
      <c r="NIU347" s="182"/>
      <c r="NIV347" s="182"/>
      <c r="NIW347" s="182"/>
      <c r="NIX347" s="182"/>
      <c r="NIY347" s="182"/>
      <c r="NIZ347" s="182"/>
      <c r="NJA347" s="182"/>
      <c r="NJB347" s="182"/>
      <c r="NJC347" s="182"/>
      <c r="NJD347" s="182"/>
      <c r="NJE347" s="182"/>
      <c r="NJF347" s="182"/>
      <c r="NJG347" s="182"/>
      <c r="NJH347" s="182"/>
      <c r="NJI347" s="182"/>
      <c r="NJJ347" s="182"/>
      <c r="NJK347" s="182"/>
      <c r="NJL347" s="182"/>
      <c r="NJM347" s="182"/>
      <c r="NJN347" s="182"/>
      <c r="NJO347" s="182"/>
      <c r="NJP347" s="182"/>
      <c r="NJQ347" s="182"/>
      <c r="NJR347" s="182"/>
      <c r="NJS347" s="182"/>
      <c r="NJT347" s="182"/>
      <c r="NJU347" s="182"/>
      <c r="NJV347" s="182"/>
      <c r="NJW347" s="182"/>
      <c r="NJX347" s="182"/>
      <c r="NJY347" s="182"/>
      <c r="NJZ347" s="182"/>
      <c r="NKA347" s="182"/>
      <c r="NKB347" s="182"/>
      <c r="NKC347" s="182"/>
      <c r="NKD347" s="182"/>
      <c r="NKE347" s="182"/>
      <c r="NKF347" s="182"/>
      <c r="NKG347" s="182"/>
      <c r="NKH347" s="182"/>
      <c r="NKI347" s="182"/>
      <c r="NKJ347" s="182"/>
      <c r="NKK347" s="182"/>
      <c r="NKL347" s="182"/>
      <c r="NKM347" s="182"/>
      <c r="NKN347" s="182"/>
      <c r="NKO347" s="182"/>
      <c r="NKP347" s="182"/>
      <c r="NKQ347" s="182"/>
      <c r="NKR347" s="182"/>
      <c r="NKS347" s="182"/>
      <c r="NKT347" s="182"/>
      <c r="NKU347" s="182"/>
      <c r="NKV347" s="182"/>
      <c r="NKW347" s="182"/>
      <c r="NKX347" s="182"/>
      <c r="NKY347" s="182"/>
      <c r="NKZ347" s="182"/>
      <c r="NLA347" s="182"/>
      <c r="NLB347" s="182"/>
      <c r="NLC347" s="182"/>
      <c r="NLD347" s="182"/>
      <c r="NLE347" s="182"/>
      <c r="NLF347" s="182"/>
      <c r="NLG347" s="182"/>
      <c r="NLH347" s="182"/>
      <c r="NLI347" s="182"/>
      <c r="NLJ347" s="182"/>
      <c r="NLK347" s="182"/>
      <c r="NLL347" s="182"/>
      <c r="NLM347" s="182"/>
      <c r="NLN347" s="182"/>
      <c r="NLO347" s="182"/>
      <c r="NLP347" s="182"/>
      <c r="NLQ347" s="182"/>
      <c r="NLR347" s="182"/>
      <c r="NLS347" s="182"/>
      <c r="NLT347" s="182"/>
      <c r="NLU347" s="182"/>
      <c r="NLV347" s="182"/>
      <c r="NLW347" s="182"/>
      <c r="NLX347" s="182"/>
      <c r="NLY347" s="182"/>
      <c r="NLZ347" s="182"/>
      <c r="NMA347" s="182"/>
      <c r="NMB347" s="182"/>
      <c r="NMC347" s="182"/>
      <c r="NMD347" s="182"/>
      <c r="NME347" s="182"/>
      <c r="NMF347" s="182"/>
      <c r="NMG347" s="182"/>
      <c r="NMH347" s="182"/>
      <c r="NMI347" s="182"/>
      <c r="NMJ347" s="182"/>
      <c r="NMK347" s="182"/>
      <c r="NML347" s="182"/>
      <c r="NMM347" s="182"/>
      <c r="NMN347" s="182"/>
      <c r="NMO347" s="182"/>
      <c r="NMP347" s="182"/>
      <c r="NMQ347" s="182"/>
      <c r="NMR347" s="182"/>
      <c r="NMS347" s="182"/>
      <c r="NMT347" s="182"/>
      <c r="NMU347" s="182"/>
      <c r="NMV347" s="182"/>
      <c r="NMW347" s="182"/>
      <c r="NMX347" s="182"/>
      <c r="NMY347" s="182"/>
      <c r="NMZ347" s="182"/>
      <c r="NNA347" s="182"/>
      <c r="NNB347" s="182"/>
      <c r="NNC347" s="182"/>
      <c r="NND347" s="182"/>
      <c r="NNE347" s="182"/>
      <c r="NNF347" s="182"/>
      <c r="NNG347" s="182"/>
      <c r="NNH347" s="182"/>
      <c r="NNI347" s="182"/>
      <c r="NNJ347" s="182"/>
      <c r="NNK347" s="182"/>
      <c r="NNL347" s="182"/>
      <c r="NNM347" s="182"/>
      <c r="NNN347" s="182"/>
      <c r="NNO347" s="182"/>
      <c r="NNP347" s="182"/>
      <c r="NNQ347" s="182"/>
      <c r="NNR347" s="182"/>
      <c r="NNS347" s="182"/>
      <c r="NNT347" s="182"/>
      <c r="NNU347" s="182"/>
      <c r="NNV347" s="182"/>
      <c r="NNW347" s="182"/>
      <c r="NNX347" s="182"/>
      <c r="NNY347" s="182"/>
      <c r="NNZ347" s="182"/>
      <c r="NOA347" s="182"/>
      <c r="NOB347" s="182"/>
      <c r="NOC347" s="182"/>
      <c r="NOD347" s="182"/>
      <c r="NOE347" s="182"/>
      <c r="NOF347" s="182"/>
      <c r="NOG347" s="182"/>
      <c r="NOH347" s="182"/>
      <c r="NOI347" s="182"/>
      <c r="NOJ347" s="182"/>
      <c r="NOK347" s="182"/>
      <c r="NOL347" s="182"/>
      <c r="NOM347" s="182"/>
      <c r="NON347" s="182"/>
      <c r="NOO347" s="182"/>
      <c r="NOP347" s="182"/>
      <c r="NOQ347" s="182"/>
      <c r="NOR347" s="182"/>
      <c r="NOS347" s="182"/>
      <c r="NOT347" s="182"/>
      <c r="NOU347" s="182"/>
      <c r="NOV347" s="182"/>
      <c r="NOW347" s="182"/>
      <c r="NOX347" s="182"/>
      <c r="NOY347" s="182"/>
      <c r="NOZ347" s="182"/>
      <c r="NPA347" s="182"/>
      <c r="NPB347" s="182"/>
      <c r="NPC347" s="182"/>
      <c r="NPD347" s="182"/>
      <c r="NPE347" s="182"/>
      <c r="NPF347" s="182"/>
      <c r="NPG347" s="182"/>
      <c r="NPH347" s="182"/>
      <c r="NPI347" s="182"/>
      <c r="NPJ347" s="182"/>
      <c r="NPK347" s="182"/>
      <c r="NPL347" s="182"/>
      <c r="NPM347" s="182"/>
      <c r="NPN347" s="182"/>
      <c r="NPO347" s="182"/>
      <c r="NPP347" s="182"/>
      <c r="NPQ347" s="182"/>
      <c r="NPR347" s="182"/>
      <c r="NPS347" s="182"/>
      <c r="NPT347" s="182"/>
      <c r="NPU347" s="182"/>
      <c r="NPV347" s="182"/>
      <c r="NPW347" s="182"/>
      <c r="NPX347" s="182"/>
      <c r="NPY347" s="182"/>
      <c r="NPZ347" s="182"/>
      <c r="NQA347" s="182"/>
      <c r="NQB347" s="182"/>
      <c r="NQC347" s="182"/>
      <c r="NQD347" s="182"/>
      <c r="NQE347" s="182"/>
      <c r="NQF347" s="182"/>
      <c r="NQG347" s="182"/>
      <c r="NQH347" s="182"/>
      <c r="NQI347" s="182"/>
      <c r="NQJ347" s="182"/>
      <c r="NQK347" s="182"/>
      <c r="NQL347" s="182"/>
      <c r="NQM347" s="182"/>
      <c r="NQN347" s="182"/>
      <c r="NQO347" s="182"/>
      <c r="NQP347" s="182"/>
      <c r="NQQ347" s="182"/>
      <c r="NQR347" s="182"/>
      <c r="NQS347" s="182"/>
      <c r="NQT347" s="182"/>
      <c r="NQU347" s="182"/>
      <c r="NQV347" s="182"/>
      <c r="NQW347" s="182"/>
      <c r="NQX347" s="182"/>
      <c r="NQY347" s="182"/>
      <c r="NQZ347" s="182"/>
      <c r="NRA347" s="182"/>
      <c r="NRB347" s="182"/>
      <c r="NRC347" s="182"/>
      <c r="NRD347" s="182"/>
      <c r="NRE347" s="182"/>
      <c r="NRF347" s="182"/>
      <c r="NRG347" s="182"/>
      <c r="NRH347" s="182"/>
      <c r="NRI347" s="182"/>
      <c r="NRJ347" s="182"/>
      <c r="NRK347" s="182"/>
      <c r="NRL347" s="182"/>
      <c r="NRM347" s="182"/>
      <c r="NRN347" s="182"/>
      <c r="NRO347" s="182"/>
      <c r="NRP347" s="182"/>
      <c r="NRQ347" s="182"/>
      <c r="NRR347" s="182"/>
      <c r="NRS347" s="182"/>
      <c r="NRT347" s="182"/>
      <c r="NRU347" s="182"/>
      <c r="NRV347" s="182"/>
      <c r="NRW347" s="182"/>
      <c r="NRX347" s="182"/>
      <c r="NRY347" s="182"/>
      <c r="NRZ347" s="182"/>
      <c r="NSA347" s="182"/>
      <c r="NSB347" s="182"/>
      <c r="NSC347" s="182"/>
      <c r="NSD347" s="182"/>
      <c r="NSE347" s="182"/>
      <c r="NSF347" s="182"/>
      <c r="NSG347" s="182"/>
      <c r="NSH347" s="182"/>
      <c r="NSI347" s="182"/>
      <c r="NSJ347" s="182"/>
      <c r="NSK347" s="182"/>
      <c r="NSL347" s="182"/>
      <c r="NSM347" s="182"/>
      <c r="NSN347" s="182"/>
      <c r="NSO347" s="182"/>
      <c r="NSP347" s="182"/>
      <c r="NSQ347" s="182"/>
      <c r="NSR347" s="182"/>
      <c r="NSS347" s="182"/>
      <c r="NST347" s="182"/>
      <c r="NSU347" s="182"/>
      <c r="NSV347" s="182"/>
      <c r="NSW347" s="182"/>
      <c r="NSX347" s="182"/>
      <c r="NSY347" s="182"/>
      <c r="NSZ347" s="182"/>
      <c r="NTA347" s="182"/>
      <c r="NTB347" s="182"/>
      <c r="NTC347" s="182"/>
      <c r="NTD347" s="182"/>
      <c r="NTE347" s="182"/>
      <c r="NTF347" s="182"/>
      <c r="NTG347" s="182"/>
      <c r="NTH347" s="182"/>
      <c r="NTI347" s="182"/>
      <c r="NTJ347" s="182"/>
      <c r="NTK347" s="182"/>
      <c r="NTL347" s="182"/>
      <c r="NTM347" s="182"/>
      <c r="NTN347" s="182"/>
      <c r="NTO347" s="182"/>
      <c r="NTP347" s="182"/>
      <c r="NTQ347" s="182"/>
      <c r="NTR347" s="182"/>
      <c r="NTS347" s="182"/>
      <c r="NTT347" s="182"/>
      <c r="NTU347" s="182"/>
      <c r="NTV347" s="182"/>
      <c r="NTW347" s="182"/>
      <c r="NTX347" s="182"/>
      <c r="NTY347" s="182"/>
      <c r="NTZ347" s="182"/>
      <c r="NUA347" s="182"/>
      <c r="NUB347" s="182"/>
      <c r="NUC347" s="182"/>
      <c r="NUD347" s="182"/>
      <c r="NUE347" s="182"/>
      <c r="NUF347" s="182"/>
      <c r="NUG347" s="182"/>
      <c r="NUH347" s="182"/>
      <c r="NUI347" s="182"/>
      <c r="NUJ347" s="182"/>
      <c r="NUK347" s="182"/>
      <c r="NUL347" s="182"/>
      <c r="NUM347" s="182"/>
      <c r="NUN347" s="182"/>
      <c r="NUO347" s="182"/>
      <c r="NUP347" s="182"/>
      <c r="NUQ347" s="182"/>
      <c r="NUR347" s="182"/>
      <c r="NUS347" s="182"/>
      <c r="NUT347" s="182"/>
      <c r="NUU347" s="182"/>
      <c r="NUV347" s="182"/>
      <c r="NUW347" s="182"/>
      <c r="NUX347" s="182"/>
      <c r="NUY347" s="182"/>
      <c r="NUZ347" s="182"/>
      <c r="NVA347" s="182"/>
      <c r="NVB347" s="182"/>
      <c r="NVC347" s="182"/>
      <c r="NVD347" s="182"/>
      <c r="NVE347" s="182"/>
      <c r="NVF347" s="182"/>
      <c r="NVG347" s="182"/>
      <c r="NVH347" s="182"/>
      <c r="NVI347" s="182"/>
      <c r="NVJ347" s="182"/>
      <c r="NVK347" s="182"/>
      <c r="NVL347" s="182"/>
      <c r="NVM347" s="182"/>
      <c r="NVN347" s="182"/>
      <c r="NVO347" s="182"/>
      <c r="NVP347" s="182"/>
      <c r="NVQ347" s="182"/>
      <c r="NVR347" s="182"/>
      <c r="NVS347" s="182"/>
      <c r="NVT347" s="182"/>
      <c r="NVU347" s="182"/>
      <c r="NVV347" s="182"/>
      <c r="NVW347" s="182"/>
      <c r="NVX347" s="182"/>
      <c r="NVY347" s="182"/>
      <c r="NVZ347" s="182"/>
      <c r="NWA347" s="182"/>
      <c r="NWB347" s="182"/>
      <c r="NWC347" s="182"/>
      <c r="NWD347" s="182"/>
      <c r="NWE347" s="182"/>
      <c r="NWF347" s="182"/>
      <c r="NWG347" s="182"/>
      <c r="NWH347" s="182"/>
      <c r="NWI347" s="182"/>
      <c r="NWJ347" s="182"/>
      <c r="NWK347" s="182"/>
      <c r="NWL347" s="182"/>
      <c r="NWM347" s="182"/>
      <c r="NWN347" s="182"/>
      <c r="NWO347" s="182"/>
      <c r="NWP347" s="182"/>
      <c r="NWQ347" s="182"/>
      <c r="NWR347" s="182"/>
      <c r="NWS347" s="182"/>
      <c r="NWT347" s="182"/>
      <c r="NWU347" s="182"/>
      <c r="NWV347" s="182"/>
      <c r="NWW347" s="182"/>
      <c r="NWX347" s="182"/>
      <c r="NWY347" s="182"/>
      <c r="NWZ347" s="182"/>
      <c r="NXA347" s="182"/>
      <c r="NXB347" s="182"/>
      <c r="NXC347" s="182"/>
      <c r="NXD347" s="182"/>
      <c r="NXE347" s="182"/>
      <c r="NXF347" s="182"/>
      <c r="NXG347" s="182"/>
      <c r="NXH347" s="182"/>
      <c r="NXI347" s="182"/>
      <c r="NXJ347" s="182"/>
      <c r="NXK347" s="182"/>
      <c r="NXL347" s="182"/>
      <c r="NXM347" s="182"/>
      <c r="NXN347" s="182"/>
      <c r="NXO347" s="182"/>
      <c r="NXP347" s="182"/>
      <c r="NXQ347" s="182"/>
      <c r="NXR347" s="182"/>
      <c r="NXS347" s="182"/>
      <c r="NXT347" s="182"/>
      <c r="NXU347" s="182"/>
      <c r="NXV347" s="182"/>
      <c r="NXW347" s="182"/>
      <c r="NXX347" s="182"/>
      <c r="NXY347" s="182"/>
      <c r="NXZ347" s="182"/>
      <c r="NYA347" s="182"/>
      <c r="NYB347" s="182"/>
      <c r="NYC347" s="182"/>
      <c r="NYD347" s="182"/>
      <c r="NYE347" s="182"/>
      <c r="NYF347" s="182"/>
      <c r="NYG347" s="182"/>
      <c r="NYH347" s="182"/>
      <c r="NYI347" s="182"/>
      <c r="NYJ347" s="182"/>
      <c r="NYK347" s="182"/>
      <c r="NYL347" s="182"/>
      <c r="NYM347" s="182"/>
      <c r="NYN347" s="182"/>
      <c r="NYO347" s="182"/>
      <c r="NYP347" s="182"/>
      <c r="NYQ347" s="182"/>
      <c r="NYR347" s="182"/>
      <c r="NYS347" s="182"/>
      <c r="NYT347" s="182"/>
      <c r="NYU347" s="182"/>
      <c r="NYV347" s="182"/>
      <c r="NYW347" s="182"/>
      <c r="NYX347" s="182"/>
      <c r="NYY347" s="182"/>
      <c r="NYZ347" s="182"/>
      <c r="NZA347" s="182"/>
      <c r="NZB347" s="182"/>
      <c r="NZC347" s="182"/>
      <c r="NZD347" s="182"/>
      <c r="NZE347" s="182"/>
      <c r="NZF347" s="182"/>
      <c r="NZG347" s="182"/>
      <c r="NZH347" s="182"/>
      <c r="NZI347" s="182"/>
      <c r="NZJ347" s="182"/>
      <c r="NZK347" s="182"/>
      <c r="NZL347" s="182"/>
      <c r="NZM347" s="182"/>
      <c r="NZN347" s="182"/>
      <c r="NZO347" s="182"/>
      <c r="NZP347" s="182"/>
      <c r="NZQ347" s="182"/>
      <c r="NZR347" s="182"/>
      <c r="NZS347" s="182"/>
      <c r="NZT347" s="182"/>
      <c r="NZU347" s="182"/>
      <c r="NZV347" s="182"/>
      <c r="NZW347" s="182"/>
      <c r="NZX347" s="182"/>
      <c r="NZY347" s="182"/>
      <c r="NZZ347" s="182"/>
      <c r="OAA347" s="182"/>
      <c r="OAB347" s="182"/>
      <c r="OAC347" s="182"/>
      <c r="OAD347" s="182"/>
      <c r="OAE347" s="182"/>
      <c r="OAF347" s="182"/>
      <c r="OAG347" s="182"/>
      <c r="OAH347" s="182"/>
      <c r="OAI347" s="182"/>
      <c r="OAJ347" s="182"/>
      <c r="OAK347" s="182"/>
      <c r="OAL347" s="182"/>
      <c r="OAM347" s="182"/>
      <c r="OAN347" s="182"/>
      <c r="OAO347" s="182"/>
      <c r="OAP347" s="182"/>
      <c r="OAQ347" s="182"/>
      <c r="OAR347" s="182"/>
      <c r="OAS347" s="182"/>
      <c r="OAT347" s="182"/>
      <c r="OAU347" s="182"/>
      <c r="OAV347" s="182"/>
      <c r="OAW347" s="182"/>
      <c r="OAX347" s="182"/>
      <c r="OAY347" s="182"/>
      <c r="OAZ347" s="182"/>
      <c r="OBA347" s="182"/>
      <c r="OBB347" s="182"/>
      <c r="OBC347" s="182"/>
      <c r="OBD347" s="182"/>
      <c r="OBE347" s="182"/>
      <c r="OBF347" s="182"/>
      <c r="OBG347" s="182"/>
      <c r="OBH347" s="182"/>
      <c r="OBI347" s="182"/>
      <c r="OBJ347" s="182"/>
      <c r="OBK347" s="182"/>
      <c r="OBL347" s="182"/>
      <c r="OBM347" s="182"/>
      <c r="OBN347" s="182"/>
      <c r="OBO347" s="182"/>
      <c r="OBP347" s="182"/>
      <c r="OBQ347" s="182"/>
      <c r="OBR347" s="182"/>
      <c r="OBS347" s="182"/>
      <c r="OBT347" s="182"/>
      <c r="OBU347" s="182"/>
      <c r="OBV347" s="182"/>
      <c r="OBW347" s="182"/>
      <c r="OBX347" s="182"/>
      <c r="OBY347" s="182"/>
      <c r="OBZ347" s="182"/>
      <c r="OCA347" s="182"/>
      <c r="OCB347" s="182"/>
      <c r="OCC347" s="182"/>
      <c r="OCD347" s="182"/>
      <c r="OCE347" s="182"/>
      <c r="OCF347" s="182"/>
      <c r="OCG347" s="182"/>
      <c r="OCH347" s="182"/>
      <c r="OCI347" s="182"/>
      <c r="OCJ347" s="182"/>
      <c r="OCK347" s="182"/>
      <c r="OCL347" s="182"/>
      <c r="OCM347" s="182"/>
      <c r="OCN347" s="182"/>
      <c r="OCO347" s="182"/>
      <c r="OCP347" s="182"/>
      <c r="OCQ347" s="182"/>
      <c r="OCR347" s="182"/>
      <c r="OCS347" s="182"/>
      <c r="OCT347" s="182"/>
      <c r="OCU347" s="182"/>
      <c r="OCV347" s="182"/>
      <c r="OCW347" s="182"/>
      <c r="OCX347" s="182"/>
      <c r="OCY347" s="182"/>
      <c r="OCZ347" s="182"/>
      <c r="ODA347" s="182"/>
      <c r="ODB347" s="182"/>
      <c r="ODC347" s="182"/>
      <c r="ODD347" s="182"/>
      <c r="ODE347" s="182"/>
      <c r="ODF347" s="182"/>
      <c r="ODG347" s="182"/>
      <c r="ODH347" s="182"/>
      <c r="ODI347" s="182"/>
      <c r="ODJ347" s="182"/>
      <c r="ODK347" s="182"/>
      <c r="ODL347" s="182"/>
      <c r="ODM347" s="182"/>
      <c r="ODN347" s="182"/>
      <c r="ODO347" s="182"/>
      <c r="ODP347" s="182"/>
      <c r="ODQ347" s="182"/>
      <c r="ODR347" s="182"/>
      <c r="ODS347" s="182"/>
      <c r="ODT347" s="182"/>
      <c r="ODU347" s="182"/>
      <c r="ODV347" s="182"/>
      <c r="ODW347" s="182"/>
      <c r="ODX347" s="182"/>
      <c r="ODY347" s="182"/>
      <c r="ODZ347" s="182"/>
      <c r="OEA347" s="182"/>
      <c r="OEB347" s="182"/>
      <c r="OEC347" s="182"/>
      <c r="OED347" s="182"/>
      <c r="OEE347" s="182"/>
      <c r="OEF347" s="182"/>
      <c r="OEG347" s="182"/>
      <c r="OEH347" s="182"/>
      <c r="OEI347" s="182"/>
      <c r="OEJ347" s="182"/>
      <c r="OEK347" s="182"/>
      <c r="OEL347" s="182"/>
      <c r="OEM347" s="182"/>
      <c r="OEN347" s="182"/>
      <c r="OEO347" s="182"/>
      <c r="OEP347" s="182"/>
      <c r="OEQ347" s="182"/>
      <c r="OER347" s="182"/>
      <c r="OES347" s="182"/>
      <c r="OET347" s="182"/>
      <c r="OEU347" s="182"/>
      <c r="OEV347" s="182"/>
      <c r="OEW347" s="182"/>
      <c r="OEX347" s="182"/>
      <c r="OEY347" s="182"/>
      <c r="OEZ347" s="182"/>
      <c r="OFA347" s="182"/>
      <c r="OFB347" s="182"/>
      <c r="OFC347" s="182"/>
      <c r="OFD347" s="182"/>
      <c r="OFE347" s="182"/>
      <c r="OFF347" s="182"/>
      <c r="OFG347" s="182"/>
      <c r="OFH347" s="182"/>
      <c r="OFI347" s="182"/>
      <c r="OFJ347" s="182"/>
      <c r="OFK347" s="182"/>
      <c r="OFL347" s="182"/>
      <c r="OFM347" s="182"/>
      <c r="OFN347" s="182"/>
      <c r="OFO347" s="182"/>
      <c r="OFP347" s="182"/>
      <c r="OFQ347" s="182"/>
      <c r="OFR347" s="182"/>
      <c r="OFS347" s="182"/>
      <c r="OFT347" s="182"/>
      <c r="OFU347" s="182"/>
      <c r="OFV347" s="182"/>
      <c r="OFW347" s="182"/>
      <c r="OFX347" s="182"/>
      <c r="OFY347" s="182"/>
      <c r="OFZ347" s="182"/>
      <c r="OGA347" s="182"/>
      <c r="OGB347" s="182"/>
      <c r="OGC347" s="182"/>
      <c r="OGD347" s="182"/>
      <c r="OGE347" s="182"/>
      <c r="OGF347" s="182"/>
      <c r="OGG347" s="182"/>
      <c r="OGH347" s="182"/>
      <c r="OGI347" s="182"/>
      <c r="OGJ347" s="182"/>
      <c r="OGK347" s="182"/>
      <c r="OGL347" s="182"/>
      <c r="OGM347" s="182"/>
      <c r="OGN347" s="182"/>
      <c r="OGO347" s="182"/>
      <c r="OGP347" s="182"/>
      <c r="OGQ347" s="182"/>
      <c r="OGR347" s="182"/>
      <c r="OGS347" s="182"/>
      <c r="OGT347" s="182"/>
      <c r="OGU347" s="182"/>
      <c r="OGV347" s="182"/>
      <c r="OGW347" s="182"/>
      <c r="OGX347" s="182"/>
      <c r="OGY347" s="182"/>
      <c r="OGZ347" s="182"/>
      <c r="OHA347" s="182"/>
      <c r="OHB347" s="182"/>
      <c r="OHC347" s="182"/>
      <c r="OHD347" s="182"/>
      <c r="OHE347" s="182"/>
      <c r="OHF347" s="182"/>
      <c r="OHG347" s="182"/>
      <c r="OHH347" s="182"/>
      <c r="OHI347" s="182"/>
      <c r="OHJ347" s="182"/>
      <c r="OHK347" s="182"/>
      <c r="OHL347" s="182"/>
      <c r="OHM347" s="182"/>
      <c r="OHN347" s="182"/>
      <c r="OHO347" s="182"/>
      <c r="OHP347" s="182"/>
      <c r="OHQ347" s="182"/>
      <c r="OHR347" s="182"/>
      <c r="OHS347" s="182"/>
      <c r="OHT347" s="182"/>
      <c r="OHU347" s="182"/>
      <c r="OHV347" s="182"/>
      <c r="OHW347" s="182"/>
      <c r="OHX347" s="182"/>
      <c r="OHY347" s="182"/>
      <c r="OHZ347" s="182"/>
      <c r="OIA347" s="182"/>
      <c r="OIB347" s="182"/>
      <c r="OIC347" s="182"/>
      <c r="OID347" s="182"/>
      <c r="OIE347" s="182"/>
      <c r="OIF347" s="182"/>
      <c r="OIG347" s="182"/>
      <c r="OIH347" s="182"/>
      <c r="OII347" s="182"/>
      <c r="OIJ347" s="182"/>
      <c r="OIK347" s="182"/>
      <c r="OIL347" s="182"/>
      <c r="OIM347" s="182"/>
      <c r="OIN347" s="182"/>
      <c r="OIO347" s="182"/>
      <c r="OIP347" s="182"/>
      <c r="OIQ347" s="182"/>
      <c r="OIR347" s="182"/>
      <c r="OIS347" s="182"/>
      <c r="OIT347" s="182"/>
      <c r="OIU347" s="182"/>
      <c r="OIV347" s="182"/>
      <c r="OIW347" s="182"/>
      <c r="OIX347" s="182"/>
      <c r="OIY347" s="182"/>
      <c r="OIZ347" s="182"/>
      <c r="OJA347" s="182"/>
      <c r="OJB347" s="182"/>
      <c r="OJC347" s="182"/>
      <c r="OJD347" s="182"/>
      <c r="OJE347" s="182"/>
      <c r="OJF347" s="182"/>
      <c r="OJG347" s="182"/>
      <c r="OJH347" s="182"/>
      <c r="OJI347" s="182"/>
      <c r="OJJ347" s="182"/>
      <c r="OJK347" s="182"/>
      <c r="OJL347" s="182"/>
      <c r="OJM347" s="182"/>
      <c r="OJN347" s="182"/>
      <c r="OJO347" s="182"/>
      <c r="OJP347" s="182"/>
      <c r="OJQ347" s="182"/>
      <c r="OJR347" s="182"/>
      <c r="OJS347" s="182"/>
      <c r="OJT347" s="182"/>
      <c r="OJU347" s="182"/>
      <c r="OJV347" s="182"/>
      <c r="OJW347" s="182"/>
      <c r="OJX347" s="182"/>
      <c r="OJY347" s="182"/>
      <c r="OJZ347" s="182"/>
      <c r="OKA347" s="182"/>
      <c r="OKB347" s="182"/>
      <c r="OKC347" s="182"/>
      <c r="OKD347" s="182"/>
      <c r="OKE347" s="182"/>
      <c r="OKF347" s="182"/>
      <c r="OKG347" s="182"/>
      <c r="OKH347" s="182"/>
      <c r="OKI347" s="182"/>
      <c r="OKJ347" s="182"/>
      <c r="OKK347" s="182"/>
      <c r="OKL347" s="182"/>
      <c r="OKM347" s="182"/>
      <c r="OKN347" s="182"/>
      <c r="OKO347" s="182"/>
      <c r="OKP347" s="182"/>
      <c r="OKQ347" s="182"/>
      <c r="OKR347" s="182"/>
      <c r="OKS347" s="182"/>
      <c r="OKT347" s="182"/>
      <c r="OKU347" s="182"/>
      <c r="OKV347" s="182"/>
      <c r="OKW347" s="182"/>
      <c r="OKX347" s="182"/>
      <c r="OKY347" s="182"/>
      <c r="OKZ347" s="182"/>
      <c r="OLA347" s="182"/>
      <c r="OLB347" s="182"/>
      <c r="OLC347" s="182"/>
      <c r="OLD347" s="182"/>
      <c r="OLE347" s="182"/>
      <c r="OLF347" s="182"/>
      <c r="OLG347" s="182"/>
      <c r="OLH347" s="182"/>
      <c r="OLI347" s="182"/>
      <c r="OLJ347" s="182"/>
      <c r="OLK347" s="182"/>
      <c r="OLL347" s="182"/>
      <c r="OLM347" s="182"/>
      <c r="OLN347" s="182"/>
      <c r="OLO347" s="182"/>
      <c r="OLP347" s="182"/>
      <c r="OLQ347" s="182"/>
      <c r="OLR347" s="182"/>
      <c r="OLS347" s="182"/>
      <c r="OLT347" s="182"/>
      <c r="OLU347" s="182"/>
      <c r="OLV347" s="182"/>
      <c r="OLW347" s="182"/>
      <c r="OLX347" s="182"/>
      <c r="OLY347" s="182"/>
      <c r="OLZ347" s="182"/>
      <c r="OMA347" s="182"/>
      <c r="OMB347" s="182"/>
      <c r="OMC347" s="182"/>
      <c r="OMD347" s="182"/>
      <c r="OME347" s="182"/>
      <c r="OMF347" s="182"/>
      <c r="OMG347" s="182"/>
      <c r="OMH347" s="182"/>
      <c r="OMI347" s="182"/>
      <c r="OMJ347" s="182"/>
      <c r="OMK347" s="182"/>
      <c r="OML347" s="182"/>
      <c r="OMM347" s="182"/>
      <c r="OMN347" s="182"/>
      <c r="OMO347" s="182"/>
      <c r="OMP347" s="182"/>
      <c r="OMQ347" s="182"/>
      <c r="OMR347" s="182"/>
      <c r="OMS347" s="182"/>
      <c r="OMT347" s="182"/>
      <c r="OMU347" s="182"/>
      <c r="OMV347" s="182"/>
      <c r="OMW347" s="182"/>
      <c r="OMX347" s="182"/>
      <c r="OMY347" s="182"/>
      <c r="OMZ347" s="182"/>
      <c r="ONA347" s="182"/>
      <c r="ONB347" s="182"/>
      <c r="ONC347" s="182"/>
      <c r="OND347" s="182"/>
      <c r="ONE347" s="182"/>
      <c r="ONF347" s="182"/>
      <c r="ONG347" s="182"/>
      <c r="ONH347" s="182"/>
      <c r="ONI347" s="182"/>
      <c r="ONJ347" s="182"/>
      <c r="ONK347" s="182"/>
      <c r="ONL347" s="182"/>
      <c r="ONM347" s="182"/>
      <c r="ONN347" s="182"/>
      <c r="ONO347" s="182"/>
      <c r="ONP347" s="182"/>
      <c r="ONQ347" s="182"/>
      <c r="ONR347" s="182"/>
      <c r="ONS347" s="182"/>
      <c r="ONT347" s="182"/>
      <c r="ONU347" s="182"/>
      <c r="ONV347" s="182"/>
      <c r="ONW347" s="182"/>
      <c r="ONX347" s="182"/>
      <c r="ONY347" s="182"/>
      <c r="ONZ347" s="182"/>
      <c r="OOA347" s="182"/>
      <c r="OOB347" s="182"/>
      <c r="OOC347" s="182"/>
      <c r="OOD347" s="182"/>
      <c r="OOE347" s="182"/>
      <c r="OOF347" s="182"/>
      <c r="OOG347" s="182"/>
      <c r="OOH347" s="182"/>
      <c r="OOI347" s="182"/>
      <c r="OOJ347" s="182"/>
      <c r="OOK347" s="182"/>
      <c r="OOL347" s="182"/>
      <c r="OOM347" s="182"/>
      <c r="OON347" s="182"/>
      <c r="OOO347" s="182"/>
      <c r="OOP347" s="182"/>
      <c r="OOQ347" s="182"/>
      <c r="OOR347" s="182"/>
      <c r="OOS347" s="182"/>
      <c r="OOT347" s="182"/>
      <c r="OOU347" s="182"/>
      <c r="OOV347" s="182"/>
      <c r="OOW347" s="182"/>
      <c r="OOX347" s="182"/>
      <c r="OOY347" s="182"/>
      <c r="OOZ347" s="182"/>
      <c r="OPA347" s="182"/>
      <c r="OPB347" s="182"/>
      <c r="OPC347" s="182"/>
      <c r="OPD347" s="182"/>
      <c r="OPE347" s="182"/>
      <c r="OPF347" s="182"/>
      <c r="OPG347" s="182"/>
      <c r="OPH347" s="182"/>
      <c r="OPI347" s="182"/>
      <c r="OPJ347" s="182"/>
      <c r="OPK347" s="182"/>
      <c r="OPL347" s="182"/>
      <c r="OPM347" s="182"/>
      <c r="OPN347" s="182"/>
      <c r="OPO347" s="182"/>
      <c r="OPP347" s="182"/>
      <c r="OPQ347" s="182"/>
      <c r="OPR347" s="182"/>
      <c r="OPS347" s="182"/>
      <c r="OPT347" s="182"/>
      <c r="OPU347" s="182"/>
      <c r="OPV347" s="182"/>
      <c r="OPW347" s="182"/>
      <c r="OPX347" s="182"/>
      <c r="OPY347" s="182"/>
      <c r="OPZ347" s="182"/>
      <c r="OQA347" s="182"/>
      <c r="OQB347" s="182"/>
      <c r="OQC347" s="182"/>
      <c r="OQD347" s="182"/>
      <c r="OQE347" s="182"/>
      <c r="OQF347" s="182"/>
      <c r="OQG347" s="182"/>
      <c r="OQH347" s="182"/>
      <c r="OQI347" s="182"/>
      <c r="OQJ347" s="182"/>
      <c r="OQK347" s="182"/>
      <c r="OQL347" s="182"/>
      <c r="OQM347" s="182"/>
      <c r="OQN347" s="182"/>
      <c r="OQO347" s="182"/>
      <c r="OQP347" s="182"/>
      <c r="OQQ347" s="182"/>
      <c r="OQR347" s="182"/>
      <c r="OQS347" s="182"/>
      <c r="OQT347" s="182"/>
      <c r="OQU347" s="182"/>
      <c r="OQV347" s="182"/>
      <c r="OQW347" s="182"/>
      <c r="OQX347" s="182"/>
      <c r="OQY347" s="182"/>
      <c r="OQZ347" s="182"/>
      <c r="ORA347" s="182"/>
      <c r="ORB347" s="182"/>
      <c r="ORC347" s="182"/>
      <c r="ORD347" s="182"/>
      <c r="ORE347" s="182"/>
      <c r="ORF347" s="182"/>
      <c r="ORG347" s="182"/>
      <c r="ORH347" s="182"/>
      <c r="ORI347" s="182"/>
      <c r="ORJ347" s="182"/>
      <c r="ORK347" s="182"/>
      <c r="ORL347" s="182"/>
      <c r="ORM347" s="182"/>
      <c r="ORN347" s="182"/>
      <c r="ORO347" s="182"/>
      <c r="ORP347" s="182"/>
      <c r="ORQ347" s="182"/>
      <c r="ORR347" s="182"/>
      <c r="ORS347" s="182"/>
      <c r="ORT347" s="182"/>
      <c r="ORU347" s="182"/>
      <c r="ORV347" s="182"/>
      <c r="ORW347" s="182"/>
      <c r="ORX347" s="182"/>
      <c r="ORY347" s="182"/>
      <c r="ORZ347" s="182"/>
      <c r="OSA347" s="182"/>
      <c r="OSB347" s="182"/>
      <c r="OSC347" s="182"/>
      <c r="OSD347" s="182"/>
      <c r="OSE347" s="182"/>
      <c r="OSF347" s="182"/>
      <c r="OSG347" s="182"/>
      <c r="OSH347" s="182"/>
      <c r="OSI347" s="182"/>
      <c r="OSJ347" s="182"/>
      <c r="OSK347" s="182"/>
      <c r="OSL347" s="182"/>
      <c r="OSM347" s="182"/>
      <c r="OSN347" s="182"/>
      <c r="OSO347" s="182"/>
      <c r="OSP347" s="182"/>
      <c r="OSQ347" s="182"/>
      <c r="OSR347" s="182"/>
      <c r="OSS347" s="182"/>
      <c r="OST347" s="182"/>
      <c r="OSU347" s="182"/>
      <c r="OSV347" s="182"/>
      <c r="OSW347" s="182"/>
      <c r="OSX347" s="182"/>
      <c r="OSY347" s="182"/>
      <c r="OSZ347" s="182"/>
      <c r="OTA347" s="182"/>
      <c r="OTB347" s="182"/>
      <c r="OTC347" s="182"/>
      <c r="OTD347" s="182"/>
      <c r="OTE347" s="182"/>
      <c r="OTF347" s="182"/>
      <c r="OTG347" s="182"/>
      <c r="OTH347" s="182"/>
      <c r="OTI347" s="182"/>
      <c r="OTJ347" s="182"/>
      <c r="OTK347" s="182"/>
      <c r="OTL347" s="182"/>
      <c r="OTM347" s="182"/>
      <c r="OTN347" s="182"/>
      <c r="OTO347" s="182"/>
      <c r="OTP347" s="182"/>
      <c r="OTQ347" s="182"/>
      <c r="OTR347" s="182"/>
      <c r="OTS347" s="182"/>
      <c r="OTT347" s="182"/>
      <c r="OTU347" s="182"/>
      <c r="OTV347" s="182"/>
      <c r="OTW347" s="182"/>
      <c r="OTX347" s="182"/>
      <c r="OTY347" s="182"/>
      <c r="OTZ347" s="182"/>
      <c r="OUA347" s="182"/>
      <c r="OUB347" s="182"/>
      <c r="OUC347" s="182"/>
      <c r="OUD347" s="182"/>
      <c r="OUE347" s="182"/>
      <c r="OUF347" s="182"/>
      <c r="OUG347" s="182"/>
      <c r="OUH347" s="182"/>
      <c r="OUI347" s="182"/>
      <c r="OUJ347" s="182"/>
      <c r="OUK347" s="182"/>
      <c r="OUL347" s="182"/>
      <c r="OUM347" s="182"/>
      <c r="OUN347" s="182"/>
      <c r="OUO347" s="182"/>
      <c r="OUP347" s="182"/>
      <c r="OUQ347" s="182"/>
      <c r="OUR347" s="182"/>
      <c r="OUS347" s="182"/>
      <c r="OUT347" s="182"/>
      <c r="OUU347" s="182"/>
      <c r="OUV347" s="182"/>
      <c r="OUW347" s="182"/>
      <c r="OUX347" s="182"/>
      <c r="OUY347" s="182"/>
      <c r="OUZ347" s="182"/>
      <c r="OVA347" s="182"/>
      <c r="OVB347" s="182"/>
      <c r="OVC347" s="182"/>
      <c r="OVD347" s="182"/>
      <c r="OVE347" s="182"/>
      <c r="OVF347" s="182"/>
      <c r="OVG347" s="182"/>
      <c r="OVH347" s="182"/>
      <c r="OVI347" s="182"/>
      <c r="OVJ347" s="182"/>
      <c r="OVK347" s="182"/>
      <c r="OVL347" s="182"/>
      <c r="OVM347" s="182"/>
      <c r="OVN347" s="182"/>
      <c r="OVO347" s="182"/>
      <c r="OVP347" s="182"/>
      <c r="OVQ347" s="182"/>
      <c r="OVR347" s="182"/>
      <c r="OVS347" s="182"/>
      <c r="OVT347" s="182"/>
      <c r="OVU347" s="182"/>
      <c r="OVV347" s="182"/>
      <c r="OVW347" s="182"/>
      <c r="OVX347" s="182"/>
      <c r="OVY347" s="182"/>
      <c r="OVZ347" s="182"/>
      <c r="OWA347" s="182"/>
      <c r="OWB347" s="182"/>
      <c r="OWC347" s="182"/>
      <c r="OWD347" s="182"/>
      <c r="OWE347" s="182"/>
      <c r="OWF347" s="182"/>
      <c r="OWG347" s="182"/>
      <c r="OWH347" s="182"/>
      <c r="OWI347" s="182"/>
      <c r="OWJ347" s="182"/>
      <c r="OWK347" s="182"/>
      <c r="OWL347" s="182"/>
      <c r="OWM347" s="182"/>
      <c r="OWN347" s="182"/>
      <c r="OWO347" s="182"/>
      <c r="OWP347" s="182"/>
      <c r="OWQ347" s="182"/>
      <c r="OWR347" s="182"/>
      <c r="OWS347" s="182"/>
      <c r="OWT347" s="182"/>
      <c r="OWU347" s="182"/>
      <c r="OWV347" s="182"/>
      <c r="OWW347" s="182"/>
      <c r="OWX347" s="182"/>
      <c r="OWY347" s="182"/>
      <c r="OWZ347" s="182"/>
      <c r="OXA347" s="182"/>
      <c r="OXB347" s="182"/>
      <c r="OXC347" s="182"/>
      <c r="OXD347" s="182"/>
      <c r="OXE347" s="182"/>
      <c r="OXF347" s="182"/>
      <c r="OXG347" s="182"/>
      <c r="OXH347" s="182"/>
      <c r="OXI347" s="182"/>
      <c r="OXJ347" s="182"/>
      <c r="OXK347" s="182"/>
      <c r="OXL347" s="182"/>
      <c r="OXM347" s="182"/>
      <c r="OXN347" s="182"/>
      <c r="OXO347" s="182"/>
      <c r="OXP347" s="182"/>
      <c r="OXQ347" s="182"/>
      <c r="OXR347" s="182"/>
      <c r="OXS347" s="182"/>
      <c r="OXT347" s="182"/>
      <c r="OXU347" s="182"/>
      <c r="OXV347" s="182"/>
      <c r="OXW347" s="182"/>
      <c r="OXX347" s="182"/>
      <c r="OXY347" s="182"/>
      <c r="OXZ347" s="182"/>
      <c r="OYA347" s="182"/>
      <c r="OYB347" s="182"/>
      <c r="OYC347" s="182"/>
      <c r="OYD347" s="182"/>
      <c r="OYE347" s="182"/>
      <c r="OYF347" s="182"/>
      <c r="OYG347" s="182"/>
      <c r="OYH347" s="182"/>
      <c r="OYI347" s="182"/>
      <c r="OYJ347" s="182"/>
      <c r="OYK347" s="182"/>
      <c r="OYL347" s="182"/>
      <c r="OYM347" s="182"/>
      <c r="OYN347" s="182"/>
      <c r="OYO347" s="182"/>
      <c r="OYP347" s="182"/>
      <c r="OYQ347" s="182"/>
      <c r="OYR347" s="182"/>
      <c r="OYS347" s="182"/>
      <c r="OYT347" s="182"/>
      <c r="OYU347" s="182"/>
      <c r="OYV347" s="182"/>
      <c r="OYW347" s="182"/>
      <c r="OYX347" s="182"/>
      <c r="OYY347" s="182"/>
      <c r="OYZ347" s="182"/>
      <c r="OZA347" s="182"/>
      <c r="OZB347" s="182"/>
      <c r="OZC347" s="182"/>
      <c r="OZD347" s="182"/>
      <c r="OZE347" s="182"/>
      <c r="OZF347" s="182"/>
      <c r="OZG347" s="182"/>
      <c r="OZH347" s="182"/>
      <c r="OZI347" s="182"/>
      <c r="OZJ347" s="182"/>
      <c r="OZK347" s="182"/>
      <c r="OZL347" s="182"/>
      <c r="OZM347" s="182"/>
      <c r="OZN347" s="182"/>
      <c r="OZO347" s="182"/>
      <c r="OZP347" s="182"/>
      <c r="OZQ347" s="182"/>
      <c r="OZR347" s="182"/>
      <c r="OZS347" s="182"/>
      <c r="OZT347" s="182"/>
      <c r="OZU347" s="182"/>
      <c r="OZV347" s="182"/>
      <c r="OZW347" s="182"/>
      <c r="OZX347" s="182"/>
      <c r="OZY347" s="182"/>
      <c r="OZZ347" s="182"/>
      <c r="PAA347" s="182"/>
      <c r="PAB347" s="182"/>
      <c r="PAC347" s="182"/>
      <c r="PAD347" s="182"/>
      <c r="PAE347" s="182"/>
      <c r="PAF347" s="182"/>
      <c r="PAG347" s="182"/>
      <c r="PAH347" s="182"/>
      <c r="PAI347" s="182"/>
      <c r="PAJ347" s="182"/>
      <c r="PAK347" s="182"/>
      <c r="PAL347" s="182"/>
      <c r="PAM347" s="182"/>
      <c r="PAN347" s="182"/>
      <c r="PAO347" s="182"/>
      <c r="PAP347" s="182"/>
      <c r="PAQ347" s="182"/>
      <c r="PAR347" s="182"/>
      <c r="PAS347" s="182"/>
      <c r="PAT347" s="182"/>
      <c r="PAU347" s="182"/>
      <c r="PAV347" s="182"/>
      <c r="PAW347" s="182"/>
      <c r="PAX347" s="182"/>
      <c r="PAY347" s="182"/>
      <c r="PAZ347" s="182"/>
      <c r="PBA347" s="182"/>
      <c r="PBB347" s="182"/>
      <c r="PBC347" s="182"/>
      <c r="PBD347" s="182"/>
      <c r="PBE347" s="182"/>
      <c r="PBF347" s="182"/>
      <c r="PBG347" s="182"/>
      <c r="PBH347" s="182"/>
      <c r="PBI347" s="182"/>
      <c r="PBJ347" s="182"/>
      <c r="PBK347" s="182"/>
      <c r="PBL347" s="182"/>
      <c r="PBM347" s="182"/>
      <c r="PBN347" s="182"/>
      <c r="PBO347" s="182"/>
      <c r="PBP347" s="182"/>
      <c r="PBQ347" s="182"/>
      <c r="PBR347" s="182"/>
      <c r="PBS347" s="182"/>
      <c r="PBT347" s="182"/>
      <c r="PBU347" s="182"/>
      <c r="PBV347" s="182"/>
      <c r="PBW347" s="182"/>
      <c r="PBX347" s="182"/>
      <c r="PBY347" s="182"/>
      <c r="PBZ347" s="182"/>
      <c r="PCA347" s="182"/>
      <c r="PCB347" s="182"/>
      <c r="PCC347" s="182"/>
      <c r="PCD347" s="182"/>
      <c r="PCE347" s="182"/>
      <c r="PCF347" s="182"/>
      <c r="PCG347" s="182"/>
      <c r="PCH347" s="182"/>
      <c r="PCI347" s="182"/>
      <c r="PCJ347" s="182"/>
      <c r="PCK347" s="182"/>
      <c r="PCL347" s="182"/>
      <c r="PCM347" s="182"/>
      <c r="PCN347" s="182"/>
      <c r="PCO347" s="182"/>
      <c r="PCP347" s="182"/>
      <c r="PCQ347" s="182"/>
      <c r="PCR347" s="182"/>
      <c r="PCS347" s="182"/>
      <c r="PCT347" s="182"/>
      <c r="PCU347" s="182"/>
      <c r="PCV347" s="182"/>
      <c r="PCW347" s="182"/>
      <c r="PCX347" s="182"/>
      <c r="PCY347" s="182"/>
      <c r="PCZ347" s="182"/>
      <c r="PDA347" s="182"/>
      <c r="PDB347" s="182"/>
      <c r="PDC347" s="182"/>
      <c r="PDD347" s="182"/>
      <c r="PDE347" s="182"/>
      <c r="PDF347" s="182"/>
      <c r="PDG347" s="182"/>
      <c r="PDH347" s="182"/>
      <c r="PDI347" s="182"/>
      <c r="PDJ347" s="182"/>
      <c r="PDK347" s="182"/>
      <c r="PDL347" s="182"/>
      <c r="PDM347" s="182"/>
      <c r="PDN347" s="182"/>
      <c r="PDO347" s="182"/>
      <c r="PDP347" s="182"/>
      <c r="PDQ347" s="182"/>
      <c r="PDR347" s="182"/>
      <c r="PDS347" s="182"/>
      <c r="PDT347" s="182"/>
      <c r="PDU347" s="182"/>
      <c r="PDV347" s="182"/>
      <c r="PDW347" s="182"/>
      <c r="PDX347" s="182"/>
      <c r="PDY347" s="182"/>
      <c r="PDZ347" s="182"/>
      <c r="PEA347" s="182"/>
      <c r="PEB347" s="182"/>
      <c r="PEC347" s="182"/>
      <c r="PED347" s="182"/>
      <c r="PEE347" s="182"/>
      <c r="PEF347" s="182"/>
      <c r="PEG347" s="182"/>
      <c r="PEH347" s="182"/>
      <c r="PEI347" s="182"/>
      <c r="PEJ347" s="182"/>
      <c r="PEK347" s="182"/>
      <c r="PEL347" s="182"/>
      <c r="PEM347" s="182"/>
      <c r="PEN347" s="182"/>
      <c r="PEO347" s="182"/>
      <c r="PEP347" s="182"/>
      <c r="PEQ347" s="182"/>
      <c r="PER347" s="182"/>
      <c r="PES347" s="182"/>
      <c r="PET347" s="182"/>
      <c r="PEU347" s="182"/>
      <c r="PEV347" s="182"/>
      <c r="PEW347" s="182"/>
      <c r="PEX347" s="182"/>
      <c r="PEY347" s="182"/>
      <c r="PEZ347" s="182"/>
      <c r="PFA347" s="182"/>
      <c r="PFB347" s="182"/>
      <c r="PFC347" s="182"/>
      <c r="PFD347" s="182"/>
      <c r="PFE347" s="182"/>
      <c r="PFF347" s="182"/>
      <c r="PFG347" s="182"/>
      <c r="PFH347" s="182"/>
      <c r="PFI347" s="182"/>
      <c r="PFJ347" s="182"/>
      <c r="PFK347" s="182"/>
      <c r="PFL347" s="182"/>
      <c r="PFM347" s="182"/>
      <c r="PFN347" s="182"/>
      <c r="PFO347" s="182"/>
      <c r="PFP347" s="182"/>
      <c r="PFQ347" s="182"/>
      <c r="PFR347" s="182"/>
      <c r="PFS347" s="182"/>
      <c r="PFT347" s="182"/>
      <c r="PFU347" s="182"/>
      <c r="PFV347" s="182"/>
      <c r="PFW347" s="182"/>
      <c r="PFX347" s="182"/>
      <c r="PFY347" s="182"/>
      <c r="PFZ347" s="182"/>
      <c r="PGA347" s="182"/>
      <c r="PGB347" s="182"/>
      <c r="PGC347" s="182"/>
      <c r="PGD347" s="182"/>
      <c r="PGE347" s="182"/>
      <c r="PGF347" s="182"/>
      <c r="PGG347" s="182"/>
      <c r="PGH347" s="182"/>
      <c r="PGI347" s="182"/>
      <c r="PGJ347" s="182"/>
      <c r="PGK347" s="182"/>
      <c r="PGL347" s="182"/>
      <c r="PGM347" s="182"/>
      <c r="PGN347" s="182"/>
      <c r="PGO347" s="182"/>
      <c r="PGP347" s="182"/>
      <c r="PGQ347" s="182"/>
      <c r="PGR347" s="182"/>
      <c r="PGS347" s="182"/>
      <c r="PGT347" s="182"/>
      <c r="PGU347" s="182"/>
      <c r="PGV347" s="182"/>
      <c r="PGW347" s="182"/>
      <c r="PGX347" s="182"/>
      <c r="PGY347" s="182"/>
      <c r="PGZ347" s="182"/>
      <c r="PHA347" s="182"/>
      <c r="PHB347" s="182"/>
      <c r="PHC347" s="182"/>
      <c r="PHD347" s="182"/>
      <c r="PHE347" s="182"/>
      <c r="PHF347" s="182"/>
      <c r="PHG347" s="182"/>
      <c r="PHH347" s="182"/>
      <c r="PHI347" s="182"/>
      <c r="PHJ347" s="182"/>
      <c r="PHK347" s="182"/>
      <c r="PHL347" s="182"/>
      <c r="PHM347" s="182"/>
      <c r="PHN347" s="182"/>
      <c r="PHO347" s="182"/>
      <c r="PHP347" s="182"/>
      <c r="PHQ347" s="182"/>
      <c r="PHR347" s="182"/>
      <c r="PHS347" s="182"/>
      <c r="PHT347" s="182"/>
      <c r="PHU347" s="182"/>
      <c r="PHV347" s="182"/>
      <c r="PHW347" s="182"/>
      <c r="PHX347" s="182"/>
      <c r="PHY347" s="182"/>
      <c r="PHZ347" s="182"/>
      <c r="PIA347" s="182"/>
      <c r="PIB347" s="182"/>
      <c r="PIC347" s="182"/>
      <c r="PID347" s="182"/>
      <c r="PIE347" s="182"/>
      <c r="PIF347" s="182"/>
      <c r="PIG347" s="182"/>
      <c r="PIH347" s="182"/>
      <c r="PII347" s="182"/>
      <c r="PIJ347" s="182"/>
      <c r="PIK347" s="182"/>
      <c r="PIL347" s="182"/>
      <c r="PIM347" s="182"/>
      <c r="PIN347" s="182"/>
      <c r="PIO347" s="182"/>
      <c r="PIP347" s="182"/>
      <c r="PIQ347" s="182"/>
      <c r="PIR347" s="182"/>
      <c r="PIS347" s="182"/>
      <c r="PIT347" s="182"/>
      <c r="PIU347" s="182"/>
      <c r="PIV347" s="182"/>
      <c r="PIW347" s="182"/>
      <c r="PIX347" s="182"/>
      <c r="PIY347" s="182"/>
      <c r="PIZ347" s="182"/>
      <c r="PJA347" s="182"/>
      <c r="PJB347" s="182"/>
      <c r="PJC347" s="182"/>
      <c r="PJD347" s="182"/>
      <c r="PJE347" s="182"/>
      <c r="PJF347" s="182"/>
      <c r="PJG347" s="182"/>
      <c r="PJH347" s="182"/>
      <c r="PJI347" s="182"/>
      <c r="PJJ347" s="182"/>
      <c r="PJK347" s="182"/>
      <c r="PJL347" s="182"/>
      <c r="PJM347" s="182"/>
      <c r="PJN347" s="182"/>
      <c r="PJO347" s="182"/>
      <c r="PJP347" s="182"/>
      <c r="PJQ347" s="182"/>
      <c r="PJR347" s="182"/>
      <c r="PJS347" s="182"/>
      <c r="PJT347" s="182"/>
      <c r="PJU347" s="182"/>
      <c r="PJV347" s="182"/>
      <c r="PJW347" s="182"/>
      <c r="PJX347" s="182"/>
      <c r="PJY347" s="182"/>
      <c r="PJZ347" s="182"/>
      <c r="PKA347" s="182"/>
      <c r="PKB347" s="182"/>
      <c r="PKC347" s="182"/>
      <c r="PKD347" s="182"/>
      <c r="PKE347" s="182"/>
      <c r="PKF347" s="182"/>
      <c r="PKG347" s="182"/>
      <c r="PKH347" s="182"/>
      <c r="PKI347" s="182"/>
      <c r="PKJ347" s="182"/>
      <c r="PKK347" s="182"/>
      <c r="PKL347" s="182"/>
      <c r="PKM347" s="182"/>
      <c r="PKN347" s="182"/>
      <c r="PKO347" s="182"/>
      <c r="PKP347" s="182"/>
      <c r="PKQ347" s="182"/>
      <c r="PKR347" s="182"/>
      <c r="PKS347" s="182"/>
      <c r="PKT347" s="182"/>
      <c r="PKU347" s="182"/>
      <c r="PKV347" s="182"/>
      <c r="PKW347" s="182"/>
      <c r="PKX347" s="182"/>
      <c r="PKY347" s="182"/>
      <c r="PKZ347" s="182"/>
      <c r="PLA347" s="182"/>
      <c r="PLB347" s="182"/>
      <c r="PLC347" s="182"/>
      <c r="PLD347" s="182"/>
      <c r="PLE347" s="182"/>
      <c r="PLF347" s="182"/>
      <c r="PLG347" s="182"/>
      <c r="PLH347" s="182"/>
      <c r="PLI347" s="182"/>
      <c r="PLJ347" s="182"/>
      <c r="PLK347" s="182"/>
      <c r="PLL347" s="182"/>
      <c r="PLM347" s="182"/>
      <c r="PLN347" s="182"/>
      <c r="PLO347" s="182"/>
      <c r="PLP347" s="182"/>
      <c r="PLQ347" s="182"/>
      <c r="PLR347" s="182"/>
      <c r="PLS347" s="182"/>
      <c r="PLT347" s="182"/>
      <c r="PLU347" s="182"/>
      <c r="PLV347" s="182"/>
      <c r="PLW347" s="182"/>
      <c r="PLX347" s="182"/>
      <c r="PLY347" s="182"/>
      <c r="PLZ347" s="182"/>
      <c r="PMA347" s="182"/>
      <c r="PMB347" s="182"/>
      <c r="PMC347" s="182"/>
      <c r="PMD347" s="182"/>
      <c r="PME347" s="182"/>
      <c r="PMF347" s="182"/>
      <c r="PMG347" s="182"/>
      <c r="PMH347" s="182"/>
      <c r="PMI347" s="182"/>
      <c r="PMJ347" s="182"/>
      <c r="PMK347" s="182"/>
      <c r="PML347" s="182"/>
      <c r="PMM347" s="182"/>
      <c r="PMN347" s="182"/>
      <c r="PMO347" s="182"/>
      <c r="PMP347" s="182"/>
      <c r="PMQ347" s="182"/>
      <c r="PMR347" s="182"/>
      <c r="PMS347" s="182"/>
      <c r="PMT347" s="182"/>
      <c r="PMU347" s="182"/>
      <c r="PMV347" s="182"/>
      <c r="PMW347" s="182"/>
      <c r="PMX347" s="182"/>
      <c r="PMY347" s="182"/>
      <c r="PMZ347" s="182"/>
      <c r="PNA347" s="182"/>
      <c r="PNB347" s="182"/>
      <c r="PNC347" s="182"/>
      <c r="PND347" s="182"/>
      <c r="PNE347" s="182"/>
      <c r="PNF347" s="182"/>
      <c r="PNG347" s="182"/>
      <c r="PNH347" s="182"/>
      <c r="PNI347" s="182"/>
      <c r="PNJ347" s="182"/>
      <c r="PNK347" s="182"/>
      <c r="PNL347" s="182"/>
      <c r="PNM347" s="182"/>
      <c r="PNN347" s="182"/>
      <c r="PNO347" s="182"/>
      <c r="PNP347" s="182"/>
      <c r="PNQ347" s="182"/>
      <c r="PNR347" s="182"/>
      <c r="PNS347" s="182"/>
      <c r="PNT347" s="182"/>
      <c r="PNU347" s="182"/>
      <c r="PNV347" s="182"/>
      <c r="PNW347" s="182"/>
      <c r="PNX347" s="182"/>
      <c r="PNY347" s="182"/>
      <c r="PNZ347" s="182"/>
      <c r="POA347" s="182"/>
      <c r="POB347" s="182"/>
      <c r="POC347" s="182"/>
      <c r="POD347" s="182"/>
      <c r="POE347" s="182"/>
      <c r="POF347" s="182"/>
      <c r="POG347" s="182"/>
      <c r="POH347" s="182"/>
      <c r="POI347" s="182"/>
      <c r="POJ347" s="182"/>
      <c r="POK347" s="182"/>
      <c r="POL347" s="182"/>
      <c r="POM347" s="182"/>
      <c r="PON347" s="182"/>
      <c r="POO347" s="182"/>
      <c r="POP347" s="182"/>
      <c r="POQ347" s="182"/>
      <c r="POR347" s="182"/>
      <c r="POS347" s="182"/>
      <c r="POT347" s="182"/>
      <c r="POU347" s="182"/>
      <c r="POV347" s="182"/>
      <c r="POW347" s="182"/>
      <c r="POX347" s="182"/>
      <c r="POY347" s="182"/>
      <c r="POZ347" s="182"/>
      <c r="PPA347" s="182"/>
      <c r="PPB347" s="182"/>
      <c r="PPC347" s="182"/>
      <c r="PPD347" s="182"/>
      <c r="PPE347" s="182"/>
      <c r="PPF347" s="182"/>
      <c r="PPG347" s="182"/>
      <c r="PPH347" s="182"/>
      <c r="PPI347" s="182"/>
      <c r="PPJ347" s="182"/>
      <c r="PPK347" s="182"/>
      <c r="PPL347" s="182"/>
      <c r="PPM347" s="182"/>
      <c r="PPN347" s="182"/>
      <c r="PPO347" s="182"/>
      <c r="PPP347" s="182"/>
      <c r="PPQ347" s="182"/>
      <c r="PPR347" s="182"/>
      <c r="PPS347" s="182"/>
      <c r="PPT347" s="182"/>
      <c r="PPU347" s="182"/>
      <c r="PPV347" s="182"/>
      <c r="PPW347" s="182"/>
      <c r="PPX347" s="182"/>
      <c r="PPY347" s="182"/>
      <c r="PPZ347" s="182"/>
      <c r="PQA347" s="182"/>
      <c r="PQB347" s="182"/>
      <c r="PQC347" s="182"/>
      <c r="PQD347" s="182"/>
      <c r="PQE347" s="182"/>
      <c r="PQF347" s="182"/>
      <c r="PQG347" s="182"/>
      <c r="PQH347" s="182"/>
      <c r="PQI347" s="182"/>
      <c r="PQJ347" s="182"/>
      <c r="PQK347" s="182"/>
      <c r="PQL347" s="182"/>
      <c r="PQM347" s="182"/>
      <c r="PQN347" s="182"/>
      <c r="PQO347" s="182"/>
      <c r="PQP347" s="182"/>
      <c r="PQQ347" s="182"/>
      <c r="PQR347" s="182"/>
      <c r="PQS347" s="182"/>
      <c r="PQT347" s="182"/>
      <c r="PQU347" s="182"/>
      <c r="PQV347" s="182"/>
      <c r="PQW347" s="182"/>
      <c r="PQX347" s="182"/>
      <c r="PQY347" s="182"/>
      <c r="PQZ347" s="182"/>
      <c r="PRA347" s="182"/>
      <c r="PRB347" s="182"/>
      <c r="PRC347" s="182"/>
      <c r="PRD347" s="182"/>
      <c r="PRE347" s="182"/>
      <c r="PRF347" s="182"/>
      <c r="PRG347" s="182"/>
      <c r="PRH347" s="182"/>
      <c r="PRI347" s="182"/>
      <c r="PRJ347" s="182"/>
      <c r="PRK347" s="182"/>
      <c r="PRL347" s="182"/>
      <c r="PRM347" s="182"/>
      <c r="PRN347" s="182"/>
      <c r="PRO347" s="182"/>
      <c r="PRP347" s="182"/>
      <c r="PRQ347" s="182"/>
      <c r="PRR347" s="182"/>
      <c r="PRS347" s="182"/>
      <c r="PRT347" s="182"/>
      <c r="PRU347" s="182"/>
      <c r="PRV347" s="182"/>
      <c r="PRW347" s="182"/>
      <c r="PRX347" s="182"/>
      <c r="PRY347" s="182"/>
      <c r="PRZ347" s="182"/>
      <c r="PSA347" s="182"/>
      <c r="PSB347" s="182"/>
      <c r="PSC347" s="182"/>
      <c r="PSD347" s="182"/>
      <c r="PSE347" s="182"/>
      <c r="PSF347" s="182"/>
      <c r="PSG347" s="182"/>
      <c r="PSH347" s="182"/>
      <c r="PSI347" s="182"/>
      <c r="PSJ347" s="182"/>
      <c r="PSK347" s="182"/>
      <c r="PSL347" s="182"/>
      <c r="PSM347" s="182"/>
      <c r="PSN347" s="182"/>
      <c r="PSO347" s="182"/>
      <c r="PSP347" s="182"/>
      <c r="PSQ347" s="182"/>
      <c r="PSR347" s="182"/>
      <c r="PSS347" s="182"/>
      <c r="PST347" s="182"/>
      <c r="PSU347" s="182"/>
      <c r="PSV347" s="182"/>
      <c r="PSW347" s="182"/>
      <c r="PSX347" s="182"/>
      <c r="PSY347" s="182"/>
      <c r="PSZ347" s="182"/>
      <c r="PTA347" s="182"/>
      <c r="PTB347" s="182"/>
      <c r="PTC347" s="182"/>
      <c r="PTD347" s="182"/>
      <c r="PTE347" s="182"/>
      <c r="PTF347" s="182"/>
      <c r="PTG347" s="182"/>
      <c r="PTH347" s="182"/>
      <c r="PTI347" s="182"/>
      <c r="PTJ347" s="182"/>
      <c r="PTK347" s="182"/>
      <c r="PTL347" s="182"/>
      <c r="PTM347" s="182"/>
      <c r="PTN347" s="182"/>
      <c r="PTO347" s="182"/>
      <c r="PTP347" s="182"/>
      <c r="PTQ347" s="182"/>
      <c r="PTR347" s="182"/>
      <c r="PTS347" s="182"/>
      <c r="PTT347" s="182"/>
      <c r="PTU347" s="182"/>
      <c r="PTV347" s="182"/>
      <c r="PTW347" s="182"/>
      <c r="PTX347" s="182"/>
      <c r="PTY347" s="182"/>
      <c r="PTZ347" s="182"/>
      <c r="PUA347" s="182"/>
      <c r="PUB347" s="182"/>
      <c r="PUC347" s="182"/>
      <c r="PUD347" s="182"/>
      <c r="PUE347" s="182"/>
      <c r="PUF347" s="182"/>
      <c r="PUG347" s="182"/>
      <c r="PUH347" s="182"/>
      <c r="PUI347" s="182"/>
      <c r="PUJ347" s="182"/>
      <c r="PUK347" s="182"/>
      <c r="PUL347" s="182"/>
      <c r="PUM347" s="182"/>
      <c r="PUN347" s="182"/>
      <c r="PUO347" s="182"/>
      <c r="PUP347" s="182"/>
      <c r="PUQ347" s="182"/>
      <c r="PUR347" s="182"/>
      <c r="PUS347" s="182"/>
      <c r="PUT347" s="182"/>
      <c r="PUU347" s="182"/>
      <c r="PUV347" s="182"/>
      <c r="PUW347" s="182"/>
      <c r="PUX347" s="182"/>
      <c r="PUY347" s="182"/>
      <c r="PUZ347" s="182"/>
      <c r="PVA347" s="182"/>
      <c r="PVB347" s="182"/>
      <c r="PVC347" s="182"/>
      <c r="PVD347" s="182"/>
      <c r="PVE347" s="182"/>
      <c r="PVF347" s="182"/>
      <c r="PVG347" s="182"/>
      <c r="PVH347" s="182"/>
      <c r="PVI347" s="182"/>
      <c r="PVJ347" s="182"/>
      <c r="PVK347" s="182"/>
      <c r="PVL347" s="182"/>
      <c r="PVM347" s="182"/>
      <c r="PVN347" s="182"/>
      <c r="PVO347" s="182"/>
      <c r="PVP347" s="182"/>
      <c r="PVQ347" s="182"/>
      <c r="PVR347" s="182"/>
      <c r="PVS347" s="182"/>
      <c r="PVT347" s="182"/>
      <c r="PVU347" s="182"/>
      <c r="PVV347" s="182"/>
      <c r="PVW347" s="182"/>
      <c r="PVX347" s="182"/>
      <c r="PVY347" s="182"/>
      <c r="PVZ347" s="182"/>
      <c r="PWA347" s="182"/>
      <c r="PWB347" s="182"/>
      <c r="PWC347" s="182"/>
      <c r="PWD347" s="182"/>
      <c r="PWE347" s="182"/>
      <c r="PWF347" s="182"/>
      <c r="PWG347" s="182"/>
      <c r="PWH347" s="182"/>
      <c r="PWI347" s="182"/>
      <c r="PWJ347" s="182"/>
      <c r="PWK347" s="182"/>
      <c r="PWL347" s="182"/>
      <c r="PWM347" s="182"/>
      <c r="PWN347" s="182"/>
      <c r="PWO347" s="182"/>
      <c r="PWP347" s="182"/>
      <c r="PWQ347" s="182"/>
      <c r="PWR347" s="182"/>
      <c r="PWS347" s="182"/>
      <c r="PWT347" s="182"/>
      <c r="PWU347" s="182"/>
      <c r="PWV347" s="182"/>
      <c r="PWW347" s="182"/>
      <c r="PWX347" s="182"/>
      <c r="PWY347" s="182"/>
      <c r="PWZ347" s="182"/>
      <c r="PXA347" s="182"/>
      <c r="PXB347" s="182"/>
      <c r="PXC347" s="182"/>
      <c r="PXD347" s="182"/>
      <c r="PXE347" s="182"/>
      <c r="PXF347" s="182"/>
      <c r="PXG347" s="182"/>
      <c r="PXH347" s="182"/>
      <c r="PXI347" s="182"/>
      <c r="PXJ347" s="182"/>
      <c r="PXK347" s="182"/>
      <c r="PXL347" s="182"/>
      <c r="PXM347" s="182"/>
      <c r="PXN347" s="182"/>
      <c r="PXO347" s="182"/>
      <c r="PXP347" s="182"/>
      <c r="PXQ347" s="182"/>
      <c r="PXR347" s="182"/>
      <c r="PXS347" s="182"/>
      <c r="PXT347" s="182"/>
      <c r="PXU347" s="182"/>
      <c r="PXV347" s="182"/>
      <c r="PXW347" s="182"/>
      <c r="PXX347" s="182"/>
      <c r="PXY347" s="182"/>
      <c r="PXZ347" s="182"/>
      <c r="PYA347" s="182"/>
      <c r="PYB347" s="182"/>
      <c r="PYC347" s="182"/>
      <c r="PYD347" s="182"/>
      <c r="PYE347" s="182"/>
      <c r="PYF347" s="182"/>
      <c r="PYG347" s="182"/>
      <c r="PYH347" s="182"/>
      <c r="PYI347" s="182"/>
      <c r="PYJ347" s="182"/>
      <c r="PYK347" s="182"/>
      <c r="PYL347" s="182"/>
      <c r="PYM347" s="182"/>
      <c r="PYN347" s="182"/>
      <c r="PYO347" s="182"/>
      <c r="PYP347" s="182"/>
      <c r="PYQ347" s="182"/>
      <c r="PYR347" s="182"/>
      <c r="PYS347" s="182"/>
      <c r="PYT347" s="182"/>
      <c r="PYU347" s="182"/>
      <c r="PYV347" s="182"/>
      <c r="PYW347" s="182"/>
      <c r="PYX347" s="182"/>
      <c r="PYY347" s="182"/>
      <c r="PYZ347" s="182"/>
      <c r="PZA347" s="182"/>
      <c r="PZB347" s="182"/>
      <c r="PZC347" s="182"/>
      <c r="PZD347" s="182"/>
      <c r="PZE347" s="182"/>
      <c r="PZF347" s="182"/>
      <c r="PZG347" s="182"/>
      <c r="PZH347" s="182"/>
      <c r="PZI347" s="182"/>
      <c r="PZJ347" s="182"/>
      <c r="PZK347" s="182"/>
      <c r="PZL347" s="182"/>
      <c r="PZM347" s="182"/>
      <c r="PZN347" s="182"/>
      <c r="PZO347" s="182"/>
      <c r="PZP347" s="182"/>
      <c r="PZQ347" s="182"/>
      <c r="PZR347" s="182"/>
      <c r="PZS347" s="182"/>
      <c r="PZT347" s="182"/>
      <c r="PZU347" s="182"/>
      <c r="PZV347" s="182"/>
      <c r="PZW347" s="182"/>
      <c r="PZX347" s="182"/>
      <c r="PZY347" s="182"/>
      <c r="PZZ347" s="182"/>
      <c r="QAA347" s="182"/>
      <c r="QAB347" s="182"/>
      <c r="QAC347" s="182"/>
      <c r="QAD347" s="182"/>
      <c r="QAE347" s="182"/>
      <c r="QAF347" s="182"/>
      <c r="QAG347" s="182"/>
      <c r="QAH347" s="182"/>
      <c r="QAI347" s="182"/>
      <c r="QAJ347" s="182"/>
      <c r="QAK347" s="182"/>
      <c r="QAL347" s="182"/>
      <c r="QAM347" s="182"/>
      <c r="QAN347" s="182"/>
      <c r="QAO347" s="182"/>
      <c r="QAP347" s="182"/>
      <c r="QAQ347" s="182"/>
      <c r="QAR347" s="182"/>
      <c r="QAS347" s="182"/>
      <c r="QAT347" s="182"/>
      <c r="QAU347" s="182"/>
      <c r="QAV347" s="182"/>
      <c r="QAW347" s="182"/>
      <c r="QAX347" s="182"/>
      <c r="QAY347" s="182"/>
      <c r="QAZ347" s="182"/>
      <c r="QBA347" s="182"/>
      <c r="QBB347" s="182"/>
      <c r="QBC347" s="182"/>
      <c r="QBD347" s="182"/>
      <c r="QBE347" s="182"/>
      <c r="QBF347" s="182"/>
      <c r="QBG347" s="182"/>
      <c r="QBH347" s="182"/>
      <c r="QBI347" s="182"/>
      <c r="QBJ347" s="182"/>
      <c r="QBK347" s="182"/>
      <c r="QBL347" s="182"/>
      <c r="QBM347" s="182"/>
      <c r="QBN347" s="182"/>
      <c r="QBO347" s="182"/>
      <c r="QBP347" s="182"/>
      <c r="QBQ347" s="182"/>
      <c r="QBR347" s="182"/>
      <c r="QBS347" s="182"/>
      <c r="QBT347" s="182"/>
      <c r="QBU347" s="182"/>
      <c r="QBV347" s="182"/>
      <c r="QBW347" s="182"/>
      <c r="QBX347" s="182"/>
      <c r="QBY347" s="182"/>
      <c r="QBZ347" s="182"/>
      <c r="QCA347" s="182"/>
      <c r="QCB347" s="182"/>
      <c r="QCC347" s="182"/>
      <c r="QCD347" s="182"/>
      <c r="QCE347" s="182"/>
      <c r="QCF347" s="182"/>
      <c r="QCG347" s="182"/>
      <c r="QCH347" s="182"/>
      <c r="QCI347" s="182"/>
      <c r="QCJ347" s="182"/>
      <c r="QCK347" s="182"/>
      <c r="QCL347" s="182"/>
      <c r="QCM347" s="182"/>
      <c r="QCN347" s="182"/>
      <c r="QCO347" s="182"/>
      <c r="QCP347" s="182"/>
      <c r="QCQ347" s="182"/>
      <c r="QCR347" s="182"/>
      <c r="QCS347" s="182"/>
      <c r="QCT347" s="182"/>
      <c r="QCU347" s="182"/>
      <c r="QCV347" s="182"/>
      <c r="QCW347" s="182"/>
      <c r="QCX347" s="182"/>
      <c r="QCY347" s="182"/>
      <c r="QCZ347" s="182"/>
      <c r="QDA347" s="182"/>
      <c r="QDB347" s="182"/>
      <c r="QDC347" s="182"/>
      <c r="QDD347" s="182"/>
      <c r="QDE347" s="182"/>
      <c r="QDF347" s="182"/>
      <c r="QDG347" s="182"/>
      <c r="QDH347" s="182"/>
      <c r="QDI347" s="182"/>
      <c r="QDJ347" s="182"/>
      <c r="QDK347" s="182"/>
      <c r="QDL347" s="182"/>
      <c r="QDM347" s="182"/>
      <c r="QDN347" s="182"/>
      <c r="QDO347" s="182"/>
      <c r="QDP347" s="182"/>
      <c r="QDQ347" s="182"/>
      <c r="QDR347" s="182"/>
      <c r="QDS347" s="182"/>
      <c r="QDT347" s="182"/>
      <c r="QDU347" s="182"/>
      <c r="QDV347" s="182"/>
      <c r="QDW347" s="182"/>
      <c r="QDX347" s="182"/>
      <c r="QDY347" s="182"/>
      <c r="QDZ347" s="182"/>
      <c r="QEA347" s="182"/>
      <c r="QEB347" s="182"/>
      <c r="QEC347" s="182"/>
      <c r="QED347" s="182"/>
      <c r="QEE347" s="182"/>
      <c r="QEF347" s="182"/>
      <c r="QEG347" s="182"/>
      <c r="QEH347" s="182"/>
      <c r="QEI347" s="182"/>
      <c r="QEJ347" s="182"/>
      <c r="QEK347" s="182"/>
      <c r="QEL347" s="182"/>
      <c r="QEM347" s="182"/>
      <c r="QEN347" s="182"/>
      <c r="QEO347" s="182"/>
      <c r="QEP347" s="182"/>
      <c r="QEQ347" s="182"/>
      <c r="QER347" s="182"/>
      <c r="QES347" s="182"/>
      <c r="QET347" s="182"/>
      <c r="QEU347" s="182"/>
      <c r="QEV347" s="182"/>
      <c r="QEW347" s="182"/>
      <c r="QEX347" s="182"/>
      <c r="QEY347" s="182"/>
      <c r="QEZ347" s="182"/>
      <c r="QFA347" s="182"/>
      <c r="QFB347" s="182"/>
      <c r="QFC347" s="182"/>
      <c r="QFD347" s="182"/>
      <c r="QFE347" s="182"/>
      <c r="QFF347" s="182"/>
      <c r="QFG347" s="182"/>
      <c r="QFH347" s="182"/>
      <c r="QFI347" s="182"/>
      <c r="QFJ347" s="182"/>
      <c r="QFK347" s="182"/>
      <c r="QFL347" s="182"/>
      <c r="QFM347" s="182"/>
      <c r="QFN347" s="182"/>
      <c r="QFO347" s="182"/>
      <c r="QFP347" s="182"/>
      <c r="QFQ347" s="182"/>
      <c r="QFR347" s="182"/>
      <c r="QFS347" s="182"/>
      <c r="QFT347" s="182"/>
      <c r="QFU347" s="182"/>
      <c r="QFV347" s="182"/>
      <c r="QFW347" s="182"/>
      <c r="QFX347" s="182"/>
      <c r="QFY347" s="182"/>
      <c r="QFZ347" s="182"/>
      <c r="QGA347" s="182"/>
      <c r="QGB347" s="182"/>
      <c r="QGC347" s="182"/>
      <c r="QGD347" s="182"/>
      <c r="QGE347" s="182"/>
      <c r="QGF347" s="182"/>
      <c r="QGG347" s="182"/>
      <c r="QGH347" s="182"/>
      <c r="QGI347" s="182"/>
      <c r="QGJ347" s="182"/>
      <c r="QGK347" s="182"/>
      <c r="QGL347" s="182"/>
      <c r="QGM347" s="182"/>
      <c r="QGN347" s="182"/>
      <c r="QGO347" s="182"/>
      <c r="QGP347" s="182"/>
      <c r="QGQ347" s="182"/>
      <c r="QGR347" s="182"/>
      <c r="QGS347" s="182"/>
      <c r="QGT347" s="182"/>
      <c r="QGU347" s="182"/>
      <c r="QGV347" s="182"/>
      <c r="QGW347" s="182"/>
      <c r="QGX347" s="182"/>
      <c r="QGY347" s="182"/>
      <c r="QGZ347" s="182"/>
      <c r="QHA347" s="182"/>
      <c r="QHB347" s="182"/>
      <c r="QHC347" s="182"/>
      <c r="QHD347" s="182"/>
      <c r="QHE347" s="182"/>
      <c r="QHF347" s="182"/>
      <c r="QHG347" s="182"/>
      <c r="QHH347" s="182"/>
      <c r="QHI347" s="182"/>
      <c r="QHJ347" s="182"/>
      <c r="QHK347" s="182"/>
      <c r="QHL347" s="182"/>
      <c r="QHM347" s="182"/>
      <c r="QHN347" s="182"/>
      <c r="QHO347" s="182"/>
      <c r="QHP347" s="182"/>
      <c r="QHQ347" s="182"/>
      <c r="QHR347" s="182"/>
      <c r="QHS347" s="182"/>
      <c r="QHT347" s="182"/>
      <c r="QHU347" s="182"/>
      <c r="QHV347" s="182"/>
      <c r="QHW347" s="182"/>
      <c r="QHX347" s="182"/>
      <c r="QHY347" s="182"/>
      <c r="QHZ347" s="182"/>
      <c r="QIA347" s="182"/>
      <c r="QIB347" s="182"/>
      <c r="QIC347" s="182"/>
      <c r="QID347" s="182"/>
      <c r="QIE347" s="182"/>
      <c r="QIF347" s="182"/>
      <c r="QIG347" s="182"/>
      <c r="QIH347" s="182"/>
      <c r="QII347" s="182"/>
      <c r="QIJ347" s="182"/>
      <c r="QIK347" s="182"/>
      <c r="QIL347" s="182"/>
      <c r="QIM347" s="182"/>
      <c r="QIN347" s="182"/>
      <c r="QIO347" s="182"/>
      <c r="QIP347" s="182"/>
      <c r="QIQ347" s="182"/>
      <c r="QIR347" s="182"/>
      <c r="QIS347" s="182"/>
      <c r="QIT347" s="182"/>
      <c r="QIU347" s="182"/>
      <c r="QIV347" s="182"/>
      <c r="QIW347" s="182"/>
      <c r="QIX347" s="182"/>
      <c r="QIY347" s="182"/>
      <c r="QIZ347" s="182"/>
      <c r="QJA347" s="182"/>
      <c r="QJB347" s="182"/>
      <c r="QJC347" s="182"/>
      <c r="QJD347" s="182"/>
      <c r="QJE347" s="182"/>
      <c r="QJF347" s="182"/>
      <c r="QJG347" s="182"/>
      <c r="QJH347" s="182"/>
      <c r="QJI347" s="182"/>
      <c r="QJJ347" s="182"/>
      <c r="QJK347" s="182"/>
      <c r="QJL347" s="182"/>
      <c r="QJM347" s="182"/>
      <c r="QJN347" s="182"/>
      <c r="QJO347" s="182"/>
      <c r="QJP347" s="182"/>
      <c r="QJQ347" s="182"/>
      <c r="QJR347" s="182"/>
      <c r="QJS347" s="182"/>
      <c r="QJT347" s="182"/>
      <c r="QJU347" s="182"/>
      <c r="QJV347" s="182"/>
      <c r="QJW347" s="182"/>
      <c r="QJX347" s="182"/>
      <c r="QJY347" s="182"/>
      <c r="QJZ347" s="182"/>
      <c r="QKA347" s="182"/>
      <c r="QKB347" s="182"/>
      <c r="QKC347" s="182"/>
      <c r="QKD347" s="182"/>
      <c r="QKE347" s="182"/>
      <c r="QKF347" s="182"/>
      <c r="QKG347" s="182"/>
      <c r="QKH347" s="182"/>
      <c r="QKI347" s="182"/>
      <c r="QKJ347" s="182"/>
      <c r="QKK347" s="182"/>
      <c r="QKL347" s="182"/>
      <c r="QKM347" s="182"/>
      <c r="QKN347" s="182"/>
      <c r="QKO347" s="182"/>
      <c r="QKP347" s="182"/>
      <c r="QKQ347" s="182"/>
      <c r="QKR347" s="182"/>
      <c r="QKS347" s="182"/>
      <c r="QKT347" s="182"/>
      <c r="QKU347" s="182"/>
      <c r="QKV347" s="182"/>
      <c r="QKW347" s="182"/>
      <c r="QKX347" s="182"/>
      <c r="QKY347" s="182"/>
      <c r="QKZ347" s="182"/>
      <c r="QLA347" s="182"/>
      <c r="QLB347" s="182"/>
      <c r="QLC347" s="182"/>
      <c r="QLD347" s="182"/>
      <c r="QLE347" s="182"/>
      <c r="QLF347" s="182"/>
      <c r="QLG347" s="182"/>
      <c r="QLH347" s="182"/>
      <c r="QLI347" s="182"/>
      <c r="QLJ347" s="182"/>
      <c r="QLK347" s="182"/>
      <c r="QLL347" s="182"/>
      <c r="QLM347" s="182"/>
      <c r="QLN347" s="182"/>
      <c r="QLO347" s="182"/>
      <c r="QLP347" s="182"/>
      <c r="QLQ347" s="182"/>
      <c r="QLR347" s="182"/>
      <c r="QLS347" s="182"/>
      <c r="QLT347" s="182"/>
      <c r="QLU347" s="182"/>
      <c r="QLV347" s="182"/>
      <c r="QLW347" s="182"/>
      <c r="QLX347" s="182"/>
      <c r="QLY347" s="182"/>
      <c r="QLZ347" s="182"/>
      <c r="QMA347" s="182"/>
      <c r="QMB347" s="182"/>
      <c r="QMC347" s="182"/>
      <c r="QMD347" s="182"/>
      <c r="QME347" s="182"/>
      <c r="QMF347" s="182"/>
      <c r="QMG347" s="182"/>
      <c r="QMH347" s="182"/>
      <c r="QMI347" s="182"/>
      <c r="QMJ347" s="182"/>
      <c r="QMK347" s="182"/>
      <c r="QML347" s="182"/>
      <c r="QMM347" s="182"/>
      <c r="QMN347" s="182"/>
      <c r="QMO347" s="182"/>
      <c r="QMP347" s="182"/>
      <c r="QMQ347" s="182"/>
      <c r="QMR347" s="182"/>
      <c r="QMS347" s="182"/>
      <c r="QMT347" s="182"/>
      <c r="QMU347" s="182"/>
      <c r="QMV347" s="182"/>
      <c r="QMW347" s="182"/>
      <c r="QMX347" s="182"/>
      <c r="QMY347" s="182"/>
      <c r="QMZ347" s="182"/>
      <c r="QNA347" s="182"/>
      <c r="QNB347" s="182"/>
      <c r="QNC347" s="182"/>
      <c r="QND347" s="182"/>
      <c r="QNE347" s="182"/>
      <c r="QNF347" s="182"/>
      <c r="QNG347" s="182"/>
      <c r="QNH347" s="182"/>
      <c r="QNI347" s="182"/>
      <c r="QNJ347" s="182"/>
      <c r="QNK347" s="182"/>
      <c r="QNL347" s="182"/>
      <c r="QNM347" s="182"/>
      <c r="QNN347" s="182"/>
      <c r="QNO347" s="182"/>
      <c r="QNP347" s="182"/>
      <c r="QNQ347" s="182"/>
      <c r="QNR347" s="182"/>
      <c r="QNS347" s="182"/>
      <c r="QNT347" s="182"/>
      <c r="QNU347" s="182"/>
      <c r="QNV347" s="182"/>
      <c r="QNW347" s="182"/>
      <c r="QNX347" s="182"/>
      <c r="QNY347" s="182"/>
      <c r="QNZ347" s="182"/>
      <c r="QOA347" s="182"/>
      <c r="QOB347" s="182"/>
      <c r="QOC347" s="182"/>
      <c r="QOD347" s="182"/>
      <c r="QOE347" s="182"/>
      <c r="QOF347" s="182"/>
      <c r="QOG347" s="182"/>
      <c r="QOH347" s="182"/>
      <c r="QOI347" s="182"/>
      <c r="QOJ347" s="182"/>
      <c r="QOK347" s="182"/>
      <c r="QOL347" s="182"/>
      <c r="QOM347" s="182"/>
      <c r="QON347" s="182"/>
      <c r="QOO347" s="182"/>
      <c r="QOP347" s="182"/>
      <c r="QOQ347" s="182"/>
      <c r="QOR347" s="182"/>
      <c r="QOS347" s="182"/>
      <c r="QOT347" s="182"/>
      <c r="QOU347" s="182"/>
      <c r="QOV347" s="182"/>
      <c r="QOW347" s="182"/>
      <c r="QOX347" s="182"/>
      <c r="QOY347" s="182"/>
      <c r="QOZ347" s="182"/>
      <c r="QPA347" s="182"/>
      <c r="QPB347" s="182"/>
      <c r="QPC347" s="182"/>
      <c r="QPD347" s="182"/>
      <c r="QPE347" s="182"/>
      <c r="QPF347" s="182"/>
      <c r="QPG347" s="182"/>
      <c r="QPH347" s="182"/>
      <c r="QPI347" s="182"/>
      <c r="QPJ347" s="182"/>
      <c r="QPK347" s="182"/>
      <c r="QPL347" s="182"/>
      <c r="QPM347" s="182"/>
      <c r="QPN347" s="182"/>
      <c r="QPO347" s="182"/>
      <c r="QPP347" s="182"/>
      <c r="QPQ347" s="182"/>
      <c r="QPR347" s="182"/>
      <c r="QPS347" s="182"/>
      <c r="QPT347" s="182"/>
      <c r="QPU347" s="182"/>
      <c r="QPV347" s="182"/>
      <c r="QPW347" s="182"/>
      <c r="QPX347" s="182"/>
      <c r="QPY347" s="182"/>
      <c r="QPZ347" s="182"/>
      <c r="QQA347" s="182"/>
      <c r="QQB347" s="182"/>
      <c r="QQC347" s="182"/>
      <c r="QQD347" s="182"/>
      <c r="QQE347" s="182"/>
      <c r="QQF347" s="182"/>
      <c r="QQG347" s="182"/>
      <c r="QQH347" s="182"/>
      <c r="QQI347" s="182"/>
      <c r="QQJ347" s="182"/>
      <c r="QQK347" s="182"/>
      <c r="QQL347" s="182"/>
      <c r="QQM347" s="182"/>
      <c r="QQN347" s="182"/>
      <c r="QQO347" s="182"/>
      <c r="QQP347" s="182"/>
      <c r="QQQ347" s="182"/>
      <c r="QQR347" s="182"/>
      <c r="QQS347" s="182"/>
      <c r="QQT347" s="182"/>
      <c r="QQU347" s="182"/>
      <c r="QQV347" s="182"/>
      <c r="QQW347" s="182"/>
      <c r="QQX347" s="182"/>
      <c r="QQY347" s="182"/>
      <c r="QQZ347" s="182"/>
      <c r="QRA347" s="182"/>
      <c r="QRB347" s="182"/>
      <c r="QRC347" s="182"/>
      <c r="QRD347" s="182"/>
      <c r="QRE347" s="182"/>
      <c r="QRF347" s="182"/>
      <c r="QRG347" s="182"/>
      <c r="QRH347" s="182"/>
      <c r="QRI347" s="182"/>
      <c r="QRJ347" s="182"/>
      <c r="QRK347" s="182"/>
      <c r="QRL347" s="182"/>
      <c r="QRM347" s="182"/>
      <c r="QRN347" s="182"/>
      <c r="QRO347" s="182"/>
      <c r="QRP347" s="182"/>
      <c r="QRQ347" s="182"/>
      <c r="QRR347" s="182"/>
      <c r="QRS347" s="182"/>
      <c r="QRT347" s="182"/>
      <c r="QRU347" s="182"/>
      <c r="QRV347" s="182"/>
      <c r="QRW347" s="182"/>
      <c r="QRX347" s="182"/>
      <c r="QRY347" s="182"/>
      <c r="QRZ347" s="182"/>
      <c r="QSA347" s="182"/>
      <c r="QSB347" s="182"/>
      <c r="QSC347" s="182"/>
      <c r="QSD347" s="182"/>
      <c r="QSE347" s="182"/>
      <c r="QSF347" s="182"/>
      <c r="QSG347" s="182"/>
      <c r="QSH347" s="182"/>
      <c r="QSI347" s="182"/>
      <c r="QSJ347" s="182"/>
      <c r="QSK347" s="182"/>
      <c r="QSL347" s="182"/>
      <c r="QSM347" s="182"/>
      <c r="QSN347" s="182"/>
      <c r="QSO347" s="182"/>
      <c r="QSP347" s="182"/>
      <c r="QSQ347" s="182"/>
      <c r="QSR347" s="182"/>
      <c r="QSS347" s="182"/>
      <c r="QST347" s="182"/>
      <c r="QSU347" s="182"/>
      <c r="QSV347" s="182"/>
      <c r="QSW347" s="182"/>
      <c r="QSX347" s="182"/>
      <c r="QSY347" s="182"/>
      <c r="QSZ347" s="182"/>
      <c r="QTA347" s="182"/>
      <c r="QTB347" s="182"/>
      <c r="QTC347" s="182"/>
      <c r="QTD347" s="182"/>
      <c r="QTE347" s="182"/>
      <c r="QTF347" s="182"/>
      <c r="QTG347" s="182"/>
      <c r="QTH347" s="182"/>
      <c r="QTI347" s="182"/>
      <c r="QTJ347" s="182"/>
      <c r="QTK347" s="182"/>
      <c r="QTL347" s="182"/>
      <c r="QTM347" s="182"/>
      <c r="QTN347" s="182"/>
      <c r="QTO347" s="182"/>
      <c r="QTP347" s="182"/>
      <c r="QTQ347" s="182"/>
      <c r="QTR347" s="182"/>
      <c r="QTS347" s="182"/>
      <c r="QTT347" s="182"/>
      <c r="QTU347" s="182"/>
      <c r="QTV347" s="182"/>
      <c r="QTW347" s="182"/>
      <c r="QTX347" s="182"/>
      <c r="QTY347" s="182"/>
      <c r="QTZ347" s="182"/>
      <c r="QUA347" s="182"/>
      <c r="QUB347" s="182"/>
      <c r="QUC347" s="182"/>
      <c r="QUD347" s="182"/>
      <c r="QUE347" s="182"/>
      <c r="QUF347" s="182"/>
      <c r="QUG347" s="182"/>
      <c r="QUH347" s="182"/>
      <c r="QUI347" s="182"/>
      <c r="QUJ347" s="182"/>
      <c r="QUK347" s="182"/>
      <c r="QUL347" s="182"/>
      <c r="QUM347" s="182"/>
      <c r="QUN347" s="182"/>
      <c r="QUO347" s="182"/>
      <c r="QUP347" s="182"/>
      <c r="QUQ347" s="182"/>
      <c r="QUR347" s="182"/>
      <c r="QUS347" s="182"/>
      <c r="QUT347" s="182"/>
      <c r="QUU347" s="182"/>
      <c r="QUV347" s="182"/>
      <c r="QUW347" s="182"/>
      <c r="QUX347" s="182"/>
      <c r="QUY347" s="182"/>
      <c r="QUZ347" s="182"/>
      <c r="QVA347" s="182"/>
      <c r="QVB347" s="182"/>
      <c r="QVC347" s="182"/>
      <c r="QVD347" s="182"/>
      <c r="QVE347" s="182"/>
      <c r="QVF347" s="182"/>
      <c r="QVG347" s="182"/>
      <c r="QVH347" s="182"/>
      <c r="QVI347" s="182"/>
      <c r="QVJ347" s="182"/>
      <c r="QVK347" s="182"/>
      <c r="QVL347" s="182"/>
      <c r="QVM347" s="182"/>
      <c r="QVN347" s="182"/>
      <c r="QVO347" s="182"/>
      <c r="QVP347" s="182"/>
      <c r="QVQ347" s="182"/>
      <c r="QVR347" s="182"/>
      <c r="QVS347" s="182"/>
      <c r="QVT347" s="182"/>
      <c r="QVU347" s="182"/>
      <c r="QVV347" s="182"/>
      <c r="QVW347" s="182"/>
      <c r="QVX347" s="182"/>
      <c r="QVY347" s="182"/>
      <c r="QVZ347" s="182"/>
      <c r="QWA347" s="182"/>
      <c r="QWB347" s="182"/>
      <c r="QWC347" s="182"/>
      <c r="QWD347" s="182"/>
      <c r="QWE347" s="182"/>
      <c r="QWF347" s="182"/>
      <c r="QWG347" s="182"/>
      <c r="QWH347" s="182"/>
      <c r="QWI347" s="182"/>
      <c r="QWJ347" s="182"/>
      <c r="QWK347" s="182"/>
      <c r="QWL347" s="182"/>
      <c r="QWM347" s="182"/>
      <c r="QWN347" s="182"/>
      <c r="QWO347" s="182"/>
      <c r="QWP347" s="182"/>
      <c r="QWQ347" s="182"/>
      <c r="QWR347" s="182"/>
      <c r="QWS347" s="182"/>
      <c r="QWT347" s="182"/>
      <c r="QWU347" s="182"/>
      <c r="QWV347" s="182"/>
      <c r="QWW347" s="182"/>
      <c r="QWX347" s="182"/>
      <c r="QWY347" s="182"/>
      <c r="QWZ347" s="182"/>
      <c r="QXA347" s="182"/>
      <c r="QXB347" s="182"/>
      <c r="QXC347" s="182"/>
      <c r="QXD347" s="182"/>
      <c r="QXE347" s="182"/>
      <c r="QXF347" s="182"/>
      <c r="QXG347" s="182"/>
      <c r="QXH347" s="182"/>
      <c r="QXI347" s="182"/>
      <c r="QXJ347" s="182"/>
      <c r="QXK347" s="182"/>
      <c r="QXL347" s="182"/>
      <c r="QXM347" s="182"/>
      <c r="QXN347" s="182"/>
      <c r="QXO347" s="182"/>
      <c r="QXP347" s="182"/>
      <c r="QXQ347" s="182"/>
      <c r="QXR347" s="182"/>
      <c r="QXS347" s="182"/>
      <c r="QXT347" s="182"/>
      <c r="QXU347" s="182"/>
      <c r="QXV347" s="182"/>
      <c r="QXW347" s="182"/>
      <c r="QXX347" s="182"/>
      <c r="QXY347" s="182"/>
      <c r="QXZ347" s="182"/>
      <c r="QYA347" s="182"/>
      <c r="QYB347" s="182"/>
      <c r="QYC347" s="182"/>
      <c r="QYD347" s="182"/>
      <c r="QYE347" s="182"/>
      <c r="QYF347" s="182"/>
      <c r="QYG347" s="182"/>
      <c r="QYH347" s="182"/>
      <c r="QYI347" s="182"/>
      <c r="QYJ347" s="182"/>
      <c r="QYK347" s="182"/>
      <c r="QYL347" s="182"/>
      <c r="QYM347" s="182"/>
      <c r="QYN347" s="182"/>
      <c r="QYO347" s="182"/>
      <c r="QYP347" s="182"/>
      <c r="QYQ347" s="182"/>
      <c r="QYR347" s="182"/>
      <c r="QYS347" s="182"/>
      <c r="QYT347" s="182"/>
      <c r="QYU347" s="182"/>
      <c r="QYV347" s="182"/>
      <c r="QYW347" s="182"/>
      <c r="QYX347" s="182"/>
      <c r="QYY347" s="182"/>
      <c r="QYZ347" s="182"/>
      <c r="QZA347" s="182"/>
      <c r="QZB347" s="182"/>
      <c r="QZC347" s="182"/>
      <c r="QZD347" s="182"/>
      <c r="QZE347" s="182"/>
      <c r="QZF347" s="182"/>
      <c r="QZG347" s="182"/>
      <c r="QZH347" s="182"/>
      <c r="QZI347" s="182"/>
      <c r="QZJ347" s="182"/>
      <c r="QZK347" s="182"/>
      <c r="QZL347" s="182"/>
      <c r="QZM347" s="182"/>
      <c r="QZN347" s="182"/>
      <c r="QZO347" s="182"/>
      <c r="QZP347" s="182"/>
      <c r="QZQ347" s="182"/>
      <c r="QZR347" s="182"/>
      <c r="QZS347" s="182"/>
      <c r="QZT347" s="182"/>
      <c r="QZU347" s="182"/>
      <c r="QZV347" s="182"/>
      <c r="QZW347" s="182"/>
      <c r="QZX347" s="182"/>
      <c r="QZY347" s="182"/>
      <c r="QZZ347" s="182"/>
      <c r="RAA347" s="182"/>
      <c r="RAB347" s="182"/>
      <c r="RAC347" s="182"/>
      <c r="RAD347" s="182"/>
      <c r="RAE347" s="182"/>
      <c r="RAF347" s="182"/>
      <c r="RAG347" s="182"/>
      <c r="RAH347" s="182"/>
      <c r="RAI347" s="182"/>
      <c r="RAJ347" s="182"/>
      <c r="RAK347" s="182"/>
      <c r="RAL347" s="182"/>
      <c r="RAM347" s="182"/>
      <c r="RAN347" s="182"/>
      <c r="RAO347" s="182"/>
      <c r="RAP347" s="182"/>
      <c r="RAQ347" s="182"/>
      <c r="RAR347" s="182"/>
      <c r="RAS347" s="182"/>
      <c r="RAT347" s="182"/>
      <c r="RAU347" s="182"/>
      <c r="RAV347" s="182"/>
      <c r="RAW347" s="182"/>
      <c r="RAX347" s="182"/>
      <c r="RAY347" s="182"/>
      <c r="RAZ347" s="182"/>
      <c r="RBA347" s="182"/>
      <c r="RBB347" s="182"/>
      <c r="RBC347" s="182"/>
      <c r="RBD347" s="182"/>
      <c r="RBE347" s="182"/>
      <c r="RBF347" s="182"/>
      <c r="RBG347" s="182"/>
      <c r="RBH347" s="182"/>
      <c r="RBI347" s="182"/>
      <c r="RBJ347" s="182"/>
      <c r="RBK347" s="182"/>
      <c r="RBL347" s="182"/>
      <c r="RBM347" s="182"/>
      <c r="RBN347" s="182"/>
      <c r="RBO347" s="182"/>
      <c r="RBP347" s="182"/>
      <c r="RBQ347" s="182"/>
      <c r="RBR347" s="182"/>
      <c r="RBS347" s="182"/>
      <c r="RBT347" s="182"/>
      <c r="RBU347" s="182"/>
      <c r="RBV347" s="182"/>
      <c r="RBW347" s="182"/>
      <c r="RBX347" s="182"/>
      <c r="RBY347" s="182"/>
      <c r="RBZ347" s="182"/>
      <c r="RCA347" s="182"/>
      <c r="RCB347" s="182"/>
      <c r="RCC347" s="182"/>
      <c r="RCD347" s="182"/>
      <c r="RCE347" s="182"/>
      <c r="RCF347" s="182"/>
      <c r="RCG347" s="182"/>
      <c r="RCH347" s="182"/>
      <c r="RCI347" s="182"/>
      <c r="RCJ347" s="182"/>
      <c r="RCK347" s="182"/>
      <c r="RCL347" s="182"/>
      <c r="RCM347" s="182"/>
      <c r="RCN347" s="182"/>
      <c r="RCO347" s="182"/>
      <c r="RCP347" s="182"/>
      <c r="RCQ347" s="182"/>
      <c r="RCR347" s="182"/>
      <c r="RCS347" s="182"/>
      <c r="RCT347" s="182"/>
      <c r="RCU347" s="182"/>
      <c r="RCV347" s="182"/>
      <c r="RCW347" s="182"/>
      <c r="RCX347" s="182"/>
      <c r="RCY347" s="182"/>
      <c r="RCZ347" s="182"/>
      <c r="RDA347" s="182"/>
      <c r="RDB347" s="182"/>
      <c r="RDC347" s="182"/>
      <c r="RDD347" s="182"/>
      <c r="RDE347" s="182"/>
      <c r="RDF347" s="182"/>
      <c r="RDG347" s="182"/>
      <c r="RDH347" s="182"/>
      <c r="RDI347" s="182"/>
      <c r="RDJ347" s="182"/>
      <c r="RDK347" s="182"/>
      <c r="RDL347" s="182"/>
      <c r="RDM347" s="182"/>
      <c r="RDN347" s="182"/>
      <c r="RDO347" s="182"/>
      <c r="RDP347" s="182"/>
      <c r="RDQ347" s="182"/>
      <c r="RDR347" s="182"/>
      <c r="RDS347" s="182"/>
      <c r="RDT347" s="182"/>
      <c r="RDU347" s="182"/>
      <c r="RDV347" s="182"/>
      <c r="RDW347" s="182"/>
      <c r="RDX347" s="182"/>
      <c r="RDY347" s="182"/>
      <c r="RDZ347" s="182"/>
      <c r="REA347" s="182"/>
      <c r="REB347" s="182"/>
      <c r="REC347" s="182"/>
      <c r="RED347" s="182"/>
      <c r="REE347" s="182"/>
      <c r="REF347" s="182"/>
      <c r="REG347" s="182"/>
      <c r="REH347" s="182"/>
      <c r="REI347" s="182"/>
      <c r="REJ347" s="182"/>
      <c r="REK347" s="182"/>
      <c r="REL347" s="182"/>
      <c r="REM347" s="182"/>
      <c r="REN347" s="182"/>
      <c r="REO347" s="182"/>
      <c r="REP347" s="182"/>
      <c r="REQ347" s="182"/>
      <c r="RER347" s="182"/>
      <c r="RES347" s="182"/>
      <c r="RET347" s="182"/>
      <c r="REU347" s="182"/>
      <c r="REV347" s="182"/>
      <c r="REW347" s="182"/>
      <c r="REX347" s="182"/>
      <c r="REY347" s="182"/>
      <c r="REZ347" s="182"/>
      <c r="RFA347" s="182"/>
      <c r="RFB347" s="182"/>
      <c r="RFC347" s="182"/>
      <c r="RFD347" s="182"/>
      <c r="RFE347" s="182"/>
      <c r="RFF347" s="182"/>
      <c r="RFG347" s="182"/>
      <c r="RFH347" s="182"/>
      <c r="RFI347" s="182"/>
      <c r="RFJ347" s="182"/>
      <c r="RFK347" s="182"/>
      <c r="RFL347" s="182"/>
      <c r="RFM347" s="182"/>
      <c r="RFN347" s="182"/>
      <c r="RFO347" s="182"/>
      <c r="RFP347" s="182"/>
      <c r="RFQ347" s="182"/>
      <c r="RFR347" s="182"/>
      <c r="RFS347" s="182"/>
      <c r="RFT347" s="182"/>
      <c r="RFU347" s="182"/>
      <c r="RFV347" s="182"/>
      <c r="RFW347" s="182"/>
      <c r="RFX347" s="182"/>
      <c r="RFY347" s="182"/>
      <c r="RFZ347" s="182"/>
      <c r="RGA347" s="182"/>
      <c r="RGB347" s="182"/>
      <c r="RGC347" s="182"/>
      <c r="RGD347" s="182"/>
      <c r="RGE347" s="182"/>
      <c r="RGF347" s="182"/>
      <c r="RGG347" s="182"/>
      <c r="RGH347" s="182"/>
      <c r="RGI347" s="182"/>
      <c r="RGJ347" s="182"/>
      <c r="RGK347" s="182"/>
      <c r="RGL347" s="182"/>
      <c r="RGM347" s="182"/>
      <c r="RGN347" s="182"/>
      <c r="RGO347" s="182"/>
      <c r="RGP347" s="182"/>
      <c r="RGQ347" s="182"/>
      <c r="RGR347" s="182"/>
      <c r="RGS347" s="182"/>
      <c r="RGT347" s="182"/>
      <c r="RGU347" s="182"/>
      <c r="RGV347" s="182"/>
      <c r="RGW347" s="182"/>
      <c r="RGX347" s="182"/>
      <c r="RGY347" s="182"/>
      <c r="RGZ347" s="182"/>
      <c r="RHA347" s="182"/>
      <c r="RHB347" s="182"/>
      <c r="RHC347" s="182"/>
      <c r="RHD347" s="182"/>
      <c r="RHE347" s="182"/>
      <c r="RHF347" s="182"/>
      <c r="RHG347" s="182"/>
      <c r="RHH347" s="182"/>
      <c r="RHI347" s="182"/>
      <c r="RHJ347" s="182"/>
      <c r="RHK347" s="182"/>
      <c r="RHL347" s="182"/>
      <c r="RHM347" s="182"/>
      <c r="RHN347" s="182"/>
      <c r="RHO347" s="182"/>
      <c r="RHP347" s="182"/>
      <c r="RHQ347" s="182"/>
      <c r="RHR347" s="182"/>
      <c r="RHS347" s="182"/>
      <c r="RHT347" s="182"/>
      <c r="RHU347" s="182"/>
      <c r="RHV347" s="182"/>
      <c r="RHW347" s="182"/>
      <c r="RHX347" s="182"/>
      <c r="RHY347" s="182"/>
      <c r="RHZ347" s="182"/>
      <c r="RIA347" s="182"/>
      <c r="RIB347" s="182"/>
      <c r="RIC347" s="182"/>
      <c r="RID347" s="182"/>
      <c r="RIE347" s="182"/>
      <c r="RIF347" s="182"/>
      <c r="RIG347" s="182"/>
      <c r="RIH347" s="182"/>
      <c r="RII347" s="182"/>
      <c r="RIJ347" s="182"/>
      <c r="RIK347" s="182"/>
      <c r="RIL347" s="182"/>
      <c r="RIM347" s="182"/>
      <c r="RIN347" s="182"/>
      <c r="RIO347" s="182"/>
      <c r="RIP347" s="182"/>
      <c r="RIQ347" s="182"/>
      <c r="RIR347" s="182"/>
      <c r="RIS347" s="182"/>
      <c r="RIT347" s="182"/>
      <c r="RIU347" s="182"/>
      <c r="RIV347" s="182"/>
      <c r="RIW347" s="182"/>
      <c r="RIX347" s="182"/>
      <c r="RIY347" s="182"/>
      <c r="RIZ347" s="182"/>
      <c r="RJA347" s="182"/>
      <c r="RJB347" s="182"/>
      <c r="RJC347" s="182"/>
      <c r="RJD347" s="182"/>
      <c r="RJE347" s="182"/>
      <c r="RJF347" s="182"/>
      <c r="RJG347" s="182"/>
      <c r="RJH347" s="182"/>
      <c r="RJI347" s="182"/>
      <c r="RJJ347" s="182"/>
      <c r="RJK347" s="182"/>
      <c r="RJL347" s="182"/>
      <c r="RJM347" s="182"/>
      <c r="RJN347" s="182"/>
      <c r="RJO347" s="182"/>
      <c r="RJP347" s="182"/>
      <c r="RJQ347" s="182"/>
      <c r="RJR347" s="182"/>
      <c r="RJS347" s="182"/>
      <c r="RJT347" s="182"/>
      <c r="RJU347" s="182"/>
      <c r="RJV347" s="182"/>
      <c r="RJW347" s="182"/>
      <c r="RJX347" s="182"/>
      <c r="RJY347" s="182"/>
      <c r="RJZ347" s="182"/>
      <c r="RKA347" s="182"/>
      <c r="RKB347" s="182"/>
      <c r="RKC347" s="182"/>
      <c r="RKD347" s="182"/>
      <c r="RKE347" s="182"/>
      <c r="RKF347" s="182"/>
      <c r="RKG347" s="182"/>
      <c r="RKH347" s="182"/>
      <c r="RKI347" s="182"/>
      <c r="RKJ347" s="182"/>
      <c r="RKK347" s="182"/>
      <c r="RKL347" s="182"/>
      <c r="RKM347" s="182"/>
      <c r="RKN347" s="182"/>
      <c r="RKO347" s="182"/>
      <c r="RKP347" s="182"/>
      <c r="RKQ347" s="182"/>
      <c r="RKR347" s="182"/>
      <c r="RKS347" s="182"/>
      <c r="RKT347" s="182"/>
      <c r="RKU347" s="182"/>
      <c r="RKV347" s="182"/>
      <c r="RKW347" s="182"/>
      <c r="RKX347" s="182"/>
      <c r="RKY347" s="182"/>
      <c r="RKZ347" s="182"/>
      <c r="RLA347" s="182"/>
      <c r="RLB347" s="182"/>
      <c r="RLC347" s="182"/>
      <c r="RLD347" s="182"/>
      <c r="RLE347" s="182"/>
      <c r="RLF347" s="182"/>
      <c r="RLG347" s="182"/>
      <c r="RLH347" s="182"/>
      <c r="RLI347" s="182"/>
      <c r="RLJ347" s="182"/>
      <c r="RLK347" s="182"/>
      <c r="RLL347" s="182"/>
      <c r="RLM347" s="182"/>
      <c r="RLN347" s="182"/>
      <c r="RLO347" s="182"/>
      <c r="RLP347" s="182"/>
      <c r="RLQ347" s="182"/>
      <c r="RLR347" s="182"/>
      <c r="RLS347" s="182"/>
      <c r="RLT347" s="182"/>
      <c r="RLU347" s="182"/>
      <c r="RLV347" s="182"/>
      <c r="RLW347" s="182"/>
      <c r="RLX347" s="182"/>
      <c r="RLY347" s="182"/>
      <c r="RLZ347" s="182"/>
      <c r="RMA347" s="182"/>
      <c r="RMB347" s="182"/>
      <c r="RMC347" s="182"/>
      <c r="RMD347" s="182"/>
      <c r="RME347" s="182"/>
      <c r="RMF347" s="182"/>
      <c r="RMG347" s="182"/>
      <c r="RMH347" s="182"/>
      <c r="RMI347" s="182"/>
      <c r="RMJ347" s="182"/>
      <c r="RMK347" s="182"/>
      <c r="RML347" s="182"/>
      <c r="RMM347" s="182"/>
      <c r="RMN347" s="182"/>
      <c r="RMO347" s="182"/>
      <c r="RMP347" s="182"/>
      <c r="RMQ347" s="182"/>
      <c r="RMR347" s="182"/>
      <c r="RMS347" s="182"/>
      <c r="RMT347" s="182"/>
      <c r="RMU347" s="182"/>
      <c r="RMV347" s="182"/>
      <c r="RMW347" s="182"/>
      <c r="RMX347" s="182"/>
      <c r="RMY347" s="182"/>
      <c r="RMZ347" s="182"/>
      <c r="RNA347" s="182"/>
      <c r="RNB347" s="182"/>
      <c r="RNC347" s="182"/>
      <c r="RND347" s="182"/>
      <c r="RNE347" s="182"/>
      <c r="RNF347" s="182"/>
      <c r="RNG347" s="182"/>
      <c r="RNH347" s="182"/>
      <c r="RNI347" s="182"/>
      <c r="RNJ347" s="182"/>
      <c r="RNK347" s="182"/>
      <c r="RNL347" s="182"/>
      <c r="RNM347" s="182"/>
      <c r="RNN347" s="182"/>
      <c r="RNO347" s="182"/>
      <c r="RNP347" s="182"/>
      <c r="RNQ347" s="182"/>
      <c r="RNR347" s="182"/>
      <c r="RNS347" s="182"/>
      <c r="RNT347" s="182"/>
      <c r="RNU347" s="182"/>
      <c r="RNV347" s="182"/>
      <c r="RNW347" s="182"/>
      <c r="RNX347" s="182"/>
      <c r="RNY347" s="182"/>
      <c r="RNZ347" s="182"/>
      <c r="ROA347" s="182"/>
      <c r="ROB347" s="182"/>
      <c r="ROC347" s="182"/>
      <c r="ROD347" s="182"/>
      <c r="ROE347" s="182"/>
      <c r="ROF347" s="182"/>
      <c r="ROG347" s="182"/>
      <c r="ROH347" s="182"/>
      <c r="ROI347" s="182"/>
      <c r="ROJ347" s="182"/>
      <c r="ROK347" s="182"/>
      <c r="ROL347" s="182"/>
      <c r="ROM347" s="182"/>
      <c r="RON347" s="182"/>
      <c r="ROO347" s="182"/>
      <c r="ROP347" s="182"/>
      <c r="ROQ347" s="182"/>
      <c r="ROR347" s="182"/>
      <c r="ROS347" s="182"/>
      <c r="ROT347" s="182"/>
      <c r="ROU347" s="182"/>
      <c r="ROV347" s="182"/>
      <c r="ROW347" s="182"/>
      <c r="ROX347" s="182"/>
      <c r="ROY347" s="182"/>
      <c r="ROZ347" s="182"/>
      <c r="RPA347" s="182"/>
      <c r="RPB347" s="182"/>
      <c r="RPC347" s="182"/>
      <c r="RPD347" s="182"/>
      <c r="RPE347" s="182"/>
      <c r="RPF347" s="182"/>
      <c r="RPG347" s="182"/>
      <c r="RPH347" s="182"/>
      <c r="RPI347" s="182"/>
      <c r="RPJ347" s="182"/>
      <c r="RPK347" s="182"/>
      <c r="RPL347" s="182"/>
      <c r="RPM347" s="182"/>
      <c r="RPN347" s="182"/>
      <c r="RPO347" s="182"/>
      <c r="RPP347" s="182"/>
      <c r="RPQ347" s="182"/>
      <c r="RPR347" s="182"/>
      <c r="RPS347" s="182"/>
      <c r="RPT347" s="182"/>
      <c r="RPU347" s="182"/>
      <c r="RPV347" s="182"/>
      <c r="RPW347" s="182"/>
      <c r="RPX347" s="182"/>
      <c r="RPY347" s="182"/>
      <c r="RPZ347" s="182"/>
      <c r="RQA347" s="182"/>
      <c r="RQB347" s="182"/>
      <c r="RQC347" s="182"/>
      <c r="RQD347" s="182"/>
      <c r="RQE347" s="182"/>
      <c r="RQF347" s="182"/>
      <c r="RQG347" s="182"/>
      <c r="RQH347" s="182"/>
      <c r="RQI347" s="182"/>
      <c r="RQJ347" s="182"/>
      <c r="RQK347" s="182"/>
      <c r="RQL347" s="182"/>
      <c r="RQM347" s="182"/>
      <c r="RQN347" s="182"/>
      <c r="RQO347" s="182"/>
      <c r="RQP347" s="182"/>
      <c r="RQQ347" s="182"/>
      <c r="RQR347" s="182"/>
      <c r="RQS347" s="182"/>
      <c r="RQT347" s="182"/>
      <c r="RQU347" s="182"/>
      <c r="RQV347" s="182"/>
      <c r="RQW347" s="182"/>
      <c r="RQX347" s="182"/>
      <c r="RQY347" s="182"/>
      <c r="RQZ347" s="182"/>
      <c r="RRA347" s="182"/>
      <c r="RRB347" s="182"/>
      <c r="RRC347" s="182"/>
      <c r="RRD347" s="182"/>
      <c r="RRE347" s="182"/>
      <c r="RRF347" s="182"/>
      <c r="RRG347" s="182"/>
      <c r="RRH347" s="182"/>
      <c r="RRI347" s="182"/>
      <c r="RRJ347" s="182"/>
      <c r="RRK347" s="182"/>
      <c r="RRL347" s="182"/>
      <c r="RRM347" s="182"/>
      <c r="RRN347" s="182"/>
      <c r="RRO347" s="182"/>
      <c r="RRP347" s="182"/>
      <c r="RRQ347" s="182"/>
      <c r="RRR347" s="182"/>
      <c r="RRS347" s="182"/>
      <c r="RRT347" s="182"/>
      <c r="RRU347" s="182"/>
      <c r="RRV347" s="182"/>
      <c r="RRW347" s="182"/>
      <c r="RRX347" s="182"/>
      <c r="RRY347" s="182"/>
      <c r="RRZ347" s="182"/>
      <c r="RSA347" s="182"/>
      <c r="RSB347" s="182"/>
      <c r="RSC347" s="182"/>
      <c r="RSD347" s="182"/>
      <c r="RSE347" s="182"/>
      <c r="RSF347" s="182"/>
      <c r="RSG347" s="182"/>
      <c r="RSH347" s="182"/>
      <c r="RSI347" s="182"/>
      <c r="RSJ347" s="182"/>
      <c r="RSK347" s="182"/>
      <c r="RSL347" s="182"/>
      <c r="RSM347" s="182"/>
      <c r="RSN347" s="182"/>
      <c r="RSO347" s="182"/>
      <c r="RSP347" s="182"/>
      <c r="RSQ347" s="182"/>
      <c r="RSR347" s="182"/>
      <c r="RSS347" s="182"/>
      <c r="RST347" s="182"/>
      <c r="RSU347" s="182"/>
      <c r="RSV347" s="182"/>
      <c r="RSW347" s="182"/>
      <c r="RSX347" s="182"/>
      <c r="RSY347" s="182"/>
      <c r="RSZ347" s="182"/>
      <c r="RTA347" s="182"/>
      <c r="RTB347" s="182"/>
      <c r="RTC347" s="182"/>
      <c r="RTD347" s="182"/>
      <c r="RTE347" s="182"/>
      <c r="RTF347" s="182"/>
      <c r="RTG347" s="182"/>
      <c r="RTH347" s="182"/>
      <c r="RTI347" s="182"/>
      <c r="RTJ347" s="182"/>
      <c r="RTK347" s="182"/>
      <c r="RTL347" s="182"/>
      <c r="RTM347" s="182"/>
      <c r="RTN347" s="182"/>
      <c r="RTO347" s="182"/>
      <c r="RTP347" s="182"/>
      <c r="RTQ347" s="182"/>
      <c r="RTR347" s="182"/>
      <c r="RTS347" s="182"/>
      <c r="RTT347" s="182"/>
      <c r="RTU347" s="182"/>
      <c r="RTV347" s="182"/>
      <c r="RTW347" s="182"/>
      <c r="RTX347" s="182"/>
      <c r="RTY347" s="182"/>
      <c r="RTZ347" s="182"/>
      <c r="RUA347" s="182"/>
      <c r="RUB347" s="182"/>
      <c r="RUC347" s="182"/>
      <c r="RUD347" s="182"/>
      <c r="RUE347" s="182"/>
      <c r="RUF347" s="182"/>
      <c r="RUG347" s="182"/>
      <c r="RUH347" s="182"/>
      <c r="RUI347" s="182"/>
      <c r="RUJ347" s="182"/>
      <c r="RUK347" s="182"/>
      <c r="RUL347" s="182"/>
      <c r="RUM347" s="182"/>
      <c r="RUN347" s="182"/>
      <c r="RUO347" s="182"/>
      <c r="RUP347" s="182"/>
      <c r="RUQ347" s="182"/>
      <c r="RUR347" s="182"/>
      <c r="RUS347" s="182"/>
      <c r="RUT347" s="182"/>
      <c r="RUU347" s="182"/>
      <c r="RUV347" s="182"/>
      <c r="RUW347" s="182"/>
      <c r="RUX347" s="182"/>
      <c r="RUY347" s="182"/>
      <c r="RUZ347" s="182"/>
      <c r="RVA347" s="182"/>
      <c r="RVB347" s="182"/>
      <c r="RVC347" s="182"/>
      <c r="RVD347" s="182"/>
      <c r="RVE347" s="182"/>
      <c r="RVF347" s="182"/>
      <c r="RVG347" s="182"/>
      <c r="RVH347" s="182"/>
      <c r="RVI347" s="182"/>
      <c r="RVJ347" s="182"/>
      <c r="RVK347" s="182"/>
      <c r="RVL347" s="182"/>
      <c r="RVM347" s="182"/>
      <c r="RVN347" s="182"/>
      <c r="RVO347" s="182"/>
      <c r="RVP347" s="182"/>
      <c r="RVQ347" s="182"/>
      <c r="RVR347" s="182"/>
      <c r="RVS347" s="182"/>
      <c r="RVT347" s="182"/>
      <c r="RVU347" s="182"/>
      <c r="RVV347" s="182"/>
      <c r="RVW347" s="182"/>
      <c r="RVX347" s="182"/>
      <c r="RVY347" s="182"/>
      <c r="RVZ347" s="182"/>
      <c r="RWA347" s="182"/>
      <c r="RWB347" s="182"/>
      <c r="RWC347" s="182"/>
      <c r="RWD347" s="182"/>
      <c r="RWE347" s="182"/>
      <c r="RWF347" s="182"/>
      <c r="RWG347" s="182"/>
      <c r="RWH347" s="182"/>
      <c r="RWI347" s="182"/>
      <c r="RWJ347" s="182"/>
      <c r="RWK347" s="182"/>
      <c r="RWL347" s="182"/>
      <c r="RWM347" s="182"/>
      <c r="RWN347" s="182"/>
      <c r="RWO347" s="182"/>
      <c r="RWP347" s="182"/>
      <c r="RWQ347" s="182"/>
      <c r="RWR347" s="182"/>
      <c r="RWS347" s="182"/>
      <c r="RWT347" s="182"/>
      <c r="RWU347" s="182"/>
      <c r="RWV347" s="182"/>
      <c r="RWW347" s="182"/>
      <c r="RWX347" s="182"/>
      <c r="RWY347" s="182"/>
      <c r="RWZ347" s="182"/>
      <c r="RXA347" s="182"/>
      <c r="RXB347" s="182"/>
      <c r="RXC347" s="182"/>
      <c r="RXD347" s="182"/>
      <c r="RXE347" s="182"/>
      <c r="RXF347" s="182"/>
      <c r="RXG347" s="182"/>
      <c r="RXH347" s="182"/>
      <c r="RXI347" s="182"/>
      <c r="RXJ347" s="182"/>
      <c r="RXK347" s="182"/>
      <c r="RXL347" s="182"/>
      <c r="RXM347" s="182"/>
      <c r="RXN347" s="182"/>
      <c r="RXO347" s="182"/>
      <c r="RXP347" s="182"/>
      <c r="RXQ347" s="182"/>
      <c r="RXR347" s="182"/>
      <c r="RXS347" s="182"/>
      <c r="RXT347" s="182"/>
      <c r="RXU347" s="182"/>
      <c r="RXV347" s="182"/>
      <c r="RXW347" s="182"/>
      <c r="RXX347" s="182"/>
      <c r="RXY347" s="182"/>
      <c r="RXZ347" s="182"/>
      <c r="RYA347" s="182"/>
      <c r="RYB347" s="182"/>
      <c r="RYC347" s="182"/>
      <c r="RYD347" s="182"/>
      <c r="RYE347" s="182"/>
      <c r="RYF347" s="182"/>
      <c r="RYG347" s="182"/>
      <c r="RYH347" s="182"/>
      <c r="RYI347" s="182"/>
      <c r="RYJ347" s="182"/>
      <c r="RYK347" s="182"/>
      <c r="RYL347" s="182"/>
      <c r="RYM347" s="182"/>
      <c r="RYN347" s="182"/>
      <c r="RYO347" s="182"/>
      <c r="RYP347" s="182"/>
      <c r="RYQ347" s="182"/>
      <c r="RYR347" s="182"/>
      <c r="RYS347" s="182"/>
      <c r="RYT347" s="182"/>
      <c r="RYU347" s="182"/>
      <c r="RYV347" s="182"/>
      <c r="RYW347" s="182"/>
      <c r="RYX347" s="182"/>
      <c r="RYY347" s="182"/>
      <c r="RYZ347" s="182"/>
      <c r="RZA347" s="182"/>
      <c r="RZB347" s="182"/>
      <c r="RZC347" s="182"/>
      <c r="RZD347" s="182"/>
      <c r="RZE347" s="182"/>
      <c r="RZF347" s="182"/>
      <c r="RZG347" s="182"/>
      <c r="RZH347" s="182"/>
      <c r="RZI347" s="182"/>
      <c r="RZJ347" s="182"/>
      <c r="RZK347" s="182"/>
      <c r="RZL347" s="182"/>
      <c r="RZM347" s="182"/>
      <c r="RZN347" s="182"/>
      <c r="RZO347" s="182"/>
      <c r="RZP347" s="182"/>
      <c r="RZQ347" s="182"/>
      <c r="RZR347" s="182"/>
      <c r="RZS347" s="182"/>
      <c r="RZT347" s="182"/>
      <c r="RZU347" s="182"/>
      <c r="RZV347" s="182"/>
      <c r="RZW347" s="182"/>
      <c r="RZX347" s="182"/>
      <c r="RZY347" s="182"/>
      <c r="RZZ347" s="182"/>
      <c r="SAA347" s="182"/>
      <c r="SAB347" s="182"/>
      <c r="SAC347" s="182"/>
      <c r="SAD347" s="182"/>
      <c r="SAE347" s="182"/>
      <c r="SAF347" s="182"/>
      <c r="SAG347" s="182"/>
      <c r="SAH347" s="182"/>
      <c r="SAI347" s="182"/>
      <c r="SAJ347" s="182"/>
      <c r="SAK347" s="182"/>
      <c r="SAL347" s="182"/>
      <c r="SAM347" s="182"/>
      <c r="SAN347" s="182"/>
      <c r="SAO347" s="182"/>
      <c r="SAP347" s="182"/>
      <c r="SAQ347" s="182"/>
      <c r="SAR347" s="182"/>
      <c r="SAS347" s="182"/>
      <c r="SAT347" s="182"/>
      <c r="SAU347" s="182"/>
      <c r="SAV347" s="182"/>
      <c r="SAW347" s="182"/>
      <c r="SAX347" s="182"/>
      <c r="SAY347" s="182"/>
      <c r="SAZ347" s="182"/>
      <c r="SBA347" s="182"/>
      <c r="SBB347" s="182"/>
      <c r="SBC347" s="182"/>
      <c r="SBD347" s="182"/>
      <c r="SBE347" s="182"/>
      <c r="SBF347" s="182"/>
      <c r="SBG347" s="182"/>
      <c r="SBH347" s="182"/>
      <c r="SBI347" s="182"/>
      <c r="SBJ347" s="182"/>
      <c r="SBK347" s="182"/>
      <c r="SBL347" s="182"/>
      <c r="SBM347" s="182"/>
      <c r="SBN347" s="182"/>
      <c r="SBO347" s="182"/>
      <c r="SBP347" s="182"/>
      <c r="SBQ347" s="182"/>
      <c r="SBR347" s="182"/>
      <c r="SBS347" s="182"/>
      <c r="SBT347" s="182"/>
      <c r="SBU347" s="182"/>
      <c r="SBV347" s="182"/>
      <c r="SBW347" s="182"/>
      <c r="SBX347" s="182"/>
      <c r="SBY347" s="182"/>
      <c r="SBZ347" s="182"/>
      <c r="SCA347" s="182"/>
      <c r="SCB347" s="182"/>
      <c r="SCC347" s="182"/>
      <c r="SCD347" s="182"/>
      <c r="SCE347" s="182"/>
      <c r="SCF347" s="182"/>
      <c r="SCG347" s="182"/>
      <c r="SCH347" s="182"/>
      <c r="SCI347" s="182"/>
      <c r="SCJ347" s="182"/>
      <c r="SCK347" s="182"/>
      <c r="SCL347" s="182"/>
      <c r="SCM347" s="182"/>
      <c r="SCN347" s="182"/>
      <c r="SCO347" s="182"/>
      <c r="SCP347" s="182"/>
      <c r="SCQ347" s="182"/>
      <c r="SCR347" s="182"/>
      <c r="SCS347" s="182"/>
      <c r="SCT347" s="182"/>
      <c r="SCU347" s="182"/>
      <c r="SCV347" s="182"/>
      <c r="SCW347" s="182"/>
      <c r="SCX347" s="182"/>
      <c r="SCY347" s="182"/>
      <c r="SCZ347" s="182"/>
      <c r="SDA347" s="182"/>
      <c r="SDB347" s="182"/>
      <c r="SDC347" s="182"/>
      <c r="SDD347" s="182"/>
      <c r="SDE347" s="182"/>
      <c r="SDF347" s="182"/>
      <c r="SDG347" s="182"/>
      <c r="SDH347" s="182"/>
      <c r="SDI347" s="182"/>
      <c r="SDJ347" s="182"/>
      <c r="SDK347" s="182"/>
      <c r="SDL347" s="182"/>
      <c r="SDM347" s="182"/>
      <c r="SDN347" s="182"/>
      <c r="SDO347" s="182"/>
      <c r="SDP347" s="182"/>
      <c r="SDQ347" s="182"/>
      <c r="SDR347" s="182"/>
      <c r="SDS347" s="182"/>
      <c r="SDT347" s="182"/>
      <c r="SDU347" s="182"/>
      <c r="SDV347" s="182"/>
      <c r="SDW347" s="182"/>
      <c r="SDX347" s="182"/>
      <c r="SDY347" s="182"/>
      <c r="SDZ347" s="182"/>
      <c r="SEA347" s="182"/>
      <c r="SEB347" s="182"/>
      <c r="SEC347" s="182"/>
      <c r="SED347" s="182"/>
      <c r="SEE347" s="182"/>
      <c r="SEF347" s="182"/>
      <c r="SEG347" s="182"/>
      <c r="SEH347" s="182"/>
      <c r="SEI347" s="182"/>
      <c r="SEJ347" s="182"/>
      <c r="SEK347" s="182"/>
      <c r="SEL347" s="182"/>
      <c r="SEM347" s="182"/>
      <c r="SEN347" s="182"/>
      <c r="SEO347" s="182"/>
      <c r="SEP347" s="182"/>
      <c r="SEQ347" s="182"/>
      <c r="SER347" s="182"/>
      <c r="SES347" s="182"/>
      <c r="SET347" s="182"/>
      <c r="SEU347" s="182"/>
      <c r="SEV347" s="182"/>
      <c r="SEW347" s="182"/>
      <c r="SEX347" s="182"/>
      <c r="SEY347" s="182"/>
      <c r="SEZ347" s="182"/>
      <c r="SFA347" s="182"/>
      <c r="SFB347" s="182"/>
      <c r="SFC347" s="182"/>
      <c r="SFD347" s="182"/>
      <c r="SFE347" s="182"/>
      <c r="SFF347" s="182"/>
      <c r="SFG347" s="182"/>
      <c r="SFH347" s="182"/>
      <c r="SFI347" s="182"/>
      <c r="SFJ347" s="182"/>
      <c r="SFK347" s="182"/>
      <c r="SFL347" s="182"/>
      <c r="SFM347" s="182"/>
      <c r="SFN347" s="182"/>
      <c r="SFO347" s="182"/>
      <c r="SFP347" s="182"/>
      <c r="SFQ347" s="182"/>
      <c r="SFR347" s="182"/>
      <c r="SFS347" s="182"/>
      <c r="SFT347" s="182"/>
      <c r="SFU347" s="182"/>
      <c r="SFV347" s="182"/>
      <c r="SFW347" s="182"/>
      <c r="SFX347" s="182"/>
      <c r="SFY347" s="182"/>
      <c r="SFZ347" s="182"/>
      <c r="SGA347" s="182"/>
      <c r="SGB347" s="182"/>
      <c r="SGC347" s="182"/>
      <c r="SGD347" s="182"/>
      <c r="SGE347" s="182"/>
      <c r="SGF347" s="182"/>
      <c r="SGG347" s="182"/>
      <c r="SGH347" s="182"/>
      <c r="SGI347" s="182"/>
      <c r="SGJ347" s="182"/>
      <c r="SGK347" s="182"/>
      <c r="SGL347" s="182"/>
      <c r="SGM347" s="182"/>
      <c r="SGN347" s="182"/>
      <c r="SGO347" s="182"/>
      <c r="SGP347" s="182"/>
      <c r="SGQ347" s="182"/>
      <c r="SGR347" s="182"/>
      <c r="SGS347" s="182"/>
      <c r="SGT347" s="182"/>
      <c r="SGU347" s="182"/>
      <c r="SGV347" s="182"/>
      <c r="SGW347" s="182"/>
      <c r="SGX347" s="182"/>
      <c r="SGY347" s="182"/>
      <c r="SGZ347" s="182"/>
      <c r="SHA347" s="182"/>
      <c r="SHB347" s="182"/>
      <c r="SHC347" s="182"/>
      <c r="SHD347" s="182"/>
      <c r="SHE347" s="182"/>
      <c r="SHF347" s="182"/>
      <c r="SHG347" s="182"/>
      <c r="SHH347" s="182"/>
      <c r="SHI347" s="182"/>
      <c r="SHJ347" s="182"/>
      <c r="SHK347" s="182"/>
      <c r="SHL347" s="182"/>
      <c r="SHM347" s="182"/>
      <c r="SHN347" s="182"/>
      <c r="SHO347" s="182"/>
      <c r="SHP347" s="182"/>
      <c r="SHQ347" s="182"/>
      <c r="SHR347" s="182"/>
      <c r="SHS347" s="182"/>
      <c r="SHT347" s="182"/>
      <c r="SHU347" s="182"/>
      <c r="SHV347" s="182"/>
      <c r="SHW347" s="182"/>
      <c r="SHX347" s="182"/>
      <c r="SHY347" s="182"/>
      <c r="SHZ347" s="182"/>
      <c r="SIA347" s="182"/>
      <c r="SIB347" s="182"/>
      <c r="SIC347" s="182"/>
      <c r="SID347" s="182"/>
      <c r="SIE347" s="182"/>
      <c r="SIF347" s="182"/>
      <c r="SIG347" s="182"/>
      <c r="SIH347" s="182"/>
      <c r="SII347" s="182"/>
      <c r="SIJ347" s="182"/>
      <c r="SIK347" s="182"/>
      <c r="SIL347" s="182"/>
      <c r="SIM347" s="182"/>
      <c r="SIN347" s="182"/>
      <c r="SIO347" s="182"/>
      <c r="SIP347" s="182"/>
      <c r="SIQ347" s="182"/>
      <c r="SIR347" s="182"/>
      <c r="SIS347" s="182"/>
      <c r="SIT347" s="182"/>
      <c r="SIU347" s="182"/>
      <c r="SIV347" s="182"/>
      <c r="SIW347" s="182"/>
      <c r="SIX347" s="182"/>
      <c r="SIY347" s="182"/>
      <c r="SIZ347" s="182"/>
      <c r="SJA347" s="182"/>
      <c r="SJB347" s="182"/>
      <c r="SJC347" s="182"/>
      <c r="SJD347" s="182"/>
      <c r="SJE347" s="182"/>
      <c r="SJF347" s="182"/>
      <c r="SJG347" s="182"/>
      <c r="SJH347" s="182"/>
      <c r="SJI347" s="182"/>
      <c r="SJJ347" s="182"/>
      <c r="SJK347" s="182"/>
      <c r="SJL347" s="182"/>
      <c r="SJM347" s="182"/>
      <c r="SJN347" s="182"/>
      <c r="SJO347" s="182"/>
      <c r="SJP347" s="182"/>
      <c r="SJQ347" s="182"/>
      <c r="SJR347" s="182"/>
      <c r="SJS347" s="182"/>
      <c r="SJT347" s="182"/>
      <c r="SJU347" s="182"/>
      <c r="SJV347" s="182"/>
      <c r="SJW347" s="182"/>
      <c r="SJX347" s="182"/>
      <c r="SJY347" s="182"/>
      <c r="SJZ347" s="182"/>
      <c r="SKA347" s="182"/>
      <c r="SKB347" s="182"/>
      <c r="SKC347" s="182"/>
      <c r="SKD347" s="182"/>
      <c r="SKE347" s="182"/>
      <c r="SKF347" s="182"/>
      <c r="SKG347" s="182"/>
      <c r="SKH347" s="182"/>
      <c r="SKI347" s="182"/>
      <c r="SKJ347" s="182"/>
      <c r="SKK347" s="182"/>
      <c r="SKL347" s="182"/>
      <c r="SKM347" s="182"/>
      <c r="SKN347" s="182"/>
      <c r="SKO347" s="182"/>
      <c r="SKP347" s="182"/>
      <c r="SKQ347" s="182"/>
      <c r="SKR347" s="182"/>
      <c r="SKS347" s="182"/>
      <c r="SKT347" s="182"/>
      <c r="SKU347" s="182"/>
      <c r="SKV347" s="182"/>
      <c r="SKW347" s="182"/>
      <c r="SKX347" s="182"/>
      <c r="SKY347" s="182"/>
      <c r="SKZ347" s="182"/>
      <c r="SLA347" s="182"/>
      <c r="SLB347" s="182"/>
      <c r="SLC347" s="182"/>
      <c r="SLD347" s="182"/>
      <c r="SLE347" s="182"/>
      <c r="SLF347" s="182"/>
      <c r="SLG347" s="182"/>
      <c r="SLH347" s="182"/>
      <c r="SLI347" s="182"/>
      <c r="SLJ347" s="182"/>
      <c r="SLK347" s="182"/>
      <c r="SLL347" s="182"/>
      <c r="SLM347" s="182"/>
      <c r="SLN347" s="182"/>
      <c r="SLO347" s="182"/>
      <c r="SLP347" s="182"/>
      <c r="SLQ347" s="182"/>
      <c r="SLR347" s="182"/>
      <c r="SLS347" s="182"/>
      <c r="SLT347" s="182"/>
      <c r="SLU347" s="182"/>
      <c r="SLV347" s="182"/>
      <c r="SLW347" s="182"/>
      <c r="SLX347" s="182"/>
      <c r="SLY347" s="182"/>
      <c r="SLZ347" s="182"/>
      <c r="SMA347" s="182"/>
      <c r="SMB347" s="182"/>
      <c r="SMC347" s="182"/>
      <c r="SMD347" s="182"/>
      <c r="SME347" s="182"/>
      <c r="SMF347" s="182"/>
      <c r="SMG347" s="182"/>
      <c r="SMH347" s="182"/>
      <c r="SMI347" s="182"/>
      <c r="SMJ347" s="182"/>
      <c r="SMK347" s="182"/>
      <c r="SML347" s="182"/>
      <c r="SMM347" s="182"/>
      <c r="SMN347" s="182"/>
      <c r="SMO347" s="182"/>
      <c r="SMP347" s="182"/>
      <c r="SMQ347" s="182"/>
      <c r="SMR347" s="182"/>
      <c r="SMS347" s="182"/>
      <c r="SMT347" s="182"/>
      <c r="SMU347" s="182"/>
      <c r="SMV347" s="182"/>
      <c r="SMW347" s="182"/>
      <c r="SMX347" s="182"/>
      <c r="SMY347" s="182"/>
      <c r="SMZ347" s="182"/>
      <c r="SNA347" s="182"/>
      <c r="SNB347" s="182"/>
      <c r="SNC347" s="182"/>
      <c r="SND347" s="182"/>
      <c r="SNE347" s="182"/>
      <c r="SNF347" s="182"/>
      <c r="SNG347" s="182"/>
      <c r="SNH347" s="182"/>
      <c r="SNI347" s="182"/>
      <c r="SNJ347" s="182"/>
      <c r="SNK347" s="182"/>
      <c r="SNL347" s="182"/>
      <c r="SNM347" s="182"/>
      <c r="SNN347" s="182"/>
      <c r="SNO347" s="182"/>
      <c r="SNP347" s="182"/>
      <c r="SNQ347" s="182"/>
      <c r="SNR347" s="182"/>
      <c r="SNS347" s="182"/>
      <c r="SNT347" s="182"/>
      <c r="SNU347" s="182"/>
      <c r="SNV347" s="182"/>
      <c r="SNW347" s="182"/>
      <c r="SNX347" s="182"/>
      <c r="SNY347" s="182"/>
      <c r="SNZ347" s="182"/>
      <c r="SOA347" s="182"/>
      <c r="SOB347" s="182"/>
      <c r="SOC347" s="182"/>
      <c r="SOD347" s="182"/>
      <c r="SOE347" s="182"/>
      <c r="SOF347" s="182"/>
      <c r="SOG347" s="182"/>
      <c r="SOH347" s="182"/>
      <c r="SOI347" s="182"/>
      <c r="SOJ347" s="182"/>
      <c r="SOK347" s="182"/>
      <c r="SOL347" s="182"/>
      <c r="SOM347" s="182"/>
      <c r="SON347" s="182"/>
      <c r="SOO347" s="182"/>
      <c r="SOP347" s="182"/>
      <c r="SOQ347" s="182"/>
      <c r="SOR347" s="182"/>
      <c r="SOS347" s="182"/>
      <c r="SOT347" s="182"/>
      <c r="SOU347" s="182"/>
      <c r="SOV347" s="182"/>
      <c r="SOW347" s="182"/>
      <c r="SOX347" s="182"/>
      <c r="SOY347" s="182"/>
      <c r="SOZ347" s="182"/>
      <c r="SPA347" s="182"/>
      <c r="SPB347" s="182"/>
      <c r="SPC347" s="182"/>
      <c r="SPD347" s="182"/>
      <c r="SPE347" s="182"/>
      <c r="SPF347" s="182"/>
      <c r="SPG347" s="182"/>
      <c r="SPH347" s="182"/>
      <c r="SPI347" s="182"/>
      <c r="SPJ347" s="182"/>
      <c r="SPK347" s="182"/>
      <c r="SPL347" s="182"/>
      <c r="SPM347" s="182"/>
      <c r="SPN347" s="182"/>
      <c r="SPO347" s="182"/>
      <c r="SPP347" s="182"/>
      <c r="SPQ347" s="182"/>
      <c r="SPR347" s="182"/>
      <c r="SPS347" s="182"/>
      <c r="SPT347" s="182"/>
      <c r="SPU347" s="182"/>
      <c r="SPV347" s="182"/>
      <c r="SPW347" s="182"/>
      <c r="SPX347" s="182"/>
      <c r="SPY347" s="182"/>
      <c r="SPZ347" s="182"/>
      <c r="SQA347" s="182"/>
      <c r="SQB347" s="182"/>
      <c r="SQC347" s="182"/>
      <c r="SQD347" s="182"/>
      <c r="SQE347" s="182"/>
      <c r="SQF347" s="182"/>
      <c r="SQG347" s="182"/>
      <c r="SQH347" s="182"/>
      <c r="SQI347" s="182"/>
      <c r="SQJ347" s="182"/>
      <c r="SQK347" s="182"/>
      <c r="SQL347" s="182"/>
      <c r="SQM347" s="182"/>
      <c r="SQN347" s="182"/>
      <c r="SQO347" s="182"/>
      <c r="SQP347" s="182"/>
      <c r="SQQ347" s="182"/>
      <c r="SQR347" s="182"/>
      <c r="SQS347" s="182"/>
      <c r="SQT347" s="182"/>
      <c r="SQU347" s="182"/>
      <c r="SQV347" s="182"/>
      <c r="SQW347" s="182"/>
      <c r="SQX347" s="182"/>
      <c r="SQY347" s="182"/>
      <c r="SQZ347" s="182"/>
      <c r="SRA347" s="182"/>
      <c r="SRB347" s="182"/>
      <c r="SRC347" s="182"/>
      <c r="SRD347" s="182"/>
      <c r="SRE347" s="182"/>
      <c r="SRF347" s="182"/>
      <c r="SRG347" s="182"/>
      <c r="SRH347" s="182"/>
      <c r="SRI347" s="182"/>
      <c r="SRJ347" s="182"/>
      <c r="SRK347" s="182"/>
      <c r="SRL347" s="182"/>
      <c r="SRM347" s="182"/>
      <c r="SRN347" s="182"/>
      <c r="SRO347" s="182"/>
      <c r="SRP347" s="182"/>
      <c r="SRQ347" s="182"/>
      <c r="SRR347" s="182"/>
      <c r="SRS347" s="182"/>
      <c r="SRT347" s="182"/>
      <c r="SRU347" s="182"/>
      <c r="SRV347" s="182"/>
      <c r="SRW347" s="182"/>
      <c r="SRX347" s="182"/>
      <c r="SRY347" s="182"/>
      <c r="SRZ347" s="182"/>
      <c r="SSA347" s="182"/>
      <c r="SSB347" s="182"/>
      <c r="SSC347" s="182"/>
      <c r="SSD347" s="182"/>
      <c r="SSE347" s="182"/>
      <c r="SSF347" s="182"/>
      <c r="SSG347" s="182"/>
      <c r="SSH347" s="182"/>
      <c r="SSI347" s="182"/>
      <c r="SSJ347" s="182"/>
      <c r="SSK347" s="182"/>
      <c r="SSL347" s="182"/>
      <c r="SSM347" s="182"/>
      <c r="SSN347" s="182"/>
      <c r="SSO347" s="182"/>
      <c r="SSP347" s="182"/>
      <c r="SSQ347" s="182"/>
      <c r="SSR347" s="182"/>
      <c r="SSS347" s="182"/>
      <c r="SST347" s="182"/>
      <c r="SSU347" s="182"/>
      <c r="SSV347" s="182"/>
      <c r="SSW347" s="182"/>
      <c r="SSX347" s="182"/>
      <c r="SSY347" s="182"/>
      <c r="SSZ347" s="182"/>
      <c r="STA347" s="182"/>
      <c r="STB347" s="182"/>
      <c r="STC347" s="182"/>
      <c r="STD347" s="182"/>
      <c r="STE347" s="182"/>
      <c r="STF347" s="182"/>
      <c r="STG347" s="182"/>
      <c r="STH347" s="182"/>
      <c r="STI347" s="182"/>
      <c r="STJ347" s="182"/>
      <c r="STK347" s="182"/>
      <c r="STL347" s="182"/>
      <c r="STM347" s="182"/>
      <c r="STN347" s="182"/>
      <c r="STO347" s="182"/>
      <c r="STP347" s="182"/>
      <c r="STQ347" s="182"/>
      <c r="STR347" s="182"/>
      <c r="STS347" s="182"/>
      <c r="STT347" s="182"/>
      <c r="STU347" s="182"/>
      <c r="STV347" s="182"/>
      <c r="STW347" s="182"/>
      <c r="STX347" s="182"/>
      <c r="STY347" s="182"/>
      <c r="STZ347" s="182"/>
      <c r="SUA347" s="182"/>
      <c r="SUB347" s="182"/>
      <c r="SUC347" s="182"/>
      <c r="SUD347" s="182"/>
      <c r="SUE347" s="182"/>
      <c r="SUF347" s="182"/>
      <c r="SUG347" s="182"/>
      <c r="SUH347" s="182"/>
      <c r="SUI347" s="182"/>
      <c r="SUJ347" s="182"/>
      <c r="SUK347" s="182"/>
      <c r="SUL347" s="182"/>
      <c r="SUM347" s="182"/>
      <c r="SUN347" s="182"/>
      <c r="SUO347" s="182"/>
      <c r="SUP347" s="182"/>
      <c r="SUQ347" s="182"/>
      <c r="SUR347" s="182"/>
      <c r="SUS347" s="182"/>
      <c r="SUT347" s="182"/>
      <c r="SUU347" s="182"/>
      <c r="SUV347" s="182"/>
      <c r="SUW347" s="182"/>
      <c r="SUX347" s="182"/>
      <c r="SUY347" s="182"/>
      <c r="SUZ347" s="182"/>
      <c r="SVA347" s="182"/>
      <c r="SVB347" s="182"/>
      <c r="SVC347" s="182"/>
      <c r="SVD347" s="182"/>
      <c r="SVE347" s="182"/>
      <c r="SVF347" s="182"/>
      <c r="SVG347" s="182"/>
      <c r="SVH347" s="182"/>
      <c r="SVI347" s="182"/>
      <c r="SVJ347" s="182"/>
      <c r="SVK347" s="182"/>
      <c r="SVL347" s="182"/>
      <c r="SVM347" s="182"/>
      <c r="SVN347" s="182"/>
      <c r="SVO347" s="182"/>
      <c r="SVP347" s="182"/>
      <c r="SVQ347" s="182"/>
      <c r="SVR347" s="182"/>
      <c r="SVS347" s="182"/>
      <c r="SVT347" s="182"/>
      <c r="SVU347" s="182"/>
      <c r="SVV347" s="182"/>
      <c r="SVW347" s="182"/>
      <c r="SVX347" s="182"/>
      <c r="SVY347" s="182"/>
      <c r="SVZ347" s="182"/>
      <c r="SWA347" s="182"/>
      <c r="SWB347" s="182"/>
      <c r="SWC347" s="182"/>
      <c r="SWD347" s="182"/>
      <c r="SWE347" s="182"/>
      <c r="SWF347" s="182"/>
      <c r="SWG347" s="182"/>
      <c r="SWH347" s="182"/>
      <c r="SWI347" s="182"/>
      <c r="SWJ347" s="182"/>
      <c r="SWK347" s="182"/>
      <c r="SWL347" s="182"/>
      <c r="SWM347" s="182"/>
      <c r="SWN347" s="182"/>
      <c r="SWO347" s="182"/>
      <c r="SWP347" s="182"/>
      <c r="SWQ347" s="182"/>
      <c r="SWR347" s="182"/>
      <c r="SWS347" s="182"/>
      <c r="SWT347" s="182"/>
      <c r="SWU347" s="182"/>
      <c r="SWV347" s="182"/>
      <c r="SWW347" s="182"/>
      <c r="SWX347" s="182"/>
      <c r="SWY347" s="182"/>
      <c r="SWZ347" s="182"/>
      <c r="SXA347" s="182"/>
      <c r="SXB347" s="182"/>
      <c r="SXC347" s="182"/>
      <c r="SXD347" s="182"/>
      <c r="SXE347" s="182"/>
      <c r="SXF347" s="182"/>
      <c r="SXG347" s="182"/>
      <c r="SXH347" s="182"/>
      <c r="SXI347" s="182"/>
      <c r="SXJ347" s="182"/>
      <c r="SXK347" s="182"/>
      <c r="SXL347" s="182"/>
      <c r="SXM347" s="182"/>
      <c r="SXN347" s="182"/>
      <c r="SXO347" s="182"/>
      <c r="SXP347" s="182"/>
      <c r="SXQ347" s="182"/>
      <c r="SXR347" s="182"/>
      <c r="SXS347" s="182"/>
      <c r="SXT347" s="182"/>
      <c r="SXU347" s="182"/>
      <c r="SXV347" s="182"/>
      <c r="SXW347" s="182"/>
      <c r="SXX347" s="182"/>
      <c r="SXY347" s="182"/>
      <c r="SXZ347" s="182"/>
      <c r="SYA347" s="182"/>
      <c r="SYB347" s="182"/>
      <c r="SYC347" s="182"/>
      <c r="SYD347" s="182"/>
      <c r="SYE347" s="182"/>
      <c r="SYF347" s="182"/>
      <c r="SYG347" s="182"/>
      <c r="SYH347" s="182"/>
      <c r="SYI347" s="182"/>
      <c r="SYJ347" s="182"/>
      <c r="SYK347" s="182"/>
      <c r="SYL347" s="182"/>
      <c r="SYM347" s="182"/>
      <c r="SYN347" s="182"/>
      <c r="SYO347" s="182"/>
      <c r="SYP347" s="182"/>
      <c r="SYQ347" s="182"/>
      <c r="SYR347" s="182"/>
      <c r="SYS347" s="182"/>
      <c r="SYT347" s="182"/>
      <c r="SYU347" s="182"/>
      <c r="SYV347" s="182"/>
      <c r="SYW347" s="182"/>
      <c r="SYX347" s="182"/>
      <c r="SYY347" s="182"/>
      <c r="SYZ347" s="182"/>
      <c r="SZA347" s="182"/>
      <c r="SZB347" s="182"/>
      <c r="SZC347" s="182"/>
      <c r="SZD347" s="182"/>
      <c r="SZE347" s="182"/>
      <c r="SZF347" s="182"/>
      <c r="SZG347" s="182"/>
      <c r="SZH347" s="182"/>
      <c r="SZI347" s="182"/>
      <c r="SZJ347" s="182"/>
      <c r="SZK347" s="182"/>
      <c r="SZL347" s="182"/>
      <c r="SZM347" s="182"/>
      <c r="SZN347" s="182"/>
      <c r="SZO347" s="182"/>
      <c r="SZP347" s="182"/>
      <c r="SZQ347" s="182"/>
      <c r="SZR347" s="182"/>
      <c r="SZS347" s="182"/>
      <c r="SZT347" s="182"/>
      <c r="SZU347" s="182"/>
      <c r="SZV347" s="182"/>
      <c r="SZW347" s="182"/>
      <c r="SZX347" s="182"/>
      <c r="SZY347" s="182"/>
      <c r="SZZ347" s="182"/>
      <c r="TAA347" s="182"/>
      <c r="TAB347" s="182"/>
      <c r="TAC347" s="182"/>
      <c r="TAD347" s="182"/>
      <c r="TAE347" s="182"/>
      <c r="TAF347" s="182"/>
      <c r="TAG347" s="182"/>
      <c r="TAH347" s="182"/>
      <c r="TAI347" s="182"/>
      <c r="TAJ347" s="182"/>
      <c r="TAK347" s="182"/>
      <c r="TAL347" s="182"/>
      <c r="TAM347" s="182"/>
      <c r="TAN347" s="182"/>
      <c r="TAO347" s="182"/>
      <c r="TAP347" s="182"/>
      <c r="TAQ347" s="182"/>
      <c r="TAR347" s="182"/>
      <c r="TAS347" s="182"/>
      <c r="TAT347" s="182"/>
      <c r="TAU347" s="182"/>
      <c r="TAV347" s="182"/>
      <c r="TAW347" s="182"/>
      <c r="TAX347" s="182"/>
      <c r="TAY347" s="182"/>
      <c r="TAZ347" s="182"/>
      <c r="TBA347" s="182"/>
      <c r="TBB347" s="182"/>
      <c r="TBC347" s="182"/>
      <c r="TBD347" s="182"/>
      <c r="TBE347" s="182"/>
      <c r="TBF347" s="182"/>
      <c r="TBG347" s="182"/>
      <c r="TBH347" s="182"/>
      <c r="TBI347" s="182"/>
      <c r="TBJ347" s="182"/>
      <c r="TBK347" s="182"/>
      <c r="TBL347" s="182"/>
      <c r="TBM347" s="182"/>
      <c r="TBN347" s="182"/>
      <c r="TBO347" s="182"/>
      <c r="TBP347" s="182"/>
      <c r="TBQ347" s="182"/>
      <c r="TBR347" s="182"/>
      <c r="TBS347" s="182"/>
      <c r="TBT347" s="182"/>
      <c r="TBU347" s="182"/>
      <c r="TBV347" s="182"/>
      <c r="TBW347" s="182"/>
      <c r="TBX347" s="182"/>
      <c r="TBY347" s="182"/>
      <c r="TBZ347" s="182"/>
      <c r="TCA347" s="182"/>
      <c r="TCB347" s="182"/>
      <c r="TCC347" s="182"/>
      <c r="TCD347" s="182"/>
      <c r="TCE347" s="182"/>
      <c r="TCF347" s="182"/>
      <c r="TCG347" s="182"/>
      <c r="TCH347" s="182"/>
      <c r="TCI347" s="182"/>
      <c r="TCJ347" s="182"/>
      <c r="TCK347" s="182"/>
      <c r="TCL347" s="182"/>
      <c r="TCM347" s="182"/>
      <c r="TCN347" s="182"/>
      <c r="TCO347" s="182"/>
      <c r="TCP347" s="182"/>
      <c r="TCQ347" s="182"/>
      <c r="TCR347" s="182"/>
      <c r="TCS347" s="182"/>
      <c r="TCT347" s="182"/>
      <c r="TCU347" s="182"/>
      <c r="TCV347" s="182"/>
      <c r="TCW347" s="182"/>
      <c r="TCX347" s="182"/>
      <c r="TCY347" s="182"/>
      <c r="TCZ347" s="182"/>
      <c r="TDA347" s="182"/>
      <c r="TDB347" s="182"/>
      <c r="TDC347" s="182"/>
      <c r="TDD347" s="182"/>
      <c r="TDE347" s="182"/>
      <c r="TDF347" s="182"/>
      <c r="TDG347" s="182"/>
      <c r="TDH347" s="182"/>
      <c r="TDI347" s="182"/>
      <c r="TDJ347" s="182"/>
      <c r="TDK347" s="182"/>
      <c r="TDL347" s="182"/>
      <c r="TDM347" s="182"/>
      <c r="TDN347" s="182"/>
      <c r="TDO347" s="182"/>
      <c r="TDP347" s="182"/>
      <c r="TDQ347" s="182"/>
      <c r="TDR347" s="182"/>
      <c r="TDS347" s="182"/>
      <c r="TDT347" s="182"/>
      <c r="TDU347" s="182"/>
      <c r="TDV347" s="182"/>
      <c r="TDW347" s="182"/>
      <c r="TDX347" s="182"/>
      <c r="TDY347" s="182"/>
      <c r="TDZ347" s="182"/>
      <c r="TEA347" s="182"/>
      <c r="TEB347" s="182"/>
      <c r="TEC347" s="182"/>
      <c r="TED347" s="182"/>
      <c r="TEE347" s="182"/>
      <c r="TEF347" s="182"/>
      <c r="TEG347" s="182"/>
      <c r="TEH347" s="182"/>
      <c r="TEI347" s="182"/>
      <c r="TEJ347" s="182"/>
      <c r="TEK347" s="182"/>
      <c r="TEL347" s="182"/>
      <c r="TEM347" s="182"/>
      <c r="TEN347" s="182"/>
      <c r="TEO347" s="182"/>
      <c r="TEP347" s="182"/>
      <c r="TEQ347" s="182"/>
      <c r="TER347" s="182"/>
      <c r="TES347" s="182"/>
      <c r="TET347" s="182"/>
      <c r="TEU347" s="182"/>
      <c r="TEV347" s="182"/>
      <c r="TEW347" s="182"/>
      <c r="TEX347" s="182"/>
      <c r="TEY347" s="182"/>
      <c r="TEZ347" s="182"/>
      <c r="TFA347" s="182"/>
      <c r="TFB347" s="182"/>
      <c r="TFC347" s="182"/>
      <c r="TFD347" s="182"/>
      <c r="TFE347" s="182"/>
      <c r="TFF347" s="182"/>
      <c r="TFG347" s="182"/>
      <c r="TFH347" s="182"/>
      <c r="TFI347" s="182"/>
      <c r="TFJ347" s="182"/>
      <c r="TFK347" s="182"/>
      <c r="TFL347" s="182"/>
      <c r="TFM347" s="182"/>
      <c r="TFN347" s="182"/>
      <c r="TFO347" s="182"/>
      <c r="TFP347" s="182"/>
      <c r="TFQ347" s="182"/>
      <c r="TFR347" s="182"/>
      <c r="TFS347" s="182"/>
      <c r="TFT347" s="182"/>
      <c r="TFU347" s="182"/>
      <c r="TFV347" s="182"/>
      <c r="TFW347" s="182"/>
      <c r="TFX347" s="182"/>
      <c r="TFY347" s="182"/>
      <c r="TFZ347" s="182"/>
      <c r="TGA347" s="182"/>
      <c r="TGB347" s="182"/>
      <c r="TGC347" s="182"/>
      <c r="TGD347" s="182"/>
      <c r="TGE347" s="182"/>
      <c r="TGF347" s="182"/>
      <c r="TGG347" s="182"/>
      <c r="TGH347" s="182"/>
      <c r="TGI347" s="182"/>
      <c r="TGJ347" s="182"/>
      <c r="TGK347" s="182"/>
      <c r="TGL347" s="182"/>
      <c r="TGM347" s="182"/>
      <c r="TGN347" s="182"/>
      <c r="TGO347" s="182"/>
      <c r="TGP347" s="182"/>
      <c r="TGQ347" s="182"/>
      <c r="TGR347" s="182"/>
      <c r="TGS347" s="182"/>
      <c r="TGT347" s="182"/>
      <c r="TGU347" s="182"/>
      <c r="TGV347" s="182"/>
      <c r="TGW347" s="182"/>
      <c r="TGX347" s="182"/>
      <c r="TGY347" s="182"/>
      <c r="TGZ347" s="182"/>
      <c r="THA347" s="182"/>
      <c r="THB347" s="182"/>
      <c r="THC347" s="182"/>
      <c r="THD347" s="182"/>
      <c r="THE347" s="182"/>
      <c r="THF347" s="182"/>
      <c r="THG347" s="182"/>
      <c r="THH347" s="182"/>
      <c r="THI347" s="182"/>
      <c r="THJ347" s="182"/>
      <c r="THK347" s="182"/>
      <c r="THL347" s="182"/>
      <c r="THM347" s="182"/>
      <c r="THN347" s="182"/>
      <c r="THO347" s="182"/>
      <c r="THP347" s="182"/>
      <c r="THQ347" s="182"/>
      <c r="THR347" s="182"/>
      <c r="THS347" s="182"/>
      <c r="THT347" s="182"/>
      <c r="THU347" s="182"/>
      <c r="THV347" s="182"/>
      <c r="THW347" s="182"/>
      <c r="THX347" s="182"/>
      <c r="THY347" s="182"/>
      <c r="THZ347" s="182"/>
      <c r="TIA347" s="182"/>
      <c r="TIB347" s="182"/>
      <c r="TIC347" s="182"/>
      <c r="TID347" s="182"/>
      <c r="TIE347" s="182"/>
      <c r="TIF347" s="182"/>
      <c r="TIG347" s="182"/>
      <c r="TIH347" s="182"/>
      <c r="TII347" s="182"/>
      <c r="TIJ347" s="182"/>
      <c r="TIK347" s="182"/>
      <c r="TIL347" s="182"/>
      <c r="TIM347" s="182"/>
      <c r="TIN347" s="182"/>
      <c r="TIO347" s="182"/>
      <c r="TIP347" s="182"/>
      <c r="TIQ347" s="182"/>
      <c r="TIR347" s="182"/>
      <c r="TIS347" s="182"/>
      <c r="TIT347" s="182"/>
      <c r="TIU347" s="182"/>
      <c r="TIV347" s="182"/>
      <c r="TIW347" s="182"/>
      <c r="TIX347" s="182"/>
      <c r="TIY347" s="182"/>
      <c r="TIZ347" s="182"/>
      <c r="TJA347" s="182"/>
      <c r="TJB347" s="182"/>
      <c r="TJC347" s="182"/>
      <c r="TJD347" s="182"/>
      <c r="TJE347" s="182"/>
      <c r="TJF347" s="182"/>
      <c r="TJG347" s="182"/>
      <c r="TJH347" s="182"/>
      <c r="TJI347" s="182"/>
      <c r="TJJ347" s="182"/>
      <c r="TJK347" s="182"/>
      <c r="TJL347" s="182"/>
      <c r="TJM347" s="182"/>
      <c r="TJN347" s="182"/>
      <c r="TJO347" s="182"/>
      <c r="TJP347" s="182"/>
      <c r="TJQ347" s="182"/>
      <c r="TJR347" s="182"/>
      <c r="TJS347" s="182"/>
      <c r="TJT347" s="182"/>
      <c r="TJU347" s="182"/>
      <c r="TJV347" s="182"/>
      <c r="TJW347" s="182"/>
      <c r="TJX347" s="182"/>
      <c r="TJY347" s="182"/>
      <c r="TJZ347" s="182"/>
      <c r="TKA347" s="182"/>
      <c r="TKB347" s="182"/>
      <c r="TKC347" s="182"/>
      <c r="TKD347" s="182"/>
      <c r="TKE347" s="182"/>
      <c r="TKF347" s="182"/>
      <c r="TKG347" s="182"/>
      <c r="TKH347" s="182"/>
      <c r="TKI347" s="182"/>
      <c r="TKJ347" s="182"/>
      <c r="TKK347" s="182"/>
      <c r="TKL347" s="182"/>
      <c r="TKM347" s="182"/>
      <c r="TKN347" s="182"/>
      <c r="TKO347" s="182"/>
      <c r="TKP347" s="182"/>
      <c r="TKQ347" s="182"/>
      <c r="TKR347" s="182"/>
      <c r="TKS347" s="182"/>
      <c r="TKT347" s="182"/>
      <c r="TKU347" s="182"/>
      <c r="TKV347" s="182"/>
      <c r="TKW347" s="182"/>
      <c r="TKX347" s="182"/>
      <c r="TKY347" s="182"/>
      <c r="TKZ347" s="182"/>
      <c r="TLA347" s="182"/>
      <c r="TLB347" s="182"/>
      <c r="TLC347" s="182"/>
      <c r="TLD347" s="182"/>
      <c r="TLE347" s="182"/>
      <c r="TLF347" s="182"/>
      <c r="TLG347" s="182"/>
      <c r="TLH347" s="182"/>
      <c r="TLI347" s="182"/>
      <c r="TLJ347" s="182"/>
      <c r="TLK347" s="182"/>
      <c r="TLL347" s="182"/>
      <c r="TLM347" s="182"/>
      <c r="TLN347" s="182"/>
      <c r="TLO347" s="182"/>
      <c r="TLP347" s="182"/>
      <c r="TLQ347" s="182"/>
      <c r="TLR347" s="182"/>
      <c r="TLS347" s="182"/>
      <c r="TLT347" s="182"/>
      <c r="TLU347" s="182"/>
      <c r="TLV347" s="182"/>
      <c r="TLW347" s="182"/>
      <c r="TLX347" s="182"/>
      <c r="TLY347" s="182"/>
      <c r="TLZ347" s="182"/>
      <c r="TMA347" s="182"/>
      <c r="TMB347" s="182"/>
      <c r="TMC347" s="182"/>
      <c r="TMD347" s="182"/>
      <c r="TME347" s="182"/>
      <c r="TMF347" s="182"/>
      <c r="TMG347" s="182"/>
      <c r="TMH347" s="182"/>
      <c r="TMI347" s="182"/>
      <c r="TMJ347" s="182"/>
      <c r="TMK347" s="182"/>
      <c r="TML347" s="182"/>
      <c r="TMM347" s="182"/>
      <c r="TMN347" s="182"/>
      <c r="TMO347" s="182"/>
      <c r="TMP347" s="182"/>
      <c r="TMQ347" s="182"/>
      <c r="TMR347" s="182"/>
      <c r="TMS347" s="182"/>
      <c r="TMT347" s="182"/>
      <c r="TMU347" s="182"/>
      <c r="TMV347" s="182"/>
      <c r="TMW347" s="182"/>
      <c r="TMX347" s="182"/>
      <c r="TMY347" s="182"/>
      <c r="TMZ347" s="182"/>
      <c r="TNA347" s="182"/>
      <c r="TNB347" s="182"/>
      <c r="TNC347" s="182"/>
      <c r="TND347" s="182"/>
      <c r="TNE347" s="182"/>
      <c r="TNF347" s="182"/>
      <c r="TNG347" s="182"/>
      <c r="TNH347" s="182"/>
      <c r="TNI347" s="182"/>
      <c r="TNJ347" s="182"/>
      <c r="TNK347" s="182"/>
      <c r="TNL347" s="182"/>
      <c r="TNM347" s="182"/>
      <c r="TNN347" s="182"/>
      <c r="TNO347" s="182"/>
      <c r="TNP347" s="182"/>
      <c r="TNQ347" s="182"/>
      <c r="TNR347" s="182"/>
      <c r="TNS347" s="182"/>
      <c r="TNT347" s="182"/>
      <c r="TNU347" s="182"/>
      <c r="TNV347" s="182"/>
      <c r="TNW347" s="182"/>
      <c r="TNX347" s="182"/>
      <c r="TNY347" s="182"/>
      <c r="TNZ347" s="182"/>
      <c r="TOA347" s="182"/>
      <c r="TOB347" s="182"/>
      <c r="TOC347" s="182"/>
      <c r="TOD347" s="182"/>
      <c r="TOE347" s="182"/>
      <c r="TOF347" s="182"/>
      <c r="TOG347" s="182"/>
      <c r="TOH347" s="182"/>
      <c r="TOI347" s="182"/>
      <c r="TOJ347" s="182"/>
      <c r="TOK347" s="182"/>
      <c r="TOL347" s="182"/>
      <c r="TOM347" s="182"/>
      <c r="TON347" s="182"/>
      <c r="TOO347" s="182"/>
      <c r="TOP347" s="182"/>
      <c r="TOQ347" s="182"/>
      <c r="TOR347" s="182"/>
      <c r="TOS347" s="182"/>
      <c r="TOT347" s="182"/>
      <c r="TOU347" s="182"/>
      <c r="TOV347" s="182"/>
      <c r="TOW347" s="182"/>
      <c r="TOX347" s="182"/>
      <c r="TOY347" s="182"/>
      <c r="TOZ347" s="182"/>
      <c r="TPA347" s="182"/>
      <c r="TPB347" s="182"/>
      <c r="TPC347" s="182"/>
      <c r="TPD347" s="182"/>
      <c r="TPE347" s="182"/>
      <c r="TPF347" s="182"/>
      <c r="TPG347" s="182"/>
      <c r="TPH347" s="182"/>
      <c r="TPI347" s="182"/>
      <c r="TPJ347" s="182"/>
      <c r="TPK347" s="182"/>
      <c r="TPL347" s="182"/>
      <c r="TPM347" s="182"/>
      <c r="TPN347" s="182"/>
      <c r="TPO347" s="182"/>
      <c r="TPP347" s="182"/>
      <c r="TPQ347" s="182"/>
      <c r="TPR347" s="182"/>
      <c r="TPS347" s="182"/>
      <c r="TPT347" s="182"/>
      <c r="TPU347" s="182"/>
      <c r="TPV347" s="182"/>
      <c r="TPW347" s="182"/>
      <c r="TPX347" s="182"/>
      <c r="TPY347" s="182"/>
      <c r="TPZ347" s="182"/>
      <c r="TQA347" s="182"/>
      <c r="TQB347" s="182"/>
      <c r="TQC347" s="182"/>
      <c r="TQD347" s="182"/>
      <c r="TQE347" s="182"/>
      <c r="TQF347" s="182"/>
      <c r="TQG347" s="182"/>
      <c r="TQH347" s="182"/>
      <c r="TQI347" s="182"/>
      <c r="TQJ347" s="182"/>
      <c r="TQK347" s="182"/>
      <c r="TQL347" s="182"/>
      <c r="TQM347" s="182"/>
      <c r="TQN347" s="182"/>
      <c r="TQO347" s="182"/>
      <c r="TQP347" s="182"/>
      <c r="TQQ347" s="182"/>
      <c r="TQR347" s="182"/>
      <c r="TQS347" s="182"/>
      <c r="TQT347" s="182"/>
      <c r="TQU347" s="182"/>
      <c r="TQV347" s="182"/>
      <c r="TQW347" s="182"/>
      <c r="TQX347" s="182"/>
      <c r="TQY347" s="182"/>
      <c r="TQZ347" s="182"/>
      <c r="TRA347" s="182"/>
      <c r="TRB347" s="182"/>
      <c r="TRC347" s="182"/>
      <c r="TRD347" s="182"/>
      <c r="TRE347" s="182"/>
      <c r="TRF347" s="182"/>
      <c r="TRG347" s="182"/>
      <c r="TRH347" s="182"/>
      <c r="TRI347" s="182"/>
      <c r="TRJ347" s="182"/>
      <c r="TRK347" s="182"/>
      <c r="TRL347" s="182"/>
      <c r="TRM347" s="182"/>
      <c r="TRN347" s="182"/>
      <c r="TRO347" s="182"/>
      <c r="TRP347" s="182"/>
      <c r="TRQ347" s="182"/>
      <c r="TRR347" s="182"/>
      <c r="TRS347" s="182"/>
      <c r="TRT347" s="182"/>
      <c r="TRU347" s="182"/>
      <c r="TRV347" s="182"/>
      <c r="TRW347" s="182"/>
      <c r="TRX347" s="182"/>
      <c r="TRY347" s="182"/>
      <c r="TRZ347" s="182"/>
      <c r="TSA347" s="182"/>
      <c r="TSB347" s="182"/>
      <c r="TSC347" s="182"/>
      <c r="TSD347" s="182"/>
      <c r="TSE347" s="182"/>
      <c r="TSF347" s="182"/>
      <c r="TSG347" s="182"/>
      <c r="TSH347" s="182"/>
      <c r="TSI347" s="182"/>
      <c r="TSJ347" s="182"/>
      <c r="TSK347" s="182"/>
      <c r="TSL347" s="182"/>
      <c r="TSM347" s="182"/>
      <c r="TSN347" s="182"/>
      <c r="TSO347" s="182"/>
      <c r="TSP347" s="182"/>
      <c r="TSQ347" s="182"/>
      <c r="TSR347" s="182"/>
      <c r="TSS347" s="182"/>
      <c r="TST347" s="182"/>
      <c r="TSU347" s="182"/>
      <c r="TSV347" s="182"/>
      <c r="TSW347" s="182"/>
      <c r="TSX347" s="182"/>
      <c r="TSY347" s="182"/>
      <c r="TSZ347" s="182"/>
      <c r="TTA347" s="182"/>
      <c r="TTB347" s="182"/>
      <c r="TTC347" s="182"/>
      <c r="TTD347" s="182"/>
      <c r="TTE347" s="182"/>
      <c r="TTF347" s="182"/>
      <c r="TTG347" s="182"/>
      <c r="TTH347" s="182"/>
      <c r="TTI347" s="182"/>
      <c r="TTJ347" s="182"/>
      <c r="TTK347" s="182"/>
      <c r="TTL347" s="182"/>
      <c r="TTM347" s="182"/>
      <c r="TTN347" s="182"/>
      <c r="TTO347" s="182"/>
      <c r="TTP347" s="182"/>
      <c r="TTQ347" s="182"/>
      <c r="TTR347" s="182"/>
      <c r="TTS347" s="182"/>
      <c r="TTT347" s="182"/>
      <c r="TTU347" s="182"/>
      <c r="TTV347" s="182"/>
      <c r="TTW347" s="182"/>
      <c r="TTX347" s="182"/>
      <c r="TTY347" s="182"/>
      <c r="TTZ347" s="182"/>
      <c r="TUA347" s="182"/>
      <c r="TUB347" s="182"/>
      <c r="TUC347" s="182"/>
      <c r="TUD347" s="182"/>
      <c r="TUE347" s="182"/>
      <c r="TUF347" s="182"/>
      <c r="TUG347" s="182"/>
      <c r="TUH347" s="182"/>
      <c r="TUI347" s="182"/>
      <c r="TUJ347" s="182"/>
      <c r="TUK347" s="182"/>
      <c r="TUL347" s="182"/>
      <c r="TUM347" s="182"/>
      <c r="TUN347" s="182"/>
      <c r="TUO347" s="182"/>
      <c r="TUP347" s="182"/>
      <c r="TUQ347" s="182"/>
      <c r="TUR347" s="182"/>
      <c r="TUS347" s="182"/>
      <c r="TUT347" s="182"/>
      <c r="TUU347" s="182"/>
      <c r="TUV347" s="182"/>
      <c r="TUW347" s="182"/>
      <c r="TUX347" s="182"/>
      <c r="TUY347" s="182"/>
      <c r="TUZ347" s="182"/>
      <c r="TVA347" s="182"/>
      <c r="TVB347" s="182"/>
      <c r="TVC347" s="182"/>
      <c r="TVD347" s="182"/>
      <c r="TVE347" s="182"/>
      <c r="TVF347" s="182"/>
      <c r="TVG347" s="182"/>
      <c r="TVH347" s="182"/>
      <c r="TVI347" s="182"/>
      <c r="TVJ347" s="182"/>
      <c r="TVK347" s="182"/>
      <c r="TVL347" s="182"/>
      <c r="TVM347" s="182"/>
      <c r="TVN347" s="182"/>
      <c r="TVO347" s="182"/>
      <c r="TVP347" s="182"/>
      <c r="TVQ347" s="182"/>
      <c r="TVR347" s="182"/>
      <c r="TVS347" s="182"/>
      <c r="TVT347" s="182"/>
      <c r="TVU347" s="182"/>
      <c r="TVV347" s="182"/>
      <c r="TVW347" s="182"/>
      <c r="TVX347" s="182"/>
      <c r="TVY347" s="182"/>
      <c r="TVZ347" s="182"/>
      <c r="TWA347" s="182"/>
      <c r="TWB347" s="182"/>
      <c r="TWC347" s="182"/>
      <c r="TWD347" s="182"/>
      <c r="TWE347" s="182"/>
      <c r="TWF347" s="182"/>
      <c r="TWG347" s="182"/>
      <c r="TWH347" s="182"/>
      <c r="TWI347" s="182"/>
      <c r="TWJ347" s="182"/>
      <c r="TWK347" s="182"/>
      <c r="TWL347" s="182"/>
      <c r="TWM347" s="182"/>
      <c r="TWN347" s="182"/>
      <c r="TWO347" s="182"/>
      <c r="TWP347" s="182"/>
      <c r="TWQ347" s="182"/>
      <c r="TWR347" s="182"/>
      <c r="TWS347" s="182"/>
      <c r="TWT347" s="182"/>
      <c r="TWU347" s="182"/>
      <c r="TWV347" s="182"/>
      <c r="TWW347" s="182"/>
      <c r="TWX347" s="182"/>
      <c r="TWY347" s="182"/>
      <c r="TWZ347" s="182"/>
      <c r="TXA347" s="182"/>
      <c r="TXB347" s="182"/>
      <c r="TXC347" s="182"/>
      <c r="TXD347" s="182"/>
      <c r="TXE347" s="182"/>
      <c r="TXF347" s="182"/>
      <c r="TXG347" s="182"/>
      <c r="TXH347" s="182"/>
      <c r="TXI347" s="182"/>
      <c r="TXJ347" s="182"/>
      <c r="TXK347" s="182"/>
      <c r="TXL347" s="182"/>
      <c r="TXM347" s="182"/>
      <c r="TXN347" s="182"/>
      <c r="TXO347" s="182"/>
      <c r="TXP347" s="182"/>
      <c r="TXQ347" s="182"/>
      <c r="TXR347" s="182"/>
      <c r="TXS347" s="182"/>
      <c r="TXT347" s="182"/>
      <c r="TXU347" s="182"/>
      <c r="TXV347" s="182"/>
      <c r="TXW347" s="182"/>
      <c r="TXX347" s="182"/>
      <c r="TXY347" s="182"/>
      <c r="TXZ347" s="182"/>
      <c r="TYA347" s="182"/>
      <c r="TYB347" s="182"/>
      <c r="TYC347" s="182"/>
      <c r="TYD347" s="182"/>
      <c r="TYE347" s="182"/>
      <c r="TYF347" s="182"/>
      <c r="TYG347" s="182"/>
      <c r="TYH347" s="182"/>
      <c r="TYI347" s="182"/>
      <c r="TYJ347" s="182"/>
      <c r="TYK347" s="182"/>
      <c r="TYL347" s="182"/>
      <c r="TYM347" s="182"/>
      <c r="TYN347" s="182"/>
      <c r="TYO347" s="182"/>
      <c r="TYP347" s="182"/>
      <c r="TYQ347" s="182"/>
      <c r="TYR347" s="182"/>
      <c r="TYS347" s="182"/>
      <c r="TYT347" s="182"/>
      <c r="TYU347" s="182"/>
      <c r="TYV347" s="182"/>
      <c r="TYW347" s="182"/>
      <c r="TYX347" s="182"/>
      <c r="TYY347" s="182"/>
      <c r="TYZ347" s="182"/>
      <c r="TZA347" s="182"/>
      <c r="TZB347" s="182"/>
      <c r="TZC347" s="182"/>
      <c r="TZD347" s="182"/>
      <c r="TZE347" s="182"/>
      <c r="TZF347" s="182"/>
      <c r="TZG347" s="182"/>
      <c r="TZH347" s="182"/>
      <c r="TZI347" s="182"/>
      <c r="TZJ347" s="182"/>
      <c r="TZK347" s="182"/>
      <c r="TZL347" s="182"/>
      <c r="TZM347" s="182"/>
      <c r="TZN347" s="182"/>
      <c r="TZO347" s="182"/>
      <c r="TZP347" s="182"/>
      <c r="TZQ347" s="182"/>
      <c r="TZR347" s="182"/>
      <c r="TZS347" s="182"/>
      <c r="TZT347" s="182"/>
      <c r="TZU347" s="182"/>
      <c r="TZV347" s="182"/>
      <c r="TZW347" s="182"/>
      <c r="TZX347" s="182"/>
      <c r="TZY347" s="182"/>
      <c r="TZZ347" s="182"/>
      <c r="UAA347" s="182"/>
      <c r="UAB347" s="182"/>
      <c r="UAC347" s="182"/>
      <c r="UAD347" s="182"/>
      <c r="UAE347" s="182"/>
      <c r="UAF347" s="182"/>
      <c r="UAG347" s="182"/>
      <c r="UAH347" s="182"/>
      <c r="UAI347" s="182"/>
      <c r="UAJ347" s="182"/>
      <c r="UAK347" s="182"/>
      <c r="UAL347" s="182"/>
      <c r="UAM347" s="182"/>
      <c r="UAN347" s="182"/>
      <c r="UAO347" s="182"/>
      <c r="UAP347" s="182"/>
      <c r="UAQ347" s="182"/>
      <c r="UAR347" s="182"/>
      <c r="UAS347" s="182"/>
      <c r="UAT347" s="182"/>
      <c r="UAU347" s="182"/>
      <c r="UAV347" s="182"/>
      <c r="UAW347" s="182"/>
      <c r="UAX347" s="182"/>
      <c r="UAY347" s="182"/>
      <c r="UAZ347" s="182"/>
      <c r="UBA347" s="182"/>
      <c r="UBB347" s="182"/>
      <c r="UBC347" s="182"/>
      <c r="UBD347" s="182"/>
      <c r="UBE347" s="182"/>
      <c r="UBF347" s="182"/>
      <c r="UBG347" s="182"/>
      <c r="UBH347" s="182"/>
      <c r="UBI347" s="182"/>
      <c r="UBJ347" s="182"/>
      <c r="UBK347" s="182"/>
      <c r="UBL347" s="182"/>
      <c r="UBM347" s="182"/>
      <c r="UBN347" s="182"/>
      <c r="UBO347" s="182"/>
      <c r="UBP347" s="182"/>
      <c r="UBQ347" s="182"/>
      <c r="UBR347" s="182"/>
      <c r="UBS347" s="182"/>
      <c r="UBT347" s="182"/>
      <c r="UBU347" s="182"/>
      <c r="UBV347" s="182"/>
      <c r="UBW347" s="182"/>
      <c r="UBX347" s="182"/>
      <c r="UBY347" s="182"/>
      <c r="UBZ347" s="182"/>
      <c r="UCA347" s="182"/>
      <c r="UCB347" s="182"/>
      <c r="UCC347" s="182"/>
      <c r="UCD347" s="182"/>
      <c r="UCE347" s="182"/>
      <c r="UCF347" s="182"/>
      <c r="UCG347" s="182"/>
      <c r="UCH347" s="182"/>
      <c r="UCI347" s="182"/>
      <c r="UCJ347" s="182"/>
      <c r="UCK347" s="182"/>
      <c r="UCL347" s="182"/>
      <c r="UCM347" s="182"/>
      <c r="UCN347" s="182"/>
      <c r="UCO347" s="182"/>
      <c r="UCP347" s="182"/>
      <c r="UCQ347" s="182"/>
      <c r="UCR347" s="182"/>
      <c r="UCS347" s="182"/>
      <c r="UCT347" s="182"/>
      <c r="UCU347" s="182"/>
      <c r="UCV347" s="182"/>
      <c r="UCW347" s="182"/>
      <c r="UCX347" s="182"/>
      <c r="UCY347" s="182"/>
      <c r="UCZ347" s="182"/>
      <c r="UDA347" s="182"/>
      <c r="UDB347" s="182"/>
      <c r="UDC347" s="182"/>
      <c r="UDD347" s="182"/>
      <c r="UDE347" s="182"/>
      <c r="UDF347" s="182"/>
      <c r="UDG347" s="182"/>
      <c r="UDH347" s="182"/>
      <c r="UDI347" s="182"/>
      <c r="UDJ347" s="182"/>
      <c r="UDK347" s="182"/>
      <c r="UDL347" s="182"/>
      <c r="UDM347" s="182"/>
      <c r="UDN347" s="182"/>
      <c r="UDO347" s="182"/>
      <c r="UDP347" s="182"/>
      <c r="UDQ347" s="182"/>
      <c r="UDR347" s="182"/>
      <c r="UDS347" s="182"/>
      <c r="UDT347" s="182"/>
      <c r="UDU347" s="182"/>
      <c r="UDV347" s="182"/>
      <c r="UDW347" s="182"/>
      <c r="UDX347" s="182"/>
      <c r="UDY347" s="182"/>
      <c r="UDZ347" s="182"/>
      <c r="UEA347" s="182"/>
      <c r="UEB347" s="182"/>
      <c r="UEC347" s="182"/>
      <c r="UED347" s="182"/>
      <c r="UEE347" s="182"/>
      <c r="UEF347" s="182"/>
      <c r="UEG347" s="182"/>
      <c r="UEH347" s="182"/>
      <c r="UEI347" s="182"/>
      <c r="UEJ347" s="182"/>
      <c r="UEK347" s="182"/>
      <c r="UEL347" s="182"/>
      <c r="UEM347" s="182"/>
      <c r="UEN347" s="182"/>
      <c r="UEO347" s="182"/>
      <c r="UEP347" s="182"/>
      <c r="UEQ347" s="182"/>
      <c r="UER347" s="182"/>
      <c r="UES347" s="182"/>
      <c r="UET347" s="182"/>
      <c r="UEU347" s="182"/>
      <c r="UEV347" s="182"/>
      <c r="UEW347" s="182"/>
      <c r="UEX347" s="182"/>
      <c r="UEY347" s="182"/>
      <c r="UEZ347" s="182"/>
      <c r="UFA347" s="182"/>
      <c r="UFB347" s="182"/>
      <c r="UFC347" s="182"/>
      <c r="UFD347" s="182"/>
      <c r="UFE347" s="182"/>
      <c r="UFF347" s="182"/>
      <c r="UFG347" s="182"/>
      <c r="UFH347" s="182"/>
      <c r="UFI347" s="182"/>
      <c r="UFJ347" s="182"/>
      <c r="UFK347" s="182"/>
      <c r="UFL347" s="182"/>
      <c r="UFM347" s="182"/>
      <c r="UFN347" s="182"/>
      <c r="UFO347" s="182"/>
      <c r="UFP347" s="182"/>
      <c r="UFQ347" s="182"/>
      <c r="UFR347" s="182"/>
      <c r="UFS347" s="182"/>
      <c r="UFT347" s="182"/>
      <c r="UFU347" s="182"/>
      <c r="UFV347" s="182"/>
      <c r="UFW347" s="182"/>
      <c r="UFX347" s="182"/>
      <c r="UFY347" s="182"/>
      <c r="UFZ347" s="182"/>
      <c r="UGA347" s="182"/>
      <c r="UGB347" s="182"/>
      <c r="UGC347" s="182"/>
      <c r="UGD347" s="182"/>
      <c r="UGE347" s="182"/>
      <c r="UGF347" s="182"/>
      <c r="UGG347" s="182"/>
      <c r="UGH347" s="182"/>
      <c r="UGI347" s="182"/>
      <c r="UGJ347" s="182"/>
      <c r="UGK347" s="182"/>
      <c r="UGL347" s="182"/>
      <c r="UGM347" s="182"/>
      <c r="UGN347" s="182"/>
      <c r="UGO347" s="182"/>
      <c r="UGP347" s="182"/>
      <c r="UGQ347" s="182"/>
      <c r="UGR347" s="182"/>
      <c r="UGS347" s="182"/>
      <c r="UGT347" s="182"/>
      <c r="UGU347" s="182"/>
      <c r="UGV347" s="182"/>
      <c r="UGW347" s="182"/>
      <c r="UGX347" s="182"/>
      <c r="UGY347" s="182"/>
      <c r="UGZ347" s="182"/>
      <c r="UHA347" s="182"/>
      <c r="UHB347" s="182"/>
      <c r="UHC347" s="182"/>
      <c r="UHD347" s="182"/>
      <c r="UHE347" s="182"/>
      <c r="UHF347" s="182"/>
      <c r="UHG347" s="182"/>
      <c r="UHH347" s="182"/>
      <c r="UHI347" s="182"/>
      <c r="UHJ347" s="182"/>
      <c r="UHK347" s="182"/>
      <c r="UHL347" s="182"/>
      <c r="UHM347" s="182"/>
      <c r="UHN347" s="182"/>
      <c r="UHO347" s="182"/>
      <c r="UHP347" s="182"/>
      <c r="UHQ347" s="182"/>
      <c r="UHR347" s="182"/>
      <c r="UHS347" s="182"/>
      <c r="UHT347" s="182"/>
      <c r="UHU347" s="182"/>
      <c r="UHV347" s="182"/>
      <c r="UHW347" s="182"/>
      <c r="UHX347" s="182"/>
      <c r="UHY347" s="182"/>
      <c r="UHZ347" s="182"/>
      <c r="UIA347" s="182"/>
      <c r="UIB347" s="182"/>
      <c r="UIC347" s="182"/>
      <c r="UID347" s="182"/>
      <c r="UIE347" s="182"/>
      <c r="UIF347" s="182"/>
      <c r="UIG347" s="182"/>
      <c r="UIH347" s="182"/>
      <c r="UII347" s="182"/>
      <c r="UIJ347" s="182"/>
      <c r="UIK347" s="182"/>
      <c r="UIL347" s="182"/>
      <c r="UIM347" s="182"/>
      <c r="UIN347" s="182"/>
      <c r="UIO347" s="182"/>
      <c r="UIP347" s="182"/>
      <c r="UIQ347" s="182"/>
      <c r="UIR347" s="182"/>
      <c r="UIS347" s="182"/>
      <c r="UIT347" s="182"/>
      <c r="UIU347" s="182"/>
      <c r="UIV347" s="182"/>
      <c r="UIW347" s="182"/>
      <c r="UIX347" s="182"/>
      <c r="UIY347" s="182"/>
      <c r="UIZ347" s="182"/>
      <c r="UJA347" s="182"/>
      <c r="UJB347" s="182"/>
      <c r="UJC347" s="182"/>
      <c r="UJD347" s="182"/>
      <c r="UJE347" s="182"/>
      <c r="UJF347" s="182"/>
      <c r="UJG347" s="182"/>
      <c r="UJH347" s="182"/>
      <c r="UJI347" s="182"/>
      <c r="UJJ347" s="182"/>
      <c r="UJK347" s="182"/>
      <c r="UJL347" s="182"/>
      <c r="UJM347" s="182"/>
      <c r="UJN347" s="182"/>
      <c r="UJO347" s="182"/>
      <c r="UJP347" s="182"/>
      <c r="UJQ347" s="182"/>
      <c r="UJR347" s="182"/>
      <c r="UJS347" s="182"/>
      <c r="UJT347" s="182"/>
      <c r="UJU347" s="182"/>
      <c r="UJV347" s="182"/>
      <c r="UJW347" s="182"/>
      <c r="UJX347" s="182"/>
      <c r="UJY347" s="182"/>
      <c r="UJZ347" s="182"/>
      <c r="UKA347" s="182"/>
      <c r="UKB347" s="182"/>
      <c r="UKC347" s="182"/>
      <c r="UKD347" s="182"/>
      <c r="UKE347" s="182"/>
      <c r="UKF347" s="182"/>
      <c r="UKG347" s="182"/>
      <c r="UKH347" s="182"/>
      <c r="UKI347" s="182"/>
      <c r="UKJ347" s="182"/>
      <c r="UKK347" s="182"/>
      <c r="UKL347" s="182"/>
      <c r="UKM347" s="182"/>
      <c r="UKN347" s="182"/>
      <c r="UKO347" s="182"/>
      <c r="UKP347" s="182"/>
      <c r="UKQ347" s="182"/>
      <c r="UKR347" s="182"/>
      <c r="UKS347" s="182"/>
      <c r="UKT347" s="182"/>
      <c r="UKU347" s="182"/>
      <c r="UKV347" s="182"/>
      <c r="UKW347" s="182"/>
      <c r="UKX347" s="182"/>
      <c r="UKY347" s="182"/>
      <c r="UKZ347" s="182"/>
      <c r="ULA347" s="182"/>
      <c r="ULB347" s="182"/>
      <c r="ULC347" s="182"/>
      <c r="ULD347" s="182"/>
      <c r="ULE347" s="182"/>
      <c r="ULF347" s="182"/>
      <c r="ULG347" s="182"/>
      <c r="ULH347" s="182"/>
      <c r="ULI347" s="182"/>
      <c r="ULJ347" s="182"/>
      <c r="ULK347" s="182"/>
      <c r="ULL347" s="182"/>
      <c r="ULM347" s="182"/>
      <c r="ULN347" s="182"/>
      <c r="ULO347" s="182"/>
      <c r="ULP347" s="182"/>
      <c r="ULQ347" s="182"/>
      <c r="ULR347" s="182"/>
      <c r="ULS347" s="182"/>
      <c r="ULT347" s="182"/>
      <c r="ULU347" s="182"/>
      <c r="ULV347" s="182"/>
      <c r="ULW347" s="182"/>
      <c r="ULX347" s="182"/>
      <c r="ULY347" s="182"/>
      <c r="ULZ347" s="182"/>
      <c r="UMA347" s="182"/>
      <c r="UMB347" s="182"/>
      <c r="UMC347" s="182"/>
      <c r="UMD347" s="182"/>
      <c r="UME347" s="182"/>
      <c r="UMF347" s="182"/>
      <c r="UMG347" s="182"/>
      <c r="UMH347" s="182"/>
      <c r="UMI347" s="182"/>
      <c r="UMJ347" s="182"/>
      <c r="UMK347" s="182"/>
      <c r="UML347" s="182"/>
      <c r="UMM347" s="182"/>
      <c r="UMN347" s="182"/>
      <c r="UMO347" s="182"/>
      <c r="UMP347" s="182"/>
      <c r="UMQ347" s="182"/>
      <c r="UMR347" s="182"/>
      <c r="UMS347" s="182"/>
      <c r="UMT347" s="182"/>
      <c r="UMU347" s="182"/>
      <c r="UMV347" s="182"/>
      <c r="UMW347" s="182"/>
      <c r="UMX347" s="182"/>
      <c r="UMY347" s="182"/>
      <c r="UMZ347" s="182"/>
      <c r="UNA347" s="182"/>
      <c r="UNB347" s="182"/>
      <c r="UNC347" s="182"/>
      <c r="UND347" s="182"/>
      <c r="UNE347" s="182"/>
      <c r="UNF347" s="182"/>
      <c r="UNG347" s="182"/>
      <c r="UNH347" s="182"/>
      <c r="UNI347" s="182"/>
      <c r="UNJ347" s="182"/>
      <c r="UNK347" s="182"/>
      <c r="UNL347" s="182"/>
      <c r="UNM347" s="182"/>
      <c r="UNN347" s="182"/>
      <c r="UNO347" s="182"/>
      <c r="UNP347" s="182"/>
      <c r="UNQ347" s="182"/>
      <c r="UNR347" s="182"/>
      <c r="UNS347" s="182"/>
      <c r="UNT347" s="182"/>
      <c r="UNU347" s="182"/>
      <c r="UNV347" s="182"/>
      <c r="UNW347" s="182"/>
      <c r="UNX347" s="182"/>
      <c r="UNY347" s="182"/>
      <c r="UNZ347" s="182"/>
      <c r="UOA347" s="182"/>
      <c r="UOB347" s="182"/>
      <c r="UOC347" s="182"/>
      <c r="UOD347" s="182"/>
      <c r="UOE347" s="182"/>
      <c r="UOF347" s="182"/>
      <c r="UOG347" s="182"/>
      <c r="UOH347" s="182"/>
      <c r="UOI347" s="182"/>
      <c r="UOJ347" s="182"/>
      <c r="UOK347" s="182"/>
      <c r="UOL347" s="182"/>
      <c r="UOM347" s="182"/>
      <c r="UON347" s="182"/>
      <c r="UOO347" s="182"/>
      <c r="UOP347" s="182"/>
      <c r="UOQ347" s="182"/>
      <c r="UOR347" s="182"/>
      <c r="UOS347" s="182"/>
      <c r="UOT347" s="182"/>
      <c r="UOU347" s="182"/>
      <c r="UOV347" s="182"/>
      <c r="UOW347" s="182"/>
      <c r="UOX347" s="182"/>
      <c r="UOY347" s="182"/>
      <c r="UOZ347" s="182"/>
      <c r="UPA347" s="182"/>
      <c r="UPB347" s="182"/>
      <c r="UPC347" s="182"/>
      <c r="UPD347" s="182"/>
      <c r="UPE347" s="182"/>
      <c r="UPF347" s="182"/>
      <c r="UPG347" s="182"/>
      <c r="UPH347" s="182"/>
      <c r="UPI347" s="182"/>
      <c r="UPJ347" s="182"/>
      <c r="UPK347" s="182"/>
      <c r="UPL347" s="182"/>
      <c r="UPM347" s="182"/>
      <c r="UPN347" s="182"/>
      <c r="UPO347" s="182"/>
      <c r="UPP347" s="182"/>
      <c r="UPQ347" s="182"/>
      <c r="UPR347" s="182"/>
      <c r="UPS347" s="182"/>
      <c r="UPT347" s="182"/>
      <c r="UPU347" s="182"/>
      <c r="UPV347" s="182"/>
      <c r="UPW347" s="182"/>
      <c r="UPX347" s="182"/>
      <c r="UPY347" s="182"/>
      <c r="UPZ347" s="182"/>
      <c r="UQA347" s="182"/>
      <c r="UQB347" s="182"/>
      <c r="UQC347" s="182"/>
      <c r="UQD347" s="182"/>
      <c r="UQE347" s="182"/>
      <c r="UQF347" s="182"/>
      <c r="UQG347" s="182"/>
      <c r="UQH347" s="182"/>
      <c r="UQI347" s="182"/>
      <c r="UQJ347" s="182"/>
      <c r="UQK347" s="182"/>
      <c r="UQL347" s="182"/>
      <c r="UQM347" s="182"/>
      <c r="UQN347" s="182"/>
      <c r="UQO347" s="182"/>
      <c r="UQP347" s="182"/>
      <c r="UQQ347" s="182"/>
      <c r="UQR347" s="182"/>
      <c r="UQS347" s="182"/>
      <c r="UQT347" s="182"/>
      <c r="UQU347" s="182"/>
      <c r="UQV347" s="182"/>
      <c r="UQW347" s="182"/>
      <c r="UQX347" s="182"/>
      <c r="UQY347" s="182"/>
      <c r="UQZ347" s="182"/>
      <c r="URA347" s="182"/>
      <c r="URB347" s="182"/>
      <c r="URC347" s="182"/>
      <c r="URD347" s="182"/>
      <c r="URE347" s="182"/>
      <c r="URF347" s="182"/>
      <c r="URG347" s="182"/>
      <c r="URH347" s="182"/>
      <c r="URI347" s="182"/>
      <c r="URJ347" s="182"/>
      <c r="URK347" s="182"/>
      <c r="URL347" s="182"/>
      <c r="URM347" s="182"/>
      <c r="URN347" s="182"/>
      <c r="URO347" s="182"/>
      <c r="URP347" s="182"/>
      <c r="URQ347" s="182"/>
      <c r="URR347" s="182"/>
      <c r="URS347" s="182"/>
      <c r="URT347" s="182"/>
      <c r="URU347" s="182"/>
      <c r="URV347" s="182"/>
      <c r="URW347" s="182"/>
      <c r="URX347" s="182"/>
      <c r="URY347" s="182"/>
      <c r="URZ347" s="182"/>
      <c r="USA347" s="182"/>
      <c r="USB347" s="182"/>
      <c r="USC347" s="182"/>
      <c r="USD347" s="182"/>
      <c r="USE347" s="182"/>
      <c r="USF347" s="182"/>
      <c r="USG347" s="182"/>
      <c r="USH347" s="182"/>
      <c r="USI347" s="182"/>
      <c r="USJ347" s="182"/>
      <c r="USK347" s="182"/>
      <c r="USL347" s="182"/>
      <c r="USM347" s="182"/>
      <c r="USN347" s="182"/>
      <c r="USO347" s="182"/>
      <c r="USP347" s="182"/>
      <c r="USQ347" s="182"/>
      <c r="USR347" s="182"/>
      <c r="USS347" s="182"/>
      <c r="UST347" s="182"/>
      <c r="USU347" s="182"/>
      <c r="USV347" s="182"/>
      <c r="USW347" s="182"/>
      <c r="USX347" s="182"/>
      <c r="USY347" s="182"/>
      <c r="USZ347" s="182"/>
      <c r="UTA347" s="182"/>
      <c r="UTB347" s="182"/>
      <c r="UTC347" s="182"/>
      <c r="UTD347" s="182"/>
      <c r="UTE347" s="182"/>
      <c r="UTF347" s="182"/>
      <c r="UTG347" s="182"/>
      <c r="UTH347" s="182"/>
      <c r="UTI347" s="182"/>
      <c r="UTJ347" s="182"/>
      <c r="UTK347" s="182"/>
      <c r="UTL347" s="182"/>
      <c r="UTM347" s="182"/>
      <c r="UTN347" s="182"/>
      <c r="UTO347" s="182"/>
      <c r="UTP347" s="182"/>
      <c r="UTQ347" s="182"/>
      <c r="UTR347" s="182"/>
      <c r="UTS347" s="182"/>
      <c r="UTT347" s="182"/>
      <c r="UTU347" s="182"/>
      <c r="UTV347" s="182"/>
      <c r="UTW347" s="182"/>
      <c r="UTX347" s="182"/>
      <c r="UTY347" s="182"/>
      <c r="UTZ347" s="182"/>
      <c r="UUA347" s="182"/>
      <c r="UUB347" s="182"/>
      <c r="UUC347" s="182"/>
      <c r="UUD347" s="182"/>
      <c r="UUE347" s="182"/>
      <c r="UUF347" s="182"/>
      <c r="UUG347" s="182"/>
      <c r="UUH347" s="182"/>
      <c r="UUI347" s="182"/>
      <c r="UUJ347" s="182"/>
      <c r="UUK347" s="182"/>
      <c r="UUL347" s="182"/>
      <c r="UUM347" s="182"/>
      <c r="UUN347" s="182"/>
      <c r="UUO347" s="182"/>
      <c r="UUP347" s="182"/>
      <c r="UUQ347" s="182"/>
      <c r="UUR347" s="182"/>
      <c r="UUS347" s="182"/>
      <c r="UUT347" s="182"/>
      <c r="UUU347" s="182"/>
      <c r="UUV347" s="182"/>
      <c r="UUW347" s="182"/>
      <c r="UUX347" s="182"/>
      <c r="UUY347" s="182"/>
      <c r="UUZ347" s="182"/>
      <c r="UVA347" s="182"/>
      <c r="UVB347" s="182"/>
      <c r="UVC347" s="182"/>
      <c r="UVD347" s="182"/>
      <c r="UVE347" s="182"/>
      <c r="UVF347" s="182"/>
      <c r="UVG347" s="182"/>
      <c r="UVH347" s="182"/>
      <c r="UVI347" s="182"/>
      <c r="UVJ347" s="182"/>
      <c r="UVK347" s="182"/>
      <c r="UVL347" s="182"/>
      <c r="UVM347" s="182"/>
      <c r="UVN347" s="182"/>
      <c r="UVO347" s="182"/>
      <c r="UVP347" s="182"/>
      <c r="UVQ347" s="182"/>
      <c r="UVR347" s="182"/>
      <c r="UVS347" s="182"/>
      <c r="UVT347" s="182"/>
      <c r="UVU347" s="182"/>
      <c r="UVV347" s="182"/>
      <c r="UVW347" s="182"/>
      <c r="UVX347" s="182"/>
      <c r="UVY347" s="182"/>
      <c r="UVZ347" s="182"/>
      <c r="UWA347" s="182"/>
      <c r="UWB347" s="182"/>
      <c r="UWC347" s="182"/>
      <c r="UWD347" s="182"/>
      <c r="UWE347" s="182"/>
      <c r="UWF347" s="182"/>
      <c r="UWG347" s="182"/>
      <c r="UWH347" s="182"/>
      <c r="UWI347" s="182"/>
      <c r="UWJ347" s="182"/>
      <c r="UWK347" s="182"/>
      <c r="UWL347" s="182"/>
      <c r="UWM347" s="182"/>
      <c r="UWN347" s="182"/>
      <c r="UWO347" s="182"/>
      <c r="UWP347" s="182"/>
      <c r="UWQ347" s="182"/>
      <c r="UWR347" s="182"/>
      <c r="UWS347" s="182"/>
      <c r="UWT347" s="182"/>
      <c r="UWU347" s="182"/>
      <c r="UWV347" s="182"/>
      <c r="UWW347" s="182"/>
      <c r="UWX347" s="182"/>
      <c r="UWY347" s="182"/>
      <c r="UWZ347" s="182"/>
      <c r="UXA347" s="182"/>
      <c r="UXB347" s="182"/>
      <c r="UXC347" s="182"/>
      <c r="UXD347" s="182"/>
      <c r="UXE347" s="182"/>
      <c r="UXF347" s="182"/>
      <c r="UXG347" s="182"/>
      <c r="UXH347" s="182"/>
      <c r="UXI347" s="182"/>
      <c r="UXJ347" s="182"/>
      <c r="UXK347" s="182"/>
      <c r="UXL347" s="182"/>
      <c r="UXM347" s="182"/>
      <c r="UXN347" s="182"/>
      <c r="UXO347" s="182"/>
      <c r="UXP347" s="182"/>
      <c r="UXQ347" s="182"/>
      <c r="UXR347" s="182"/>
      <c r="UXS347" s="182"/>
      <c r="UXT347" s="182"/>
      <c r="UXU347" s="182"/>
      <c r="UXV347" s="182"/>
      <c r="UXW347" s="182"/>
      <c r="UXX347" s="182"/>
      <c r="UXY347" s="182"/>
      <c r="UXZ347" s="182"/>
      <c r="UYA347" s="182"/>
      <c r="UYB347" s="182"/>
      <c r="UYC347" s="182"/>
      <c r="UYD347" s="182"/>
      <c r="UYE347" s="182"/>
      <c r="UYF347" s="182"/>
      <c r="UYG347" s="182"/>
      <c r="UYH347" s="182"/>
      <c r="UYI347" s="182"/>
      <c r="UYJ347" s="182"/>
      <c r="UYK347" s="182"/>
      <c r="UYL347" s="182"/>
      <c r="UYM347" s="182"/>
      <c r="UYN347" s="182"/>
      <c r="UYO347" s="182"/>
      <c r="UYP347" s="182"/>
      <c r="UYQ347" s="182"/>
      <c r="UYR347" s="182"/>
      <c r="UYS347" s="182"/>
      <c r="UYT347" s="182"/>
      <c r="UYU347" s="182"/>
      <c r="UYV347" s="182"/>
      <c r="UYW347" s="182"/>
      <c r="UYX347" s="182"/>
      <c r="UYY347" s="182"/>
      <c r="UYZ347" s="182"/>
      <c r="UZA347" s="182"/>
      <c r="UZB347" s="182"/>
      <c r="UZC347" s="182"/>
      <c r="UZD347" s="182"/>
      <c r="UZE347" s="182"/>
      <c r="UZF347" s="182"/>
      <c r="UZG347" s="182"/>
      <c r="UZH347" s="182"/>
      <c r="UZI347" s="182"/>
      <c r="UZJ347" s="182"/>
      <c r="UZK347" s="182"/>
      <c r="UZL347" s="182"/>
      <c r="UZM347" s="182"/>
      <c r="UZN347" s="182"/>
      <c r="UZO347" s="182"/>
      <c r="UZP347" s="182"/>
      <c r="UZQ347" s="182"/>
      <c r="UZR347" s="182"/>
      <c r="UZS347" s="182"/>
      <c r="UZT347" s="182"/>
      <c r="UZU347" s="182"/>
      <c r="UZV347" s="182"/>
      <c r="UZW347" s="182"/>
      <c r="UZX347" s="182"/>
      <c r="UZY347" s="182"/>
      <c r="UZZ347" s="182"/>
      <c r="VAA347" s="182"/>
      <c r="VAB347" s="182"/>
      <c r="VAC347" s="182"/>
      <c r="VAD347" s="182"/>
      <c r="VAE347" s="182"/>
      <c r="VAF347" s="182"/>
      <c r="VAG347" s="182"/>
      <c r="VAH347" s="182"/>
      <c r="VAI347" s="182"/>
      <c r="VAJ347" s="182"/>
      <c r="VAK347" s="182"/>
      <c r="VAL347" s="182"/>
      <c r="VAM347" s="182"/>
      <c r="VAN347" s="182"/>
      <c r="VAO347" s="182"/>
      <c r="VAP347" s="182"/>
      <c r="VAQ347" s="182"/>
      <c r="VAR347" s="182"/>
      <c r="VAS347" s="182"/>
      <c r="VAT347" s="182"/>
      <c r="VAU347" s="182"/>
      <c r="VAV347" s="182"/>
      <c r="VAW347" s="182"/>
      <c r="VAX347" s="182"/>
      <c r="VAY347" s="182"/>
      <c r="VAZ347" s="182"/>
      <c r="VBA347" s="182"/>
      <c r="VBB347" s="182"/>
      <c r="VBC347" s="182"/>
      <c r="VBD347" s="182"/>
      <c r="VBE347" s="182"/>
      <c r="VBF347" s="182"/>
      <c r="VBG347" s="182"/>
      <c r="VBH347" s="182"/>
      <c r="VBI347" s="182"/>
      <c r="VBJ347" s="182"/>
      <c r="VBK347" s="182"/>
      <c r="VBL347" s="182"/>
      <c r="VBM347" s="182"/>
      <c r="VBN347" s="182"/>
      <c r="VBO347" s="182"/>
      <c r="VBP347" s="182"/>
      <c r="VBQ347" s="182"/>
      <c r="VBR347" s="182"/>
      <c r="VBS347" s="182"/>
      <c r="VBT347" s="182"/>
      <c r="VBU347" s="182"/>
      <c r="VBV347" s="182"/>
      <c r="VBW347" s="182"/>
      <c r="VBX347" s="182"/>
      <c r="VBY347" s="182"/>
      <c r="VBZ347" s="182"/>
      <c r="VCA347" s="182"/>
      <c r="VCB347" s="182"/>
      <c r="VCC347" s="182"/>
      <c r="VCD347" s="182"/>
      <c r="VCE347" s="182"/>
      <c r="VCF347" s="182"/>
      <c r="VCG347" s="182"/>
      <c r="VCH347" s="182"/>
      <c r="VCI347" s="182"/>
      <c r="VCJ347" s="182"/>
      <c r="VCK347" s="182"/>
      <c r="VCL347" s="182"/>
      <c r="VCM347" s="182"/>
      <c r="VCN347" s="182"/>
      <c r="VCO347" s="182"/>
      <c r="VCP347" s="182"/>
      <c r="VCQ347" s="182"/>
      <c r="VCR347" s="182"/>
      <c r="VCS347" s="182"/>
      <c r="VCT347" s="182"/>
      <c r="VCU347" s="182"/>
      <c r="VCV347" s="182"/>
      <c r="VCW347" s="182"/>
      <c r="VCX347" s="182"/>
      <c r="VCY347" s="182"/>
      <c r="VCZ347" s="182"/>
      <c r="VDA347" s="182"/>
      <c r="VDB347" s="182"/>
      <c r="VDC347" s="182"/>
      <c r="VDD347" s="182"/>
      <c r="VDE347" s="182"/>
      <c r="VDF347" s="182"/>
      <c r="VDG347" s="182"/>
      <c r="VDH347" s="182"/>
      <c r="VDI347" s="182"/>
      <c r="VDJ347" s="182"/>
      <c r="VDK347" s="182"/>
      <c r="VDL347" s="182"/>
      <c r="VDM347" s="182"/>
      <c r="VDN347" s="182"/>
      <c r="VDO347" s="182"/>
      <c r="VDP347" s="182"/>
      <c r="VDQ347" s="182"/>
      <c r="VDR347" s="182"/>
      <c r="VDS347" s="182"/>
      <c r="VDT347" s="182"/>
      <c r="VDU347" s="182"/>
      <c r="VDV347" s="182"/>
      <c r="VDW347" s="182"/>
      <c r="VDX347" s="182"/>
      <c r="VDY347" s="182"/>
      <c r="VDZ347" s="182"/>
      <c r="VEA347" s="182"/>
      <c r="VEB347" s="182"/>
      <c r="VEC347" s="182"/>
      <c r="VED347" s="182"/>
      <c r="VEE347" s="182"/>
      <c r="VEF347" s="182"/>
      <c r="VEG347" s="182"/>
      <c r="VEH347" s="182"/>
      <c r="VEI347" s="182"/>
      <c r="VEJ347" s="182"/>
      <c r="VEK347" s="182"/>
      <c r="VEL347" s="182"/>
      <c r="VEM347" s="182"/>
      <c r="VEN347" s="182"/>
      <c r="VEO347" s="182"/>
      <c r="VEP347" s="182"/>
      <c r="VEQ347" s="182"/>
      <c r="VER347" s="182"/>
      <c r="VES347" s="182"/>
      <c r="VET347" s="182"/>
      <c r="VEU347" s="182"/>
      <c r="VEV347" s="182"/>
      <c r="VEW347" s="182"/>
      <c r="VEX347" s="182"/>
      <c r="VEY347" s="182"/>
      <c r="VEZ347" s="182"/>
      <c r="VFA347" s="182"/>
      <c r="VFB347" s="182"/>
      <c r="VFC347" s="182"/>
      <c r="VFD347" s="182"/>
      <c r="VFE347" s="182"/>
      <c r="VFF347" s="182"/>
      <c r="VFG347" s="182"/>
      <c r="VFH347" s="182"/>
      <c r="VFI347" s="182"/>
      <c r="VFJ347" s="182"/>
      <c r="VFK347" s="182"/>
      <c r="VFL347" s="182"/>
      <c r="VFM347" s="182"/>
      <c r="VFN347" s="182"/>
      <c r="VFO347" s="182"/>
      <c r="VFP347" s="182"/>
      <c r="VFQ347" s="182"/>
      <c r="VFR347" s="182"/>
      <c r="VFS347" s="182"/>
      <c r="VFT347" s="182"/>
      <c r="VFU347" s="182"/>
      <c r="VFV347" s="182"/>
      <c r="VFW347" s="182"/>
      <c r="VFX347" s="182"/>
      <c r="VFY347" s="182"/>
      <c r="VFZ347" s="182"/>
      <c r="VGA347" s="182"/>
      <c r="VGB347" s="182"/>
      <c r="VGC347" s="182"/>
      <c r="VGD347" s="182"/>
      <c r="VGE347" s="182"/>
      <c r="VGF347" s="182"/>
      <c r="VGG347" s="182"/>
      <c r="VGH347" s="182"/>
      <c r="VGI347" s="182"/>
      <c r="VGJ347" s="182"/>
      <c r="VGK347" s="182"/>
      <c r="VGL347" s="182"/>
      <c r="VGM347" s="182"/>
      <c r="VGN347" s="182"/>
      <c r="VGO347" s="182"/>
      <c r="VGP347" s="182"/>
      <c r="VGQ347" s="182"/>
      <c r="VGR347" s="182"/>
      <c r="VGS347" s="182"/>
      <c r="VGT347" s="182"/>
      <c r="VGU347" s="182"/>
      <c r="VGV347" s="182"/>
      <c r="VGW347" s="182"/>
      <c r="VGX347" s="182"/>
      <c r="VGY347" s="182"/>
      <c r="VGZ347" s="182"/>
      <c r="VHA347" s="182"/>
      <c r="VHB347" s="182"/>
      <c r="VHC347" s="182"/>
      <c r="VHD347" s="182"/>
      <c r="VHE347" s="182"/>
      <c r="VHF347" s="182"/>
      <c r="VHG347" s="182"/>
      <c r="VHH347" s="182"/>
      <c r="VHI347" s="182"/>
      <c r="VHJ347" s="182"/>
      <c r="VHK347" s="182"/>
      <c r="VHL347" s="182"/>
      <c r="VHM347" s="182"/>
      <c r="VHN347" s="182"/>
      <c r="VHO347" s="182"/>
      <c r="VHP347" s="182"/>
      <c r="VHQ347" s="182"/>
      <c r="VHR347" s="182"/>
      <c r="VHS347" s="182"/>
      <c r="VHT347" s="182"/>
      <c r="VHU347" s="182"/>
      <c r="VHV347" s="182"/>
      <c r="VHW347" s="182"/>
      <c r="VHX347" s="182"/>
      <c r="VHY347" s="182"/>
      <c r="VHZ347" s="182"/>
      <c r="VIA347" s="182"/>
      <c r="VIB347" s="182"/>
      <c r="VIC347" s="182"/>
      <c r="VID347" s="182"/>
      <c r="VIE347" s="182"/>
      <c r="VIF347" s="182"/>
      <c r="VIG347" s="182"/>
      <c r="VIH347" s="182"/>
      <c r="VII347" s="182"/>
      <c r="VIJ347" s="182"/>
      <c r="VIK347" s="182"/>
      <c r="VIL347" s="182"/>
      <c r="VIM347" s="182"/>
      <c r="VIN347" s="182"/>
      <c r="VIO347" s="182"/>
      <c r="VIP347" s="182"/>
      <c r="VIQ347" s="182"/>
      <c r="VIR347" s="182"/>
      <c r="VIS347" s="182"/>
      <c r="VIT347" s="182"/>
      <c r="VIU347" s="182"/>
      <c r="VIV347" s="182"/>
      <c r="VIW347" s="182"/>
      <c r="VIX347" s="182"/>
      <c r="VIY347" s="182"/>
      <c r="VIZ347" s="182"/>
      <c r="VJA347" s="182"/>
      <c r="VJB347" s="182"/>
      <c r="VJC347" s="182"/>
      <c r="VJD347" s="182"/>
      <c r="VJE347" s="182"/>
      <c r="VJF347" s="182"/>
      <c r="VJG347" s="182"/>
      <c r="VJH347" s="182"/>
      <c r="VJI347" s="182"/>
      <c r="VJJ347" s="182"/>
      <c r="VJK347" s="182"/>
      <c r="VJL347" s="182"/>
      <c r="VJM347" s="182"/>
      <c r="VJN347" s="182"/>
      <c r="VJO347" s="182"/>
      <c r="VJP347" s="182"/>
      <c r="VJQ347" s="182"/>
      <c r="VJR347" s="182"/>
      <c r="VJS347" s="182"/>
      <c r="VJT347" s="182"/>
      <c r="VJU347" s="182"/>
      <c r="VJV347" s="182"/>
      <c r="VJW347" s="182"/>
      <c r="VJX347" s="182"/>
      <c r="VJY347" s="182"/>
      <c r="VJZ347" s="182"/>
      <c r="VKA347" s="182"/>
      <c r="VKB347" s="182"/>
      <c r="VKC347" s="182"/>
      <c r="VKD347" s="182"/>
      <c r="VKE347" s="182"/>
      <c r="VKF347" s="182"/>
      <c r="VKG347" s="182"/>
      <c r="VKH347" s="182"/>
      <c r="VKI347" s="182"/>
      <c r="VKJ347" s="182"/>
      <c r="VKK347" s="182"/>
      <c r="VKL347" s="182"/>
      <c r="VKM347" s="182"/>
      <c r="VKN347" s="182"/>
      <c r="VKO347" s="182"/>
      <c r="VKP347" s="182"/>
      <c r="VKQ347" s="182"/>
      <c r="VKR347" s="182"/>
      <c r="VKS347" s="182"/>
      <c r="VKT347" s="182"/>
      <c r="VKU347" s="182"/>
      <c r="VKV347" s="182"/>
      <c r="VKW347" s="182"/>
      <c r="VKX347" s="182"/>
      <c r="VKY347" s="182"/>
      <c r="VKZ347" s="182"/>
      <c r="VLA347" s="182"/>
      <c r="VLB347" s="182"/>
      <c r="VLC347" s="182"/>
      <c r="VLD347" s="182"/>
      <c r="VLE347" s="182"/>
      <c r="VLF347" s="182"/>
      <c r="VLG347" s="182"/>
      <c r="VLH347" s="182"/>
      <c r="VLI347" s="182"/>
      <c r="VLJ347" s="182"/>
      <c r="VLK347" s="182"/>
      <c r="VLL347" s="182"/>
      <c r="VLM347" s="182"/>
      <c r="VLN347" s="182"/>
      <c r="VLO347" s="182"/>
      <c r="VLP347" s="182"/>
      <c r="VLQ347" s="182"/>
      <c r="VLR347" s="182"/>
      <c r="VLS347" s="182"/>
      <c r="VLT347" s="182"/>
      <c r="VLU347" s="182"/>
      <c r="VLV347" s="182"/>
      <c r="VLW347" s="182"/>
      <c r="VLX347" s="182"/>
      <c r="VLY347" s="182"/>
      <c r="VLZ347" s="182"/>
      <c r="VMA347" s="182"/>
      <c r="VMB347" s="182"/>
      <c r="VMC347" s="182"/>
      <c r="VMD347" s="182"/>
      <c r="VME347" s="182"/>
      <c r="VMF347" s="182"/>
      <c r="VMG347" s="182"/>
      <c r="VMH347" s="182"/>
      <c r="VMI347" s="182"/>
      <c r="VMJ347" s="182"/>
      <c r="VMK347" s="182"/>
      <c r="VML347" s="182"/>
      <c r="VMM347" s="182"/>
      <c r="VMN347" s="182"/>
      <c r="VMO347" s="182"/>
      <c r="VMP347" s="182"/>
      <c r="VMQ347" s="182"/>
      <c r="VMR347" s="182"/>
      <c r="VMS347" s="182"/>
      <c r="VMT347" s="182"/>
      <c r="VMU347" s="182"/>
      <c r="VMV347" s="182"/>
      <c r="VMW347" s="182"/>
      <c r="VMX347" s="182"/>
      <c r="VMY347" s="182"/>
      <c r="VMZ347" s="182"/>
      <c r="VNA347" s="182"/>
      <c r="VNB347" s="182"/>
      <c r="VNC347" s="182"/>
      <c r="VND347" s="182"/>
      <c r="VNE347" s="182"/>
      <c r="VNF347" s="182"/>
      <c r="VNG347" s="182"/>
      <c r="VNH347" s="182"/>
      <c r="VNI347" s="182"/>
      <c r="VNJ347" s="182"/>
      <c r="VNK347" s="182"/>
      <c r="VNL347" s="182"/>
      <c r="VNM347" s="182"/>
      <c r="VNN347" s="182"/>
      <c r="VNO347" s="182"/>
      <c r="VNP347" s="182"/>
      <c r="VNQ347" s="182"/>
      <c r="VNR347" s="182"/>
      <c r="VNS347" s="182"/>
      <c r="VNT347" s="182"/>
      <c r="VNU347" s="182"/>
      <c r="VNV347" s="182"/>
      <c r="VNW347" s="182"/>
      <c r="VNX347" s="182"/>
      <c r="VNY347" s="182"/>
      <c r="VNZ347" s="182"/>
      <c r="VOA347" s="182"/>
      <c r="VOB347" s="182"/>
      <c r="VOC347" s="182"/>
      <c r="VOD347" s="182"/>
      <c r="VOE347" s="182"/>
      <c r="VOF347" s="182"/>
      <c r="VOG347" s="182"/>
      <c r="VOH347" s="182"/>
      <c r="VOI347" s="182"/>
      <c r="VOJ347" s="182"/>
      <c r="VOK347" s="182"/>
      <c r="VOL347" s="182"/>
      <c r="VOM347" s="182"/>
      <c r="VON347" s="182"/>
      <c r="VOO347" s="182"/>
      <c r="VOP347" s="182"/>
      <c r="VOQ347" s="182"/>
      <c r="VOR347" s="182"/>
      <c r="VOS347" s="182"/>
      <c r="VOT347" s="182"/>
      <c r="VOU347" s="182"/>
      <c r="VOV347" s="182"/>
      <c r="VOW347" s="182"/>
      <c r="VOX347" s="182"/>
      <c r="VOY347" s="182"/>
      <c r="VOZ347" s="182"/>
      <c r="VPA347" s="182"/>
      <c r="VPB347" s="182"/>
      <c r="VPC347" s="182"/>
      <c r="VPD347" s="182"/>
      <c r="VPE347" s="182"/>
      <c r="VPF347" s="182"/>
      <c r="VPG347" s="182"/>
      <c r="VPH347" s="182"/>
      <c r="VPI347" s="182"/>
      <c r="VPJ347" s="182"/>
      <c r="VPK347" s="182"/>
      <c r="VPL347" s="182"/>
      <c r="VPM347" s="182"/>
      <c r="VPN347" s="182"/>
      <c r="VPO347" s="182"/>
      <c r="VPP347" s="182"/>
      <c r="VPQ347" s="182"/>
      <c r="VPR347" s="182"/>
      <c r="VPS347" s="182"/>
      <c r="VPT347" s="182"/>
      <c r="VPU347" s="182"/>
      <c r="VPV347" s="182"/>
      <c r="VPW347" s="182"/>
      <c r="VPX347" s="182"/>
      <c r="VPY347" s="182"/>
      <c r="VPZ347" s="182"/>
      <c r="VQA347" s="182"/>
      <c r="VQB347" s="182"/>
      <c r="VQC347" s="182"/>
      <c r="VQD347" s="182"/>
      <c r="VQE347" s="182"/>
      <c r="VQF347" s="182"/>
      <c r="VQG347" s="182"/>
      <c r="VQH347" s="182"/>
      <c r="VQI347" s="182"/>
      <c r="VQJ347" s="182"/>
      <c r="VQK347" s="182"/>
      <c r="VQL347" s="182"/>
      <c r="VQM347" s="182"/>
      <c r="VQN347" s="182"/>
      <c r="VQO347" s="182"/>
      <c r="VQP347" s="182"/>
      <c r="VQQ347" s="182"/>
      <c r="VQR347" s="182"/>
      <c r="VQS347" s="182"/>
      <c r="VQT347" s="182"/>
      <c r="VQU347" s="182"/>
      <c r="VQV347" s="182"/>
      <c r="VQW347" s="182"/>
      <c r="VQX347" s="182"/>
      <c r="VQY347" s="182"/>
      <c r="VQZ347" s="182"/>
      <c r="VRA347" s="182"/>
      <c r="VRB347" s="182"/>
      <c r="VRC347" s="182"/>
      <c r="VRD347" s="182"/>
      <c r="VRE347" s="182"/>
      <c r="VRF347" s="182"/>
      <c r="VRG347" s="182"/>
      <c r="VRH347" s="182"/>
      <c r="VRI347" s="182"/>
      <c r="VRJ347" s="182"/>
      <c r="VRK347" s="182"/>
      <c r="VRL347" s="182"/>
      <c r="VRM347" s="182"/>
      <c r="VRN347" s="182"/>
      <c r="VRO347" s="182"/>
      <c r="VRP347" s="182"/>
      <c r="VRQ347" s="182"/>
      <c r="VRR347" s="182"/>
      <c r="VRS347" s="182"/>
      <c r="VRT347" s="182"/>
      <c r="VRU347" s="182"/>
      <c r="VRV347" s="182"/>
      <c r="VRW347" s="182"/>
      <c r="VRX347" s="182"/>
      <c r="VRY347" s="182"/>
      <c r="VRZ347" s="182"/>
      <c r="VSA347" s="182"/>
      <c r="VSB347" s="182"/>
      <c r="VSC347" s="182"/>
      <c r="VSD347" s="182"/>
      <c r="VSE347" s="182"/>
      <c r="VSF347" s="182"/>
      <c r="VSG347" s="182"/>
      <c r="VSH347" s="182"/>
      <c r="VSI347" s="182"/>
      <c r="VSJ347" s="182"/>
      <c r="VSK347" s="182"/>
      <c r="VSL347" s="182"/>
      <c r="VSM347" s="182"/>
      <c r="VSN347" s="182"/>
      <c r="VSO347" s="182"/>
      <c r="VSP347" s="182"/>
      <c r="VSQ347" s="182"/>
      <c r="VSR347" s="182"/>
      <c r="VSS347" s="182"/>
      <c r="VST347" s="182"/>
      <c r="VSU347" s="182"/>
      <c r="VSV347" s="182"/>
      <c r="VSW347" s="182"/>
      <c r="VSX347" s="182"/>
      <c r="VSY347" s="182"/>
      <c r="VSZ347" s="182"/>
      <c r="VTA347" s="182"/>
      <c r="VTB347" s="182"/>
      <c r="VTC347" s="182"/>
      <c r="VTD347" s="182"/>
      <c r="VTE347" s="182"/>
      <c r="VTF347" s="182"/>
      <c r="VTG347" s="182"/>
      <c r="VTH347" s="182"/>
      <c r="VTI347" s="182"/>
      <c r="VTJ347" s="182"/>
      <c r="VTK347" s="182"/>
      <c r="VTL347" s="182"/>
      <c r="VTM347" s="182"/>
      <c r="VTN347" s="182"/>
      <c r="VTO347" s="182"/>
      <c r="VTP347" s="182"/>
      <c r="VTQ347" s="182"/>
      <c r="VTR347" s="182"/>
      <c r="VTS347" s="182"/>
      <c r="VTT347" s="182"/>
      <c r="VTU347" s="182"/>
      <c r="VTV347" s="182"/>
      <c r="VTW347" s="182"/>
      <c r="VTX347" s="182"/>
      <c r="VTY347" s="182"/>
      <c r="VTZ347" s="182"/>
      <c r="VUA347" s="182"/>
      <c r="VUB347" s="182"/>
      <c r="VUC347" s="182"/>
      <c r="VUD347" s="182"/>
      <c r="VUE347" s="182"/>
      <c r="VUF347" s="182"/>
      <c r="VUG347" s="182"/>
      <c r="VUH347" s="182"/>
      <c r="VUI347" s="182"/>
      <c r="VUJ347" s="182"/>
      <c r="VUK347" s="182"/>
      <c r="VUL347" s="182"/>
      <c r="VUM347" s="182"/>
      <c r="VUN347" s="182"/>
      <c r="VUO347" s="182"/>
      <c r="VUP347" s="182"/>
      <c r="VUQ347" s="182"/>
      <c r="VUR347" s="182"/>
      <c r="VUS347" s="182"/>
      <c r="VUT347" s="182"/>
      <c r="VUU347" s="182"/>
      <c r="VUV347" s="182"/>
      <c r="VUW347" s="182"/>
      <c r="VUX347" s="182"/>
      <c r="VUY347" s="182"/>
      <c r="VUZ347" s="182"/>
      <c r="VVA347" s="182"/>
      <c r="VVB347" s="182"/>
      <c r="VVC347" s="182"/>
      <c r="VVD347" s="182"/>
      <c r="VVE347" s="182"/>
      <c r="VVF347" s="182"/>
      <c r="VVG347" s="182"/>
      <c r="VVH347" s="182"/>
      <c r="VVI347" s="182"/>
      <c r="VVJ347" s="182"/>
      <c r="VVK347" s="182"/>
      <c r="VVL347" s="182"/>
      <c r="VVM347" s="182"/>
      <c r="VVN347" s="182"/>
      <c r="VVO347" s="182"/>
      <c r="VVP347" s="182"/>
      <c r="VVQ347" s="182"/>
      <c r="VVR347" s="182"/>
      <c r="VVS347" s="182"/>
      <c r="VVT347" s="182"/>
      <c r="VVU347" s="182"/>
      <c r="VVV347" s="182"/>
      <c r="VVW347" s="182"/>
      <c r="VVX347" s="182"/>
      <c r="VVY347" s="182"/>
      <c r="VVZ347" s="182"/>
      <c r="VWA347" s="182"/>
      <c r="VWB347" s="182"/>
      <c r="VWC347" s="182"/>
      <c r="VWD347" s="182"/>
      <c r="VWE347" s="182"/>
      <c r="VWF347" s="182"/>
      <c r="VWG347" s="182"/>
      <c r="VWH347" s="182"/>
      <c r="VWI347" s="182"/>
      <c r="VWJ347" s="182"/>
      <c r="VWK347" s="182"/>
      <c r="VWL347" s="182"/>
      <c r="VWM347" s="182"/>
      <c r="VWN347" s="182"/>
      <c r="VWO347" s="182"/>
      <c r="VWP347" s="182"/>
      <c r="VWQ347" s="182"/>
      <c r="VWR347" s="182"/>
      <c r="VWS347" s="182"/>
      <c r="VWT347" s="182"/>
      <c r="VWU347" s="182"/>
      <c r="VWV347" s="182"/>
      <c r="VWW347" s="182"/>
      <c r="VWX347" s="182"/>
      <c r="VWY347" s="182"/>
      <c r="VWZ347" s="182"/>
      <c r="VXA347" s="182"/>
      <c r="VXB347" s="182"/>
      <c r="VXC347" s="182"/>
      <c r="VXD347" s="182"/>
      <c r="VXE347" s="182"/>
      <c r="VXF347" s="182"/>
      <c r="VXG347" s="182"/>
      <c r="VXH347" s="182"/>
      <c r="VXI347" s="182"/>
      <c r="VXJ347" s="182"/>
      <c r="VXK347" s="182"/>
      <c r="VXL347" s="182"/>
      <c r="VXM347" s="182"/>
      <c r="VXN347" s="182"/>
      <c r="VXO347" s="182"/>
      <c r="VXP347" s="182"/>
      <c r="VXQ347" s="182"/>
      <c r="VXR347" s="182"/>
      <c r="VXS347" s="182"/>
      <c r="VXT347" s="182"/>
      <c r="VXU347" s="182"/>
      <c r="VXV347" s="182"/>
      <c r="VXW347" s="182"/>
      <c r="VXX347" s="182"/>
      <c r="VXY347" s="182"/>
      <c r="VXZ347" s="182"/>
      <c r="VYA347" s="182"/>
      <c r="VYB347" s="182"/>
      <c r="VYC347" s="182"/>
      <c r="VYD347" s="182"/>
      <c r="VYE347" s="182"/>
      <c r="VYF347" s="182"/>
      <c r="VYG347" s="182"/>
      <c r="VYH347" s="182"/>
      <c r="VYI347" s="182"/>
      <c r="VYJ347" s="182"/>
      <c r="VYK347" s="182"/>
      <c r="VYL347" s="182"/>
      <c r="VYM347" s="182"/>
      <c r="VYN347" s="182"/>
      <c r="VYO347" s="182"/>
      <c r="VYP347" s="182"/>
      <c r="VYQ347" s="182"/>
      <c r="VYR347" s="182"/>
      <c r="VYS347" s="182"/>
      <c r="VYT347" s="182"/>
      <c r="VYU347" s="182"/>
      <c r="VYV347" s="182"/>
      <c r="VYW347" s="182"/>
      <c r="VYX347" s="182"/>
      <c r="VYY347" s="182"/>
      <c r="VYZ347" s="182"/>
      <c r="VZA347" s="182"/>
      <c r="VZB347" s="182"/>
      <c r="VZC347" s="182"/>
      <c r="VZD347" s="182"/>
      <c r="VZE347" s="182"/>
      <c r="VZF347" s="182"/>
      <c r="VZG347" s="182"/>
      <c r="VZH347" s="182"/>
      <c r="VZI347" s="182"/>
      <c r="VZJ347" s="182"/>
      <c r="VZK347" s="182"/>
      <c r="VZL347" s="182"/>
      <c r="VZM347" s="182"/>
      <c r="VZN347" s="182"/>
      <c r="VZO347" s="182"/>
      <c r="VZP347" s="182"/>
      <c r="VZQ347" s="182"/>
      <c r="VZR347" s="182"/>
      <c r="VZS347" s="182"/>
      <c r="VZT347" s="182"/>
      <c r="VZU347" s="182"/>
      <c r="VZV347" s="182"/>
      <c r="VZW347" s="182"/>
      <c r="VZX347" s="182"/>
      <c r="VZY347" s="182"/>
      <c r="VZZ347" s="182"/>
      <c r="WAA347" s="182"/>
      <c r="WAB347" s="182"/>
      <c r="WAC347" s="182"/>
      <c r="WAD347" s="182"/>
      <c r="WAE347" s="182"/>
      <c r="WAF347" s="182"/>
      <c r="WAG347" s="182"/>
      <c r="WAH347" s="182"/>
      <c r="WAI347" s="182"/>
      <c r="WAJ347" s="182"/>
      <c r="WAK347" s="182"/>
      <c r="WAL347" s="182"/>
      <c r="WAM347" s="182"/>
      <c r="WAN347" s="182"/>
      <c r="WAO347" s="182"/>
      <c r="WAP347" s="182"/>
      <c r="WAQ347" s="182"/>
      <c r="WAR347" s="182"/>
      <c r="WAS347" s="182"/>
      <c r="WAT347" s="182"/>
      <c r="WAU347" s="182"/>
      <c r="WAV347" s="182"/>
      <c r="WAW347" s="182"/>
      <c r="WAX347" s="182"/>
      <c r="WAY347" s="182"/>
      <c r="WAZ347" s="182"/>
      <c r="WBA347" s="182"/>
      <c r="WBB347" s="182"/>
      <c r="WBC347" s="182"/>
      <c r="WBD347" s="182"/>
      <c r="WBE347" s="182"/>
      <c r="WBF347" s="182"/>
      <c r="WBG347" s="182"/>
      <c r="WBH347" s="182"/>
      <c r="WBI347" s="182"/>
      <c r="WBJ347" s="182"/>
      <c r="WBK347" s="182"/>
      <c r="WBL347" s="182"/>
      <c r="WBM347" s="182"/>
      <c r="WBN347" s="182"/>
      <c r="WBO347" s="182"/>
      <c r="WBP347" s="182"/>
      <c r="WBQ347" s="182"/>
      <c r="WBR347" s="182"/>
      <c r="WBS347" s="182"/>
      <c r="WBT347" s="182"/>
      <c r="WBU347" s="182"/>
      <c r="WBV347" s="182"/>
      <c r="WBW347" s="182"/>
      <c r="WBX347" s="182"/>
      <c r="WBY347" s="182"/>
      <c r="WBZ347" s="182"/>
      <c r="WCA347" s="182"/>
      <c r="WCB347" s="182"/>
      <c r="WCC347" s="182"/>
      <c r="WCD347" s="182"/>
      <c r="WCE347" s="182"/>
      <c r="WCF347" s="182"/>
      <c r="WCG347" s="182"/>
      <c r="WCH347" s="182"/>
      <c r="WCI347" s="182"/>
      <c r="WCJ347" s="182"/>
      <c r="WCK347" s="182"/>
      <c r="WCL347" s="182"/>
      <c r="WCM347" s="182"/>
      <c r="WCN347" s="182"/>
      <c r="WCO347" s="182"/>
      <c r="WCP347" s="182"/>
      <c r="WCQ347" s="182"/>
      <c r="WCR347" s="182"/>
      <c r="WCS347" s="182"/>
      <c r="WCT347" s="182"/>
      <c r="WCU347" s="182"/>
      <c r="WCV347" s="182"/>
      <c r="WCW347" s="182"/>
      <c r="WCX347" s="182"/>
      <c r="WCY347" s="182"/>
      <c r="WCZ347" s="182"/>
      <c r="WDA347" s="182"/>
      <c r="WDB347" s="182"/>
      <c r="WDC347" s="182"/>
      <c r="WDD347" s="182"/>
      <c r="WDE347" s="182"/>
      <c r="WDF347" s="182"/>
      <c r="WDG347" s="182"/>
      <c r="WDH347" s="182"/>
      <c r="WDI347" s="182"/>
      <c r="WDJ347" s="182"/>
      <c r="WDK347" s="182"/>
      <c r="WDL347" s="182"/>
      <c r="WDM347" s="182"/>
      <c r="WDN347" s="182"/>
      <c r="WDO347" s="182"/>
      <c r="WDP347" s="182"/>
      <c r="WDQ347" s="182"/>
      <c r="WDR347" s="182"/>
      <c r="WDS347" s="182"/>
      <c r="WDT347" s="182"/>
      <c r="WDU347" s="182"/>
      <c r="WDV347" s="182"/>
      <c r="WDW347" s="182"/>
      <c r="WDX347" s="182"/>
      <c r="WDY347" s="182"/>
      <c r="WDZ347" s="182"/>
      <c r="WEA347" s="182"/>
      <c r="WEB347" s="182"/>
      <c r="WEC347" s="182"/>
      <c r="WED347" s="182"/>
      <c r="WEE347" s="182"/>
      <c r="WEF347" s="182"/>
      <c r="WEG347" s="182"/>
      <c r="WEH347" s="182"/>
      <c r="WEI347" s="182"/>
      <c r="WEJ347" s="182"/>
      <c r="WEK347" s="182"/>
      <c r="WEL347" s="182"/>
      <c r="WEM347" s="182"/>
      <c r="WEN347" s="182"/>
      <c r="WEO347" s="182"/>
      <c r="WEP347" s="182"/>
      <c r="WEQ347" s="182"/>
      <c r="WER347" s="182"/>
      <c r="WES347" s="182"/>
      <c r="WET347" s="182"/>
      <c r="WEU347" s="182"/>
      <c r="WEV347" s="182"/>
      <c r="WEW347" s="182"/>
      <c r="WEX347" s="182"/>
      <c r="WEY347" s="182"/>
      <c r="WEZ347" s="182"/>
      <c r="WFA347" s="182"/>
      <c r="WFB347" s="182"/>
      <c r="WFC347" s="182"/>
      <c r="WFD347" s="182"/>
      <c r="WFE347" s="182"/>
      <c r="WFF347" s="182"/>
      <c r="WFG347" s="182"/>
      <c r="WFH347" s="182"/>
      <c r="WFI347" s="182"/>
      <c r="WFJ347" s="182"/>
      <c r="WFK347" s="182"/>
      <c r="WFL347" s="182"/>
      <c r="WFM347" s="182"/>
      <c r="WFN347" s="182"/>
      <c r="WFO347" s="182"/>
      <c r="WFP347" s="182"/>
      <c r="WFQ347" s="182"/>
      <c r="WFR347" s="182"/>
      <c r="WFS347" s="182"/>
      <c r="WFT347" s="182"/>
      <c r="WFU347" s="182"/>
      <c r="WFV347" s="182"/>
      <c r="WFW347" s="182"/>
      <c r="WFX347" s="182"/>
      <c r="WFY347" s="182"/>
      <c r="WFZ347" s="182"/>
      <c r="WGA347" s="182"/>
      <c r="WGB347" s="182"/>
      <c r="WGC347" s="182"/>
      <c r="WGD347" s="182"/>
      <c r="WGE347" s="182"/>
      <c r="WGF347" s="182"/>
      <c r="WGG347" s="182"/>
      <c r="WGH347" s="182"/>
      <c r="WGI347" s="182"/>
      <c r="WGJ347" s="182"/>
      <c r="WGK347" s="182"/>
      <c r="WGL347" s="182"/>
      <c r="WGM347" s="182"/>
      <c r="WGN347" s="182"/>
      <c r="WGO347" s="182"/>
      <c r="WGP347" s="182"/>
      <c r="WGQ347" s="182"/>
      <c r="WGR347" s="182"/>
      <c r="WGS347" s="182"/>
      <c r="WGT347" s="182"/>
      <c r="WGU347" s="182"/>
      <c r="WGV347" s="182"/>
      <c r="WGW347" s="182"/>
      <c r="WGX347" s="182"/>
      <c r="WGY347" s="182"/>
      <c r="WGZ347" s="182"/>
      <c r="WHA347" s="182"/>
      <c r="WHB347" s="182"/>
      <c r="WHC347" s="182"/>
      <c r="WHD347" s="182"/>
      <c r="WHE347" s="182"/>
      <c r="WHF347" s="182"/>
      <c r="WHG347" s="182"/>
      <c r="WHH347" s="182"/>
      <c r="WHI347" s="182"/>
      <c r="WHJ347" s="182"/>
      <c r="WHK347" s="182"/>
      <c r="WHL347" s="182"/>
      <c r="WHM347" s="182"/>
      <c r="WHN347" s="182"/>
      <c r="WHO347" s="182"/>
      <c r="WHP347" s="182"/>
      <c r="WHQ347" s="182"/>
      <c r="WHR347" s="182"/>
      <c r="WHS347" s="182"/>
      <c r="WHT347" s="182"/>
      <c r="WHU347" s="182"/>
      <c r="WHV347" s="182"/>
      <c r="WHW347" s="182"/>
      <c r="WHX347" s="182"/>
      <c r="WHY347" s="182"/>
      <c r="WHZ347" s="182"/>
      <c r="WIA347" s="182"/>
      <c r="WIB347" s="182"/>
      <c r="WIC347" s="182"/>
      <c r="WID347" s="182"/>
      <c r="WIE347" s="182"/>
      <c r="WIF347" s="182"/>
      <c r="WIG347" s="182"/>
      <c r="WIH347" s="182"/>
      <c r="WII347" s="182"/>
      <c r="WIJ347" s="182"/>
      <c r="WIK347" s="182"/>
      <c r="WIL347" s="182"/>
      <c r="WIM347" s="182"/>
      <c r="WIN347" s="182"/>
      <c r="WIO347" s="182"/>
      <c r="WIP347" s="182"/>
      <c r="WIQ347" s="182"/>
      <c r="WIR347" s="182"/>
      <c r="WIS347" s="182"/>
      <c r="WIT347" s="182"/>
      <c r="WIU347" s="182"/>
      <c r="WIV347" s="182"/>
      <c r="WIW347" s="182"/>
      <c r="WIX347" s="182"/>
      <c r="WIY347" s="182"/>
      <c r="WIZ347" s="182"/>
      <c r="WJA347" s="182"/>
      <c r="WJB347" s="182"/>
      <c r="WJC347" s="182"/>
      <c r="WJD347" s="182"/>
      <c r="WJE347" s="182"/>
      <c r="WJF347" s="182"/>
      <c r="WJG347" s="182"/>
      <c r="WJH347" s="182"/>
      <c r="WJI347" s="182"/>
      <c r="WJJ347" s="182"/>
      <c r="WJK347" s="182"/>
      <c r="WJL347" s="182"/>
      <c r="WJM347" s="182"/>
      <c r="WJN347" s="182"/>
      <c r="WJO347" s="182"/>
      <c r="WJP347" s="182"/>
      <c r="WJQ347" s="182"/>
      <c r="WJR347" s="182"/>
      <c r="WJS347" s="182"/>
      <c r="WJT347" s="182"/>
      <c r="WJU347" s="182"/>
      <c r="WJV347" s="182"/>
      <c r="WJW347" s="182"/>
      <c r="WJX347" s="182"/>
      <c r="WJY347" s="182"/>
      <c r="WJZ347" s="182"/>
      <c r="WKA347" s="182"/>
      <c r="WKB347" s="182"/>
      <c r="WKC347" s="182"/>
      <c r="WKD347" s="182"/>
      <c r="WKE347" s="182"/>
      <c r="WKF347" s="182"/>
      <c r="WKG347" s="182"/>
      <c r="WKH347" s="182"/>
      <c r="WKI347" s="182"/>
      <c r="WKJ347" s="182"/>
      <c r="WKK347" s="182"/>
      <c r="WKL347" s="182"/>
      <c r="WKM347" s="182"/>
      <c r="WKN347" s="182"/>
      <c r="WKO347" s="182"/>
      <c r="WKP347" s="182"/>
      <c r="WKQ347" s="182"/>
      <c r="WKR347" s="182"/>
      <c r="WKS347" s="182"/>
      <c r="WKT347" s="182"/>
      <c r="WKU347" s="182"/>
      <c r="WKV347" s="182"/>
      <c r="WKW347" s="182"/>
      <c r="WKX347" s="182"/>
      <c r="WKY347" s="182"/>
      <c r="WKZ347" s="182"/>
      <c r="WLA347" s="182"/>
      <c r="WLB347" s="182"/>
      <c r="WLC347" s="182"/>
      <c r="WLD347" s="182"/>
      <c r="WLE347" s="182"/>
      <c r="WLF347" s="182"/>
      <c r="WLG347" s="182"/>
      <c r="WLH347" s="182"/>
      <c r="WLI347" s="182"/>
      <c r="WLJ347" s="182"/>
      <c r="WLK347" s="182"/>
      <c r="WLL347" s="182"/>
      <c r="WLM347" s="182"/>
      <c r="WLN347" s="182"/>
      <c r="WLO347" s="182"/>
      <c r="WLP347" s="182"/>
      <c r="WLQ347" s="182"/>
      <c r="WLR347" s="182"/>
      <c r="WLS347" s="182"/>
      <c r="WLT347" s="182"/>
      <c r="WLU347" s="182"/>
      <c r="WLV347" s="182"/>
      <c r="WLW347" s="182"/>
      <c r="WLX347" s="182"/>
      <c r="WLY347" s="182"/>
      <c r="WLZ347" s="182"/>
      <c r="WMA347" s="182"/>
      <c r="WMB347" s="182"/>
      <c r="WMC347" s="182"/>
      <c r="WMD347" s="182"/>
      <c r="WME347" s="182"/>
      <c r="WMF347" s="182"/>
      <c r="WMG347" s="182"/>
      <c r="WMH347" s="182"/>
      <c r="WMI347" s="182"/>
      <c r="WMJ347" s="182"/>
      <c r="WMK347" s="182"/>
      <c r="WML347" s="182"/>
      <c r="WMM347" s="182"/>
      <c r="WMN347" s="182"/>
      <c r="WMO347" s="182"/>
      <c r="WMP347" s="182"/>
      <c r="WMQ347" s="182"/>
      <c r="WMR347" s="182"/>
      <c r="WMS347" s="182"/>
      <c r="WMT347" s="182"/>
      <c r="WMU347" s="182"/>
      <c r="WMV347" s="182"/>
      <c r="WMW347" s="182"/>
      <c r="WMX347" s="182"/>
      <c r="WMY347" s="182"/>
      <c r="WMZ347" s="182"/>
      <c r="WNA347" s="182"/>
      <c r="WNB347" s="182"/>
      <c r="WNC347" s="182"/>
      <c r="WND347" s="182"/>
      <c r="WNE347" s="182"/>
      <c r="WNF347" s="182"/>
      <c r="WNG347" s="182"/>
      <c r="WNH347" s="182"/>
      <c r="WNI347" s="182"/>
      <c r="WNJ347" s="182"/>
      <c r="WNK347" s="182"/>
      <c r="WNL347" s="182"/>
      <c r="WNM347" s="182"/>
      <c r="WNN347" s="182"/>
      <c r="WNO347" s="182"/>
      <c r="WNP347" s="182"/>
      <c r="WNQ347" s="182"/>
      <c r="WNR347" s="182"/>
      <c r="WNS347" s="182"/>
      <c r="WNT347" s="182"/>
      <c r="WNU347" s="182"/>
      <c r="WNV347" s="182"/>
      <c r="WNW347" s="182"/>
      <c r="WNX347" s="182"/>
      <c r="WNY347" s="182"/>
      <c r="WNZ347" s="182"/>
      <c r="WOA347" s="182"/>
      <c r="WOB347" s="182"/>
      <c r="WOC347" s="182"/>
      <c r="WOD347" s="182"/>
      <c r="WOE347" s="182"/>
      <c r="WOF347" s="182"/>
      <c r="WOG347" s="182"/>
      <c r="WOH347" s="182"/>
      <c r="WOI347" s="182"/>
      <c r="WOJ347" s="182"/>
      <c r="WOK347" s="182"/>
      <c r="WOL347" s="182"/>
      <c r="WOM347" s="182"/>
      <c r="WON347" s="182"/>
      <c r="WOO347" s="182"/>
      <c r="WOP347" s="182"/>
      <c r="WOQ347" s="182"/>
      <c r="WOR347" s="182"/>
      <c r="WOS347" s="182"/>
      <c r="WOT347" s="182"/>
      <c r="WOU347" s="182"/>
      <c r="WOV347" s="182"/>
      <c r="WOW347" s="182"/>
      <c r="WOX347" s="182"/>
      <c r="WOY347" s="182"/>
      <c r="WOZ347" s="182"/>
      <c r="WPA347" s="182"/>
      <c r="WPB347" s="182"/>
      <c r="WPC347" s="182"/>
      <c r="WPD347" s="182"/>
      <c r="WPE347" s="182"/>
      <c r="WPF347" s="182"/>
      <c r="WPG347" s="182"/>
      <c r="WPH347" s="182"/>
      <c r="WPI347" s="182"/>
      <c r="WPJ347" s="182"/>
      <c r="WPK347" s="182"/>
      <c r="WPL347" s="182"/>
      <c r="WPM347" s="182"/>
      <c r="WPN347" s="182"/>
      <c r="WPO347" s="182"/>
      <c r="WPP347" s="182"/>
      <c r="WPQ347" s="182"/>
      <c r="WPR347" s="182"/>
      <c r="WPS347" s="182"/>
      <c r="WPT347" s="182"/>
      <c r="WPU347" s="182"/>
      <c r="WPV347" s="182"/>
      <c r="WPW347" s="182"/>
      <c r="WPX347" s="182"/>
      <c r="WPY347" s="182"/>
      <c r="WPZ347" s="182"/>
      <c r="WQA347" s="182"/>
      <c r="WQB347" s="182"/>
      <c r="WQC347" s="182"/>
      <c r="WQD347" s="182"/>
      <c r="WQE347" s="182"/>
      <c r="WQF347" s="182"/>
      <c r="WQG347" s="182"/>
      <c r="WQH347" s="182"/>
      <c r="WQI347" s="182"/>
      <c r="WQJ347" s="182"/>
      <c r="WQK347" s="182"/>
      <c r="WQL347" s="182"/>
      <c r="WQM347" s="182"/>
      <c r="WQN347" s="182"/>
      <c r="WQO347" s="182"/>
      <c r="WQP347" s="182"/>
      <c r="WQQ347" s="182"/>
      <c r="WQR347" s="182"/>
      <c r="WQS347" s="182"/>
      <c r="WQT347" s="182"/>
      <c r="WQU347" s="182"/>
      <c r="WQV347" s="182"/>
      <c r="WQW347" s="182"/>
      <c r="WQX347" s="182"/>
      <c r="WQY347" s="182"/>
      <c r="WQZ347" s="182"/>
      <c r="WRA347" s="182"/>
      <c r="WRB347" s="182"/>
      <c r="WRC347" s="182"/>
      <c r="WRD347" s="182"/>
      <c r="WRE347" s="182"/>
      <c r="WRF347" s="182"/>
      <c r="WRG347" s="182"/>
      <c r="WRH347" s="182"/>
      <c r="WRI347" s="182"/>
      <c r="WRJ347" s="182"/>
      <c r="WRK347" s="182"/>
      <c r="WRL347" s="182"/>
      <c r="WRM347" s="182"/>
      <c r="WRN347" s="182"/>
      <c r="WRO347" s="182"/>
      <c r="WRP347" s="182"/>
      <c r="WRQ347" s="182"/>
      <c r="WRR347" s="182"/>
      <c r="WRS347" s="182"/>
      <c r="WRT347" s="182"/>
      <c r="WRU347" s="182"/>
      <c r="WRV347" s="182"/>
      <c r="WRW347" s="182"/>
      <c r="WRX347" s="182"/>
      <c r="WRY347" s="182"/>
      <c r="WRZ347" s="182"/>
      <c r="WSA347" s="182"/>
      <c r="WSB347" s="182"/>
      <c r="WSC347" s="182"/>
      <c r="WSD347" s="182"/>
      <c r="WSE347" s="182"/>
      <c r="WSF347" s="182"/>
      <c r="WSG347" s="182"/>
      <c r="WSH347" s="182"/>
      <c r="WSI347" s="182"/>
      <c r="WSJ347" s="182"/>
      <c r="WSK347" s="182"/>
      <c r="WSL347" s="182"/>
      <c r="WSM347" s="182"/>
      <c r="WSN347" s="182"/>
      <c r="WSO347" s="182"/>
      <c r="WSP347" s="182"/>
      <c r="WSQ347" s="182"/>
      <c r="WSR347" s="182"/>
      <c r="WSS347" s="182"/>
      <c r="WST347" s="182"/>
      <c r="WSU347" s="182"/>
      <c r="WSV347" s="182"/>
      <c r="WSW347" s="182"/>
      <c r="WSX347" s="182"/>
      <c r="WSY347" s="182"/>
      <c r="WSZ347" s="182"/>
      <c r="WTA347" s="182"/>
      <c r="WTB347" s="182"/>
      <c r="WTC347" s="182"/>
      <c r="WTD347" s="182"/>
      <c r="WTE347" s="182"/>
      <c r="WTF347" s="182"/>
      <c r="WTG347" s="182"/>
      <c r="WTH347" s="182"/>
      <c r="WTI347" s="182"/>
      <c r="WTJ347" s="182"/>
      <c r="WTK347" s="182"/>
      <c r="WTL347" s="182"/>
      <c r="WTM347" s="182"/>
      <c r="WTN347" s="182"/>
      <c r="WTO347" s="182"/>
      <c r="WTP347" s="182"/>
      <c r="WTQ347" s="182"/>
      <c r="WTR347" s="182"/>
      <c r="WTS347" s="182"/>
      <c r="WTT347" s="182"/>
      <c r="WTU347" s="182"/>
      <c r="WTV347" s="182"/>
      <c r="WTW347" s="182"/>
      <c r="WTX347" s="182"/>
      <c r="WTY347" s="182"/>
      <c r="WTZ347" s="182"/>
      <c r="WUA347" s="182"/>
      <c r="WUB347" s="182"/>
      <c r="WUC347" s="182"/>
      <c r="WUD347" s="182"/>
      <c r="WUE347" s="182"/>
      <c r="WUF347" s="182"/>
      <c r="WUG347" s="182"/>
      <c r="WUH347" s="182"/>
      <c r="WUI347" s="182"/>
      <c r="WUJ347" s="182"/>
      <c r="WUK347" s="182"/>
      <c r="WUL347" s="182"/>
      <c r="WUM347" s="182"/>
      <c r="WUN347" s="182"/>
      <c r="WUO347" s="182"/>
      <c r="WUP347" s="182"/>
      <c r="WUQ347" s="182"/>
      <c r="WUR347" s="182"/>
      <c r="WUS347" s="182"/>
      <c r="WUT347" s="182"/>
      <c r="WUU347" s="182"/>
      <c r="WUV347" s="182"/>
      <c r="WUW347" s="182"/>
      <c r="WUX347" s="182"/>
      <c r="WUY347" s="182"/>
      <c r="WUZ347" s="182"/>
      <c r="WVA347" s="182"/>
      <c r="WVB347" s="182"/>
      <c r="WVC347" s="182"/>
      <c r="WVD347" s="182"/>
      <c r="WVE347" s="182"/>
      <c r="WVF347" s="182"/>
      <c r="WVG347" s="182"/>
      <c r="WVH347" s="182"/>
      <c r="WVI347" s="182"/>
      <c r="WVJ347" s="182"/>
      <c r="WVK347" s="182"/>
      <c r="WVL347" s="182"/>
      <c r="WVM347" s="182"/>
      <c r="WVN347" s="182"/>
      <c r="WVO347" s="182"/>
      <c r="WVP347" s="182"/>
      <c r="WVQ347" s="182"/>
      <c r="WVR347" s="182"/>
      <c r="WVS347" s="182"/>
      <c r="WVT347" s="182"/>
      <c r="WVU347" s="182"/>
      <c r="WVV347" s="182"/>
      <c r="WVW347" s="182"/>
      <c r="WVX347" s="182"/>
      <c r="WVY347" s="182"/>
      <c r="WVZ347" s="182"/>
      <c r="WWA347" s="182"/>
      <c r="WWB347" s="182"/>
      <c r="WWC347" s="182"/>
      <c r="WWD347" s="182"/>
      <c r="WWE347" s="182"/>
      <c r="WWF347" s="182"/>
      <c r="WWG347" s="182"/>
      <c r="WWH347" s="182"/>
      <c r="WWI347" s="182"/>
      <c r="WWJ347" s="182"/>
      <c r="WWK347" s="182"/>
      <c r="WWL347" s="182"/>
      <c r="WWM347" s="182"/>
      <c r="WWN347" s="182"/>
      <c r="WWO347" s="182"/>
      <c r="WWP347" s="182"/>
      <c r="WWQ347" s="182"/>
      <c r="WWR347" s="182"/>
      <c r="WWS347" s="182"/>
      <c r="WWT347" s="182"/>
      <c r="WWU347" s="182"/>
      <c r="WWV347" s="182"/>
      <c r="WWW347" s="182"/>
      <c r="WWX347" s="182"/>
      <c r="WWY347" s="182"/>
      <c r="WWZ347" s="182"/>
      <c r="WXA347" s="182"/>
      <c r="WXB347" s="182"/>
      <c r="WXC347" s="182"/>
      <c r="WXD347" s="182"/>
      <c r="WXE347" s="182"/>
      <c r="WXF347" s="182"/>
      <c r="WXG347" s="182"/>
      <c r="WXH347" s="182"/>
      <c r="WXI347" s="182"/>
      <c r="WXJ347" s="182"/>
      <c r="WXK347" s="182"/>
      <c r="WXL347" s="182"/>
      <c r="WXM347" s="182"/>
      <c r="WXN347" s="182"/>
      <c r="WXO347" s="182"/>
      <c r="WXP347" s="182"/>
      <c r="WXQ347" s="182"/>
      <c r="WXR347" s="182"/>
      <c r="WXS347" s="182"/>
      <c r="WXT347" s="182"/>
      <c r="WXU347" s="182"/>
      <c r="WXV347" s="182"/>
      <c r="WXW347" s="182"/>
      <c r="WXX347" s="182"/>
      <c r="WXY347" s="182"/>
      <c r="WXZ347" s="182"/>
      <c r="WYA347" s="182"/>
      <c r="WYB347" s="182"/>
      <c r="WYC347" s="182"/>
      <c r="WYD347" s="182"/>
      <c r="WYE347" s="182"/>
      <c r="WYF347" s="182"/>
      <c r="WYG347" s="182"/>
      <c r="WYH347" s="182"/>
      <c r="WYI347" s="182"/>
      <c r="WYJ347" s="182"/>
      <c r="WYK347" s="182"/>
      <c r="WYL347" s="182"/>
      <c r="WYM347" s="182"/>
      <c r="WYN347" s="182"/>
      <c r="WYO347" s="182"/>
      <c r="WYP347" s="182"/>
      <c r="WYQ347" s="182"/>
      <c r="WYR347" s="182"/>
      <c r="WYS347" s="182"/>
      <c r="WYT347" s="182"/>
      <c r="WYU347" s="182"/>
      <c r="WYV347" s="182"/>
      <c r="WYW347" s="182"/>
    </row>
    <row r="348" spans="2:16221" s="183" customFormat="1" x14ac:dyDescent="0.25">
      <c r="B348" s="174"/>
      <c r="C348" s="174"/>
      <c r="D348" s="190"/>
      <c r="E348" s="190"/>
      <c r="F348" s="190"/>
      <c r="G348" s="190"/>
      <c r="H348" s="190"/>
      <c r="I348" s="190"/>
      <c r="J348" s="190"/>
      <c r="K348" s="190"/>
      <c r="L348" s="190"/>
      <c r="M348" s="190"/>
      <c r="N348" s="190"/>
      <c r="O348" s="190"/>
      <c r="P348" s="190"/>
      <c r="Q348" s="190"/>
      <c r="R348" s="190"/>
      <c r="S348" s="190"/>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c r="FS348" s="182"/>
      <c r="FT348" s="182"/>
      <c r="FU348" s="182"/>
      <c r="FV348" s="182"/>
      <c r="FW348" s="182"/>
      <c r="FX348" s="182"/>
      <c r="FY348" s="182"/>
      <c r="FZ348" s="182"/>
      <c r="GA348" s="182"/>
      <c r="GB348" s="182"/>
      <c r="GC348" s="182"/>
      <c r="GD348" s="182"/>
      <c r="GE348" s="182"/>
      <c r="GF348" s="182"/>
      <c r="GG348" s="182"/>
      <c r="GH348" s="182"/>
      <c r="GI348" s="182"/>
      <c r="GJ348" s="182"/>
      <c r="GK348" s="182"/>
      <c r="GL348" s="182"/>
      <c r="GM348" s="182"/>
      <c r="GN348" s="182"/>
      <c r="GO348" s="182"/>
      <c r="GP348" s="182"/>
      <c r="GQ348" s="182"/>
      <c r="GR348" s="182"/>
      <c r="GS348" s="182"/>
      <c r="GT348" s="182"/>
      <c r="GU348" s="182"/>
      <c r="GV348" s="182"/>
      <c r="GW348" s="182"/>
      <c r="GX348" s="182"/>
      <c r="GY348" s="182"/>
      <c r="GZ348" s="182"/>
      <c r="HA348" s="182"/>
      <c r="HB348" s="182"/>
      <c r="HC348" s="182"/>
      <c r="HD348" s="182"/>
      <c r="HE348" s="182"/>
      <c r="HF348" s="182"/>
      <c r="HG348" s="182"/>
      <c r="HH348" s="182"/>
      <c r="HI348" s="182"/>
      <c r="HJ348" s="182"/>
      <c r="HK348" s="182"/>
      <c r="HL348" s="182"/>
      <c r="HM348" s="182"/>
      <c r="HN348" s="182"/>
      <c r="HO348" s="182"/>
      <c r="HP348" s="182"/>
      <c r="HQ348" s="182"/>
      <c r="HR348" s="182"/>
      <c r="HS348" s="182"/>
      <c r="HT348" s="182"/>
      <c r="HU348" s="182"/>
      <c r="HV348" s="182"/>
      <c r="HW348" s="182"/>
      <c r="HX348" s="182"/>
      <c r="HY348" s="182"/>
      <c r="HZ348" s="182"/>
      <c r="IA348" s="182"/>
      <c r="IB348" s="182"/>
      <c r="IC348" s="182"/>
      <c r="ID348" s="182"/>
      <c r="IE348" s="182"/>
      <c r="IF348" s="182"/>
      <c r="IG348" s="182"/>
      <c r="IH348" s="182"/>
      <c r="II348" s="182"/>
      <c r="IJ348" s="182"/>
      <c r="IK348" s="182"/>
      <c r="IL348" s="182"/>
      <c r="IM348" s="182"/>
      <c r="IN348" s="182"/>
      <c r="IO348" s="182"/>
      <c r="IP348" s="182"/>
      <c r="IQ348" s="182"/>
      <c r="IR348" s="182"/>
      <c r="IS348" s="182"/>
      <c r="IT348" s="182"/>
      <c r="IU348" s="182"/>
      <c r="IV348" s="182"/>
      <c r="IW348" s="182"/>
      <c r="IX348" s="182"/>
      <c r="IY348" s="182"/>
      <c r="IZ348" s="182"/>
      <c r="JA348" s="182"/>
      <c r="JB348" s="182"/>
      <c r="JC348" s="182"/>
      <c r="JD348" s="182"/>
      <c r="JE348" s="182"/>
      <c r="JF348" s="182"/>
      <c r="JG348" s="182"/>
      <c r="JH348" s="182"/>
      <c r="JI348" s="182"/>
      <c r="JJ348" s="182"/>
      <c r="JK348" s="182"/>
      <c r="JL348" s="182"/>
      <c r="JM348" s="182"/>
      <c r="JN348" s="182"/>
      <c r="JO348" s="182"/>
      <c r="JP348" s="182"/>
      <c r="JQ348" s="182"/>
      <c r="JR348" s="182"/>
      <c r="JS348" s="182"/>
      <c r="JT348" s="182"/>
      <c r="JU348" s="182"/>
      <c r="JV348" s="182"/>
      <c r="JW348" s="182"/>
      <c r="JX348" s="182"/>
      <c r="JY348" s="182"/>
      <c r="JZ348" s="182"/>
      <c r="KA348" s="182"/>
      <c r="KB348" s="182"/>
      <c r="KC348" s="182"/>
      <c r="KD348" s="182"/>
      <c r="KE348" s="182"/>
      <c r="KF348" s="182"/>
      <c r="KG348" s="182"/>
      <c r="KH348" s="182"/>
      <c r="KI348" s="182"/>
      <c r="KJ348" s="182"/>
      <c r="KK348" s="182"/>
      <c r="KL348" s="182"/>
      <c r="KM348" s="182"/>
      <c r="KN348" s="182"/>
      <c r="KO348" s="182"/>
      <c r="KP348" s="182"/>
      <c r="KQ348" s="182"/>
      <c r="KR348" s="182"/>
      <c r="KS348" s="182"/>
      <c r="KT348" s="182"/>
      <c r="KU348" s="182"/>
      <c r="KV348" s="182"/>
      <c r="KW348" s="182"/>
      <c r="KX348" s="182"/>
      <c r="KY348" s="182"/>
      <c r="KZ348" s="182"/>
      <c r="LA348" s="182"/>
      <c r="LB348" s="182"/>
      <c r="LC348" s="182"/>
      <c r="LD348" s="182"/>
      <c r="LE348" s="182"/>
      <c r="LF348" s="182"/>
      <c r="LG348" s="182"/>
      <c r="LH348" s="182"/>
      <c r="LI348" s="182"/>
      <c r="LJ348" s="182"/>
      <c r="LK348" s="182"/>
      <c r="LL348" s="182"/>
      <c r="LM348" s="182"/>
      <c r="LN348" s="182"/>
      <c r="LO348" s="182"/>
      <c r="LP348" s="182"/>
      <c r="LQ348" s="182"/>
      <c r="LR348" s="182"/>
      <c r="LS348" s="182"/>
      <c r="LT348" s="182"/>
      <c r="LU348" s="182"/>
      <c r="LV348" s="182"/>
      <c r="LW348" s="182"/>
      <c r="LX348" s="182"/>
      <c r="LY348" s="182"/>
      <c r="LZ348" s="182"/>
      <c r="MA348" s="182"/>
      <c r="MB348" s="182"/>
      <c r="MC348" s="182"/>
      <c r="MD348" s="182"/>
      <c r="ME348" s="182"/>
      <c r="MF348" s="182"/>
      <c r="MG348" s="182"/>
      <c r="MH348" s="182"/>
      <c r="MI348" s="182"/>
      <c r="MJ348" s="182"/>
      <c r="MK348" s="182"/>
      <c r="ML348" s="182"/>
      <c r="MM348" s="182"/>
      <c r="MN348" s="182"/>
      <c r="MO348" s="182"/>
      <c r="MP348" s="182"/>
      <c r="MQ348" s="182"/>
      <c r="MR348" s="182"/>
      <c r="MS348" s="182"/>
      <c r="MT348" s="182"/>
      <c r="MU348" s="182"/>
      <c r="MV348" s="182"/>
      <c r="MW348" s="182"/>
      <c r="MX348" s="182"/>
      <c r="MY348" s="182"/>
      <c r="MZ348" s="182"/>
      <c r="NA348" s="182"/>
      <c r="NB348" s="182"/>
      <c r="NC348" s="182"/>
      <c r="ND348" s="182"/>
      <c r="NE348" s="182"/>
      <c r="NF348" s="182"/>
      <c r="NG348" s="182"/>
      <c r="NH348" s="182"/>
      <c r="NI348" s="182"/>
      <c r="NJ348" s="182"/>
      <c r="NK348" s="182"/>
      <c r="NL348" s="182"/>
      <c r="NM348" s="182"/>
      <c r="NN348" s="182"/>
      <c r="NO348" s="182"/>
      <c r="NP348" s="182"/>
      <c r="NQ348" s="182"/>
      <c r="NR348" s="182"/>
      <c r="NS348" s="182"/>
      <c r="NT348" s="182"/>
      <c r="NU348" s="182"/>
      <c r="NV348" s="182"/>
      <c r="NW348" s="182"/>
      <c r="NX348" s="182"/>
      <c r="NY348" s="182"/>
      <c r="NZ348" s="182"/>
      <c r="OA348" s="182"/>
      <c r="OB348" s="182"/>
      <c r="OC348" s="182"/>
      <c r="OD348" s="182"/>
      <c r="OE348" s="182"/>
      <c r="OF348" s="182"/>
      <c r="OG348" s="182"/>
      <c r="OH348" s="182"/>
      <c r="OI348" s="182"/>
      <c r="OJ348" s="182"/>
      <c r="OK348" s="182"/>
      <c r="OL348" s="182"/>
      <c r="OM348" s="182"/>
      <c r="ON348" s="182"/>
      <c r="OO348" s="182"/>
      <c r="OP348" s="182"/>
      <c r="OQ348" s="182"/>
      <c r="OR348" s="182"/>
      <c r="OS348" s="182"/>
      <c r="OT348" s="182"/>
      <c r="OU348" s="182"/>
      <c r="OV348" s="182"/>
      <c r="OW348" s="182"/>
      <c r="OX348" s="182"/>
      <c r="OY348" s="182"/>
      <c r="OZ348" s="182"/>
      <c r="PA348" s="182"/>
      <c r="PB348" s="182"/>
      <c r="PC348" s="182"/>
      <c r="PD348" s="182"/>
      <c r="PE348" s="182"/>
      <c r="PF348" s="182"/>
      <c r="PG348" s="182"/>
      <c r="PH348" s="182"/>
      <c r="PI348" s="182"/>
      <c r="PJ348" s="182"/>
      <c r="PK348" s="182"/>
      <c r="PL348" s="182"/>
      <c r="PM348" s="182"/>
      <c r="PN348" s="182"/>
      <c r="PO348" s="182"/>
      <c r="PP348" s="182"/>
      <c r="PQ348" s="182"/>
      <c r="PR348" s="182"/>
      <c r="PS348" s="182"/>
      <c r="PT348" s="182"/>
      <c r="PU348" s="182"/>
      <c r="PV348" s="182"/>
      <c r="PW348" s="182"/>
      <c r="PX348" s="182"/>
      <c r="PY348" s="182"/>
      <c r="PZ348" s="182"/>
      <c r="QA348" s="182"/>
      <c r="QB348" s="182"/>
      <c r="QC348" s="182"/>
      <c r="QD348" s="182"/>
      <c r="QE348" s="182"/>
      <c r="QF348" s="182"/>
      <c r="QG348" s="182"/>
      <c r="QH348" s="182"/>
      <c r="QI348" s="182"/>
      <c r="QJ348" s="182"/>
      <c r="QK348" s="182"/>
      <c r="QL348" s="182"/>
      <c r="QM348" s="182"/>
      <c r="QN348" s="182"/>
      <c r="QO348" s="182"/>
      <c r="QP348" s="182"/>
      <c r="QQ348" s="182"/>
      <c r="QR348" s="182"/>
      <c r="QS348" s="182"/>
      <c r="QT348" s="182"/>
      <c r="QU348" s="182"/>
      <c r="QV348" s="182"/>
      <c r="QW348" s="182"/>
      <c r="QX348" s="182"/>
      <c r="QY348" s="182"/>
      <c r="QZ348" s="182"/>
      <c r="RA348" s="182"/>
      <c r="RB348" s="182"/>
      <c r="RC348" s="182"/>
      <c r="RD348" s="182"/>
      <c r="RE348" s="182"/>
      <c r="RF348" s="182"/>
      <c r="RG348" s="182"/>
      <c r="RH348" s="182"/>
      <c r="RI348" s="182"/>
      <c r="RJ348" s="182"/>
      <c r="RK348" s="182"/>
      <c r="RL348" s="182"/>
      <c r="RM348" s="182"/>
      <c r="RN348" s="182"/>
      <c r="RO348" s="182"/>
      <c r="RP348" s="182"/>
      <c r="RQ348" s="182"/>
      <c r="RR348" s="182"/>
      <c r="RS348" s="182"/>
      <c r="RT348" s="182"/>
      <c r="RU348" s="182"/>
      <c r="RV348" s="182"/>
      <c r="RW348" s="182"/>
      <c r="RX348" s="182"/>
      <c r="RY348" s="182"/>
      <c r="RZ348" s="182"/>
      <c r="SA348" s="182"/>
      <c r="SB348" s="182"/>
      <c r="SC348" s="182"/>
      <c r="SD348" s="182"/>
      <c r="SE348" s="182"/>
      <c r="SF348" s="182"/>
      <c r="SG348" s="182"/>
      <c r="SH348" s="182"/>
      <c r="SI348" s="182"/>
      <c r="SJ348" s="182"/>
      <c r="SK348" s="182"/>
      <c r="SL348" s="182"/>
      <c r="SM348" s="182"/>
      <c r="SN348" s="182"/>
      <c r="SO348" s="182"/>
      <c r="SP348" s="182"/>
      <c r="SQ348" s="182"/>
      <c r="SR348" s="182"/>
      <c r="SS348" s="182"/>
      <c r="ST348" s="182"/>
      <c r="SU348" s="182"/>
      <c r="SV348" s="182"/>
      <c r="SW348" s="182"/>
      <c r="SX348" s="182"/>
      <c r="SY348" s="182"/>
      <c r="SZ348" s="182"/>
      <c r="TA348" s="182"/>
      <c r="TB348" s="182"/>
      <c r="TC348" s="182"/>
      <c r="TD348" s="182"/>
      <c r="TE348" s="182"/>
      <c r="TF348" s="182"/>
      <c r="TG348" s="182"/>
      <c r="TH348" s="182"/>
      <c r="TI348" s="182"/>
      <c r="TJ348" s="182"/>
      <c r="TK348" s="182"/>
      <c r="TL348" s="182"/>
      <c r="TM348" s="182"/>
      <c r="TN348" s="182"/>
      <c r="TO348" s="182"/>
      <c r="TP348" s="182"/>
      <c r="TQ348" s="182"/>
      <c r="TR348" s="182"/>
      <c r="TS348" s="182"/>
      <c r="TT348" s="182"/>
      <c r="TU348" s="182"/>
      <c r="TV348" s="182"/>
      <c r="TW348" s="182"/>
      <c r="TX348" s="182"/>
      <c r="TY348" s="182"/>
      <c r="TZ348" s="182"/>
      <c r="UA348" s="182"/>
      <c r="UB348" s="182"/>
      <c r="UC348" s="182"/>
      <c r="UD348" s="182"/>
      <c r="UE348" s="182"/>
      <c r="UF348" s="182"/>
      <c r="UG348" s="182"/>
      <c r="UH348" s="182"/>
      <c r="UI348" s="182"/>
      <c r="UJ348" s="182"/>
      <c r="UK348" s="182"/>
      <c r="UL348" s="182"/>
      <c r="UM348" s="182"/>
      <c r="UN348" s="182"/>
      <c r="UO348" s="182"/>
      <c r="UP348" s="182"/>
      <c r="UQ348" s="182"/>
      <c r="UR348" s="182"/>
      <c r="US348" s="182"/>
      <c r="UT348" s="182"/>
      <c r="UU348" s="182"/>
      <c r="UV348" s="182"/>
      <c r="UW348" s="182"/>
      <c r="UX348" s="182"/>
      <c r="UY348" s="182"/>
      <c r="UZ348" s="182"/>
      <c r="VA348" s="182"/>
      <c r="VB348" s="182"/>
      <c r="VC348" s="182"/>
      <c r="VD348" s="182"/>
      <c r="VE348" s="182"/>
      <c r="VF348" s="182"/>
      <c r="VG348" s="182"/>
      <c r="VH348" s="182"/>
      <c r="VI348" s="182"/>
      <c r="VJ348" s="182"/>
      <c r="VK348" s="182"/>
      <c r="VL348" s="182"/>
      <c r="VM348" s="182"/>
      <c r="VN348" s="182"/>
      <c r="VO348" s="182"/>
      <c r="VP348" s="182"/>
      <c r="VQ348" s="182"/>
      <c r="VR348" s="182"/>
      <c r="VS348" s="182"/>
      <c r="VT348" s="182"/>
      <c r="VU348" s="182"/>
      <c r="VV348" s="182"/>
      <c r="VW348" s="182"/>
      <c r="VX348" s="182"/>
      <c r="VY348" s="182"/>
      <c r="VZ348" s="182"/>
      <c r="WA348" s="182"/>
      <c r="WB348" s="182"/>
      <c r="WC348" s="182"/>
      <c r="WD348" s="182"/>
      <c r="WE348" s="182"/>
      <c r="WF348" s="182"/>
      <c r="WG348" s="182"/>
      <c r="WH348" s="182"/>
      <c r="WI348" s="182"/>
      <c r="WJ348" s="182"/>
      <c r="WK348" s="182"/>
      <c r="WL348" s="182"/>
      <c r="WM348" s="182"/>
      <c r="WN348" s="182"/>
      <c r="WO348" s="182"/>
      <c r="WP348" s="182"/>
      <c r="WQ348" s="182"/>
      <c r="WR348" s="182"/>
      <c r="WS348" s="182"/>
      <c r="WT348" s="182"/>
      <c r="WU348" s="182"/>
      <c r="WV348" s="182"/>
      <c r="WW348" s="182"/>
      <c r="WX348" s="182"/>
      <c r="WY348" s="182"/>
      <c r="WZ348" s="182"/>
      <c r="XA348" s="182"/>
      <c r="XB348" s="182"/>
      <c r="XC348" s="182"/>
      <c r="XD348" s="182"/>
      <c r="XE348" s="182"/>
      <c r="XF348" s="182"/>
      <c r="XG348" s="182"/>
      <c r="XH348" s="182"/>
      <c r="XI348" s="182"/>
      <c r="XJ348" s="182"/>
      <c r="XK348" s="182"/>
      <c r="XL348" s="182"/>
      <c r="XM348" s="182"/>
      <c r="XN348" s="182"/>
      <c r="XO348" s="182"/>
      <c r="XP348" s="182"/>
      <c r="XQ348" s="182"/>
      <c r="XR348" s="182"/>
      <c r="XS348" s="182"/>
      <c r="XT348" s="182"/>
      <c r="XU348" s="182"/>
      <c r="XV348" s="182"/>
      <c r="XW348" s="182"/>
      <c r="XX348" s="182"/>
      <c r="XY348" s="182"/>
      <c r="XZ348" s="182"/>
      <c r="YA348" s="182"/>
      <c r="YB348" s="182"/>
      <c r="YC348" s="182"/>
      <c r="YD348" s="182"/>
      <c r="YE348" s="182"/>
      <c r="YF348" s="182"/>
      <c r="YG348" s="182"/>
      <c r="YH348" s="182"/>
      <c r="YI348" s="182"/>
      <c r="YJ348" s="182"/>
      <c r="YK348" s="182"/>
      <c r="YL348" s="182"/>
      <c r="YM348" s="182"/>
      <c r="YN348" s="182"/>
      <c r="YO348" s="182"/>
      <c r="YP348" s="182"/>
      <c r="YQ348" s="182"/>
      <c r="YR348" s="182"/>
      <c r="YS348" s="182"/>
      <c r="YT348" s="182"/>
      <c r="YU348" s="182"/>
      <c r="YV348" s="182"/>
      <c r="YW348" s="182"/>
      <c r="YX348" s="182"/>
      <c r="YY348" s="182"/>
      <c r="YZ348" s="182"/>
      <c r="ZA348" s="182"/>
      <c r="ZB348" s="182"/>
      <c r="ZC348" s="182"/>
      <c r="ZD348" s="182"/>
      <c r="ZE348" s="182"/>
      <c r="ZF348" s="182"/>
      <c r="ZG348" s="182"/>
      <c r="ZH348" s="182"/>
      <c r="ZI348" s="182"/>
      <c r="ZJ348" s="182"/>
      <c r="ZK348" s="182"/>
      <c r="ZL348" s="182"/>
      <c r="ZM348" s="182"/>
      <c r="ZN348" s="182"/>
      <c r="ZO348" s="182"/>
      <c r="ZP348" s="182"/>
      <c r="ZQ348" s="182"/>
      <c r="ZR348" s="182"/>
      <c r="ZS348" s="182"/>
      <c r="ZT348" s="182"/>
      <c r="ZU348" s="182"/>
      <c r="ZV348" s="182"/>
      <c r="ZW348" s="182"/>
      <c r="ZX348" s="182"/>
      <c r="ZY348" s="182"/>
      <c r="ZZ348" s="182"/>
      <c r="AAA348" s="182"/>
      <c r="AAB348" s="182"/>
      <c r="AAC348" s="182"/>
      <c r="AAD348" s="182"/>
      <c r="AAE348" s="182"/>
      <c r="AAF348" s="182"/>
      <c r="AAG348" s="182"/>
      <c r="AAH348" s="182"/>
      <c r="AAI348" s="182"/>
      <c r="AAJ348" s="182"/>
      <c r="AAK348" s="182"/>
      <c r="AAL348" s="182"/>
      <c r="AAM348" s="182"/>
      <c r="AAN348" s="182"/>
      <c r="AAO348" s="182"/>
      <c r="AAP348" s="182"/>
      <c r="AAQ348" s="182"/>
      <c r="AAR348" s="182"/>
      <c r="AAS348" s="182"/>
      <c r="AAT348" s="182"/>
      <c r="AAU348" s="182"/>
      <c r="AAV348" s="182"/>
      <c r="AAW348" s="182"/>
      <c r="AAX348" s="182"/>
      <c r="AAY348" s="182"/>
      <c r="AAZ348" s="182"/>
      <c r="ABA348" s="182"/>
      <c r="ABB348" s="182"/>
      <c r="ABC348" s="182"/>
      <c r="ABD348" s="182"/>
      <c r="ABE348" s="182"/>
      <c r="ABF348" s="182"/>
      <c r="ABG348" s="182"/>
      <c r="ABH348" s="182"/>
      <c r="ABI348" s="182"/>
      <c r="ABJ348" s="182"/>
      <c r="ABK348" s="182"/>
      <c r="ABL348" s="182"/>
      <c r="ABM348" s="182"/>
      <c r="ABN348" s="182"/>
      <c r="ABO348" s="182"/>
      <c r="ABP348" s="182"/>
      <c r="ABQ348" s="182"/>
      <c r="ABR348" s="182"/>
      <c r="ABS348" s="182"/>
      <c r="ABT348" s="182"/>
      <c r="ABU348" s="182"/>
      <c r="ABV348" s="182"/>
      <c r="ABW348" s="182"/>
      <c r="ABX348" s="182"/>
      <c r="ABY348" s="182"/>
      <c r="ABZ348" s="182"/>
      <c r="ACA348" s="182"/>
      <c r="ACB348" s="182"/>
      <c r="ACC348" s="182"/>
      <c r="ACD348" s="182"/>
      <c r="ACE348" s="182"/>
      <c r="ACF348" s="182"/>
      <c r="ACG348" s="182"/>
      <c r="ACH348" s="182"/>
      <c r="ACI348" s="182"/>
      <c r="ACJ348" s="182"/>
      <c r="ACK348" s="182"/>
      <c r="ACL348" s="182"/>
      <c r="ACM348" s="182"/>
      <c r="ACN348" s="182"/>
      <c r="ACO348" s="182"/>
      <c r="ACP348" s="182"/>
      <c r="ACQ348" s="182"/>
      <c r="ACR348" s="182"/>
      <c r="ACS348" s="182"/>
      <c r="ACT348" s="182"/>
      <c r="ACU348" s="182"/>
      <c r="ACV348" s="182"/>
      <c r="ACW348" s="182"/>
      <c r="ACX348" s="182"/>
      <c r="ACY348" s="182"/>
      <c r="ACZ348" s="182"/>
      <c r="ADA348" s="182"/>
      <c r="ADB348" s="182"/>
      <c r="ADC348" s="182"/>
      <c r="ADD348" s="182"/>
      <c r="ADE348" s="182"/>
      <c r="ADF348" s="182"/>
      <c r="ADG348" s="182"/>
      <c r="ADH348" s="182"/>
      <c r="ADI348" s="182"/>
      <c r="ADJ348" s="182"/>
      <c r="ADK348" s="182"/>
      <c r="ADL348" s="182"/>
      <c r="ADM348" s="182"/>
      <c r="ADN348" s="182"/>
      <c r="ADO348" s="182"/>
      <c r="ADP348" s="182"/>
      <c r="ADQ348" s="182"/>
      <c r="ADR348" s="182"/>
      <c r="ADS348" s="182"/>
      <c r="ADT348" s="182"/>
      <c r="ADU348" s="182"/>
      <c r="ADV348" s="182"/>
      <c r="ADW348" s="182"/>
      <c r="ADX348" s="182"/>
      <c r="ADY348" s="182"/>
      <c r="ADZ348" s="182"/>
      <c r="AEA348" s="182"/>
      <c r="AEB348" s="182"/>
      <c r="AEC348" s="182"/>
      <c r="AED348" s="182"/>
      <c r="AEE348" s="182"/>
      <c r="AEF348" s="182"/>
      <c r="AEG348" s="182"/>
      <c r="AEH348" s="182"/>
      <c r="AEI348" s="182"/>
      <c r="AEJ348" s="182"/>
      <c r="AEK348" s="182"/>
      <c r="AEL348" s="182"/>
      <c r="AEM348" s="182"/>
      <c r="AEN348" s="182"/>
      <c r="AEO348" s="182"/>
      <c r="AEP348" s="182"/>
      <c r="AEQ348" s="182"/>
      <c r="AER348" s="182"/>
      <c r="AES348" s="182"/>
      <c r="AET348" s="182"/>
      <c r="AEU348" s="182"/>
      <c r="AEV348" s="182"/>
      <c r="AEW348" s="182"/>
      <c r="AEX348" s="182"/>
      <c r="AEY348" s="182"/>
      <c r="AEZ348" s="182"/>
      <c r="AFA348" s="182"/>
      <c r="AFB348" s="182"/>
      <c r="AFC348" s="182"/>
      <c r="AFD348" s="182"/>
      <c r="AFE348" s="182"/>
      <c r="AFF348" s="182"/>
      <c r="AFG348" s="182"/>
      <c r="AFH348" s="182"/>
      <c r="AFI348" s="182"/>
      <c r="AFJ348" s="182"/>
      <c r="AFK348" s="182"/>
      <c r="AFL348" s="182"/>
      <c r="AFM348" s="182"/>
      <c r="AFN348" s="182"/>
      <c r="AFO348" s="182"/>
      <c r="AFP348" s="182"/>
      <c r="AFQ348" s="182"/>
      <c r="AFR348" s="182"/>
      <c r="AFS348" s="182"/>
      <c r="AFT348" s="182"/>
      <c r="AFU348" s="182"/>
      <c r="AFV348" s="182"/>
      <c r="AFW348" s="182"/>
      <c r="AFX348" s="182"/>
      <c r="AFY348" s="182"/>
      <c r="AFZ348" s="182"/>
      <c r="AGA348" s="182"/>
      <c r="AGB348" s="182"/>
      <c r="AGC348" s="182"/>
      <c r="AGD348" s="182"/>
      <c r="AGE348" s="182"/>
      <c r="AGF348" s="182"/>
      <c r="AGG348" s="182"/>
      <c r="AGH348" s="182"/>
      <c r="AGI348" s="182"/>
      <c r="AGJ348" s="182"/>
      <c r="AGK348" s="182"/>
      <c r="AGL348" s="182"/>
      <c r="AGM348" s="182"/>
      <c r="AGN348" s="182"/>
      <c r="AGO348" s="182"/>
      <c r="AGP348" s="182"/>
      <c r="AGQ348" s="182"/>
      <c r="AGR348" s="182"/>
      <c r="AGS348" s="182"/>
      <c r="AGT348" s="182"/>
      <c r="AGU348" s="182"/>
      <c r="AGV348" s="182"/>
      <c r="AGW348" s="182"/>
      <c r="AGX348" s="182"/>
      <c r="AGY348" s="182"/>
      <c r="AGZ348" s="182"/>
      <c r="AHA348" s="182"/>
      <c r="AHB348" s="182"/>
      <c r="AHC348" s="182"/>
      <c r="AHD348" s="182"/>
      <c r="AHE348" s="182"/>
      <c r="AHF348" s="182"/>
      <c r="AHG348" s="182"/>
      <c r="AHH348" s="182"/>
      <c r="AHI348" s="182"/>
      <c r="AHJ348" s="182"/>
      <c r="AHK348" s="182"/>
      <c r="AHL348" s="182"/>
      <c r="AHM348" s="182"/>
      <c r="AHN348" s="182"/>
      <c r="AHO348" s="182"/>
      <c r="AHP348" s="182"/>
      <c r="AHQ348" s="182"/>
      <c r="AHR348" s="182"/>
      <c r="AHS348" s="182"/>
      <c r="AHT348" s="182"/>
      <c r="AHU348" s="182"/>
      <c r="AHV348" s="182"/>
      <c r="AHW348" s="182"/>
      <c r="AHX348" s="182"/>
      <c r="AHY348" s="182"/>
      <c r="AHZ348" s="182"/>
      <c r="AIA348" s="182"/>
      <c r="AIB348" s="182"/>
      <c r="AIC348" s="182"/>
      <c r="AID348" s="182"/>
      <c r="AIE348" s="182"/>
      <c r="AIF348" s="182"/>
      <c r="AIG348" s="182"/>
      <c r="AIH348" s="182"/>
      <c r="AII348" s="182"/>
      <c r="AIJ348" s="182"/>
      <c r="AIK348" s="182"/>
      <c r="AIL348" s="182"/>
      <c r="AIM348" s="182"/>
      <c r="AIN348" s="182"/>
      <c r="AIO348" s="182"/>
      <c r="AIP348" s="182"/>
      <c r="AIQ348" s="182"/>
      <c r="AIR348" s="182"/>
      <c r="AIS348" s="182"/>
      <c r="AIT348" s="182"/>
      <c r="AIU348" s="182"/>
      <c r="AIV348" s="182"/>
      <c r="AIW348" s="182"/>
      <c r="AIX348" s="182"/>
      <c r="AIY348" s="182"/>
      <c r="AIZ348" s="182"/>
      <c r="AJA348" s="182"/>
      <c r="AJB348" s="182"/>
      <c r="AJC348" s="182"/>
      <c r="AJD348" s="182"/>
      <c r="AJE348" s="182"/>
      <c r="AJF348" s="182"/>
      <c r="AJG348" s="182"/>
      <c r="AJH348" s="182"/>
      <c r="AJI348" s="182"/>
      <c r="AJJ348" s="182"/>
      <c r="AJK348" s="182"/>
      <c r="AJL348" s="182"/>
      <c r="AJM348" s="182"/>
      <c r="AJN348" s="182"/>
      <c r="AJO348" s="182"/>
      <c r="AJP348" s="182"/>
      <c r="AJQ348" s="182"/>
      <c r="AJR348" s="182"/>
      <c r="AJS348" s="182"/>
      <c r="AJT348" s="182"/>
      <c r="AJU348" s="182"/>
      <c r="AJV348" s="182"/>
      <c r="AJW348" s="182"/>
      <c r="AJX348" s="182"/>
      <c r="AJY348" s="182"/>
      <c r="AJZ348" s="182"/>
      <c r="AKA348" s="182"/>
      <c r="AKB348" s="182"/>
      <c r="AKC348" s="182"/>
      <c r="AKD348" s="182"/>
      <c r="AKE348" s="182"/>
      <c r="AKF348" s="182"/>
      <c r="AKG348" s="182"/>
      <c r="AKH348" s="182"/>
      <c r="AKI348" s="182"/>
      <c r="AKJ348" s="182"/>
      <c r="AKK348" s="182"/>
      <c r="AKL348" s="182"/>
      <c r="AKM348" s="182"/>
      <c r="AKN348" s="182"/>
      <c r="AKO348" s="182"/>
      <c r="AKP348" s="182"/>
      <c r="AKQ348" s="182"/>
      <c r="AKR348" s="182"/>
      <c r="AKS348" s="182"/>
      <c r="AKT348" s="182"/>
      <c r="AKU348" s="182"/>
      <c r="AKV348" s="182"/>
      <c r="AKW348" s="182"/>
      <c r="AKX348" s="182"/>
      <c r="AKY348" s="182"/>
      <c r="AKZ348" s="182"/>
      <c r="ALA348" s="182"/>
      <c r="ALB348" s="182"/>
      <c r="ALC348" s="182"/>
      <c r="ALD348" s="182"/>
      <c r="ALE348" s="182"/>
      <c r="ALF348" s="182"/>
      <c r="ALG348" s="182"/>
      <c r="ALH348" s="182"/>
      <c r="ALI348" s="182"/>
      <c r="ALJ348" s="182"/>
      <c r="ALK348" s="182"/>
      <c r="ALL348" s="182"/>
      <c r="ALM348" s="182"/>
      <c r="ALN348" s="182"/>
      <c r="ALO348" s="182"/>
      <c r="ALP348" s="182"/>
      <c r="ALQ348" s="182"/>
      <c r="ALR348" s="182"/>
      <c r="ALS348" s="182"/>
      <c r="ALT348" s="182"/>
      <c r="ALU348" s="182"/>
      <c r="ALV348" s="182"/>
      <c r="ALW348" s="182"/>
      <c r="ALX348" s="182"/>
      <c r="ALY348" s="182"/>
      <c r="ALZ348" s="182"/>
      <c r="AMA348" s="182"/>
      <c r="AMB348" s="182"/>
      <c r="AMC348" s="182"/>
      <c r="AMD348" s="182"/>
      <c r="AME348" s="182"/>
      <c r="AMF348" s="182"/>
      <c r="AMG348" s="182"/>
      <c r="AMH348" s="182"/>
      <c r="AMI348" s="182"/>
      <c r="AMJ348" s="182"/>
      <c r="AMK348" s="182"/>
      <c r="AML348" s="182"/>
      <c r="AMM348" s="182"/>
      <c r="AMN348" s="182"/>
      <c r="AMO348" s="182"/>
      <c r="AMP348" s="182"/>
      <c r="AMQ348" s="182"/>
      <c r="AMR348" s="182"/>
      <c r="AMS348" s="182"/>
      <c r="AMT348" s="182"/>
      <c r="AMU348" s="182"/>
      <c r="AMV348" s="182"/>
      <c r="AMW348" s="182"/>
      <c r="AMX348" s="182"/>
      <c r="AMY348" s="182"/>
      <c r="AMZ348" s="182"/>
      <c r="ANA348" s="182"/>
      <c r="ANB348" s="182"/>
      <c r="ANC348" s="182"/>
      <c r="AND348" s="182"/>
      <c r="ANE348" s="182"/>
      <c r="ANF348" s="182"/>
      <c r="ANG348" s="182"/>
      <c r="ANH348" s="182"/>
      <c r="ANI348" s="182"/>
      <c r="ANJ348" s="182"/>
      <c r="ANK348" s="182"/>
      <c r="ANL348" s="182"/>
      <c r="ANM348" s="182"/>
      <c r="ANN348" s="182"/>
      <c r="ANO348" s="182"/>
      <c r="ANP348" s="182"/>
      <c r="ANQ348" s="182"/>
      <c r="ANR348" s="182"/>
      <c r="ANS348" s="182"/>
      <c r="ANT348" s="182"/>
      <c r="ANU348" s="182"/>
      <c r="ANV348" s="182"/>
      <c r="ANW348" s="182"/>
      <c r="ANX348" s="182"/>
      <c r="ANY348" s="182"/>
      <c r="ANZ348" s="182"/>
      <c r="AOA348" s="182"/>
      <c r="AOB348" s="182"/>
      <c r="AOC348" s="182"/>
      <c r="AOD348" s="182"/>
      <c r="AOE348" s="182"/>
      <c r="AOF348" s="182"/>
      <c r="AOG348" s="182"/>
      <c r="AOH348" s="182"/>
      <c r="AOI348" s="182"/>
      <c r="AOJ348" s="182"/>
      <c r="AOK348" s="182"/>
      <c r="AOL348" s="182"/>
      <c r="AOM348" s="182"/>
      <c r="AON348" s="182"/>
      <c r="AOO348" s="182"/>
      <c r="AOP348" s="182"/>
      <c r="AOQ348" s="182"/>
      <c r="AOR348" s="182"/>
      <c r="AOS348" s="182"/>
      <c r="AOT348" s="182"/>
      <c r="AOU348" s="182"/>
      <c r="AOV348" s="182"/>
      <c r="AOW348" s="182"/>
      <c r="AOX348" s="182"/>
      <c r="AOY348" s="182"/>
      <c r="AOZ348" s="182"/>
      <c r="APA348" s="182"/>
      <c r="APB348" s="182"/>
      <c r="APC348" s="182"/>
      <c r="APD348" s="182"/>
      <c r="APE348" s="182"/>
      <c r="APF348" s="182"/>
      <c r="APG348" s="182"/>
      <c r="APH348" s="182"/>
      <c r="API348" s="182"/>
      <c r="APJ348" s="182"/>
      <c r="APK348" s="182"/>
      <c r="APL348" s="182"/>
      <c r="APM348" s="182"/>
      <c r="APN348" s="182"/>
      <c r="APO348" s="182"/>
      <c r="APP348" s="182"/>
      <c r="APQ348" s="182"/>
      <c r="APR348" s="182"/>
      <c r="APS348" s="182"/>
      <c r="APT348" s="182"/>
      <c r="APU348" s="182"/>
      <c r="APV348" s="182"/>
      <c r="APW348" s="182"/>
      <c r="APX348" s="182"/>
      <c r="APY348" s="182"/>
      <c r="APZ348" s="182"/>
      <c r="AQA348" s="182"/>
      <c r="AQB348" s="182"/>
      <c r="AQC348" s="182"/>
      <c r="AQD348" s="182"/>
      <c r="AQE348" s="182"/>
      <c r="AQF348" s="182"/>
      <c r="AQG348" s="182"/>
      <c r="AQH348" s="182"/>
      <c r="AQI348" s="182"/>
      <c r="AQJ348" s="182"/>
      <c r="AQK348" s="182"/>
      <c r="AQL348" s="182"/>
      <c r="AQM348" s="182"/>
      <c r="AQN348" s="182"/>
      <c r="AQO348" s="182"/>
      <c r="AQP348" s="182"/>
      <c r="AQQ348" s="182"/>
      <c r="AQR348" s="182"/>
      <c r="AQS348" s="182"/>
      <c r="AQT348" s="182"/>
      <c r="AQU348" s="182"/>
      <c r="AQV348" s="182"/>
      <c r="AQW348" s="182"/>
      <c r="AQX348" s="182"/>
      <c r="AQY348" s="182"/>
      <c r="AQZ348" s="182"/>
      <c r="ARA348" s="182"/>
      <c r="ARB348" s="182"/>
      <c r="ARC348" s="182"/>
      <c r="ARD348" s="182"/>
      <c r="ARE348" s="182"/>
      <c r="ARF348" s="182"/>
      <c r="ARG348" s="182"/>
      <c r="ARH348" s="182"/>
      <c r="ARI348" s="182"/>
      <c r="ARJ348" s="182"/>
      <c r="ARK348" s="182"/>
      <c r="ARL348" s="182"/>
      <c r="ARM348" s="182"/>
      <c r="ARN348" s="182"/>
      <c r="ARO348" s="182"/>
      <c r="ARP348" s="182"/>
      <c r="ARQ348" s="182"/>
      <c r="ARR348" s="182"/>
      <c r="ARS348" s="182"/>
      <c r="ART348" s="182"/>
      <c r="ARU348" s="182"/>
      <c r="ARV348" s="182"/>
      <c r="ARW348" s="182"/>
      <c r="ARX348" s="182"/>
      <c r="ARY348" s="182"/>
      <c r="ARZ348" s="182"/>
      <c r="ASA348" s="182"/>
      <c r="ASB348" s="182"/>
      <c r="ASC348" s="182"/>
      <c r="ASD348" s="182"/>
      <c r="ASE348" s="182"/>
      <c r="ASF348" s="182"/>
      <c r="ASG348" s="182"/>
      <c r="ASH348" s="182"/>
      <c r="ASI348" s="182"/>
      <c r="ASJ348" s="182"/>
      <c r="ASK348" s="182"/>
      <c r="ASL348" s="182"/>
      <c r="ASM348" s="182"/>
      <c r="ASN348" s="182"/>
      <c r="ASO348" s="182"/>
      <c r="ASP348" s="182"/>
      <c r="ASQ348" s="182"/>
      <c r="ASR348" s="182"/>
      <c r="ASS348" s="182"/>
      <c r="AST348" s="182"/>
      <c r="ASU348" s="182"/>
      <c r="ASV348" s="182"/>
      <c r="ASW348" s="182"/>
      <c r="ASX348" s="182"/>
      <c r="ASY348" s="182"/>
      <c r="ASZ348" s="182"/>
      <c r="ATA348" s="182"/>
      <c r="ATB348" s="182"/>
      <c r="ATC348" s="182"/>
      <c r="ATD348" s="182"/>
      <c r="ATE348" s="182"/>
      <c r="ATF348" s="182"/>
      <c r="ATG348" s="182"/>
      <c r="ATH348" s="182"/>
      <c r="ATI348" s="182"/>
      <c r="ATJ348" s="182"/>
      <c r="ATK348" s="182"/>
      <c r="ATL348" s="182"/>
      <c r="ATM348" s="182"/>
      <c r="ATN348" s="182"/>
      <c r="ATO348" s="182"/>
      <c r="ATP348" s="182"/>
      <c r="ATQ348" s="182"/>
      <c r="ATR348" s="182"/>
      <c r="ATS348" s="182"/>
      <c r="ATT348" s="182"/>
      <c r="ATU348" s="182"/>
      <c r="ATV348" s="182"/>
      <c r="ATW348" s="182"/>
      <c r="ATX348" s="182"/>
      <c r="ATY348" s="182"/>
      <c r="ATZ348" s="182"/>
      <c r="AUA348" s="182"/>
      <c r="AUB348" s="182"/>
      <c r="AUC348" s="182"/>
      <c r="AUD348" s="182"/>
      <c r="AUE348" s="182"/>
      <c r="AUF348" s="182"/>
      <c r="AUG348" s="182"/>
      <c r="AUH348" s="182"/>
      <c r="AUI348" s="182"/>
      <c r="AUJ348" s="182"/>
      <c r="AUK348" s="182"/>
      <c r="AUL348" s="182"/>
      <c r="AUM348" s="182"/>
      <c r="AUN348" s="182"/>
      <c r="AUO348" s="182"/>
      <c r="AUP348" s="182"/>
      <c r="AUQ348" s="182"/>
      <c r="AUR348" s="182"/>
      <c r="AUS348" s="182"/>
      <c r="AUT348" s="182"/>
      <c r="AUU348" s="182"/>
      <c r="AUV348" s="182"/>
      <c r="AUW348" s="182"/>
      <c r="AUX348" s="182"/>
      <c r="AUY348" s="182"/>
      <c r="AUZ348" s="182"/>
      <c r="AVA348" s="182"/>
      <c r="AVB348" s="182"/>
      <c r="AVC348" s="182"/>
      <c r="AVD348" s="182"/>
      <c r="AVE348" s="182"/>
      <c r="AVF348" s="182"/>
      <c r="AVG348" s="182"/>
      <c r="AVH348" s="182"/>
      <c r="AVI348" s="182"/>
      <c r="AVJ348" s="182"/>
      <c r="AVK348" s="182"/>
      <c r="AVL348" s="182"/>
      <c r="AVM348" s="182"/>
      <c r="AVN348" s="182"/>
      <c r="AVO348" s="182"/>
      <c r="AVP348" s="182"/>
      <c r="AVQ348" s="182"/>
      <c r="AVR348" s="182"/>
      <c r="AVS348" s="182"/>
      <c r="AVT348" s="182"/>
      <c r="AVU348" s="182"/>
      <c r="AVV348" s="182"/>
      <c r="AVW348" s="182"/>
      <c r="AVX348" s="182"/>
      <c r="AVY348" s="182"/>
      <c r="AVZ348" s="182"/>
      <c r="AWA348" s="182"/>
      <c r="AWB348" s="182"/>
      <c r="AWC348" s="182"/>
      <c r="AWD348" s="182"/>
      <c r="AWE348" s="182"/>
      <c r="AWF348" s="182"/>
      <c r="AWG348" s="182"/>
      <c r="AWH348" s="182"/>
      <c r="AWI348" s="182"/>
      <c r="AWJ348" s="182"/>
      <c r="AWK348" s="182"/>
      <c r="AWL348" s="182"/>
      <c r="AWM348" s="182"/>
      <c r="AWN348" s="182"/>
      <c r="AWO348" s="182"/>
      <c r="AWP348" s="182"/>
      <c r="AWQ348" s="182"/>
      <c r="AWR348" s="182"/>
      <c r="AWS348" s="182"/>
      <c r="AWT348" s="182"/>
      <c r="AWU348" s="182"/>
      <c r="AWV348" s="182"/>
      <c r="AWW348" s="182"/>
      <c r="AWX348" s="182"/>
      <c r="AWY348" s="182"/>
      <c r="AWZ348" s="182"/>
      <c r="AXA348" s="182"/>
      <c r="AXB348" s="182"/>
      <c r="AXC348" s="182"/>
      <c r="AXD348" s="182"/>
      <c r="AXE348" s="182"/>
      <c r="AXF348" s="182"/>
      <c r="AXG348" s="182"/>
      <c r="AXH348" s="182"/>
      <c r="AXI348" s="182"/>
      <c r="AXJ348" s="182"/>
      <c r="AXK348" s="182"/>
      <c r="AXL348" s="182"/>
      <c r="AXM348" s="182"/>
      <c r="AXN348" s="182"/>
      <c r="AXO348" s="182"/>
      <c r="AXP348" s="182"/>
      <c r="AXQ348" s="182"/>
      <c r="AXR348" s="182"/>
      <c r="AXS348" s="182"/>
      <c r="AXT348" s="182"/>
      <c r="AXU348" s="182"/>
      <c r="AXV348" s="182"/>
      <c r="AXW348" s="182"/>
      <c r="AXX348" s="182"/>
      <c r="AXY348" s="182"/>
      <c r="AXZ348" s="182"/>
      <c r="AYA348" s="182"/>
      <c r="AYB348" s="182"/>
      <c r="AYC348" s="182"/>
      <c r="AYD348" s="182"/>
      <c r="AYE348" s="182"/>
      <c r="AYF348" s="182"/>
      <c r="AYG348" s="182"/>
      <c r="AYH348" s="182"/>
      <c r="AYI348" s="182"/>
      <c r="AYJ348" s="182"/>
      <c r="AYK348" s="182"/>
      <c r="AYL348" s="182"/>
      <c r="AYM348" s="182"/>
      <c r="AYN348" s="182"/>
      <c r="AYO348" s="182"/>
      <c r="AYP348" s="182"/>
      <c r="AYQ348" s="182"/>
      <c r="AYR348" s="182"/>
      <c r="AYS348" s="182"/>
      <c r="AYT348" s="182"/>
      <c r="AYU348" s="182"/>
      <c r="AYV348" s="182"/>
      <c r="AYW348" s="182"/>
      <c r="AYX348" s="182"/>
      <c r="AYY348" s="182"/>
      <c r="AYZ348" s="182"/>
      <c r="AZA348" s="182"/>
      <c r="AZB348" s="182"/>
      <c r="AZC348" s="182"/>
      <c r="AZD348" s="182"/>
      <c r="AZE348" s="182"/>
      <c r="AZF348" s="182"/>
      <c r="AZG348" s="182"/>
      <c r="AZH348" s="182"/>
      <c r="AZI348" s="182"/>
      <c r="AZJ348" s="182"/>
      <c r="AZK348" s="182"/>
      <c r="AZL348" s="182"/>
      <c r="AZM348" s="182"/>
      <c r="AZN348" s="182"/>
      <c r="AZO348" s="182"/>
      <c r="AZP348" s="182"/>
      <c r="AZQ348" s="182"/>
      <c r="AZR348" s="182"/>
      <c r="AZS348" s="182"/>
      <c r="AZT348" s="182"/>
      <c r="AZU348" s="182"/>
      <c r="AZV348" s="182"/>
      <c r="AZW348" s="182"/>
      <c r="AZX348" s="182"/>
      <c r="AZY348" s="182"/>
      <c r="AZZ348" s="182"/>
      <c r="BAA348" s="182"/>
      <c r="BAB348" s="182"/>
      <c r="BAC348" s="182"/>
      <c r="BAD348" s="182"/>
      <c r="BAE348" s="182"/>
      <c r="BAF348" s="182"/>
      <c r="BAG348" s="182"/>
      <c r="BAH348" s="182"/>
      <c r="BAI348" s="182"/>
      <c r="BAJ348" s="182"/>
      <c r="BAK348" s="182"/>
      <c r="BAL348" s="182"/>
      <c r="BAM348" s="182"/>
      <c r="BAN348" s="182"/>
      <c r="BAO348" s="182"/>
      <c r="BAP348" s="182"/>
      <c r="BAQ348" s="182"/>
      <c r="BAR348" s="182"/>
      <c r="BAS348" s="182"/>
      <c r="BAT348" s="182"/>
      <c r="BAU348" s="182"/>
      <c r="BAV348" s="182"/>
      <c r="BAW348" s="182"/>
      <c r="BAX348" s="182"/>
      <c r="BAY348" s="182"/>
      <c r="BAZ348" s="182"/>
      <c r="BBA348" s="182"/>
      <c r="BBB348" s="182"/>
      <c r="BBC348" s="182"/>
      <c r="BBD348" s="182"/>
      <c r="BBE348" s="182"/>
      <c r="BBF348" s="182"/>
      <c r="BBG348" s="182"/>
      <c r="BBH348" s="182"/>
      <c r="BBI348" s="182"/>
      <c r="BBJ348" s="182"/>
      <c r="BBK348" s="182"/>
      <c r="BBL348" s="182"/>
      <c r="BBM348" s="182"/>
      <c r="BBN348" s="182"/>
      <c r="BBO348" s="182"/>
      <c r="BBP348" s="182"/>
      <c r="BBQ348" s="182"/>
      <c r="BBR348" s="182"/>
      <c r="BBS348" s="182"/>
      <c r="BBT348" s="182"/>
      <c r="BBU348" s="182"/>
      <c r="BBV348" s="182"/>
      <c r="BBW348" s="182"/>
      <c r="BBX348" s="182"/>
      <c r="BBY348" s="182"/>
      <c r="BBZ348" s="182"/>
      <c r="BCA348" s="182"/>
      <c r="BCB348" s="182"/>
      <c r="BCC348" s="182"/>
      <c r="BCD348" s="182"/>
      <c r="BCE348" s="182"/>
      <c r="BCF348" s="182"/>
      <c r="BCG348" s="182"/>
      <c r="BCH348" s="182"/>
      <c r="BCI348" s="182"/>
      <c r="BCJ348" s="182"/>
      <c r="BCK348" s="182"/>
      <c r="BCL348" s="182"/>
      <c r="BCM348" s="182"/>
      <c r="BCN348" s="182"/>
      <c r="BCO348" s="182"/>
      <c r="BCP348" s="182"/>
      <c r="BCQ348" s="182"/>
      <c r="BCR348" s="182"/>
      <c r="BCS348" s="182"/>
      <c r="BCT348" s="182"/>
      <c r="BCU348" s="182"/>
      <c r="BCV348" s="182"/>
      <c r="BCW348" s="182"/>
      <c r="BCX348" s="182"/>
      <c r="BCY348" s="182"/>
      <c r="BCZ348" s="182"/>
      <c r="BDA348" s="182"/>
      <c r="BDB348" s="182"/>
      <c r="BDC348" s="182"/>
      <c r="BDD348" s="182"/>
      <c r="BDE348" s="182"/>
      <c r="BDF348" s="182"/>
      <c r="BDG348" s="182"/>
      <c r="BDH348" s="182"/>
      <c r="BDI348" s="182"/>
      <c r="BDJ348" s="182"/>
      <c r="BDK348" s="182"/>
      <c r="BDL348" s="182"/>
      <c r="BDM348" s="182"/>
      <c r="BDN348" s="182"/>
      <c r="BDO348" s="182"/>
      <c r="BDP348" s="182"/>
      <c r="BDQ348" s="182"/>
      <c r="BDR348" s="182"/>
      <c r="BDS348" s="182"/>
      <c r="BDT348" s="182"/>
      <c r="BDU348" s="182"/>
      <c r="BDV348" s="182"/>
      <c r="BDW348" s="182"/>
      <c r="BDX348" s="182"/>
      <c r="BDY348" s="182"/>
      <c r="BDZ348" s="182"/>
      <c r="BEA348" s="182"/>
      <c r="BEB348" s="182"/>
      <c r="BEC348" s="182"/>
      <c r="BED348" s="182"/>
      <c r="BEE348" s="182"/>
      <c r="BEF348" s="182"/>
      <c r="BEG348" s="182"/>
      <c r="BEH348" s="182"/>
      <c r="BEI348" s="182"/>
      <c r="BEJ348" s="182"/>
      <c r="BEK348" s="182"/>
      <c r="BEL348" s="182"/>
      <c r="BEM348" s="182"/>
      <c r="BEN348" s="182"/>
      <c r="BEO348" s="182"/>
      <c r="BEP348" s="182"/>
      <c r="BEQ348" s="182"/>
      <c r="BER348" s="182"/>
      <c r="BES348" s="182"/>
      <c r="BET348" s="182"/>
      <c r="BEU348" s="182"/>
      <c r="BEV348" s="182"/>
      <c r="BEW348" s="182"/>
      <c r="BEX348" s="182"/>
      <c r="BEY348" s="182"/>
      <c r="BEZ348" s="182"/>
      <c r="BFA348" s="182"/>
      <c r="BFB348" s="182"/>
      <c r="BFC348" s="182"/>
      <c r="BFD348" s="182"/>
      <c r="BFE348" s="182"/>
      <c r="BFF348" s="182"/>
      <c r="BFG348" s="182"/>
      <c r="BFH348" s="182"/>
      <c r="BFI348" s="182"/>
      <c r="BFJ348" s="182"/>
      <c r="BFK348" s="182"/>
      <c r="BFL348" s="182"/>
      <c r="BFM348" s="182"/>
      <c r="BFN348" s="182"/>
      <c r="BFO348" s="182"/>
      <c r="BFP348" s="182"/>
      <c r="BFQ348" s="182"/>
      <c r="BFR348" s="182"/>
      <c r="BFS348" s="182"/>
      <c r="BFT348" s="182"/>
      <c r="BFU348" s="182"/>
      <c r="BFV348" s="182"/>
      <c r="BFW348" s="182"/>
      <c r="BFX348" s="182"/>
      <c r="BFY348" s="182"/>
      <c r="BFZ348" s="182"/>
      <c r="BGA348" s="182"/>
      <c r="BGB348" s="182"/>
      <c r="BGC348" s="182"/>
      <c r="BGD348" s="182"/>
      <c r="BGE348" s="182"/>
      <c r="BGF348" s="182"/>
      <c r="BGG348" s="182"/>
      <c r="BGH348" s="182"/>
      <c r="BGI348" s="182"/>
      <c r="BGJ348" s="182"/>
      <c r="BGK348" s="182"/>
      <c r="BGL348" s="182"/>
      <c r="BGM348" s="182"/>
      <c r="BGN348" s="182"/>
      <c r="BGO348" s="182"/>
      <c r="BGP348" s="182"/>
      <c r="BGQ348" s="182"/>
      <c r="BGR348" s="182"/>
      <c r="BGS348" s="182"/>
      <c r="BGT348" s="182"/>
      <c r="BGU348" s="182"/>
      <c r="BGV348" s="182"/>
      <c r="BGW348" s="182"/>
      <c r="BGX348" s="182"/>
      <c r="BGY348" s="182"/>
      <c r="BGZ348" s="182"/>
      <c r="BHA348" s="182"/>
      <c r="BHB348" s="182"/>
      <c r="BHC348" s="182"/>
      <c r="BHD348" s="182"/>
      <c r="BHE348" s="182"/>
      <c r="BHF348" s="182"/>
      <c r="BHG348" s="182"/>
      <c r="BHH348" s="182"/>
      <c r="BHI348" s="182"/>
      <c r="BHJ348" s="182"/>
      <c r="BHK348" s="182"/>
      <c r="BHL348" s="182"/>
      <c r="BHM348" s="182"/>
      <c r="BHN348" s="182"/>
      <c r="BHO348" s="182"/>
      <c r="BHP348" s="182"/>
      <c r="BHQ348" s="182"/>
      <c r="BHR348" s="182"/>
      <c r="BHS348" s="182"/>
      <c r="BHT348" s="182"/>
      <c r="BHU348" s="182"/>
      <c r="BHV348" s="182"/>
      <c r="BHW348" s="182"/>
      <c r="BHX348" s="182"/>
      <c r="BHY348" s="182"/>
      <c r="BHZ348" s="182"/>
      <c r="BIA348" s="182"/>
      <c r="BIB348" s="182"/>
      <c r="BIC348" s="182"/>
      <c r="BID348" s="182"/>
      <c r="BIE348" s="182"/>
      <c r="BIF348" s="182"/>
      <c r="BIG348" s="182"/>
      <c r="BIH348" s="182"/>
      <c r="BII348" s="182"/>
      <c r="BIJ348" s="182"/>
      <c r="BIK348" s="182"/>
      <c r="BIL348" s="182"/>
      <c r="BIM348" s="182"/>
      <c r="BIN348" s="182"/>
      <c r="BIO348" s="182"/>
      <c r="BIP348" s="182"/>
      <c r="BIQ348" s="182"/>
      <c r="BIR348" s="182"/>
      <c r="BIS348" s="182"/>
      <c r="BIT348" s="182"/>
      <c r="BIU348" s="182"/>
      <c r="BIV348" s="182"/>
      <c r="BIW348" s="182"/>
      <c r="BIX348" s="182"/>
      <c r="BIY348" s="182"/>
      <c r="BIZ348" s="182"/>
      <c r="BJA348" s="182"/>
      <c r="BJB348" s="182"/>
      <c r="BJC348" s="182"/>
      <c r="BJD348" s="182"/>
      <c r="BJE348" s="182"/>
      <c r="BJF348" s="182"/>
      <c r="BJG348" s="182"/>
      <c r="BJH348" s="182"/>
      <c r="BJI348" s="182"/>
      <c r="BJJ348" s="182"/>
      <c r="BJK348" s="182"/>
      <c r="BJL348" s="182"/>
      <c r="BJM348" s="182"/>
      <c r="BJN348" s="182"/>
      <c r="BJO348" s="182"/>
      <c r="BJP348" s="182"/>
      <c r="BJQ348" s="182"/>
      <c r="BJR348" s="182"/>
      <c r="BJS348" s="182"/>
      <c r="BJT348" s="182"/>
      <c r="BJU348" s="182"/>
      <c r="BJV348" s="182"/>
      <c r="BJW348" s="182"/>
      <c r="BJX348" s="182"/>
      <c r="BJY348" s="182"/>
      <c r="BJZ348" s="182"/>
      <c r="BKA348" s="182"/>
      <c r="BKB348" s="182"/>
      <c r="BKC348" s="182"/>
      <c r="BKD348" s="182"/>
      <c r="BKE348" s="182"/>
      <c r="BKF348" s="182"/>
      <c r="BKG348" s="182"/>
      <c r="BKH348" s="182"/>
      <c r="BKI348" s="182"/>
      <c r="BKJ348" s="182"/>
      <c r="BKK348" s="182"/>
      <c r="BKL348" s="182"/>
      <c r="BKM348" s="182"/>
      <c r="BKN348" s="182"/>
      <c r="BKO348" s="182"/>
      <c r="BKP348" s="182"/>
      <c r="BKQ348" s="182"/>
      <c r="BKR348" s="182"/>
      <c r="BKS348" s="182"/>
      <c r="BKT348" s="182"/>
      <c r="BKU348" s="182"/>
      <c r="BKV348" s="182"/>
      <c r="BKW348" s="182"/>
      <c r="BKX348" s="182"/>
      <c r="BKY348" s="182"/>
      <c r="BKZ348" s="182"/>
      <c r="BLA348" s="182"/>
      <c r="BLB348" s="182"/>
      <c r="BLC348" s="182"/>
      <c r="BLD348" s="182"/>
      <c r="BLE348" s="182"/>
      <c r="BLF348" s="182"/>
      <c r="BLG348" s="182"/>
      <c r="BLH348" s="182"/>
      <c r="BLI348" s="182"/>
      <c r="BLJ348" s="182"/>
      <c r="BLK348" s="182"/>
      <c r="BLL348" s="182"/>
      <c r="BLM348" s="182"/>
      <c r="BLN348" s="182"/>
      <c r="BLO348" s="182"/>
      <c r="BLP348" s="182"/>
      <c r="BLQ348" s="182"/>
      <c r="BLR348" s="182"/>
      <c r="BLS348" s="182"/>
      <c r="BLT348" s="182"/>
      <c r="BLU348" s="182"/>
      <c r="BLV348" s="182"/>
      <c r="BLW348" s="182"/>
      <c r="BLX348" s="182"/>
      <c r="BLY348" s="182"/>
      <c r="BLZ348" s="182"/>
      <c r="BMA348" s="182"/>
      <c r="BMB348" s="182"/>
      <c r="BMC348" s="182"/>
      <c r="BMD348" s="182"/>
      <c r="BME348" s="182"/>
      <c r="BMF348" s="182"/>
      <c r="BMG348" s="182"/>
      <c r="BMH348" s="182"/>
      <c r="BMI348" s="182"/>
      <c r="BMJ348" s="182"/>
      <c r="BMK348" s="182"/>
      <c r="BML348" s="182"/>
      <c r="BMM348" s="182"/>
      <c r="BMN348" s="182"/>
      <c r="BMO348" s="182"/>
      <c r="BMP348" s="182"/>
      <c r="BMQ348" s="182"/>
      <c r="BMR348" s="182"/>
      <c r="BMS348" s="182"/>
      <c r="BMT348" s="182"/>
      <c r="BMU348" s="182"/>
      <c r="BMV348" s="182"/>
      <c r="BMW348" s="182"/>
      <c r="BMX348" s="182"/>
      <c r="BMY348" s="182"/>
      <c r="BMZ348" s="182"/>
      <c r="BNA348" s="182"/>
      <c r="BNB348" s="182"/>
      <c r="BNC348" s="182"/>
      <c r="BND348" s="182"/>
      <c r="BNE348" s="182"/>
      <c r="BNF348" s="182"/>
      <c r="BNG348" s="182"/>
      <c r="BNH348" s="182"/>
      <c r="BNI348" s="182"/>
      <c r="BNJ348" s="182"/>
      <c r="BNK348" s="182"/>
      <c r="BNL348" s="182"/>
      <c r="BNM348" s="182"/>
      <c r="BNN348" s="182"/>
      <c r="BNO348" s="182"/>
      <c r="BNP348" s="182"/>
      <c r="BNQ348" s="182"/>
      <c r="BNR348" s="182"/>
      <c r="BNS348" s="182"/>
      <c r="BNT348" s="182"/>
      <c r="BNU348" s="182"/>
      <c r="BNV348" s="182"/>
      <c r="BNW348" s="182"/>
      <c r="BNX348" s="182"/>
      <c r="BNY348" s="182"/>
      <c r="BNZ348" s="182"/>
      <c r="BOA348" s="182"/>
      <c r="BOB348" s="182"/>
      <c r="BOC348" s="182"/>
      <c r="BOD348" s="182"/>
      <c r="BOE348" s="182"/>
      <c r="BOF348" s="182"/>
      <c r="BOG348" s="182"/>
      <c r="BOH348" s="182"/>
      <c r="BOI348" s="182"/>
      <c r="BOJ348" s="182"/>
      <c r="BOK348" s="182"/>
      <c r="BOL348" s="182"/>
      <c r="BOM348" s="182"/>
      <c r="BON348" s="182"/>
      <c r="BOO348" s="182"/>
      <c r="BOP348" s="182"/>
      <c r="BOQ348" s="182"/>
      <c r="BOR348" s="182"/>
      <c r="BOS348" s="182"/>
      <c r="BOT348" s="182"/>
      <c r="BOU348" s="182"/>
      <c r="BOV348" s="182"/>
      <c r="BOW348" s="182"/>
      <c r="BOX348" s="182"/>
      <c r="BOY348" s="182"/>
      <c r="BOZ348" s="182"/>
      <c r="BPA348" s="182"/>
      <c r="BPB348" s="182"/>
      <c r="BPC348" s="182"/>
      <c r="BPD348" s="182"/>
      <c r="BPE348" s="182"/>
      <c r="BPF348" s="182"/>
      <c r="BPG348" s="182"/>
      <c r="BPH348" s="182"/>
      <c r="BPI348" s="182"/>
      <c r="BPJ348" s="182"/>
      <c r="BPK348" s="182"/>
      <c r="BPL348" s="182"/>
      <c r="BPM348" s="182"/>
      <c r="BPN348" s="182"/>
      <c r="BPO348" s="182"/>
      <c r="BPP348" s="182"/>
      <c r="BPQ348" s="182"/>
      <c r="BPR348" s="182"/>
      <c r="BPS348" s="182"/>
      <c r="BPT348" s="182"/>
      <c r="BPU348" s="182"/>
      <c r="BPV348" s="182"/>
      <c r="BPW348" s="182"/>
      <c r="BPX348" s="182"/>
      <c r="BPY348" s="182"/>
      <c r="BPZ348" s="182"/>
      <c r="BQA348" s="182"/>
      <c r="BQB348" s="182"/>
      <c r="BQC348" s="182"/>
      <c r="BQD348" s="182"/>
      <c r="BQE348" s="182"/>
      <c r="BQF348" s="182"/>
      <c r="BQG348" s="182"/>
      <c r="BQH348" s="182"/>
      <c r="BQI348" s="182"/>
      <c r="BQJ348" s="182"/>
      <c r="BQK348" s="182"/>
      <c r="BQL348" s="182"/>
      <c r="BQM348" s="182"/>
      <c r="BQN348" s="182"/>
      <c r="BQO348" s="182"/>
      <c r="BQP348" s="182"/>
      <c r="BQQ348" s="182"/>
      <c r="BQR348" s="182"/>
      <c r="BQS348" s="182"/>
      <c r="BQT348" s="182"/>
      <c r="BQU348" s="182"/>
      <c r="BQV348" s="182"/>
      <c r="BQW348" s="182"/>
      <c r="BQX348" s="182"/>
      <c r="BQY348" s="182"/>
      <c r="BQZ348" s="182"/>
      <c r="BRA348" s="182"/>
      <c r="BRB348" s="182"/>
      <c r="BRC348" s="182"/>
      <c r="BRD348" s="182"/>
      <c r="BRE348" s="182"/>
      <c r="BRF348" s="182"/>
      <c r="BRG348" s="182"/>
      <c r="BRH348" s="182"/>
      <c r="BRI348" s="182"/>
      <c r="BRJ348" s="182"/>
      <c r="BRK348" s="182"/>
      <c r="BRL348" s="182"/>
      <c r="BRM348" s="182"/>
      <c r="BRN348" s="182"/>
      <c r="BRO348" s="182"/>
      <c r="BRP348" s="182"/>
      <c r="BRQ348" s="182"/>
      <c r="BRR348" s="182"/>
      <c r="BRS348" s="182"/>
      <c r="BRT348" s="182"/>
      <c r="BRU348" s="182"/>
      <c r="BRV348" s="182"/>
      <c r="BRW348" s="182"/>
      <c r="BRX348" s="182"/>
      <c r="BRY348" s="182"/>
      <c r="BRZ348" s="182"/>
      <c r="BSA348" s="182"/>
      <c r="BSB348" s="182"/>
      <c r="BSC348" s="182"/>
      <c r="BSD348" s="182"/>
      <c r="BSE348" s="182"/>
      <c r="BSF348" s="182"/>
      <c r="BSG348" s="182"/>
      <c r="BSH348" s="182"/>
      <c r="BSI348" s="182"/>
      <c r="BSJ348" s="182"/>
      <c r="BSK348" s="182"/>
      <c r="BSL348" s="182"/>
      <c r="BSM348" s="182"/>
      <c r="BSN348" s="182"/>
      <c r="BSO348" s="182"/>
      <c r="BSP348" s="182"/>
      <c r="BSQ348" s="182"/>
      <c r="BSR348" s="182"/>
      <c r="BSS348" s="182"/>
      <c r="BST348" s="182"/>
      <c r="BSU348" s="182"/>
      <c r="BSV348" s="182"/>
      <c r="BSW348" s="182"/>
      <c r="BSX348" s="182"/>
      <c r="BSY348" s="182"/>
      <c r="BSZ348" s="182"/>
      <c r="BTA348" s="182"/>
      <c r="BTB348" s="182"/>
      <c r="BTC348" s="182"/>
      <c r="BTD348" s="182"/>
      <c r="BTE348" s="182"/>
      <c r="BTF348" s="182"/>
      <c r="BTG348" s="182"/>
      <c r="BTH348" s="182"/>
      <c r="BTI348" s="182"/>
      <c r="BTJ348" s="182"/>
      <c r="BTK348" s="182"/>
      <c r="BTL348" s="182"/>
      <c r="BTM348" s="182"/>
      <c r="BTN348" s="182"/>
      <c r="BTO348" s="182"/>
      <c r="BTP348" s="182"/>
      <c r="BTQ348" s="182"/>
      <c r="BTR348" s="182"/>
      <c r="BTS348" s="182"/>
      <c r="BTT348" s="182"/>
      <c r="BTU348" s="182"/>
      <c r="BTV348" s="182"/>
      <c r="BTW348" s="182"/>
      <c r="BTX348" s="182"/>
      <c r="BTY348" s="182"/>
      <c r="BTZ348" s="182"/>
      <c r="BUA348" s="182"/>
      <c r="BUB348" s="182"/>
      <c r="BUC348" s="182"/>
      <c r="BUD348" s="182"/>
      <c r="BUE348" s="182"/>
      <c r="BUF348" s="182"/>
      <c r="BUG348" s="182"/>
      <c r="BUH348" s="182"/>
      <c r="BUI348" s="182"/>
      <c r="BUJ348" s="182"/>
      <c r="BUK348" s="182"/>
      <c r="BUL348" s="182"/>
      <c r="BUM348" s="182"/>
      <c r="BUN348" s="182"/>
      <c r="BUO348" s="182"/>
      <c r="BUP348" s="182"/>
      <c r="BUQ348" s="182"/>
      <c r="BUR348" s="182"/>
      <c r="BUS348" s="182"/>
      <c r="BUT348" s="182"/>
      <c r="BUU348" s="182"/>
      <c r="BUV348" s="182"/>
      <c r="BUW348" s="182"/>
      <c r="BUX348" s="182"/>
      <c r="BUY348" s="182"/>
      <c r="BUZ348" s="182"/>
      <c r="BVA348" s="182"/>
      <c r="BVB348" s="182"/>
      <c r="BVC348" s="182"/>
      <c r="BVD348" s="182"/>
      <c r="BVE348" s="182"/>
      <c r="BVF348" s="182"/>
      <c r="BVG348" s="182"/>
      <c r="BVH348" s="182"/>
      <c r="BVI348" s="182"/>
      <c r="BVJ348" s="182"/>
      <c r="BVK348" s="182"/>
      <c r="BVL348" s="182"/>
      <c r="BVM348" s="182"/>
      <c r="BVN348" s="182"/>
      <c r="BVO348" s="182"/>
      <c r="BVP348" s="182"/>
      <c r="BVQ348" s="182"/>
      <c r="BVR348" s="182"/>
      <c r="BVS348" s="182"/>
      <c r="BVT348" s="182"/>
      <c r="BVU348" s="182"/>
      <c r="BVV348" s="182"/>
      <c r="BVW348" s="182"/>
      <c r="BVX348" s="182"/>
      <c r="BVY348" s="182"/>
      <c r="BVZ348" s="182"/>
      <c r="BWA348" s="182"/>
      <c r="BWB348" s="182"/>
      <c r="BWC348" s="182"/>
      <c r="BWD348" s="182"/>
      <c r="BWE348" s="182"/>
      <c r="BWF348" s="182"/>
      <c r="BWG348" s="182"/>
      <c r="BWH348" s="182"/>
      <c r="BWI348" s="182"/>
      <c r="BWJ348" s="182"/>
      <c r="BWK348" s="182"/>
      <c r="BWL348" s="182"/>
      <c r="BWM348" s="182"/>
      <c r="BWN348" s="182"/>
      <c r="BWO348" s="182"/>
      <c r="BWP348" s="182"/>
      <c r="BWQ348" s="182"/>
      <c r="BWR348" s="182"/>
      <c r="BWS348" s="182"/>
      <c r="BWT348" s="182"/>
      <c r="BWU348" s="182"/>
      <c r="BWV348" s="182"/>
      <c r="BWW348" s="182"/>
      <c r="BWX348" s="182"/>
      <c r="BWY348" s="182"/>
      <c r="BWZ348" s="182"/>
      <c r="BXA348" s="182"/>
      <c r="BXB348" s="182"/>
      <c r="BXC348" s="182"/>
      <c r="BXD348" s="182"/>
      <c r="BXE348" s="182"/>
      <c r="BXF348" s="182"/>
      <c r="BXG348" s="182"/>
      <c r="BXH348" s="182"/>
      <c r="BXI348" s="182"/>
      <c r="BXJ348" s="182"/>
      <c r="BXK348" s="182"/>
      <c r="BXL348" s="182"/>
      <c r="BXM348" s="182"/>
      <c r="BXN348" s="182"/>
      <c r="BXO348" s="182"/>
      <c r="BXP348" s="182"/>
      <c r="BXQ348" s="182"/>
      <c r="BXR348" s="182"/>
      <c r="BXS348" s="182"/>
      <c r="BXT348" s="182"/>
      <c r="BXU348" s="182"/>
      <c r="BXV348" s="182"/>
      <c r="BXW348" s="182"/>
      <c r="BXX348" s="182"/>
      <c r="BXY348" s="182"/>
      <c r="BXZ348" s="182"/>
      <c r="BYA348" s="182"/>
      <c r="BYB348" s="182"/>
      <c r="BYC348" s="182"/>
      <c r="BYD348" s="182"/>
      <c r="BYE348" s="182"/>
      <c r="BYF348" s="182"/>
      <c r="BYG348" s="182"/>
      <c r="BYH348" s="182"/>
      <c r="BYI348" s="182"/>
      <c r="BYJ348" s="182"/>
      <c r="BYK348" s="182"/>
      <c r="BYL348" s="182"/>
      <c r="BYM348" s="182"/>
      <c r="BYN348" s="182"/>
      <c r="BYO348" s="182"/>
      <c r="BYP348" s="182"/>
      <c r="BYQ348" s="182"/>
      <c r="BYR348" s="182"/>
      <c r="BYS348" s="182"/>
      <c r="BYT348" s="182"/>
      <c r="BYU348" s="182"/>
      <c r="BYV348" s="182"/>
      <c r="BYW348" s="182"/>
      <c r="BYX348" s="182"/>
      <c r="BYY348" s="182"/>
      <c r="BYZ348" s="182"/>
      <c r="BZA348" s="182"/>
      <c r="BZB348" s="182"/>
      <c r="BZC348" s="182"/>
      <c r="BZD348" s="182"/>
      <c r="BZE348" s="182"/>
      <c r="BZF348" s="182"/>
      <c r="BZG348" s="182"/>
      <c r="BZH348" s="182"/>
      <c r="BZI348" s="182"/>
      <c r="BZJ348" s="182"/>
      <c r="BZK348" s="182"/>
      <c r="BZL348" s="182"/>
      <c r="BZM348" s="182"/>
      <c r="BZN348" s="182"/>
      <c r="BZO348" s="182"/>
      <c r="BZP348" s="182"/>
      <c r="BZQ348" s="182"/>
      <c r="BZR348" s="182"/>
      <c r="BZS348" s="182"/>
      <c r="BZT348" s="182"/>
      <c r="BZU348" s="182"/>
      <c r="BZV348" s="182"/>
      <c r="BZW348" s="182"/>
      <c r="BZX348" s="182"/>
      <c r="BZY348" s="182"/>
      <c r="BZZ348" s="182"/>
      <c r="CAA348" s="182"/>
      <c r="CAB348" s="182"/>
      <c r="CAC348" s="182"/>
      <c r="CAD348" s="182"/>
      <c r="CAE348" s="182"/>
      <c r="CAF348" s="182"/>
      <c r="CAG348" s="182"/>
      <c r="CAH348" s="182"/>
      <c r="CAI348" s="182"/>
      <c r="CAJ348" s="182"/>
      <c r="CAK348" s="182"/>
      <c r="CAL348" s="182"/>
      <c r="CAM348" s="182"/>
      <c r="CAN348" s="182"/>
      <c r="CAO348" s="182"/>
      <c r="CAP348" s="182"/>
      <c r="CAQ348" s="182"/>
      <c r="CAR348" s="182"/>
      <c r="CAS348" s="182"/>
      <c r="CAT348" s="182"/>
      <c r="CAU348" s="182"/>
      <c r="CAV348" s="182"/>
      <c r="CAW348" s="182"/>
      <c r="CAX348" s="182"/>
      <c r="CAY348" s="182"/>
      <c r="CAZ348" s="182"/>
      <c r="CBA348" s="182"/>
      <c r="CBB348" s="182"/>
      <c r="CBC348" s="182"/>
      <c r="CBD348" s="182"/>
      <c r="CBE348" s="182"/>
      <c r="CBF348" s="182"/>
      <c r="CBG348" s="182"/>
      <c r="CBH348" s="182"/>
      <c r="CBI348" s="182"/>
      <c r="CBJ348" s="182"/>
      <c r="CBK348" s="182"/>
      <c r="CBL348" s="182"/>
      <c r="CBM348" s="182"/>
      <c r="CBN348" s="182"/>
      <c r="CBO348" s="182"/>
      <c r="CBP348" s="182"/>
      <c r="CBQ348" s="182"/>
      <c r="CBR348" s="182"/>
      <c r="CBS348" s="182"/>
      <c r="CBT348" s="182"/>
      <c r="CBU348" s="182"/>
      <c r="CBV348" s="182"/>
      <c r="CBW348" s="182"/>
      <c r="CBX348" s="182"/>
      <c r="CBY348" s="182"/>
      <c r="CBZ348" s="182"/>
      <c r="CCA348" s="182"/>
      <c r="CCB348" s="182"/>
      <c r="CCC348" s="182"/>
      <c r="CCD348" s="182"/>
      <c r="CCE348" s="182"/>
      <c r="CCF348" s="182"/>
      <c r="CCG348" s="182"/>
      <c r="CCH348" s="182"/>
      <c r="CCI348" s="182"/>
      <c r="CCJ348" s="182"/>
      <c r="CCK348" s="182"/>
      <c r="CCL348" s="182"/>
      <c r="CCM348" s="182"/>
      <c r="CCN348" s="182"/>
      <c r="CCO348" s="182"/>
      <c r="CCP348" s="182"/>
      <c r="CCQ348" s="182"/>
      <c r="CCR348" s="182"/>
      <c r="CCS348" s="182"/>
      <c r="CCT348" s="182"/>
      <c r="CCU348" s="182"/>
      <c r="CCV348" s="182"/>
      <c r="CCW348" s="182"/>
      <c r="CCX348" s="182"/>
      <c r="CCY348" s="182"/>
      <c r="CCZ348" s="182"/>
      <c r="CDA348" s="182"/>
      <c r="CDB348" s="182"/>
      <c r="CDC348" s="182"/>
      <c r="CDD348" s="182"/>
      <c r="CDE348" s="182"/>
      <c r="CDF348" s="182"/>
      <c r="CDG348" s="182"/>
      <c r="CDH348" s="182"/>
      <c r="CDI348" s="182"/>
      <c r="CDJ348" s="182"/>
      <c r="CDK348" s="182"/>
      <c r="CDL348" s="182"/>
      <c r="CDM348" s="182"/>
      <c r="CDN348" s="182"/>
      <c r="CDO348" s="182"/>
      <c r="CDP348" s="182"/>
      <c r="CDQ348" s="182"/>
      <c r="CDR348" s="182"/>
      <c r="CDS348" s="182"/>
      <c r="CDT348" s="182"/>
      <c r="CDU348" s="182"/>
      <c r="CDV348" s="182"/>
      <c r="CDW348" s="182"/>
      <c r="CDX348" s="182"/>
      <c r="CDY348" s="182"/>
      <c r="CDZ348" s="182"/>
      <c r="CEA348" s="182"/>
      <c r="CEB348" s="182"/>
      <c r="CEC348" s="182"/>
      <c r="CED348" s="182"/>
      <c r="CEE348" s="182"/>
      <c r="CEF348" s="182"/>
      <c r="CEG348" s="182"/>
      <c r="CEH348" s="182"/>
      <c r="CEI348" s="182"/>
      <c r="CEJ348" s="182"/>
      <c r="CEK348" s="182"/>
      <c r="CEL348" s="182"/>
      <c r="CEM348" s="182"/>
      <c r="CEN348" s="182"/>
      <c r="CEO348" s="182"/>
      <c r="CEP348" s="182"/>
      <c r="CEQ348" s="182"/>
      <c r="CER348" s="182"/>
      <c r="CES348" s="182"/>
      <c r="CET348" s="182"/>
      <c r="CEU348" s="182"/>
      <c r="CEV348" s="182"/>
      <c r="CEW348" s="182"/>
      <c r="CEX348" s="182"/>
      <c r="CEY348" s="182"/>
      <c r="CEZ348" s="182"/>
      <c r="CFA348" s="182"/>
      <c r="CFB348" s="182"/>
      <c r="CFC348" s="182"/>
      <c r="CFD348" s="182"/>
      <c r="CFE348" s="182"/>
      <c r="CFF348" s="182"/>
      <c r="CFG348" s="182"/>
      <c r="CFH348" s="182"/>
      <c r="CFI348" s="182"/>
      <c r="CFJ348" s="182"/>
      <c r="CFK348" s="182"/>
      <c r="CFL348" s="182"/>
      <c r="CFM348" s="182"/>
      <c r="CFN348" s="182"/>
      <c r="CFO348" s="182"/>
      <c r="CFP348" s="182"/>
      <c r="CFQ348" s="182"/>
      <c r="CFR348" s="182"/>
      <c r="CFS348" s="182"/>
      <c r="CFT348" s="182"/>
      <c r="CFU348" s="182"/>
      <c r="CFV348" s="182"/>
      <c r="CFW348" s="182"/>
      <c r="CFX348" s="182"/>
      <c r="CFY348" s="182"/>
      <c r="CFZ348" s="182"/>
      <c r="CGA348" s="182"/>
      <c r="CGB348" s="182"/>
      <c r="CGC348" s="182"/>
      <c r="CGD348" s="182"/>
      <c r="CGE348" s="182"/>
      <c r="CGF348" s="182"/>
      <c r="CGG348" s="182"/>
      <c r="CGH348" s="182"/>
      <c r="CGI348" s="182"/>
      <c r="CGJ348" s="182"/>
      <c r="CGK348" s="182"/>
      <c r="CGL348" s="182"/>
      <c r="CGM348" s="182"/>
      <c r="CGN348" s="182"/>
      <c r="CGO348" s="182"/>
      <c r="CGP348" s="182"/>
      <c r="CGQ348" s="182"/>
      <c r="CGR348" s="182"/>
      <c r="CGS348" s="182"/>
      <c r="CGT348" s="182"/>
      <c r="CGU348" s="182"/>
      <c r="CGV348" s="182"/>
      <c r="CGW348" s="182"/>
      <c r="CGX348" s="182"/>
      <c r="CGY348" s="182"/>
      <c r="CGZ348" s="182"/>
      <c r="CHA348" s="182"/>
      <c r="CHB348" s="182"/>
      <c r="CHC348" s="182"/>
      <c r="CHD348" s="182"/>
      <c r="CHE348" s="182"/>
      <c r="CHF348" s="182"/>
      <c r="CHG348" s="182"/>
      <c r="CHH348" s="182"/>
      <c r="CHI348" s="182"/>
      <c r="CHJ348" s="182"/>
      <c r="CHK348" s="182"/>
      <c r="CHL348" s="182"/>
      <c r="CHM348" s="182"/>
      <c r="CHN348" s="182"/>
      <c r="CHO348" s="182"/>
      <c r="CHP348" s="182"/>
      <c r="CHQ348" s="182"/>
      <c r="CHR348" s="182"/>
      <c r="CHS348" s="182"/>
      <c r="CHT348" s="182"/>
      <c r="CHU348" s="182"/>
      <c r="CHV348" s="182"/>
      <c r="CHW348" s="182"/>
      <c r="CHX348" s="182"/>
      <c r="CHY348" s="182"/>
      <c r="CHZ348" s="182"/>
      <c r="CIA348" s="182"/>
      <c r="CIB348" s="182"/>
      <c r="CIC348" s="182"/>
      <c r="CID348" s="182"/>
      <c r="CIE348" s="182"/>
      <c r="CIF348" s="182"/>
      <c r="CIG348" s="182"/>
      <c r="CIH348" s="182"/>
      <c r="CII348" s="182"/>
      <c r="CIJ348" s="182"/>
      <c r="CIK348" s="182"/>
      <c r="CIL348" s="182"/>
      <c r="CIM348" s="182"/>
      <c r="CIN348" s="182"/>
      <c r="CIO348" s="182"/>
      <c r="CIP348" s="182"/>
      <c r="CIQ348" s="182"/>
      <c r="CIR348" s="182"/>
      <c r="CIS348" s="182"/>
      <c r="CIT348" s="182"/>
      <c r="CIU348" s="182"/>
      <c r="CIV348" s="182"/>
      <c r="CIW348" s="182"/>
      <c r="CIX348" s="182"/>
      <c r="CIY348" s="182"/>
      <c r="CIZ348" s="182"/>
      <c r="CJA348" s="182"/>
      <c r="CJB348" s="182"/>
      <c r="CJC348" s="182"/>
      <c r="CJD348" s="182"/>
      <c r="CJE348" s="182"/>
      <c r="CJF348" s="182"/>
      <c r="CJG348" s="182"/>
      <c r="CJH348" s="182"/>
      <c r="CJI348" s="182"/>
      <c r="CJJ348" s="182"/>
      <c r="CJK348" s="182"/>
      <c r="CJL348" s="182"/>
      <c r="CJM348" s="182"/>
      <c r="CJN348" s="182"/>
      <c r="CJO348" s="182"/>
      <c r="CJP348" s="182"/>
      <c r="CJQ348" s="182"/>
      <c r="CJR348" s="182"/>
      <c r="CJS348" s="182"/>
      <c r="CJT348" s="182"/>
      <c r="CJU348" s="182"/>
      <c r="CJV348" s="182"/>
      <c r="CJW348" s="182"/>
      <c r="CJX348" s="182"/>
      <c r="CJY348" s="182"/>
      <c r="CJZ348" s="182"/>
      <c r="CKA348" s="182"/>
      <c r="CKB348" s="182"/>
      <c r="CKC348" s="182"/>
      <c r="CKD348" s="182"/>
      <c r="CKE348" s="182"/>
      <c r="CKF348" s="182"/>
      <c r="CKG348" s="182"/>
      <c r="CKH348" s="182"/>
      <c r="CKI348" s="182"/>
      <c r="CKJ348" s="182"/>
      <c r="CKK348" s="182"/>
      <c r="CKL348" s="182"/>
      <c r="CKM348" s="182"/>
      <c r="CKN348" s="182"/>
      <c r="CKO348" s="182"/>
      <c r="CKP348" s="182"/>
      <c r="CKQ348" s="182"/>
      <c r="CKR348" s="182"/>
      <c r="CKS348" s="182"/>
      <c r="CKT348" s="182"/>
      <c r="CKU348" s="182"/>
      <c r="CKV348" s="182"/>
      <c r="CKW348" s="182"/>
      <c r="CKX348" s="182"/>
      <c r="CKY348" s="182"/>
      <c r="CKZ348" s="182"/>
      <c r="CLA348" s="182"/>
      <c r="CLB348" s="182"/>
      <c r="CLC348" s="182"/>
      <c r="CLD348" s="182"/>
      <c r="CLE348" s="182"/>
      <c r="CLF348" s="182"/>
      <c r="CLG348" s="182"/>
      <c r="CLH348" s="182"/>
      <c r="CLI348" s="182"/>
      <c r="CLJ348" s="182"/>
      <c r="CLK348" s="182"/>
      <c r="CLL348" s="182"/>
      <c r="CLM348" s="182"/>
      <c r="CLN348" s="182"/>
      <c r="CLO348" s="182"/>
      <c r="CLP348" s="182"/>
      <c r="CLQ348" s="182"/>
      <c r="CLR348" s="182"/>
      <c r="CLS348" s="182"/>
      <c r="CLT348" s="182"/>
      <c r="CLU348" s="182"/>
      <c r="CLV348" s="182"/>
      <c r="CLW348" s="182"/>
      <c r="CLX348" s="182"/>
      <c r="CLY348" s="182"/>
      <c r="CLZ348" s="182"/>
      <c r="CMA348" s="182"/>
      <c r="CMB348" s="182"/>
      <c r="CMC348" s="182"/>
      <c r="CMD348" s="182"/>
      <c r="CME348" s="182"/>
      <c r="CMF348" s="182"/>
      <c r="CMG348" s="182"/>
      <c r="CMH348" s="182"/>
      <c r="CMI348" s="182"/>
      <c r="CMJ348" s="182"/>
      <c r="CMK348" s="182"/>
      <c r="CML348" s="182"/>
      <c r="CMM348" s="182"/>
      <c r="CMN348" s="182"/>
      <c r="CMO348" s="182"/>
      <c r="CMP348" s="182"/>
      <c r="CMQ348" s="182"/>
      <c r="CMR348" s="182"/>
      <c r="CMS348" s="182"/>
      <c r="CMT348" s="182"/>
      <c r="CMU348" s="182"/>
      <c r="CMV348" s="182"/>
      <c r="CMW348" s="182"/>
      <c r="CMX348" s="182"/>
      <c r="CMY348" s="182"/>
      <c r="CMZ348" s="182"/>
      <c r="CNA348" s="182"/>
      <c r="CNB348" s="182"/>
      <c r="CNC348" s="182"/>
      <c r="CND348" s="182"/>
      <c r="CNE348" s="182"/>
      <c r="CNF348" s="182"/>
      <c r="CNG348" s="182"/>
      <c r="CNH348" s="182"/>
      <c r="CNI348" s="182"/>
      <c r="CNJ348" s="182"/>
      <c r="CNK348" s="182"/>
      <c r="CNL348" s="182"/>
      <c r="CNM348" s="182"/>
      <c r="CNN348" s="182"/>
      <c r="CNO348" s="182"/>
      <c r="CNP348" s="182"/>
      <c r="CNQ348" s="182"/>
      <c r="CNR348" s="182"/>
      <c r="CNS348" s="182"/>
      <c r="CNT348" s="182"/>
      <c r="CNU348" s="182"/>
      <c r="CNV348" s="182"/>
      <c r="CNW348" s="182"/>
      <c r="CNX348" s="182"/>
      <c r="CNY348" s="182"/>
      <c r="CNZ348" s="182"/>
      <c r="COA348" s="182"/>
      <c r="COB348" s="182"/>
      <c r="COC348" s="182"/>
      <c r="COD348" s="182"/>
      <c r="COE348" s="182"/>
      <c r="COF348" s="182"/>
      <c r="COG348" s="182"/>
      <c r="COH348" s="182"/>
      <c r="COI348" s="182"/>
      <c r="COJ348" s="182"/>
      <c r="COK348" s="182"/>
      <c r="COL348" s="182"/>
      <c r="COM348" s="182"/>
      <c r="CON348" s="182"/>
      <c r="COO348" s="182"/>
      <c r="COP348" s="182"/>
      <c r="COQ348" s="182"/>
      <c r="COR348" s="182"/>
      <c r="COS348" s="182"/>
      <c r="COT348" s="182"/>
      <c r="COU348" s="182"/>
      <c r="COV348" s="182"/>
      <c r="COW348" s="182"/>
      <c r="COX348" s="182"/>
      <c r="COY348" s="182"/>
      <c r="COZ348" s="182"/>
      <c r="CPA348" s="182"/>
      <c r="CPB348" s="182"/>
      <c r="CPC348" s="182"/>
      <c r="CPD348" s="182"/>
      <c r="CPE348" s="182"/>
      <c r="CPF348" s="182"/>
      <c r="CPG348" s="182"/>
      <c r="CPH348" s="182"/>
      <c r="CPI348" s="182"/>
      <c r="CPJ348" s="182"/>
      <c r="CPK348" s="182"/>
      <c r="CPL348" s="182"/>
      <c r="CPM348" s="182"/>
      <c r="CPN348" s="182"/>
      <c r="CPO348" s="182"/>
      <c r="CPP348" s="182"/>
      <c r="CPQ348" s="182"/>
      <c r="CPR348" s="182"/>
      <c r="CPS348" s="182"/>
      <c r="CPT348" s="182"/>
      <c r="CPU348" s="182"/>
      <c r="CPV348" s="182"/>
      <c r="CPW348" s="182"/>
      <c r="CPX348" s="182"/>
      <c r="CPY348" s="182"/>
      <c r="CPZ348" s="182"/>
      <c r="CQA348" s="182"/>
      <c r="CQB348" s="182"/>
      <c r="CQC348" s="182"/>
      <c r="CQD348" s="182"/>
      <c r="CQE348" s="182"/>
      <c r="CQF348" s="182"/>
      <c r="CQG348" s="182"/>
      <c r="CQH348" s="182"/>
      <c r="CQI348" s="182"/>
      <c r="CQJ348" s="182"/>
      <c r="CQK348" s="182"/>
      <c r="CQL348" s="182"/>
      <c r="CQM348" s="182"/>
      <c r="CQN348" s="182"/>
      <c r="CQO348" s="182"/>
      <c r="CQP348" s="182"/>
      <c r="CQQ348" s="182"/>
      <c r="CQR348" s="182"/>
      <c r="CQS348" s="182"/>
      <c r="CQT348" s="182"/>
      <c r="CQU348" s="182"/>
      <c r="CQV348" s="182"/>
      <c r="CQW348" s="182"/>
      <c r="CQX348" s="182"/>
      <c r="CQY348" s="182"/>
      <c r="CQZ348" s="182"/>
      <c r="CRA348" s="182"/>
      <c r="CRB348" s="182"/>
      <c r="CRC348" s="182"/>
      <c r="CRD348" s="182"/>
      <c r="CRE348" s="182"/>
      <c r="CRF348" s="182"/>
      <c r="CRG348" s="182"/>
      <c r="CRH348" s="182"/>
      <c r="CRI348" s="182"/>
      <c r="CRJ348" s="182"/>
      <c r="CRK348" s="182"/>
      <c r="CRL348" s="182"/>
      <c r="CRM348" s="182"/>
      <c r="CRN348" s="182"/>
      <c r="CRO348" s="182"/>
      <c r="CRP348" s="182"/>
      <c r="CRQ348" s="182"/>
      <c r="CRR348" s="182"/>
      <c r="CRS348" s="182"/>
      <c r="CRT348" s="182"/>
      <c r="CRU348" s="182"/>
      <c r="CRV348" s="182"/>
      <c r="CRW348" s="182"/>
      <c r="CRX348" s="182"/>
      <c r="CRY348" s="182"/>
      <c r="CRZ348" s="182"/>
      <c r="CSA348" s="182"/>
      <c r="CSB348" s="182"/>
      <c r="CSC348" s="182"/>
      <c r="CSD348" s="182"/>
      <c r="CSE348" s="182"/>
      <c r="CSF348" s="182"/>
      <c r="CSG348" s="182"/>
      <c r="CSH348" s="182"/>
      <c r="CSI348" s="182"/>
      <c r="CSJ348" s="182"/>
      <c r="CSK348" s="182"/>
      <c r="CSL348" s="182"/>
      <c r="CSM348" s="182"/>
      <c r="CSN348" s="182"/>
      <c r="CSO348" s="182"/>
      <c r="CSP348" s="182"/>
      <c r="CSQ348" s="182"/>
      <c r="CSR348" s="182"/>
      <c r="CSS348" s="182"/>
      <c r="CST348" s="182"/>
      <c r="CSU348" s="182"/>
      <c r="CSV348" s="182"/>
      <c r="CSW348" s="182"/>
      <c r="CSX348" s="182"/>
      <c r="CSY348" s="182"/>
      <c r="CSZ348" s="182"/>
      <c r="CTA348" s="182"/>
      <c r="CTB348" s="182"/>
      <c r="CTC348" s="182"/>
      <c r="CTD348" s="182"/>
      <c r="CTE348" s="182"/>
      <c r="CTF348" s="182"/>
      <c r="CTG348" s="182"/>
      <c r="CTH348" s="182"/>
      <c r="CTI348" s="182"/>
      <c r="CTJ348" s="182"/>
      <c r="CTK348" s="182"/>
      <c r="CTL348" s="182"/>
      <c r="CTM348" s="182"/>
      <c r="CTN348" s="182"/>
      <c r="CTO348" s="182"/>
      <c r="CTP348" s="182"/>
      <c r="CTQ348" s="182"/>
      <c r="CTR348" s="182"/>
      <c r="CTS348" s="182"/>
      <c r="CTT348" s="182"/>
      <c r="CTU348" s="182"/>
      <c r="CTV348" s="182"/>
      <c r="CTW348" s="182"/>
      <c r="CTX348" s="182"/>
      <c r="CTY348" s="182"/>
      <c r="CTZ348" s="182"/>
      <c r="CUA348" s="182"/>
      <c r="CUB348" s="182"/>
      <c r="CUC348" s="182"/>
      <c r="CUD348" s="182"/>
      <c r="CUE348" s="182"/>
      <c r="CUF348" s="182"/>
      <c r="CUG348" s="182"/>
      <c r="CUH348" s="182"/>
      <c r="CUI348" s="182"/>
      <c r="CUJ348" s="182"/>
      <c r="CUK348" s="182"/>
      <c r="CUL348" s="182"/>
      <c r="CUM348" s="182"/>
      <c r="CUN348" s="182"/>
      <c r="CUO348" s="182"/>
      <c r="CUP348" s="182"/>
      <c r="CUQ348" s="182"/>
      <c r="CUR348" s="182"/>
      <c r="CUS348" s="182"/>
      <c r="CUT348" s="182"/>
      <c r="CUU348" s="182"/>
      <c r="CUV348" s="182"/>
      <c r="CUW348" s="182"/>
      <c r="CUX348" s="182"/>
      <c r="CUY348" s="182"/>
      <c r="CUZ348" s="182"/>
      <c r="CVA348" s="182"/>
      <c r="CVB348" s="182"/>
      <c r="CVC348" s="182"/>
      <c r="CVD348" s="182"/>
      <c r="CVE348" s="182"/>
      <c r="CVF348" s="182"/>
      <c r="CVG348" s="182"/>
      <c r="CVH348" s="182"/>
      <c r="CVI348" s="182"/>
      <c r="CVJ348" s="182"/>
      <c r="CVK348" s="182"/>
      <c r="CVL348" s="182"/>
      <c r="CVM348" s="182"/>
      <c r="CVN348" s="182"/>
      <c r="CVO348" s="182"/>
      <c r="CVP348" s="182"/>
      <c r="CVQ348" s="182"/>
      <c r="CVR348" s="182"/>
      <c r="CVS348" s="182"/>
      <c r="CVT348" s="182"/>
      <c r="CVU348" s="182"/>
      <c r="CVV348" s="182"/>
      <c r="CVW348" s="182"/>
      <c r="CVX348" s="182"/>
      <c r="CVY348" s="182"/>
      <c r="CVZ348" s="182"/>
      <c r="CWA348" s="182"/>
      <c r="CWB348" s="182"/>
      <c r="CWC348" s="182"/>
      <c r="CWD348" s="182"/>
      <c r="CWE348" s="182"/>
      <c r="CWF348" s="182"/>
      <c r="CWG348" s="182"/>
      <c r="CWH348" s="182"/>
      <c r="CWI348" s="182"/>
      <c r="CWJ348" s="182"/>
      <c r="CWK348" s="182"/>
      <c r="CWL348" s="182"/>
      <c r="CWM348" s="182"/>
      <c r="CWN348" s="182"/>
      <c r="CWO348" s="182"/>
      <c r="CWP348" s="182"/>
      <c r="CWQ348" s="182"/>
      <c r="CWR348" s="182"/>
      <c r="CWS348" s="182"/>
      <c r="CWT348" s="182"/>
      <c r="CWU348" s="182"/>
      <c r="CWV348" s="182"/>
      <c r="CWW348" s="182"/>
      <c r="CWX348" s="182"/>
      <c r="CWY348" s="182"/>
      <c r="CWZ348" s="182"/>
      <c r="CXA348" s="182"/>
      <c r="CXB348" s="182"/>
      <c r="CXC348" s="182"/>
      <c r="CXD348" s="182"/>
      <c r="CXE348" s="182"/>
      <c r="CXF348" s="182"/>
      <c r="CXG348" s="182"/>
      <c r="CXH348" s="182"/>
      <c r="CXI348" s="182"/>
      <c r="CXJ348" s="182"/>
      <c r="CXK348" s="182"/>
      <c r="CXL348" s="182"/>
      <c r="CXM348" s="182"/>
      <c r="CXN348" s="182"/>
      <c r="CXO348" s="182"/>
      <c r="CXP348" s="182"/>
      <c r="CXQ348" s="182"/>
      <c r="CXR348" s="182"/>
      <c r="CXS348" s="182"/>
      <c r="CXT348" s="182"/>
      <c r="CXU348" s="182"/>
      <c r="CXV348" s="182"/>
      <c r="CXW348" s="182"/>
      <c r="CXX348" s="182"/>
      <c r="CXY348" s="182"/>
      <c r="CXZ348" s="182"/>
      <c r="CYA348" s="182"/>
      <c r="CYB348" s="182"/>
      <c r="CYC348" s="182"/>
      <c r="CYD348" s="182"/>
      <c r="CYE348" s="182"/>
      <c r="CYF348" s="182"/>
      <c r="CYG348" s="182"/>
      <c r="CYH348" s="182"/>
      <c r="CYI348" s="182"/>
      <c r="CYJ348" s="182"/>
      <c r="CYK348" s="182"/>
      <c r="CYL348" s="182"/>
      <c r="CYM348" s="182"/>
      <c r="CYN348" s="182"/>
      <c r="CYO348" s="182"/>
      <c r="CYP348" s="182"/>
      <c r="CYQ348" s="182"/>
      <c r="CYR348" s="182"/>
      <c r="CYS348" s="182"/>
      <c r="CYT348" s="182"/>
      <c r="CYU348" s="182"/>
      <c r="CYV348" s="182"/>
      <c r="CYW348" s="182"/>
      <c r="CYX348" s="182"/>
      <c r="CYY348" s="182"/>
      <c r="CYZ348" s="182"/>
      <c r="CZA348" s="182"/>
      <c r="CZB348" s="182"/>
      <c r="CZC348" s="182"/>
      <c r="CZD348" s="182"/>
      <c r="CZE348" s="182"/>
      <c r="CZF348" s="182"/>
      <c r="CZG348" s="182"/>
      <c r="CZH348" s="182"/>
      <c r="CZI348" s="182"/>
      <c r="CZJ348" s="182"/>
      <c r="CZK348" s="182"/>
      <c r="CZL348" s="182"/>
      <c r="CZM348" s="182"/>
      <c r="CZN348" s="182"/>
      <c r="CZO348" s="182"/>
      <c r="CZP348" s="182"/>
      <c r="CZQ348" s="182"/>
      <c r="CZR348" s="182"/>
      <c r="CZS348" s="182"/>
      <c r="CZT348" s="182"/>
      <c r="CZU348" s="182"/>
      <c r="CZV348" s="182"/>
      <c r="CZW348" s="182"/>
      <c r="CZX348" s="182"/>
      <c r="CZY348" s="182"/>
      <c r="CZZ348" s="182"/>
      <c r="DAA348" s="182"/>
      <c r="DAB348" s="182"/>
      <c r="DAC348" s="182"/>
      <c r="DAD348" s="182"/>
      <c r="DAE348" s="182"/>
      <c r="DAF348" s="182"/>
      <c r="DAG348" s="182"/>
      <c r="DAH348" s="182"/>
      <c r="DAI348" s="182"/>
      <c r="DAJ348" s="182"/>
      <c r="DAK348" s="182"/>
      <c r="DAL348" s="182"/>
      <c r="DAM348" s="182"/>
      <c r="DAN348" s="182"/>
      <c r="DAO348" s="182"/>
      <c r="DAP348" s="182"/>
      <c r="DAQ348" s="182"/>
      <c r="DAR348" s="182"/>
      <c r="DAS348" s="182"/>
      <c r="DAT348" s="182"/>
      <c r="DAU348" s="182"/>
      <c r="DAV348" s="182"/>
      <c r="DAW348" s="182"/>
      <c r="DAX348" s="182"/>
      <c r="DAY348" s="182"/>
      <c r="DAZ348" s="182"/>
      <c r="DBA348" s="182"/>
      <c r="DBB348" s="182"/>
      <c r="DBC348" s="182"/>
      <c r="DBD348" s="182"/>
      <c r="DBE348" s="182"/>
      <c r="DBF348" s="182"/>
      <c r="DBG348" s="182"/>
      <c r="DBH348" s="182"/>
      <c r="DBI348" s="182"/>
      <c r="DBJ348" s="182"/>
      <c r="DBK348" s="182"/>
      <c r="DBL348" s="182"/>
      <c r="DBM348" s="182"/>
      <c r="DBN348" s="182"/>
      <c r="DBO348" s="182"/>
      <c r="DBP348" s="182"/>
      <c r="DBQ348" s="182"/>
      <c r="DBR348" s="182"/>
      <c r="DBS348" s="182"/>
      <c r="DBT348" s="182"/>
      <c r="DBU348" s="182"/>
      <c r="DBV348" s="182"/>
      <c r="DBW348" s="182"/>
      <c r="DBX348" s="182"/>
      <c r="DBY348" s="182"/>
      <c r="DBZ348" s="182"/>
      <c r="DCA348" s="182"/>
      <c r="DCB348" s="182"/>
      <c r="DCC348" s="182"/>
      <c r="DCD348" s="182"/>
      <c r="DCE348" s="182"/>
      <c r="DCF348" s="182"/>
      <c r="DCG348" s="182"/>
      <c r="DCH348" s="182"/>
      <c r="DCI348" s="182"/>
      <c r="DCJ348" s="182"/>
      <c r="DCK348" s="182"/>
      <c r="DCL348" s="182"/>
      <c r="DCM348" s="182"/>
      <c r="DCN348" s="182"/>
      <c r="DCO348" s="182"/>
      <c r="DCP348" s="182"/>
      <c r="DCQ348" s="182"/>
      <c r="DCR348" s="182"/>
      <c r="DCS348" s="182"/>
      <c r="DCT348" s="182"/>
      <c r="DCU348" s="182"/>
      <c r="DCV348" s="182"/>
      <c r="DCW348" s="182"/>
      <c r="DCX348" s="182"/>
      <c r="DCY348" s="182"/>
      <c r="DCZ348" s="182"/>
      <c r="DDA348" s="182"/>
      <c r="DDB348" s="182"/>
      <c r="DDC348" s="182"/>
      <c r="DDD348" s="182"/>
      <c r="DDE348" s="182"/>
      <c r="DDF348" s="182"/>
      <c r="DDG348" s="182"/>
      <c r="DDH348" s="182"/>
      <c r="DDI348" s="182"/>
      <c r="DDJ348" s="182"/>
      <c r="DDK348" s="182"/>
      <c r="DDL348" s="182"/>
      <c r="DDM348" s="182"/>
      <c r="DDN348" s="182"/>
      <c r="DDO348" s="182"/>
      <c r="DDP348" s="182"/>
      <c r="DDQ348" s="182"/>
      <c r="DDR348" s="182"/>
      <c r="DDS348" s="182"/>
      <c r="DDT348" s="182"/>
      <c r="DDU348" s="182"/>
      <c r="DDV348" s="182"/>
      <c r="DDW348" s="182"/>
      <c r="DDX348" s="182"/>
      <c r="DDY348" s="182"/>
      <c r="DDZ348" s="182"/>
      <c r="DEA348" s="182"/>
      <c r="DEB348" s="182"/>
      <c r="DEC348" s="182"/>
      <c r="DED348" s="182"/>
      <c r="DEE348" s="182"/>
      <c r="DEF348" s="182"/>
      <c r="DEG348" s="182"/>
      <c r="DEH348" s="182"/>
      <c r="DEI348" s="182"/>
      <c r="DEJ348" s="182"/>
      <c r="DEK348" s="182"/>
      <c r="DEL348" s="182"/>
      <c r="DEM348" s="182"/>
      <c r="DEN348" s="182"/>
      <c r="DEO348" s="182"/>
      <c r="DEP348" s="182"/>
      <c r="DEQ348" s="182"/>
      <c r="DER348" s="182"/>
      <c r="DES348" s="182"/>
      <c r="DET348" s="182"/>
      <c r="DEU348" s="182"/>
      <c r="DEV348" s="182"/>
      <c r="DEW348" s="182"/>
      <c r="DEX348" s="182"/>
      <c r="DEY348" s="182"/>
      <c r="DEZ348" s="182"/>
      <c r="DFA348" s="182"/>
      <c r="DFB348" s="182"/>
      <c r="DFC348" s="182"/>
      <c r="DFD348" s="182"/>
      <c r="DFE348" s="182"/>
      <c r="DFF348" s="182"/>
      <c r="DFG348" s="182"/>
      <c r="DFH348" s="182"/>
      <c r="DFI348" s="182"/>
      <c r="DFJ348" s="182"/>
      <c r="DFK348" s="182"/>
      <c r="DFL348" s="182"/>
      <c r="DFM348" s="182"/>
      <c r="DFN348" s="182"/>
      <c r="DFO348" s="182"/>
      <c r="DFP348" s="182"/>
      <c r="DFQ348" s="182"/>
      <c r="DFR348" s="182"/>
      <c r="DFS348" s="182"/>
      <c r="DFT348" s="182"/>
      <c r="DFU348" s="182"/>
      <c r="DFV348" s="182"/>
      <c r="DFW348" s="182"/>
      <c r="DFX348" s="182"/>
      <c r="DFY348" s="182"/>
      <c r="DFZ348" s="182"/>
      <c r="DGA348" s="182"/>
      <c r="DGB348" s="182"/>
      <c r="DGC348" s="182"/>
      <c r="DGD348" s="182"/>
      <c r="DGE348" s="182"/>
      <c r="DGF348" s="182"/>
      <c r="DGG348" s="182"/>
      <c r="DGH348" s="182"/>
      <c r="DGI348" s="182"/>
      <c r="DGJ348" s="182"/>
      <c r="DGK348" s="182"/>
      <c r="DGL348" s="182"/>
      <c r="DGM348" s="182"/>
      <c r="DGN348" s="182"/>
      <c r="DGO348" s="182"/>
      <c r="DGP348" s="182"/>
      <c r="DGQ348" s="182"/>
      <c r="DGR348" s="182"/>
      <c r="DGS348" s="182"/>
      <c r="DGT348" s="182"/>
      <c r="DGU348" s="182"/>
      <c r="DGV348" s="182"/>
      <c r="DGW348" s="182"/>
      <c r="DGX348" s="182"/>
      <c r="DGY348" s="182"/>
      <c r="DGZ348" s="182"/>
      <c r="DHA348" s="182"/>
      <c r="DHB348" s="182"/>
      <c r="DHC348" s="182"/>
      <c r="DHD348" s="182"/>
      <c r="DHE348" s="182"/>
      <c r="DHF348" s="182"/>
      <c r="DHG348" s="182"/>
      <c r="DHH348" s="182"/>
      <c r="DHI348" s="182"/>
      <c r="DHJ348" s="182"/>
      <c r="DHK348" s="182"/>
      <c r="DHL348" s="182"/>
      <c r="DHM348" s="182"/>
      <c r="DHN348" s="182"/>
      <c r="DHO348" s="182"/>
      <c r="DHP348" s="182"/>
      <c r="DHQ348" s="182"/>
      <c r="DHR348" s="182"/>
      <c r="DHS348" s="182"/>
      <c r="DHT348" s="182"/>
      <c r="DHU348" s="182"/>
      <c r="DHV348" s="182"/>
      <c r="DHW348" s="182"/>
      <c r="DHX348" s="182"/>
      <c r="DHY348" s="182"/>
      <c r="DHZ348" s="182"/>
      <c r="DIA348" s="182"/>
      <c r="DIB348" s="182"/>
      <c r="DIC348" s="182"/>
      <c r="DID348" s="182"/>
      <c r="DIE348" s="182"/>
      <c r="DIF348" s="182"/>
      <c r="DIG348" s="182"/>
      <c r="DIH348" s="182"/>
      <c r="DII348" s="182"/>
      <c r="DIJ348" s="182"/>
      <c r="DIK348" s="182"/>
      <c r="DIL348" s="182"/>
      <c r="DIM348" s="182"/>
      <c r="DIN348" s="182"/>
      <c r="DIO348" s="182"/>
      <c r="DIP348" s="182"/>
      <c r="DIQ348" s="182"/>
      <c r="DIR348" s="182"/>
      <c r="DIS348" s="182"/>
      <c r="DIT348" s="182"/>
      <c r="DIU348" s="182"/>
      <c r="DIV348" s="182"/>
      <c r="DIW348" s="182"/>
      <c r="DIX348" s="182"/>
      <c r="DIY348" s="182"/>
      <c r="DIZ348" s="182"/>
      <c r="DJA348" s="182"/>
      <c r="DJB348" s="182"/>
      <c r="DJC348" s="182"/>
      <c r="DJD348" s="182"/>
      <c r="DJE348" s="182"/>
      <c r="DJF348" s="182"/>
      <c r="DJG348" s="182"/>
      <c r="DJH348" s="182"/>
      <c r="DJI348" s="182"/>
      <c r="DJJ348" s="182"/>
      <c r="DJK348" s="182"/>
      <c r="DJL348" s="182"/>
      <c r="DJM348" s="182"/>
      <c r="DJN348" s="182"/>
      <c r="DJO348" s="182"/>
      <c r="DJP348" s="182"/>
      <c r="DJQ348" s="182"/>
      <c r="DJR348" s="182"/>
      <c r="DJS348" s="182"/>
      <c r="DJT348" s="182"/>
      <c r="DJU348" s="182"/>
      <c r="DJV348" s="182"/>
      <c r="DJW348" s="182"/>
      <c r="DJX348" s="182"/>
      <c r="DJY348" s="182"/>
      <c r="DJZ348" s="182"/>
      <c r="DKA348" s="182"/>
      <c r="DKB348" s="182"/>
      <c r="DKC348" s="182"/>
      <c r="DKD348" s="182"/>
      <c r="DKE348" s="182"/>
      <c r="DKF348" s="182"/>
      <c r="DKG348" s="182"/>
      <c r="DKH348" s="182"/>
      <c r="DKI348" s="182"/>
      <c r="DKJ348" s="182"/>
      <c r="DKK348" s="182"/>
      <c r="DKL348" s="182"/>
      <c r="DKM348" s="182"/>
      <c r="DKN348" s="182"/>
      <c r="DKO348" s="182"/>
      <c r="DKP348" s="182"/>
      <c r="DKQ348" s="182"/>
      <c r="DKR348" s="182"/>
      <c r="DKS348" s="182"/>
      <c r="DKT348" s="182"/>
      <c r="DKU348" s="182"/>
      <c r="DKV348" s="182"/>
      <c r="DKW348" s="182"/>
      <c r="DKX348" s="182"/>
      <c r="DKY348" s="182"/>
      <c r="DKZ348" s="182"/>
      <c r="DLA348" s="182"/>
      <c r="DLB348" s="182"/>
      <c r="DLC348" s="182"/>
      <c r="DLD348" s="182"/>
      <c r="DLE348" s="182"/>
      <c r="DLF348" s="182"/>
      <c r="DLG348" s="182"/>
      <c r="DLH348" s="182"/>
      <c r="DLI348" s="182"/>
      <c r="DLJ348" s="182"/>
      <c r="DLK348" s="182"/>
      <c r="DLL348" s="182"/>
      <c r="DLM348" s="182"/>
      <c r="DLN348" s="182"/>
      <c r="DLO348" s="182"/>
      <c r="DLP348" s="182"/>
      <c r="DLQ348" s="182"/>
      <c r="DLR348" s="182"/>
      <c r="DLS348" s="182"/>
      <c r="DLT348" s="182"/>
      <c r="DLU348" s="182"/>
      <c r="DLV348" s="182"/>
      <c r="DLW348" s="182"/>
      <c r="DLX348" s="182"/>
      <c r="DLY348" s="182"/>
      <c r="DLZ348" s="182"/>
      <c r="DMA348" s="182"/>
      <c r="DMB348" s="182"/>
      <c r="DMC348" s="182"/>
      <c r="DMD348" s="182"/>
      <c r="DME348" s="182"/>
      <c r="DMF348" s="182"/>
      <c r="DMG348" s="182"/>
      <c r="DMH348" s="182"/>
      <c r="DMI348" s="182"/>
      <c r="DMJ348" s="182"/>
      <c r="DMK348" s="182"/>
      <c r="DML348" s="182"/>
      <c r="DMM348" s="182"/>
      <c r="DMN348" s="182"/>
      <c r="DMO348" s="182"/>
      <c r="DMP348" s="182"/>
      <c r="DMQ348" s="182"/>
      <c r="DMR348" s="182"/>
      <c r="DMS348" s="182"/>
      <c r="DMT348" s="182"/>
      <c r="DMU348" s="182"/>
      <c r="DMV348" s="182"/>
      <c r="DMW348" s="182"/>
      <c r="DMX348" s="182"/>
      <c r="DMY348" s="182"/>
      <c r="DMZ348" s="182"/>
      <c r="DNA348" s="182"/>
      <c r="DNB348" s="182"/>
      <c r="DNC348" s="182"/>
      <c r="DND348" s="182"/>
      <c r="DNE348" s="182"/>
      <c r="DNF348" s="182"/>
      <c r="DNG348" s="182"/>
      <c r="DNH348" s="182"/>
      <c r="DNI348" s="182"/>
      <c r="DNJ348" s="182"/>
      <c r="DNK348" s="182"/>
      <c r="DNL348" s="182"/>
      <c r="DNM348" s="182"/>
      <c r="DNN348" s="182"/>
      <c r="DNO348" s="182"/>
      <c r="DNP348" s="182"/>
      <c r="DNQ348" s="182"/>
      <c r="DNR348" s="182"/>
      <c r="DNS348" s="182"/>
      <c r="DNT348" s="182"/>
      <c r="DNU348" s="182"/>
      <c r="DNV348" s="182"/>
      <c r="DNW348" s="182"/>
      <c r="DNX348" s="182"/>
      <c r="DNY348" s="182"/>
      <c r="DNZ348" s="182"/>
      <c r="DOA348" s="182"/>
      <c r="DOB348" s="182"/>
      <c r="DOC348" s="182"/>
      <c r="DOD348" s="182"/>
      <c r="DOE348" s="182"/>
      <c r="DOF348" s="182"/>
      <c r="DOG348" s="182"/>
      <c r="DOH348" s="182"/>
      <c r="DOI348" s="182"/>
      <c r="DOJ348" s="182"/>
      <c r="DOK348" s="182"/>
      <c r="DOL348" s="182"/>
      <c r="DOM348" s="182"/>
      <c r="DON348" s="182"/>
      <c r="DOO348" s="182"/>
      <c r="DOP348" s="182"/>
      <c r="DOQ348" s="182"/>
      <c r="DOR348" s="182"/>
      <c r="DOS348" s="182"/>
      <c r="DOT348" s="182"/>
      <c r="DOU348" s="182"/>
      <c r="DOV348" s="182"/>
      <c r="DOW348" s="182"/>
      <c r="DOX348" s="182"/>
      <c r="DOY348" s="182"/>
      <c r="DOZ348" s="182"/>
      <c r="DPA348" s="182"/>
      <c r="DPB348" s="182"/>
      <c r="DPC348" s="182"/>
      <c r="DPD348" s="182"/>
      <c r="DPE348" s="182"/>
      <c r="DPF348" s="182"/>
      <c r="DPG348" s="182"/>
      <c r="DPH348" s="182"/>
      <c r="DPI348" s="182"/>
      <c r="DPJ348" s="182"/>
      <c r="DPK348" s="182"/>
      <c r="DPL348" s="182"/>
      <c r="DPM348" s="182"/>
      <c r="DPN348" s="182"/>
      <c r="DPO348" s="182"/>
      <c r="DPP348" s="182"/>
      <c r="DPQ348" s="182"/>
      <c r="DPR348" s="182"/>
      <c r="DPS348" s="182"/>
      <c r="DPT348" s="182"/>
      <c r="DPU348" s="182"/>
      <c r="DPV348" s="182"/>
      <c r="DPW348" s="182"/>
      <c r="DPX348" s="182"/>
      <c r="DPY348" s="182"/>
      <c r="DPZ348" s="182"/>
      <c r="DQA348" s="182"/>
      <c r="DQB348" s="182"/>
      <c r="DQC348" s="182"/>
      <c r="DQD348" s="182"/>
      <c r="DQE348" s="182"/>
      <c r="DQF348" s="182"/>
      <c r="DQG348" s="182"/>
      <c r="DQH348" s="182"/>
      <c r="DQI348" s="182"/>
      <c r="DQJ348" s="182"/>
      <c r="DQK348" s="182"/>
      <c r="DQL348" s="182"/>
      <c r="DQM348" s="182"/>
      <c r="DQN348" s="182"/>
      <c r="DQO348" s="182"/>
      <c r="DQP348" s="182"/>
      <c r="DQQ348" s="182"/>
      <c r="DQR348" s="182"/>
      <c r="DQS348" s="182"/>
      <c r="DQT348" s="182"/>
      <c r="DQU348" s="182"/>
      <c r="DQV348" s="182"/>
      <c r="DQW348" s="182"/>
      <c r="DQX348" s="182"/>
      <c r="DQY348" s="182"/>
      <c r="DQZ348" s="182"/>
      <c r="DRA348" s="182"/>
      <c r="DRB348" s="182"/>
      <c r="DRC348" s="182"/>
      <c r="DRD348" s="182"/>
      <c r="DRE348" s="182"/>
      <c r="DRF348" s="182"/>
      <c r="DRG348" s="182"/>
      <c r="DRH348" s="182"/>
      <c r="DRI348" s="182"/>
      <c r="DRJ348" s="182"/>
      <c r="DRK348" s="182"/>
      <c r="DRL348" s="182"/>
      <c r="DRM348" s="182"/>
      <c r="DRN348" s="182"/>
      <c r="DRO348" s="182"/>
      <c r="DRP348" s="182"/>
      <c r="DRQ348" s="182"/>
      <c r="DRR348" s="182"/>
      <c r="DRS348" s="182"/>
      <c r="DRT348" s="182"/>
      <c r="DRU348" s="182"/>
      <c r="DRV348" s="182"/>
      <c r="DRW348" s="182"/>
      <c r="DRX348" s="182"/>
      <c r="DRY348" s="182"/>
      <c r="DRZ348" s="182"/>
      <c r="DSA348" s="182"/>
      <c r="DSB348" s="182"/>
      <c r="DSC348" s="182"/>
      <c r="DSD348" s="182"/>
      <c r="DSE348" s="182"/>
      <c r="DSF348" s="182"/>
      <c r="DSG348" s="182"/>
      <c r="DSH348" s="182"/>
      <c r="DSI348" s="182"/>
      <c r="DSJ348" s="182"/>
      <c r="DSK348" s="182"/>
      <c r="DSL348" s="182"/>
      <c r="DSM348" s="182"/>
      <c r="DSN348" s="182"/>
      <c r="DSO348" s="182"/>
      <c r="DSP348" s="182"/>
      <c r="DSQ348" s="182"/>
      <c r="DSR348" s="182"/>
      <c r="DSS348" s="182"/>
      <c r="DST348" s="182"/>
      <c r="DSU348" s="182"/>
      <c r="DSV348" s="182"/>
      <c r="DSW348" s="182"/>
      <c r="DSX348" s="182"/>
      <c r="DSY348" s="182"/>
      <c r="DSZ348" s="182"/>
      <c r="DTA348" s="182"/>
      <c r="DTB348" s="182"/>
      <c r="DTC348" s="182"/>
      <c r="DTD348" s="182"/>
      <c r="DTE348" s="182"/>
      <c r="DTF348" s="182"/>
      <c r="DTG348" s="182"/>
      <c r="DTH348" s="182"/>
      <c r="DTI348" s="182"/>
      <c r="DTJ348" s="182"/>
      <c r="DTK348" s="182"/>
      <c r="DTL348" s="182"/>
      <c r="DTM348" s="182"/>
      <c r="DTN348" s="182"/>
      <c r="DTO348" s="182"/>
      <c r="DTP348" s="182"/>
      <c r="DTQ348" s="182"/>
      <c r="DTR348" s="182"/>
      <c r="DTS348" s="182"/>
      <c r="DTT348" s="182"/>
      <c r="DTU348" s="182"/>
      <c r="DTV348" s="182"/>
      <c r="DTW348" s="182"/>
      <c r="DTX348" s="182"/>
      <c r="DTY348" s="182"/>
      <c r="DTZ348" s="182"/>
      <c r="DUA348" s="182"/>
      <c r="DUB348" s="182"/>
      <c r="DUC348" s="182"/>
      <c r="DUD348" s="182"/>
      <c r="DUE348" s="182"/>
      <c r="DUF348" s="182"/>
      <c r="DUG348" s="182"/>
      <c r="DUH348" s="182"/>
      <c r="DUI348" s="182"/>
      <c r="DUJ348" s="182"/>
      <c r="DUK348" s="182"/>
      <c r="DUL348" s="182"/>
      <c r="DUM348" s="182"/>
      <c r="DUN348" s="182"/>
      <c r="DUO348" s="182"/>
      <c r="DUP348" s="182"/>
      <c r="DUQ348" s="182"/>
      <c r="DUR348" s="182"/>
      <c r="DUS348" s="182"/>
      <c r="DUT348" s="182"/>
      <c r="DUU348" s="182"/>
      <c r="DUV348" s="182"/>
      <c r="DUW348" s="182"/>
      <c r="DUX348" s="182"/>
      <c r="DUY348" s="182"/>
      <c r="DUZ348" s="182"/>
      <c r="DVA348" s="182"/>
      <c r="DVB348" s="182"/>
      <c r="DVC348" s="182"/>
      <c r="DVD348" s="182"/>
      <c r="DVE348" s="182"/>
      <c r="DVF348" s="182"/>
      <c r="DVG348" s="182"/>
      <c r="DVH348" s="182"/>
      <c r="DVI348" s="182"/>
      <c r="DVJ348" s="182"/>
      <c r="DVK348" s="182"/>
      <c r="DVL348" s="182"/>
      <c r="DVM348" s="182"/>
      <c r="DVN348" s="182"/>
      <c r="DVO348" s="182"/>
      <c r="DVP348" s="182"/>
      <c r="DVQ348" s="182"/>
      <c r="DVR348" s="182"/>
      <c r="DVS348" s="182"/>
      <c r="DVT348" s="182"/>
      <c r="DVU348" s="182"/>
      <c r="DVV348" s="182"/>
      <c r="DVW348" s="182"/>
      <c r="DVX348" s="182"/>
      <c r="DVY348" s="182"/>
      <c r="DVZ348" s="182"/>
      <c r="DWA348" s="182"/>
      <c r="DWB348" s="182"/>
      <c r="DWC348" s="182"/>
      <c r="DWD348" s="182"/>
      <c r="DWE348" s="182"/>
      <c r="DWF348" s="182"/>
      <c r="DWG348" s="182"/>
      <c r="DWH348" s="182"/>
      <c r="DWI348" s="182"/>
      <c r="DWJ348" s="182"/>
      <c r="DWK348" s="182"/>
      <c r="DWL348" s="182"/>
      <c r="DWM348" s="182"/>
      <c r="DWN348" s="182"/>
      <c r="DWO348" s="182"/>
      <c r="DWP348" s="182"/>
      <c r="DWQ348" s="182"/>
      <c r="DWR348" s="182"/>
      <c r="DWS348" s="182"/>
      <c r="DWT348" s="182"/>
      <c r="DWU348" s="182"/>
      <c r="DWV348" s="182"/>
      <c r="DWW348" s="182"/>
      <c r="DWX348" s="182"/>
      <c r="DWY348" s="182"/>
      <c r="DWZ348" s="182"/>
      <c r="DXA348" s="182"/>
      <c r="DXB348" s="182"/>
      <c r="DXC348" s="182"/>
      <c r="DXD348" s="182"/>
      <c r="DXE348" s="182"/>
      <c r="DXF348" s="182"/>
      <c r="DXG348" s="182"/>
      <c r="DXH348" s="182"/>
      <c r="DXI348" s="182"/>
      <c r="DXJ348" s="182"/>
      <c r="DXK348" s="182"/>
      <c r="DXL348" s="182"/>
      <c r="DXM348" s="182"/>
      <c r="DXN348" s="182"/>
      <c r="DXO348" s="182"/>
      <c r="DXP348" s="182"/>
      <c r="DXQ348" s="182"/>
      <c r="DXR348" s="182"/>
      <c r="DXS348" s="182"/>
      <c r="DXT348" s="182"/>
      <c r="DXU348" s="182"/>
      <c r="DXV348" s="182"/>
      <c r="DXW348" s="182"/>
      <c r="DXX348" s="182"/>
      <c r="DXY348" s="182"/>
      <c r="DXZ348" s="182"/>
      <c r="DYA348" s="182"/>
      <c r="DYB348" s="182"/>
      <c r="DYC348" s="182"/>
      <c r="DYD348" s="182"/>
      <c r="DYE348" s="182"/>
      <c r="DYF348" s="182"/>
      <c r="DYG348" s="182"/>
      <c r="DYH348" s="182"/>
      <c r="DYI348" s="182"/>
      <c r="DYJ348" s="182"/>
      <c r="DYK348" s="182"/>
      <c r="DYL348" s="182"/>
      <c r="DYM348" s="182"/>
      <c r="DYN348" s="182"/>
      <c r="DYO348" s="182"/>
      <c r="DYP348" s="182"/>
      <c r="DYQ348" s="182"/>
      <c r="DYR348" s="182"/>
      <c r="DYS348" s="182"/>
      <c r="DYT348" s="182"/>
      <c r="DYU348" s="182"/>
      <c r="DYV348" s="182"/>
      <c r="DYW348" s="182"/>
      <c r="DYX348" s="182"/>
      <c r="DYY348" s="182"/>
      <c r="DYZ348" s="182"/>
      <c r="DZA348" s="182"/>
      <c r="DZB348" s="182"/>
      <c r="DZC348" s="182"/>
      <c r="DZD348" s="182"/>
      <c r="DZE348" s="182"/>
      <c r="DZF348" s="182"/>
      <c r="DZG348" s="182"/>
      <c r="DZH348" s="182"/>
      <c r="DZI348" s="182"/>
      <c r="DZJ348" s="182"/>
      <c r="DZK348" s="182"/>
      <c r="DZL348" s="182"/>
      <c r="DZM348" s="182"/>
      <c r="DZN348" s="182"/>
      <c r="DZO348" s="182"/>
      <c r="DZP348" s="182"/>
      <c r="DZQ348" s="182"/>
      <c r="DZR348" s="182"/>
      <c r="DZS348" s="182"/>
      <c r="DZT348" s="182"/>
      <c r="DZU348" s="182"/>
      <c r="DZV348" s="182"/>
      <c r="DZW348" s="182"/>
      <c r="DZX348" s="182"/>
      <c r="DZY348" s="182"/>
      <c r="DZZ348" s="182"/>
      <c r="EAA348" s="182"/>
      <c r="EAB348" s="182"/>
      <c r="EAC348" s="182"/>
      <c r="EAD348" s="182"/>
      <c r="EAE348" s="182"/>
      <c r="EAF348" s="182"/>
      <c r="EAG348" s="182"/>
      <c r="EAH348" s="182"/>
      <c r="EAI348" s="182"/>
      <c r="EAJ348" s="182"/>
      <c r="EAK348" s="182"/>
      <c r="EAL348" s="182"/>
      <c r="EAM348" s="182"/>
      <c r="EAN348" s="182"/>
      <c r="EAO348" s="182"/>
      <c r="EAP348" s="182"/>
      <c r="EAQ348" s="182"/>
      <c r="EAR348" s="182"/>
      <c r="EAS348" s="182"/>
      <c r="EAT348" s="182"/>
      <c r="EAU348" s="182"/>
      <c r="EAV348" s="182"/>
      <c r="EAW348" s="182"/>
      <c r="EAX348" s="182"/>
      <c r="EAY348" s="182"/>
      <c r="EAZ348" s="182"/>
      <c r="EBA348" s="182"/>
      <c r="EBB348" s="182"/>
      <c r="EBC348" s="182"/>
      <c r="EBD348" s="182"/>
      <c r="EBE348" s="182"/>
      <c r="EBF348" s="182"/>
      <c r="EBG348" s="182"/>
      <c r="EBH348" s="182"/>
      <c r="EBI348" s="182"/>
      <c r="EBJ348" s="182"/>
      <c r="EBK348" s="182"/>
      <c r="EBL348" s="182"/>
      <c r="EBM348" s="182"/>
      <c r="EBN348" s="182"/>
      <c r="EBO348" s="182"/>
      <c r="EBP348" s="182"/>
      <c r="EBQ348" s="182"/>
      <c r="EBR348" s="182"/>
      <c r="EBS348" s="182"/>
      <c r="EBT348" s="182"/>
      <c r="EBU348" s="182"/>
      <c r="EBV348" s="182"/>
      <c r="EBW348" s="182"/>
      <c r="EBX348" s="182"/>
      <c r="EBY348" s="182"/>
      <c r="EBZ348" s="182"/>
      <c r="ECA348" s="182"/>
      <c r="ECB348" s="182"/>
      <c r="ECC348" s="182"/>
      <c r="ECD348" s="182"/>
      <c r="ECE348" s="182"/>
      <c r="ECF348" s="182"/>
      <c r="ECG348" s="182"/>
      <c r="ECH348" s="182"/>
      <c r="ECI348" s="182"/>
      <c r="ECJ348" s="182"/>
      <c r="ECK348" s="182"/>
      <c r="ECL348" s="182"/>
      <c r="ECM348" s="182"/>
      <c r="ECN348" s="182"/>
      <c r="ECO348" s="182"/>
      <c r="ECP348" s="182"/>
      <c r="ECQ348" s="182"/>
      <c r="ECR348" s="182"/>
      <c r="ECS348" s="182"/>
      <c r="ECT348" s="182"/>
      <c r="ECU348" s="182"/>
      <c r="ECV348" s="182"/>
      <c r="ECW348" s="182"/>
      <c r="ECX348" s="182"/>
      <c r="ECY348" s="182"/>
      <c r="ECZ348" s="182"/>
      <c r="EDA348" s="182"/>
      <c r="EDB348" s="182"/>
      <c r="EDC348" s="182"/>
      <c r="EDD348" s="182"/>
      <c r="EDE348" s="182"/>
      <c r="EDF348" s="182"/>
      <c r="EDG348" s="182"/>
      <c r="EDH348" s="182"/>
      <c r="EDI348" s="182"/>
      <c r="EDJ348" s="182"/>
      <c r="EDK348" s="182"/>
      <c r="EDL348" s="182"/>
      <c r="EDM348" s="182"/>
      <c r="EDN348" s="182"/>
      <c r="EDO348" s="182"/>
      <c r="EDP348" s="182"/>
      <c r="EDQ348" s="182"/>
      <c r="EDR348" s="182"/>
      <c r="EDS348" s="182"/>
      <c r="EDT348" s="182"/>
      <c r="EDU348" s="182"/>
      <c r="EDV348" s="182"/>
      <c r="EDW348" s="182"/>
      <c r="EDX348" s="182"/>
      <c r="EDY348" s="182"/>
      <c r="EDZ348" s="182"/>
      <c r="EEA348" s="182"/>
      <c r="EEB348" s="182"/>
      <c r="EEC348" s="182"/>
      <c r="EED348" s="182"/>
      <c r="EEE348" s="182"/>
      <c r="EEF348" s="182"/>
      <c r="EEG348" s="182"/>
      <c r="EEH348" s="182"/>
      <c r="EEI348" s="182"/>
      <c r="EEJ348" s="182"/>
      <c r="EEK348" s="182"/>
      <c r="EEL348" s="182"/>
      <c r="EEM348" s="182"/>
      <c r="EEN348" s="182"/>
      <c r="EEO348" s="182"/>
      <c r="EEP348" s="182"/>
      <c r="EEQ348" s="182"/>
      <c r="EER348" s="182"/>
      <c r="EES348" s="182"/>
      <c r="EET348" s="182"/>
      <c r="EEU348" s="182"/>
      <c r="EEV348" s="182"/>
      <c r="EEW348" s="182"/>
      <c r="EEX348" s="182"/>
      <c r="EEY348" s="182"/>
      <c r="EEZ348" s="182"/>
      <c r="EFA348" s="182"/>
      <c r="EFB348" s="182"/>
      <c r="EFC348" s="182"/>
      <c r="EFD348" s="182"/>
      <c r="EFE348" s="182"/>
      <c r="EFF348" s="182"/>
      <c r="EFG348" s="182"/>
      <c r="EFH348" s="182"/>
      <c r="EFI348" s="182"/>
      <c r="EFJ348" s="182"/>
      <c r="EFK348" s="182"/>
      <c r="EFL348" s="182"/>
      <c r="EFM348" s="182"/>
      <c r="EFN348" s="182"/>
      <c r="EFO348" s="182"/>
      <c r="EFP348" s="182"/>
      <c r="EFQ348" s="182"/>
      <c r="EFR348" s="182"/>
      <c r="EFS348" s="182"/>
      <c r="EFT348" s="182"/>
      <c r="EFU348" s="182"/>
      <c r="EFV348" s="182"/>
      <c r="EFW348" s="182"/>
      <c r="EFX348" s="182"/>
      <c r="EFY348" s="182"/>
      <c r="EFZ348" s="182"/>
      <c r="EGA348" s="182"/>
      <c r="EGB348" s="182"/>
      <c r="EGC348" s="182"/>
      <c r="EGD348" s="182"/>
      <c r="EGE348" s="182"/>
      <c r="EGF348" s="182"/>
      <c r="EGG348" s="182"/>
      <c r="EGH348" s="182"/>
      <c r="EGI348" s="182"/>
      <c r="EGJ348" s="182"/>
      <c r="EGK348" s="182"/>
      <c r="EGL348" s="182"/>
      <c r="EGM348" s="182"/>
      <c r="EGN348" s="182"/>
      <c r="EGO348" s="182"/>
      <c r="EGP348" s="182"/>
      <c r="EGQ348" s="182"/>
      <c r="EGR348" s="182"/>
      <c r="EGS348" s="182"/>
      <c r="EGT348" s="182"/>
      <c r="EGU348" s="182"/>
      <c r="EGV348" s="182"/>
      <c r="EGW348" s="182"/>
      <c r="EGX348" s="182"/>
      <c r="EGY348" s="182"/>
      <c r="EGZ348" s="182"/>
      <c r="EHA348" s="182"/>
      <c r="EHB348" s="182"/>
      <c r="EHC348" s="182"/>
      <c r="EHD348" s="182"/>
      <c r="EHE348" s="182"/>
      <c r="EHF348" s="182"/>
      <c r="EHG348" s="182"/>
      <c r="EHH348" s="182"/>
      <c r="EHI348" s="182"/>
      <c r="EHJ348" s="182"/>
      <c r="EHK348" s="182"/>
      <c r="EHL348" s="182"/>
      <c r="EHM348" s="182"/>
      <c r="EHN348" s="182"/>
      <c r="EHO348" s="182"/>
      <c r="EHP348" s="182"/>
      <c r="EHQ348" s="182"/>
      <c r="EHR348" s="182"/>
      <c r="EHS348" s="182"/>
      <c r="EHT348" s="182"/>
      <c r="EHU348" s="182"/>
      <c r="EHV348" s="182"/>
      <c r="EHW348" s="182"/>
      <c r="EHX348" s="182"/>
      <c r="EHY348" s="182"/>
      <c r="EHZ348" s="182"/>
      <c r="EIA348" s="182"/>
      <c r="EIB348" s="182"/>
      <c r="EIC348" s="182"/>
      <c r="EID348" s="182"/>
      <c r="EIE348" s="182"/>
      <c r="EIF348" s="182"/>
      <c r="EIG348" s="182"/>
      <c r="EIH348" s="182"/>
      <c r="EII348" s="182"/>
      <c r="EIJ348" s="182"/>
      <c r="EIK348" s="182"/>
      <c r="EIL348" s="182"/>
      <c r="EIM348" s="182"/>
      <c r="EIN348" s="182"/>
      <c r="EIO348" s="182"/>
      <c r="EIP348" s="182"/>
      <c r="EIQ348" s="182"/>
      <c r="EIR348" s="182"/>
      <c r="EIS348" s="182"/>
      <c r="EIT348" s="182"/>
      <c r="EIU348" s="182"/>
      <c r="EIV348" s="182"/>
      <c r="EIW348" s="182"/>
      <c r="EIX348" s="182"/>
      <c r="EIY348" s="182"/>
      <c r="EIZ348" s="182"/>
      <c r="EJA348" s="182"/>
      <c r="EJB348" s="182"/>
      <c r="EJC348" s="182"/>
      <c r="EJD348" s="182"/>
      <c r="EJE348" s="182"/>
      <c r="EJF348" s="182"/>
      <c r="EJG348" s="182"/>
      <c r="EJH348" s="182"/>
      <c r="EJI348" s="182"/>
      <c r="EJJ348" s="182"/>
      <c r="EJK348" s="182"/>
      <c r="EJL348" s="182"/>
      <c r="EJM348" s="182"/>
      <c r="EJN348" s="182"/>
      <c r="EJO348" s="182"/>
      <c r="EJP348" s="182"/>
      <c r="EJQ348" s="182"/>
      <c r="EJR348" s="182"/>
      <c r="EJS348" s="182"/>
      <c r="EJT348" s="182"/>
      <c r="EJU348" s="182"/>
      <c r="EJV348" s="182"/>
      <c r="EJW348" s="182"/>
      <c r="EJX348" s="182"/>
      <c r="EJY348" s="182"/>
      <c r="EJZ348" s="182"/>
      <c r="EKA348" s="182"/>
      <c r="EKB348" s="182"/>
      <c r="EKC348" s="182"/>
      <c r="EKD348" s="182"/>
      <c r="EKE348" s="182"/>
      <c r="EKF348" s="182"/>
      <c r="EKG348" s="182"/>
      <c r="EKH348" s="182"/>
      <c r="EKI348" s="182"/>
      <c r="EKJ348" s="182"/>
      <c r="EKK348" s="182"/>
      <c r="EKL348" s="182"/>
      <c r="EKM348" s="182"/>
      <c r="EKN348" s="182"/>
      <c r="EKO348" s="182"/>
      <c r="EKP348" s="182"/>
      <c r="EKQ348" s="182"/>
      <c r="EKR348" s="182"/>
      <c r="EKS348" s="182"/>
      <c r="EKT348" s="182"/>
      <c r="EKU348" s="182"/>
      <c r="EKV348" s="182"/>
      <c r="EKW348" s="182"/>
      <c r="EKX348" s="182"/>
      <c r="EKY348" s="182"/>
      <c r="EKZ348" s="182"/>
      <c r="ELA348" s="182"/>
      <c r="ELB348" s="182"/>
      <c r="ELC348" s="182"/>
      <c r="ELD348" s="182"/>
      <c r="ELE348" s="182"/>
      <c r="ELF348" s="182"/>
      <c r="ELG348" s="182"/>
      <c r="ELH348" s="182"/>
      <c r="ELI348" s="182"/>
      <c r="ELJ348" s="182"/>
      <c r="ELK348" s="182"/>
      <c r="ELL348" s="182"/>
      <c r="ELM348" s="182"/>
      <c r="ELN348" s="182"/>
      <c r="ELO348" s="182"/>
      <c r="ELP348" s="182"/>
      <c r="ELQ348" s="182"/>
      <c r="ELR348" s="182"/>
      <c r="ELS348" s="182"/>
      <c r="ELT348" s="182"/>
      <c r="ELU348" s="182"/>
      <c r="ELV348" s="182"/>
      <c r="ELW348" s="182"/>
      <c r="ELX348" s="182"/>
      <c r="ELY348" s="182"/>
      <c r="ELZ348" s="182"/>
      <c r="EMA348" s="182"/>
      <c r="EMB348" s="182"/>
      <c r="EMC348" s="182"/>
      <c r="EMD348" s="182"/>
      <c r="EME348" s="182"/>
      <c r="EMF348" s="182"/>
      <c r="EMG348" s="182"/>
      <c r="EMH348" s="182"/>
      <c r="EMI348" s="182"/>
      <c r="EMJ348" s="182"/>
      <c r="EMK348" s="182"/>
      <c r="EML348" s="182"/>
      <c r="EMM348" s="182"/>
      <c r="EMN348" s="182"/>
      <c r="EMO348" s="182"/>
      <c r="EMP348" s="182"/>
      <c r="EMQ348" s="182"/>
      <c r="EMR348" s="182"/>
      <c r="EMS348" s="182"/>
      <c r="EMT348" s="182"/>
      <c r="EMU348" s="182"/>
      <c r="EMV348" s="182"/>
      <c r="EMW348" s="182"/>
      <c r="EMX348" s="182"/>
      <c r="EMY348" s="182"/>
      <c r="EMZ348" s="182"/>
      <c r="ENA348" s="182"/>
      <c r="ENB348" s="182"/>
      <c r="ENC348" s="182"/>
      <c r="END348" s="182"/>
      <c r="ENE348" s="182"/>
      <c r="ENF348" s="182"/>
      <c r="ENG348" s="182"/>
      <c r="ENH348" s="182"/>
      <c r="ENI348" s="182"/>
      <c r="ENJ348" s="182"/>
      <c r="ENK348" s="182"/>
      <c r="ENL348" s="182"/>
      <c r="ENM348" s="182"/>
      <c r="ENN348" s="182"/>
      <c r="ENO348" s="182"/>
      <c r="ENP348" s="182"/>
      <c r="ENQ348" s="182"/>
      <c r="ENR348" s="182"/>
      <c r="ENS348" s="182"/>
      <c r="ENT348" s="182"/>
      <c r="ENU348" s="182"/>
      <c r="ENV348" s="182"/>
      <c r="ENW348" s="182"/>
      <c r="ENX348" s="182"/>
      <c r="ENY348" s="182"/>
      <c r="ENZ348" s="182"/>
      <c r="EOA348" s="182"/>
      <c r="EOB348" s="182"/>
      <c r="EOC348" s="182"/>
      <c r="EOD348" s="182"/>
      <c r="EOE348" s="182"/>
      <c r="EOF348" s="182"/>
      <c r="EOG348" s="182"/>
      <c r="EOH348" s="182"/>
      <c r="EOI348" s="182"/>
      <c r="EOJ348" s="182"/>
      <c r="EOK348" s="182"/>
      <c r="EOL348" s="182"/>
      <c r="EOM348" s="182"/>
      <c r="EON348" s="182"/>
      <c r="EOO348" s="182"/>
      <c r="EOP348" s="182"/>
      <c r="EOQ348" s="182"/>
      <c r="EOR348" s="182"/>
      <c r="EOS348" s="182"/>
      <c r="EOT348" s="182"/>
      <c r="EOU348" s="182"/>
      <c r="EOV348" s="182"/>
      <c r="EOW348" s="182"/>
      <c r="EOX348" s="182"/>
      <c r="EOY348" s="182"/>
      <c r="EOZ348" s="182"/>
      <c r="EPA348" s="182"/>
      <c r="EPB348" s="182"/>
      <c r="EPC348" s="182"/>
      <c r="EPD348" s="182"/>
      <c r="EPE348" s="182"/>
      <c r="EPF348" s="182"/>
      <c r="EPG348" s="182"/>
      <c r="EPH348" s="182"/>
      <c r="EPI348" s="182"/>
      <c r="EPJ348" s="182"/>
      <c r="EPK348" s="182"/>
      <c r="EPL348" s="182"/>
      <c r="EPM348" s="182"/>
      <c r="EPN348" s="182"/>
      <c r="EPO348" s="182"/>
      <c r="EPP348" s="182"/>
      <c r="EPQ348" s="182"/>
      <c r="EPR348" s="182"/>
      <c r="EPS348" s="182"/>
      <c r="EPT348" s="182"/>
      <c r="EPU348" s="182"/>
      <c r="EPV348" s="182"/>
      <c r="EPW348" s="182"/>
      <c r="EPX348" s="182"/>
      <c r="EPY348" s="182"/>
      <c r="EPZ348" s="182"/>
      <c r="EQA348" s="182"/>
      <c r="EQB348" s="182"/>
      <c r="EQC348" s="182"/>
      <c r="EQD348" s="182"/>
      <c r="EQE348" s="182"/>
      <c r="EQF348" s="182"/>
      <c r="EQG348" s="182"/>
      <c r="EQH348" s="182"/>
      <c r="EQI348" s="182"/>
      <c r="EQJ348" s="182"/>
      <c r="EQK348" s="182"/>
      <c r="EQL348" s="182"/>
      <c r="EQM348" s="182"/>
      <c r="EQN348" s="182"/>
      <c r="EQO348" s="182"/>
      <c r="EQP348" s="182"/>
      <c r="EQQ348" s="182"/>
      <c r="EQR348" s="182"/>
      <c r="EQS348" s="182"/>
      <c r="EQT348" s="182"/>
      <c r="EQU348" s="182"/>
      <c r="EQV348" s="182"/>
      <c r="EQW348" s="182"/>
      <c r="EQX348" s="182"/>
      <c r="EQY348" s="182"/>
      <c r="EQZ348" s="182"/>
      <c r="ERA348" s="182"/>
      <c r="ERB348" s="182"/>
      <c r="ERC348" s="182"/>
      <c r="ERD348" s="182"/>
      <c r="ERE348" s="182"/>
      <c r="ERF348" s="182"/>
      <c r="ERG348" s="182"/>
      <c r="ERH348" s="182"/>
      <c r="ERI348" s="182"/>
      <c r="ERJ348" s="182"/>
      <c r="ERK348" s="182"/>
      <c r="ERL348" s="182"/>
      <c r="ERM348" s="182"/>
      <c r="ERN348" s="182"/>
      <c r="ERO348" s="182"/>
      <c r="ERP348" s="182"/>
      <c r="ERQ348" s="182"/>
      <c r="ERR348" s="182"/>
      <c r="ERS348" s="182"/>
      <c r="ERT348" s="182"/>
      <c r="ERU348" s="182"/>
      <c r="ERV348" s="182"/>
      <c r="ERW348" s="182"/>
      <c r="ERX348" s="182"/>
      <c r="ERY348" s="182"/>
      <c r="ERZ348" s="182"/>
      <c r="ESA348" s="182"/>
      <c r="ESB348" s="182"/>
      <c r="ESC348" s="182"/>
      <c r="ESD348" s="182"/>
      <c r="ESE348" s="182"/>
      <c r="ESF348" s="182"/>
      <c r="ESG348" s="182"/>
      <c r="ESH348" s="182"/>
      <c r="ESI348" s="182"/>
      <c r="ESJ348" s="182"/>
      <c r="ESK348" s="182"/>
      <c r="ESL348" s="182"/>
      <c r="ESM348" s="182"/>
      <c r="ESN348" s="182"/>
      <c r="ESO348" s="182"/>
      <c r="ESP348" s="182"/>
      <c r="ESQ348" s="182"/>
      <c r="ESR348" s="182"/>
      <c r="ESS348" s="182"/>
      <c r="EST348" s="182"/>
      <c r="ESU348" s="182"/>
      <c r="ESV348" s="182"/>
      <c r="ESW348" s="182"/>
      <c r="ESX348" s="182"/>
      <c r="ESY348" s="182"/>
      <c r="ESZ348" s="182"/>
      <c r="ETA348" s="182"/>
      <c r="ETB348" s="182"/>
      <c r="ETC348" s="182"/>
      <c r="ETD348" s="182"/>
      <c r="ETE348" s="182"/>
      <c r="ETF348" s="182"/>
      <c r="ETG348" s="182"/>
      <c r="ETH348" s="182"/>
      <c r="ETI348" s="182"/>
      <c r="ETJ348" s="182"/>
      <c r="ETK348" s="182"/>
      <c r="ETL348" s="182"/>
      <c r="ETM348" s="182"/>
      <c r="ETN348" s="182"/>
      <c r="ETO348" s="182"/>
      <c r="ETP348" s="182"/>
      <c r="ETQ348" s="182"/>
      <c r="ETR348" s="182"/>
      <c r="ETS348" s="182"/>
      <c r="ETT348" s="182"/>
      <c r="ETU348" s="182"/>
      <c r="ETV348" s="182"/>
      <c r="ETW348" s="182"/>
      <c r="ETX348" s="182"/>
      <c r="ETY348" s="182"/>
      <c r="ETZ348" s="182"/>
      <c r="EUA348" s="182"/>
      <c r="EUB348" s="182"/>
      <c r="EUC348" s="182"/>
      <c r="EUD348" s="182"/>
      <c r="EUE348" s="182"/>
      <c r="EUF348" s="182"/>
      <c r="EUG348" s="182"/>
      <c r="EUH348" s="182"/>
      <c r="EUI348" s="182"/>
      <c r="EUJ348" s="182"/>
      <c r="EUK348" s="182"/>
      <c r="EUL348" s="182"/>
      <c r="EUM348" s="182"/>
      <c r="EUN348" s="182"/>
      <c r="EUO348" s="182"/>
      <c r="EUP348" s="182"/>
      <c r="EUQ348" s="182"/>
      <c r="EUR348" s="182"/>
      <c r="EUS348" s="182"/>
      <c r="EUT348" s="182"/>
      <c r="EUU348" s="182"/>
      <c r="EUV348" s="182"/>
      <c r="EUW348" s="182"/>
      <c r="EUX348" s="182"/>
      <c r="EUY348" s="182"/>
      <c r="EUZ348" s="182"/>
      <c r="EVA348" s="182"/>
      <c r="EVB348" s="182"/>
      <c r="EVC348" s="182"/>
      <c r="EVD348" s="182"/>
      <c r="EVE348" s="182"/>
      <c r="EVF348" s="182"/>
      <c r="EVG348" s="182"/>
      <c r="EVH348" s="182"/>
      <c r="EVI348" s="182"/>
      <c r="EVJ348" s="182"/>
      <c r="EVK348" s="182"/>
      <c r="EVL348" s="182"/>
      <c r="EVM348" s="182"/>
      <c r="EVN348" s="182"/>
      <c r="EVO348" s="182"/>
      <c r="EVP348" s="182"/>
      <c r="EVQ348" s="182"/>
      <c r="EVR348" s="182"/>
      <c r="EVS348" s="182"/>
      <c r="EVT348" s="182"/>
      <c r="EVU348" s="182"/>
      <c r="EVV348" s="182"/>
      <c r="EVW348" s="182"/>
      <c r="EVX348" s="182"/>
      <c r="EVY348" s="182"/>
      <c r="EVZ348" s="182"/>
      <c r="EWA348" s="182"/>
      <c r="EWB348" s="182"/>
      <c r="EWC348" s="182"/>
      <c r="EWD348" s="182"/>
      <c r="EWE348" s="182"/>
      <c r="EWF348" s="182"/>
      <c r="EWG348" s="182"/>
      <c r="EWH348" s="182"/>
      <c r="EWI348" s="182"/>
      <c r="EWJ348" s="182"/>
      <c r="EWK348" s="182"/>
      <c r="EWL348" s="182"/>
      <c r="EWM348" s="182"/>
      <c r="EWN348" s="182"/>
      <c r="EWO348" s="182"/>
      <c r="EWP348" s="182"/>
      <c r="EWQ348" s="182"/>
      <c r="EWR348" s="182"/>
      <c r="EWS348" s="182"/>
      <c r="EWT348" s="182"/>
      <c r="EWU348" s="182"/>
      <c r="EWV348" s="182"/>
      <c r="EWW348" s="182"/>
      <c r="EWX348" s="182"/>
      <c r="EWY348" s="182"/>
      <c r="EWZ348" s="182"/>
      <c r="EXA348" s="182"/>
      <c r="EXB348" s="182"/>
      <c r="EXC348" s="182"/>
      <c r="EXD348" s="182"/>
      <c r="EXE348" s="182"/>
      <c r="EXF348" s="182"/>
      <c r="EXG348" s="182"/>
      <c r="EXH348" s="182"/>
      <c r="EXI348" s="182"/>
      <c r="EXJ348" s="182"/>
      <c r="EXK348" s="182"/>
      <c r="EXL348" s="182"/>
      <c r="EXM348" s="182"/>
      <c r="EXN348" s="182"/>
      <c r="EXO348" s="182"/>
      <c r="EXP348" s="182"/>
      <c r="EXQ348" s="182"/>
      <c r="EXR348" s="182"/>
      <c r="EXS348" s="182"/>
      <c r="EXT348" s="182"/>
      <c r="EXU348" s="182"/>
      <c r="EXV348" s="182"/>
      <c r="EXW348" s="182"/>
      <c r="EXX348" s="182"/>
      <c r="EXY348" s="182"/>
      <c r="EXZ348" s="182"/>
      <c r="EYA348" s="182"/>
      <c r="EYB348" s="182"/>
      <c r="EYC348" s="182"/>
      <c r="EYD348" s="182"/>
      <c r="EYE348" s="182"/>
      <c r="EYF348" s="182"/>
      <c r="EYG348" s="182"/>
      <c r="EYH348" s="182"/>
      <c r="EYI348" s="182"/>
      <c r="EYJ348" s="182"/>
      <c r="EYK348" s="182"/>
      <c r="EYL348" s="182"/>
      <c r="EYM348" s="182"/>
      <c r="EYN348" s="182"/>
      <c r="EYO348" s="182"/>
      <c r="EYP348" s="182"/>
      <c r="EYQ348" s="182"/>
      <c r="EYR348" s="182"/>
      <c r="EYS348" s="182"/>
      <c r="EYT348" s="182"/>
      <c r="EYU348" s="182"/>
      <c r="EYV348" s="182"/>
      <c r="EYW348" s="182"/>
      <c r="EYX348" s="182"/>
      <c r="EYY348" s="182"/>
      <c r="EYZ348" s="182"/>
      <c r="EZA348" s="182"/>
      <c r="EZB348" s="182"/>
      <c r="EZC348" s="182"/>
      <c r="EZD348" s="182"/>
      <c r="EZE348" s="182"/>
      <c r="EZF348" s="182"/>
      <c r="EZG348" s="182"/>
      <c r="EZH348" s="182"/>
      <c r="EZI348" s="182"/>
      <c r="EZJ348" s="182"/>
      <c r="EZK348" s="182"/>
      <c r="EZL348" s="182"/>
      <c r="EZM348" s="182"/>
      <c r="EZN348" s="182"/>
      <c r="EZO348" s="182"/>
      <c r="EZP348" s="182"/>
      <c r="EZQ348" s="182"/>
      <c r="EZR348" s="182"/>
      <c r="EZS348" s="182"/>
      <c r="EZT348" s="182"/>
      <c r="EZU348" s="182"/>
      <c r="EZV348" s="182"/>
      <c r="EZW348" s="182"/>
      <c r="EZX348" s="182"/>
      <c r="EZY348" s="182"/>
      <c r="EZZ348" s="182"/>
      <c r="FAA348" s="182"/>
      <c r="FAB348" s="182"/>
      <c r="FAC348" s="182"/>
      <c r="FAD348" s="182"/>
      <c r="FAE348" s="182"/>
      <c r="FAF348" s="182"/>
      <c r="FAG348" s="182"/>
      <c r="FAH348" s="182"/>
      <c r="FAI348" s="182"/>
      <c r="FAJ348" s="182"/>
      <c r="FAK348" s="182"/>
      <c r="FAL348" s="182"/>
      <c r="FAM348" s="182"/>
      <c r="FAN348" s="182"/>
      <c r="FAO348" s="182"/>
      <c r="FAP348" s="182"/>
      <c r="FAQ348" s="182"/>
      <c r="FAR348" s="182"/>
      <c r="FAS348" s="182"/>
      <c r="FAT348" s="182"/>
      <c r="FAU348" s="182"/>
      <c r="FAV348" s="182"/>
      <c r="FAW348" s="182"/>
      <c r="FAX348" s="182"/>
      <c r="FAY348" s="182"/>
      <c r="FAZ348" s="182"/>
      <c r="FBA348" s="182"/>
      <c r="FBB348" s="182"/>
      <c r="FBC348" s="182"/>
      <c r="FBD348" s="182"/>
      <c r="FBE348" s="182"/>
      <c r="FBF348" s="182"/>
      <c r="FBG348" s="182"/>
      <c r="FBH348" s="182"/>
      <c r="FBI348" s="182"/>
      <c r="FBJ348" s="182"/>
      <c r="FBK348" s="182"/>
      <c r="FBL348" s="182"/>
      <c r="FBM348" s="182"/>
      <c r="FBN348" s="182"/>
      <c r="FBO348" s="182"/>
      <c r="FBP348" s="182"/>
      <c r="FBQ348" s="182"/>
      <c r="FBR348" s="182"/>
      <c r="FBS348" s="182"/>
      <c r="FBT348" s="182"/>
      <c r="FBU348" s="182"/>
      <c r="FBV348" s="182"/>
      <c r="FBW348" s="182"/>
      <c r="FBX348" s="182"/>
      <c r="FBY348" s="182"/>
      <c r="FBZ348" s="182"/>
      <c r="FCA348" s="182"/>
      <c r="FCB348" s="182"/>
      <c r="FCC348" s="182"/>
      <c r="FCD348" s="182"/>
      <c r="FCE348" s="182"/>
      <c r="FCF348" s="182"/>
      <c r="FCG348" s="182"/>
      <c r="FCH348" s="182"/>
      <c r="FCI348" s="182"/>
      <c r="FCJ348" s="182"/>
      <c r="FCK348" s="182"/>
      <c r="FCL348" s="182"/>
      <c r="FCM348" s="182"/>
      <c r="FCN348" s="182"/>
      <c r="FCO348" s="182"/>
      <c r="FCP348" s="182"/>
      <c r="FCQ348" s="182"/>
      <c r="FCR348" s="182"/>
      <c r="FCS348" s="182"/>
      <c r="FCT348" s="182"/>
      <c r="FCU348" s="182"/>
      <c r="FCV348" s="182"/>
      <c r="FCW348" s="182"/>
      <c r="FCX348" s="182"/>
      <c r="FCY348" s="182"/>
      <c r="FCZ348" s="182"/>
      <c r="FDA348" s="182"/>
      <c r="FDB348" s="182"/>
      <c r="FDC348" s="182"/>
      <c r="FDD348" s="182"/>
      <c r="FDE348" s="182"/>
      <c r="FDF348" s="182"/>
      <c r="FDG348" s="182"/>
      <c r="FDH348" s="182"/>
      <c r="FDI348" s="182"/>
      <c r="FDJ348" s="182"/>
      <c r="FDK348" s="182"/>
      <c r="FDL348" s="182"/>
      <c r="FDM348" s="182"/>
      <c r="FDN348" s="182"/>
      <c r="FDO348" s="182"/>
      <c r="FDP348" s="182"/>
      <c r="FDQ348" s="182"/>
      <c r="FDR348" s="182"/>
      <c r="FDS348" s="182"/>
      <c r="FDT348" s="182"/>
      <c r="FDU348" s="182"/>
      <c r="FDV348" s="182"/>
      <c r="FDW348" s="182"/>
      <c r="FDX348" s="182"/>
      <c r="FDY348" s="182"/>
      <c r="FDZ348" s="182"/>
      <c r="FEA348" s="182"/>
      <c r="FEB348" s="182"/>
      <c r="FEC348" s="182"/>
      <c r="FED348" s="182"/>
      <c r="FEE348" s="182"/>
      <c r="FEF348" s="182"/>
      <c r="FEG348" s="182"/>
      <c r="FEH348" s="182"/>
      <c r="FEI348" s="182"/>
      <c r="FEJ348" s="182"/>
      <c r="FEK348" s="182"/>
      <c r="FEL348" s="182"/>
      <c r="FEM348" s="182"/>
      <c r="FEN348" s="182"/>
      <c r="FEO348" s="182"/>
      <c r="FEP348" s="182"/>
      <c r="FEQ348" s="182"/>
      <c r="FER348" s="182"/>
      <c r="FES348" s="182"/>
      <c r="FET348" s="182"/>
      <c r="FEU348" s="182"/>
      <c r="FEV348" s="182"/>
      <c r="FEW348" s="182"/>
      <c r="FEX348" s="182"/>
      <c r="FEY348" s="182"/>
      <c r="FEZ348" s="182"/>
      <c r="FFA348" s="182"/>
      <c r="FFB348" s="182"/>
      <c r="FFC348" s="182"/>
      <c r="FFD348" s="182"/>
      <c r="FFE348" s="182"/>
      <c r="FFF348" s="182"/>
      <c r="FFG348" s="182"/>
      <c r="FFH348" s="182"/>
      <c r="FFI348" s="182"/>
      <c r="FFJ348" s="182"/>
      <c r="FFK348" s="182"/>
      <c r="FFL348" s="182"/>
      <c r="FFM348" s="182"/>
      <c r="FFN348" s="182"/>
      <c r="FFO348" s="182"/>
      <c r="FFP348" s="182"/>
      <c r="FFQ348" s="182"/>
      <c r="FFR348" s="182"/>
      <c r="FFS348" s="182"/>
      <c r="FFT348" s="182"/>
      <c r="FFU348" s="182"/>
      <c r="FFV348" s="182"/>
      <c r="FFW348" s="182"/>
      <c r="FFX348" s="182"/>
      <c r="FFY348" s="182"/>
      <c r="FFZ348" s="182"/>
      <c r="FGA348" s="182"/>
      <c r="FGB348" s="182"/>
      <c r="FGC348" s="182"/>
      <c r="FGD348" s="182"/>
      <c r="FGE348" s="182"/>
      <c r="FGF348" s="182"/>
      <c r="FGG348" s="182"/>
      <c r="FGH348" s="182"/>
      <c r="FGI348" s="182"/>
      <c r="FGJ348" s="182"/>
      <c r="FGK348" s="182"/>
      <c r="FGL348" s="182"/>
      <c r="FGM348" s="182"/>
      <c r="FGN348" s="182"/>
      <c r="FGO348" s="182"/>
      <c r="FGP348" s="182"/>
      <c r="FGQ348" s="182"/>
      <c r="FGR348" s="182"/>
      <c r="FGS348" s="182"/>
      <c r="FGT348" s="182"/>
      <c r="FGU348" s="182"/>
      <c r="FGV348" s="182"/>
      <c r="FGW348" s="182"/>
      <c r="FGX348" s="182"/>
      <c r="FGY348" s="182"/>
      <c r="FGZ348" s="182"/>
      <c r="FHA348" s="182"/>
      <c r="FHB348" s="182"/>
      <c r="FHC348" s="182"/>
      <c r="FHD348" s="182"/>
      <c r="FHE348" s="182"/>
      <c r="FHF348" s="182"/>
      <c r="FHG348" s="182"/>
      <c r="FHH348" s="182"/>
      <c r="FHI348" s="182"/>
      <c r="FHJ348" s="182"/>
      <c r="FHK348" s="182"/>
      <c r="FHL348" s="182"/>
      <c r="FHM348" s="182"/>
      <c r="FHN348" s="182"/>
      <c r="FHO348" s="182"/>
      <c r="FHP348" s="182"/>
      <c r="FHQ348" s="182"/>
      <c r="FHR348" s="182"/>
      <c r="FHS348" s="182"/>
      <c r="FHT348" s="182"/>
      <c r="FHU348" s="182"/>
      <c r="FHV348" s="182"/>
      <c r="FHW348" s="182"/>
      <c r="FHX348" s="182"/>
      <c r="FHY348" s="182"/>
      <c r="FHZ348" s="182"/>
      <c r="FIA348" s="182"/>
      <c r="FIB348" s="182"/>
      <c r="FIC348" s="182"/>
      <c r="FID348" s="182"/>
      <c r="FIE348" s="182"/>
      <c r="FIF348" s="182"/>
      <c r="FIG348" s="182"/>
      <c r="FIH348" s="182"/>
      <c r="FII348" s="182"/>
      <c r="FIJ348" s="182"/>
      <c r="FIK348" s="182"/>
      <c r="FIL348" s="182"/>
      <c r="FIM348" s="182"/>
      <c r="FIN348" s="182"/>
      <c r="FIO348" s="182"/>
      <c r="FIP348" s="182"/>
      <c r="FIQ348" s="182"/>
      <c r="FIR348" s="182"/>
      <c r="FIS348" s="182"/>
      <c r="FIT348" s="182"/>
      <c r="FIU348" s="182"/>
      <c r="FIV348" s="182"/>
      <c r="FIW348" s="182"/>
      <c r="FIX348" s="182"/>
      <c r="FIY348" s="182"/>
      <c r="FIZ348" s="182"/>
      <c r="FJA348" s="182"/>
      <c r="FJB348" s="182"/>
      <c r="FJC348" s="182"/>
      <c r="FJD348" s="182"/>
      <c r="FJE348" s="182"/>
      <c r="FJF348" s="182"/>
      <c r="FJG348" s="182"/>
      <c r="FJH348" s="182"/>
      <c r="FJI348" s="182"/>
      <c r="FJJ348" s="182"/>
      <c r="FJK348" s="182"/>
      <c r="FJL348" s="182"/>
      <c r="FJM348" s="182"/>
      <c r="FJN348" s="182"/>
      <c r="FJO348" s="182"/>
      <c r="FJP348" s="182"/>
      <c r="FJQ348" s="182"/>
      <c r="FJR348" s="182"/>
      <c r="FJS348" s="182"/>
      <c r="FJT348" s="182"/>
      <c r="FJU348" s="182"/>
      <c r="FJV348" s="182"/>
      <c r="FJW348" s="182"/>
      <c r="FJX348" s="182"/>
      <c r="FJY348" s="182"/>
      <c r="FJZ348" s="182"/>
      <c r="FKA348" s="182"/>
      <c r="FKB348" s="182"/>
      <c r="FKC348" s="182"/>
      <c r="FKD348" s="182"/>
      <c r="FKE348" s="182"/>
      <c r="FKF348" s="182"/>
      <c r="FKG348" s="182"/>
      <c r="FKH348" s="182"/>
      <c r="FKI348" s="182"/>
      <c r="FKJ348" s="182"/>
      <c r="FKK348" s="182"/>
      <c r="FKL348" s="182"/>
      <c r="FKM348" s="182"/>
      <c r="FKN348" s="182"/>
      <c r="FKO348" s="182"/>
      <c r="FKP348" s="182"/>
      <c r="FKQ348" s="182"/>
      <c r="FKR348" s="182"/>
      <c r="FKS348" s="182"/>
      <c r="FKT348" s="182"/>
      <c r="FKU348" s="182"/>
      <c r="FKV348" s="182"/>
      <c r="FKW348" s="182"/>
      <c r="FKX348" s="182"/>
      <c r="FKY348" s="182"/>
      <c r="FKZ348" s="182"/>
      <c r="FLA348" s="182"/>
      <c r="FLB348" s="182"/>
      <c r="FLC348" s="182"/>
      <c r="FLD348" s="182"/>
      <c r="FLE348" s="182"/>
      <c r="FLF348" s="182"/>
      <c r="FLG348" s="182"/>
      <c r="FLH348" s="182"/>
      <c r="FLI348" s="182"/>
      <c r="FLJ348" s="182"/>
      <c r="FLK348" s="182"/>
      <c r="FLL348" s="182"/>
      <c r="FLM348" s="182"/>
      <c r="FLN348" s="182"/>
      <c r="FLO348" s="182"/>
      <c r="FLP348" s="182"/>
      <c r="FLQ348" s="182"/>
      <c r="FLR348" s="182"/>
      <c r="FLS348" s="182"/>
      <c r="FLT348" s="182"/>
      <c r="FLU348" s="182"/>
      <c r="FLV348" s="182"/>
      <c r="FLW348" s="182"/>
      <c r="FLX348" s="182"/>
      <c r="FLY348" s="182"/>
      <c r="FLZ348" s="182"/>
      <c r="FMA348" s="182"/>
      <c r="FMB348" s="182"/>
      <c r="FMC348" s="182"/>
      <c r="FMD348" s="182"/>
      <c r="FME348" s="182"/>
      <c r="FMF348" s="182"/>
      <c r="FMG348" s="182"/>
      <c r="FMH348" s="182"/>
      <c r="FMI348" s="182"/>
      <c r="FMJ348" s="182"/>
      <c r="FMK348" s="182"/>
      <c r="FML348" s="182"/>
      <c r="FMM348" s="182"/>
      <c r="FMN348" s="182"/>
      <c r="FMO348" s="182"/>
      <c r="FMP348" s="182"/>
      <c r="FMQ348" s="182"/>
      <c r="FMR348" s="182"/>
      <c r="FMS348" s="182"/>
      <c r="FMT348" s="182"/>
      <c r="FMU348" s="182"/>
      <c r="FMV348" s="182"/>
      <c r="FMW348" s="182"/>
      <c r="FMX348" s="182"/>
      <c r="FMY348" s="182"/>
      <c r="FMZ348" s="182"/>
      <c r="FNA348" s="182"/>
      <c r="FNB348" s="182"/>
      <c r="FNC348" s="182"/>
      <c r="FND348" s="182"/>
      <c r="FNE348" s="182"/>
      <c r="FNF348" s="182"/>
      <c r="FNG348" s="182"/>
      <c r="FNH348" s="182"/>
      <c r="FNI348" s="182"/>
      <c r="FNJ348" s="182"/>
      <c r="FNK348" s="182"/>
      <c r="FNL348" s="182"/>
      <c r="FNM348" s="182"/>
      <c r="FNN348" s="182"/>
      <c r="FNO348" s="182"/>
      <c r="FNP348" s="182"/>
      <c r="FNQ348" s="182"/>
      <c r="FNR348" s="182"/>
      <c r="FNS348" s="182"/>
      <c r="FNT348" s="182"/>
      <c r="FNU348" s="182"/>
      <c r="FNV348" s="182"/>
      <c r="FNW348" s="182"/>
      <c r="FNX348" s="182"/>
      <c r="FNY348" s="182"/>
      <c r="FNZ348" s="182"/>
      <c r="FOA348" s="182"/>
      <c r="FOB348" s="182"/>
      <c r="FOC348" s="182"/>
      <c r="FOD348" s="182"/>
      <c r="FOE348" s="182"/>
      <c r="FOF348" s="182"/>
      <c r="FOG348" s="182"/>
      <c r="FOH348" s="182"/>
      <c r="FOI348" s="182"/>
      <c r="FOJ348" s="182"/>
      <c r="FOK348" s="182"/>
      <c r="FOL348" s="182"/>
      <c r="FOM348" s="182"/>
      <c r="FON348" s="182"/>
      <c r="FOO348" s="182"/>
      <c r="FOP348" s="182"/>
      <c r="FOQ348" s="182"/>
      <c r="FOR348" s="182"/>
      <c r="FOS348" s="182"/>
      <c r="FOT348" s="182"/>
      <c r="FOU348" s="182"/>
      <c r="FOV348" s="182"/>
      <c r="FOW348" s="182"/>
      <c r="FOX348" s="182"/>
      <c r="FOY348" s="182"/>
      <c r="FOZ348" s="182"/>
      <c r="FPA348" s="182"/>
      <c r="FPB348" s="182"/>
      <c r="FPC348" s="182"/>
      <c r="FPD348" s="182"/>
      <c r="FPE348" s="182"/>
      <c r="FPF348" s="182"/>
      <c r="FPG348" s="182"/>
      <c r="FPH348" s="182"/>
      <c r="FPI348" s="182"/>
      <c r="FPJ348" s="182"/>
      <c r="FPK348" s="182"/>
      <c r="FPL348" s="182"/>
      <c r="FPM348" s="182"/>
      <c r="FPN348" s="182"/>
      <c r="FPO348" s="182"/>
      <c r="FPP348" s="182"/>
      <c r="FPQ348" s="182"/>
      <c r="FPR348" s="182"/>
      <c r="FPS348" s="182"/>
      <c r="FPT348" s="182"/>
      <c r="FPU348" s="182"/>
      <c r="FPV348" s="182"/>
      <c r="FPW348" s="182"/>
      <c r="FPX348" s="182"/>
      <c r="FPY348" s="182"/>
      <c r="FPZ348" s="182"/>
      <c r="FQA348" s="182"/>
      <c r="FQB348" s="182"/>
      <c r="FQC348" s="182"/>
      <c r="FQD348" s="182"/>
      <c r="FQE348" s="182"/>
      <c r="FQF348" s="182"/>
      <c r="FQG348" s="182"/>
      <c r="FQH348" s="182"/>
      <c r="FQI348" s="182"/>
      <c r="FQJ348" s="182"/>
      <c r="FQK348" s="182"/>
      <c r="FQL348" s="182"/>
      <c r="FQM348" s="182"/>
      <c r="FQN348" s="182"/>
      <c r="FQO348" s="182"/>
      <c r="FQP348" s="182"/>
      <c r="FQQ348" s="182"/>
      <c r="FQR348" s="182"/>
      <c r="FQS348" s="182"/>
      <c r="FQT348" s="182"/>
      <c r="FQU348" s="182"/>
      <c r="FQV348" s="182"/>
      <c r="FQW348" s="182"/>
      <c r="FQX348" s="182"/>
      <c r="FQY348" s="182"/>
      <c r="FQZ348" s="182"/>
      <c r="FRA348" s="182"/>
      <c r="FRB348" s="182"/>
      <c r="FRC348" s="182"/>
      <c r="FRD348" s="182"/>
      <c r="FRE348" s="182"/>
      <c r="FRF348" s="182"/>
      <c r="FRG348" s="182"/>
      <c r="FRH348" s="182"/>
      <c r="FRI348" s="182"/>
      <c r="FRJ348" s="182"/>
      <c r="FRK348" s="182"/>
      <c r="FRL348" s="182"/>
      <c r="FRM348" s="182"/>
      <c r="FRN348" s="182"/>
      <c r="FRO348" s="182"/>
      <c r="FRP348" s="182"/>
      <c r="FRQ348" s="182"/>
      <c r="FRR348" s="182"/>
      <c r="FRS348" s="182"/>
      <c r="FRT348" s="182"/>
      <c r="FRU348" s="182"/>
      <c r="FRV348" s="182"/>
      <c r="FRW348" s="182"/>
      <c r="FRX348" s="182"/>
      <c r="FRY348" s="182"/>
      <c r="FRZ348" s="182"/>
      <c r="FSA348" s="182"/>
      <c r="FSB348" s="182"/>
      <c r="FSC348" s="182"/>
      <c r="FSD348" s="182"/>
      <c r="FSE348" s="182"/>
      <c r="FSF348" s="182"/>
      <c r="FSG348" s="182"/>
      <c r="FSH348" s="182"/>
      <c r="FSI348" s="182"/>
      <c r="FSJ348" s="182"/>
      <c r="FSK348" s="182"/>
      <c r="FSL348" s="182"/>
      <c r="FSM348" s="182"/>
      <c r="FSN348" s="182"/>
      <c r="FSO348" s="182"/>
      <c r="FSP348" s="182"/>
      <c r="FSQ348" s="182"/>
      <c r="FSR348" s="182"/>
      <c r="FSS348" s="182"/>
      <c r="FST348" s="182"/>
      <c r="FSU348" s="182"/>
      <c r="FSV348" s="182"/>
      <c r="FSW348" s="182"/>
      <c r="FSX348" s="182"/>
      <c r="FSY348" s="182"/>
      <c r="FSZ348" s="182"/>
      <c r="FTA348" s="182"/>
      <c r="FTB348" s="182"/>
      <c r="FTC348" s="182"/>
      <c r="FTD348" s="182"/>
      <c r="FTE348" s="182"/>
      <c r="FTF348" s="182"/>
      <c r="FTG348" s="182"/>
      <c r="FTH348" s="182"/>
      <c r="FTI348" s="182"/>
      <c r="FTJ348" s="182"/>
      <c r="FTK348" s="182"/>
      <c r="FTL348" s="182"/>
      <c r="FTM348" s="182"/>
      <c r="FTN348" s="182"/>
      <c r="FTO348" s="182"/>
      <c r="FTP348" s="182"/>
      <c r="FTQ348" s="182"/>
      <c r="FTR348" s="182"/>
      <c r="FTS348" s="182"/>
      <c r="FTT348" s="182"/>
      <c r="FTU348" s="182"/>
      <c r="FTV348" s="182"/>
      <c r="FTW348" s="182"/>
      <c r="FTX348" s="182"/>
      <c r="FTY348" s="182"/>
      <c r="FTZ348" s="182"/>
      <c r="FUA348" s="182"/>
      <c r="FUB348" s="182"/>
      <c r="FUC348" s="182"/>
      <c r="FUD348" s="182"/>
      <c r="FUE348" s="182"/>
      <c r="FUF348" s="182"/>
      <c r="FUG348" s="182"/>
      <c r="FUH348" s="182"/>
      <c r="FUI348" s="182"/>
      <c r="FUJ348" s="182"/>
      <c r="FUK348" s="182"/>
      <c r="FUL348" s="182"/>
      <c r="FUM348" s="182"/>
      <c r="FUN348" s="182"/>
      <c r="FUO348" s="182"/>
      <c r="FUP348" s="182"/>
      <c r="FUQ348" s="182"/>
      <c r="FUR348" s="182"/>
      <c r="FUS348" s="182"/>
      <c r="FUT348" s="182"/>
      <c r="FUU348" s="182"/>
      <c r="FUV348" s="182"/>
      <c r="FUW348" s="182"/>
      <c r="FUX348" s="182"/>
      <c r="FUY348" s="182"/>
      <c r="FUZ348" s="182"/>
      <c r="FVA348" s="182"/>
      <c r="FVB348" s="182"/>
      <c r="FVC348" s="182"/>
      <c r="FVD348" s="182"/>
      <c r="FVE348" s="182"/>
      <c r="FVF348" s="182"/>
      <c r="FVG348" s="182"/>
      <c r="FVH348" s="182"/>
      <c r="FVI348" s="182"/>
      <c r="FVJ348" s="182"/>
      <c r="FVK348" s="182"/>
      <c r="FVL348" s="182"/>
      <c r="FVM348" s="182"/>
      <c r="FVN348" s="182"/>
      <c r="FVO348" s="182"/>
      <c r="FVP348" s="182"/>
      <c r="FVQ348" s="182"/>
      <c r="FVR348" s="182"/>
      <c r="FVS348" s="182"/>
      <c r="FVT348" s="182"/>
      <c r="FVU348" s="182"/>
      <c r="FVV348" s="182"/>
      <c r="FVW348" s="182"/>
      <c r="FVX348" s="182"/>
      <c r="FVY348" s="182"/>
      <c r="FVZ348" s="182"/>
      <c r="FWA348" s="182"/>
      <c r="FWB348" s="182"/>
      <c r="FWC348" s="182"/>
      <c r="FWD348" s="182"/>
      <c r="FWE348" s="182"/>
      <c r="FWF348" s="182"/>
      <c r="FWG348" s="182"/>
      <c r="FWH348" s="182"/>
      <c r="FWI348" s="182"/>
      <c r="FWJ348" s="182"/>
      <c r="FWK348" s="182"/>
      <c r="FWL348" s="182"/>
      <c r="FWM348" s="182"/>
      <c r="FWN348" s="182"/>
      <c r="FWO348" s="182"/>
      <c r="FWP348" s="182"/>
      <c r="FWQ348" s="182"/>
      <c r="FWR348" s="182"/>
      <c r="FWS348" s="182"/>
      <c r="FWT348" s="182"/>
      <c r="FWU348" s="182"/>
      <c r="FWV348" s="182"/>
      <c r="FWW348" s="182"/>
      <c r="FWX348" s="182"/>
      <c r="FWY348" s="182"/>
      <c r="FWZ348" s="182"/>
      <c r="FXA348" s="182"/>
      <c r="FXB348" s="182"/>
      <c r="FXC348" s="182"/>
      <c r="FXD348" s="182"/>
      <c r="FXE348" s="182"/>
      <c r="FXF348" s="182"/>
      <c r="FXG348" s="182"/>
      <c r="FXH348" s="182"/>
      <c r="FXI348" s="182"/>
      <c r="FXJ348" s="182"/>
      <c r="FXK348" s="182"/>
      <c r="FXL348" s="182"/>
      <c r="FXM348" s="182"/>
      <c r="FXN348" s="182"/>
      <c r="FXO348" s="182"/>
      <c r="FXP348" s="182"/>
      <c r="FXQ348" s="182"/>
      <c r="FXR348" s="182"/>
      <c r="FXS348" s="182"/>
      <c r="FXT348" s="182"/>
      <c r="FXU348" s="182"/>
      <c r="FXV348" s="182"/>
      <c r="FXW348" s="182"/>
      <c r="FXX348" s="182"/>
      <c r="FXY348" s="182"/>
      <c r="FXZ348" s="182"/>
      <c r="FYA348" s="182"/>
      <c r="FYB348" s="182"/>
      <c r="FYC348" s="182"/>
      <c r="FYD348" s="182"/>
      <c r="FYE348" s="182"/>
      <c r="FYF348" s="182"/>
      <c r="FYG348" s="182"/>
      <c r="FYH348" s="182"/>
      <c r="FYI348" s="182"/>
      <c r="FYJ348" s="182"/>
      <c r="FYK348" s="182"/>
      <c r="FYL348" s="182"/>
      <c r="FYM348" s="182"/>
      <c r="FYN348" s="182"/>
      <c r="FYO348" s="182"/>
      <c r="FYP348" s="182"/>
      <c r="FYQ348" s="182"/>
      <c r="FYR348" s="182"/>
      <c r="FYS348" s="182"/>
      <c r="FYT348" s="182"/>
      <c r="FYU348" s="182"/>
      <c r="FYV348" s="182"/>
      <c r="FYW348" s="182"/>
      <c r="FYX348" s="182"/>
      <c r="FYY348" s="182"/>
      <c r="FYZ348" s="182"/>
      <c r="FZA348" s="182"/>
      <c r="FZB348" s="182"/>
      <c r="FZC348" s="182"/>
      <c r="FZD348" s="182"/>
      <c r="FZE348" s="182"/>
      <c r="FZF348" s="182"/>
      <c r="FZG348" s="182"/>
      <c r="FZH348" s="182"/>
      <c r="FZI348" s="182"/>
      <c r="FZJ348" s="182"/>
      <c r="FZK348" s="182"/>
      <c r="FZL348" s="182"/>
      <c r="FZM348" s="182"/>
      <c r="FZN348" s="182"/>
      <c r="FZO348" s="182"/>
      <c r="FZP348" s="182"/>
      <c r="FZQ348" s="182"/>
      <c r="FZR348" s="182"/>
      <c r="FZS348" s="182"/>
      <c r="FZT348" s="182"/>
      <c r="FZU348" s="182"/>
      <c r="FZV348" s="182"/>
      <c r="FZW348" s="182"/>
      <c r="FZX348" s="182"/>
      <c r="FZY348" s="182"/>
      <c r="FZZ348" s="182"/>
      <c r="GAA348" s="182"/>
      <c r="GAB348" s="182"/>
      <c r="GAC348" s="182"/>
      <c r="GAD348" s="182"/>
      <c r="GAE348" s="182"/>
      <c r="GAF348" s="182"/>
      <c r="GAG348" s="182"/>
      <c r="GAH348" s="182"/>
      <c r="GAI348" s="182"/>
      <c r="GAJ348" s="182"/>
      <c r="GAK348" s="182"/>
      <c r="GAL348" s="182"/>
      <c r="GAM348" s="182"/>
      <c r="GAN348" s="182"/>
      <c r="GAO348" s="182"/>
      <c r="GAP348" s="182"/>
      <c r="GAQ348" s="182"/>
      <c r="GAR348" s="182"/>
      <c r="GAS348" s="182"/>
      <c r="GAT348" s="182"/>
      <c r="GAU348" s="182"/>
      <c r="GAV348" s="182"/>
      <c r="GAW348" s="182"/>
      <c r="GAX348" s="182"/>
      <c r="GAY348" s="182"/>
      <c r="GAZ348" s="182"/>
      <c r="GBA348" s="182"/>
      <c r="GBB348" s="182"/>
      <c r="GBC348" s="182"/>
      <c r="GBD348" s="182"/>
      <c r="GBE348" s="182"/>
      <c r="GBF348" s="182"/>
      <c r="GBG348" s="182"/>
      <c r="GBH348" s="182"/>
      <c r="GBI348" s="182"/>
      <c r="GBJ348" s="182"/>
      <c r="GBK348" s="182"/>
      <c r="GBL348" s="182"/>
      <c r="GBM348" s="182"/>
      <c r="GBN348" s="182"/>
      <c r="GBO348" s="182"/>
      <c r="GBP348" s="182"/>
      <c r="GBQ348" s="182"/>
      <c r="GBR348" s="182"/>
      <c r="GBS348" s="182"/>
      <c r="GBT348" s="182"/>
      <c r="GBU348" s="182"/>
      <c r="GBV348" s="182"/>
      <c r="GBW348" s="182"/>
      <c r="GBX348" s="182"/>
      <c r="GBY348" s="182"/>
      <c r="GBZ348" s="182"/>
      <c r="GCA348" s="182"/>
      <c r="GCB348" s="182"/>
      <c r="GCC348" s="182"/>
      <c r="GCD348" s="182"/>
      <c r="GCE348" s="182"/>
      <c r="GCF348" s="182"/>
      <c r="GCG348" s="182"/>
      <c r="GCH348" s="182"/>
      <c r="GCI348" s="182"/>
      <c r="GCJ348" s="182"/>
      <c r="GCK348" s="182"/>
      <c r="GCL348" s="182"/>
      <c r="GCM348" s="182"/>
      <c r="GCN348" s="182"/>
      <c r="GCO348" s="182"/>
      <c r="GCP348" s="182"/>
      <c r="GCQ348" s="182"/>
      <c r="GCR348" s="182"/>
      <c r="GCS348" s="182"/>
      <c r="GCT348" s="182"/>
      <c r="GCU348" s="182"/>
      <c r="GCV348" s="182"/>
      <c r="GCW348" s="182"/>
      <c r="GCX348" s="182"/>
      <c r="GCY348" s="182"/>
      <c r="GCZ348" s="182"/>
      <c r="GDA348" s="182"/>
      <c r="GDB348" s="182"/>
      <c r="GDC348" s="182"/>
      <c r="GDD348" s="182"/>
      <c r="GDE348" s="182"/>
      <c r="GDF348" s="182"/>
      <c r="GDG348" s="182"/>
      <c r="GDH348" s="182"/>
      <c r="GDI348" s="182"/>
      <c r="GDJ348" s="182"/>
      <c r="GDK348" s="182"/>
      <c r="GDL348" s="182"/>
      <c r="GDM348" s="182"/>
      <c r="GDN348" s="182"/>
      <c r="GDO348" s="182"/>
      <c r="GDP348" s="182"/>
      <c r="GDQ348" s="182"/>
      <c r="GDR348" s="182"/>
      <c r="GDS348" s="182"/>
      <c r="GDT348" s="182"/>
      <c r="GDU348" s="182"/>
      <c r="GDV348" s="182"/>
      <c r="GDW348" s="182"/>
      <c r="GDX348" s="182"/>
      <c r="GDY348" s="182"/>
      <c r="GDZ348" s="182"/>
      <c r="GEA348" s="182"/>
      <c r="GEB348" s="182"/>
      <c r="GEC348" s="182"/>
      <c r="GED348" s="182"/>
      <c r="GEE348" s="182"/>
      <c r="GEF348" s="182"/>
      <c r="GEG348" s="182"/>
      <c r="GEH348" s="182"/>
      <c r="GEI348" s="182"/>
      <c r="GEJ348" s="182"/>
      <c r="GEK348" s="182"/>
      <c r="GEL348" s="182"/>
      <c r="GEM348" s="182"/>
      <c r="GEN348" s="182"/>
      <c r="GEO348" s="182"/>
      <c r="GEP348" s="182"/>
      <c r="GEQ348" s="182"/>
      <c r="GER348" s="182"/>
      <c r="GES348" s="182"/>
      <c r="GET348" s="182"/>
      <c r="GEU348" s="182"/>
      <c r="GEV348" s="182"/>
      <c r="GEW348" s="182"/>
      <c r="GEX348" s="182"/>
      <c r="GEY348" s="182"/>
      <c r="GEZ348" s="182"/>
      <c r="GFA348" s="182"/>
      <c r="GFB348" s="182"/>
      <c r="GFC348" s="182"/>
      <c r="GFD348" s="182"/>
      <c r="GFE348" s="182"/>
      <c r="GFF348" s="182"/>
      <c r="GFG348" s="182"/>
      <c r="GFH348" s="182"/>
      <c r="GFI348" s="182"/>
      <c r="GFJ348" s="182"/>
      <c r="GFK348" s="182"/>
      <c r="GFL348" s="182"/>
      <c r="GFM348" s="182"/>
      <c r="GFN348" s="182"/>
      <c r="GFO348" s="182"/>
      <c r="GFP348" s="182"/>
      <c r="GFQ348" s="182"/>
      <c r="GFR348" s="182"/>
      <c r="GFS348" s="182"/>
      <c r="GFT348" s="182"/>
      <c r="GFU348" s="182"/>
      <c r="GFV348" s="182"/>
      <c r="GFW348" s="182"/>
      <c r="GFX348" s="182"/>
      <c r="GFY348" s="182"/>
      <c r="GFZ348" s="182"/>
      <c r="GGA348" s="182"/>
      <c r="GGB348" s="182"/>
      <c r="GGC348" s="182"/>
      <c r="GGD348" s="182"/>
      <c r="GGE348" s="182"/>
      <c r="GGF348" s="182"/>
      <c r="GGG348" s="182"/>
      <c r="GGH348" s="182"/>
      <c r="GGI348" s="182"/>
      <c r="GGJ348" s="182"/>
      <c r="GGK348" s="182"/>
      <c r="GGL348" s="182"/>
      <c r="GGM348" s="182"/>
      <c r="GGN348" s="182"/>
      <c r="GGO348" s="182"/>
      <c r="GGP348" s="182"/>
      <c r="GGQ348" s="182"/>
      <c r="GGR348" s="182"/>
      <c r="GGS348" s="182"/>
      <c r="GGT348" s="182"/>
      <c r="GGU348" s="182"/>
      <c r="GGV348" s="182"/>
      <c r="GGW348" s="182"/>
      <c r="GGX348" s="182"/>
      <c r="GGY348" s="182"/>
      <c r="GGZ348" s="182"/>
      <c r="GHA348" s="182"/>
      <c r="GHB348" s="182"/>
      <c r="GHC348" s="182"/>
      <c r="GHD348" s="182"/>
      <c r="GHE348" s="182"/>
      <c r="GHF348" s="182"/>
      <c r="GHG348" s="182"/>
      <c r="GHH348" s="182"/>
      <c r="GHI348" s="182"/>
      <c r="GHJ348" s="182"/>
      <c r="GHK348" s="182"/>
      <c r="GHL348" s="182"/>
      <c r="GHM348" s="182"/>
      <c r="GHN348" s="182"/>
      <c r="GHO348" s="182"/>
      <c r="GHP348" s="182"/>
      <c r="GHQ348" s="182"/>
      <c r="GHR348" s="182"/>
      <c r="GHS348" s="182"/>
      <c r="GHT348" s="182"/>
      <c r="GHU348" s="182"/>
      <c r="GHV348" s="182"/>
      <c r="GHW348" s="182"/>
      <c r="GHX348" s="182"/>
      <c r="GHY348" s="182"/>
      <c r="GHZ348" s="182"/>
      <c r="GIA348" s="182"/>
      <c r="GIB348" s="182"/>
      <c r="GIC348" s="182"/>
      <c r="GID348" s="182"/>
      <c r="GIE348" s="182"/>
      <c r="GIF348" s="182"/>
      <c r="GIG348" s="182"/>
      <c r="GIH348" s="182"/>
      <c r="GII348" s="182"/>
      <c r="GIJ348" s="182"/>
      <c r="GIK348" s="182"/>
      <c r="GIL348" s="182"/>
      <c r="GIM348" s="182"/>
      <c r="GIN348" s="182"/>
      <c r="GIO348" s="182"/>
      <c r="GIP348" s="182"/>
      <c r="GIQ348" s="182"/>
      <c r="GIR348" s="182"/>
      <c r="GIS348" s="182"/>
      <c r="GIT348" s="182"/>
      <c r="GIU348" s="182"/>
      <c r="GIV348" s="182"/>
      <c r="GIW348" s="182"/>
      <c r="GIX348" s="182"/>
      <c r="GIY348" s="182"/>
      <c r="GIZ348" s="182"/>
      <c r="GJA348" s="182"/>
      <c r="GJB348" s="182"/>
      <c r="GJC348" s="182"/>
      <c r="GJD348" s="182"/>
      <c r="GJE348" s="182"/>
      <c r="GJF348" s="182"/>
      <c r="GJG348" s="182"/>
      <c r="GJH348" s="182"/>
      <c r="GJI348" s="182"/>
      <c r="GJJ348" s="182"/>
      <c r="GJK348" s="182"/>
      <c r="GJL348" s="182"/>
      <c r="GJM348" s="182"/>
      <c r="GJN348" s="182"/>
      <c r="GJO348" s="182"/>
      <c r="GJP348" s="182"/>
      <c r="GJQ348" s="182"/>
      <c r="GJR348" s="182"/>
      <c r="GJS348" s="182"/>
      <c r="GJT348" s="182"/>
      <c r="GJU348" s="182"/>
      <c r="GJV348" s="182"/>
      <c r="GJW348" s="182"/>
      <c r="GJX348" s="182"/>
      <c r="GJY348" s="182"/>
      <c r="GJZ348" s="182"/>
      <c r="GKA348" s="182"/>
      <c r="GKB348" s="182"/>
      <c r="GKC348" s="182"/>
      <c r="GKD348" s="182"/>
      <c r="GKE348" s="182"/>
      <c r="GKF348" s="182"/>
      <c r="GKG348" s="182"/>
      <c r="GKH348" s="182"/>
      <c r="GKI348" s="182"/>
      <c r="GKJ348" s="182"/>
      <c r="GKK348" s="182"/>
      <c r="GKL348" s="182"/>
      <c r="GKM348" s="182"/>
      <c r="GKN348" s="182"/>
      <c r="GKO348" s="182"/>
      <c r="GKP348" s="182"/>
      <c r="GKQ348" s="182"/>
      <c r="GKR348" s="182"/>
      <c r="GKS348" s="182"/>
      <c r="GKT348" s="182"/>
      <c r="GKU348" s="182"/>
      <c r="GKV348" s="182"/>
      <c r="GKW348" s="182"/>
      <c r="GKX348" s="182"/>
      <c r="GKY348" s="182"/>
      <c r="GKZ348" s="182"/>
      <c r="GLA348" s="182"/>
      <c r="GLB348" s="182"/>
      <c r="GLC348" s="182"/>
      <c r="GLD348" s="182"/>
      <c r="GLE348" s="182"/>
      <c r="GLF348" s="182"/>
      <c r="GLG348" s="182"/>
      <c r="GLH348" s="182"/>
      <c r="GLI348" s="182"/>
      <c r="GLJ348" s="182"/>
      <c r="GLK348" s="182"/>
      <c r="GLL348" s="182"/>
      <c r="GLM348" s="182"/>
      <c r="GLN348" s="182"/>
      <c r="GLO348" s="182"/>
      <c r="GLP348" s="182"/>
      <c r="GLQ348" s="182"/>
      <c r="GLR348" s="182"/>
      <c r="GLS348" s="182"/>
      <c r="GLT348" s="182"/>
      <c r="GLU348" s="182"/>
      <c r="GLV348" s="182"/>
      <c r="GLW348" s="182"/>
      <c r="GLX348" s="182"/>
      <c r="GLY348" s="182"/>
      <c r="GLZ348" s="182"/>
      <c r="GMA348" s="182"/>
      <c r="GMB348" s="182"/>
      <c r="GMC348" s="182"/>
      <c r="GMD348" s="182"/>
      <c r="GME348" s="182"/>
      <c r="GMF348" s="182"/>
      <c r="GMG348" s="182"/>
      <c r="GMH348" s="182"/>
      <c r="GMI348" s="182"/>
      <c r="GMJ348" s="182"/>
      <c r="GMK348" s="182"/>
      <c r="GML348" s="182"/>
      <c r="GMM348" s="182"/>
      <c r="GMN348" s="182"/>
      <c r="GMO348" s="182"/>
      <c r="GMP348" s="182"/>
      <c r="GMQ348" s="182"/>
      <c r="GMR348" s="182"/>
      <c r="GMS348" s="182"/>
      <c r="GMT348" s="182"/>
      <c r="GMU348" s="182"/>
      <c r="GMV348" s="182"/>
      <c r="GMW348" s="182"/>
      <c r="GMX348" s="182"/>
      <c r="GMY348" s="182"/>
      <c r="GMZ348" s="182"/>
      <c r="GNA348" s="182"/>
      <c r="GNB348" s="182"/>
      <c r="GNC348" s="182"/>
      <c r="GND348" s="182"/>
      <c r="GNE348" s="182"/>
      <c r="GNF348" s="182"/>
      <c r="GNG348" s="182"/>
      <c r="GNH348" s="182"/>
      <c r="GNI348" s="182"/>
      <c r="GNJ348" s="182"/>
      <c r="GNK348" s="182"/>
      <c r="GNL348" s="182"/>
      <c r="GNM348" s="182"/>
      <c r="GNN348" s="182"/>
      <c r="GNO348" s="182"/>
      <c r="GNP348" s="182"/>
      <c r="GNQ348" s="182"/>
      <c r="GNR348" s="182"/>
      <c r="GNS348" s="182"/>
      <c r="GNT348" s="182"/>
      <c r="GNU348" s="182"/>
      <c r="GNV348" s="182"/>
      <c r="GNW348" s="182"/>
      <c r="GNX348" s="182"/>
      <c r="GNY348" s="182"/>
      <c r="GNZ348" s="182"/>
      <c r="GOA348" s="182"/>
      <c r="GOB348" s="182"/>
      <c r="GOC348" s="182"/>
      <c r="GOD348" s="182"/>
      <c r="GOE348" s="182"/>
      <c r="GOF348" s="182"/>
      <c r="GOG348" s="182"/>
      <c r="GOH348" s="182"/>
      <c r="GOI348" s="182"/>
      <c r="GOJ348" s="182"/>
      <c r="GOK348" s="182"/>
      <c r="GOL348" s="182"/>
      <c r="GOM348" s="182"/>
      <c r="GON348" s="182"/>
      <c r="GOO348" s="182"/>
      <c r="GOP348" s="182"/>
      <c r="GOQ348" s="182"/>
      <c r="GOR348" s="182"/>
      <c r="GOS348" s="182"/>
      <c r="GOT348" s="182"/>
      <c r="GOU348" s="182"/>
      <c r="GOV348" s="182"/>
      <c r="GOW348" s="182"/>
      <c r="GOX348" s="182"/>
      <c r="GOY348" s="182"/>
      <c r="GOZ348" s="182"/>
      <c r="GPA348" s="182"/>
      <c r="GPB348" s="182"/>
      <c r="GPC348" s="182"/>
      <c r="GPD348" s="182"/>
      <c r="GPE348" s="182"/>
      <c r="GPF348" s="182"/>
      <c r="GPG348" s="182"/>
      <c r="GPH348" s="182"/>
      <c r="GPI348" s="182"/>
      <c r="GPJ348" s="182"/>
      <c r="GPK348" s="182"/>
      <c r="GPL348" s="182"/>
      <c r="GPM348" s="182"/>
      <c r="GPN348" s="182"/>
      <c r="GPO348" s="182"/>
      <c r="GPP348" s="182"/>
      <c r="GPQ348" s="182"/>
      <c r="GPR348" s="182"/>
      <c r="GPS348" s="182"/>
      <c r="GPT348" s="182"/>
      <c r="GPU348" s="182"/>
      <c r="GPV348" s="182"/>
      <c r="GPW348" s="182"/>
      <c r="GPX348" s="182"/>
      <c r="GPY348" s="182"/>
      <c r="GPZ348" s="182"/>
      <c r="GQA348" s="182"/>
      <c r="GQB348" s="182"/>
      <c r="GQC348" s="182"/>
      <c r="GQD348" s="182"/>
      <c r="GQE348" s="182"/>
      <c r="GQF348" s="182"/>
      <c r="GQG348" s="182"/>
      <c r="GQH348" s="182"/>
      <c r="GQI348" s="182"/>
      <c r="GQJ348" s="182"/>
      <c r="GQK348" s="182"/>
      <c r="GQL348" s="182"/>
      <c r="GQM348" s="182"/>
      <c r="GQN348" s="182"/>
      <c r="GQO348" s="182"/>
      <c r="GQP348" s="182"/>
      <c r="GQQ348" s="182"/>
      <c r="GQR348" s="182"/>
      <c r="GQS348" s="182"/>
      <c r="GQT348" s="182"/>
      <c r="GQU348" s="182"/>
      <c r="GQV348" s="182"/>
      <c r="GQW348" s="182"/>
      <c r="GQX348" s="182"/>
      <c r="GQY348" s="182"/>
      <c r="GQZ348" s="182"/>
      <c r="GRA348" s="182"/>
      <c r="GRB348" s="182"/>
      <c r="GRC348" s="182"/>
      <c r="GRD348" s="182"/>
      <c r="GRE348" s="182"/>
      <c r="GRF348" s="182"/>
      <c r="GRG348" s="182"/>
      <c r="GRH348" s="182"/>
      <c r="GRI348" s="182"/>
      <c r="GRJ348" s="182"/>
      <c r="GRK348" s="182"/>
      <c r="GRL348" s="182"/>
      <c r="GRM348" s="182"/>
      <c r="GRN348" s="182"/>
      <c r="GRO348" s="182"/>
      <c r="GRP348" s="182"/>
      <c r="GRQ348" s="182"/>
      <c r="GRR348" s="182"/>
      <c r="GRS348" s="182"/>
      <c r="GRT348" s="182"/>
      <c r="GRU348" s="182"/>
      <c r="GRV348" s="182"/>
      <c r="GRW348" s="182"/>
      <c r="GRX348" s="182"/>
      <c r="GRY348" s="182"/>
      <c r="GRZ348" s="182"/>
      <c r="GSA348" s="182"/>
      <c r="GSB348" s="182"/>
      <c r="GSC348" s="182"/>
      <c r="GSD348" s="182"/>
      <c r="GSE348" s="182"/>
      <c r="GSF348" s="182"/>
      <c r="GSG348" s="182"/>
      <c r="GSH348" s="182"/>
      <c r="GSI348" s="182"/>
      <c r="GSJ348" s="182"/>
      <c r="GSK348" s="182"/>
      <c r="GSL348" s="182"/>
      <c r="GSM348" s="182"/>
      <c r="GSN348" s="182"/>
      <c r="GSO348" s="182"/>
      <c r="GSP348" s="182"/>
      <c r="GSQ348" s="182"/>
      <c r="GSR348" s="182"/>
      <c r="GSS348" s="182"/>
      <c r="GST348" s="182"/>
      <c r="GSU348" s="182"/>
      <c r="GSV348" s="182"/>
      <c r="GSW348" s="182"/>
      <c r="GSX348" s="182"/>
      <c r="GSY348" s="182"/>
      <c r="GSZ348" s="182"/>
      <c r="GTA348" s="182"/>
      <c r="GTB348" s="182"/>
      <c r="GTC348" s="182"/>
      <c r="GTD348" s="182"/>
      <c r="GTE348" s="182"/>
      <c r="GTF348" s="182"/>
      <c r="GTG348" s="182"/>
      <c r="GTH348" s="182"/>
      <c r="GTI348" s="182"/>
      <c r="GTJ348" s="182"/>
      <c r="GTK348" s="182"/>
      <c r="GTL348" s="182"/>
      <c r="GTM348" s="182"/>
      <c r="GTN348" s="182"/>
      <c r="GTO348" s="182"/>
      <c r="GTP348" s="182"/>
      <c r="GTQ348" s="182"/>
      <c r="GTR348" s="182"/>
      <c r="GTS348" s="182"/>
      <c r="GTT348" s="182"/>
      <c r="GTU348" s="182"/>
      <c r="GTV348" s="182"/>
      <c r="GTW348" s="182"/>
      <c r="GTX348" s="182"/>
      <c r="GTY348" s="182"/>
      <c r="GTZ348" s="182"/>
      <c r="GUA348" s="182"/>
      <c r="GUB348" s="182"/>
      <c r="GUC348" s="182"/>
      <c r="GUD348" s="182"/>
      <c r="GUE348" s="182"/>
      <c r="GUF348" s="182"/>
      <c r="GUG348" s="182"/>
      <c r="GUH348" s="182"/>
      <c r="GUI348" s="182"/>
      <c r="GUJ348" s="182"/>
      <c r="GUK348" s="182"/>
      <c r="GUL348" s="182"/>
      <c r="GUM348" s="182"/>
      <c r="GUN348" s="182"/>
      <c r="GUO348" s="182"/>
      <c r="GUP348" s="182"/>
      <c r="GUQ348" s="182"/>
      <c r="GUR348" s="182"/>
      <c r="GUS348" s="182"/>
      <c r="GUT348" s="182"/>
      <c r="GUU348" s="182"/>
      <c r="GUV348" s="182"/>
      <c r="GUW348" s="182"/>
      <c r="GUX348" s="182"/>
      <c r="GUY348" s="182"/>
      <c r="GUZ348" s="182"/>
      <c r="GVA348" s="182"/>
      <c r="GVB348" s="182"/>
      <c r="GVC348" s="182"/>
      <c r="GVD348" s="182"/>
      <c r="GVE348" s="182"/>
      <c r="GVF348" s="182"/>
      <c r="GVG348" s="182"/>
      <c r="GVH348" s="182"/>
      <c r="GVI348" s="182"/>
      <c r="GVJ348" s="182"/>
      <c r="GVK348" s="182"/>
      <c r="GVL348" s="182"/>
      <c r="GVM348" s="182"/>
      <c r="GVN348" s="182"/>
      <c r="GVO348" s="182"/>
      <c r="GVP348" s="182"/>
      <c r="GVQ348" s="182"/>
      <c r="GVR348" s="182"/>
      <c r="GVS348" s="182"/>
      <c r="GVT348" s="182"/>
      <c r="GVU348" s="182"/>
      <c r="GVV348" s="182"/>
      <c r="GVW348" s="182"/>
      <c r="GVX348" s="182"/>
      <c r="GVY348" s="182"/>
      <c r="GVZ348" s="182"/>
      <c r="GWA348" s="182"/>
      <c r="GWB348" s="182"/>
      <c r="GWC348" s="182"/>
      <c r="GWD348" s="182"/>
      <c r="GWE348" s="182"/>
      <c r="GWF348" s="182"/>
      <c r="GWG348" s="182"/>
      <c r="GWH348" s="182"/>
      <c r="GWI348" s="182"/>
      <c r="GWJ348" s="182"/>
      <c r="GWK348" s="182"/>
      <c r="GWL348" s="182"/>
      <c r="GWM348" s="182"/>
      <c r="GWN348" s="182"/>
      <c r="GWO348" s="182"/>
      <c r="GWP348" s="182"/>
      <c r="GWQ348" s="182"/>
      <c r="GWR348" s="182"/>
      <c r="GWS348" s="182"/>
      <c r="GWT348" s="182"/>
      <c r="GWU348" s="182"/>
      <c r="GWV348" s="182"/>
      <c r="GWW348" s="182"/>
      <c r="GWX348" s="182"/>
      <c r="GWY348" s="182"/>
      <c r="GWZ348" s="182"/>
      <c r="GXA348" s="182"/>
      <c r="GXB348" s="182"/>
      <c r="GXC348" s="182"/>
      <c r="GXD348" s="182"/>
      <c r="GXE348" s="182"/>
      <c r="GXF348" s="182"/>
      <c r="GXG348" s="182"/>
      <c r="GXH348" s="182"/>
      <c r="GXI348" s="182"/>
      <c r="GXJ348" s="182"/>
      <c r="GXK348" s="182"/>
      <c r="GXL348" s="182"/>
      <c r="GXM348" s="182"/>
      <c r="GXN348" s="182"/>
      <c r="GXO348" s="182"/>
      <c r="GXP348" s="182"/>
      <c r="GXQ348" s="182"/>
      <c r="GXR348" s="182"/>
      <c r="GXS348" s="182"/>
      <c r="GXT348" s="182"/>
      <c r="GXU348" s="182"/>
      <c r="GXV348" s="182"/>
      <c r="GXW348" s="182"/>
      <c r="GXX348" s="182"/>
      <c r="GXY348" s="182"/>
      <c r="GXZ348" s="182"/>
      <c r="GYA348" s="182"/>
      <c r="GYB348" s="182"/>
      <c r="GYC348" s="182"/>
      <c r="GYD348" s="182"/>
      <c r="GYE348" s="182"/>
      <c r="GYF348" s="182"/>
      <c r="GYG348" s="182"/>
      <c r="GYH348" s="182"/>
      <c r="GYI348" s="182"/>
      <c r="GYJ348" s="182"/>
      <c r="GYK348" s="182"/>
      <c r="GYL348" s="182"/>
      <c r="GYM348" s="182"/>
      <c r="GYN348" s="182"/>
      <c r="GYO348" s="182"/>
      <c r="GYP348" s="182"/>
      <c r="GYQ348" s="182"/>
      <c r="GYR348" s="182"/>
      <c r="GYS348" s="182"/>
      <c r="GYT348" s="182"/>
      <c r="GYU348" s="182"/>
      <c r="GYV348" s="182"/>
      <c r="GYW348" s="182"/>
      <c r="GYX348" s="182"/>
      <c r="GYY348" s="182"/>
      <c r="GYZ348" s="182"/>
      <c r="GZA348" s="182"/>
      <c r="GZB348" s="182"/>
      <c r="GZC348" s="182"/>
      <c r="GZD348" s="182"/>
      <c r="GZE348" s="182"/>
      <c r="GZF348" s="182"/>
      <c r="GZG348" s="182"/>
      <c r="GZH348" s="182"/>
      <c r="GZI348" s="182"/>
      <c r="GZJ348" s="182"/>
      <c r="GZK348" s="182"/>
      <c r="GZL348" s="182"/>
      <c r="GZM348" s="182"/>
      <c r="GZN348" s="182"/>
      <c r="GZO348" s="182"/>
      <c r="GZP348" s="182"/>
      <c r="GZQ348" s="182"/>
      <c r="GZR348" s="182"/>
      <c r="GZS348" s="182"/>
      <c r="GZT348" s="182"/>
      <c r="GZU348" s="182"/>
      <c r="GZV348" s="182"/>
      <c r="GZW348" s="182"/>
      <c r="GZX348" s="182"/>
      <c r="GZY348" s="182"/>
      <c r="GZZ348" s="182"/>
      <c r="HAA348" s="182"/>
      <c r="HAB348" s="182"/>
      <c r="HAC348" s="182"/>
      <c r="HAD348" s="182"/>
      <c r="HAE348" s="182"/>
      <c r="HAF348" s="182"/>
      <c r="HAG348" s="182"/>
      <c r="HAH348" s="182"/>
      <c r="HAI348" s="182"/>
      <c r="HAJ348" s="182"/>
      <c r="HAK348" s="182"/>
      <c r="HAL348" s="182"/>
      <c r="HAM348" s="182"/>
      <c r="HAN348" s="182"/>
      <c r="HAO348" s="182"/>
      <c r="HAP348" s="182"/>
      <c r="HAQ348" s="182"/>
      <c r="HAR348" s="182"/>
      <c r="HAS348" s="182"/>
      <c r="HAT348" s="182"/>
      <c r="HAU348" s="182"/>
      <c r="HAV348" s="182"/>
      <c r="HAW348" s="182"/>
      <c r="HAX348" s="182"/>
      <c r="HAY348" s="182"/>
      <c r="HAZ348" s="182"/>
      <c r="HBA348" s="182"/>
      <c r="HBB348" s="182"/>
      <c r="HBC348" s="182"/>
      <c r="HBD348" s="182"/>
      <c r="HBE348" s="182"/>
      <c r="HBF348" s="182"/>
      <c r="HBG348" s="182"/>
      <c r="HBH348" s="182"/>
      <c r="HBI348" s="182"/>
      <c r="HBJ348" s="182"/>
      <c r="HBK348" s="182"/>
      <c r="HBL348" s="182"/>
      <c r="HBM348" s="182"/>
      <c r="HBN348" s="182"/>
      <c r="HBO348" s="182"/>
      <c r="HBP348" s="182"/>
      <c r="HBQ348" s="182"/>
      <c r="HBR348" s="182"/>
      <c r="HBS348" s="182"/>
      <c r="HBT348" s="182"/>
      <c r="HBU348" s="182"/>
      <c r="HBV348" s="182"/>
      <c r="HBW348" s="182"/>
      <c r="HBX348" s="182"/>
      <c r="HBY348" s="182"/>
      <c r="HBZ348" s="182"/>
      <c r="HCA348" s="182"/>
      <c r="HCB348" s="182"/>
      <c r="HCC348" s="182"/>
      <c r="HCD348" s="182"/>
      <c r="HCE348" s="182"/>
      <c r="HCF348" s="182"/>
      <c r="HCG348" s="182"/>
      <c r="HCH348" s="182"/>
      <c r="HCI348" s="182"/>
      <c r="HCJ348" s="182"/>
      <c r="HCK348" s="182"/>
      <c r="HCL348" s="182"/>
      <c r="HCM348" s="182"/>
      <c r="HCN348" s="182"/>
      <c r="HCO348" s="182"/>
      <c r="HCP348" s="182"/>
      <c r="HCQ348" s="182"/>
      <c r="HCR348" s="182"/>
      <c r="HCS348" s="182"/>
      <c r="HCT348" s="182"/>
      <c r="HCU348" s="182"/>
      <c r="HCV348" s="182"/>
      <c r="HCW348" s="182"/>
      <c r="HCX348" s="182"/>
      <c r="HCY348" s="182"/>
      <c r="HCZ348" s="182"/>
      <c r="HDA348" s="182"/>
      <c r="HDB348" s="182"/>
      <c r="HDC348" s="182"/>
      <c r="HDD348" s="182"/>
      <c r="HDE348" s="182"/>
      <c r="HDF348" s="182"/>
      <c r="HDG348" s="182"/>
      <c r="HDH348" s="182"/>
      <c r="HDI348" s="182"/>
      <c r="HDJ348" s="182"/>
      <c r="HDK348" s="182"/>
      <c r="HDL348" s="182"/>
      <c r="HDM348" s="182"/>
      <c r="HDN348" s="182"/>
      <c r="HDO348" s="182"/>
      <c r="HDP348" s="182"/>
      <c r="HDQ348" s="182"/>
      <c r="HDR348" s="182"/>
      <c r="HDS348" s="182"/>
      <c r="HDT348" s="182"/>
      <c r="HDU348" s="182"/>
      <c r="HDV348" s="182"/>
      <c r="HDW348" s="182"/>
      <c r="HDX348" s="182"/>
      <c r="HDY348" s="182"/>
      <c r="HDZ348" s="182"/>
      <c r="HEA348" s="182"/>
      <c r="HEB348" s="182"/>
      <c r="HEC348" s="182"/>
      <c r="HED348" s="182"/>
      <c r="HEE348" s="182"/>
      <c r="HEF348" s="182"/>
      <c r="HEG348" s="182"/>
      <c r="HEH348" s="182"/>
      <c r="HEI348" s="182"/>
      <c r="HEJ348" s="182"/>
      <c r="HEK348" s="182"/>
      <c r="HEL348" s="182"/>
      <c r="HEM348" s="182"/>
      <c r="HEN348" s="182"/>
      <c r="HEO348" s="182"/>
      <c r="HEP348" s="182"/>
      <c r="HEQ348" s="182"/>
      <c r="HER348" s="182"/>
      <c r="HES348" s="182"/>
      <c r="HET348" s="182"/>
      <c r="HEU348" s="182"/>
      <c r="HEV348" s="182"/>
      <c r="HEW348" s="182"/>
      <c r="HEX348" s="182"/>
      <c r="HEY348" s="182"/>
      <c r="HEZ348" s="182"/>
      <c r="HFA348" s="182"/>
      <c r="HFB348" s="182"/>
      <c r="HFC348" s="182"/>
      <c r="HFD348" s="182"/>
      <c r="HFE348" s="182"/>
      <c r="HFF348" s="182"/>
      <c r="HFG348" s="182"/>
      <c r="HFH348" s="182"/>
      <c r="HFI348" s="182"/>
      <c r="HFJ348" s="182"/>
      <c r="HFK348" s="182"/>
      <c r="HFL348" s="182"/>
      <c r="HFM348" s="182"/>
      <c r="HFN348" s="182"/>
      <c r="HFO348" s="182"/>
      <c r="HFP348" s="182"/>
      <c r="HFQ348" s="182"/>
      <c r="HFR348" s="182"/>
      <c r="HFS348" s="182"/>
      <c r="HFT348" s="182"/>
      <c r="HFU348" s="182"/>
      <c r="HFV348" s="182"/>
      <c r="HFW348" s="182"/>
      <c r="HFX348" s="182"/>
      <c r="HFY348" s="182"/>
      <c r="HFZ348" s="182"/>
      <c r="HGA348" s="182"/>
      <c r="HGB348" s="182"/>
      <c r="HGC348" s="182"/>
      <c r="HGD348" s="182"/>
      <c r="HGE348" s="182"/>
      <c r="HGF348" s="182"/>
      <c r="HGG348" s="182"/>
      <c r="HGH348" s="182"/>
      <c r="HGI348" s="182"/>
      <c r="HGJ348" s="182"/>
      <c r="HGK348" s="182"/>
      <c r="HGL348" s="182"/>
      <c r="HGM348" s="182"/>
      <c r="HGN348" s="182"/>
      <c r="HGO348" s="182"/>
      <c r="HGP348" s="182"/>
      <c r="HGQ348" s="182"/>
      <c r="HGR348" s="182"/>
      <c r="HGS348" s="182"/>
      <c r="HGT348" s="182"/>
      <c r="HGU348" s="182"/>
      <c r="HGV348" s="182"/>
      <c r="HGW348" s="182"/>
      <c r="HGX348" s="182"/>
      <c r="HGY348" s="182"/>
      <c r="HGZ348" s="182"/>
      <c r="HHA348" s="182"/>
      <c r="HHB348" s="182"/>
      <c r="HHC348" s="182"/>
      <c r="HHD348" s="182"/>
      <c r="HHE348" s="182"/>
      <c r="HHF348" s="182"/>
      <c r="HHG348" s="182"/>
      <c r="HHH348" s="182"/>
      <c r="HHI348" s="182"/>
      <c r="HHJ348" s="182"/>
      <c r="HHK348" s="182"/>
      <c r="HHL348" s="182"/>
      <c r="HHM348" s="182"/>
      <c r="HHN348" s="182"/>
      <c r="HHO348" s="182"/>
      <c r="HHP348" s="182"/>
      <c r="HHQ348" s="182"/>
      <c r="HHR348" s="182"/>
      <c r="HHS348" s="182"/>
      <c r="HHT348" s="182"/>
      <c r="HHU348" s="182"/>
      <c r="HHV348" s="182"/>
      <c r="HHW348" s="182"/>
      <c r="HHX348" s="182"/>
      <c r="HHY348" s="182"/>
      <c r="HHZ348" s="182"/>
      <c r="HIA348" s="182"/>
      <c r="HIB348" s="182"/>
      <c r="HIC348" s="182"/>
      <c r="HID348" s="182"/>
      <c r="HIE348" s="182"/>
      <c r="HIF348" s="182"/>
      <c r="HIG348" s="182"/>
      <c r="HIH348" s="182"/>
      <c r="HII348" s="182"/>
      <c r="HIJ348" s="182"/>
      <c r="HIK348" s="182"/>
      <c r="HIL348" s="182"/>
      <c r="HIM348" s="182"/>
      <c r="HIN348" s="182"/>
      <c r="HIO348" s="182"/>
      <c r="HIP348" s="182"/>
      <c r="HIQ348" s="182"/>
      <c r="HIR348" s="182"/>
      <c r="HIS348" s="182"/>
      <c r="HIT348" s="182"/>
      <c r="HIU348" s="182"/>
      <c r="HIV348" s="182"/>
      <c r="HIW348" s="182"/>
      <c r="HIX348" s="182"/>
      <c r="HIY348" s="182"/>
      <c r="HIZ348" s="182"/>
      <c r="HJA348" s="182"/>
      <c r="HJB348" s="182"/>
      <c r="HJC348" s="182"/>
      <c r="HJD348" s="182"/>
      <c r="HJE348" s="182"/>
      <c r="HJF348" s="182"/>
      <c r="HJG348" s="182"/>
      <c r="HJH348" s="182"/>
      <c r="HJI348" s="182"/>
      <c r="HJJ348" s="182"/>
      <c r="HJK348" s="182"/>
      <c r="HJL348" s="182"/>
      <c r="HJM348" s="182"/>
      <c r="HJN348" s="182"/>
      <c r="HJO348" s="182"/>
      <c r="HJP348" s="182"/>
      <c r="HJQ348" s="182"/>
      <c r="HJR348" s="182"/>
      <c r="HJS348" s="182"/>
      <c r="HJT348" s="182"/>
      <c r="HJU348" s="182"/>
      <c r="HJV348" s="182"/>
      <c r="HJW348" s="182"/>
      <c r="HJX348" s="182"/>
      <c r="HJY348" s="182"/>
      <c r="HJZ348" s="182"/>
      <c r="HKA348" s="182"/>
      <c r="HKB348" s="182"/>
      <c r="HKC348" s="182"/>
      <c r="HKD348" s="182"/>
      <c r="HKE348" s="182"/>
      <c r="HKF348" s="182"/>
      <c r="HKG348" s="182"/>
      <c r="HKH348" s="182"/>
      <c r="HKI348" s="182"/>
      <c r="HKJ348" s="182"/>
      <c r="HKK348" s="182"/>
      <c r="HKL348" s="182"/>
      <c r="HKM348" s="182"/>
      <c r="HKN348" s="182"/>
      <c r="HKO348" s="182"/>
      <c r="HKP348" s="182"/>
      <c r="HKQ348" s="182"/>
      <c r="HKR348" s="182"/>
      <c r="HKS348" s="182"/>
      <c r="HKT348" s="182"/>
      <c r="HKU348" s="182"/>
      <c r="HKV348" s="182"/>
      <c r="HKW348" s="182"/>
      <c r="HKX348" s="182"/>
      <c r="HKY348" s="182"/>
      <c r="HKZ348" s="182"/>
      <c r="HLA348" s="182"/>
      <c r="HLB348" s="182"/>
      <c r="HLC348" s="182"/>
      <c r="HLD348" s="182"/>
      <c r="HLE348" s="182"/>
      <c r="HLF348" s="182"/>
      <c r="HLG348" s="182"/>
      <c r="HLH348" s="182"/>
      <c r="HLI348" s="182"/>
      <c r="HLJ348" s="182"/>
      <c r="HLK348" s="182"/>
      <c r="HLL348" s="182"/>
      <c r="HLM348" s="182"/>
      <c r="HLN348" s="182"/>
      <c r="HLO348" s="182"/>
      <c r="HLP348" s="182"/>
      <c r="HLQ348" s="182"/>
      <c r="HLR348" s="182"/>
      <c r="HLS348" s="182"/>
      <c r="HLT348" s="182"/>
      <c r="HLU348" s="182"/>
      <c r="HLV348" s="182"/>
      <c r="HLW348" s="182"/>
      <c r="HLX348" s="182"/>
      <c r="HLY348" s="182"/>
      <c r="HLZ348" s="182"/>
      <c r="HMA348" s="182"/>
      <c r="HMB348" s="182"/>
      <c r="HMC348" s="182"/>
      <c r="HMD348" s="182"/>
      <c r="HME348" s="182"/>
      <c r="HMF348" s="182"/>
      <c r="HMG348" s="182"/>
      <c r="HMH348" s="182"/>
      <c r="HMI348" s="182"/>
      <c r="HMJ348" s="182"/>
      <c r="HMK348" s="182"/>
      <c r="HML348" s="182"/>
      <c r="HMM348" s="182"/>
      <c r="HMN348" s="182"/>
      <c r="HMO348" s="182"/>
      <c r="HMP348" s="182"/>
      <c r="HMQ348" s="182"/>
      <c r="HMR348" s="182"/>
      <c r="HMS348" s="182"/>
      <c r="HMT348" s="182"/>
      <c r="HMU348" s="182"/>
      <c r="HMV348" s="182"/>
      <c r="HMW348" s="182"/>
      <c r="HMX348" s="182"/>
      <c r="HMY348" s="182"/>
      <c r="HMZ348" s="182"/>
      <c r="HNA348" s="182"/>
      <c r="HNB348" s="182"/>
      <c r="HNC348" s="182"/>
      <c r="HND348" s="182"/>
      <c r="HNE348" s="182"/>
      <c r="HNF348" s="182"/>
      <c r="HNG348" s="182"/>
      <c r="HNH348" s="182"/>
      <c r="HNI348" s="182"/>
      <c r="HNJ348" s="182"/>
      <c r="HNK348" s="182"/>
      <c r="HNL348" s="182"/>
      <c r="HNM348" s="182"/>
      <c r="HNN348" s="182"/>
      <c r="HNO348" s="182"/>
      <c r="HNP348" s="182"/>
      <c r="HNQ348" s="182"/>
      <c r="HNR348" s="182"/>
      <c r="HNS348" s="182"/>
      <c r="HNT348" s="182"/>
      <c r="HNU348" s="182"/>
      <c r="HNV348" s="182"/>
      <c r="HNW348" s="182"/>
      <c r="HNX348" s="182"/>
      <c r="HNY348" s="182"/>
      <c r="HNZ348" s="182"/>
      <c r="HOA348" s="182"/>
      <c r="HOB348" s="182"/>
      <c r="HOC348" s="182"/>
      <c r="HOD348" s="182"/>
      <c r="HOE348" s="182"/>
      <c r="HOF348" s="182"/>
      <c r="HOG348" s="182"/>
      <c r="HOH348" s="182"/>
      <c r="HOI348" s="182"/>
      <c r="HOJ348" s="182"/>
      <c r="HOK348" s="182"/>
      <c r="HOL348" s="182"/>
      <c r="HOM348" s="182"/>
      <c r="HON348" s="182"/>
      <c r="HOO348" s="182"/>
      <c r="HOP348" s="182"/>
      <c r="HOQ348" s="182"/>
      <c r="HOR348" s="182"/>
      <c r="HOS348" s="182"/>
      <c r="HOT348" s="182"/>
      <c r="HOU348" s="182"/>
      <c r="HOV348" s="182"/>
      <c r="HOW348" s="182"/>
      <c r="HOX348" s="182"/>
      <c r="HOY348" s="182"/>
      <c r="HOZ348" s="182"/>
      <c r="HPA348" s="182"/>
      <c r="HPB348" s="182"/>
      <c r="HPC348" s="182"/>
      <c r="HPD348" s="182"/>
      <c r="HPE348" s="182"/>
      <c r="HPF348" s="182"/>
      <c r="HPG348" s="182"/>
      <c r="HPH348" s="182"/>
      <c r="HPI348" s="182"/>
      <c r="HPJ348" s="182"/>
      <c r="HPK348" s="182"/>
      <c r="HPL348" s="182"/>
      <c r="HPM348" s="182"/>
      <c r="HPN348" s="182"/>
      <c r="HPO348" s="182"/>
      <c r="HPP348" s="182"/>
      <c r="HPQ348" s="182"/>
      <c r="HPR348" s="182"/>
      <c r="HPS348" s="182"/>
      <c r="HPT348" s="182"/>
      <c r="HPU348" s="182"/>
      <c r="HPV348" s="182"/>
      <c r="HPW348" s="182"/>
      <c r="HPX348" s="182"/>
      <c r="HPY348" s="182"/>
      <c r="HPZ348" s="182"/>
      <c r="HQA348" s="182"/>
      <c r="HQB348" s="182"/>
      <c r="HQC348" s="182"/>
      <c r="HQD348" s="182"/>
      <c r="HQE348" s="182"/>
      <c r="HQF348" s="182"/>
      <c r="HQG348" s="182"/>
      <c r="HQH348" s="182"/>
      <c r="HQI348" s="182"/>
      <c r="HQJ348" s="182"/>
      <c r="HQK348" s="182"/>
      <c r="HQL348" s="182"/>
      <c r="HQM348" s="182"/>
      <c r="HQN348" s="182"/>
      <c r="HQO348" s="182"/>
      <c r="HQP348" s="182"/>
      <c r="HQQ348" s="182"/>
      <c r="HQR348" s="182"/>
      <c r="HQS348" s="182"/>
      <c r="HQT348" s="182"/>
      <c r="HQU348" s="182"/>
      <c r="HQV348" s="182"/>
      <c r="HQW348" s="182"/>
      <c r="HQX348" s="182"/>
      <c r="HQY348" s="182"/>
      <c r="HQZ348" s="182"/>
      <c r="HRA348" s="182"/>
      <c r="HRB348" s="182"/>
      <c r="HRC348" s="182"/>
      <c r="HRD348" s="182"/>
      <c r="HRE348" s="182"/>
      <c r="HRF348" s="182"/>
      <c r="HRG348" s="182"/>
      <c r="HRH348" s="182"/>
      <c r="HRI348" s="182"/>
      <c r="HRJ348" s="182"/>
      <c r="HRK348" s="182"/>
      <c r="HRL348" s="182"/>
      <c r="HRM348" s="182"/>
      <c r="HRN348" s="182"/>
      <c r="HRO348" s="182"/>
      <c r="HRP348" s="182"/>
      <c r="HRQ348" s="182"/>
      <c r="HRR348" s="182"/>
      <c r="HRS348" s="182"/>
      <c r="HRT348" s="182"/>
      <c r="HRU348" s="182"/>
      <c r="HRV348" s="182"/>
      <c r="HRW348" s="182"/>
      <c r="HRX348" s="182"/>
      <c r="HRY348" s="182"/>
      <c r="HRZ348" s="182"/>
      <c r="HSA348" s="182"/>
      <c r="HSB348" s="182"/>
      <c r="HSC348" s="182"/>
      <c r="HSD348" s="182"/>
      <c r="HSE348" s="182"/>
      <c r="HSF348" s="182"/>
      <c r="HSG348" s="182"/>
      <c r="HSH348" s="182"/>
      <c r="HSI348" s="182"/>
      <c r="HSJ348" s="182"/>
      <c r="HSK348" s="182"/>
      <c r="HSL348" s="182"/>
      <c r="HSM348" s="182"/>
      <c r="HSN348" s="182"/>
      <c r="HSO348" s="182"/>
      <c r="HSP348" s="182"/>
      <c r="HSQ348" s="182"/>
      <c r="HSR348" s="182"/>
      <c r="HSS348" s="182"/>
      <c r="HST348" s="182"/>
      <c r="HSU348" s="182"/>
      <c r="HSV348" s="182"/>
      <c r="HSW348" s="182"/>
      <c r="HSX348" s="182"/>
      <c r="HSY348" s="182"/>
      <c r="HSZ348" s="182"/>
      <c r="HTA348" s="182"/>
      <c r="HTB348" s="182"/>
      <c r="HTC348" s="182"/>
      <c r="HTD348" s="182"/>
      <c r="HTE348" s="182"/>
      <c r="HTF348" s="182"/>
      <c r="HTG348" s="182"/>
      <c r="HTH348" s="182"/>
      <c r="HTI348" s="182"/>
      <c r="HTJ348" s="182"/>
      <c r="HTK348" s="182"/>
      <c r="HTL348" s="182"/>
      <c r="HTM348" s="182"/>
      <c r="HTN348" s="182"/>
      <c r="HTO348" s="182"/>
      <c r="HTP348" s="182"/>
      <c r="HTQ348" s="182"/>
      <c r="HTR348" s="182"/>
      <c r="HTS348" s="182"/>
      <c r="HTT348" s="182"/>
      <c r="HTU348" s="182"/>
      <c r="HTV348" s="182"/>
      <c r="HTW348" s="182"/>
      <c r="HTX348" s="182"/>
      <c r="HTY348" s="182"/>
      <c r="HTZ348" s="182"/>
      <c r="HUA348" s="182"/>
      <c r="HUB348" s="182"/>
      <c r="HUC348" s="182"/>
      <c r="HUD348" s="182"/>
      <c r="HUE348" s="182"/>
      <c r="HUF348" s="182"/>
      <c r="HUG348" s="182"/>
      <c r="HUH348" s="182"/>
      <c r="HUI348" s="182"/>
      <c r="HUJ348" s="182"/>
      <c r="HUK348" s="182"/>
      <c r="HUL348" s="182"/>
      <c r="HUM348" s="182"/>
      <c r="HUN348" s="182"/>
      <c r="HUO348" s="182"/>
      <c r="HUP348" s="182"/>
      <c r="HUQ348" s="182"/>
      <c r="HUR348" s="182"/>
      <c r="HUS348" s="182"/>
      <c r="HUT348" s="182"/>
      <c r="HUU348" s="182"/>
      <c r="HUV348" s="182"/>
      <c r="HUW348" s="182"/>
      <c r="HUX348" s="182"/>
      <c r="HUY348" s="182"/>
      <c r="HUZ348" s="182"/>
      <c r="HVA348" s="182"/>
      <c r="HVB348" s="182"/>
      <c r="HVC348" s="182"/>
      <c r="HVD348" s="182"/>
      <c r="HVE348" s="182"/>
      <c r="HVF348" s="182"/>
      <c r="HVG348" s="182"/>
      <c r="HVH348" s="182"/>
      <c r="HVI348" s="182"/>
      <c r="HVJ348" s="182"/>
      <c r="HVK348" s="182"/>
      <c r="HVL348" s="182"/>
      <c r="HVM348" s="182"/>
      <c r="HVN348" s="182"/>
      <c r="HVO348" s="182"/>
      <c r="HVP348" s="182"/>
      <c r="HVQ348" s="182"/>
      <c r="HVR348" s="182"/>
      <c r="HVS348" s="182"/>
      <c r="HVT348" s="182"/>
      <c r="HVU348" s="182"/>
      <c r="HVV348" s="182"/>
      <c r="HVW348" s="182"/>
      <c r="HVX348" s="182"/>
      <c r="HVY348" s="182"/>
      <c r="HVZ348" s="182"/>
      <c r="HWA348" s="182"/>
      <c r="HWB348" s="182"/>
      <c r="HWC348" s="182"/>
      <c r="HWD348" s="182"/>
      <c r="HWE348" s="182"/>
      <c r="HWF348" s="182"/>
      <c r="HWG348" s="182"/>
      <c r="HWH348" s="182"/>
      <c r="HWI348" s="182"/>
      <c r="HWJ348" s="182"/>
      <c r="HWK348" s="182"/>
      <c r="HWL348" s="182"/>
      <c r="HWM348" s="182"/>
      <c r="HWN348" s="182"/>
      <c r="HWO348" s="182"/>
      <c r="HWP348" s="182"/>
      <c r="HWQ348" s="182"/>
      <c r="HWR348" s="182"/>
      <c r="HWS348" s="182"/>
      <c r="HWT348" s="182"/>
      <c r="HWU348" s="182"/>
      <c r="HWV348" s="182"/>
      <c r="HWW348" s="182"/>
      <c r="HWX348" s="182"/>
      <c r="HWY348" s="182"/>
      <c r="HWZ348" s="182"/>
      <c r="HXA348" s="182"/>
      <c r="HXB348" s="182"/>
      <c r="HXC348" s="182"/>
      <c r="HXD348" s="182"/>
      <c r="HXE348" s="182"/>
      <c r="HXF348" s="182"/>
      <c r="HXG348" s="182"/>
      <c r="HXH348" s="182"/>
      <c r="HXI348" s="182"/>
      <c r="HXJ348" s="182"/>
      <c r="HXK348" s="182"/>
      <c r="HXL348" s="182"/>
      <c r="HXM348" s="182"/>
      <c r="HXN348" s="182"/>
      <c r="HXO348" s="182"/>
      <c r="HXP348" s="182"/>
      <c r="HXQ348" s="182"/>
      <c r="HXR348" s="182"/>
      <c r="HXS348" s="182"/>
      <c r="HXT348" s="182"/>
      <c r="HXU348" s="182"/>
      <c r="HXV348" s="182"/>
      <c r="HXW348" s="182"/>
      <c r="HXX348" s="182"/>
      <c r="HXY348" s="182"/>
      <c r="HXZ348" s="182"/>
      <c r="HYA348" s="182"/>
      <c r="HYB348" s="182"/>
      <c r="HYC348" s="182"/>
      <c r="HYD348" s="182"/>
      <c r="HYE348" s="182"/>
      <c r="HYF348" s="182"/>
      <c r="HYG348" s="182"/>
      <c r="HYH348" s="182"/>
      <c r="HYI348" s="182"/>
      <c r="HYJ348" s="182"/>
      <c r="HYK348" s="182"/>
      <c r="HYL348" s="182"/>
      <c r="HYM348" s="182"/>
      <c r="HYN348" s="182"/>
      <c r="HYO348" s="182"/>
      <c r="HYP348" s="182"/>
      <c r="HYQ348" s="182"/>
      <c r="HYR348" s="182"/>
      <c r="HYS348" s="182"/>
      <c r="HYT348" s="182"/>
      <c r="HYU348" s="182"/>
      <c r="HYV348" s="182"/>
      <c r="HYW348" s="182"/>
      <c r="HYX348" s="182"/>
      <c r="HYY348" s="182"/>
      <c r="HYZ348" s="182"/>
      <c r="HZA348" s="182"/>
      <c r="HZB348" s="182"/>
      <c r="HZC348" s="182"/>
      <c r="HZD348" s="182"/>
      <c r="HZE348" s="182"/>
      <c r="HZF348" s="182"/>
      <c r="HZG348" s="182"/>
      <c r="HZH348" s="182"/>
      <c r="HZI348" s="182"/>
      <c r="HZJ348" s="182"/>
      <c r="HZK348" s="182"/>
      <c r="HZL348" s="182"/>
      <c r="HZM348" s="182"/>
      <c r="HZN348" s="182"/>
      <c r="HZO348" s="182"/>
      <c r="HZP348" s="182"/>
      <c r="HZQ348" s="182"/>
      <c r="HZR348" s="182"/>
      <c r="HZS348" s="182"/>
      <c r="HZT348" s="182"/>
      <c r="HZU348" s="182"/>
      <c r="HZV348" s="182"/>
      <c r="HZW348" s="182"/>
      <c r="HZX348" s="182"/>
      <c r="HZY348" s="182"/>
      <c r="HZZ348" s="182"/>
      <c r="IAA348" s="182"/>
      <c r="IAB348" s="182"/>
      <c r="IAC348" s="182"/>
      <c r="IAD348" s="182"/>
      <c r="IAE348" s="182"/>
      <c r="IAF348" s="182"/>
      <c r="IAG348" s="182"/>
      <c r="IAH348" s="182"/>
      <c r="IAI348" s="182"/>
      <c r="IAJ348" s="182"/>
      <c r="IAK348" s="182"/>
      <c r="IAL348" s="182"/>
      <c r="IAM348" s="182"/>
      <c r="IAN348" s="182"/>
      <c r="IAO348" s="182"/>
      <c r="IAP348" s="182"/>
      <c r="IAQ348" s="182"/>
      <c r="IAR348" s="182"/>
      <c r="IAS348" s="182"/>
      <c r="IAT348" s="182"/>
      <c r="IAU348" s="182"/>
      <c r="IAV348" s="182"/>
      <c r="IAW348" s="182"/>
      <c r="IAX348" s="182"/>
      <c r="IAY348" s="182"/>
      <c r="IAZ348" s="182"/>
      <c r="IBA348" s="182"/>
      <c r="IBB348" s="182"/>
      <c r="IBC348" s="182"/>
      <c r="IBD348" s="182"/>
      <c r="IBE348" s="182"/>
      <c r="IBF348" s="182"/>
      <c r="IBG348" s="182"/>
      <c r="IBH348" s="182"/>
      <c r="IBI348" s="182"/>
      <c r="IBJ348" s="182"/>
      <c r="IBK348" s="182"/>
      <c r="IBL348" s="182"/>
      <c r="IBM348" s="182"/>
      <c r="IBN348" s="182"/>
      <c r="IBO348" s="182"/>
      <c r="IBP348" s="182"/>
      <c r="IBQ348" s="182"/>
      <c r="IBR348" s="182"/>
      <c r="IBS348" s="182"/>
      <c r="IBT348" s="182"/>
      <c r="IBU348" s="182"/>
      <c r="IBV348" s="182"/>
      <c r="IBW348" s="182"/>
      <c r="IBX348" s="182"/>
      <c r="IBY348" s="182"/>
      <c r="IBZ348" s="182"/>
      <c r="ICA348" s="182"/>
      <c r="ICB348" s="182"/>
      <c r="ICC348" s="182"/>
      <c r="ICD348" s="182"/>
      <c r="ICE348" s="182"/>
      <c r="ICF348" s="182"/>
      <c r="ICG348" s="182"/>
      <c r="ICH348" s="182"/>
      <c r="ICI348" s="182"/>
      <c r="ICJ348" s="182"/>
      <c r="ICK348" s="182"/>
      <c r="ICL348" s="182"/>
      <c r="ICM348" s="182"/>
      <c r="ICN348" s="182"/>
      <c r="ICO348" s="182"/>
      <c r="ICP348" s="182"/>
      <c r="ICQ348" s="182"/>
      <c r="ICR348" s="182"/>
      <c r="ICS348" s="182"/>
      <c r="ICT348" s="182"/>
      <c r="ICU348" s="182"/>
      <c r="ICV348" s="182"/>
      <c r="ICW348" s="182"/>
      <c r="ICX348" s="182"/>
      <c r="ICY348" s="182"/>
      <c r="ICZ348" s="182"/>
      <c r="IDA348" s="182"/>
      <c r="IDB348" s="182"/>
      <c r="IDC348" s="182"/>
      <c r="IDD348" s="182"/>
      <c r="IDE348" s="182"/>
      <c r="IDF348" s="182"/>
      <c r="IDG348" s="182"/>
      <c r="IDH348" s="182"/>
      <c r="IDI348" s="182"/>
      <c r="IDJ348" s="182"/>
      <c r="IDK348" s="182"/>
      <c r="IDL348" s="182"/>
      <c r="IDM348" s="182"/>
      <c r="IDN348" s="182"/>
      <c r="IDO348" s="182"/>
      <c r="IDP348" s="182"/>
      <c r="IDQ348" s="182"/>
      <c r="IDR348" s="182"/>
      <c r="IDS348" s="182"/>
      <c r="IDT348" s="182"/>
      <c r="IDU348" s="182"/>
      <c r="IDV348" s="182"/>
      <c r="IDW348" s="182"/>
      <c r="IDX348" s="182"/>
      <c r="IDY348" s="182"/>
      <c r="IDZ348" s="182"/>
      <c r="IEA348" s="182"/>
      <c r="IEB348" s="182"/>
      <c r="IEC348" s="182"/>
      <c r="IED348" s="182"/>
      <c r="IEE348" s="182"/>
      <c r="IEF348" s="182"/>
      <c r="IEG348" s="182"/>
      <c r="IEH348" s="182"/>
      <c r="IEI348" s="182"/>
      <c r="IEJ348" s="182"/>
      <c r="IEK348" s="182"/>
      <c r="IEL348" s="182"/>
      <c r="IEM348" s="182"/>
      <c r="IEN348" s="182"/>
      <c r="IEO348" s="182"/>
      <c r="IEP348" s="182"/>
      <c r="IEQ348" s="182"/>
      <c r="IER348" s="182"/>
      <c r="IES348" s="182"/>
      <c r="IET348" s="182"/>
      <c r="IEU348" s="182"/>
      <c r="IEV348" s="182"/>
      <c r="IEW348" s="182"/>
      <c r="IEX348" s="182"/>
      <c r="IEY348" s="182"/>
      <c r="IEZ348" s="182"/>
      <c r="IFA348" s="182"/>
      <c r="IFB348" s="182"/>
      <c r="IFC348" s="182"/>
      <c r="IFD348" s="182"/>
      <c r="IFE348" s="182"/>
      <c r="IFF348" s="182"/>
      <c r="IFG348" s="182"/>
      <c r="IFH348" s="182"/>
      <c r="IFI348" s="182"/>
      <c r="IFJ348" s="182"/>
      <c r="IFK348" s="182"/>
      <c r="IFL348" s="182"/>
      <c r="IFM348" s="182"/>
      <c r="IFN348" s="182"/>
      <c r="IFO348" s="182"/>
      <c r="IFP348" s="182"/>
      <c r="IFQ348" s="182"/>
      <c r="IFR348" s="182"/>
      <c r="IFS348" s="182"/>
      <c r="IFT348" s="182"/>
      <c r="IFU348" s="182"/>
      <c r="IFV348" s="182"/>
      <c r="IFW348" s="182"/>
      <c r="IFX348" s="182"/>
      <c r="IFY348" s="182"/>
      <c r="IFZ348" s="182"/>
      <c r="IGA348" s="182"/>
      <c r="IGB348" s="182"/>
      <c r="IGC348" s="182"/>
      <c r="IGD348" s="182"/>
      <c r="IGE348" s="182"/>
      <c r="IGF348" s="182"/>
      <c r="IGG348" s="182"/>
      <c r="IGH348" s="182"/>
      <c r="IGI348" s="182"/>
      <c r="IGJ348" s="182"/>
      <c r="IGK348" s="182"/>
      <c r="IGL348" s="182"/>
      <c r="IGM348" s="182"/>
      <c r="IGN348" s="182"/>
      <c r="IGO348" s="182"/>
      <c r="IGP348" s="182"/>
      <c r="IGQ348" s="182"/>
      <c r="IGR348" s="182"/>
      <c r="IGS348" s="182"/>
      <c r="IGT348" s="182"/>
      <c r="IGU348" s="182"/>
      <c r="IGV348" s="182"/>
      <c r="IGW348" s="182"/>
      <c r="IGX348" s="182"/>
      <c r="IGY348" s="182"/>
      <c r="IGZ348" s="182"/>
      <c r="IHA348" s="182"/>
      <c r="IHB348" s="182"/>
      <c r="IHC348" s="182"/>
      <c r="IHD348" s="182"/>
      <c r="IHE348" s="182"/>
      <c r="IHF348" s="182"/>
      <c r="IHG348" s="182"/>
      <c r="IHH348" s="182"/>
      <c r="IHI348" s="182"/>
      <c r="IHJ348" s="182"/>
      <c r="IHK348" s="182"/>
      <c r="IHL348" s="182"/>
      <c r="IHM348" s="182"/>
      <c r="IHN348" s="182"/>
      <c r="IHO348" s="182"/>
      <c r="IHP348" s="182"/>
      <c r="IHQ348" s="182"/>
      <c r="IHR348" s="182"/>
      <c r="IHS348" s="182"/>
      <c r="IHT348" s="182"/>
      <c r="IHU348" s="182"/>
      <c r="IHV348" s="182"/>
      <c r="IHW348" s="182"/>
      <c r="IHX348" s="182"/>
      <c r="IHY348" s="182"/>
      <c r="IHZ348" s="182"/>
      <c r="IIA348" s="182"/>
      <c r="IIB348" s="182"/>
      <c r="IIC348" s="182"/>
      <c r="IID348" s="182"/>
      <c r="IIE348" s="182"/>
      <c r="IIF348" s="182"/>
      <c r="IIG348" s="182"/>
      <c r="IIH348" s="182"/>
      <c r="III348" s="182"/>
      <c r="IIJ348" s="182"/>
      <c r="IIK348" s="182"/>
      <c r="IIL348" s="182"/>
      <c r="IIM348" s="182"/>
      <c r="IIN348" s="182"/>
      <c r="IIO348" s="182"/>
      <c r="IIP348" s="182"/>
      <c r="IIQ348" s="182"/>
      <c r="IIR348" s="182"/>
      <c r="IIS348" s="182"/>
      <c r="IIT348" s="182"/>
      <c r="IIU348" s="182"/>
      <c r="IIV348" s="182"/>
      <c r="IIW348" s="182"/>
      <c r="IIX348" s="182"/>
      <c r="IIY348" s="182"/>
      <c r="IIZ348" s="182"/>
      <c r="IJA348" s="182"/>
      <c r="IJB348" s="182"/>
      <c r="IJC348" s="182"/>
      <c r="IJD348" s="182"/>
      <c r="IJE348" s="182"/>
      <c r="IJF348" s="182"/>
      <c r="IJG348" s="182"/>
      <c r="IJH348" s="182"/>
      <c r="IJI348" s="182"/>
      <c r="IJJ348" s="182"/>
      <c r="IJK348" s="182"/>
      <c r="IJL348" s="182"/>
      <c r="IJM348" s="182"/>
      <c r="IJN348" s="182"/>
      <c r="IJO348" s="182"/>
      <c r="IJP348" s="182"/>
      <c r="IJQ348" s="182"/>
      <c r="IJR348" s="182"/>
      <c r="IJS348" s="182"/>
      <c r="IJT348" s="182"/>
      <c r="IJU348" s="182"/>
      <c r="IJV348" s="182"/>
      <c r="IJW348" s="182"/>
      <c r="IJX348" s="182"/>
      <c r="IJY348" s="182"/>
      <c r="IJZ348" s="182"/>
      <c r="IKA348" s="182"/>
      <c r="IKB348" s="182"/>
      <c r="IKC348" s="182"/>
      <c r="IKD348" s="182"/>
      <c r="IKE348" s="182"/>
      <c r="IKF348" s="182"/>
      <c r="IKG348" s="182"/>
      <c r="IKH348" s="182"/>
      <c r="IKI348" s="182"/>
      <c r="IKJ348" s="182"/>
      <c r="IKK348" s="182"/>
      <c r="IKL348" s="182"/>
      <c r="IKM348" s="182"/>
      <c r="IKN348" s="182"/>
      <c r="IKO348" s="182"/>
      <c r="IKP348" s="182"/>
      <c r="IKQ348" s="182"/>
      <c r="IKR348" s="182"/>
      <c r="IKS348" s="182"/>
      <c r="IKT348" s="182"/>
      <c r="IKU348" s="182"/>
      <c r="IKV348" s="182"/>
      <c r="IKW348" s="182"/>
      <c r="IKX348" s="182"/>
      <c r="IKY348" s="182"/>
      <c r="IKZ348" s="182"/>
      <c r="ILA348" s="182"/>
      <c r="ILB348" s="182"/>
      <c r="ILC348" s="182"/>
      <c r="ILD348" s="182"/>
      <c r="ILE348" s="182"/>
      <c r="ILF348" s="182"/>
      <c r="ILG348" s="182"/>
      <c r="ILH348" s="182"/>
      <c r="ILI348" s="182"/>
      <c r="ILJ348" s="182"/>
      <c r="ILK348" s="182"/>
      <c r="ILL348" s="182"/>
      <c r="ILM348" s="182"/>
      <c r="ILN348" s="182"/>
      <c r="ILO348" s="182"/>
      <c r="ILP348" s="182"/>
      <c r="ILQ348" s="182"/>
      <c r="ILR348" s="182"/>
      <c r="ILS348" s="182"/>
      <c r="ILT348" s="182"/>
      <c r="ILU348" s="182"/>
      <c r="ILV348" s="182"/>
      <c r="ILW348" s="182"/>
      <c r="ILX348" s="182"/>
      <c r="ILY348" s="182"/>
      <c r="ILZ348" s="182"/>
      <c r="IMA348" s="182"/>
      <c r="IMB348" s="182"/>
      <c r="IMC348" s="182"/>
      <c r="IMD348" s="182"/>
      <c r="IME348" s="182"/>
      <c r="IMF348" s="182"/>
      <c r="IMG348" s="182"/>
      <c r="IMH348" s="182"/>
      <c r="IMI348" s="182"/>
      <c r="IMJ348" s="182"/>
      <c r="IMK348" s="182"/>
      <c r="IML348" s="182"/>
      <c r="IMM348" s="182"/>
      <c r="IMN348" s="182"/>
      <c r="IMO348" s="182"/>
      <c r="IMP348" s="182"/>
      <c r="IMQ348" s="182"/>
      <c r="IMR348" s="182"/>
      <c r="IMS348" s="182"/>
      <c r="IMT348" s="182"/>
      <c r="IMU348" s="182"/>
      <c r="IMV348" s="182"/>
      <c r="IMW348" s="182"/>
      <c r="IMX348" s="182"/>
      <c r="IMY348" s="182"/>
      <c r="IMZ348" s="182"/>
      <c r="INA348" s="182"/>
      <c r="INB348" s="182"/>
      <c r="INC348" s="182"/>
      <c r="IND348" s="182"/>
      <c r="INE348" s="182"/>
      <c r="INF348" s="182"/>
      <c r="ING348" s="182"/>
      <c r="INH348" s="182"/>
      <c r="INI348" s="182"/>
      <c r="INJ348" s="182"/>
      <c r="INK348" s="182"/>
      <c r="INL348" s="182"/>
      <c r="INM348" s="182"/>
      <c r="INN348" s="182"/>
      <c r="INO348" s="182"/>
      <c r="INP348" s="182"/>
      <c r="INQ348" s="182"/>
      <c r="INR348" s="182"/>
      <c r="INS348" s="182"/>
      <c r="INT348" s="182"/>
      <c r="INU348" s="182"/>
      <c r="INV348" s="182"/>
      <c r="INW348" s="182"/>
      <c r="INX348" s="182"/>
      <c r="INY348" s="182"/>
      <c r="INZ348" s="182"/>
      <c r="IOA348" s="182"/>
      <c r="IOB348" s="182"/>
      <c r="IOC348" s="182"/>
      <c r="IOD348" s="182"/>
      <c r="IOE348" s="182"/>
      <c r="IOF348" s="182"/>
      <c r="IOG348" s="182"/>
      <c r="IOH348" s="182"/>
      <c r="IOI348" s="182"/>
      <c r="IOJ348" s="182"/>
      <c r="IOK348" s="182"/>
      <c r="IOL348" s="182"/>
      <c r="IOM348" s="182"/>
      <c r="ION348" s="182"/>
      <c r="IOO348" s="182"/>
      <c r="IOP348" s="182"/>
      <c r="IOQ348" s="182"/>
      <c r="IOR348" s="182"/>
      <c r="IOS348" s="182"/>
      <c r="IOT348" s="182"/>
      <c r="IOU348" s="182"/>
      <c r="IOV348" s="182"/>
      <c r="IOW348" s="182"/>
      <c r="IOX348" s="182"/>
      <c r="IOY348" s="182"/>
      <c r="IOZ348" s="182"/>
      <c r="IPA348" s="182"/>
      <c r="IPB348" s="182"/>
      <c r="IPC348" s="182"/>
      <c r="IPD348" s="182"/>
      <c r="IPE348" s="182"/>
      <c r="IPF348" s="182"/>
      <c r="IPG348" s="182"/>
      <c r="IPH348" s="182"/>
      <c r="IPI348" s="182"/>
      <c r="IPJ348" s="182"/>
      <c r="IPK348" s="182"/>
      <c r="IPL348" s="182"/>
      <c r="IPM348" s="182"/>
      <c r="IPN348" s="182"/>
      <c r="IPO348" s="182"/>
      <c r="IPP348" s="182"/>
      <c r="IPQ348" s="182"/>
      <c r="IPR348" s="182"/>
      <c r="IPS348" s="182"/>
      <c r="IPT348" s="182"/>
      <c r="IPU348" s="182"/>
      <c r="IPV348" s="182"/>
      <c r="IPW348" s="182"/>
      <c r="IPX348" s="182"/>
      <c r="IPY348" s="182"/>
      <c r="IPZ348" s="182"/>
      <c r="IQA348" s="182"/>
      <c r="IQB348" s="182"/>
      <c r="IQC348" s="182"/>
      <c r="IQD348" s="182"/>
      <c r="IQE348" s="182"/>
      <c r="IQF348" s="182"/>
      <c r="IQG348" s="182"/>
      <c r="IQH348" s="182"/>
      <c r="IQI348" s="182"/>
      <c r="IQJ348" s="182"/>
      <c r="IQK348" s="182"/>
      <c r="IQL348" s="182"/>
      <c r="IQM348" s="182"/>
      <c r="IQN348" s="182"/>
      <c r="IQO348" s="182"/>
      <c r="IQP348" s="182"/>
      <c r="IQQ348" s="182"/>
      <c r="IQR348" s="182"/>
      <c r="IQS348" s="182"/>
      <c r="IQT348" s="182"/>
      <c r="IQU348" s="182"/>
      <c r="IQV348" s="182"/>
      <c r="IQW348" s="182"/>
      <c r="IQX348" s="182"/>
      <c r="IQY348" s="182"/>
      <c r="IQZ348" s="182"/>
      <c r="IRA348" s="182"/>
      <c r="IRB348" s="182"/>
      <c r="IRC348" s="182"/>
      <c r="IRD348" s="182"/>
      <c r="IRE348" s="182"/>
      <c r="IRF348" s="182"/>
      <c r="IRG348" s="182"/>
      <c r="IRH348" s="182"/>
      <c r="IRI348" s="182"/>
      <c r="IRJ348" s="182"/>
      <c r="IRK348" s="182"/>
      <c r="IRL348" s="182"/>
      <c r="IRM348" s="182"/>
      <c r="IRN348" s="182"/>
      <c r="IRO348" s="182"/>
      <c r="IRP348" s="182"/>
      <c r="IRQ348" s="182"/>
      <c r="IRR348" s="182"/>
      <c r="IRS348" s="182"/>
      <c r="IRT348" s="182"/>
      <c r="IRU348" s="182"/>
      <c r="IRV348" s="182"/>
      <c r="IRW348" s="182"/>
      <c r="IRX348" s="182"/>
      <c r="IRY348" s="182"/>
      <c r="IRZ348" s="182"/>
      <c r="ISA348" s="182"/>
      <c r="ISB348" s="182"/>
      <c r="ISC348" s="182"/>
      <c r="ISD348" s="182"/>
      <c r="ISE348" s="182"/>
      <c r="ISF348" s="182"/>
      <c r="ISG348" s="182"/>
      <c r="ISH348" s="182"/>
      <c r="ISI348" s="182"/>
      <c r="ISJ348" s="182"/>
      <c r="ISK348" s="182"/>
      <c r="ISL348" s="182"/>
      <c r="ISM348" s="182"/>
      <c r="ISN348" s="182"/>
      <c r="ISO348" s="182"/>
      <c r="ISP348" s="182"/>
      <c r="ISQ348" s="182"/>
      <c r="ISR348" s="182"/>
      <c r="ISS348" s="182"/>
      <c r="IST348" s="182"/>
      <c r="ISU348" s="182"/>
      <c r="ISV348" s="182"/>
      <c r="ISW348" s="182"/>
      <c r="ISX348" s="182"/>
      <c r="ISY348" s="182"/>
      <c r="ISZ348" s="182"/>
      <c r="ITA348" s="182"/>
      <c r="ITB348" s="182"/>
      <c r="ITC348" s="182"/>
      <c r="ITD348" s="182"/>
      <c r="ITE348" s="182"/>
      <c r="ITF348" s="182"/>
      <c r="ITG348" s="182"/>
      <c r="ITH348" s="182"/>
      <c r="ITI348" s="182"/>
      <c r="ITJ348" s="182"/>
      <c r="ITK348" s="182"/>
      <c r="ITL348" s="182"/>
      <c r="ITM348" s="182"/>
      <c r="ITN348" s="182"/>
      <c r="ITO348" s="182"/>
      <c r="ITP348" s="182"/>
      <c r="ITQ348" s="182"/>
      <c r="ITR348" s="182"/>
      <c r="ITS348" s="182"/>
      <c r="ITT348" s="182"/>
      <c r="ITU348" s="182"/>
      <c r="ITV348" s="182"/>
      <c r="ITW348" s="182"/>
      <c r="ITX348" s="182"/>
      <c r="ITY348" s="182"/>
      <c r="ITZ348" s="182"/>
      <c r="IUA348" s="182"/>
      <c r="IUB348" s="182"/>
      <c r="IUC348" s="182"/>
      <c r="IUD348" s="182"/>
      <c r="IUE348" s="182"/>
      <c r="IUF348" s="182"/>
      <c r="IUG348" s="182"/>
      <c r="IUH348" s="182"/>
      <c r="IUI348" s="182"/>
      <c r="IUJ348" s="182"/>
      <c r="IUK348" s="182"/>
      <c r="IUL348" s="182"/>
      <c r="IUM348" s="182"/>
      <c r="IUN348" s="182"/>
      <c r="IUO348" s="182"/>
      <c r="IUP348" s="182"/>
      <c r="IUQ348" s="182"/>
      <c r="IUR348" s="182"/>
      <c r="IUS348" s="182"/>
      <c r="IUT348" s="182"/>
      <c r="IUU348" s="182"/>
      <c r="IUV348" s="182"/>
      <c r="IUW348" s="182"/>
      <c r="IUX348" s="182"/>
      <c r="IUY348" s="182"/>
      <c r="IUZ348" s="182"/>
      <c r="IVA348" s="182"/>
      <c r="IVB348" s="182"/>
      <c r="IVC348" s="182"/>
      <c r="IVD348" s="182"/>
      <c r="IVE348" s="182"/>
      <c r="IVF348" s="182"/>
      <c r="IVG348" s="182"/>
      <c r="IVH348" s="182"/>
      <c r="IVI348" s="182"/>
      <c r="IVJ348" s="182"/>
      <c r="IVK348" s="182"/>
      <c r="IVL348" s="182"/>
      <c r="IVM348" s="182"/>
      <c r="IVN348" s="182"/>
      <c r="IVO348" s="182"/>
      <c r="IVP348" s="182"/>
      <c r="IVQ348" s="182"/>
      <c r="IVR348" s="182"/>
      <c r="IVS348" s="182"/>
      <c r="IVT348" s="182"/>
      <c r="IVU348" s="182"/>
      <c r="IVV348" s="182"/>
      <c r="IVW348" s="182"/>
      <c r="IVX348" s="182"/>
      <c r="IVY348" s="182"/>
      <c r="IVZ348" s="182"/>
      <c r="IWA348" s="182"/>
      <c r="IWB348" s="182"/>
      <c r="IWC348" s="182"/>
      <c r="IWD348" s="182"/>
      <c r="IWE348" s="182"/>
      <c r="IWF348" s="182"/>
      <c r="IWG348" s="182"/>
      <c r="IWH348" s="182"/>
      <c r="IWI348" s="182"/>
      <c r="IWJ348" s="182"/>
      <c r="IWK348" s="182"/>
      <c r="IWL348" s="182"/>
      <c r="IWM348" s="182"/>
      <c r="IWN348" s="182"/>
      <c r="IWO348" s="182"/>
      <c r="IWP348" s="182"/>
      <c r="IWQ348" s="182"/>
      <c r="IWR348" s="182"/>
      <c r="IWS348" s="182"/>
      <c r="IWT348" s="182"/>
      <c r="IWU348" s="182"/>
      <c r="IWV348" s="182"/>
      <c r="IWW348" s="182"/>
      <c r="IWX348" s="182"/>
      <c r="IWY348" s="182"/>
      <c r="IWZ348" s="182"/>
      <c r="IXA348" s="182"/>
      <c r="IXB348" s="182"/>
      <c r="IXC348" s="182"/>
      <c r="IXD348" s="182"/>
      <c r="IXE348" s="182"/>
      <c r="IXF348" s="182"/>
      <c r="IXG348" s="182"/>
      <c r="IXH348" s="182"/>
      <c r="IXI348" s="182"/>
      <c r="IXJ348" s="182"/>
      <c r="IXK348" s="182"/>
      <c r="IXL348" s="182"/>
      <c r="IXM348" s="182"/>
      <c r="IXN348" s="182"/>
      <c r="IXO348" s="182"/>
      <c r="IXP348" s="182"/>
      <c r="IXQ348" s="182"/>
      <c r="IXR348" s="182"/>
      <c r="IXS348" s="182"/>
      <c r="IXT348" s="182"/>
      <c r="IXU348" s="182"/>
      <c r="IXV348" s="182"/>
      <c r="IXW348" s="182"/>
      <c r="IXX348" s="182"/>
      <c r="IXY348" s="182"/>
      <c r="IXZ348" s="182"/>
      <c r="IYA348" s="182"/>
      <c r="IYB348" s="182"/>
      <c r="IYC348" s="182"/>
      <c r="IYD348" s="182"/>
      <c r="IYE348" s="182"/>
      <c r="IYF348" s="182"/>
      <c r="IYG348" s="182"/>
      <c r="IYH348" s="182"/>
      <c r="IYI348" s="182"/>
      <c r="IYJ348" s="182"/>
      <c r="IYK348" s="182"/>
      <c r="IYL348" s="182"/>
      <c r="IYM348" s="182"/>
      <c r="IYN348" s="182"/>
      <c r="IYO348" s="182"/>
      <c r="IYP348" s="182"/>
      <c r="IYQ348" s="182"/>
      <c r="IYR348" s="182"/>
      <c r="IYS348" s="182"/>
      <c r="IYT348" s="182"/>
      <c r="IYU348" s="182"/>
      <c r="IYV348" s="182"/>
      <c r="IYW348" s="182"/>
      <c r="IYX348" s="182"/>
      <c r="IYY348" s="182"/>
      <c r="IYZ348" s="182"/>
      <c r="IZA348" s="182"/>
      <c r="IZB348" s="182"/>
      <c r="IZC348" s="182"/>
      <c r="IZD348" s="182"/>
      <c r="IZE348" s="182"/>
      <c r="IZF348" s="182"/>
      <c r="IZG348" s="182"/>
      <c r="IZH348" s="182"/>
      <c r="IZI348" s="182"/>
      <c r="IZJ348" s="182"/>
      <c r="IZK348" s="182"/>
      <c r="IZL348" s="182"/>
      <c r="IZM348" s="182"/>
      <c r="IZN348" s="182"/>
      <c r="IZO348" s="182"/>
      <c r="IZP348" s="182"/>
      <c r="IZQ348" s="182"/>
      <c r="IZR348" s="182"/>
      <c r="IZS348" s="182"/>
      <c r="IZT348" s="182"/>
      <c r="IZU348" s="182"/>
      <c r="IZV348" s="182"/>
      <c r="IZW348" s="182"/>
      <c r="IZX348" s="182"/>
      <c r="IZY348" s="182"/>
      <c r="IZZ348" s="182"/>
      <c r="JAA348" s="182"/>
      <c r="JAB348" s="182"/>
      <c r="JAC348" s="182"/>
      <c r="JAD348" s="182"/>
      <c r="JAE348" s="182"/>
      <c r="JAF348" s="182"/>
      <c r="JAG348" s="182"/>
      <c r="JAH348" s="182"/>
      <c r="JAI348" s="182"/>
      <c r="JAJ348" s="182"/>
      <c r="JAK348" s="182"/>
      <c r="JAL348" s="182"/>
      <c r="JAM348" s="182"/>
      <c r="JAN348" s="182"/>
      <c r="JAO348" s="182"/>
      <c r="JAP348" s="182"/>
      <c r="JAQ348" s="182"/>
      <c r="JAR348" s="182"/>
      <c r="JAS348" s="182"/>
      <c r="JAT348" s="182"/>
      <c r="JAU348" s="182"/>
      <c r="JAV348" s="182"/>
      <c r="JAW348" s="182"/>
      <c r="JAX348" s="182"/>
      <c r="JAY348" s="182"/>
      <c r="JAZ348" s="182"/>
      <c r="JBA348" s="182"/>
      <c r="JBB348" s="182"/>
      <c r="JBC348" s="182"/>
      <c r="JBD348" s="182"/>
      <c r="JBE348" s="182"/>
      <c r="JBF348" s="182"/>
      <c r="JBG348" s="182"/>
      <c r="JBH348" s="182"/>
      <c r="JBI348" s="182"/>
      <c r="JBJ348" s="182"/>
      <c r="JBK348" s="182"/>
      <c r="JBL348" s="182"/>
      <c r="JBM348" s="182"/>
      <c r="JBN348" s="182"/>
      <c r="JBO348" s="182"/>
      <c r="JBP348" s="182"/>
      <c r="JBQ348" s="182"/>
      <c r="JBR348" s="182"/>
      <c r="JBS348" s="182"/>
      <c r="JBT348" s="182"/>
      <c r="JBU348" s="182"/>
      <c r="JBV348" s="182"/>
      <c r="JBW348" s="182"/>
      <c r="JBX348" s="182"/>
      <c r="JBY348" s="182"/>
      <c r="JBZ348" s="182"/>
      <c r="JCA348" s="182"/>
      <c r="JCB348" s="182"/>
      <c r="JCC348" s="182"/>
      <c r="JCD348" s="182"/>
      <c r="JCE348" s="182"/>
      <c r="JCF348" s="182"/>
      <c r="JCG348" s="182"/>
      <c r="JCH348" s="182"/>
      <c r="JCI348" s="182"/>
      <c r="JCJ348" s="182"/>
      <c r="JCK348" s="182"/>
      <c r="JCL348" s="182"/>
      <c r="JCM348" s="182"/>
      <c r="JCN348" s="182"/>
      <c r="JCO348" s="182"/>
      <c r="JCP348" s="182"/>
      <c r="JCQ348" s="182"/>
      <c r="JCR348" s="182"/>
      <c r="JCS348" s="182"/>
      <c r="JCT348" s="182"/>
      <c r="JCU348" s="182"/>
      <c r="JCV348" s="182"/>
      <c r="JCW348" s="182"/>
      <c r="JCX348" s="182"/>
      <c r="JCY348" s="182"/>
      <c r="JCZ348" s="182"/>
      <c r="JDA348" s="182"/>
      <c r="JDB348" s="182"/>
      <c r="JDC348" s="182"/>
      <c r="JDD348" s="182"/>
      <c r="JDE348" s="182"/>
      <c r="JDF348" s="182"/>
      <c r="JDG348" s="182"/>
      <c r="JDH348" s="182"/>
      <c r="JDI348" s="182"/>
      <c r="JDJ348" s="182"/>
      <c r="JDK348" s="182"/>
      <c r="JDL348" s="182"/>
      <c r="JDM348" s="182"/>
      <c r="JDN348" s="182"/>
      <c r="JDO348" s="182"/>
      <c r="JDP348" s="182"/>
      <c r="JDQ348" s="182"/>
      <c r="JDR348" s="182"/>
      <c r="JDS348" s="182"/>
      <c r="JDT348" s="182"/>
      <c r="JDU348" s="182"/>
      <c r="JDV348" s="182"/>
      <c r="JDW348" s="182"/>
      <c r="JDX348" s="182"/>
      <c r="JDY348" s="182"/>
      <c r="JDZ348" s="182"/>
      <c r="JEA348" s="182"/>
      <c r="JEB348" s="182"/>
      <c r="JEC348" s="182"/>
      <c r="JED348" s="182"/>
      <c r="JEE348" s="182"/>
      <c r="JEF348" s="182"/>
      <c r="JEG348" s="182"/>
      <c r="JEH348" s="182"/>
      <c r="JEI348" s="182"/>
      <c r="JEJ348" s="182"/>
      <c r="JEK348" s="182"/>
      <c r="JEL348" s="182"/>
      <c r="JEM348" s="182"/>
      <c r="JEN348" s="182"/>
      <c r="JEO348" s="182"/>
      <c r="JEP348" s="182"/>
      <c r="JEQ348" s="182"/>
      <c r="JER348" s="182"/>
      <c r="JES348" s="182"/>
      <c r="JET348" s="182"/>
      <c r="JEU348" s="182"/>
      <c r="JEV348" s="182"/>
      <c r="JEW348" s="182"/>
      <c r="JEX348" s="182"/>
      <c r="JEY348" s="182"/>
      <c r="JEZ348" s="182"/>
      <c r="JFA348" s="182"/>
      <c r="JFB348" s="182"/>
      <c r="JFC348" s="182"/>
      <c r="JFD348" s="182"/>
      <c r="JFE348" s="182"/>
      <c r="JFF348" s="182"/>
      <c r="JFG348" s="182"/>
      <c r="JFH348" s="182"/>
      <c r="JFI348" s="182"/>
      <c r="JFJ348" s="182"/>
      <c r="JFK348" s="182"/>
      <c r="JFL348" s="182"/>
      <c r="JFM348" s="182"/>
      <c r="JFN348" s="182"/>
      <c r="JFO348" s="182"/>
      <c r="JFP348" s="182"/>
      <c r="JFQ348" s="182"/>
      <c r="JFR348" s="182"/>
      <c r="JFS348" s="182"/>
      <c r="JFT348" s="182"/>
      <c r="JFU348" s="182"/>
      <c r="JFV348" s="182"/>
      <c r="JFW348" s="182"/>
      <c r="JFX348" s="182"/>
      <c r="JFY348" s="182"/>
      <c r="JFZ348" s="182"/>
      <c r="JGA348" s="182"/>
      <c r="JGB348" s="182"/>
      <c r="JGC348" s="182"/>
      <c r="JGD348" s="182"/>
      <c r="JGE348" s="182"/>
      <c r="JGF348" s="182"/>
      <c r="JGG348" s="182"/>
      <c r="JGH348" s="182"/>
      <c r="JGI348" s="182"/>
      <c r="JGJ348" s="182"/>
      <c r="JGK348" s="182"/>
      <c r="JGL348" s="182"/>
      <c r="JGM348" s="182"/>
      <c r="JGN348" s="182"/>
      <c r="JGO348" s="182"/>
      <c r="JGP348" s="182"/>
      <c r="JGQ348" s="182"/>
      <c r="JGR348" s="182"/>
      <c r="JGS348" s="182"/>
      <c r="JGT348" s="182"/>
      <c r="JGU348" s="182"/>
      <c r="JGV348" s="182"/>
      <c r="JGW348" s="182"/>
      <c r="JGX348" s="182"/>
      <c r="JGY348" s="182"/>
      <c r="JGZ348" s="182"/>
      <c r="JHA348" s="182"/>
      <c r="JHB348" s="182"/>
      <c r="JHC348" s="182"/>
      <c r="JHD348" s="182"/>
      <c r="JHE348" s="182"/>
      <c r="JHF348" s="182"/>
      <c r="JHG348" s="182"/>
      <c r="JHH348" s="182"/>
      <c r="JHI348" s="182"/>
      <c r="JHJ348" s="182"/>
      <c r="JHK348" s="182"/>
      <c r="JHL348" s="182"/>
      <c r="JHM348" s="182"/>
      <c r="JHN348" s="182"/>
      <c r="JHO348" s="182"/>
      <c r="JHP348" s="182"/>
      <c r="JHQ348" s="182"/>
      <c r="JHR348" s="182"/>
      <c r="JHS348" s="182"/>
      <c r="JHT348" s="182"/>
      <c r="JHU348" s="182"/>
      <c r="JHV348" s="182"/>
      <c r="JHW348" s="182"/>
      <c r="JHX348" s="182"/>
      <c r="JHY348" s="182"/>
      <c r="JHZ348" s="182"/>
      <c r="JIA348" s="182"/>
      <c r="JIB348" s="182"/>
      <c r="JIC348" s="182"/>
      <c r="JID348" s="182"/>
      <c r="JIE348" s="182"/>
      <c r="JIF348" s="182"/>
      <c r="JIG348" s="182"/>
      <c r="JIH348" s="182"/>
      <c r="JII348" s="182"/>
      <c r="JIJ348" s="182"/>
      <c r="JIK348" s="182"/>
      <c r="JIL348" s="182"/>
      <c r="JIM348" s="182"/>
      <c r="JIN348" s="182"/>
      <c r="JIO348" s="182"/>
      <c r="JIP348" s="182"/>
      <c r="JIQ348" s="182"/>
      <c r="JIR348" s="182"/>
      <c r="JIS348" s="182"/>
      <c r="JIT348" s="182"/>
      <c r="JIU348" s="182"/>
      <c r="JIV348" s="182"/>
      <c r="JIW348" s="182"/>
      <c r="JIX348" s="182"/>
      <c r="JIY348" s="182"/>
      <c r="JIZ348" s="182"/>
      <c r="JJA348" s="182"/>
      <c r="JJB348" s="182"/>
      <c r="JJC348" s="182"/>
      <c r="JJD348" s="182"/>
      <c r="JJE348" s="182"/>
      <c r="JJF348" s="182"/>
      <c r="JJG348" s="182"/>
      <c r="JJH348" s="182"/>
      <c r="JJI348" s="182"/>
      <c r="JJJ348" s="182"/>
      <c r="JJK348" s="182"/>
      <c r="JJL348" s="182"/>
      <c r="JJM348" s="182"/>
      <c r="JJN348" s="182"/>
      <c r="JJO348" s="182"/>
      <c r="JJP348" s="182"/>
      <c r="JJQ348" s="182"/>
      <c r="JJR348" s="182"/>
      <c r="JJS348" s="182"/>
      <c r="JJT348" s="182"/>
      <c r="JJU348" s="182"/>
      <c r="JJV348" s="182"/>
      <c r="JJW348" s="182"/>
      <c r="JJX348" s="182"/>
      <c r="JJY348" s="182"/>
      <c r="JJZ348" s="182"/>
      <c r="JKA348" s="182"/>
      <c r="JKB348" s="182"/>
      <c r="JKC348" s="182"/>
      <c r="JKD348" s="182"/>
      <c r="JKE348" s="182"/>
      <c r="JKF348" s="182"/>
      <c r="JKG348" s="182"/>
      <c r="JKH348" s="182"/>
      <c r="JKI348" s="182"/>
      <c r="JKJ348" s="182"/>
      <c r="JKK348" s="182"/>
      <c r="JKL348" s="182"/>
      <c r="JKM348" s="182"/>
      <c r="JKN348" s="182"/>
      <c r="JKO348" s="182"/>
      <c r="JKP348" s="182"/>
      <c r="JKQ348" s="182"/>
      <c r="JKR348" s="182"/>
      <c r="JKS348" s="182"/>
      <c r="JKT348" s="182"/>
      <c r="JKU348" s="182"/>
      <c r="JKV348" s="182"/>
      <c r="JKW348" s="182"/>
      <c r="JKX348" s="182"/>
      <c r="JKY348" s="182"/>
      <c r="JKZ348" s="182"/>
      <c r="JLA348" s="182"/>
      <c r="JLB348" s="182"/>
      <c r="JLC348" s="182"/>
      <c r="JLD348" s="182"/>
      <c r="JLE348" s="182"/>
      <c r="JLF348" s="182"/>
      <c r="JLG348" s="182"/>
      <c r="JLH348" s="182"/>
      <c r="JLI348" s="182"/>
      <c r="JLJ348" s="182"/>
      <c r="JLK348" s="182"/>
      <c r="JLL348" s="182"/>
      <c r="JLM348" s="182"/>
      <c r="JLN348" s="182"/>
      <c r="JLO348" s="182"/>
      <c r="JLP348" s="182"/>
      <c r="JLQ348" s="182"/>
      <c r="JLR348" s="182"/>
      <c r="JLS348" s="182"/>
      <c r="JLT348" s="182"/>
      <c r="JLU348" s="182"/>
      <c r="JLV348" s="182"/>
      <c r="JLW348" s="182"/>
      <c r="JLX348" s="182"/>
      <c r="JLY348" s="182"/>
      <c r="JLZ348" s="182"/>
      <c r="JMA348" s="182"/>
      <c r="JMB348" s="182"/>
      <c r="JMC348" s="182"/>
      <c r="JMD348" s="182"/>
      <c r="JME348" s="182"/>
      <c r="JMF348" s="182"/>
      <c r="JMG348" s="182"/>
      <c r="JMH348" s="182"/>
      <c r="JMI348" s="182"/>
      <c r="JMJ348" s="182"/>
      <c r="JMK348" s="182"/>
      <c r="JML348" s="182"/>
      <c r="JMM348" s="182"/>
      <c r="JMN348" s="182"/>
      <c r="JMO348" s="182"/>
      <c r="JMP348" s="182"/>
      <c r="JMQ348" s="182"/>
      <c r="JMR348" s="182"/>
      <c r="JMS348" s="182"/>
      <c r="JMT348" s="182"/>
      <c r="JMU348" s="182"/>
      <c r="JMV348" s="182"/>
      <c r="JMW348" s="182"/>
      <c r="JMX348" s="182"/>
      <c r="JMY348" s="182"/>
      <c r="JMZ348" s="182"/>
      <c r="JNA348" s="182"/>
      <c r="JNB348" s="182"/>
      <c r="JNC348" s="182"/>
      <c r="JND348" s="182"/>
      <c r="JNE348" s="182"/>
      <c r="JNF348" s="182"/>
      <c r="JNG348" s="182"/>
      <c r="JNH348" s="182"/>
      <c r="JNI348" s="182"/>
      <c r="JNJ348" s="182"/>
      <c r="JNK348" s="182"/>
      <c r="JNL348" s="182"/>
      <c r="JNM348" s="182"/>
      <c r="JNN348" s="182"/>
      <c r="JNO348" s="182"/>
      <c r="JNP348" s="182"/>
      <c r="JNQ348" s="182"/>
      <c r="JNR348" s="182"/>
      <c r="JNS348" s="182"/>
      <c r="JNT348" s="182"/>
      <c r="JNU348" s="182"/>
      <c r="JNV348" s="182"/>
      <c r="JNW348" s="182"/>
      <c r="JNX348" s="182"/>
      <c r="JNY348" s="182"/>
      <c r="JNZ348" s="182"/>
      <c r="JOA348" s="182"/>
      <c r="JOB348" s="182"/>
      <c r="JOC348" s="182"/>
      <c r="JOD348" s="182"/>
      <c r="JOE348" s="182"/>
      <c r="JOF348" s="182"/>
      <c r="JOG348" s="182"/>
      <c r="JOH348" s="182"/>
      <c r="JOI348" s="182"/>
      <c r="JOJ348" s="182"/>
      <c r="JOK348" s="182"/>
      <c r="JOL348" s="182"/>
      <c r="JOM348" s="182"/>
      <c r="JON348" s="182"/>
      <c r="JOO348" s="182"/>
      <c r="JOP348" s="182"/>
      <c r="JOQ348" s="182"/>
      <c r="JOR348" s="182"/>
      <c r="JOS348" s="182"/>
      <c r="JOT348" s="182"/>
      <c r="JOU348" s="182"/>
      <c r="JOV348" s="182"/>
      <c r="JOW348" s="182"/>
      <c r="JOX348" s="182"/>
      <c r="JOY348" s="182"/>
      <c r="JOZ348" s="182"/>
      <c r="JPA348" s="182"/>
      <c r="JPB348" s="182"/>
      <c r="JPC348" s="182"/>
      <c r="JPD348" s="182"/>
      <c r="JPE348" s="182"/>
      <c r="JPF348" s="182"/>
      <c r="JPG348" s="182"/>
      <c r="JPH348" s="182"/>
      <c r="JPI348" s="182"/>
      <c r="JPJ348" s="182"/>
      <c r="JPK348" s="182"/>
      <c r="JPL348" s="182"/>
      <c r="JPM348" s="182"/>
      <c r="JPN348" s="182"/>
      <c r="JPO348" s="182"/>
      <c r="JPP348" s="182"/>
      <c r="JPQ348" s="182"/>
      <c r="JPR348" s="182"/>
      <c r="JPS348" s="182"/>
      <c r="JPT348" s="182"/>
      <c r="JPU348" s="182"/>
      <c r="JPV348" s="182"/>
      <c r="JPW348" s="182"/>
      <c r="JPX348" s="182"/>
      <c r="JPY348" s="182"/>
      <c r="JPZ348" s="182"/>
      <c r="JQA348" s="182"/>
      <c r="JQB348" s="182"/>
      <c r="JQC348" s="182"/>
      <c r="JQD348" s="182"/>
      <c r="JQE348" s="182"/>
      <c r="JQF348" s="182"/>
      <c r="JQG348" s="182"/>
      <c r="JQH348" s="182"/>
      <c r="JQI348" s="182"/>
      <c r="JQJ348" s="182"/>
      <c r="JQK348" s="182"/>
      <c r="JQL348" s="182"/>
      <c r="JQM348" s="182"/>
      <c r="JQN348" s="182"/>
      <c r="JQO348" s="182"/>
      <c r="JQP348" s="182"/>
      <c r="JQQ348" s="182"/>
      <c r="JQR348" s="182"/>
      <c r="JQS348" s="182"/>
      <c r="JQT348" s="182"/>
      <c r="JQU348" s="182"/>
      <c r="JQV348" s="182"/>
      <c r="JQW348" s="182"/>
      <c r="JQX348" s="182"/>
      <c r="JQY348" s="182"/>
      <c r="JQZ348" s="182"/>
      <c r="JRA348" s="182"/>
      <c r="JRB348" s="182"/>
      <c r="JRC348" s="182"/>
      <c r="JRD348" s="182"/>
      <c r="JRE348" s="182"/>
      <c r="JRF348" s="182"/>
      <c r="JRG348" s="182"/>
      <c r="JRH348" s="182"/>
      <c r="JRI348" s="182"/>
      <c r="JRJ348" s="182"/>
      <c r="JRK348" s="182"/>
      <c r="JRL348" s="182"/>
      <c r="JRM348" s="182"/>
      <c r="JRN348" s="182"/>
      <c r="JRO348" s="182"/>
      <c r="JRP348" s="182"/>
      <c r="JRQ348" s="182"/>
      <c r="JRR348" s="182"/>
      <c r="JRS348" s="182"/>
      <c r="JRT348" s="182"/>
      <c r="JRU348" s="182"/>
      <c r="JRV348" s="182"/>
      <c r="JRW348" s="182"/>
      <c r="JRX348" s="182"/>
      <c r="JRY348" s="182"/>
      <c r="JRZ348" s="182"/>
      <c r="JSA348" s="182"/>
      <c r="JSB348" s="182"/>
      <c r="JSC348" s="182"/>
      <c r="JSD348" s="182"/>
      <c r="JSE348" s="182"/>
      <c r="JSF348" s="182"/>
      <c r="JSG348" s="182"/>
      <c r="JSH348" s="182"/>
      <c r="JSI348" s="182"/>
      <c r="JSJ348" s="182"/>
      <c r="JSK348" s="182"/>
      <c r="JSL348" s="182"/>
      <c r="JSM348" s="182"/>
      <c r="JSN348" s="182"/>
      <c r="JSO348" s="182"/>
      <c r="JSP348" s="182"/>
      <c r="JSQ348" s="182"/>
      <c r="JSR348" s="182"/>
      <c r="JSS348" s="182"/>
      <c r="JST348" s="182"/>
      <c r="JSU348" s="182"/>
      <c r="JSV348" s="182"/>
      <c r="JSW348" s="182"/>
      <c r="JSX348" s="182"/>
      <c r="JSY348" s="182"/>
      <c r="JSZ348" s="182"/>
      <c r="JTA348" s="182"/>
      <c r="JTB348" s="182"/>
      <c r="JTC348" s="182"/>
      <c r="JTD348" s="182"/>
      <c r="JTE348" s="182"/>
      <c r="JTF348" s="182"/>
      <c r="JTG348" s="182"/>
      <c r="JTH348" s="182"/>
      <c r="JTI348" s="182"/>
      <c r="JTJ348" s="182"/>
      <c r="JTK348" s="182"/>
      <c r="JTL348" s="182"/>
      <c r="JTM348" s="182"/>
      <c r="JTN348" s="182"/>
      <c r="JTO348" s="182"/>
      <c r="JTP348" s="182"/>
      <c r="JTQ348" s="182"/>
      <c r="JTR348" s="182"/>
      <c r="JTS348" s="182"/>
      <c r="JTT348" s="182"/>
      <c r="JTU348" s="182"/>
      <c r="JTV348" s="182"/>
      <c r="JTW348" s="182"/>
      <c r="JTX348" s="182"/>
      <c r="JTY348" s="182"/>
      <c r="JTZ348" s="182"/>
      <c r="JUA348" s="182"/>
      <c r="JUB348" s="182"/>
      <c r="JUC348" s="182"/>
      <c r="JUD348" s="182"/>
      <c r="JUE348" s="182"/>
      <c r="JUF348" s="182"/>
      <c r="JUG348" s="182"/>
      <c r="JUH348" s="182"/>
      <c r="JUI348" s="182"/>
      <c r="JUJ348" s="182"/>
      <c r="JUK348" s="182"/>
      <c r="JUL348" s="182"/>
      <c r="JUM348" s="182"/>
      <c r="JUN348" s="182"/>
      <c r="JUO348" s="182"/>
      <c r="JUP348" s="182"/>
      <c r="JUQ348" s="182"/>
      <c r="JUR348" s="182"/>
      <c r="JUS348" s="182"/>
      <c r="JUT348" s="182"/>
      <c r="JUU348" s="182"/>
      <c r="JUV348" s="182"/>
      <c r="JUW348" s="182"/>
      <c r="JUX348" s="182"/>
      <c r="JUY348" s="182"/>
      <c r="JUZ348" s="182"/>
      <c r="JVA348" s="182"/>
      <c r="JVB348" s="182"/>
      <c r="JVC348" s="182"/>
      <c r="JVD348" s="182"/>
      <c r="JVE348" s="182"/>
      <c r="JVF348" s="182"/>
      <c r="JVG348" s="182"/>
      <c r="JVH348" s="182"/>
      <c r="JVI348" s="182"/>
      <c r="JVJ348" s="182"/>
      <c r="JVK348" s="182"/>
      <c r="JVL348" s="182"/>
      <c r="JVM348" s="182"/>
      <c r="JVN348" s="182"/>
      <c r="JVO348" s="182"/>
      <c r="JVP348" s="182"/>
      <c r="JVQ348" s="182"/>
      <c r="JVR348" s="182"/>
      <c r="JVS348" s="182"/>
      <c r="JVT348" s="182"/>
      <c r="JVU348" s="182"/>
      <c r="JVV348" s="182"/>
      <c r="JVW348" s="182"/>
      <c r="JVX348" s="182"/>
      <c r="JVY348" s="182"/>
      <c r="JVZ348" s="182"/>
      <c r="JWA348" s="182"/>
      <c r="JWB348" s="182"/>
      <c r="JWC348" s="182"/>
      <c r="JWD348" s="182"/>
      <c r="JWE348" s="182"/>
      <c r="JWF348" s="182"/>
      <c r="JWG348" s="182"/>
      <c r="JWH348" s="182"/>
      <c r="JWI348" s="182"/>
      <c r="JWJ348" s="182"/>
      <c r="JWK348" s="182"/>
      <c r="JWL348" s="182"/>
      <c r="JWM348" s="182"/>
      <c r="JWN348" s="182"/>
      <c r="JWO348" s="182"/>
      <c r="JWP348" s="182"/>
      <c r="JWQ348" s="182"/>
      <c r="JWR348" s="182"/>
      <c r="JWS348" s="182"/>
      <c r="JWT348" s="182"/>
      <c r="JWU348" s="182"/>
      <c r="JWV348" s="182"/>
      <c r="JWW348" s="182"/>
      <c r="JWX348" s="182"/>
      <c r="JWY348" s="182"/>
      <c r="JWZ348" s="182"/>
      <c r="JXA348" s="182"/>
      <c r="JXB348" s="182"/>
      <c r="JXC348" s="182"/>
      <c r="JXD348" s="182"/>
      <c r="JXE348" s="182"/>
      <c r="JXF348" s="182"/>
      <c r="JXG348" s="182"/>
      <c r="JXH348" s="182"/>
      <c r="JXI348" s="182"/>
      <c r="JXJ348" s="182"/>
      <c r="JXK348" s="182"/>
      <c r="JXL348" s="182"/>
      <c r="JXM348" s="182"/>
      <c r="JXN348" s="182"/>
      <c r="JXO348" s="182"/>
      <c r="JXP348" s="182"/>
      <c r="JXQ348" s="182"/>
      <c r="JXR348" s="182"/>
      <c r="JXS348" s="182"/>
      <c r="JXT348" s="182"/>
      <c r="JXU348" s="182"/>
      <c r="JXV348" s="182"/>
      <c r="JXW348" s="182"/>
      <c r="JXX348" s="182"/>
      <c r="JXY348" s="182"/>
      <c r="JXZ348" s="182"/>
      <c r="JYA348" s="182"/>
      <c r="JYB348" s="182"/>
      <c r="JYC348" s="182"/>
      <c r="JYD348" s="182"/>
      <c r="JYE348" s="182"/>
      <c r="JYF348" s="182"/>
      <c r="JYG348" s="182"/>
      <c r="JYH348" s="182"/>
      <c r="JYI348" s="182"/>
      <c r="JYJ348" s="182"/>
      <c r="JYK348" s="182"/>
      <c r="JYL348" s="182"/>
      <c r="JYM348" s="182"/>
      <c r="JYN348" s="182"/>
      <c r="JYO348" s="182"/>
      <c r="JYP348" s="182"/>
      <c r="JYQ348" s="182"/>
      <c r="JYR348" s="182"/>
      <c r="JYS348" s="182"/>
      <c r="JYT348" s="182"/>
      <c r="JYU348" s="182"/>
      <c r="JYV348" s="182"/>
      <c r="JYW348" s="182"/>
      <c r="JYX348" s="182"/>
      <c r="JYY348" s="182"/>
      <c r="JYZ348" s="182"/>
      <c r="JZA348" s="182"/>
      <c r="JZB348" s="182"/>
      <c r="JZC348" s="182"/>
      <c r="JZD348" s="182"/>
      <c r="JZE348" s="182"/>
      <c r="JZF348" s="182"/>
      <c r="JZG348" s="182"/>
      <c r="JZH348" s="182"/>
      <c r="JZI348" s="182"/>
      <c r="JZJ348" s="182"/>
      <c r="JZK348" s="182"/>
      <c r="JZL348" s="182"/>
      <c r="JZM348" s="182"/>
      <c r="JZN348" s="182"/>
      <c r="JZO348" s="182"/>
      <c r="JZP348" s="182"/>
      <c r="JZQ348" s="182"/>
      <c r="JZR348" s="182"/>
      <c r="JZS348" s="182"/>
      <c r="JZT348" s="182"/>
      <c r="JZU348" s="182"/>
      <c r="JZV348" s="182"/>
      <c r="JZW348" s="182"/>
      <c r="JZX348" s="182"/>
      <c r="JZY348" s="182"/>
      <c r="JZZ348" s="182"/>
      <c r="KAA348" s="182"/>
      <c r="KAB348" s="182"/>
      <c r="KAC348" s="182"/>
      <c r="KAD348" s="182"/>
      <c r="KAE348" s="182"/>
      <c r="KAF348" s="182"/>
      <c r="KAG348" s="182"/>
      <c r="KAH348" s="182"/>
      <c r="KAI348" s="182"/>
      <c r="KAJ348" s="182"/>
      <c r="KAK348" s="182"/>
      <c r="KAL348" s="182"/>
      <c r="KAM348" s="182"/>
      <c r="KAN348" s="182"/>
      <c r="KAO348" s="182"/>
      <c r="KAP348" s="182"/>
      <c r="KAQ348" s="182"/>
      <c r="KAR348" s="182"/>
      <c r="KAS348" s="182"/>
      <c r="KAT348" s="182"/>
      <c r="KAU348" s="182"/>
      <c r="KAV348" s="182"/>
      <c r="KAW348" s="182"/>
      <c r="KAX348" s="182"/>
      <c r="KAY348" s="182"/>
      <c r="KAZ348" s="182"/>
      <c r="KBA348" s="182"/>
      <c r="KBB348" s="182"/>
      <c r="KBC348" s="182"/>
      <c r="KBD348" s="182"/>
      <c r="KBE348" s="182"/>
      <c r="KBF348" s="182"/>
      <c r="KBG348" s="182"/>
      <c r="KBH348" s="182"/>
      <c r="KBI348" s="182"/>
      <c r="KBJ348" s="182"/>
      <c r="KBK348" s="182"/>
      <c r="KBL348" s="182"/>
      <c r="KBM348" s="182"/>
      <c r="KBN348" s="182"/>
      <c r="KBO348" s="182"/>
      <c r="KBP348" s="182"/>
      <c r="KBQ348" s="182"/>
      <c r="KBR348" s="182"/>
      <c r="KBS348" s="182"/>
      <c r="KBT348" s="182"/>
      <c r="KBU348" s="182"/>
      <c r="KBV348" s="182"/>
      <c r="KBW348" s="182"/>
      <c r="KBX348" s="182"/>
      <c r="KBY348" s="182"/>
      <c r="KBZ348" s="182"/>
      <c r="KCA348" s="182"/>
      <c r="KCB348" s="182"/>
      <c r="KCC348" s="182"/>
      <c r="KCD348" s="182"/>
      <c r="KCE348" s="182"/>
      <c r="KCF348" s="182"/>
      <c r="KCG348" s="182"/>
      <c r="KCH348" s="182"/>
      <c r="KCI348" s="182"/>
      <c r="KCJ348" s="182"/>
      <c r="KCK348" s="182"/>
      <c r="KCL348" s="182"/>
      <c r="KCM348" s="182"/>
      <c r="KCN348" s="182"/>
      <c r="KCO348" s="182"/>
      <c r="KCP348" s="182"/>
      <c r="KCQ348" s="182"/>
      <c r="KCR348" s="182"/>
      <c r="KCS348" s="182"/>
      <c r="KCT348" s="182"/>
      <c r="KCU348" s="182"/>
      <c r="KCV348" s="182"/>
      <c r="KCW348" s="182"/>
      <c r="KCX348" s="182"/>
      <c r="KCY348" s="182"/>
      <c r="KCZ348" s="182"/>
      <c r="KDA348" s="182"/>
      <c r="KDB348" s="182"/>
      <c r="KDC348" s="182"/>
      <c r="KDD348" s="182"/>
      <c r="KDE348" s="182"/>
      <c r="KDF348" s="182"/>
      <c r="KDG348" s="182"/>
      <c r="KDH348" s="182"/>
      <c r="KDI348" s="182"/>
      <c r="KDJ348" s="182"/>
      <c r="KDK348" s="182"/>
      <c r="KDL348" s="182"/>
      <c r="KDM348" s="182"/>
      <c r="KDN348" s="182"/>
      <c r="KDO348" s="182"/>
      <c r="KDP348" s="182"/>
      <c r="KDQ348" s="182"/>
      <c r="KDR348" s="182"/>
      <c r="KDS348" s="182"/>
      <c r="KDT348" s="182"/>
      <c r="KDU348" s="182"/>
      <c r="KDV348" s="182"/>
      <c r="KDW348" s="182"/>
      <c r="KDX348" s="182"/>
      <c r="KDY348" s="182"/>
      <c r="KDZ348" s="182"/>
      <c r="KEA348" s="182"/>
      <c r="KEB348" s="182"/>
      <c r="KEC348" s="182"/>
      <c r="KED348" s="182"/>
      <c r="KEE348" s="182"/>
      <c r="KEF348" s="182"/>
      <c r="KEG348" s="182"/>
      <c r="KEH348" s="182"/>
      <c r="KEI348" s="182"/>
      <c r="KEJ348" s="182"/>
      <c r="KEK348" s="182"/>
      <c r="KEL348" s="182"/>
      <c r="KEM348" s="182"/>
      <c r="KEN348" s="182"/>
      <c r="KEO348" s="182"/>
      <c r="KEP348" s="182"/>
      <c r="KEQ348" s="182"/>
      <c r="KER348" s="182"/>
      <c r="KES348" s="182"/>
      <c r="KET348" s="182"/>
      <c r="KEU348" s="182"/>
      <c r="KEV348" s="182"/>
      <c r="KEW348" s="182"/>
      <c r="KEX348" s="182"/>
      <c r="KEY348" s="182"/>
      <c r="KEZ348" s="182"/>
      <c r="KFA348" s="182"/>
      <c r="KFB348" s="182"/>
      <c r="KFC348" s="182"/>
      <c r="KFD348" s="182"/>
      <c r="KFE348" s="182"/>
      <c r="KFF348" s="182"/>
      <c r="KFG348" s="182"/>
      <c r="KFH348" s="182"/>
      <c r="KFI348" s="182"/>
      <c r="KFJ348" s="182"/>
      <c r="KFK348" s="182"/>
      <c r="KFL348" s="182"/>
      <c r="KFM348" s="182"/>
      <c r="KFN348" s="182"/>
      <c r="KFO348" s="182"/>
      <c r="KFP348" s="182"/>
      <c r="KFQ348" s="182"/>
      <c r="KFR348" s="182"/>
      <c r="KFS348" s="182"/>
      <c r="KFT348" s="182"/>
      <c r="KFU348" s="182"/>
      <c r="KFV348" s="182"/>
      <c r="KFW348" s="182"/>
      <c r="KFX348" s="182"/>
      <c r="KFY348" s="182"/>
      <c r="KFZ348" s="182"/>
      <c r="KGA348" s="182"/>
      <c r="KGB348" s="182"/>
      <c r="KGC348" s="182"/>
      <c r="KGD348" s="182"/>
      <c r="KGE348" s="182"/>
      <c r="KGF348" s="182"/>
      <c r="KGG348" s="182"/>
      <c r="KGH348" s="182"/>
      <c r="KGI348" s="182"/>
      <c r="KGJ348" s="182"/>
      <c r="KGK348" s="182"/>
      <c r="KGL348" s="182"/>
      <c r="KGM348" s="182"/>
      <c r="KGN348" s="182"/>
      <c r="KGO348" s="182"/>
      <c r="KGP348" s="182"/>
      <c r="KGQ348" s="182"/>
      <c r="KGR348" s="182"/>
      <c r="KGS348" s="182"/>
      <c r="KGT348" s="182"/>
      <c r="KGU348" s="182"/>
      <c r="KGV348" s="182"/>
      <c r="KGW348" s="182"/>
      <c r="KGX348" s="182"/>
      <c r="KGY348" s="182"/>
      <c r="KGZ348" s="182"/>
      <c r="KHA348" s="182"/>
      <c r="KHB348" s="182"/>
      <c r="KHC348" s="182"/>
      <c r="KHD348" s="182"/>
      <c r="KHE348" s="182"/>
      <c r="KHF348" s="182"/>
      <c r="KHG348" s="182"/>
      <c r="KHH348" s="182"/>
      <c r="KHI348" s="182"/>
      <c r="KHJ348" s="182"/>
      <c r="KHK348" s="182"/>
      <c r="KHL348" s="182"/>
      <c r="KHM348" s="182"/>
      <c r="KHN348" s="182"/>
      <c r="KHO348" s="182"/>
      <c r="KHP348" s="182"/>
      <c r="KHQ348" s="182"/>
      <c r="KHR348" s="182"/>
      <c r="KHS348" s="182"/>
      <c r="KHT348" s="182"/>
      <c r="KHU348" s="182"/>
      <c r="KHV348" s="182"/>
      <c r="KHW348" s="182"/>
      <c r="KHX348" s="182"/>
      <c r="KHY348" s="182"/>
      <c r="KHZ348" s="182"/>
      <c r="KIA348" s="182"/>
      <c r="KIB348" s="182"/>
      <c r="KIC348" s="182"/>
      <c r="KID348" s="182"/>
      <c r="KIE348" s="182"/>
      <c r="KIF348" s="182"/>
      <c r="KIG348" s="182"/>
      <c r="KIH348" s="182"/>
      <c r="KII348" s="182"/>
      <c r="KIJ348" s="182"/>
      <c r="KIK348" s="182"/>
      <c r="KIL348" s="182"/>
      <c r="KIM348" s="182"/>
      <c r="KIN348" s="182"/>
      <c r="KIO348" s="182"/>
      <c r="KIP348" s="182"/>
      <c r="KIQ348" s="182"/>
      <c r="KIR348" s="182"/>
      <c r="KIS348" s="182"/>
      <c r="KIT348" s="182"/>
      <c r="KIU348" s="182"/>
      <c r="KIV348" s="182"/>
      <c r="KIW348" s="182"/>
      <c r="KIX348" s="182"/>
      <c r="KIY348" s="182"/>
      <c r="KIZ348" s="182"/>
      <c r="KJA348" s="182"/>
      <c r="KJB348" s="182"/>
      <c r="KJC348" s="182"/>
      <c r="KJD348" s="182"/>
      <c r="KJE348" s="182"/>
      <c r="KJF348" s="182"/>
      <c r="KJG348" s="182"/>
      <c r="KJH348" s="182"/>
      <c r="KJI348" s="182"/>
      <c r="KJJ348" s="182"/>
      <c r="KJK348" s="182"/>
      <c r="KJL348" s="182"/>
      <c r="KJM348" s="182"/>
      <c r="KJN348" s="182"/>
      <c r="KJO348" s="182"/>
      <c r="KJP348" s="182"/>
      <c r="KJQ348" s="182"/>
      <c r="KJR348" s="182"/>
      <c r="KJS348" s="182"/>
      <c r="KJT348" s="182"/>
      <c r="KJU348" s="182"/>
      <c r="KJV348" s="182"/>
      <c r="KJW348" s="182"/>
      <c r="KJX348" s="182"/>
      <c r="KJY348" s="182"/>
      <c r="KJZ348" s="182"/>
      <c r="KKA348" s="182"/>
      <c r="KKB348" s="182"/>
      <c r="KKC348" s="182"/>
      <c r="KKD348" s="182"/>
      <c r="KKE348" s="182"/>
      <c r="KKF348" s="182"/>
      <c r="KKG348" s="182"/>
      <c r="KKH348" s="182"/>
      <c r="KKI348" s="182"/>
      <c r="KKJ348" s="182"/>
      <c r="KKK348" s="182"/>
      <c r="KKL348" s="182"/>
      <c r="KKM348" s="182"/>
      <c r="KKN348" s="182"/>
      <c r="KKO348" s="182"/>
      <c r="KKP348" s="182"/>
      <c r="KKQ348" s="182"/>
      <c r="KKR348" s="182"/>
      <c r="KKS348" s="182"/>
      <c r="KKT348" s="182"/>
      <c r="KKU348" s="182"/>
      <c r="KKV348" s="182"/>
      <c r="KKW348" s="182"/>
      <c r="KKX348" s="182"/>
      <c r="KKY348" s="182"/>
      <c r="KKZ348" s="182"/>
      <c r="KLA348" s="182"/>
      <c r="KLB348" s="182"/>
      <c r="KLC348" s="182"/>
      <c r="KLD348" s="182"/>
      <c r="KLE348" s="182"/>
      <c r="KLF348" s="182"/>
      <c r="KLG348" s="182"/>
      <c r="KLH348" s="182"/>
      <c r="KLI348" s="182"/>
      <c r="KLJ348" s="182"/>
      <c r="KLK348" s="182"/>
      <c r="KLL348" s="182"/>
      <c r="KLM348" s="182"/>
      <c r="KLN348" s="182"/>
      <c r="KLO348" s="182"/>
      <c r="KLP348" s="182"/>
      <c r="KLQ348" s="182"/>
      <c r="KLR348" s="182"/>
      <c r="KLS348" s="182"/>
      <c r="KLT348" s="182"/>
      <c r="KLU348" s="182"/>
      <c r="KLV348" s="182"/>
      <c r="KLW348" s="182"/>
      <c r="KLX348" s="182"/>
      <c r="KLY348" s="182"/>
      <c r="KLZ348" s="182"/>
      <c r="KMA348" s="182"/>
      <c r="KMB348" s="182"/>
      <c r="KMC348" s="182"/>
      <c r="KMD348" s="182"/>
      <c r="KME348" s="182"/>
      <c r="KMF348" s="182"/>
      <c r="KMG348" s="182"/>
      <c r="KMH348" s="182"/>
      <c r="KMI348" s="182"/>
      <c r="KMJ348" s="182"/>
      <c r="KMK348" s="182"/>
      <c r="KML348" s="182"/>
      <c r="KMM348" s="182"/>
      <c r="KMN348" s="182"/>
      <c r="KMO348" s="182"/>
      <c r="KMP348" s="182"/>
      <c r="KMQ348" s="182"/>
      <c r="KMR348" s="182"/>
      <c r="KMS348" s="182"/>
      <c r="KMT348" s="182"/>
      <c r="KMU348" s="182"/>
      <c r="KMV348" s="182"/>
      <c r="KMW348" s="182"/>
      <c r="KMX348" s="182"/>
      <c r="KMY348" s="182"/>
      <c r="KMZ348" s="182"/>
      <c r="KNA348" s="182"/>
      <c r="KNB348" s="182"/>
      <c r="KNC348" s="182"/>
      <c r="KND348" s="182"/>
      <c r="KNE348" s="182"/>
      <c r="KNF348" s="182"/>
      <c r="KNG348" s="182"/>
      <c r="KNH348" s="182"/>
      <c r="KNI348" s="182"/>
      <c r="KNJ348" s="182"/>
      <c r="KNK348" s="182"/>
      <c r="KNL348" s="182"/>
      <c r="KNM348" s="182"/>
      <c r="KNN348" s="182"/>
      <c r="KNO348" s="182"/>
      <c r="KNP348" s="182"/>
      <c r="KNQ348" s="182"/>
      <c r="KNR348" s="182"/>
      <c r="KNS348" s="182"/>
      <c r="KNT348" s="182"/>
      <c r="KNU348" s="182"/>
      <c r="KNV348" s="182"/>
      <c r="KNW348" s="182"/>
      <c r="KNX348" s="182"/>
      <c r="KNY348" s="182"/>
      <c r="KNZ348" s="182"/>
      <c r="KOA348" s="182"/>
      <c r="KOB348" s="182"/>
      <c r="KOC348" s="182"/>
      <c r="KOD348" s="182"/>
      <c r="KOE348" s="182"/>
      <c r="KOF348" s="182"/>
      <c r="KOG348" s="182"/>
      <c r="KOH348" s="182"/>
      <c r="KOI348" s="182"/>
      <c r="KOJ348" s="182"/>
      <c r="KOK348" s="182"/>
      <c r="KOL348" s="182"/>
      <c r="KOM348" s="182"/>
      <c r="KON348" s="182"/>
      <c r="KOO348" s="182"/>
      <c r="KOP348" s="182"/>
      <c r="KOQ348" s="182"/>
      <c r="KOR348" s="182"/>
      <c r="KOS348" s="182"/>
      <c r="KOT348" s="182"/>
      <c r="KOU348" s="182"/>
      <c r="KOV348" s="182"/>
      <c r="KOW348" s="182"/>
      <c r="KOX348" s="182"/>
      <c r="KOY348" s="182"/>
      <c r="KOZ348" s="182"/>
      <c r="KPA348" s="182"/>
      <c r="KPB348" s="182"/>
      <c r="KPC348" s="182"/>
      <c r="KPD348" s="182"/>
      <c r="KPE348" s="182"/>
      <c r="KPF348" s="182"/>
      <c r="KPG348" s="182"/>
      <c r="KPH348" s="182"/>
      <c r="KPI348" s="182"/>
      <c r="KPJ348" s="182"/>
      <c r="KPK348" s="182"/>
      <c r="KPL348" s="182"/>
      <c r="KPM348" s="182"/>
      <c r="KPN348" s="182"/>
      <c r="KPO348" s="182"/>
      <c r="KPP348" s="182"/>
      <c r="KPQ348" s="182"/>
      <c r="KPR348" s="182"/>
      <c r="KPS348" s="182"/>
      <c r="KPT348" s="182"/>
      <c r="KPU348" s="182"/>
      <c r="KPV348" s="182"/>
      <c r="KPW348" s="182"/>
      <c r="KPX348" s="182"/>
      <c r="KPY348" s="182"/>
      <c r="KPZ348" s="182"/>
      <c r="KQA348" s="182"/>
      <c r="KQB348" s="182"/>
      <c r="KQC348" s="182"/>
      <c r="KQD348" s="182"/>
      <c r="KQE348" s="182"/>
      <c r="KQF348" s="182"/>
      <c r="KQG348" s="182"/>
      <c r="KQH348" s="182"/>
      <c r="KQI348" s="182"/>
      <c r="KQJ348" s="182"/>
      <c r="KQK348" s="182"/>
      <c r="KQL348" s="182"/>
      <c r="KQM348" s="182"/>
      <c r="KQN348" s="182"/>
      <c r="KQO348" s="182"/>
      <c r="KQP348" s="182"/>
      <c r="KQQ348" s="182"/>
      <c r="KQR348" s="182"/>
      <c r="KQS348" s="182"/>
      <c r="KQT348" s="182"/>
      <c r="KQU348" s="182"/>
      <c r="KQV348" s="182"/>
      <c r="KQW348" s="182"/>
      <c r="KQX348" s="182"/>
      <c r="KQY348" s="182"/>
      <c r="KQZ348" s="182"/>
      <c r="KRA348" s="182"/>
      <c r="KRB348" s="182"/>
      <c r="KRC348" s="182"/>
      <c r="KRD348" s="182"/>
      <c r="KRE348" s="182"/>
      <c r="KRF348" s="182"/>
      <c r="KRG348" s="182"/>
      <c r="KRH348" s="182"/>
      <c r="KRI348" s="182"/>
      <c r="KRJ348" s="182"/>
      <c r="KRK348" s="182"/>
      <c r="KRL348" s="182"/>
      <c r="KRM348" s="182"/>
      <c r="KRN348" s="182"/>
      <c r="KRO348" s="182"/>
      <c r="KRP348" s="182"/>
      <c r="KRQ348" s="182"/>
      <c r="KRR348" s="182"/>
      <c r="KRS348" s="182"/>
      <c r="KRT348" s="182"/>
      <c r="KRU348" s="182"/>
      <c r="KRV348" s="182"/>
      <c r="KRW348" s="182"/>
      <c r="KRX348" s="182"/>
      <c r="KRY348" s="182"/>
      <c r="KRZ348" s="182"/>
      <c r="KSA348" s="182"/>
      <c r="KSB348" s="182"/>
      <c r="KSC348" s="182"/>
      <c r="KSD348" s="182"/>
      <c r="KSE348" s="182"/>
      <c r="KSF348" s="182"/>
      <c r="KSG348" s="182"/>
      <c r="KSH348" s="182"/>
      <c r="KSI348" s="182"/>
      <c r="KSJ348" s="182"/>
      <c r="KSK348" s="182"/>
      <c r="KSL348" s="182"/>
      <c r="KSM348" s="182"/>
      <c r="KSN348" s="182"/>
      <c r="KSO348" s="182"/>
      <c r="KSP348" s="182"/>
      <c r="KSQ348" s="182"/>
      <c r="KSR348" s="182"/>
      <c r="KSS348" s="182"/>
      <c r="KST348" s="182"/>
      <c r="KSU348" s="182"/>
      <c r="KSV348" s="182"/>
      <c r="KSW348" s="182"/>
      <c r="KSX348" s="182"/>
      <c r="KSY348" s="182"/>
      <c r="KSZ348" s="182"/>
      <c r="KTA348" s="182"/>
      <c r="KTB348" s="182"/>
      <c r="KTC348" s="182"/>
      <c r="KTD348" s="182"/>
      <c r="KTE348" s="182"/>
      <c r="KTF348" s="182"/>
      <c r="KTG348" s="182"/>
      <c r="KTH348" s="182"/>
      <c r="KTI348" s="182"/>
      <c r="KTJ348" s="182"/>
      <c r="KTK348" s="182"/>
      <c r="KTL348" s="182"/>
      <c r="KTM348" s="182"/>
      <c r="KTN348" s="182"/>
      <c r="KTO348" s="182"/>
      <c r="KTP348" s="182"/>
      <c r="KTQ348" s="182"/>
      <c r="KTR348" s="182"/>
      <c r="KTS348" s="182"/>
      <c r="KTT348" s="182"/>
      <c r="KTU348" s="182"/>
      <c r="KTV348" s="182"/>
      <c r="KTW348" s="182"/>
      <c r="KTX348" s="182"/>
      <c r="KTY348" s="182"/>
      <c r="KTZ348" s="182"/>
      <c r="KUA348" s="182"/>
      <c r="KUB348" s="182"/>
      <c r="KUC348" s="182"/>
      <c r="KUD348" s="182"/>
      <c r="KUE348" s="182"/>
      <c r="KUF348" s="182"/>
      <c r="KUG348" s="182"/>
      <c r="KUH348" s="182"/>
      <c r="KUI348" s="182"/>
      <c r="KUJ348" s="182"/>
      <c r="KUK348" s="182"/>
      <c r="KUL348" s="182"/>
      <c r="KUM348" s="182"/>
      <c r="KUN348" s="182"/>
      <c r="KUO348" s="182"/>
      <c r="KUP348" s="182"/>
      <c r="KUQ348" s="182"/>
      <c r="KUR348" s="182"/>
      <c r="KUS348" s="182"/>
      <c r="KUT348" s="182"/>
      <c r="KUU348" s="182"/>
      <c r="KUV348" s="182"/>
      <c r="KUW348" s="182"/>
      <c r="KUX348" s="182"/>
      <c r="KUY348" s="182"/>
      <c r="KUZ348" s="182"/>
      <c r="KVA348" s="182"/>
      <c r="KVB348" s="182"/>
      <c r="KVC348" s="182"/>
      <c r="KVD348" s="182"/>
      <c r="KVE348" s="182"/>
      <c r="KVF348" s="182"/>
      <c r="KVG348" s="182"/>
      <c r="KVH348" s="182"/>
      <c r="KVI348" s="182"/>
      <c r="KVJ348" s="182"/>
      <c r="KVK348" s="182"/>
      <c r="KVL348" s="182"/>
      <c r="KVM348" s="182"/>
      <c r="KVN348" s="182"/>
      <c r="KVO348" s="182"/>
      <c r="KVP348" s="182"/>
      <c r="KVQ348" s="182"/>
      <c r="KVR348" s="182"/>
      <c r="KVS348" s="182"/>
      <c r="KVT348" s="182"/>
      <c r="KVU348" s="182"/>
      <c r="KVV348" s="182"/>
      <c r="KVW348" s="182"/>
      <c r="KVX348" s="182"/>
      <c r="KVY348" s="182"/>
      <c r="KVZ348" s="182"/>
      <c r="KWA348" s="182"/>
      <c r="KWB348" s="182"/>
      <c r="KWC348" s="182"/>
      <c r="KWD348" s="182"/>
      <c r="KWE348" s="182"/>
      <c r="KWF348" s="182"/>
      <c r="KWG348" s="182"/>
      <c r="KWH348" s="182"/>
      <c r="KWI348" s="182"/>
      <c r="KWJ348" s="182"/>
      <c r="KWK348" s="182"/>
      <c r="KWL348" s="182"/>
      <c r="KWM348" s="182"/>
      <c r="KWN348" s="182"/>
      <c r="KWO348" s="182"/>
      <c r="KWP348" s="182"/>
      <c r="KWQ348" s="182"/>
      <c r="KWR348" s="182"/>
      <c r="KWS348" s="182"/>
      <c r="KWT348" s="182"/>
      <c r="KWU348" s="182"/>
      <c r="KWV348" s="182"/>
      <c r="KWW348" s="182"/>
      <c r="KWX348" s="182"/>
      <c r="KWY348" s="182"/>
      <c r="KWZ348" s="182"/>
      <c r="KXA348" s="182"/>
      <c r="KXB348" s="182"/>
      <c r="KXC348" s="182"/>
      <c r="KXD348" s="182"/>
      <c r="KXE348" s="182"/>
      <c r="KXF348" s="182"/>
      <c r="KXG348" s="182"/>
      <c r="KXH348" s="182"/>
      <c r="KXI348" s="182"/>
      <c r="KXJ348" s="182"/>
      <c r="KXK348" s="182"/>
      <c r="KXL348" s="182"/>
      <c r="KXM348" s="182"/>
      <c r="KXN348" s="182"/>
      <c r="KXO348" s="182"/>
      <c r="KXP348" s="182"/>
      <c r="KXQ348" s="182"/>
      <c r="KXR348" s="182"/>
      <c r="KXS348" s="182"/>
      <c r="KXT348" s="182"/>
      <c r="KXU348" s="182"/>
      <c r="KXV348" s="182"/>
      <c r="KXW348" s="182"/>
      <c r="KXX348" s="182"/>
      <c r="KXY348" s="182"/>
      <c r="KXZ348" s="182"/>
      <c r="KYA348" s="182"/>
      <c r="KYB348" s="182"/>
      <c r="KYC348" s="182"/>
      <c r="KYD348" s="182"/>
      <c r="KYE348" s="182"/>
      <c r="KYF348" s="182"/>
      <c r="KYG348" s="182"/>
      <c r="KYH348" s="182"/>
      <c r="KYI348" s="182"/>
      <c r="KYJ348" s="182"/>
      <c r="KYK348" s="182"/>
      <c r="KYL348" s="182"/>
      <c r="KYM348" s="182"/>
      <c r="KYN348" s="182"/>
      <c r="KYO348" s="182"/>
      <c r="KYP348" s="182"/>
      <c r="KYQ348" s="182"/>
      <c r="KYR348" s="182"/>
      <c r="KYS348" s="182"/>
      <c r="KYT348" s="182"/>
      <c r="KYU348" s="182"/>
      <c r="KYV348" s="182"/>
      <c r="KYW348" s="182"/>
      <c r="KYX348" s="182"/>
      <c r="KYY348" s="182"/>
      <c r="KYZ348" s="182"/>
      <c r="KZA348" s="182"/>
      <c r="KZB348" s="182"/>
      <c r="KZC348" s="182"/>
      <c r="KZD348" s="182"/>
      <c r="KZE348" s="182"/>
      <c r="KZF348" s="182"/>
      <c r="KZG348" s="182"/>
      <c r="KZH348" s="182"/>
      <c r="KZI348" s="182"/>
      <c r="KZJ348" s="182"/>
      <c r="KZK348" s="182"/>
      <c r="KZL348" s="182"/>
      <c r="KZM348" s="182"/>
      <c r="KZN348" s="182"/>
      <c r="KZO348" s="182"/>
      <c r="KZP348" s="182"/>
      <c r="KZQ348" s="182"/>
      <c r="KZR348" s="182"/>
      <c r="KZS348" s="182"/>
      <c r="KZT348" s="182"/>
      <c r="KZU348" s="182"/>
      <c r="KZV348" s="182"/>
      <c r="KZW348" s="182"/>
      <c r="KZX348" s="182"/>
      <c r="KZY348" s="182"/>
      <c r="KZZ348" s="182"/>
      <c r="LAA348" s="182"/>
      <c r="LAB348" s="182"/>
      <c r="LAC348" s="182"/>
      <c r="LAD348" s="182"/>
      <c r="LAE348" s="182"/>
      <c r="LAF348" s="182"/>
      <c r="LAG348" s="182"/>
      <c r="LAH348" s="182"/>
      <c r="LAI348" s="182"/>
      <c r="LAJ348" s="182"/>
      <c r="LAK348" s="182"/>
      <c r="LAL348" s="182"/>
      <c r="LAM348" s="182"/>
      <c r="LAN348" s="182"/>
      <c r="LAO348" s="182"/>
      <c r="LAP348" s="182"/>
      <c r="LAQ348" s="182"/>
      <c r="LAR348" s="182"/>
      <c r="LAS348" s="182"/>
      <c r="LAT348" s="182"/>
      <c r="LAU348" s="182"/>
      <c r="LAV348" s="182"/>
      <c r="LAW348" s="182"/>
      <c r="LAX348" s="182"/>
      <c r="LAY348" s="182"/>
      <c r="LAZ348" s="182"/>
      <c r="LBA348" s="182"/>
      <c r="LBB348" s="182"/>
      <c r="LBC348" s="182"/>
      <c r="LBD348" s="182"/>
      <c r="LBE348" s="182"/>
      <c r="LBF348" s="182"/>
      <c r="LBG348" s="182"/>
      <c r="LBH348" s="182"/>
      <c r="LBI348" s="182"/>
      <c r="LBJ348" s="182"/>
      <c r="LBK348" s="182"/>
      <c r="LBL348" s="182"/>
      <c r="LBM348" s="182"/>
      <c r="LBN348" s="182"/>
      <c r="LBO348" s="182"/>
      <c r="LBP348" s="182"/>
      <c r="LBQ348" s="182"/>
      <c r="LBR348" s="182"/>
      <c r="LBS348" s="182"/>
      <c r="LBT348" s="182"/>
      <c r="LBU348" s="182"/>
      <c r="LBV348" s="182"/>
      <c r="LBW348" s="182"/>
      <c r="LBX348" s="182"/>
      <c r="LBY348" s="182"/>
      <c r="LBZ348" s="182"/>
      <c r="LCA348" s="182"/>
      <c r="LCB348" s="182"/>
      <c r="LCC348" s="182"/>
      <c r="LCD348" s="182"/>
      <c r="LCE348" s="182"/>
      <c r="LCF348" s="182"/>
      <c r="LCG348" s="182"/>
      <c r="LCH348" s="182"/>
      <c r="LCI348" s="182"/>
      <c r="LCJ348" s="182"/>
      <c r="LCK348" s="182"/>
      <c r="LCL348" s="182"/>
      <c r="LCM348" s="182"/>
      <c r="LCN348" s="182"/>
      <c r="LCO348" s="182"/>
      <c r="LCP348" s="182"/>
      <c r="LCQ348" s="182"/>
      <c r="LCR348" s="182"/>
      <c r="LCS348" s="182"/>
      <c r="LCT348" s="182"/>
      <c r="LCU348" s="182"/>
      <c r="LCV348" s="182"/>
      <c r="LCW348" s="182"/>
      <c r="LCX348" s="182"/>
      <c r="LCY348" s="182"/>
      <c r="LCZ348" s="182"/>
      <c r="LDA348" s="182"/>
      <c r="LDB348" s="182"/>
      <c r="LDC348" s="182"/>
      <c r="LDD348" s="182"/>
      <c r="LDE348" s="182"/>
      <c r="LDF348" s="182"/>
      <c r="LDG348" s="182"/>
      <c r="LDH348" s="182"/>
      <c r="LDI348" s="182"/>
      <c r="LDJ348" s="182"/>
      <c r="LDK348" s="182"/>
      <c r="LDL348" s="182"/>
      <c r="LDM348" s="182"/>
      <c r="LDN348" s="182"/>
      <c r="LDO348" s="182"/>
      <c r="LDP348" s="182"/>
      <c r="LDQ348" s="182"/>
      <c r="LDR348" s="182"/>
      <c r="LDS348" s="182"/>
      <c r="LDT348" s="182"/>
      <c r="LDU348" s="182"/>
      <c r="LDV348" s="182"/>
      <c r="LDW348" s="182"/>
      <c r="LDX348" s="182"/>
      <c r="LDY348" s="182"/>
      <c r="LDZ348" s="182"/>
      <c r="LEA348" s="182"/>
      <c r="LEB348" s="182"/>
      <c r="LEC348" s="182"/>
      <c r="LED348" s="182"/>
      <c r="LEE348" s="182"/>
      <c r="LEF348" s="182"/>
      <c r="LEG348" s="182"/>
      <c r="LEH348" s="182"/>
      <c r="LEI348" s="182"/>
      <c r="LEJ348" s="182"/>
      <c r="LEK348" s="182"/>
      <c r="LEL348" s="182"/>
      <c r="LEM348" s="182"/>
      <c r="LEN348" s="182"/>
      <c r="LEO348" s="182"/>
      <c r="LEP348" s="182"/>
      <c r="LEQ348" s="182"/>
      <c r="LER348" s="182"/>
      <c r="LES348" s="182"/>
      <c r="LET348" s="182"/>
      <c r="LEU348" s="182"/>
      <c r="LEV348" s="182"/>
      <c r="LEW348" s="182"/>
      <c r="LEX348" s="182"/>
      <c r="LEY348" s="182"/>
      <c r="LEZ348" s="182"/>
      <c r="LFA348" s="182"/>
      <c r="LFB348" s="182"/>
      <c r="LFC348" s="182"/>
      <c r="LFD348" s="182"/>
      <c r="LFE348" s="182"/>
      <c r="LFF348" s="182"/>
      <c r="LFG348" s="182"/>
      <c r="LFH348" s="182"/>
      <c r="LFI348" s="182"/>
      <c r="LFJ348" s="182"/>
      <c r="LFK348" s="182"/>
      <c r="LFL348" s="182"/>
      <c r="LFM348" s="182"/>
      <c r="LFN348" s="182"/>
      <c r="LFO348" s="182"/>
      <c r="LFP348" s="182"/>
      <c r="LFQ348" s="182"/>
      <c r="LFR348" s="182"/>
      <c r="LFS348" s="182"/>
      <c r="LFT348" s="182"/>
      <c r="LFU348" s="182"/>
      <c r="LFV348" s="182"/>
      <c r="LFW348" s="182"/>
      <c r="LFX348" s="182"/>
      <c r="LFY348" s="182"/>
      <c r="LFZ348" s="182"/>
      <c r="LGA348" s="182"/>
      <c r="LGB348" s="182"/>
      <c r="LGC348" s="182"/>
      <c r="LGD348" s="182"/>
      <c r="LGE348" s="182"/>
      <c r="LGF348" s="182"/>
      <c r="LGG348" s="182"/>
      <c r="LGH348" s="182"/>
      <c r="LGI348" s="182"/>
      <c r="LGJ348" s="182"/>
      <c r="LGK348" s="182"/>
      <c r="LGL348" s="182"/>
      <c r="LGM348" s="182"/>
      <c r="LGN348" s="182"/>
      <c r="LGO348" s="182"/>
      <c r="LGP348" s="182"/>
      <c r="LGQ348" s="182"/>
      <c r="LGR348" s="182"/>
      <c r="LGS348" s="182"/>
      <c r="LGT348" s="182"/>
      <c r="LGU348" s="182"/>
      <c r="LGV348" s="182"/>
      <c r="LGW348" s="182"/>
      <c r="LGX348" s="182"/>
      <c r="LGY348" s="182"/>
      <c r="LGZ348" s="182"/>
      <c r="LHA348" s="182"/>
      <c r="LHB348" s="182"/>
      <c r="LHC348" s="182"/>
      <c r="LHD348" s="182"/>
      <c r="LHE348" s="182"/>
      <c r="LHF348" s="182"/>
      <c r="LHG348" s="182"/>
      <c r="LHH348" s="182"/>
      <c r="LHI348" s="182"/>
      <c r="LHJ348" s="182"/>
      <c r="LHK348" s="182"/>
      <c r="LHL348" s="182"/>
      <c r="LHM348" s="182"/>
      <c r="LHN348" s="182"/>
      <c r="LHO348" s="182"/>
      <c r="LHP348" s="182"/>
      <c r="LHQ348" s="182"/>
      <c r="LHR348" s="182"/>
      <c r="LHS348" s="182"/>
      <c r="LHT348" s="182"/>
      <c r="LHU348" s="182"/>
      <c r="LHV348" s="182"/>
      <c r="LHW348" s="182"/>
      <c r="LHX348" s="182"/>
      <c r="LHY348" s="182"/>
      <c r="LHZ348" s="182"/>
      <c r="LIA348" s="182"/>
      <c r="LIB348" s="182"/>
      <c r="LIC348" s="182"/>
      <c r="LID348" s="182"/>
      <c r="LIE348" s="182"/>
      <c r="LIF348" s="182"/>
      <c r="LIG348" s="182"/>
      <c r="LIH348" s="182"/>
      <c r="LII348" s="182"/>
      <c r="LIJ348" s="182"/>
      <c r="LIK348" s="182"/>
      <c r="LIL348" s="182"/>
      <c r="LIM348" s="182"/>
      <c r="LIN348" s="182"/>
      <c r="LIO348" s="182"/>
      <c r="LIP348" s="182"/>
      <c r="LIQ348" s="182"/>
      <c r="LIR348" s="182"/>
      <c r="LIS348" s="182"/>
      <c r="LIT348" s="182"/>
      <c r="LIU348" s="182"/>
      <c r="LIV348" s="182"/>
      <c r="LIW348" s="182"/>
      <c r="LIX348" s="182"/>
      <c r="LIY348" s="182"/>
      <c r="LIZ348" s="182"/>
      <c r="LJA348" s="182"/>
      <c r="LJB348" s="182"/>
      <c r="LJC348" s="182"/>
      <c r="LJD348" s="182"/>
      <c r="LJE348" s="182"/>
      <c r="LJF348" s="182"/>
      <c r="LJG348" s="182"/>
      <c r="LJH348" s="182"/>
      <c r="LJI348" s="182"/>
      <c r="LJJ348" s="182"/>
      <c r="LJK348" s="182"/>
      <c r="LJL348" s="182"/>
      <c r="LJM348" s="182"/>
      <c r="LJN348" s="182"/>
      <c r="LJO348" s="182"/>
      <c r="LJP348" s="182"/>
      <c r="LJQ348" s="182"/>
      <c r="LJR348" s="182"/>
      <c r="LJS348" s="182"/>
      <c r="LJT348" s="182"/>
      <c r="LJU348" s="182"/>
      <c r="LJV348" s="182"/>
      <c r="LJW348" s="182"/>
      <c r="LJX348" s="182"/>
      <c r="LJY348" s="182"/>
      <c r="LJZ348" s="182"/>
      <c r="LKA348" s="182"/>
      <c r="LKB348" s="182"/>
      <c r="LKC348" s="182"/>
      <c r="LKD348" s="182"/>
      <c r="LKE348" s="182"/>
      <c r="LKF348" s="182"/>
      <c r="LKG348" s="182"/>
      <c r="LKH348" s="182"/>
      <c r="LKI348" s="182"/>
      <c r="LKJ348" s="182"/>
      <c r="LKK348" s="182"/>
      <c r="LKL348" s="182"/>
      <c r="LKM348" s="182"/>
      <c r="LKN348" s="182"/>
      <c r="LKO348" s="182"/>
      <c r="LKP348" s="182"/>
      <c r="LKQ348" s="182"/>
      <c r="LKR348" s="182"/>
      <c r="LKS348" s="182"/>
      <c r="LKT348" s="182"/>
      <c r="LKU348" s="182"/>
      <c r="LKV348" s="182"/>
      <c r="LKW348" s="182"/>
      <c r="LKX348" s="182"/>
      <c r="LKY348" s="182"/>
      <c r="LKZ348" s="182"/>
      <c r="LLA348" s="182"/>
      <c r="LLB348" s="182"/>
      <c r="LLC348" s="182"/>
      <c r="LLD348" s="182"/>
      <c r="LLE348" s="182"/>
      <c r="LLF348" s="182"/>
      <c r="LLG348" s="182"/>
      <c r="LLH348" s="182"/>
      <c r="LLI348" s="182"/>
      <c r="LLJ348" s="182"/>
      <c r="LLK348" s="182"/>
      <c r="LLL348" s="182"/>
      <c r="LLM348" s="182"/>
      <c r="LLN348" s="182"/>
      <c r="LLO348" s="182"/>
      <c r="LLP348" s="182"/>
      <c r="LLQ348" s="182"/>
      <c r="LLR348" s="182"/>
      <c r="LLS348" s="182"/>
      <c r="LLT348" s="182"/>
      <c r="LLU348" s="182"/>
      <c r="LLV348" s="182"/>
      <c r="LLW348" s="182"/>
      <c r="LLX348" s="182"/>
      <c r="LLY348" s="182"/>
      <c r="LLZ348" s="182"/>
      <c r="LMA348" s="182"/>
      <c r="LMB348" s="182"/>
      <c r="LMC348" s="182"/>
      <c r="LMD348" s="182"/>
      <c r="LME348" s="182"/>
      <c r="LMF348" s="182"/>
      <c r="LMG348" s="182"/>
      <c r="LMH348" s="182"/>
      <c r="LMI348" s="182"/>
      <c r="LMJ348" s="182"/>
      <c r="LMK348" s="182"/>
      <c r="LML348" s="182"/>
      <c r="LMM348" s="182"/>
      <c r="LMN348" s="182"/>
      <c r="LMO348" s="182"/>
      <c r="LMP348" s="182"/>
      <c r="LMQ348" s="182"/>
      <c r="LMR348" s="182"/>
      <c r="LMS348" s="182"/>
      <c r="LMT348" s="182"/>
      <c r="LMU348" s="182"/>
      <c r="LMV348" s="182"/>
      <c r="LMW348" s="182"/>
      <c r="LMX348" s="182"/>
      <c r="LMY348" s="182"/>
      <c r="LMZ348" s="182"/>
      <c r="LNA348" s="182"/>
      <c r="LNB348" s="182"/>
      <c r="LNC348" s="182"/>
      <c r="LND348" s="182"/>
      <c r="LNE348" s="182"/>
      <c r="LNF348" s="182"/>
      <c r="LNG348" s="182"/>
      <c r="LNH348" s="182"/>
      <c r="LNI348" s="182"/>
      <c r="LNJ348" s="182"/>
      <c r="LNK348" s="182"/>
      <c r="LNL348" s="182"/>
      <c r="LNM348" s="182"/>
      <c r="LNN348" s="182"/>
      <c r="LNO348" s="182"/>
      <c r="LNP348" s="182"/>
      <c r="LNQ348" s="182"/>
      <c r="LNR348" s="182"/>
      <c r="LNS348" s="182"/>
      <c r="LNT348" s="182"/>
      <c r="LNU348" s="182"/>
      <c r="LNV348" s="182"/>
      <c r="LNW348" s="182"/>
      <c r="LNX348" s="182"/>
      <c r="LNY348" s="182"/>
      <c r="LNZ348" s="182"/>
      <c r="LOA348" s="182"/>
      <c r="LOB348" s="182"/>
      <c r="LOC348" s="182"/>
      <c r="LOD348" s="182"/>
      <c r="LOE348" s="182"/>
      <c r="LOF348" s="182"/>
      <c r="LOG348" s="182"/>
      <c r="LOH348" s="182"/>
      <c r="LOI348" s="182"/>
      <c r="LOJ348" s="182"/>
      <c r="LOK348" s="182"/>
      <c r="LOL348" s="182"/>
      <c r="LOM348" s="182"/>
      <c r="LON348" s="182"/>
      <c r="LOO348" s="182"/>
      <c r="LOP348" s="182"/>
      <c r="LOQ348" s="182"/>
      <c r="LOR348" s="182"/>
      <c r="LOS348" s="182"/>
      <c r="LOT348" s="182"/>
      <c r="LOU348" s="182"/>
      <c r="LOV348" s="182"/>
      <c r="LOW348" s="182"/>
      <c r="LOX348" s="182"/>
      <c r="LOY348" s="182"/>
      <c r="LOZ348" s="182"/>
      <c r="LPA348" s="182"/>
      <c r="LPB348" s="182"/>
      <c r="LPC348" s="182"/>
      <c r="LPD348" s="182"/>
      <c r="LPE348" s="182"/>
      <c r="LPF348" s="182"/>
      <c r="LPG348" s="182"/>
      <c r="LPH348" s="182"/>
      <c r="LPI348" s="182"/>
      <c r="LPJ348" s="182"/>
      <c r="LPK348" s="182"/>
      <c r="LPL348" s="182"/>
      <c r="LPM348" s="182"/>
      <c r="LPN348" s="182"/>
      <c r="LPO348" s="182"/>
      <c r="LPP348" s="182"/>
      <c r="LPQ348" s="182"/>
      <c r="LPR348" s="182"/>
      <c r="LPS348" s="182"/>
      <c r="LPT348" s="182"/>
      <c r="LPU348" s="182"/>
      <c r="LPV348" s="182"/>
      <c r="LPW348" s="182"/>
      <c r="LPX348" s="182"/>
      <c r="LPY348" s="182"/>
      <c r="LPZ348" s="182"/>
      <c r="LQA348" s="182"/>
      <c r="LQB348" s="182"/>
      <c r="LQC348" s="182"/>
      <c r="LQD348" s="182"/>
      <c r="LQE348" s="182"/>
      <c r="LQF348" s="182"/>
      <c r="LQG348" s="182"/>
      <c r="LQH348" s="182"/>
      <c r="LQI348" s="182"/>
      <c r="LQJ348" s="182"/>
      <c r="LQK348" s="182"/>
      <c r="LQL348" s="182"/>
      <c r="LQM348" s="182"/>
      <c r="LQN348" s="182"/>
      <c r="LQO348" s="182"/>
      <c r="LQP348" s="182"/>
      <c r="LQQ348" s="182"/>
      <c r="LQR348" s="182"/>
      <c r="LQS348" s="182"/>
      <c r="LQT348" s="182"/>
      <c r="LQU348" s="182"/>
      <c r="LQV348" s="182"/>
      <c r="LQW348" s="182"/>
      <c r="LQX348" s="182"/>
      <c r="LQY348" s="182"/>
      <c r="LQZ348" s="182"/>
      <c r="LRA348" s="182"/>
      <c r="LRB348" s="182"/>
      <c r="LRC348" s="182"/>
      <c r="LRD348" s="182"/>
      <c r="LRE348" s="182"/>
      <c r="LRF348" s="182"/>
      <c r="LRG348" s="182"/>
      <c r="LRH348" s="182"/>
      <c r="LRI348" s="182"/>
      <c r="LRJ348" s="182"/>
      <c r="LRK348" s="182"/>
      <c r="LRL348" s="182"/>
      <c r="LRM348" s="182"/>
      <c r="LRN348" s="182"/>
      <c r="LRO348" s="182"/>
      <c r="LRP348" s="182"/>
      <c r="LRQ348" s="182"/>
      <c r="LRR348" s="182"/>
      <c r="LRS348" s="182"/>
      <c r="LRT348" s="182"/>
      <c r="LRU348" s="182"/>
      <c r="LRV348" s="182"/>
      <c r="LRW348" s="182"/>
      <c r="LRX348" s="182"/>
      <c r="LRY348" s="182"/>
      <c r="LRZ348" s="182"/>
      <c r="LSA348" s="182"/>
      <c r="LSB348" s="182"/>
      <c r="LSC348" s="182"/>
      <c r="LSD348" s="182"/>
      <c r="LSE348" s="182"/>
      <c r="LSF348" s="182"/>
      <c r="LSG348" s="182"/>
      <c r="LSH348" s="182"/>
      <c r="LSI348" s="182"/>
      <c r="LSJ348" s="182"/>
      <c r="LSK348" s="182"/>
      <c r="LSL348" s="182"/>
      <c r="LSM348" s="182"/>
      <c r="LSN348" s="182"/>
      <c r="LSO348" s="182"/>
      <c r="LSP348" s="182"/>
      <c r="LSQ348" s="182"/>
      <c r="LSR348" s="182"/>
      <c r="LSS348" s="182"/>
      <c r="LST348" s="182"/>
      <c r="LSU348" s="182"/>
      <c r="LSV348" s="182"/>
      <c r="LSW348" s="182"/>
      <c r="LSX348" s="182"/>
      <c r="LSY348" s="182"/>
      <c r="LSZ348" s="182"/>
      <c r="LTA348" s="182"/>
      <c r="LTB348" s="182"/>
      <c r="LTC348" s="182"/>
      <c r="LTD348" s="182"/>
      <c r="LTE348" s="182"/>
      <c r="LTF348" s="182"/>
      <c r="LTG348" s="182"/>
      <c r="LTH348" s="182"/>
      <c r="LTI348" s="182"/>
      <c r="LTJ348" s="182"/>
      <c r="LTK348" s="182"/>
      <c r="LTL348" s="182"/>
      <c r="LTM348" s="182"/>
      <c r="LTN348" s="182"/>
      <c r="LTO348" s="182"/>
      <c r="LTP348" s="182"/>
      <c r="LTQ348" s="182"/>
      <c r="LTR348" s="182"/>
      <c r="LTS348" s="182"/>
      <c r="LTT348" s="182"/>
      <c r="LTU348" s="182"/>
      <c r="LTV348" s="182"/>
      <c r="LTW348" s="182"/>
      <c r="LTX348" s="182"/>
      <c r="LTY348" s="182"/>
      <c r="LTZ348" s="182"/>
      <c r="LUA348" s="182"/>
      <c r="LUB348" s="182"/>
      <c r="LUC348" s="182"/>
      <c r="LUD348" s="182"/>
      <c r="LUE348" s="182"/>
      <c r="LUF348" s="182"/>
      <c r="LUG348" s="182"/>
      <c r="LUH348" s="182"/>
      <c r="LUI348" s="182"/>
      <c r="LUJ348" s="182"/>
      <c r="LUK348" s="182"/>
      <c r="LUL348" s="182"/>
      <c r="LUM348" s="182"/>
      <c r="LUN348" s="182"/>
      <c r="LUO348" s="182"/>
      <c r="LUP348" s="182"/>
      <c r="LUQ348" s="182"/>
      <c r="LUR348" s="182"/>
      <c r="LUS348" s="182"/>
      <c r="LUT348" s="182"/>
      <c r="LUU348" s="182"/>
      <c r="LUV348" s="182"/>
      <c r="LUW348" s="182"/>
      <c r="LUX348" s="182"/>
      <c r="LUY348" s="182"/>
      <c r="LUZ348" s="182"/>
      <c r="LVA348" s="182"/>
      <c r="LVB348" s="182"/>
      <c r="LVC348" s="182"/>
      <c r="LVD348" s="182"/>
      <c r="LVE348" s="182"/>
      <c r="LVF348" s="182"/>
      <c r="LVG348" s="182"/>
      <c r="LVH348" s="182"/>
      <c r="LVI348" s="182"/>
      <c r="LVJ348" s="182"/>
      <c r="LVK348" s="182"/>
      <c r="LVL348" s="182"/>
      <c r="LVM348" s="182"/>
      <c r="LVN348" s="182"/>
      <c r="LVO348" s="182"/>
      <c r="LVP348" s="182"/>
      <c r="LVQ348" s="182"/>
      <c r="LVR348" s="182"/>
      <c r="LVS348" s="182"/>
      <c r="LVT348" s="182"/>
      <c r="LVU348" s="182"/>
      <c r="LVV348" s="182"/>
      <c r="LVW348" s="182"/>
      <c r="LVX348" s="182"/>
      <c r="LVY348" s="182"/>
      <c r="LVZ348" s="182"/>
      <c r="LWA348" s="182"/>
      <c r="LWB348" s="182"/>
      <c r="LWC348" s="182"/>
      <c r="LWD348" s="182"/>
      <c r="LWE348" s="182"/>
      <c r="LWF348" s="182"/>
      <c r="LWG348" s="182"/>
      <c r="LWH348" s="182"/>
      <c r="LWI348" s="182"/>
      <c r="LWJ348" s="182"/>
      <c r="LWK348" s="182"/>
      <c r="LWL348" s="182"/>
      <c r="LWM348" s="182"/>
      <c r="LWN348" s="182"/>
      <c r="LWO348" s="182"/>
      <c r="LWP348" s="182"/>
      <c r="LWQ348" s="182"/>
      <c r="LWR348" s="182"/>
      <c r="LWS348" s="182"/>
      <c r="LWT348" s="182"/>
      <c r="LWU348" s="182"/>
      <c r="LWV348" s="182"/>
      <c r="LWW348" s="182"/>
      <c r="LWX348" s="182"/>
      <c r="LWY348" s="182"/>
      <c r="LWZ348" s="182"/>
      <c r="LXA348" s="182"/>
      <c r="LXB348" s="182"/>
      <c r="LXC348" s="182"/>
      <c r="LXD348" s="182"/>
      <c r="LXE348" s="182"/>
      <c r="LXF348" s="182"/>
      <c r="LXG348" s="182"/>
      <c r="LXH348" s="182"/>
      <c r="LXI348" s="182"/>
      <c r="LXJ348" s="182"/>
      <c r="LXK348" s="182"/>
      <c r="LXL348" s="182"/>
      <c r="LXM348" s="182"/>
      <c r="LXN348" s="182"/>
      <c r="LXO348" s="182"/>
      <c r="LXP348" s="182"/>
      <c r="LXQ348" s="182"/>
      <c r="LXR348" s="182"/>
      <c r="LXS348" s="182"/>
      <c r="LXT348" s="182"/>
      <c r="LXU348" s="182"/>
      <c r="LXV348" s="182"/>
      <c r="LXW348" s="182"/>
      <c r="LXX348" s="182"/>
      <c r="LXY348" s="182"/>
      <c r="LXZ348" s="182"/>
      <c r="LYA348" s="182"/>
      <c r="LYB348" s="182"/>
      <c r="LYC348" s="182"/>
      <c r="LYD348" s="182"/>
      <c r="LYE348" s="182"/>
      <c r="LYF348" s="182"/>
      <c r="LYG348" s="182"/>
      <c r="LYH348" s="182"/>
      <c r="LYI348" s="182"/>
      <c r="LYJ348" s="182"/>
      <c r="LYK348" s="182"/>
      <c r="LYL348" s="182"/>
      <c r="LYM348" s="182"/>
      <c r="LYN348" s="182"/>
      <c r="LYO348" s="182"/>
      <c r="LYP348" s="182"/>
      <c r="LYQ348" s="182"/>
      <c r="LYR348" s="182"/>
      <c r="LYS348" s="182"/>
      <c r="LYT348" s="182"/>
      <c r="LYU348" s="182"/>
      <c r="LYV348" s="182"/>
      <c r="LYW348" s="182"/>
      <c r="LYX348" s="182"/>
      <c r="LYY348" s="182"/>
      <c r="LYZ348" s="182"/>
      <c r="LZA348" s="182"/>
      <c r="LZB348" s="182"/>
      <c r="LZC348" s="182"/>
      <c r="LZD348" s="182"/>
      <c r="LZE348" s="182"/>
      <c r="LZF348" s="182"/>
      <c r="LZG348" s="182"/>
      <c r="LZH348" s="182"/>
      <c r="LZI348" s="182"/>
      <c r="LZJ348" s="182"/>
      <c r="LZK348" s="182"/>
      <c r="LZL348" s="182"/>
      <c r="LZM348" s="182"/>
      <c r="LZN348" s="182"/>
      <c r="LZO348" s="182"/>
      <c r="LZP348" s="182"/>
      <c r="LZQ348" s="182"/>
      <c r="LZR348" s="182"/>
      <c r="LZS348" s="182"/>
      <c r="LZT348" s="182"/>
      <c r="LZU348" s="182"/>
      <c r="LZV348" s="182"/>
      <c r="LZW348" s="182"/>
      <c r="LZX348" s="182"/>
      <c r="LZY348" s="182"/>
      <c r="LZZ348" s="182"/>
      <c r="MAA348" s="182"/>
      <c r="MAB348" s="182"/>
      <c r="MAC348" s="182"/>
      <c r="MAD348" s="182"/>
      <c r="MAE348" s="182"/>
      <c r="MAF348" s="182"/>
      <c r="MAG348" s="182"/>
      <c r="MAH348" s="182"/>
      <c r="MAI348" s="182"/>
      <c r="MAJ348" s="182"/>
      <c r="MAK348" s="182"/>
      <c r="MAL348" s="182"/>
      <c r="MAM348" s="182"/>
      <c r="MAN348" s="182"/>
      <c r="MAO348" s="182"/>
      <c r="MAP348" s="182"/>
      <c r="MAQ348" s="182"/>
      <c r="MAR348" s="182"/>
      <c r="MAS348" s="182"/>
      <c r="MAT348" s="182"/>
      <c r="MAU348" s="182"/>
      <c r="MAV348" s="182"/>
      <c r="MAW348" s="182"/>
      <c r="MAX348" s="182"/>
      <c r="MAY348" s="182"/>
      <c r="MAZ348" s="182"/>
      <c r="MBA348" s="182"/>
      <c r="MBB348" s="182"/>
      <c r="MBC348" s="182"/>
      <c r="MBD348" s="182"/>
      <c r="MBE348" s="182"/>
      <c r="MBF348" s="182"/>
      <c r="MBG348" s="182"/>
      <c r="MBH348" s="182"/>
      <c r="MBI348" s="182"/>
      <c r="MBJ348" s="182"/>
      <c r="MBK348" s="182"/>
      <c r="MBL348" s="182"/>
      <c r="MBM348" s="182"/>
      <c r="MBN348" s="182"/>
      <c r="MBO348" s="182"/>
      <c r="MBP348" s="182"/>
      <c r="MBQ348" s="182"/>
      <c r="MBR348" s="182"/>
      <c r="MBS348" s="182"/>
      <c r="MBT348" s="182"/>
      <c r="MBU348" s="182"/>
      <c r="MBV348" s="182"/>
      <c r="MBW348" s="182"/>
      <c r="MBX348" s="182"/>
      <c r="MBY348" s="182"/>
      <c r="MBZ348" s="182"/>
      <c r="MCA348" s="182"/>
      <c r="MCB348" s="182"/>
      <c r="MCC348" s="182"/>
      <c r="MCD348" s="182"/>
      <c r="MCE348" s="182"/>
      <c r="MCF348" s="182"/>
      <c r="MCG348" s="182"/>
      <c r="MCH348" s="182"/>
      <c r="MCI348" s="182"/>
      <c r="MCJ348" s="182"/>
      <c r="MCK348" s="182"/>
      <c r="MCL348" s="182"/>
      <c r="MCM348" s="182"/>
      <c r="MCN348" s="182"/>
      <c r="MCO348" s="182"/>
      <c r="MCP348" s="182"/>
      <c r="MCQ348" s="182"/>
      <c r="MCR348" s="182"/>
      <c r="MCS348" s="182"/>
      <c r="MCT348" s="182"/>
      <c r="MCU348" s="182"/>
      <c r="MCV348" s="182"/>
      <c r="MCW348" s="182"/>
      <c r="MCX348" s="182"/>
      <c r="MCY348" s="182"/>
      <c r="MCZ348" s="182"/>
      <c r="MDA348" s="182"/>
      <c r="MDB348" s="182"/>
      <c r="MDC348" s="182"/>
      <c r="MDD348" s="182"/>
      <c r="MDE348" s="182"/>
      <c r="MDF348" s="182"/>
      <c r="MDG348" s="182"/>
      <c r="MDH348" s="182"/>
      <c r="MDI348" s="182"/>
      <c r="MDJ348" s="182"/>
      <c r="MDK348" s="182"/>
      <c r="MDL348" s="182"/>
      <c r="MDM348" s="182"/>
      <c r="MDN348" s="182"/>
      <c r="MDO348" s="182"/>
      <c r="MDP348" s="182"/>
      <c r="MDQ348" s="182"/>
      <c r="MDR348" s="182"/>
      <c r="MDS348" s="182"/>
      <c r="MDT348" s="182"/>
      <c r="MDU348" s="182"/>
      <c r="MDV348" s="182"/>
      <c r="MDW348" s="182"/>
      <c r="MDX348" s="182"/>
      <c r="MDY348" s="182"/>
      <c r="MDZ348" s="182"/>
      <c r="MEA348" s="182"/>
      <c r="MEB348" s="182"/>
      <c r="MEC348" s="182"/>
      <c r="MED348" s="182"/>
      <c r="MEE348" s="182"/>
      <c r="MEF348" s="182"/>
      <c r="MEG348" s="182"/>
      <c r="MEH348" s="182"/>
      <c r="MEI348" s="182"/>
      <c r="MEJ348" s="182"/>
      <c r="MEK348" s="182"/>
      <c r="MEL348" s="182"/>
      <c r="MEM348" s="182"/>
      <c r="MEN348" s="182"/>
      <c r="MEO348" s="182"/>
      <c r="MEP348" s="182"/>
      <c r="MEQ348" s="182"/>
      <c r="MER348" s="182"/>
      <c r="MES348" s="182"/>
      <c r="MET348" s="182"/>
      <c r="MEU348" s="182"/>
      <c r="MEV348" s="182"/>
      <c r="MEW348" s="182"/>
      <c r="MEX348" s="182"/>
      <c r="MEY348" s="182"/>
      <c r="MEZ348" s="182"/>
      <c r="MFA348" s="182"/>
      <c r="MFB348" s="182"/>
      <c r="MFC348" s="182"/>
      <c r="MFD348" s="182"/>
      <c r="MFE348" s="182"/>
      <c r="MFF348" s="182"/>
      <c r="MFG348" s="182"/>
      <c r="MFH348" s="182"/>
      <c r="MFI348" s="182"/>
      <c r="MFJ348" s="182"/>
      <c r="MFK348" s="182"/>
      <c r="MFL348" s="182"/>
      <c r="MFM348" s="182"/>
      <c r="MFN348" s="182"/>
      <c r="MFO348" s="182"/>
      <c r="MFP348" s="182"/>
      <c r="MFQ348" s="182"/>
      <c r="MFR348" s="182"/>
      <c r="MFS348" s="182"/>
      <c r="MFT348" s="182"/>
      <c r="MFU348" s="182"/>
      <c r="MFV348" s="182"/>
      <c r="MFW348" s="182"/>
      <c r="MFX348" s="182"/>
      <c r="MFY348" s="182"/>
      <c r="MFZ348" s="182"/>
      <c r="MGA348" s="182"/>
      <c r="MGB348" s="182"/>
      <c r="MGC348" s="182"/>
      <c r="MGD348" s="182"/>
      <c r="MGE348" s="182"/>
      <c r="MGF348" s="182"/>
      <c r="MGG348" s="182"/>
      <c r="MGH348" s="182"/>
      <c r="MGI348" s="182"/>
      <c r="MGJ348" s="182"/>
      <c r="MGK348" s="182"/>
      <c r="MGL348" s="182"/>
      <c r="MGM348" s="182"/>
      <c r="MGN348" s="182"/>
      <c r="MGO348" s="182"/>
      <c r="MGP348" s="182"/>
      <c r="MGQ348" s="182"/>
      <c r="MGR348" s="182"/>
      <c r="MGS348" s="182"/>
      <c r="MGT348" s="182"/>
      <c r="MGU348" s="182"/>
      <c r="MGV348" s="182"/>
      <c r="MGW348" s="182"/>
      <c r="MGX348" s="182"/>
      <c r="MGY348" s="182"/>
      <c r="MGZ348" s="182"/>
      <c r="MHA348" s="182"/>
      <c r="MHB348" s="182"/>
      <c r="MHC348" s="182"/>
      <c r="MHD348" s="182"/>
      <c r="MHE348" s="182"/>
      <c r="MHF348" s="182"/>
      <c r="MHG348" s="182"/>
      <c r="MHH348" s="182"/>
      <c r="MHI348" s="182"/>
      <c r="MHJ348" s="182"/>
      <c r="MHK348" s="182"/>
      <c r="MHL348" s="182"/>
      <c r="MHM348" s="182"/>
      <c r="MHN348" s="182"/>
      <c r="MHO348" s="182"/>
      <c r="MHP348" s="182"/>
      <c r="MHQ348" s="182"/>
      <c r="MHR348" s="182"/>
      <c r="MHS348" s="182"/>
      <c r="MHT348" s="182"/>
      <c r="MHU348" s="182"/>
      <c r="MHV348" s="182"/>
      <c r="MHW348" s="182"/>
      <c r="MHX348" s="182"/>
      <c r="MHY348" s="182"/>
      <c r="MHZ348" s="182"/>
      <c r="MIA348" s="182"/>
      <c r="MIB348" s="182"/>
      <c r="MIC348" s="182"/>
      <c r="MID348" s="182"/>
      <c r="MIE348" s="182"/>
      <c r="MIF348" s="182"/>
      <c r="MIG348" s="182"/>
      <c r="MIH348" s="182"/>
      <c r="MII348" s="182"/>
      <c r="MIJ348" s="182"/>
      <c r="MIK348" s="182"/>
      <c r="MIL348" s="182"/>
      <c r="MIM348" s="182"/>
      <c r="MIN348" s="182"/>
      <c r="MIO348" s="182"/>
      <c r="MIP348" s="182"/>
      <c r="MIQ348" s="182"/>
      <c r="MIR348" s="182"/>
      <c r="MIS348" s="182"/>
      <c r="MIT348" s="182"/>
      <c r="MIU348" s="182"/>
      <c r="MIV348" s="182"/>
      <c r="MIW348" s="182"/>
      <c r="MIX348" s="182"/>
      <c r="MIY348" s="182"/>
      <c r="MIZ348" s="182"/>
      <c r="MJA348" s="182"/>
      <c r="MJB348" s="182"/>
      <c r="MJC348" s="182"/>
      <c r="MJD348" s="182"/>
      <c r="MJE348" s="182"/>
      <c r="MJF348" s="182"/>
      <c r="MJG348" s="182"/>
      <c r="MJH348" s="182"/>
      <c r="MJI348" s="182"/>
      <c r="MJJ348" s="182"/>
      <c r="MJK348" s="182"/>
      <c r="MJL348" s="182"/>
      <c r="MJM348" s="182"/>
      <c r="MJN348" s="182"/>
      <c r="MJO348" s="182"/>
      <c r="MJP348" s="182"/>
      <c r="MJQ348" s="182"/>
      <c r="MJR348" s="182"/>
      <c r="MJS348" s="182"/>
      <c r="MJT348" s="182"/>
      <c r="MJU348" s="182"/>
      <c r="MJV348" s="182"/>
      <c r="MJW348" s="182"/>
      <c r="MJX348" s="182"/>
      <c r="MJY348" s="182"/>
      <c r="MJZ348" s="182"/>
      <c r="MKA348" s="182"/>
      <c r="MKB348" s="182"/>
      <c r="MKC348" s="182"/>
      <c r="MKD348" s="182"/>
      <c r="MKE348" s="182"/>
      <c r="MKF348" s="182"/>
      <c r="MKG348" s="182"/>
      <c r="MKH348" s="182"/>
      <c r="MKI348" s="182"/>
      <c r="MKJ348" s="182"/>
      <c r="MKK348" s="182"/>
      <c r="MKL348" s="182"/>
      <c r="MKM348" s="182"/>
      <c r="MKN348" s="182"/>
      <c r="MKO348" s="182"/>
      <c r="MKP348" s="182"/>
      <c r="MKQ348" s="182"/>
      <c r="MKR348" s="182"/>
      <c r="MKS348" s="182"/>
      <c r="MKT348" s="182"/>
      <c r="MKU348" s="182"/>
      <c r="MKV348" s="182"/>
      <c r="MKW348" s="182"/>
      <c r="MKX348" s="182"/>
      <c r="MKY348" s="182"/>
      <c r="MKZ348" s="182"/>
      <c r="MLA348" s="182"/>
      <c r="MLB348" s="182"/>
      <c r="MLC348" s="182"/>
      <c r="MLD348" s="182"/>
      <c r="MLE348" s="182"/>
      <c r="MLF348" s="182"/>
      <c r="MLG348" s="182"/>
      <c r="MLH348" s="182"/>
      <c r="MLI348" s="182"/>
      <c r="MLJ348" s="182"/>
      <c r="MLK348" s="182"/>
      <c r="MLL348" s="182"/>
      <c r="MLM348" s="182"/>
      <c r="MLN348" s="182"/>
      <c r="MLO348" s="182"/>
      <c r="MLP348" s="182"/>
      <c r="MLQ348" s="182"/>
      <c r="MLR348" s="182"/>
      <c r="MLS348" s="182"/>
      <c r="MLT348" s="182"/>
      <c r="MLU348" s="182"/>
      <c r="MLV348" s="182"/>
      <c r="MLW348" s="182"/>
      <c r="MLX348" s="182"/>
      <c r="MLY348" s="182"/>
      <c r="MLZ348" s="182"/>
      <c r="MMA348" s="182"/>
      <c r="MMB348" s="182"/>
      <c r="MMC348" s="182"/>
      <c r="MMD348" s="182"/>
      <c r="MME348" s="182"/>
      <c r="MMF348" s="182"/>
      <c r="MMG348" s="182"/>
      <c r="MMH348" s="182"/>
      <c r="MMI348" s="182"/>
      <c r="MMJ348" s="182"/>
      <c r="MMK348" s="182"/>
      <c r="MML348" s="182"/>
      <c r="MMM348" s="182"/>
      <c r="MMN348" s="182"/>
      <c r="MMO348" s="182"/>
      <c r="MMP348" s="182"/>
      <c r="MMQ348" s="182"/>
      <c r="MMR348" s="182"/>
      <c r="MMS348" s="182"/>
      <c r="MMT348" s="182"/>
      <c r="MMU348" s="182"/>
      <c r="MMV348" s="182"/>
      <c r="MMW348" s="182"/>
      <c r="MMX348" s="182"/>
      <c r="MMY348" s="182"/>
      <c r="MMZ348" s="182"/>
      <c r="MNA348" s="182"/>
      <c r="MNB348" s="182"/>
      <c r="MNC348" s="182"/>
      <c r="MND348" s="182"/>
      <c r="MNE348" s="182"/>
      <c r="MNF348" s="182"/>
      <c r="MNG348" s="182"/>
      <c r="MNH348" s="182"/>
      <c r="MNI348" s="182"/>
      <c r="MNJ348" s="182"/>
      <c r="MNK348" s="182"/>
      <c r="MNL348" s="182"/>
      <c r="MNM348" s="182"/>
      <c r="MNN348" s="182"/>
      <c r="MNO348" s="182"/>
      <c r="MNP348" s="182"/>
      <c r="MNQ348" s="182"/>
      <c r="MNR348" s="182"/>
      <c r="MNS348" s="182"/>
      <c r="MNT348" s="182"/>
      <c r="MNU348" s="182"/>
      <c r="MNV348" s="182"/>
      <c r="MNW348" s="182"/>
      <c r="MNX348" s="182"/>
      <c r="MNY348" s="182"/>
      <c r="MNZ348" s="182"/>
      <c r="MOA348" s="182"/>
      <c r="MOB348" s="182"/>
      <c r="MOC348" s="182"/>
      <c r="MOD348" s="182"/>
      <c r="MOE348" s="182"/>
      <c r="MOF348" s="182"/>
      <c r="MOG348" s="182"/>
      <c r="MOH348" s="182"/>
      <c r="MOI348" s="182"/>
      <c r="MOJ348" s="182"/>
      <c r="MOK348" s="182"/>
      <c r="MOL348" s="182"/>
      <c r="MOM348" s="182"/>
      <c r="MON348" s="182"/>
      <c r="MOO348" s="182"/>
      <c r="MOP348" s="182"/>
      <c r="MOQ348" s="182"/>
      <c r="MOR348" s="182"/>
      <c r="MOS348" s="182"/>
      <c r="MOT348" s="182"/>
      <c r="MOU348" s="182"/>
      <c r="MOV348" s="182"/>
      <c r="MOW348" s="182"/>
      <c r="MOX348" s="182"/>
      <c r="MOY348" s="182"/>
      <c r="MOZ348" s="182"/>
      <c r="MPA348" s="182"/>
      <c r="MPB348" s="182"/>
      <c r="MPC348" s="182"/>
      <c r="MPD348" s="182"/>
      <c r="MPE348" s="182"/>
      <c r="MPF348" s="182"/>
      <c r="MPG348" s="182"/>
      <c r="MPH348" s="182"/>
      <c r="MPI348" s="182"/>
      <c r="MPJ348" s="182"/>
      <c r="MPK348" s="182"/>
      <c r="MPL348" s="182"/>
      <c r="MPM348" s="182"/>
      <c r="MPN348" s="182"/>
      <c r="MPO348" s="182"/>
      <c r="MPP348" s="182"/>
      <c r="MPQ348" s="182"/>
      <c r="MPR348" s="182"/>
      <c r="MPS348" s="182"/>
      <c r="MPT348" s="182"/>
      <c r="MPU348" s="182"/>
      <c r="MPV348" s="182"/>
      <c r="MPW348" s="182"/>
      <c r="MPX348" s="182"/>
      <c r="MPY348" s="182"/>
      <c r="MPZ348" s="182"/>
      <c r="MQA348" s="182"/>
      <c r="MQB348" s="182"/>
      <c r="MQC348" s="182"/>
      <c r="MQD348" s="182"/>
      <c r="MQE348" s="182"/>
      <c r="MQF348" s="182"/>
      <c r="MQG348" s="182"/>
      <c r="MQH348" s="182"/>
      <c r="MQI348" s="182"/>
      <c r="MQJ348" s="182"/>
      <c r="MQK348" s="182"/>
      <c r="MQL348" s="182"/>
      <c r="MQM348" s="182"/>
      <c r="MQN348" s="182"/>
      <c r="MQO348" s="182"/>
      <c r="MQP348" s="182"/>
      <c r="MQQ348" s="182"/>
      <c r="MQR348" s="182"/>
      <c r="MQS348" s="182"/>
      <c r="MQT348" s="182"/>
      <c r="MQU348" s="182"/>
      <c r="MQV348" s="182"/>
      <c r="MQW348" s="182"/>
      <c r="MQX348" s="182"/>
      <c r="MQY348" s="182"/>
      <c r="MQZ348" s="182"/>
      <c r="MRA348" s="182"/>
      <c r="MRB348" s="182"/>
      <c r="MRC348" s="182"/>
      <c r="MRD348" s="182"/>
      <c r="MRE348" s="182"/>
      <c r="MRF348" s="182"/>
      <c r="MRG348" s="182"/>
      <c r="MRH348" s="182"/>
      <c r="MRI348" s="182"/>
      <c r="MRJ348" s="182"/>
      <c r="MRK348" s="182"/>
      <c r="MRL348" s="182"/>
      <c r="MRM348" s="182"/>
      <c r="MRN348" s="182"/>
      <c r="MRO348" s="182"/>
      <c r="MRP348" s="182"/>
      <c r="MRQ348" s="182"/>
      <c r="MRR348" s="182"/>
      <c r="MRS348" s="182"/>
      <c r="MRT348" s="182"/>
      <c r="MRU348" s="182"/>
      <c r="MRV348" s="182"/>
      <c r="MRW348" s="182"/>
      <c r="MRX348" s="182"/>
      <c r="MRY348" s="182"/>
      <c r="MRZ348" s="182"/>
      <c r="MSA348" s="182"/>
      <c r="MSB348" s="182"/>
      <c r="MSC348" s="182"/>
      <c r="MSD348" s="182"/>
      <c r="MSE348" s="182"/>
      <c r="MSF348" s="182"/>
      <c r="MSG348" s="182"/>
      <c r="MSH348" s="182"/>
      <c r="MSI348" s="182"/>
      <c r="MSJ348" s="182"/>
      <c r="MSK348" s="182"/>
      <c r="MSL348" s="182"/>
      <c r="MSM348" s="182"/>
      <c r="MSN348" s="182"/>
      <c r="MSO348" s="182"/>
      <c r="MSP348" s="182"/>
      <c r="MSQ348" s="182"/>
      <c r="MSR348" s="182"/>
      <c r="MSS348" s="182"/>
      <c r="MST348" s="182"/>
      <c r="MSU348" s="182"/>
      <c r="MSV348" s="182"/>
      <c r="MSW348" s="182"/>
      <c r="MSX348" s="182"/>
      <c r="MSY348" s="182"/>
      <c r="MSZ348" s="182"/>
      <c r="MTA348" s="182"/>
      <c r="MTB348" s="182"/>
      <c r="MTC348" s="182"/>
      <c r="MTD348" s="182"/>
      <c r="MTE348" s="182"/>
      <c r="MTF348" s="182"/>
      <c r="MTG348" s="182"/>
      <c r="MTH348" s="182"/>
      <c r="MTI348" s="182"/>
      <c r="MTJ348" s="182"/>
      <c r="MTK348" s="182"/>
      <c r="MTL348" s="182"/>
      <c r="MTM348" s="182"/>
      <c r="MTN348" s="182"/>
      <c r="MTO348" s="182"/>
      <c r="MTP348" s="182"/>
      <c r="MTQ348" s="182"/>
      <c r="MTR348" s="182"/>
      <c r="MTS348" s="182"/>
      <c r="MTT348" s="182"/>
      <c r="MTU348" s="182"/>
      <c r="MTV348" s="182"/>
      <c r="MTW348" s="182"/>
      <c r="MTX348" s="182"/>
      <c r="MTY348" s="182"/>
      <c r="MTZ348" s="182"/>
      <c r="MUA348" s="182"/>
      <c r="MUB348" s="182"/>
      <c r="MUC348" s="182"/>
      <c r="MUD348" s="182"/>
      <c r="MUE348" s="182"/>
      <c r="MUF348" s="182"/>
      <c r="MUG348" s="182"/>
      <c r="MUH348" s="182"/>
      <c r="MUI348" s="182"/>
      <c r="MUJ348" s="182"/>
      <c r="MUK348" s="182"/>
      <c r="MUL348" s="182"/>
      <c r="MUM348" s="182"/>
      <c r="MUN348" s="182"/>
      <c r="MUO348" s="182"/>
      <c r="MUP348" s="182"/>
      <c r="MUQ348" s="182"/>
      <c r="MUR348" s="182"/>
      <c r="MUS348" s="182"/>
      <c r="MUT348" s="182"/>
      <c r="MUU348" s="182"/>
      <c r="MUV348" s="182"/>
      <c r="MUW348" s="182"/>
      <c r="MUX348" s="182"/>
      <c r="MUY348" s="182"/>
      <c r="MUZ348" s="182"/>
      <c r="MVA348" s="182"/>
      <c r="MVB348" s="182"/>
      <c r="MVC348" s="182"/>
      <c r="MVD348" s="182"/>
      <c r="MVE348" s="182"/>
      <c r="MVF348" s="182"/>
      <c r="MVG348" s="182"/>
      <c r="MVH348" s="182"/>
      <c r="MVI348" s="182"/>
      <c r="MVJ348" s="182"/>
      <c r="MVK348" s="182"/>
      <c r="MVL348" s="182"/>
      <c r="MVM348" s="182"/>
      <c r="MVN348" s="182"/>
      <c r="MVO348" s="182"/>
      <c r="MVP348" s="182"/>
      <c r="MVQ348" s="182"/>
      <c r="MVR348" s="182"/>
      <c r="MVS348" s="182"/>
      <c r="MVT348" s="182"/>
      <c r="MVU348" s="182"/>
      <c r="MVV348" s="182"/>
      <c r="MVW348" s="182"/>
      <c r="MVX348" s="182"/>
      <c r="MVY348" s="182"/>
      <c r="MVZ348" s="182"/>
      <c r="MWA348" s="182"/>
      <c r="MWB348" s="182"/>
      <c r="MWC348" s="182"/>
      <c r="MWD348" s="182"/>
      <c r="MWE348" s="182"/>
      <c r="MWF348" s="182"/>
      <c r="MWG348" s="182"/>
      <c r="MWH348" s="182"/>
      <c r="MWI348" s="182"/>
      <c r="MWJ348" s="182"/>
      <c r="MWK348" s="182"/>
      <c r="MWL348" s="182"/>
      <c r="MWM348" s="182"/>
      <c r="MWN348" s="182"/>
      <c r="MWO348" s="182"/>
      <c r="MWP348" s="182"/>
      <c r="MWQ348" s="182"/>
      <c r="MWR348" s="182"/>
      <c r="MWS348" s="182"/>
      <c r="MWT348" s="182"/>
      <c r="MWU348" s="182"/>
      <c r="MWV348" s="182"/>
      <c r="MWW348" s="182"/>
      <c r="MWX348" s="182"/>
      <c r="MWY348" s="182"/>
      <c r="MWZ348" s="182"/>
      <c r="MXA348" s="182"/>
      <c r="MXB348" s="182"/>
      <c r="MXC348" s="182"/>
      <c r="MXD348" s="182"/>
      <c r="MXE348" s="182"/>
      <c r="MXF348" s="182"/>
      <c r="MXG348" s="182"/>
      <c r="MXH348" s="182"/>
      <c r="MXI348" s="182"/>
      <c r="MXJ348" s="182"/>
      <c r="MXK348" s="182"/>
      <c r="MXL348" s="182"/>
      <c r="MXM348" s="182"/>
      <c r="MXN348" s="182"/>
      <c r="MXO348" s="182"/>
      <c r="MXP348" s="182"/>
      <c r="MXQ348" s="182"/>
      <c r="MXR348" s="182"/>
      <c r="MXS348" s="182"/>
      <c r="MXT348" s="182"/>
      <c r="MXU348" s="182"/>
      <c r="MXV348" s="182"/>
      <c r="MXW348" s="182"/>
      <c r="MXX348" s="182"/>
      <c r="MXY348" s="182"/>
      <c r="MXZ348" s="182"/>
      <c r="MYA348" s="182"/>
      <c r="MYB348" s="182"/>
      <c r="MYC348" s="182"/>
      <c r="MYD348" s="182"/>
      <c r="MYE348" s="182"/>
      <c r="MYF348" s="182"/>
      <c r="MYG348" s="182"/>
      <c r="MYH348" s="182"/>
      <c r="MYI348" s="182"/>
      <c r="MYJ348" s="182"/>
      <c r="MYK348" s="182"/>
      <c r="MYL348" s="182"/>
      <c r="MYM348" s="182"/>
      <c r="MYN348" s="182"/>
      <c r="MYO348" s="182"/>
      <c r="MYP348" s="182"/>
      <c r="MYQ348" s="182"/>
      <c r="MYR348" s="182"/>
      <c r="MYS348" s="182"/>
      <c r="MYT348" s="182"/>
      <c r="MYU348" s="182"/>
      <c r="MYV348" s="182"/>
      <c r="MYW348" s="182"/>
      <c r="MYX348" s="182"/>
      <c r="MYY348" s="182"/>
      <c r="MYZ348" s="182"/>
      <c r="MZA348" s="182"/>
      <c r="MZB348" s="182"/>
      <c r="MZC348" s="182"/>
      <c r="MZD348" s="182"/>
      <c r="MZE348" s="182"/>
      <c r="MZF348" s="182"/>
      <c r="MZG348" s="182"/>
      <c r="MZH348" s="182"/>
      <c r="MZI348" s="182"/>
      <c r="MZJ348" s="182"/>
      <c r="MZK348" s="182"/>
      <c r="MZL348" s="182"/>
      <c r="MZM348" s="182"/>
      <c r="MZN348" s="182"/>
      <c r="MZO348" s="182"/>
      <c r="MZP348" s="182"/>
      <c r="MZQ348" s="182"/>
      <c r="MZR348" s="182"/>
      <c r="MZS348" s="182"/>
      <c r="MZT348" s="182"/>
      <c r="MZU348" s="182"/>
      <c r="MZV348" s="182"/>
      <c r="MZW348" s="182"/>
      <c r="MZX348" s="182"/>
      <c r="MZY348" s="182"/>
      <c r="MZZ348" s="182"/>
      <c r="NAA348" s="182"/>
      <c r="NAB348" s="182"/>
      <c r="NAC348" s="182"/>
      <c r="NAD348" s="182"/>
      <c r="NAE348" s="182"/>
      <c r="NAF348" s="182"/>
      <c r="NAG348" s="182"/>
      <c r="NAH348" s="182"/>
      <c r="NAI348" s="182"/>
      <c r="NAJ348" s="182"/>
      <c r="NAK348" s="182"/>
      <c r="NAL348" s="182"/>
      <c r="NAM348" s="182"/>
      <c r="NAN348" s="182"/>
      <c r="NAO348" s="182"/>
      <c r="NAP348" s="182"/>
      <c r="NAQ348" s="182"/>
      <c r="NAR348" s="182"/>
      <c r="NAS348" s="182"/>
      <c r="NAT348" s="182"/>
      <c r="NAU348" s="182"/>
      <c r="NAV348" s="182"/>
      <c r="NAW348" s="182"/>
      <c r="NAX348" s="182"/>
      <c r="NAY348" s="182"/>
      <c r="NAZ348" s="182"/>
      <c r="NBA348" s="182"/>
      <c r="NBB348" s="182"/>
      <c r="NBC348" s="182"/>
      <c r="NBD348" s="182"/>
      <c r="NBE348" s="182"/>
      <c r="NBF348" s="182"/>
      <c r="NBG348" s="182"/>
      <c r="NBH348" s="182"/>
      <c r="NBI348" s="182"/>
      <c r="NBJ348" s="182"/>
      <c r="NBK348" s="182"/>
      <c r="NBL348" s="182"/>
      <c r="NBM348" s="182"/>
      <c r="NBN348" s="182"/>
      <c r="NBO348" s="182"/>
      <c r="NBP348" s="182"/>
      <c r="NBQ348" s="182"/>
      <c r="NBR348" s="182"/>
      <c r="NBS348" s="182"/>
      <c r="NBT348" s="182"/>
      <c r="NBU348" s="182"/>
      <c r="NBV348" s="182"/>
      <c r="NBW348" s="182"/>
      <c r="NBX348" s="182"/>
      <c r="NBY348" s="182"/>
      <c r="NBZ348" s="182"/>
      <c r="NCA348" s="182"/>
      <c r="NCB348" s="182"/>
      <c r="NCC348" s="182"/>
      <c r="NCD348" s="182"/>
      <c r="NCE348" s="182"/>
      <c r="NCF348" s="182"/>
      <c r="NCG348" s="182"/>
      <c r="NCH348" s="182"/>
      <c r="NCI348" s="182"/>
      <c r="NCJ348" s="182"/>
      <c r="NCK348" s="182"/>
      <c r="NCL348" s="182"/>
      <c r="NCM348" s="182"/>
      <c r="NCN348" s="182"/>
      <c r="NCO348" s="182"/>
      <c r="NCP348" s="182"/>
      <c r="NCQ348" s="182"/>
      <c r="NCR348" s="182"/>
      <c r="NCS348" s="182"/>
      <c r="NCT348" s="182"/>
      <c r="NCU348" s="182"/>
      <c r="NCV348" s="182"/>
      <c r="NCW348" s="182"/>
      <c r="NCX348" s="182"/>
      <c r="NCY348" s="182"/>
      <c r="NCZ348" s="182"/>
      <c r="NDA348" s="182"/>
      <c r="NDB348" s="182"/>
      <c r="NDC348" s="182"/>
      <c r="NDD348" s="182"/>
      <c r="NDE348" s="182"/>
      <c r="NDF348" s="182"/>
      <c r="NDG348" s="182"/>
      <c r="NDH348" s="182"/>
      <c r="NDI348" s="182"/>
      <c r="NDJ348" s="182"/>
      <c r="NDK348" s="182"/>
      <c r="NDL348" s="182"/>
      <c r="NDM348" s="182"/>
      <c r="NDN348" s="182"/>
      <c r="NDO348" s="182"/>
      <c r="NDP348" s="182"/>
      <c r="NDQ348" s="182"/>
      <c r="NDR348" s="182"/>
      <c r="NDS348" s="182"/>
      <c r="NDT348" s="182"/>
      <c r="NDU348" s="182"/>
      <c r="NDV348" s="182"/>
      <c r="NDW348" s="182"/>
      <c r="NDX348" s="182"/>
      <c r="NDY348" s="182"/>
      <c r="NDZ348" s="182"/>
      <c r="NEA348" s="182"/>
      <c r="NEB348" s="182"/>
      <c r="NEC348" s="182"/>
      <c r="NED348" s="182"/>
      <c r="NEE348" s="182"/>
      <c r="NEF348" s="182"/>
      <c r="NEG348" s="182"/>
      <c r="NEH348" s="182"/>
      <c r="NEI348" s="182"/>
      <c r="NEJ348" s="182"/>
      <c r="NEK348" s="182"/>
      <c r="NEL348" s="182"/>
      <c r="NEM348" s="182"/>
      <c r="NEN348" s="182"/>
      <c r="NEO348" s="182"/>
      <c r="NEP348" s="182"/>
      <c r="NEQ348" s="182"/>
      <c r="NER348" s="182"/>
      <c r="NES348" s="182"/>
      <c r="NET348" s="182"/>
      <c r="NEU348" s="182"/>
      <c r="NEV348" s="182"/>
      <c r="NEW348" s="182"/>
      <c r="NEX348" s="182"/>
      <c r="NEY348" s="182"/>
      <c r="NEZ348" s="182"/>
      <c r="NFA348" s="182"/>
      <c r="NFB348" s="182"/>
      <c r="NFC348" s="182"/>
      <c r="NFD348" s="182"/>
      <c r="NFE348" s="182"/>
      <c r="NFF348" s="182"/>
      <c r="NFG348" s="182"/>
      <c r="NFH348" s="182"/>
      <c r="NFI348" s="182"/>
      <c r="NFJ348" s="182"/>
      <c r="NFK348" s="182"/>
      <c r="NFL348" s="182"/>
      <c r="NFM348" s="182"/>
      <c r="NFN348" s="182"/>
      <c r="NFO348" s="182"/>
      <c r="NFP348" s="182"/>
      <c r="NFQ348" s="182"/>
      <c r="NFR348" s="182"/>
      <c r="NFS348" s="182"/>
      <c r="NFT348" s="182"/>
      <c r="NFU348" s="182"/>
      <c r="NFV348" s="182"/>
      <c r="NFW348" s="182"/>
      <c r="NFX348" s="182"/>
      <c r="NFY348" s="182"/>
      <c r="NFZ348" s="182"/>
      <c r="NGA348" s="182"/>
      <c r="NGB348" s="182"/>
      <c r="NGC348" s="182"/>
      <c r="NGD348" s="182"/>
      <c r="NGE348" s="182"/>
      <c r="NGF348" s="182"/>
      <c r="NGG348" s="182"/>
      <c r="NGH348" s="182"/>
      <c r="NGI348" s="182"/>
      <c r="NGJ348" s="182"/>
      <c r="NGK348" s="182"/>
      <c r="NGL348" s="182"/>
      <c r="NGM348" s="182"/>
      <c r="NGN348" s="182"/>
      <c r="NGO348" s="182"/>
      <c r="NGP348" s="182"/>
      <c r="NGQ348" s="182"/>
      <c r="NGR348" s="182"/>
      <c r="NGS348" s="182"/>
      <c r="NGT348" s="182"/>
      <c r="NGU348" s="182"/>
      <c r="NGV348" s="182"/>
      <c r="NGW348" s="182"/>
      <c r="NGX348" s="182"/>
      <c r="NGY348" s="182"/>
      <c r="NGZ348" s="182"/>
      <c r="NHA348" s="182"/>
      <c r="NHB348" s="182"/>
      <c r="NHC348" s="182"/>
      <c r="NHD348" s="182"/>
      <c r="NHE348" s="182"/>
      <c r="NHF348" s="182"/>
      <c r="NHG348" s="182"/>
      <c r="NHH348" s="182"/>
      <c r="NHI348" s="182"/>
      <c r="NHJ348" s="182"/>
      <c r="NHK348" s="182"/>
      <c r="NHL348" s="182"/>
      <c r="NHM348" s="182"/>
      <c r="NHN348" s="182"/>
      <c r="NHO348" s="182"/>
      <c r="NHP348" s="182"/>
      <c r="NHQ348" s="182"/>
      <c r="NHR348" s="182"/>
      <c r="NHS348" s="182"/>
      <c r="NHT348" s="182"/>
      <c r="NHU348" s="182"/>
      <c r="NHV348" s="182"/>
      <c r="NHW348" s="182"/>
      <c r="NHX348" s="182"/>
      <c r="NHY348" s="182"/>
      <c r="NHZ348" s="182"/>
      <c r="NIA348" s="182"/>
      <c r="NIB348" s="182"/>
      <c r="NIC348" s="182"/>
      <c r="NID348" s="182"/>
      <c r="NIE348" s="182"/>
      <c r="NIF348" s="182"/>
      <c r="NIG348" s="182"/>
      <c r="NIH348" s="182"/>
      <c r="NII348" s="182"/>
      <c r="NIJ348" s="182"/>
      <c r="NIK348" s="182"/>
      <c r="NIL348" s="182"/>
      <c r="NIM348" s="182"/>
      <c r="NIN348" s="182"/>
      <c r="NIO348" s="182"/>
      <c r="NIP348" s="182"/>
      <c r="NIQ348" s="182"/>
      <c r="NIR348" s="182"/>
      <c r="NIS348" s="182"/>
      <c r="NIT348" s="182"/>
      <c r="NIU348" s="182"/>
      <c r="NIV348" s="182"/>
      <c r="NIW348" s="182"/>
      <c r="NIX348" s="182"/>
      <c r="NIY348" s="182"/>
      <c r="NIZ348" s="182"/>
      <c r="NJA348" s="182"/>
      <c r="NJB348" s="182"/>
      <c r="NJC348" s="182"/>
      <c r="NJD348" s="182"/>
      <c r="NJE348" s="182"/>
      <c r="NJF348" s="182"/>
      <c r="NJG348" s="182"/>
      <c r="NJH348" s="182"/>
      <c r="NJI348" s="182"/>
      <c r="NJJ348" s="182"/>
      <c r="NJK348" s="182"/>
      <c r="NJL348" s="182"/>
      <c r="NJM348" s="182"/>
      <c r="NJN348" s="182"/>
      <c r="NJO348" s="182"/>
      <c r="NJP348" s="182"/>
      <c r="NJQ348" s="182"/>
      <c r="NJR348" s="182"/>
      <c r="NJS348" s="182"/>
      <c r="NJT348" s="182"/>
      <c r="NJU348" s="182"/>
      <c r="NJV348" s="182"/>
      <c r="NJW348" s="182"/>
      <c r="NJX348" s="182"/>
      <c r="NJY348" s="182"/>
      <c r="NJZ348" s="182"/>
      <c r="NKA348" s="182"/>
      <c r="NKB348" s="182"/>
      <c r="NKC348" s="182"/>
      <c r="NKD348" s="182"/>
      <c r="NKE348" s="182"/>
      <c r="NKF348" s="182"/>
      <c r="NKG348" s="182"/>
      <c r="NKH348" s="182"/>
      <c r="NKI348" s="182"/>
      <c r="NKJ348" s="182"/>
      <c r="NKK348" s="182"/>
      <c r="NKL348" s="182"/>
      <c r="NKM348" s="182"/>
      <c r="NKN348" s="182"/>
      <c r="NKO348" s="182"/>
      <c r="NKP348" s="182"/>
      <c r="NKQ348" s="182"/>
      <c r="NKR348" s="182"/>
      <c r="NKS348" s="182"/>
      <c r="NKT348" s="182"/>
      <c r="NKU348" s="182"/>
      <c r="NKV348" s="182"/>
      <c r="NKW348" s="182"/>
      <c r="NKX348" s="182"/>
      <c r="NKY348" s="182"/>
      <c r="NKZ348" s="182"/>
      <c r="NLA348" s="182"/>
      <c r="NLB348" s="182"/>
      <c r="NLC348" s="182"/>
      <c r="NLD348" s="182"/>
      <c r="NLE348" s="182"/>
      <c r="NLF348" s="182"/>
      <c r="NLG348" s="182"/>
      <c r="NLH348" s="182"/>
      <c r="NLI348" s="182"/>
      <c r="NLJ348" s="182"/>
      <c r="NLK348" s="182"/>
      <c r="NLL348" s="182"/>
      <c r="NLM348" s="182"/>
      <c r="NLN348" s="182"/>
      <c r="NLO348" s="182"/>
      <c r="NLP348" s="182"/>
      <c r="NLQ348" s="182"/>
      <c r="NLR348" s="182"/>
      <c r="NLS348" s="182"/>
      <c r="NLT348" s="182"/>
      <c r="NLU348" s="182"/>
      <c r="NLV348" s="182"/>
      <c r="NLW348" s="182"/>
      <c r="NLX348" s="182"/>
      <c r="NLY348" s="182"/>
      <c r="NLZ348" s="182"/>
      <c r="NMA348" s="182"/>
      <c r="NMB348" s="182"/>
      <c r="NMC348" s="182"/>
      <c r="NMD348" s="182"/>
      <c r="NME348" s="182"/>
      <c r="NMF348" s="182"/>
      <c r="NMG348" s="182"/>
      <c r="NMH348" s="182"/>
      <c r="NMI348" s="182"/>
      <c r="NMJ348" s="182"/>
      <c r="NMK348" s="182"/>
      <c r="NML348" s="182"/>
      <c r="NMM348" s="182"/>
      <c r="NMN348" s="182"/>
      <c r="NMO348" s="182"/>
      <c r="NMP348" s="182"/>
      <c r="NMQ348" s="182"/>
      <c r="NMR348" s="182"/>
      <c r="NMS348" s="182"/>
      <c r="NMT348" s="182"/>
      <c r="NMU348" s="182"/>
      <c r="NMV348" s="182"/>
      <c r="NMW348" s="182"/>
      <c r="NMX348" s="182"/>
      <c r="NMY348" s="182"/>
      <c r="NMZ348" s="182"/>
      <c r="NNA348" s="182"/>
      <c r="NNB348" s="182"/>
      <c r="NNC348" s="182"/>
      <c r="NND348" s="182"/>
      <c r="NNE348" s="182"/>
      <c r="NNF348" s="182"/>
      <c r="NNG348" s="182"/>
      <c r="NNH348" s="182"/>
      <c r="NNI348" s="182"/>
      <c r="NNJ348" s="182"/>
      <c r="NNK348" s="182"/>
      <c r="NNL348" s="182"/>
      <c r="NNM348" s="182"/>
      <c r="NNN348" s="182"/>
      <c r="NNO348" s="182"/>
      <c r="NNP348" s="182"/>
      <c r="NNQ348" s="182"/>
      <c r="NNR348" s="182"/>
      <c r="NNS348" s="182"/>
      <c r="NNT348" s="182"/>
      <c r="NNU348" s="182"/>
      <c r="NNV348" s="182"/>
      <c r="NNW348" s="182"/>
      <c r="NNX348" s="182"/>
      <c r="NNY348" s="182"/>
      <c r="NNZ348" s="182"/>
      <c r="NOA348" s="182"/>
      <c r="NOB348" s="182"/>
      <c r="NOC348" s="182"/>
      <c r="NOD348" s="182"/>
      <c r="NOE348" s="182"/>
      <c r="NOF348" s="182"/>
      <c r="NOG348" s="182"/>
      <c r="NOH348" s="182"/>
      <c r="NOI348" s="182"/>
      <c r="NOJ348" s="182"/>
      <c r="NOK348" s="182"/>
      <c r="NOL348" s="182"/>
      <c r="NOM348" s="182"/>
      <c r="NON348" s="182"/>
      <c r="NOO348" s="182"/>
      <c r="NOP348" s="182"/>
      <c r="NOQ348" s="182"/>
      <c r="NOR348" s="182"/>
      <c r="NOS348" s="182"/>
      <c r="NOT348" s="182"/>
      <c r="NOU348" s="182"/>
      <c r="NOV348" s="182"/>
      <c r="NOW348" s="182"/>
      <c r="NOX348" s="182"/>
      <c r="NOY348" s="182"/>
      <c r="NOZ348" s="182"/>
      <c r="NPA348" s="182"/>
      <c r="NPB348" s="182"/>
      <c r="NPC348" s="182"/>
      <c r="NPD348" s="182"/>
      <c r="NPE348" s="182"/>
      <c r="NPF348" s="182"/>
      <c r="NPG348" s="182"/>
      <c r="NPH348" s="182"/>
      <c r="NPI348" s="182"/>
      <c r="NPJ348" s="182"/>
      <c r="NPK348" s="182"/>
      <c r="NPL348" s="182"/>
      <c r="NPM348" s="182"/>
      <c r="NPN348" s="182"/>
      <c r="NPO348" s="182"/>
      <c r="NPP348" s="182"/>
      <c r="NPQ348" s="182"/>
      <c r="NPR348" s="182"/>
      <c r="NPS348" s="182"/>
      <c r="NPT348" s="182"/>
      <c r="NPU348" s="182"/>
      <c r="NPV348" s="182"/>
      <c r="NPW348" s="182"/>
      <c r="NPX348" s="182"/>
      <c r="NPY348" s="182"/>
      <c r="NPZ348" s="182"/>
      <c r="NQA348" s="182"/>
      <c r="NQB348" s="182"/>
      <c r="NQC348" s="182"/>
      <c r="NQD348" s="182"/>
      <c r="NQE348" s="182"/>
      <c r="NQF348" s="182"/>
      <c r="NQG348" s="182"/>
      <c r="NQH348" s="182"/>
      <c r="NQI348" s="182"/>
      <c r="NQJ348" s="182"/>
      <c r="NQK348" s="182"/>
      <c r="NQL348" s="182"/>
      <c r="NQM348" s="182"/>
      <c r="NQN348" s="182"/>
      <c r="NQO348" s="182"/>
      <c r="NQP348" s="182"/>
      <c r="NQQ348" s="182"/>
      <c r="NQR348" s="182"/>
      <c r="NQS348" s="182"/>
      <c r="NQT348" s="182"/>
      <c r="NQU348" s="182"/>
      <c r="NQV348" s="182"/>
      <c r="NQW348" s="182"/>
      <c r="NQX348" s="182"/>
      <c r="NQY348" s="182"/>
      <c r="NQZ348" s="182"/>
      <c r="NRA348" s="182"/>
      <c r="NRB348" s="182"/>
      <c r="NRC348" s="182"/>
      <c r="NRD348" s="182"/>
      <c r="NRE348" s="182"/>
      <c r="NRF348" s="182"/>
      <c r="NRG348" s="182"/>
      <c r="NRH348" s="182"/>
      <c r="NRI348" s="182"/>
      <c r="NRJ348" s="182"/>
      <c r="NRK348" s="182"/>
      <c r="NRL348" s="182"/>
      <c r="NRM348" s="182"/>
      <c r="NRN348" s="182"/>
      <c r="NRO348" s="182"/>
      <c r="NRP348" s="182"/>
      <c r="NRQ348" s="182"/>
      <c r="NRR348" s="182"/>
      <c r="NRS348" s="182"/>
      <c r="NRT348" s="182"/>
      <c r="NRU348" s="182"/>
      <c r="NRV348" s="182"/>
      <c r="NRW348" s="182"/>
      <c r="NRX348" s="182"/>
      <c r="NRY348" s="182"/>
      <c r="NRZ348" s="182"/>
      <c r="NSA348" s="182"/>
      <c r="NSB348" s="182"/>
      <c r="NSC348" s="182"/>
      <c r="NSD348" s="182"/>
      <c r="NSE348" s="182"/>
      <c r="NSF348" s="182"/>
      <c r="NSG348" s="182"/>
      <c r="NSH348" s="182"/>
      <c r="NSI348" s="182"/>
      <c r="NSJ348" s="182"/>
      <c r="NSK348" s="182"/>
      <c r="NSL348" s="182"/>
      <c r="NSM348" s="182"/>
      <c r="NSN348" s="182"/>
      <c r="NSO348" s="182"/>
      <c r="NSP348" s="182"/>
      <c r="NSQ348" s="182"/>
      <c r="NSR348" s="182"/>
      <c r="NSS348" s="182"/>
      <c r="NST348" s="182"/>
      <c r="NSU348" s="182"/>
      <c r="NSV348" s="182"/>
      <c r="NSW348" s="182"/>
      <c r="NSX348" s="182"/>
      <c r="NSY348" s="182"/>
      <c r="NSZ348" s="182"/>
      <c r="NTA348" s="182"/>
      <c r="NTB348" s="182"/>
      <c r="NTC348" s="182"/>
      <c r="NTD348" s="182"/>
      <c r="NTE348" s="182"/>
      <c r="NTF348" s="182"/>
      <c r="NTG348" s="182"/>
      <c r="NTH348" s="182"/>
      <c r="NTI348" s="182"/>
      <c r="NTJ348" s="182"/>
      <c r="NTK348" s="182"/>
      <c r="NTL348" s="182"/>
      <c r="NTM348" s="182"/>
      <c r="NTN348" s="182"/>
      <c r="NTO348" s="182"/>
      <c r="NTP348" s="182"/>
      <c r="NTQ348" s="182"/>
      <c r="NTR348" s="182"/>
      <c r="NTS348" s="182"/>
      <c r="NTT348" s="182"/>
      <c r="NTU348" s="182"/>
      <c r="NTV348" s="182"/>
      <c r="NTW348" s="182"/>
      <c r="NTX348" s="182"/>
      <c r="NTY348" s="182"/>
      <c r="NTZ348" s="182"/>
      <c r="NUA348" s="182"/>
      <c r="NUB348" s="182"/>
      <c r="NUC348" s="182"/>
      <c r="NUD348" s="182"/>
      <c r="NUE348" s="182"/>
      <c r="NUF348" s="182"/>
      <c r="NUG348" s="182"/>
      <c r="NUH348" s="182"/>
      <c r="NUI348" s="182"/>
      <c r="NUJ348" s="182"/>
      <c r="NUK348" s="182"/>
      <c r="NUL348" s="182"/>
      <c r="NUM348" s="182"/>
      <c r="NUN348" s="182"/>
      <c r="NUO348" s="182"/>
      <c r="NUP348" s="182"/>
      <c r="NUQ348" s="182"/>
      <c r="NUR348" s="182"/>
      <c r="NUS348" s="182"/>
      <c r="NUT348" s="182"/>
      <c r="NUU348" s="182"/>
      <c r="NUV348" s="182"/>
      <c r="NUW348" s="182"/>
      <c r="NUX348" s="182"/>
      <c r="NUY348" s="182"/>
      <c r="NUZ348" s="182"/>
      <c r="NVA348" s="182"/>
      <c r="NVB348" s="182"/>
      <c r="NVC348" s="182"/>
      <c r="NVD348" s="182"/>
      <c r="NVE348" s="182"/>
      <c r="NVF348" s="182"/>
      <c r="NVG348" s="182"/>
      <c r="NVH348" s="182"/>
      <c r="NVI348" s="182"/>
      <c r="NVJ348" s="182"/>
      <c r="NVK348" s="182"/>
      <c r="NVL348" s="182"/>
      <c r="NVM348" s="182"/>
      <c r="NVN348" s="182"/>
      <c r="NVO348" s="182"/>
      <c r="NVP348" s="182"/>
      <c r="NVQ348" s="182"/>
      <c r="NVR348" s="182"/>
      <c r="NVS348" s="182"/>
      <c r="NVT348" s="182"/>
      <c r="NVU348" s="182"/>
      <c r="NVV348" s="182"/>
      <c r="NVW348" s="182"/>
      <c r="NVX348" s="182"/>
      <c r="NVY348" s="182"/>
      <c r="NVZ348" s="182"/>
      <c r="NWA348" s="182"/>
      <c r="NWB348" s="182"/>
      <c r="NWC348" s="182"/>
      <c r="NWD348" s="182"/>
      <c r="NWE348" s="182"/>
      <c r="NWF348" s="182"/>
      <c r="NWG348" s="182"/>
      <c r="NWH348" s="182"/>
      <c r="NWI348" s="182"/>
      <c r="NWJ348" s="182"/>
      <c r="NWK348" s="182"/>
      <c r="NWL348" s="182"/>
      <c r="NWM348" s="182"/>
      <c r="NWN348" s="182"/>
      <c r="NWO348" s="182"/>
      <c r="NWP348" s="182"/>
      <c r="NWQ348" s="182"/>
      <c r="NWR348" s="182"/>
      <c r="NWS348" s="182"/>
      <c r="NWT348" s="182"/>
      <c r="NWU348" s="182"/>
      <c r="NWV348" s="182"/>
      <c r="NWW348" s="182"/>
      <c r="NWX348" s="182"/>
      <c r="NWY348" s="182"/>
      <c r="NWZ348" s="182"/>
      <c r="NXA348" s="182"/>
      <c r="NXB348" s="182"/>
      <c r="NXC348" s="182"/>
      <c r="NXD348" s="182"/>
      <c r="NXE348" s="182"/>
      <c r="NXF348" s="182"/>
      <c r="NXG348" s="182"/>
      <c r="NXH348" s="182"/>
      <c r="NXI348" s="182"/>
      <c r="NXJ348" s="182"/>
      <c r="NXK348" s="182"/>
      <c r="NXL348" s="182"/>
      <c r="NXM348" s="182"/>
      <c r="NXN348" s="182"/>
      <c r="NXO348" s="182"/>
      <c r="NXP348" s="182"/>
      <c r="NXQ348" s="182"/>
      <c r="NXR348" s="182"/>
      <c r="NXS348" s="182"/>
      <c r="NXT348" s="182"/>
      <c r="NXU348" s="182"/>
      <c r="NXV348" s="182"/>
      <c r="NXW348" s="182"/>
      <c r="NXX348" s="182"/>
      <c r="NXY348" s="182"/>
      <c r="NXZ348" s="182"/>
      <c r="NYA348" s="182"/>
      <c r="NYB348" s="182"/>
      <c r="NYC348" s="182"/>
      <c r="NYD348" s="182"/>
      <c r="NYE348" s="182"/>
      <c r="NYF348" s="182"/>
      <c r="NYG348" s="182"/>
      <c r="NYH348" s="182"/>
      <c r="NYI348" s="182"/>
      <c r="NYJ348" s="182"/>
      <c r="NYK348" s="182"/>
      <c r="NYL348" s="182"/>
      <c r="NYM348" s="182"/>
      <c r="NYN348" s="182"/>
      <c r="NYO348" s="182"/>
      <c r="NYP348" s="182"/>
      <c r="NYQ348" s="182"/>
      <c r="NYR348" s="182"/>
      <c r="NYS348" s="182"/>
      <c r="NYT348" s="182"/>
      <c r="NYU348" s="182"/>
      <c r="NYV348" s="182"/>
      <c r="NYW348" s="182"/>
      <c r="NYX348" s="182"/>
      <c r="NYY348" s="182"/>
      <c r="NYZ348" s="182"/>
      <c r="NZA348" s="182"/>
      <c r="NZB348" s="182"/>
      <c r="NZC348" s="182"/>
      <c r="NZD348" s="182"/>
      <c r="NZE348" s="182"/>
      <c r="NZF348" s="182"/>
      <c r="NZG348" s="182"/>
      <c r="NZH348" s="182"/>
      <c r="NZI348" s="182"/>
      <c r="NZJ348" s="182"/>
      <c r="NZK348" s="182"/>
      <c r="NZL348" s="182"/>
      <c r="NZM348" s="182"/>
      <c r="NZN348" s="182"/>
      <c r="NZO348" s="182"/>
      <c r="NZP348" s="182"/>
      <c r="NZQ348" s="182"/>
      <c r="NZR348" s="182"/>
      <c r="NZS348" s="182"/>
      <c r="NZT348" s="182"/>
      <c r="NZU348" s="182"/>
      <c r="NZV348" s="182"/>
      <c r="NZW348" s="182"/>
      <c r="NZX348" s="182"/>
      <c r="NZY348" s="182"/>
      <c r="NZZ348" s="182"/>
      <c r="OAA348" s="182"/>
      <c r="OAB348" s="182"/>
      <c r="OAC348" s="182"/>
      <c r="OAD348" s="182"/>
      <c r="OAE348" s="182"/>
      <c r="OAF348" s="182"/>
      <c r="OAG348" s="182"/>
      <c r="OAH348" s="182"/>
      <c r="OAI348" s="182"/>
      <c r="OAJ348" s="182"/>
      <c r="OAK348" s="182"/>
      <c r="OAL348" s="182"/>
      <c r="OAM348" s="182"/>
      <c r="OAN348" s="182"/>
      <c r="OAO348" s="182"/>
      <c r="OAP348" s="182"/>
      <c r="OAQ348" s="182"/>
      <c r="OAR348" s="182"/>
      <c r="OAS348" s="182"/>
      <c r="OAT348" s="182"/>
      <c r="OAU348" s="182"/>
      <c r="OAV348" s="182"/>
      <c r="OAW348" s="182"/>
      <c r="OAX348" s="182"/>
      <c r="OAY348" s="182"/>
      <c r="OAZ348" s="182"/>
      <c r="OBA348" s="182"/>
      <c r="OBB348" s="182"/>
      <c r="OBC348" s="182"/>
      <c r="OBD348" s="182"/>
      <c r="OBE348" s="182"/>
      <c r="OBF348" s="182"/>
      <c r="OBG348" s="182"/>
      <c r="OBH348" s="182"/>
      <c r="OBI348" s="182"/>
      <c r="OBJ348" s="182"/>
      <c r="OBK348" s="182"/>
      <c r="OBL348" s="182"/>
      <c r="OBM348" s="182"/>
      <c r="OBN348" s="182"/>
      <c r="OBO348" s="182"/>
      <c r="OBP348" s="182"/>
      <c r="OBQ348" s="182"/>
      <c r="OBR348" s="182"/>
      <c r="OBS348" s="182"/>
      <c r="OBT348" s="182"/>
      <c r="OBU348" s="182"/>
      <c r="OBV348" s="182"/>
      <c r="OBW348" s="182"/>
      <c r="OBX348" s="182"/>
      <c r="OBY348" s="182"/>
      <c r="OBZ348" s="182"/>
      <c r="OCA348" s="182"/>
      <c r="OCB348" s="182"/>
      <c r="OCC348" s="182"/>
      <c r="OCD348" s="182"/>
      <c r="OCE348" s="182"/>
      <c r="OCF348" s="182"/>
      <c r="OCG348" s="182"/>
      <c r="OCH348" s="182"/>
      <c r="OCI348" s="182"/>
      <c r="OCJ348" s="182"/>
      <c r="OCK348" s="182"/>
      <c r="OCL348" s="182"/>
      <c r="OCM348" s="182"/>
      <c r="OCN348" s="182"/>
      <c r="OCO348" s="182"/>
      <c r="OCP348" s="182"/>
      <c r="OCQ348" s="182"/>
      <c r="OCR348" s="182"/>
      <c r="OCS348" s="182"/>
      <c r="OCT348" s="182"/>
      <c r="OCU348" s="182"/>
      <c r="OCV348" s="182"/>
      <c r="OCW348" s="182"/>
      <c r="OCX348" s="182"/>
      <c r="OCY348" s="182"/>
      <c r="OCZ348" s="182"/>
      <c r="ODA348" s="182"/>
      <c r="ODB348" s="182"/>
      <c r="ODC348" s="182"/>
      <c r="ODD348" s="182"/>
      <c r="ODE348" s="182"/>
      <c r="ODF348" s="182"/>
      <c r="ODG348" s="182"/>
      <c r="ODH348" s="182"/>
      <c r="ODI348" s="182"/>
      <c r="ODJ348" s="182"/>
      <c r="ODK348" s="182"/>
      <c r="ODL348" s="182"/>
      <c r="ODM348" s="182"/>
      <c r="ODN348" s="182"/>
      <c r="ODO348" s="182"/>
      <c r="ODP348" s="182"/>
      <c r="ODQ348" s="182"/>
      <c r="ODR348" s="182"/>
      <c r="ODS348" s="182"/>
      <c r="ODT348" s="182"/>
      <c r="ODU348" s="182"/>
      <c r="ODV348" s="182"/>
      <c r="ODW348" s="182"/>
      <c r="ODX348" s="182"/>
      <c r="ODY348" s="182"/>
      <c r="ODZ348" s="182"/>
      <c r="OEA348" s="182"/>
      <c r="OEB348" s="182"/>
      <c r="OEC348" s="182"/>
      <c r="OED348" s="182"/>
      <c r="OEE348" s="182"/>
      <c r="OEF348" s="182"/>
      <c r="OEG348" s="182"/>
      <c r="OEH348" s="182"/>
      <c r="OEI348" s="182"/>
      <c r="OEJ348" s="182"/>
      <c r="OEK348" s="182"/>
      <c r="OEL348" s="182"/>
      <c r="OEM348" s="182"/>
      <c r="OEN348" s="182"/>
      <c r="OEO348" s="182"/>
      <c r="OEP348" s="182"/>
      <c r="OEQ348" s="182"/>
      <c r="OER348" s="182"/>
      <c r="OES348" s="182"/>
      <c r="OET348" s="182"/>
      <c r="OEU348" s="182"/>
      <c r="OEV348" s="182"/>
      <c r="OEW348" s="182"/>
      <c r="OEX348" s="182"/>
      <c r="OEY348" s="182"/>
      <c r="OEZ348" s="182"/>
      <c r="OFA348" s="182"/>
      <c r="OFB348" s="182"/>
      <c r="OFC348" s="182"/>
      <c r="OFD348" s="182"/>
      <c r="OFE348" s="182"/>
      <c r="OFF348" s="182"/>
      <c r="OFG348" s="182"/>
      <c r="OFH348" s="182"/>
      <c r="OFI348" s="182"/>
      <c r="OFJ348" s="182"/>
      <c r="OFK348" s="182"/>
      <c r="OFL348" s="182"/>
      <c r="OFM348" s="182"/>
      <c r="OFN348" s="182"/>
      <c r="OFO348" s="182"/>
      <c r="OFP348" s="182"/>
      <c r="OFQ348" s="182"/>
      <c r="OFR348" s="182"/>
      <c r="OFS348" s="182"/>
      <c r="OFT348" s="182"/>
      <c r="OFU348" s="182"/>
      <c r="OFV348" s="182"/>
      <c r="OFW348" s="182"/>
      <c r="OFX348" s="182"/>
      <c r="OFY348" s="182"/>
      <c r="OFZ348" s="182"/>
      <c r="OGA348" s="182"/>
      <c r="OGB348" s="182"/>
      <c r="OGC348" s="182"/>
      <c r="OGD348" s="182"/>
      <c r="OGE348" s="182"/>
      <c r="OGF348" s="182"/>
      <c r="OGG348" s="182"/>
      <c r="OGH348" s="182"/>
      <c r="OGI348" s="182"/>
      <c r="OGJ348" s="182"/>
      <c r="OGK348" s="182"/>
      <c r="OGL348" s="182"/>
      <c r="OGM348" s="182"/>
      <c r="OGN348" s="182"/>
      <c r="OGO348" s="182"/>
      <c r="OGP348" s="182"/>
      <c r="OGQ348" s="182"/>
      <c r="OGR348" s="182"/>
      <c r="OGS348" s="182"/>
      <c r="OGT348" s="182"/>
      <c r="OGU348" s="182"/>
      <c r="OGV348" s="182"/>
      <c r="OGW348" s="182"/>
      <c r="OGX348" s="182"/>
      <c r="OGY348" s="182"/>
      <c r="OGZ348" s="182"/>
      <c r="OHA348" s="182"/>
      <c r="OHB348" s="182"/>
      <c r="OHC348" s="182"/>
      <c r="OHD348" s="182"/>
      <c r="OHE348" s="182"/>
      <c r="OHF348" s="182"/>
      <c r="OHG348" s="182"/>
      <c r="OHH348" s="182"/>
      <c r="OHI348" s="182"/>
      <c r="OHJ348" s="182"/>
      <c r="OHK348" s="182"/>
      <c r="OHL348" s="182"/>
      <c r="OHM348" s="182"/>
      <c r="OHN348" s="182"/>
      <c r="OHO348" s="182"/>
      <c r="OHP348" s="182"/>
      <c r="OHQ348" s="182"/>
      <c r="OHR348" s="182"/>
      <c r="OHS348" s="182"/>
      <c r="OHT348" s="182"/>
      <c r="OHU348" s="182"/>
      <c r="OHV348" s="182"/>
      <c r="OHW348" s="182"/>
      <c r="OHX348" s="182"/>
      <c r="OHY348" s="182"/>
      <c r="OHZ348" s="182"/>
      <c r="OIA348" s="182"/>
      <c r="OIB348" s="182"/>
      <c r="OIC348" s="182"/>
      <c r="OID348" s="182"/>
      <c r="OIE348" s="182"/>
      <c r="OIF348" s="182"/>
      <c r="OIG348" s="182"/>
      <c r="OIH348" s="182"/>
      <c r="OII348" s="182"/>
      <c r="OIJ348" s="182"/>
      <c r="OIK348" s="182"/>
      <c r="OIL348" s="182"/>
      <c r="OIM348" s="182"/>
      <c r="OIN348" s="182"/>
      <c r="OIO348" s="182"/>
      <c r="OIP348" s="182"/>
      <c r="OIQ348" s="182"/>
      <c r="OIR348" s="182"/>
      <c r="OIS348" s="182"/>
      <c r="OIT348" s="182"/>
      <c r="OIU348" s="182"/>
      <c r="OIV348" s="182"/>
      <c r="OIW348" s="182"/>
      <c r="OIX348" s="182"/>
      <c r="OIY348" s="182"/>
      <c r="OIZ348" s="182"/>
      <c r="OJA348" s="182"/>
      <c r="OJB348" s="182"/>
      <c r="OJC348" s="182"/>
      <c r="OJD348" s="182"/>
      <c r="OJE348" s="182"/>
      <c r="OJF348" s="182"/>
      <c r="OJG348" s="182"/>
      <c r="OJH348" s="182"/>
      <c r="OJI348" s="182"/>
      <c r="OJJ348" s="182"/>
      <c r="OJK348" s="182"/>
      <c r="OJL348" s="182"/>
      <c r="OJM348" s="182"/>
      <c r="OJN348" s="182"/>
      <c r="OJO348" s="182"/>
      <c r="OJP348" s="182"/>
      <c r="OJQ348" s="182"/>
      <c r="OJR348" s="182"/>
      <c r="OJS348" s="182"/>
      <c r="OJT348" s="182"/>
      <c r="OJU348" s="182"/>
      <c r="OJV348" s="182"/>
      <c r="OJW348" s="182"/>
      <c r="OJX348" s="182"/>
      <c r="OJY348" s="182"/>
      <c r="OJZ348" s="182"/>
      <c r="OKA348" s="182"/>
      <c r="OKB348" s="182"/>
      <c r="OKC348" s="182"/>
      <c r="OKD348" s="182"/>
      <c r="OKE348" s="182"/>
      <c r="OKF348" s="182"/>
      <c r="OKG348" s="182"/>
      <c r="OKH348" s="182"/>
      <c r="OKI348" s="182"/>
      <c r="OKJ348" s="182"/>
      <c r="OKK348" s="182"/>
      <c r="OKL348" s="182"/>
      <c r="OKM348" s="182"/>
      <c r="OKN348" s="182"/>
      <c r="OKO348" s="182"/>
      <c r="OKP348" s="182"/>
      <c r="OKQ348" s="182"/>
      <c r="OKR348" s="182"/>
      <c r="OKS348" s="182"/>
      <c r="OKT348" s="182"/>
      <c r="OKU348" s="182"/>
      <c r="OKV348" s="182"/>
      <c r="OKW348" s="182"/>
      <c r="OKX348" s="182"/>
      <c r="OKY348" s="182"/>
      <c r="OKZ348" s="182"/>
      <c r="OLA348" s="182"/>
      <c r="OLB348" s="182"/>
      <c r="OLC348" s="182"/>
      <c r="OLD348" s="182"/>
      <c r="OLE348" s="182"/>
      <c r="OLF348" s="182"/>
      <c r="OLG348" s="182"/>
      <c r="OLH348" s="182"/>
      <c r="OLI348" s="182"/>
      <c r="OLJ348" s="182"/>
      <c r="OLK348" s="182"/>
      <c r="OLL348" s="182"/>
      <c r="OLM348" s="182"/>
      <c r="OLN348" s="182"/>
      <c r="OLO348" s="182"/>
      <c r="OLP348" s="182"/>
      <c r="OLQ348" s="182"/>
      <c r="OLR348" s="182"/>
      <c r="OLS348" s="182"/>
      <c r="OLT348" s="182"/>
      <c r="OLU348" s="182"/>
      <c r="OLV348" s="182"/>
      <c r="OLW348" s="182"/>
      <c r="OLX348" s="182"/>
      <c r="OLY348" s="182"/>
      <c r="OLZ348" s="182"/>
      <c r="OMA348" s="182"/>
      <c r="OMB348" s="182"/>
      <c r="OMC348" s="182"/>
      <c r="OMD348" s="182"/>
      <c r="OME348" s="182"/>
      <c r="OMF348" s="182"/>
      <c r="OMG348" s="182"/>
      <c r="OMH348" s="182"/>
      <c r="OMI348" s="182"/>
      <c r="OMJ348" s="182"/>
      <c r="OMK348" s="182"/>
      <c r="OML348" s="182"/>
      <c r="OMM348" s="182"/>
      <c r="OMN348" s="182"/>
      <c r="OMO348" s="182"/>
      <c r="OMP348" s="182"/>
      <c r="OMQ348" s="182"/>
      <c r="OMR348" s="182"/>
      <c r="OMS348" s="182"/>
      <c r="OMT348" s="182"/>
      <c r="OMU348" s="182"/>
      <c r="OMV348" s="182"/>
      <c r="OMW348" s="182"/>
      <c r="OMX348" s="182"/>
      <c r="OMY348" s="182"/>
      <c r="OMZ348" s="182"/>
      <c r="ONA348" s="182"/>
      <c r="ONB348" s="182"/>
      <c r="ONC348" s="182"/>
      <c r="OND348" s="182"/>
      <c r="ONE348" s="182"/>
      <c r="ONF348" s="182"/>
      <c r="ONG348" s="182"/>
      <c r="ONH348" s="182"/>
      <c r="ONI348" s="182"/>
      <c r="ONJ348" s="182"/>
      <c r="ONK348" s="182"/>
      <c r="ONL348" s="182"/>
      <c r="ONM348" s="182"/>
      <c r="ONN348" s="182"/>
      <c r="ONO348" s="182"/>
      <c r="ONP348" s="182"/>
      <c r="ONQ348" s="182"/>
      <c r="ONR348" s="182"/>
      <c r="ONS348" s="182"/>
      <c r="ONT348" s="182"/>
      <c r="ONU348" s="182"/>
      <c r="ONV348" s="182"/>
      <c r="ONW348" s="182"/>
      <c r="ONX348" s="182"/>
      <c r="ONY348" s="182"/>
      <c r="ONZ348" s="182"/>
      <c r="OOA348" s="182"/>
      <c r="OOB348" s="182"/>
      <c r="OOC348" s="182"/>
      <c r="OOD348" s="182"/>
      <c r="OOE348" s="182"/>
      <c r="OOF348" s="182"/>
      <c r="OOG348" s="182"/>
      <c r="OOH348" s="182"/>
      <c r="OOI348" s="182"/>
      <c r="OOJ348" s="182"/>
      <c r="OOK348" s="182"/>
      <c r="OOL348" s="182"/>
      <c r="OOM348" s="182"/>
      <c r="OON348" s="182"/>
      <c r="OOO348" s="182"/>
      <c r="OOP348" s="182"/>
      <c r="OOQ348" s="182"/>
      <c r="OOR348" s="182"/>
      <c r="OOS348" s="182"/>
      <c r="OOT348" s="182"/>
      <c r="OOU348" s="182"/>
      <c r="OOV348" s="182"/>
      <c r="OOW348" s="182"/>
      <c r="OOX348" s="182"/>
      <c r="OOY348" s="182"/>
      <c r="OOZ348" s="182"/>
      <c r="OPA348" s="182"/>
      <c r="OPB348" s="182"/>
      <c r="OPC348" s="182"/>
      <c r="OPD348" s="182"/>
      <c r="OPE348" s="182"/>
      <c r="OPF348" s="182"/>
      <c r="OPG348" s="182"/>
      <c r="OPH348" s="182"/>
      <c r="OPI348" s="182"/>
      <c r="OPJ348" s="182"/>
      <c r="OPK348" s="182"/>
      <c r="OPL348" s="182"/>
      <c r="OPM348" s="182"/>
      <c r="OPN348" s="182"/>
      <c r="OPO348" s="182"/>
      <c r="OPP348" s="182"/>
      <c r="OPQ348" s="182"/>
      <c r="OPR348" s="182"/>
      <c r="OPS348" s="182"/>
      <c r="OPT348" s="182"/>
      <c r="OPU348" s="182"/>
      <c r="OPV348" s="182"/>
      <c r="OPW348" s="182"/>
      <c r="OPX348" s="182"/>
      <c r="OPY348" s="182"/>
      <c r="OPZ348" s="182"/>
      <c r="OQA348" s="182"/>
      <c r="OQB348" s="182"/>
      <c r="OQC348" s="182"/>
      <c r="OQD348" s="182"/>
      <c r="OQE348" s="182"/>
      <c r="OQF348" s="182"/>
      <c r="OQG348" s="182"/>
      <c r="OQH348" s="182"/>
      <c r="OQI348" s="182"/>
      <c r="OQJ348" s="182"/>
      <c r="OQK348" s="182"/>
      <c r="OQL348" s="182"/>
      <c r="OQM348" s="182"/>
      <c r="OQN348" s="182"/>
      <c r="OQO348" s="182"/>
      <c r="OQP348" s="182"/>
      <c r="OQQ348" s="182"/>
      <c r="OQR348" s="182"/>
      <c r="OQS348" s="182"/>
      <c r="OQT348" s="182"/>
      <c r="OQU348" s="182"/>
      <c r="OQV348" s="182"/>
      <c r="OQW348" s="182"/>
      <c r="OQX348" s="182"/>
      <c r="OQY348" s="182"/>
      <c r="OQZ348" s="182"/>
      <c r="ORA348" s="182"/>
      <c r="ORB348" s="182"/>
      <c r="ORC348" s="182"/>
      <c r="ORD348" s="182"/>
      <c r="ORE348" s="182"/>
      <c r="ORF348" s="182"/>
      <c r="ORG348" s="182"/>
      <c r="ORH348" s="182"/>
      <c r="ORI348" s="182"/>
      <c r="ORJ348" s="182"/>
      <c r="ORK348" s="182"/>
      <c r="ORL348" s="182"/>
      <c r="ORM348" s="182"/>
      <c r="ORN348" s="182"/>
      <c r="ORO348" s="182"/>
      <c r="ORP348" s="182"/>
      <c r="ORQ348" s="182"/>
      <c r="ORR348" s="182"/>
      <c r="ORS348" s="182"/>
      <c r="ORT348" s="182"/>
      <c r="ORU348" s="182"/>
      <c r="ORV348" s="182"/>
      <c r="ORW348" s="182"/>
      <c r="ORX348" s="182"/>
      <c r="ORY348" s="182"/>
      <c r="ORZ348" s="182"/>
      <c r="OSA348" s="182"/>
      <c r="OSB348" s="182"/>
      <c r="OSC348" s="182"/>
      <c r="OSD348" s="182"/>
      <c r="OSE348" s="182"/>
      <c r="OSF348" s="182"/>
      <c r="OSG348" s="182"/>
      <c r="OSH348" s="182"/>
      <c r="OSI348" s="182"/>
      <c r="OSJ348" s="182"/>
      <c r="OSK348" s="182"/>
      <c r="OSL348" s="182"/>
      <c r="OSM348" s="182"/>
      <c r="OSN348" s="182"/>
      <c r="OSO348" s="182"/>
      <c r="OSP348" s="182"/>
      <c r="OSQ348" s="182"/>
      <c r="OSR348" s="182"/>
      <c r="OSS348" s="182"/>
      <c r="OST348" s="182"/>
      <c r="OSU348" s="182"/>
      <c r="OSV348" s="182"/>
      <c r="OSW348" s="182"/>
      <c r="OSX348" s="182"/>
      <c r="OSY348" s="182"/>
      <c r="OSZ348" s="182"/>
      <c r="OTA348" s="182"/>
      <c r="OTB348" s="182"/>
      <c r="OTC348" s="182"/>
      <c r="OTD348" s="182"/>
      <c r="OTE348" s="182"/>
      <c r="OTF348" s="182"/>
      <c r="OTG348" s="182"/>
      <c r="OTH348" s="182"/>
      <c r="OTI348" s="182"/>
      <c r="OTJ348" s="182"/>
      <c r="OTK348" s="182"/>
      <c r="OTL348" s="182"/>
      <c r="OTM348" s="182"/>
      <c r="OTN348" s="182"/>
      <c r="OTO348" s="182"/>
      <c r="OTP348" s="182"/>
      <c r="OTQ348" s="182"/>
      <c r="OTR348" s="182"/>
      <c r="OTS348" s="182"/>
      <c r="OTT348" s="182"/>
      <c r="OTU348" s="182"/>
      <c r="OTV348" s="182"/>
      <c r="OTW348" s="182"/>
      <c r="OTX348" s="182"/>
      <c r="OTY348" s="182"/>
      <c r="OTZ348" s="182"/>
      <c r="OUA348" s="182"/>
      <c r="OUB348" s="182"/>
      <c r="OUC348" s="182"/>
      <c r="OUD348" s="182"/>
      <c r="OUE348" s="182"/>
      <c r="OUF348" s="182"/>
      <c r="OUG348" s="182"/>
      <c r="OUH348" s="182"/>
      <c r="OUI348" s="182"/>
      <c r="OUJ348" s="182"/>
      <c r="OUK348" s="182"/>
      <c r="OUL348" s="182"/>
      <c r="OUM348" s="182"/>
      <c r="OUN348" s="182"/>
      <c r="OUO348" s="182"/>
      <c r="OUP348" s="182"/>
      <c r="OUQ348" s="182"/>
      <c r="OUR348" s="182"/>
      <c r="OUS348" s="182"/>
      <c r="OUT348" s="182"/>
      <c r="OUU348" s="182"/>
      <c r="OUV348" s="182"/>
      <c r="OUW348" s="182"/>
      <c r="OUX348" s="182"/>
      <c r="OUY348" s="182"/>
      <c r="OUZ348" s="182"/>
      <c r="OVA348" s="182"/>
      <c r="OVB348" s="182"/>
      <c r="OVC348" s="182"/>
      <c r="OVD348" s="182"/>
      <c r="OVE348" s="182"/>
      <c r="OVF348" s="182"/>
      <c r="OVG348" s="182"/>
      <c r="OVH348" s="182"/>
      <c r="OVI348" s="182"/>
      <c r="OVJ348" s="182"/>
      <c r="OVK348" s="182"/>
      <c r="OVL348" s="182"/>
      <c r="OVM348" s="182"/>
      <c r="OVN348" s="182"/>
      <c r="OVO348" s="182"/>
      <c r="OVP348" s="182"/>
      <c r="OVQ348" s="182"/>
      <c r="OVR348" s="182"/>
      <c r="OVS348" s="182"/>
      <c r="OVT348" s="182"/>
      <c r="OVU348" s="182"/>
      <c r="OVV348" s="182"/>
      <c r="OVW348" s="182"/>
      <c r="OVX348" s="182"/>
      <c r="OVY348" s="182"/>
      <c r="OVZ348" s="182"/>
      <c r="OWA348" s="182"/>
      <c r="OWB348" s="182"/>
      <c r="OWC348" s="182"/>
      <c r="OWD348" s="182"/>
      <c r="OWE348" s="182"/>
      <c r="OWF348" s="182"/>
      <c r="OWG348" s="182"/>
      <c r="OWH348" s="182"/>
      <c r="OWI348" s="182"/>
      <c r="OWJ348" s="182"/>
      <c r="OWK348" s="182"/>
      <c r="OWL348" s="182"/>
      <c r="OWM348" s="182"/>
      <c r="OWN348" s="182"/>
      <c r="OWO348" s="182"/>
      <c r="OWP348" s="182"/>
      <c r="OWQ348" s="182"/>
      <c r="OWR348" s="182"/>
      <c r="OWS348" s="182"/>
      <c r="OWT348" s="182"/>
      <c r="OWU348" s="182"/>
      <c r="OWV348" s="182"/>
      <c r="OWW348" s="182"/>
      <c r="OWX348" s="182"/>
      <c r="OWY348" s="182"/>
      <c r="OWZ348" s="182"/>
      <c r="OXA348" s="182"/>
      <c r="OXB348" s="182"/>
      <c r="OXC348" s="182"/>
      <c r="OXD348" s="182"/>
      <c r="OXE348" s="182"/>
      <c r="OXF348" s="182"/>
      <c r="OXG348" s="182"/>
      <c r="OXH348" s="182"/>
      <c r="OXI348" s="182"/>
      <c r="OXJ348" s="182"/>
      <c r="OXK348" s="182"/>
      <c r="OXL348" s="182"/>
      <c r="OXM348" s="182"/>
      <c r="OXN348" s="182"/>
      <c r="OXO348" s="182"/>
      <c r="OXP348" s="182"/>
      <c r="OXQ348" s="182"/>
      <c r="OXR348" s="182"/>
      <c r="OXS348" s="182"/>
      <c r="OXT348" s="182"/>
      <c r="OXU348" s="182"/>
      <c r="OXV348" s="182"/>
      <c r="OXW348" s="182"/>
      <c r="OXX348" s="182"/>
      <c r="OXY348" s="182"/>
      <c r="OXZ348" s="182"/>
      <c r="OYA348" s="182"/>
      <c r="OYB348" s="182"/>
      <c r="OYC348" s="182"/>
      <c r="OYD348" s="182"/>
      <c r="OYE348" s="182"/>
      <c r="OYF348" s="182"/>
      <c r="OYG348" s="182"/>
      <c r="OYH348" s="182"/>
      <c r="OYI348" s="182"/>
      <c r="OYJ348" s="182"/>
      <c r="OYK348" s="182"/>
      <c r="OYL348" s="182"/>
      <c r="OYM348" s="182"/>
      <c r="OYN348" s="182"/>
      <c r="OYO348" s="182"/>
      <c r="OYP348" s="182"/>
      <c r="OYQ348" s="182"/>
      <c r="OYR348" s="182"/>
      <c r="OYS348" s="182"/>
      <c r="OYT348" s="182"/>
      <c r="OYU348" s="182"/>
      <c r="OYV348" s="182"/>
      <c r="OYW348" s="182"/>
      <c r="OYX348" s="182"/>
      <c r="OYY348" s="182"/>
      <c r="OYZ348" s="182"/>
      <c r="OZA348" s="182"/>
      <c r="OZB348" s="182"/>
      <c r="OZC348" s="182"/>
      <c r="OZD348" s="182"/>
      <c r="OZE348" s="182"/>
      <c r="OZF348" s="182"/>
      <c r="OZG348" s="182"/>
      <c r="OZH348" s="182"/>
      <c r="OZI348" s="182"/>
      <c r="OZJ348" s="182"/>
      <c r="OZK348" s="182"/>
      <c r="OZL348" s="182"/>
      <c r="OZM348" s="182"/>
      <c r="OZN348" s="182"/>
      <c r="OZO348" s="182"/>
      <c r="OZP348" s="182"/>
      <c r="OZQ348" s="182"/>
      <c r="OZR348" s="182"/>
      <c r="OZS348" s="182"/>
      <c r="OZT348" s="182"/>
      <c r="OZU348" s="182"/>
      <c r="OZV348" s="182"/>
      <c r="OZW348" s="182"/>
      <c r="OZX348" s="182"/>
      <c r="OZY348" s="182"/>
      <c r="OZZ348" s="182"/>
      <c r="PAA348" s="182"/>
      <c r="PAB348" s="182"/>
      <c r="PAC348" s="182"/>
      <c r="PAD348" s="182"/>
      <c r="PAE348" s="182"/>
      <c r="PAF348" s="182"/>
      <c r="PAG348" s="182"/>
      <c r="PAH348" s="182"/>
      <c r="PAI348" s="182"/>
      <c r="PAJ348" s="182"/>
      <c r="PAK348" s="182"/>
      <c r="PAL348" s="182"/>
      <c r="PAM348" s="182"/>
      <c r="PAN348" s="182"/>
      <c r="PAO348" s="182"/>
      <c r="PAP348" s="182"/>
      <c r="PAQ348" s="182"/>
      <c r="PAR348" s="182"/>
      <c r="PAS348" s="182"/>
      <c r="PAT348" s="182"/>
      <c r="PAU348" s="182"/>
      <c r="PAV348" s="182"/>
      <c r="PAW348" s="182"/>
      <c r="PAX348" s="182"/>
      <c r="PAY348" s="182"/>
      <c r="PAZ348" s="182"/>
      <c r="PBA348" s="182"/>
      <c r="PBB348" s="182"/>
      <c r="PBC348" s="182"/>
      <c r="PBD348" s="182"/>
      <c r="PBE348" s="182"/>
      <c r="PBF348" s="182"/>
      <c r="PBG348" s="182"/>
      <c r="PBH348" s="182"/>
      <c r="PBI348" s="182"/>
      <c r="PBJ348" s="182"/>
      <c r="PBK348" s="182"/>
      <c r="PBL348" s="182"/>
      <c r="PBM348" s="182"/>
      <c r="PBN348" s="182"/>
      <c r="PBO348" s="182"/>
      <c r="PBP348" s="182"/>
      <c r="PBQ348" s="182"/>
      <c r="PBR348" s="182"/>
      <c r="PBS348" s="182"/>
      <c r="PBT348" s="182"/>
      <c r="PBU348" s="182"/>
      <c r="PBV348" s="182"/>
      <c r="PBW348" s="182"/>
      <c r="PBX348" s="182"/>
      <c r="PBY348" s="182"/>
      <c r="PBZ348" s="182"/>
      <c r="PCA348" s="182"/>
      <c r="PCB348" s="182"/>
      <c r="PCC348" s="182"/>
      <c r="PCD348" s="182"/>
      <c r="PCE348" s="182"/>
      <c r="PCF348" s="182"/>
      <c r="PCG348" s="182"/>
      <c r="PCH348" s="182"/>
      <c r="PCI348" s="182"/>
      <c r="PCJ348" s="182"/>
      <c r="PCK348" s="182"/>
      <c r="PCL348" s="182"/>
      <c r="PCM348" s="182"/>
      <c r="PCN348" s="182"/>
      <c r="PCO348" s="182"/>
      <c r="PCP348" s="182"/>
      <c r="PCQ348" s="182"/>
      <c r="PCR348" s="182"/>
      <c r="PCS348" s="182"/>
      <c r="PCT348" s="182"/>
      <c r="PCU348" s="182"/>
      <c r="PCV348" s="182"/>
      <c r="PCW348" s="182"/>
      <c r="PCX348" s="182"/>
      <c r="PCY348" s="182"/>
      <c r="PCZ348" s="182"/>
      <c r="PDA348" s="182"/>
      <c r="PDB348" s="182"/>
      <c r="PDC348" s="182"/>
      <c r="PDD348" s="182"/>
      <c r="PDE348" s="182"/>
      <c r="PDF348" s="182"/>
      <c r="PDG348" s="182"/>
      <c r="PDH348" s="182"/>
      <c r="PDI348" s="182"/>
      <c r="PDJ348" s="182"/>
      <c r="PDK348" s="182"/>
      <c r="PDL348" s="182"/>
      <c r="PDM348" s="182"/>
      <c r="PDN348" s="182"/>
      <c r="PDO348" s="182"/>
      <c r="PDP348" s="182"/>
      <c r="PDQ348" s="182"/>
      <c r="PDR348" s="182"/>
      <c r="PDS348" s="182"/>
      <c r="PDT348" s="182"/>
      <c r="PDU348" s="182"/>
      <c r="PDV348" s="182"/>
      <c r="PDW348" s="182"/>
      <c r="PDX348" s="182"/>
      <c r="PDY348" s="182"/>
      <c r="PDZ348" s="182"/>
      <c r="PEA348" s="182"/>
      <c r="PEB348" s="182"/>
      <c r="PEC348" s="182"/>
      <c r="PED348" s="182"/>
      <c r="PEE348" s="182"/>
      <c r="PEF348" s="182"/>
      <c r="PEG348" s="182"/>
      <c r="PEH348" s="182"/>
      <c r="PEI348" s="182"/>
      <c r="PEJ348" s="182"/>
      <c r="PEK348" s="182"/>
      <c r="PEL348" s="182"/>
      <c r="PEM348" s="182"/>
      <c r="PEN348" s="182"/>
      <c r="PEO348" s="182"/>
      <c r="PEP348" s="182"/>
      <c r="PEQ348" s="182"/>
      <c r="PER348" s="182"/>
      <c r="PES348" s="182"/>
      <c r="PET348" s="182"/>
      <c r="PEU348" s="182"/>
      <c r="PEV348" s="182"/>
      <c r="PEW348" s="182"/>
      <c r="PEX348" s="182"/>
      <c r="PEY348" s="182"/>
      <c r="PEZ348" s="182"/>
      <c r="PFA348" s="182"/>
      <c r="PFB348" s="182"/>
      <c r="PFC348" s="182"/>
      <c r="PFD348" s="182"/>
      <c r="PFE348" s="182"/>
      <c r="PFF348" s="182"/>
      <c r="PFG348" s="182"/>
      <c r="PFH348" s="182"/>
      <c r="PFI348" s="182"/>
      <c r="PFJ348" s="182"/>
      <c r="PFK348" s="182"/>
      <c r="PFL348" s="182"/>
      <c r="PFM348" s="182"/>
      <c r="PFN348" s="182"/>
      <c r="PFO348" s="182"/>
      <c r="PFP348" s="182"/>
      <c r="PFQ348" s="182"/>
      <c r="PFR348" s="182"/>
      <c r="PFS348" s="182"/>
      <c r="PFT348" s="182"/>
      <c r="PFU348" s="182"/>
      <c r="PFV348" s="182"/>
      <c r="PFW348" s="182"/>
      <c r="PFX348" s="182"/>
      <c r="PFY348" s="182"/>
      <c r="PFZ348" s="182"/>
      <c r="PGA348" s="182"/>
      <c r="PGB348" s="182"/>
      <c r="PGC348" s="182"/>
      <c r="PGD348" s="182"/>
      <c r="PGE348" s="182"/>
      <c r="PGF348" s="182"/>
      <c r="PGG348" s="182"/>
      <c r="PGH348" s="182"/>
      <c r="PGI348" s="182"/>
      <c r="PGJ348" s="182"/>
      <c r="PGK348" s="182"/>
      <c r="PGL348" s="182"/>
      <c r="PGM348" s="182"/>
      <c r="PGN348" s="182"/>
      <c r="PGO348" s="182"/>
      <c r="PGP348" s="182"/>
      <c r="PGQ348" s="182"/>
      <c r="PGR348" s="182"/>
      <c r="PGS348" s="182"/>
      <c r="PGT348" s="182"/>
      <c r="PGU348" s="182"/>
      <c r="PGV348" s="182"/>
      <c r="PGW348" s="182"/>
      <c r="PGX348" s="182"/>
      <c r="PGY348" s="182"/>
      <c r="PGZ348" s="182"/>
      <c r="PHA348" s="182"/>
      <c r="PHB348" s="182"/>
      <c r="PHC348" s="182"/>
      <c r="PHD348" s="182"/>
      <c r="PHE348" s="182"/>
      <c r="PHF348" s="182"/>
      <c r="PHG348" s="182"/>
      <c r="PHH348" s="182"/>
      <c r="PHI348" s="182"/>
      <c r="PHJ348" s="182"/>
      <c r="PHK348" s="182"/>
      <c r="PHL348" s="182"/>
      <c r="PHM348" s="182"/>
      <c r="PHN348" s="182"/>
      <c r="PHO348" s="182"/>
      <c r="PHP348" s="182"/>
      <c r="PHQ348" s="182"/>
      <c r="PHR348" s="182"/>
      <c r="PHS348" s="182"/>
      <c r="PHT348" s="182"/>
      <c r="PHU348" s="182"/>
      <c r="PHV348" s="182"/>
      <c r="PHW348" s="182"/>
      <c r="PHX348" s="182"/>
      <c r="PHY348" s="182"/>
      <c r="PHZ348" s="182"/>
      <c r="PIA348" s="182"/>
      <c r="PIB348" s="182"/>
      <c r="PIC348" s="182"/>
      <c r="PID348" s="182"/>
      <c r="PIE348" s="182"/>
      <c r="PIF348" s="182"/>
      <c r="PIG348" s="182"/>
      <c r="PIH348" s="182"/>
      <c r="PII348" s="182"/>
      <c r="PIJ348" s="182"/>
      <c r="PIK348" s="182"/>
      <c r="PIL348" s="182"/>
      <c r="PIM348" s="182"/>
      <c r="PIN348" s="182"/>
      <c r="PIO348" s="182"/>
      <c r="PIP348" s="182"/>
      <c r="PIQ348" s="182"/>
      <c r="PIR348" s="182"/>
      <c r="PIS348" s="182"/>
      <c r="PIT348" s="182"/>
      <c r="PIU348" s="182"/>
      <c r="PIV348" s="182"/>
      <c r="PIW348" s="182"/>
      <c r="PIX348" s="182"/>
      <c r="PIY348" s="182"/>
      <c r="PIZ348" s="182"/>
      <c r="PJA348" s="182"/>
      <c r="PJB348" s="182"/>
      <c r="PJC348" s="182"/>
      <c r="PJD348" s="182"/>
      <c r="PJE348" s="182"/>
      <c r="PJF348" s="182"/>
      <c r="PJG348" s="182"/>
      <c r="PJH348" s="182"/>
      <c r="PJI348" s="182"/>
      <c r="PJJ348" s="182"/>
      <c r="PJK348" s="182"/>
      <c r="PJL348" s="182"/>
      <c r="PJM348" s="182"/>
      <c r="PJN348" s="182"/>
      <c r="PJO348" s="182"/>
      <c r="PJP348" s="182"/>
      <c r="PJQ348" s="182"/>
      <c r="PJR348" s="182"/>
      <c r="PJS348" s="182"/>
      <c r="PJT348" s="182"/>
      <c r="PJU348" s="182"/>
      <c r="PJV348" s="182"/>
      <c r="PJW348" s="182"/>
      <c r="PJX348" s="182"/>
      <c r="PJY348" s="182"/>
      <c r="PJZ348" s="182"/>
      <c r="PKA348" s="182"/>
      <c r="PKB348" s="182"/>
      <c r="PKC348" s="182"/>
      <c r="PKD348" s="182"/>
      <c r="PKE348" s="182"/>
      <c r="PKF348" s="182"/>
      <c r="PKG348" s="182"/>
      <c r="PKH348" s="182"/>
      <c r="PKI348" s="182"/>
      <c r="PKJ348" s="182"/>
      <c r="PKK348" s="182"/>
      <c r="PKL348" s="182"/>
      <c r="PKM348" s="182"/>
      <c r="PKN348" s="182"/>
      <c r="PKO348" s="182"/>
      <c r="PKP348" s="182"/>
      <c r="PKQ348" s="182"/>
      <c r="PKR348" s="182"/>
      <c r="PKS348" s="182"/>
      <c r="PKT348" s="182"/>
      <c r="PKU348" s="182"/>
      <c r="PKV348" s="182"/>
      <c r="PKW348" s="182"/>
      <c r="PKX348" s="182"/>
      <c r="PKY348" s="182"/>
      <c r="PKZ348" s="182"/>
      <c r="PLA348" s="182"/>
      <c r="PLB348" s="182"/>
      <c r="PLC348" s="182"/>
      <c r="PLD348" s="182"/>
      <c r="PLE348" s="182"/>
      <c r="PLF348" s="182"/>
      <c r="PLG348" s="182"/>
      <c r="PLH348" s="182"/>
      <c r="PLI348" s="182"/>
      <c r="PLJ348" s="182"/>
      <c r="PLK348" s="182"/>
      <c r="PLL348" s="182"/>
      <c r="PLM348" s="182"/>
      <c r="PLN348" s="182"/>
      <c r="PLO348" s="182"/>
      <c r="PLP348" s="182"/>
      <c r="PLQ348" s="182"/>
      <c r="PLR348" s="182"/>
      <c r="PLS348" s="182"/>
      <c r="PLT348" s="182"/>
      <c r="PLU348" s="182"/>
      <c r="PLV348" s="182"/>
      <c r="PLW348" s="182"/>
      <c r="PLX348" s="182"/>
      <c r="PLY348" s="182"/>
      <c r="PLZ348" s="182"/>
      <c r="PMA348" s="182"/>
      <c r="PMB348" s="182"/>
      <c r="PMC348" s="182"/>
      <c r="PMD348" s="182"/>
      <c r="PME348" s="182"/>
      <c r="PMF348" s="182"/>
      <c r="PMG348" s="182"/>
      <c r="PMH348" s="182"/>
      <c r="PMI348" s="182"/>
      <c r="PMJ348" s="182"/>
      <c r="PMK348" s="182"/>
      <c r="PML348" s="182"/>
      <c r="PMM348" s="182"/>
      <c r="PMN348" s="182"/>
      <c r="PMO348" s="182"/>
      <c r="PMP348" s="182"/>
      <c r="PMQ348" s="182"/>
      <c r="PMR348" s="182"/>
      <c r="PMS348" s="182"/>
      <c r="PMT348" s="182"/>
      <c r="PMU348" s="182"/>
      <c r="PMV348" s="182"/>
      <c r="PMW348" s="182"/>
      <c r="PMX348" s="182"/>
      <c r="PMY348" s="182"/>
      <c r="PMZ348" s="182"/>
      <c r="PNA348" s="182"/>
      <c r="PNB348" s="182"/>
      <c r="PNC348" s="182"/>
      <c r="PND348" s="182"/>
      <c r="PNE348" s="182"/>
      <c r="PNF348" s="182"/>
      <c r="PNG348" s="182"/>
      <c r="PNH348" s="182"/>
      <c r="PNI348" s="182"/>
      <c r="PNJ348" s="182"/>
      <c r="PNK348" s="182"/>
      <c r="PNL348" s="182"/>
      <c r="PNM348" s="182"/>
      <c r="PNN348" s="182"/>
      <c r="PNO348" s="182"/>
      <c r="PNP348" s="182"/>
      <c r="PNQ348" s="182"/>
      <c r="PNR348" s="182"/>
      <c r="PNS348" s="182"/>
      <c r="PNT348" s="182"/>
      <c r="PNU348" s="182"/>
      <c r="PNV348" s="182"/>
      <c r="PNW348" s="182"/>
      <c r="PNX348" s="182"/>
      <c r="PNY348" s="182"/>
      <c r="PNZ348" s="182"/>
      <c r="POA348" s="182"/>
      <c r="POB348" s="182"/>
      <c r="POC348" s="182"/>
      <c r="POD348" s="182"/>
      <c r="POE348" s="182"/>
      <c r="POF348" s="182"/>
      <c r="POG348" s="182"/>
      <c r="POH348" s="182"/>
      <c r="POI348" s="182"/>
      <c r="POJ348" s="182"/>
      <c r="POK348" s="182"/>
      <c r="POL348" s="182"/>
      <c r="POM348" s="182"/>
      <c r="PON348" s="182"/>
      <c r="POO348" s="182"/>
      <c r="POP348" s="182"/>
      <c r="POQ348" s="182"/>
      <c r="POR348" s="182"/>
      <c r="POS348" s="182"/>
      <c r="POT348" s="182"/>
      <c r="POU348" s="182"/>
      <c r="POV348" s="182"/>
      <c r="POW348" s="182"/>
      <c r="POX348" s="182"/>
      <c r="POY348" s="182"/>
      <c r="POZ348" s="182"/>
      <c r="PPA348" s="182"/>
      <c r="PPB348" s="182"/>
      <c r="PPC348" s="182"/>
      <c r="PPD348" s="182"/>
      <c r="PPE348" s="182"/>
      <c r="PPF348" s="182"/>
      <c r="PPG348" s="182"/>
      <c r="PPH348" s="182"/>
      <c r="PPI348" s="182"/>
      <c r="PPJ348" s="182"/>
      <c r="PPK348" s="182"/>
      <c r="PPL348" s="182"/>
      <c r="PPM348" s="182"/>
      <c r="PPN348" s="182"/>
      <c r="PPO348" s="182"/>
      <c r="PPP348" s="182"/>
      <c r="PPQ348" s="182"/>
      <c r="PPR348" s="182"/>
      <c r="PPS348" s="182"/>
      <c r="PPT348" s="182"/>
      <c r="PPU348" s="182"/>
      <c r="PPV348" s="182"/>
      <c r="PPW348" s="182"/>
      <c r="PPX348" s="182"/>
      <c r="PPY348" s="182"/>
      <c r="PPZ348" s="182"/>
      <c r="PQA348" s="182"/>
      <c r="PQB348" s="182"/>
      <c r="PQC348" s="182"/>
      <c r="PQD348" s="182"/>
      <c r="PQE348" s="182"/>
      <c r="PQF348" s="182"/>
      <c r="PQG348" s="182"/>
      <c r="PQH348" s="182"/>
      <c r="PQI348" s="182"/>
      <c r="PQJ348" s="182"/>
      <c r="PQK348" s="182"/>
      <c r="PQL348" s="182"/>
      <c r="PQM348" s="182"/>
      <c r="PQN348" s="182"/>
      <c r="PQO348" s="182"/>
      <c r="PQP348" s="182"/>
      <c r="PQQ348" s="182"/>
      <c r="PQR348" s="182"/>
      <c r="PQS348" s="182"/>
      <c r="PQT348" s="182"/>
      <c r="PQU348" s="182"/>
      <c r="PQV348" s="182"/>
      <c r="PQW348" s="182"/>
      <c r="PQX348" s="182"/>
      <c r="PQY348" s="182"/>
      <c r="PQZ348" s="182"/>
      <c r="PRA348" s="182"/>
      <c r="PRB348" s="182"/>
      <c r="PRC348" s="182"/>
      <c r="PRD348" s="182"/>
      <c r="PRE348" s="182"/>
      <c r="PRF348" s="182"/>
      <c r="PRG348" s="182"/>
      <c r="PRH348" s="182"/>
      <c r="PRI348" s="182"/>
      <c r="PRJ348" s="182"/>
      <c r="PRK348" s="182"/>
      <c r="PRL348" s="182"/>
      <c r="PRM348" s="182"/>
      <c r="PRN348" s="182"/>
      <c r="PRO348" s="182"/>
      <c r="PRP348" s="182"/>
      <c r="PRQ348" s="182"/>
      <c r="PRR348" s="182"/>
      <c r="PRS348" s="182"/>
      <c r="PRT348" s="182"/>
      <c r="PRU348" s="182"/>
      <c r="PRV348" s="182"/>
      <c r="PRW348" s="182"/>
      <c r="PRX348" s="182"/>
      <c r="PRY348" s="182"/>
      <c r="PRZ348" s="182"/>
      <c r="PSA348" s="182"/>
      <c r="PSB348" s="182"/>
      <c r="PSC348" s="182"/>
      <c r="PSD348" s="182"/>
      <c r="PSE348" s="182"/>
      <c r="PSF348" s="182"/>
      <c r="PSG348" s="182"/>
      <c r="PSH348" s="182"/>
      <c r="PSI348" s="182"/>
      <c r="PSJ348" s="182"/>
      <c r="PSK348" s="182"/>
      <c r="PSL348" s="182"/>
      <c r="PSM348" s="182"/>
      <c r="PSN348" s="182"/>
      <c r="PSO348" s="182"/>
      <c r="PSP348" s="182"/>
      <c r="PSQ348" s="182"/>
      <c r="PSR348" s="182"/>
      <c r="PSS348" s="182"/>
      <c r="PST348" s="182"/>
      <c r="PSU348" s="182"/>
      <c r="PSV348" s="182"/>
      <c r="PSW348" s="182"/>
      <c r="PSX348" s="182"/>
      <c r="PSY348" s="182"/>
      <c r="PSZ348" s="182"/>
      <c r="PTA348" s="182"/>
      <c r="PTB348" s="182"/>
      <c r="PTC348" s="182"/>
      <c r="PTD348" s="182"/>
      <c r="PTE348" s="182"/>
      <c r="PTF348" s="182"/>
      <c r="PTG348" s="182"/>
      <c r="PTH348" s="182"/>
      <c r="PTI348" s="182"/>
      <c r="PTJ348" s="182"/>
      <c r="PTK348" s="182"/>
      <c r="PTL348" s="182"/>
      <c r="PTM348" s="182"/>
      <c r="PTN348" s="182"/>
      <c r="PTO348" s="182"/>
      <c r="PTP348" s="182"/>
      <c r="PTQ348" s="182"/>
      <c r="PTR348" s="182"/>
      <c r="PTS348" s="182"/>
      <c r="PTT348" s="182"/>
      <c r="PTU348" s="182"/>
      <c r="PTV348" s="182"/>
      <c r="PTW348" s="182"/>
      <c r="PTX348" s="182"/>
      <c r="PTY348" s="182"/>
      <c r="PTZ348" s="182"/>
      <c r="PUA348" s="182"/>
      <c r="PUB348" s="182"/>
      <c r="PUC348" s="182"/>
      <c r="PUD348" s="182"/>
      <c r="PUE348" s="182"/>
      <c r="PUF348" s="182"/>
      <c r="PUG348" s="182"/>
      <c r="PUH348" s="182"/>
      <c r="PUI348" s="182"/>
      <c r="PUJ348" s="182"/>
      <c r="PUK348" s="182"/>
      <c r="PUL348" s="182"/>
      <c r="PUM348" s="182"/>
      <c r="PUN348" s="182"/>
      <c r="PUO348" s="182"/>
      <c r="PUP348" s="182"/>
      <c r="PUQ348" s="182"/>
      <c r="PUR348" s="182"/>
      <c r="PUS348" s="182"/>
      <c r="PUT348" s="182"/>
      <c r="PUU348" s="182"/>
      <c r="PUV348" s="182"/>
      <c r="PUW348" s="182"/>
      <c r="PUX348" s="182"/>
      <c r="PUY348" s="182"/>
      <c r="PUZ348" s="182"/>
      <c r="PVA348" s="182"/>
      <c r="PVB348" s="182"/>
      <c r="PVC348" s="182"/>
      <c r="PVD348" s="182"/>
      <c r="PVE348" s="182"/>
      <c r="PVF348" s="182"/>
      <c r="PVG348" s="182"/>
      <c r="PVH348" s="182"/>
      <c r="PVI348" s="182"/>
      <c r="PVJ348" s="182"/>
      <c r="PVK348" s="182"/>
      <c r="PVL348" s="182"/>
      <c r="PVM348" s="182"/>
      <c r="PVN348" s="182"/>
      <c r="PVO348" s="182"/>
      <c r="PVP348" s="182"/>
      <c r="PVQ348" s="182"/>
      <c r="PVR348" s="182"/>
      <c r="PVS348" s="182"/>
      <c r="PVT348" s="182"/>
      <c r="PVU348" s="182"/>
      <c r="PVV348" s="182"/>
      <c r="PVW348" s="182"/>
      <c r="PVX348" s="182"/>
      <c r="PVY348" s="182"/>
      <c r="PVZ348" s="182"/>
      <c r="PWA348" s="182"/>
      <c r="PWB348" s="182"/>
      <c r="PWC348" s="182"/>
      <c r="PWD348" s="182"/>
      <c r="PWE348" s="182"/>
      <c r="PWF348" s="182"/>
      <c r="PWG348" s="182"/>
      <c r="PWH348" s="182"/>
      <c r="PWI348" s="182"/>
      <c r="PWJ348" s="182"/>
      <c r="PWK348" s="182"/>
      <c r="PWL348" s="182"/>
      <c r="PWM348" s="182"/>
      <c r="PWN348" s="182"/>
      <c r="PWO348" s="182"/>
      <c r="PWP348" s="182"/>
      <c r="PWQ348" s="182"/>
      <c r="PWR348" s="182"/>
      <c r="PWS348" s="182"/>
      <c r="PWT348" s="182"/>
      <c r="PWU348" s="182"/>
      <c r="PWV348" s="182"/>
      <c r="PWW348" s="182"/>
      <c r="PWX348" s="182"/>
      <c r="PWY348" s="182"/>
      <c r="PWZ348" s="182"/>
      <c r="PXA348" s="182"/>
      <c r="PXB348" s="182"/>
      <c r="PXC348" s="182"/>
      <c r="PXD348" s="182"/>
      <c r="PXE348" s="182"/>
      <c r="PXF348" s="182"/>
      <c r="PXG348" s="182"/>
      <c r="PXH348" s="182"/>
      <c r="PXI348" s="182"/>
      <c r="PXJ348" s="182"/>
      <c r="PXK348" s="182"/>
      <c r="PXL348" s="182"/>
      <c r="PXM348" s="182"/>
      <c r="PXN348" s="182"/>
      <c r="PXO348" s="182"/>
      <c r="PXP348" s="182"/>
      <c r="PXQ348" s="182"/>
      <c r="PXR348" s="182"/>
      <c r="PXS348" s="182"/>
      <c r="PXT348" s="182"/>
      <c r="PXU348" s="182"/>
      <c r="PXV348" s="182"/>
      <c r="PXW348" s="182"/>
      <c r="PXX348" s="182"/>
      <c r="PXY348" s="182"/>
      <c r="PXZ348" s="182"/>
      <c r="PYA348" s="182"/>
      <c r="PYB348" s="182"/>
      <c r="PYC348" s="182"/>
      <c r="PYD348" s="182"/>
      <c r="PYE348" s="182"/>
      <c r="PYF348" s="182"/>
      <c r="PYG348" s="182"/>
      <c r="PYH348" s="182"/>
      <c r="PYI348" s="182"/>
      <c r="PYJ348" s="182"/>
      <c r="PYK348" s="182"/>
      <c r="PYL348" s="182"/>
      <c r="PYM348" s="182"/>
      <c r="PYN348" s="182"/>
      <c r="PYO348" s="182"/>
      <c r="PYP348" s="182"/>
      <c r="PYQ348" s="182"/>
      <c r="PYR348" s="182"/>
      <c r="PYS348" s="182"/>
      <c r="PYT348" s="182"/>
      <c r="PYU348" s="182"/>
      <c r="PYV348" s="182"/>
      <c r="PYW348" s="182"/>
      <c r="PYX348" s="182"/>
      <c r="PYY348" s="182"/>
      <c r="PYZ348" s="182"/>
      <c r="PZA348" s="182"/>
      <c r="PZB348" s="182"/>
      <c r="PZC348" s="182"/>
      <c r="PZD348" s="182"/>
      <c r="PZE348" s="182"/>
      <c r="PZF348" s="182"/>
      <c r="PZG348" s="182"/>
      <c r="PZH348" s="182"/>
      <c r="PZI348" s="182"/>
      <c r="PZJ348" s="182"/>
      <c r="PZK348" s="182"/>
      <c r="PZL348" s="182"/>
      <c r="PZM348" s="182"/>
      <c r="PZN348" s="182"/>
      <c r="PZO348" s="182"/>
      <c r="PZP348" s="182"/>
      <c r="PZQ348" s="182"/>
      <c r="PZR348" s="182"/>
      <c r="PZS348" s="182"/>
      <c r="PZT348" s="182"/>
      <c r="PZU348" s="182"/>
      <c r="PZV348" s="182"/>
      <c r="PZW348" s="182"/>
      <c r="PZX348" s="182"/>
      <c r="PZY348" s="182"/>
      <c r="PZZ348" s="182"/>
      <c r="QAA348" s="182"/>
      <c r="QAB348" s="182"/>
      <c r="QAC348" s="182"/>
      <c r="QAD348" s="182"/>
      <c r="QAE348" s="182"/>
      <c r="QAF348" s="182"/>
      <c r="QAG348" s="182"/>
      <c r="QAH348" s="182"/>
      <c r="QAI348" s="182"/>
      <c r="QAJ348" s="182"/>
      <c r="QAK348" s="182"/>
      <c r="QAL348" s="182"/>
      <c r="QAM348" s="182"/>
      <c r="QAN348" s="182"/>
      <c r="QAO348" s="182"/>
      <c r="QAP348" s="182"/>
      <c r="QAQ348" s="182"/>
      <c r="QAR348" s="182"/>
      <c r="QAS348" s="182"/>
      <c r="QAT348" s="182"/>
      <c r="QAU348" s="182"/>
      <c r="QAV348" s="182"/>
      <c r="QAW348" s="182"/>
      <c r="QAX348" s="182"/>
      <c r="QAY348" s="182"/>
      <c r="QAZ348" s="182"/>
      <c r="QBA348" s="182"/>
      <c r="QBB348" s="182"/>
      <c r="QBC348" s="182"/>
      <c r="QBD348" s="182"/>
      <c r="QBE348" s="182"/>
      <c r="QBF348" s="182"/>
      <c r="QBG348" s="182"/>
      <c r="QBH348" s="182"/>
      <c r="QBI348" s="182"/>
      <c r="QBJ348" s="182"/>
      <c r="QBK348" s="182"/>
      <c r="QBL348" s="182"/>
      <c r="QBM348" s="182"/>
      <c r="QBN348" s="182"/>
      <c r="QBO348" s="182"/>
      <c r="QBP348" s="182"/>
      <c r="QBQ348" s="182"/>
      <c r="QBR348" s="182"/>
      <c r="QBS348" s="182"/>
      <c r="QBT348" s="182"/>
      <c r="QBU348" s="182"/>
      <c r="QBV348" s="182"/>
      <c r="QBW348" s="182"/>
      <c r="QBX348" s="182"/>
      <c r="QBY348" s="182"/>
      <c r="QBZ348" s="182"/>
      <c r="QCA348" s="182"/>
      <c r="QCB348" s="182"/>
      <c r="QCC348" s="182"/>
      <c r="QCD348" s="182"/>
      <c r="QCE348" s="182"/>
      <c r="QCF348" s="182"/>
      <c r="QCG348" s="182"/>
      <c r="QCH348" s="182"/>
      <c r="QCI348" s="182"/>
      <c r="QCJ348" s="182"/>
      <c r="QCK348" s="182"/>
      <c r="QCL348" s="182"/>
      <c r="QCM348" s="182"/>
      <c r="QCN348" s="182"/>
      <c r="QCO348" s="182"/>
      <c r="QCP348" s="182"/>
      <c r="QCQ348" s="182"/>
      <c r="QCR348" s="182"/>
      <c r="QCS348" s="182"/>
      <c r="QCT348" s="182"/>
      <c r="QCU348" s="182"/>
      <c r="QCV348" s="182"/>
      <c r="QCW348" s="182"/>
      <c r="QCX348" s="182"/>
      <c r="QCY348" s="182"/>
      <c r="QCZ348" s="182"/>
      <c r="QDA348" s="182"/>
      <c r="QDB348" s="182"/>
      <c r="QDC348" s="182"/>
      <c r="QDD348" s="182"/>
      <c r="QDE348" s="182"/>
      <c r="QDF348" s="182"/>
      <c r="QDG348" s="182"/>
      <c r="QDH348" s="182"/>
      <c r="QDI348" s="182"/>
      <c r="QDJ348" s="182"/>
      <c r="QDK348" s="182"/>
      <c r="QDL348" s="182"/>
      <c r="QDM348" s="182"/>
      <c r="QDN348" s="182"/>
      <c r="QDO348" s="182"/>
      <c r="QDP348" s="182"/>
      <c r="QDQ348" s="182"/>
      <c r="QDR348" s="182"/>
      <c r="QDS348" s="182"/>
      <c r="QDT348" s="182"/>
      <c r="QDU348" s="182"/>
      <c r="QDV348" s="182"/>
      <c r="QDW348" s="182"/>
      <c r="QDX348" s="182"/>
      <c r="QDY348" s="182"/>
      <c r="QDZ348" s="182"/>
      <c r="QEA348" s="182"/>
      <c r="QEB348" s="182"/>
      <c r="QEC348" s="182"/>
      <c r="QED348" s="182"/>
      <c r="QEE348" s="182"/>
      <c r="QEF348" s="182"/>
      <c r="QEG348" s="182"/>
      <c r="QEH348" s="182"/>
      <c r="QEI348" s="182"/>
      <c r="QEJ348" s="182"/>
      <c r="QEK348" s="182"/>
      <c r="QEL348" s="182"/>
      <c r="QEM348" s="182"/>
      <c r="QEN348" s="182"/>
      <c r="QEO348" s="182"/>
      <c r="QEP348" s="182"/>
      <c r="QEQ348" s="182"/>
      <c r="QER348" s="182"/>
      <c r="QES348" s="182"/>
      <c r="QET348" s="182"/>
      <c r="QEU348" s="182"/>
      <c r="QEV348" s="182"/>
      <c r="QEW348" s="182"/>
      <c r="QEX348" s="182"/>
      <c r="QEY348" s="182"/>
      <c r="QEZ348" s="182"/>
      <c r="QFA348" s="182"/>
      <c r="QFB348" s="182"/>
      <c r="QFC348" s="182"/>
      <c r="QFD348" s="182"/>
      <c r="QFE348" s="182"/>
      <c r="QFF348" s="182"/>
      <c r="QFG348" s="182"/>
      <c r="QFH348" s="182"/>
      <c r="QFI348" s="182"/>
      <c r="QFJ348" s="182"/>
      <c r="QFK348" s="182"/>
      <c r="QFL348" s="182"/>
      <c r="QFM348" s="182"/>
      <c r="QFN348" s="182"/>
      <c r="QFO348" s="182"/>
      <c r="QFP348" s="182"/>
      <c r="QFQ348" s="182"/>
      <c r="QFR348" s="182"/>
      <c r="QFS348" s="182"/>
      <c r="QFT348" s="182"/>
      <c r="QFU348" s="182"/>
      <c r="QFV348" s="182"/>
      <c r="QFW348" s="182"/>
      <c r="QFX348" s="182"/>
      <c r="QFY348" s="182"/>
      <c r="QFZ348" s="182"/>
      <c r="QGA348" s="182"/>
      <c r="QGB348" s="182"/>
      <c r="QGC348" s="182"/>
      <c r="QGD348" s="182"/>
      <c r="QGE348" s="182"/>
      <c r="QGF348" s="182"/>
      <c r="QGG348" s="182"/>
      <c r="QGH348" s="182"/>
      <c r="QGI348" s="182"/>
      <c r="QGJ348" s="182"/>
      <c r="QGK348" s="182"/>
      <c r="QGL348" s="182"/>
      <c r="QGM348" s="182"/>
      <c r="QGN348" s="182"/>
      <c r="QGO348" s="182"/>
      <c r="QGP348" s="182"/>
      <c r="QGQ348" s="182"/>
      <c r="QGR348" s="182"/>
      <c r="QGS348" s="182"/>
      <c r="QGT348" s="182"/>
      <c r="QGU348" s="182"/>
      <c r="QGV348" s="182"/>
      <c r="QGW348" s="182"/>
      <c r="QGX348" s="182"/>
      <c r="QGY348" s="182"/>
      <c r="QGZ348" s="182"/>
      <c r="QHA348" s="182"/>
      <c r="QHB348" s="182"/>
      <c r="QHC348" s="182"/>
      <c r="QHD348" s="182"/>
      <c r="QHE348" s="182"/>
      <c r="QHF348" s="182"/>
      <c r="QHG348" s="182"/>
      <c r="QHH348" s="182"/>
      <c r="QHI348" s="182"/>
      <c r="QHJ348" s="182"/>
      <c r="QHK348" s="182"/>
      <c r="QHL348" s="182"/>
      <c r="QHM348" s="182"/>
      <c r="QHN348" s="182"/>
      <c r="QHO348" s="182"/>
      <c r="QHP348" s="182"/>
      <c r="QHQ348" s="182"/>
      <c r="QHR348" s="182"/>
      <c r="QHS348" s="182"/>
      <c r="QHT348" s="182"/>
      <c r="QHU348" s="182"/>
      <c r="QHV348" s="182"/>
      <c r="QHW348" s="182"/>
      <c r="QHX348" s="182"/>
      <c r="QHY348" s="182"/>
      <c r="QHZ348" s="182"/>
      <c r="QIA348" s="182"/>
      <c r="QIB348" s="182"/>
      <c r="QIC348" s="182"/>
      <c r="QID348" s="182"/>
      <c r="QIE348" s="182"/>
      <c r="QIF348" s="182"/>
      <c r="QIG348" s="182"/>
      <c r="QIH348" s="182"/>
      <c r="QII348" s="182"/>
      <c r="QIJ348" s="182"/>
      <c r="QIK348" s="182"/>
      <c r="QIL348" s="182"/>
      <c r="QIM348" s="182"/>
      <c r="QIN348" s="182"/>
      <c r="QIO348" s="182"/>
      <c r="QIP348" s="182"/>
      <c r="QIQ348" s="182"/>
      <c r="QIR348" s="182"/>
      <c r="QIS348" s="182"/>
      <c r="QIT348" s="182"/>
      <c r="QIU348" s="182"/>
      <c r="QIV348" s="182"/>
      <c r="QIW348" s="182"/>
      <c r="QIX348" s="182"/>
      <c r="QIY348" s="182"/>
      <c r="QIZ348" s="182"/>
      <c r="QJA348" s="182"/>
      <c r="QJB348" s="182"/>
      <c r="QJC348" s="182"/>
      <c r="QJD348" s="182"/>
      <c r="QJE348" s="182"/>
      <c r="QJF348" s="182"/>
      <c r="QJG348" s="182"/>
      <c r="QJH348" s="182"/>
      <c r="QJI348" s="182"/>
      <c r="QJJ348" s="182"/>
      <c r="QJK348" s="182"/>
      <c r="QJL348" s="182"/>
      <c r="QJM348" s="182"/>
      <c r="QJN348" s="182"/>
      <c r="QJO348" s="182"/>
      <c r="QJP348" s="182"/>
      <c r="QJQ348" s="182"/>
      <c r="QJR348" s="182"/>
      <c r="QJS348" s="182"/>
      <c r="QJT348" s="182"/>
      <c r="QJU348" s="182"/>
      <c r="QJV348" s="182"/>
      <c r="QJW348" s="182"/>
      <c r="QJX348" s="182"/>
      <c r="QJY348" s="182"/>
      <c r="QJZ348" s="182"/>
      <c r="QKA348" s="182"/>
      <c r="QKB348" s="182"/>
      <c r="QKC348" s="182"/>
      <c r="QKD348" s="182"/>
      <c r="QKE348" s="182"/>
      <c r="QKF348" s="182"/>
      <c r="QKG348" s="182"/>
      <c r="QKH348" s="182"/>
      <c r="QKI348" s="182"/>
      <c r="QKJ348" s="182"/>
      <c r="QKK348" s="182"/>
      <c r="QKL348" s="182"/>
      <c r="QKM348" s="182"/>
      <c r="QKN348" s="182"/>
      <c r="QKO348" s="182"/>
      <c r="QKP348" s="182"/>
      <c r="QKQ348" s="182"/>
      <c r="QKR348" s="182"/>
      <c r="QKS348" s="182"/>
      <c r="QKT348" s="182"/>
      <c r="QKU348" s="182"/>
      <c r="QKV348" s="182"/>
      <c r="QKW348" s="182"/>
      <c r="QKX348" s="182"/>
      <c r="QKY348" s="182"/>
      <c r="QKZ348" s="182"/>
      <c r="QLA348" s="182"/>
      <c r="QLB348" s="182"/>
      <c r="QLC348" s="182"/>
      <c r="QLD348" s="182"/>
      <c r="QLE348" s="182"/>
      <c r="QLF348" s="182"/>
      <c r="QLG348" s="182"/>
      <c r="QLH348" s="182"/>
      <c r="QLI348" s="182"/>
      <c r="QLJ348" s="182"/>
      <c r="QLK348" s="182"/>
      <c r="QLL348" s="182"/>
      <c r="QLM348" s="182"/>
      <c r="QLN348" s="182"/>
      <c r="QLO348" s="182"/>
      <c r="QLP348" s="182"/>
      <c r="QLQ348" s="182"/>
      <c r="QLR348" s="182"/>
      <c r="QLS348" s="182"/>
      <c r="QLT348" s="182"/>
      <c r="QLU348" s="182"/>
      <c r="QLV348" s="182"/>
      <c r="QLW348" s="182"/>
      <c r="QLX348" s="182"/>
      <c r="QLY348" s="182"/>
      <c r="QLZ348" s="182"/>
      <c r="QMA348" s="182"/>
      <c r="QMB348" s="182"/>
      <c r="QMC348" s="182"/>
      <c r="QMD348" s="182"/>
      <c r="QME348" s="182"/>
      <c r="QMF348" s="182"/>
      <c r="QMG348" s="182"/>
      <c r="QMH348" s="182"/>
      <c r="QMI348" s="182"/>
      <c r="QMJ348" s="182"/>
      <c r="QMK348" s="182"/>
      <c r="QML348" s="182"/>
      <c r="QMM348" s="182"/>
      <c r="QMN348" s="182"/>
      <c r="QMO348" s="182"/>
      <c r="QMP348" s="182"/>
      <c r="QMQ348" s="182"/>
      <c r="QMR348" s="182"/>
      <c r="QMS348" s="182"/>
      <c r="QMT348" s="182"/>
      <c r="QMU348" s="182"/>
      <c r="QMV348" s="182"/>
      <c r="QMW348" s="182"/>
      <c r="QMX348" s="182"/>
      <c r="QMY348" s="182"/>
      <c r="QMZ348" s="182"/>
      <c r="QNA348" s="182"/>
      <c r="QNB348" s="182"/>
      <c r="QNC348" s="182"/>
      <c r="QND348" s="182"/>
      <c r="QNE348" s="182"/>
      <c r="QNF348" s="182"/>
      <c r="QNG348" s="182"/>
      <c r="QNH348" s="182"/>
      <c r="QNI348" s="182"/>
      <c r="QNJ348" s="182"/>
      <c r="QNK348" s="182"/>
      <c r="QNL348" s="182"/>
      <c r="QNM348" s="182"/>
      <c r="QNN348" s="182"/>
      <c r="QNO348" s="182"/>
      <c r="QNP348" s="182"/>
      <c r="QNQ348" s="182"/>
      <c r="QNR348" s="182"/>
      <c r="QNS348" s="182"/>
      <c r="QNT348" s="182"/>
      <c r="QNU348" s="182"/>
      <c r="QNV348" s="182"/>
      <c r="QNW348" s="182"/>
      <c r="QNX348" s="182"/>
      <c r="QNY348" s="182"/>
      <c r="QNZ348" s="182"/>
      <c r="QOA348" s="182"/>
      <c r="QOB348" s="182"/>
      <c r="QOC348" s="182"/>
      <c r="QOD348" s="182"/>
      <c r="QOE348" s="182"/>
      <c r="QOF348" s="182"/>
      <c r="QOG348" s="182"/>
      <c r="QOH348" s="182"/>
      <c r="QOI348" s="182"/>
      <c r="QOJ348" s="182"/>
      <c r="QOK348" s="182"/>
      <c r="QOL348" s="182"/>
      <c r="QOM348" s="182"/>
      <c r="QON348" s="182"/>
      <c r="QOO348" s="182"/>
      <c r="QOP348" s="182"/>
      <c r="QOQ348" s="182"/>
      <c r="QOR348" s="182"/>
      <c r="QOS348" s="182"/>
      <c r="QOT348" s="182"/>
      <c r="QOU348" s="182"/>
      <c r="QOV348" s="182"/>
      <c r="QOW348" s="182"/>
      <c r="QOX348" s="182"/>
      <c r="QOY348" s="182"/>
      <c r="QOZ348" s="182"/>
      <c r="QPA348" s="182"/>
      <c r="QPB348" s="182"/>
      <c r="QPC348" s="182"/>
      <c r="QPD348" s="182"/>
      <c r="QPE348" s="182"/>
      <c r="QPF348" s="182"/>
      <c r="QPG348" s="182"/>
      <c r="QPH348" s="182"/>
      <c r="QPI348" s="182"/>
      <c r="QPJ348" s="182"/>
      <c r="QPK348" s="182"/>
      <c r="QPL348" s="182"/>
      <c r="QPM348" s="182"/>
      <c r="QPN348" s="182"/>
      <c r="QPO348" s="182"/>
      <c r="QPP348" s="182"/>
      <c r="QPQ348" s="182"/>
      <c r="QPR348" s="182"/>
      <c r="QPS348" s="182"/>
      <c r="QPT348" s="182"/>
      <c r="QPU348" s="182"/>
      <c r="QPV348" s="182"/>
      <c r="QPW348" s="182"/>
      <c r="QPX348" s="182"/>
      <c r="QPY348" s="182"/>
      <c r="QPZ348" s="182"/>
      <c r="QQA348" s="182"/>
      <c r="QQB348" s="182"/>
      <c r="QQC348" s="182"/>
      <c r="QQD348" s="182"/>
      <c r="QQE348" s="182"/>
      <c r="QQF348" s="182"/>
      <c r="QQG348" s="182"/>
      <c r="QQH348" s="182"/>
      <c r="QQI348" s="182"/>
      <c r="QQJ348" s="182"/>
      <c r="QQK348" s="182"/>
      <c r="QQL348" s="182"/>
      <c r="QQM348" s="182"/>
      <c r="QQN348" s="182"/>
      <c r="QQO348" s="182"/>
      <c r="QQP348" s="182"/>
      <c r="QQQ348" s="182"/>
      <c r="QQR348" s="182"/>
      <c r="QQS348" s="182"/>
      <c r="QQT348" s="182"/>
      <c r="QQU348" s="182"/>
      <c r="QQV348" s="182"/>
      <c r="QQW348" s="182"/>
      <c r="QQX348" s="182"/>
      <c r="QQY348" s="182"/>
      <c r="QQZ348" s="182"/>
      <c r="QRA348" s="182"/>
      <c r="QRB348" s="182"/>
      <c r="QRC348" s="182"/>
      <c r="QRD348" s="182"/>
      <c r="QRE348" s="182"/>
      <c r="QRF348" s="182"/>
      <c r="QRG348" s="182"/>
      <c r="QRH348" s="182"/>
      <c r="QRI348" s="182"/>
      <c r="QRJ348" s="182"/>
      <c r="QRK348" s="182"/>
      <c r="QRL348" s="182"/>
      <c r="QRM348" s="182"/>
      <c r="QRN348" s="182"/>
      <c r="QRO348" s="182"/>
      <c r="QRP348" s="182"/>
      <c r="QRQ348" s="182"/>
      <c r="QRR348" s="182"/>
      <c r="QRS348" s="182"/>
      <c r="QRT348" s="182"/>
      <c r="QRU348" s="182"/>
      <c r="QRV348" s="182"/>
      <c r="QRW348" s="182"/>
      <c r="QRX348" s="182"/>
      <c r="QRY348" s="182"/>
      <c r="QRZ348" s="182"/>
      <c r="QSA348" s="182"/>
      <c r="QSB348" s="182"/>
      <c r="QSC348" s="182"/>
      <c r="QSD348" s="182"/>
      <c r="QSE348" s="182"/>
      <c r="QSF348" s="182"/>
      <c r="QSG348" s="182"/>
      <c r="QSH348" s="182"/>
      <c r="QSI348" s="182"/>
      <c r="QSJ348" s="182"/>
      <c r="QSK348" s="182"/>
      <c r="QSL348" s="182"/>
      <c r="QSM348" s="182"/>
      <c r="QSN348" s="182"/>
      <c r="QSO348" s="182"/>
      <c r="QSP348" s="182"/>
      <c r="QSQ348" s="182"/>
      <c r="QSR348" s="182"/>
      <c r="QSS348" s="182"/>
      <c r="QST348" s="182"/>
      <c r="QSU348" s="182"/>
      <c r="QSV348" s="182"/>
      <c r="QSW348" s="182"/>
      <c r="QSX348" s="182"/>
      <c r="QSY348" s="182"/>
      <c r="QSZ348" s="182"/>
      <c r="QTA348" s="182"/>
      <c r="QTB348" s="182"/>
      <c r="QTC348" s="182"/>
      <c r="QTD348" s="182"/>
      <c r="QTE348" s="182"/>
      <c r="QTF348" s="182"/>
      <c r="QTG348" s="182"/>
      <c r="QTH348" s="182"/>
      <c r="QTI348" s="182"/>
      <c r="QTJ348" s="182"/>
      <c r="QTK348" s="182"/>
      <c r="QTL348" s="182"/>
      <c r="QTM348" s="182"/>
      <c r="QTN348" s="182"/>
      <c r="QTO348" s="182"/>
      <c r="QTP348" s="182"/>
      <c r="QTQ348" s="182"/>
      <c r="QTR348" s="182"/>
      <c r="QTS348" s="182"/>
      <c r="QTT348" s="182"/>
      <c r="QTU348" s="182"/>
      <c r="QTV348" s="182"/>
      <c r="QTW348" s="182"/>
      <c r="QTX348" s="182"/>
      <c r="QTY348" s="182"/>
      <c r="QTZ348" s="182"/>
      <c r="QUA348" s="182"/>
      <c r="QUB348" s="182"/>
      <c r="QUC348" s="182"/>
      <c r="QUD348" s="182"/>
      <c r="QUE348" s="182"/>
      <c r="QUF348" s="182"/>
      <c r="QUG348" s="182"/>
      <c r="QUH348" s="182"/>
      <c r="QUI348" s="182"/>
      <c r="QUJ348" s="182"/>
      <c r="QUK348" s="182"/>
      <c r="QUL348" s="182"/>
      <c r="QUM348" s="182"/>
      <c r="QUN348" s="182"/>
      <c r="QUO348" s="182"/>
      <c r="QUP348" s="182"/>
      <c r="QUQ348" s="182"/>
      <c r="QUR348" s="182"/>
      <c r="QUS348" s="182"/>
      <c r="QUT348" s="182"/>
      <c r="QUU348" s="182"/>
      <c r="QUV348" s="182"/>
      <c r="QUW348" s="182"/>
      <c r="QUX348" s="182"/>
      <c r="QUY348" s="182"/>
      <c r="QUZ348" s="182"/>
      <c r="QVA348" s="182"/>
      <c r="QVB348" s="182"/>
      <c r="QVC348" s="182"/>
      <c r="QVD348" s="182"/>
      <c r="QVE348" s="182"/>
      <c r="QVF348" s="182"/>
      <c r="QVG348" s="182"/>
      <c r="QVH348" s="182"/>
      <c r="QVI348" s="182"/>
      <c r="QVJ348" s="182"/>
      <c r="QVK348" s="182"/>
      <c r="QVL348" s="182"/>
      <c r="QVM348" s="182"/>
      <c r="QVN348" s="182"/>
      <c r="QVO348" s="182"/>
      <c r="QVP348" s="182"/>
      <c r="QVQ348" s="182"/>
      <c r="QVR348" s="182"/>
      <c r="QVS348" s="182"/>
      <c r="QVT348" s="182"/>
      <c r="QVU348" s="182"/>
      <c r="QVV348" s="182"/>
      <c r="QVW348" s="182"/>
      <c r="QVX348" s="182"/>
      <c r="QVY348" s="182"/>
      <c r="QVZ348" s="182"/>
      <c r="QWA348" s="182"/>
      <c r="QWB348" s="182"/>
      <c r="QWC348" s="182"/>
      <c r="QWD348" s="182"/>
      <c r="QWE348" s="182"/>
      <c r="QWF348" s="182"/>
      <c r="QWG348" s="182"/>
      <c r="QWH348" s="182"/>
      <c r="QWI348" s="182"/>
      <c r="QWJ348" s="182"/>
      <c r="QWK348" s="182"/>
      <c r="QWL348" s="182"/>
      <c r="QWM348" s="182"/>
      <c r="QWN348" s="182"/>
      <c r="QWO348" s="182"/>
      <c r="QWP348" s="182"/>
      <c r="QWQ348" s="182"/>
      <c r="QWR348" s="182"/>
      <c r="QWS348" s="182"/>
      <c r="QWT348" s="182"/>
      <c r="QWU348" s="182"/>
      <c r="QWV348" s="182"/>
      <c r="QWW348" s="182"/>
      <c r="QWX348" s="182"/>
      <c r="QWY348" s="182"/>
      <c r="QWZ348" s="182"/>
      <c r="QXA348" s="182"/>
      <c r="QXB348" s="182"/>
      <c r="QXC348" s="182"/>
      <c r="QXD348" s="182"/>
      <c r="QXE348" s="182"/>
      <c r="QXF348" s="182"/>
      <c r="QXG348" s="182"/>
      <c r="QXH348" s="182"/>
      <c r="QXI348" s="182"/>
      <c r="QXJ348" s="182"/>
      <c r="QXK348" s="182"/>
      <c r="QXL348" s="182"/>
      <c r="QXM348" s="182"/>
      <c r="QXN348" s="182"/>
      <c r="QXO348" s="182"/>
      <c r="QXP348" s="182"/>
      <c r="QXQ348" s="182"/>
      <c r="QXR348" s="182"/>
      <c r="QXS348" s="182"/>
      <c r="QXT348" s="182"/>
      <c r="QXU348" s="182"/>
      <c r="QXV348" s="182"/>
      <c r="QXW348" s="182"/>
      <c r="QXX348" s="182"/>
      <c r="QXY348" s="182"/>
      <c r="QXZ348" s="182"/>
      <c r="QYA348" s="182"/>
      <c r="QYB348" s="182"/>
      <c r="QYC348" s="182"/>
      <c r="QYD348" s="182"/>
      <c r="QYE348" s="182"/>
      <c r="QYF348" s="182"/>
      <c r="QYG348" s="182"/>
      <c r="QYH348" s="182"/>
      <c r="QYI348" s="182"/>
      <c r="QYJ348" s="182"/>
      <c r="QYK348" s="182"/>
      <c r="QYL348" s="182"/>
      <c r="QYM348" s="182"/>
      <c r="QYN348" s="182"/>
      <c r="QYO348" s="182"/>
      <c r="QYP348" s="182"/>
      <c r="QYQ348" s="182"/>
      <c r="QYR348" s="182"/>
      <c r="QYS348" s="182"/>
      <c r="QYT348" s="182"/>
      <c r="QYU348" s="182"/>
      <c r="QYV348" s="182"/>
      <c r="QYW348" s="182"/>
      <c r="QYX348" s="182"/>
      <c r="QYY348" s="182"/>
      <c r="QYZ348" s="182"/>
      <c r="QZA348" s="182"/>
      <c r="QZB348" s="182"/>
      <c r="QZC348" s="182"/>
      <c r="QZD348" s="182"/>
      <c r="QZE348" s="182"/>
      <c r="QZF348" s="182"/>
      <c r="QZG348" s="182"/>
      <c r="QZH348" s="182"/>
      <c r="QZI348" s="182"/>
      <c r="QZJ348" s="182"/>
      <c r="QZK348" s="182"/>
      <c r="QZL348" s="182"/>
      <c r="QZM348" s="182"/>
      <c r="QZN348" s="182"/>
      <c r="QZO348" s="182"/>
      <c r="QZP348" s="182"/>
      <c r="QZQ348" s="182"/>
      <c r="QZR348" s="182"/>
      <c r="QZS348" s="182"/>
      <c r="QZT348" s="182"/>
      <c r="QZU348" s="182"/>
      <c r="QZV348" s="182"/>
      <c r="QZW348" s="182"/>
      <c r="QZX348" s="182"/>
      <c r="QZY348" s="182"/>
      <c r="QZZ348" s="182"/>
      <c r="RAA348" s="182"/>
      <c r="RAB348" s="182"/>
      <c r="RAC348" s="182"/>
      <c r="RAD348" s="182"/>
      <c r="RAE348" s="182"/>
      <c r="RAF348" s="182"/>
      <c r="RAG348" s="182"/>
      <c r="RAH348" s="182"/>
      <c r="RAI348" s="182"/>
      <c r="RAJ348" s="182"/>
      <c r="RAK348" s="182"/>
      <c r="RAL348" s="182"/>
      <c r="RAM348" s="182"/>
      <c r="RAN348" s="182"/>
      <c r="RAO348" s="182"/>
      <c r="RAP348" s="182"/>
      <c r="RAQ348" s="182"/>
      <c r="RAR348" s="182"/>
      <c r="RAS348" s="182"/>
      <c r="RAT348" s="182"/>
      <c r="RAU348" s="182"/>
      <c r="RAV348" s="182"/>
      <c r="RAW348" s="182"/>
      <c r="RAX348" s="182"/>
      <c r="RAY348" s="182"/>
      <c r="RAZ348" s="182"/>
      <c r="RBA348" s="182"/>
      <c r="RBB348" s="182"/>
      <c r="RBC348" s="182"/>
      <c r="RBD348" s="182"/>
      <c r="RBE348" s="182"/>
      <c r="RBF348" s="182"/>
      <c r="RBG348" s="182"/>
      <c r="RBH348" s="182"/>
      <c r="RBI348" s="182"/>
      <c r="RBJ348" s="182"/>
      <c r="RBK348" s="182"/>
      <c r="RBL348" s="182"/>
      <c r="RBM348" s="182"/>
      <c r="RBN348" s="182"/>
      <c r="RBO348" s="182"/>
      <c r="RBP348" s="182"/>
      <c r="RBQ348" s="182"/>
      <c r="RBR348" s="182"/>
      <c r="RBS348" s="182"/>
      <c r="RBT348" s="182"/>
      <c r="RBU348" s="182"/>
      <c r="RBV348" s="182"/>
      <c r="RBW348" s="182"/>
      <c r="RBX348" s="182"/>
      <c r="RBY348" s="182"/>
      <c r="RBZ348" s="182"/>
      <c r="RCA348" s="182"/>
      <c r="RCB348" s="182"/>
      <c r="RCC348" s="182"/>
      <c r="RCD348" s="182"/>
      <c r="RCE348" s="182"/>
      <c r="RCF348" s="182"/>
      <c r="RCG348" s="182"/>
      <c r="RCH348" s="182"/>
      <c r="RCI348" s="182"/>
      <c r="RCJ348" s="182"/>
      <c r="RCK348" s="182"/>
      <c r="RCL348" s="182"/>
      <c r="RCM348" s="182"/>
      <c r="RCN348" s="182"/>
      <c r="RCO348" s="182"/>
      <c r="RCP348" s="182"/>
      <c r="RCQ348" s="182"/>
      <c r="RCR348" s="182"/>
      <c r="RCS348" s="182"/>
      <c r="RCT348" s="182"/>
      <c r="RCU348" s="182"/>
      <c r="RCV348" s="182"/>
      <c r="RCW348" s="182"/>
      <c r="RCX348" s="182"/>
      <c r="RCY348" s="182"/>
      <c r="RCZ348" s="182"/>
      <c r="RDA348" s="182"/>
      <c r="RDB348" s="182"/>
      <c r="RDC348" s="182"/>
      <c r="RDD348" s="182"/>
      <c r="RDE348" s="182"/>
      <c r="RDF348" s="182"/>
      <c r="RDG348" s="182"/>
      <c r="RDH348" s="182"/>
      <c r="RDI348" s="182"/>
      <c r="RDJ348" s="182"/>
      <c r="RDK348" s="182"/>
      <c r="RDL348" s="182"/>
      <c r="RDM348" s="182"/>
      <c r="RDN348" s="182"/>
      <c r="RDO348" s="182"/>
      <c r="RDP348" s="182"/>
      <c r="RDQ348" s="182"/>
      <c r="RDR348" s="182"/>
      <c r="RDS348" s="182"/>
      <c r="RDT348" s="182"/>
      <c r="RDU348" s="182"/>
      <c r="RDV348" s="182"/>
      <c r="RDW348" s="182"/>
      <c r="RDX348" s="182"/>
      <c r="RDY348" s="182"/>
      <c r="RDZ348" s="182"/>
      <c r="REA348" s="182"/>
      <c r="REB348" s="182"/>
      <c r="REC348" s="182"/>
      <c r="RED348" s="182"/>
      <c r="REE348" s="182"/>
      <c r="REF348" s="182"/>
      <c r="REG348" s="182"/>
      <c r="REH348" s="182"/>
      <c r="REI348" s="182"/>
      <c r="REJ348" s="182"/>
      <c r="REK348" s="182"/>
      <c r="REL348" s="182"/>
      <c r="REM348" s="182"/>
      <c r="REN348" s="182"/>
      <c r="REO348" s="182"/>
      <c r="REP348" s="182"/>
      <c r="REQ348" s="182"/>
      <c r="RER348" s="182"/>
      <c r="RES348" s="182"/>
      <c r="RET348" s="182"/>
      <c r="REU348" s="182"/>
      <c r="REV348" s="182"/>
      <c r="REW348" s="182"/>
      <c r="REX348" s="182"/>
      <c r="REY348" s="182"/>
      <c r="REZ348" s="182"/>
      <c r="RFA348" s="182"/>
      <c r="RFB348" s="182"/>
      <c r="RFC348" s="182"/>
      <c r="RFD348" s="182"/>
      <c r="RFE348" s="182"/>
      <c r="RFF348" s="182"/>
      <c r="RFG348" s="182"/>
      <c r="RFH348" s="182"/>
      <c r="RFI348" s="182"/>
      <c r="RFJ348" s="182"/>
      <c r="RFK348" s="182"/>
      <c r="RFL348" s="182"/>
      <c r="RFM348" s="182"/>
      <c r="RFN348" s="182"/>
      <c r="RFO348" s="182"/>
      <c r="RFP348" s="182"/>
      <c r="RFQ348" s="182"/>
      <c r="RFR348" s="182"/>
      <c r="RFS348" s="182"/>
      <c r="RFT348" s="182"/>
      <c r="RFU348" s="182"/>
      <c r="RFV348" s="182"/>
      <c r="RFW348" s="182"/>
      <c r="RFX348" s="182"/>
      <c r="RFY348" s="182"/>
      <c r="RFZ348" s="182"/>
      <c r="RGA348" s="182"/>
      <c r="RGB348" s="182"/>
      <c r="RGC348" s="182"/>
      <c r="RGD348" s="182"/>
      <c r="RGE348" s="182"/>
      <c r="RGF348" s="182"/>
      <c r="RGG348" s="182"/>
      <c r="RGH348" s="182"/>
      <c r="RGI348" s="182"/>
      <c r="RGJ348" s="182"/>
      <c r="RGK348" s="182"/>
      <c r="RGL348" s="182"/>
      <c r="RGM348" s="182"/>
      <c r="RGN348" s="182"/>
      <c r="RGO348" s="182"/>
      <c r="RGP348" s="182"/>
      <c r="RGQ348" s="182"/>
      <c r="RGR348" s="182"/>
      <c r="RGS348" s="182"/>
      <c r="RGT348" s="182"/>
      <c r="RGU348" s="182"/>
      <c r="RGV348" s="182"/>
      <c r="RGW348" s="182"/>
      <c r="RGX348" s="182"/>
      <c r="RGY348" s="182"/>
      <c r="RGZ348" s="182"/>
      <c r="RHA348" s="182"/>
      <c r="RHB348" s="182"/>
      <c r="RHC348" s="182"/>
      <c r="RHD348" s="182"/>
      <c r="RHE348" s="182"/>
      <c r="RHF348" s="182"/>
      <c r="RHG348" s="182"/>
      <c r="RHH348" s="182"/>
      <c r="RHI348" s="182"/>
      <c r="RHJ348" s="182"/>
      <c r="RHK348" s="182"/>
      <c r="RHL348" s="182"/>
      <c r="RHM348" s="182"/>
      <c r="RHN348" s="182"/>
      <c r="RHO348" s="182"/>
      <c r="RHP348" s="182"/>
      <c r="RHQ348" s="182"/>
      <c r="RHR348" s="182"/>
      <c r="RHS348" s="182"/>
      <c r="RHT348" s="182"/>
      <c r="RHU348" s="182"/>
      <c r="RHV348" s="182"/>
      <c r="RHW348" s="182"/>
      <c r="RHX348" s="182"/>
      <c r="RHY348" s="182"/>
      <c r="RHZ348" s="182"/>
      <c r="RIA348" s="182"/>
      <c r="RIB348" s="182"/>
      <c r="RIC348" s="182"/>
      <c r="RID348" s="182"/>
      <c r="RIE348" s="182"/>
      <c r="RIF348" s="182"/>
      <c r="RIG348" s="182"/>
      <c r="RIH348" s="182"/>
      <c r="RII348" s="182"/>
      <c r="RIJ348" s="182"/>
      <c r="RIK348" s="182"/>
      <c r="RIL348" s="182"/>
      <c r="RIM348" s="182"/>
      <c r="RIN348" s="182"/>
      <c r="RIO348" s="182"/>
      <c r="RIP348" s="182"/>
      <c r="RIQ348" s="182"/>
      <c r="RIR348" s="182"/>
      <c r="RIS348" s="182"/>
      <c r="RIT348" s="182"/>
      <c r="RIU348" s="182"/>
      <c r="RIV348" s="182"/>
      <c r="RIW348" s="182"/>
      <c r="RIX348" s="182"/>
      <c r="RIY348" s="182"/>
      <c r="RIZ348" s="182"/>
      <c r="RJA348" s="182"/>
      <c r="RJB348" s="182"/>
      <c r="RJC348" s="182"/>
      <c r="RJD348" s="182"/>
      <c r="RJE348" s="182"/>
      <c r="RJF348" s="182"/>
      <c r="RJG348" s="182"/>
      <c r="RJH348" s="182"/>
      <c r="RJI348" s="182"/>
      <c r="RJJ348" s="182"/>
      <c r="RJK348" s="182"/>
      <c r="RJL348" s="182"/>
      <c r="RJM348" s="182"/>
      <c r="RJN348" s="182"/>
      <c r="RJO348" s="182"/>
      <c r="RJP348" s="182"/>
      <c r="RJQ348" s="182"/>
      <c r="RJR348" s="182"/>
      <c r="RJS348" s="182"/>
      <c r="RJT348" s="182"/>
      <c r="RJU348" s="182"/>
      <c r="RJV348" s="182"/>
      <c r="RJW348" s="182"/>
      <c r="RJX348" s="182"/>
      <c r="RJY348" s="182"/>
      <c r="RJZ348" s="182"/>
      <c r="RKA348" s="182"/>
      <c r="RKB348" s="182"/>
      <c r="RKC348" s="182"/>
      <c r="RKD348" s="182"/>
      <c r="RKE348" s="182"/>
      <c r="RKF348" s="182"/>
      <c r="RKG348" s="182"/>
      <c r="RKH348" s="182"/>
      <c r="RKI348" s="182"/>
      <c r="RKJ348" s="182"/>
      <c r="RKK348" s="182"/>
      <c r="RKL348" s="182"/>
      <c r="RKM348" s="182"/>
      <c r="RKN348" s="182"/>
      <c r="RKO348" s="182"/>
      <c r="RKP348" s="182"/>
      <c r="RKQ348" s="182"/>
      <c r="RKR348" s="182"/>
      <c r="RKS348" s="182"/>
      <c r="RKT348" s="182"/>
      <c r="RKU348" s="182"/>
      <c r="RKV348" s="182"/>
      <c r="RKW348" s="182"/>
      <c r="RKX348" s="182"/>
      <c r="RKY348" s="182"/>
      <c r="RKZ348" s="182"/>
      <c r="RLA348" s="182"/>
      <c r="RLB348" s="182"/>
      <c r="RLC348" s="182"/>
      <c r="RLD348" s="182"/>
      <c r="RLE348" s="182"/>
      <c r="RLF348" s="182"/>
      <c r="RLG348" s="182"/>
      <c r="RLH348" s="182"/>
      <c r="RLI348" s="182"/>
      <c r="RLJ348" s="182"/>
      <c r="RLK348" s="182"/>
      <c r="RLL348" s="182"/>
      <c r="RLM348" s="182"/>
      <c r="RLN348" s="182"/>
      <c r="RLO348" s="182"/>
      <c r="RLP348" s="182"/>
      <c r="RLQ348" s="182"/>
      <c r="RLR348" s="182"/>
      <c r="RLS348" s="182"/>
      <c r="RLT348" s="182"/>
      <c r="RLU348" s="182"/>
      <c r="RLV348" s="182"/>
      <c r="RLW348" s="182"/>
      <c r="RLX348" s="182"/>
      <c r="RLY348" s="182"/>
      <c r="RLZ348" s="182"/>
      <c r="RMA348" s="182"/>
      <c r="RMB348" s="182"/>
      <c r="RMC348" s="182"/>
      <c r="RMD348" s="182"/>
      <c r="RME348" s="182"/>
      <c r="RMF348" s="182"/>
      <c r="RMG348" s="182"/>
      <c r="RMH348" s="182"/>
      <c r="RMI348" s="182"/>
      <c r="RMJ348" s="182"/>
      <c r="RMK348" s="182"/>
      <c r="RML348" s="182"/>
      <c r="RMM348" s="182"/>
      <c r="RMN348" s="182"/>
      <c r="RMO348" s="182"/>
      <c r="RMP348" s="182"/>
      <c r="RMQ348" s="182"/>
      <c r="RMR348" s="182"/>
      <c r="RMS348" s="182"/>
      <c r="RMT348" s="182"/>
      <c r="RMU348" s="182"/>
      <c r="RMV348" s="182"/>
      <c r="RMW348" s="182"/>
      <c r="RMX348" s="182"/>
      <c r="RMY348" s="182"/>
      <c r="RMZ348" s="182"/>
      <c r="RNA348" s="182"/>
      <c r="RNB348" s="182"/>
      <c r="RNC348" s="182"/>
      <c r="RND348" s="182"/>
      <c r="RNE348" s="182"/>
      <c r="RNF348" s="182"/>
      <c r="RNG348" s="182"/>
      <c r="RNH348" s="182"/>
      <c r="RNI348" s="182"/>
      <c r="RNJ348" s="182"/>
      <c r="RNK348" s="182"/>
      <c r="RNL348" s="182"/>
      <c r="RNM348" s="182"/>
      <c r="RNN348" s="182"/>
      <c r="RNO348" s="182"/>
      <c r="RNP348" s="182"/>
      <c r="RNQ348" s="182"/>
      <c r="RNR348" s="182"/>
      <c r="RNS348" s="182"/>
      <c r="RNT348" s="182"/>
      <c r="RNU348" s="182"/>
      <c r="RNV348" s="182"/>
      <c r="RNW348" s="182"/>
      <c r="RNX348" s="182"/>
      <c r="RNY348" s="182"/>
      <c r="RNZ348" s="182"/>
      <c r="ROA348" s="182"/>
      <c r="ROB348" s="182"/>
      <c r="ROC348" s="182"/>
      <c r="ROD348" s="182"/>
      <c r="ROE348" s="182"/>
      <c r="ROF348" s="182"/>
      <c r="ROG348" s="182"/>
      <c r="ROH348" s="182"/>
      <c r="ROI348" s="182"/>
      <c r="ROJ348" s="182"/>
      <c r="ROK348" s="182"/>
      <c r="ROL348" s="182"/>
      <c r="ROM348" s="182"/>
      <c r="RON348" s="182"/>
      <c r="ROO348" s="182"/>
      <c r="ROP348" s="182"/>
      <c r="ROQ348" s="182"/>
      <c r="ROR348" s="182"/>
      <c r="ROS348" s="182"/>
      <c r="ROT348" s="182"/>
      <c r="ROU348" s="182"/>
      <c r="ROV348" s="182"/>
      <c r="ROW348" s="182"/>
      <c r="ROX348" s="182"/>
      <c r="ROY348" s="182"/>
      <c r="ROZ348" s="182"/>
      <c r="RPA348" s="182"/>
      <c r="RPB348" s="182"/>
      <c r="RPC348" s="182"/>
      <c r="RPD348" s="182"/>
      <c r="RPE348" s="182"/>
      <c r="RPF348" s="182"/>
      <c r="RPG348" s="182"/>
      <c r="RPH348" s="182"/>
      <c r="RPI348" s="182"/>
      <c r="RPJ348" s="182"/>
      <c r="RPK348" s="182"/>
      <c r="RPL348" s="182"/>
      <c r="RPM348" s="182"/>
      <c r="RPN348" s="182"/>
      <c r="RPO348" s="182"/>
      <c r="RPP348" s="182"/>
      <c r="RPQ348" s="182"/>
      <c r="RPR348" s="182"/>
      <c r="RPS348" s="182"/>
      <c r="RPT348" s="182"/>
      <c r="RPU348" s="182"/>
      <c r="RPV348" s="182"/>
      <c r="RPW348" s="182"/>
      <c r="RPX348" s="182"/>
      <c r="RPY348" s="182"/>
      <c r="RPZ348" s="182"/>
      <c r="RQA348" s="182"/>
      <c r="RQB348" s="182"/>
      <c r="RQC348" s="182"/>
      <c r="RQD348" s="182"/>
      <c r="RQE348" s="182"/>
      <c r="RQF348" s="182"/>
      <c r="RQG348" s="182"/>
      <c r="RQH348" s="182"/>
      <c r="RQI348" s="182"/>
      <c r="RQJ348" s="182"/>
      <c r="RQK348" s="182"/>
      <c r="RQL348" s="182"/>
      <c r="RQM348" s="182"/>
      <c r="RQN348" s="182"/>
      <c r="RQO348" s="182"/>
      <c r="RQP348" s="182"/>
      <c r="RQQ348" s="182"/>
      <c r="RQR348" s="182"/>
      <c r="RQS348" s="182"/>
      <c r="RQT348" s="182"/>
      <c r="RQU348" s="182"/>
      <c r="RQV348" s="182"/>
      <c r="RQW348" s="182"/>
      <c r="RQX348" s="182"/>
      <c r="RQY348" s="182"/>
      <c r="RQZ348" s="182"/>
      <c r="RRA348" s="182"/>
      <c r="RRB348" s="182"/>
      <c r="RRC348" s="182"/>
      <c r="RRD348" s="182"/>
      <c r="RRE348" s="182"/>
      <c r="RRF348" s="182"/>
      <c r="RRG348" s="182"/>
      <c r="RRH348" s="182"/>
      <c r="RRI348" s="182"/>
      <c r="RRJ348" s="182"/>
      <c r="RRK348" s="182"/>
      <c r="RRL348" s="182"/>
      <c r="RRM348" s="182"/>
      <c r="RRN348" s="182"/>
      <c r="RRO348" s="182"/>
      <c r="RRP348" s="182"/>
      <c r="RRQ348" s="182"/>
      <c r="RRR348" s="182"/>
      <c r="RRS348" s="182"/>
      <c r="RRT348" s="182"/>
      <c r="RRU348" s="182"/>
      <c r="RRV348" s="182"/>
      <c r="RRW348" s="182"/>
      <c r="RRX348" s="182"/>
      <c r="RRY348" s="182"/>
      <c r="RRZ348" s="182"/>
      <c r="RSA348" s="182"/>
      <c r="RSB348" s="182"/>
      <c r="RSC348" s="182"/>
      <c r="RSD348" s="182"/>
      <c r="RSE348" s="182"/>
      <c r="RSF348" s="182"/>
      <c r="RSG348" s="182"/>
      <c r="RSH348" s="182"/>
      <c r="RSI348" s="182"/>
      <c r="RSJ348" s="182"/>
      <c r="RSK348" s="182"/>
      <c r="RSL348" s="182"/>
      <c r="RSM348" s="182"/>
      <c r="RSN348" s="182"/>
      <c r="RSO348" s="182"/>
      <c r="RSP348" s="182"/>
      <c r="RSQ348" s="182"/>
      <c r="RSR348" s="182"/>
      <c r="RSS348" s="182"/>
      <c r="RST348" s="182"/>
      <c r="RSU348" s="182"/>
      <c r="RSV348" s="182"/>
      <c r="RSW348" s="182"/>
      <c r="RSX348" s="182"/>
      <c r="RSY348" s="182"/>
      <c r="RSZ348" s="182"/>
      <c r="RTA348" s="182"/>
      <c r="RTB348" s="182"/>
      <c r="RTC348" s="182"/>
      <c r="RTD348" s="182"/>
      <c r="RTE348" s="182"/>
      <c r="RTF348" s="182"/>
      <c r="RTG348" s="182"/>
      <c r="RTH348" s="182"/>
      <c r="RTI348" s="182"/>
      <c r="RTJ348" s="182"/>
      <c r="RTK348" s="182"/>
      <c r="RTL348" s="182"/>
      <c r="RTM348" s="182"/>
      <c r="RTN348" s="182"/>
      <c r="RTO348" s="182"/>
      <c r="RTP348" s="182"/>
      <c r="RTQ348" s="182"/>
      <c r="RTR348" s="182"/>
      <c r="RTS348" s="182"/>
      <c r="RTT348" s="182"/>
      <c r="RTU348" s="182"/>
      <c r="RTV348" s="182"/>
      <c r="RTW348" s="182"/>
      <c r="RTX348" s="182"/>
      <c r="RTY348" s="182"/>
      <c r="RTZ348" s="182"/>
      <c r="RUA348" s="182"/>
      <c r="RUB348" s="182"/>
      <c r="RUC348" s="182"/>
      <c r="RUD348" s="182"/>
      <c r="RUE348" s="182"/>
      <c r="RUF348" s="182"/>
      <c r="RUG348" s="182"/>
      <c r="RUH348" s="182"/>
      <c r="RUI348" s="182"/>
      <c r="RUJ348" s="182"/>
      <c r="RUK348" s="182"/>
      <c r="RUL348" s="182"/>
      <c r="RUM348" s="182"/>
      <c r="RUN348" s="182"/>
      <c r="RUO348" s="182"/>
      <c r="RUP348" s="182"/>
      <c r="RUQ348" s="182"/>
      <c r="RUR348" s="182"/>
      <c r="RUS348" s="182"/>
      <c r="RUT348" s="182"/>
      <c r="RUU348" s="182"/>
      <c r="RUV348" s="182"/>
      <c r="RUW348" s="182"/>
      <c r="RUX348" s="182"/>
      <c r="RUY348" s="182"/>
      <c r="RUZ348" s="182"/>
      <c r="RVA348" s="182"/>
      <c r="RVB348" s="182"/>
      <c r="RVC348" s="182"/>
      <c r="RVD348" s="182"/>
      <c r="RVE348" s="182"/>
      <c r="RVF348" s="182"/>
      <c r="RVG348" s="182"/>
      <c r="RVH348" s="182"/>
      <c r="RVI348" s="182"/>
      <c r="RVJ348" s="182"/>
      <c r="RVK348" s="182"/>
      <c r="RVL348" s="182"/>
      <c r="RVM348" s="182"/>
      <c r="RVN348" s="182"/>
      <c r="RVO348" s="182"/>
      <c r="RVP348" s="182"/>
      <c r="RVQ348" s="182"/>
      <c r="RVR348" s="182"/>
      <c r="RVS348" s="182"/>
      <c r="RVT348" s="182"/>
      <c r="RVU348" s="182"/>
      <c r="RVV348" s="182"/>
      <c r="RVW348" s="182"/>
      <c r="RVX348" s="182"/>
      <c r="RVY348" s="182"/>
      <c r="RVZ348" s="182"/>
      <c r="RWA348" s="182"/>
      <c r="RWB348" s="182"/>
      <c r="RWC348" s="182"/>
      <c r="RWD348" s="182"/>
      <c r="RWE348" s="182"/>
      <c r="RWF348" s="182"/>
      <c r="RWG348" s="182"/>
      <c r="RWH348" s="182"/>
      <c r="RWI348" s="182"/>
      <c r="RWJ348" s="182"/>
      <c r="RWK348" s="182"/>
      <c r="RWL348" s="182"/>
      <c r="RWM348" s="182"/>
      <c r="RWN348" s="182"/>
      <c r="RWO348" s="182"/>
      <c r="RWP348" s="182"/>
      <c r="RWQ348" s="182"/>
      <c r="RWR348" s="182"/>
      <c r="RWS348" s="182"/>
      <c r="RWT348" s="182"/>
      <c r="RWU348" s="182"/>
      <c r="RWV348" s="182"/>
      <c r="RWW348" s="182"/>
      <c r="RWX348" s="182"/>
      <c r="RWY348" s="182"/>
      <c r="RWZ348" s="182"/>
      <c r="RXA348" s="182"/>
      <c r="RXB348" s="182"/>
      <c r="RXC348" s="182"/>
      <c r="RXD348" s="182"/>
      <c r="RXE348" s="182"/>
      <c r="RXF348" s="182"/>
      <c r="RXG348" s="182"/>
      <c r="RXH348" s="182"/>
      <c r="RXI348" s="182"/>
      <c r="RXJ348" s="182"/>
      <c r="RXK348" s="182"/>
      <c r="RXL348" s="182"/>
      <c r="RXM348" s="182"/>
      <c r="RXN348" s="182"/>
      <c r="RXO348" s="182"/>
      <c r="RXP348" s="182"/>
      <c r="RXQ348" s="182"/>
      <c r="RXR348" s="182"/>
      <c r="RXS348" s="182"/>
      <c r="RXT348" s="182"/>
      <c r="RXU348" s="182"/>
      <c r="RXV348" s="182"/>
      <c r="RXW348" s="182"/>
      <c r="RXX348" s="182"/>
      <c r="RXY348" s="182"/>
      <c r="RXZ348" s="182"/>
      <c r="RYA348" s="182"/>
      <c r="RYB348" s="182"/>
      <c r="RYC348" s="182"/>
      <c r="RYD348" s="182"/>
      <c r="RYE348" s="182"/>
      <c r="RYF348" s="182"/>
      <c r="RYG348" s="182"/>
      <c r="RYH348" s="182"/>
      <c r="RYI348" s="182"/>
      <c r="RYJ348" s="182"/>
      <c r="RYK348" s="182"/>
      <c r="RYL348" s="182"/>
      <c r="RYM348" s="182"/>
      <c r="RYN348" s="182"/>
      <c r="RYO348" s="182"/>
      <c r="RYP348" s="182"/>
      <c r="RYQ348" s="182"/>
      <c r="RYR348" s="182"/>
      <c r="RYS348" s="182"/>
      <c r="RYT348" s="182"/>
      <c r="RYU348" s="182"/>
      <c r="RYV348" s="182"/>
      <c r="RYW348" s="182"/>
      <c r="RYX348" s="182"/>
      <c r="RYY348" s="182"/>
      <c r="RYZ348" s="182"/>
      <c r="RZA348" s="182"/>
      <c r="RZB348" s="182"/>
      <c r="RZC348" s="182"/>
      <c r="RZD348" s="182"/>
      <c r="RZE348" s="182"/>
      <c r="RZF348" s="182"/>
      <c r="RZG348" s="182"/>
      <c r="RZH348" s="182"/>
      <c r="RZI348" s="182"/>
      <c r="RZJ348" s="182"/>
      <c r="RZK348" s="182"/>
      <c r="RZL348" s="182"/>
      <c r="RZM348" s="182"/>
      <c r="RZN348" s="182"/>
      <c r="RZO348" s="182"/>
      <c r="RZP348" s="182"/>
      <c r="RZQ348" s="182"/>
      <c r="RZR348" s="182"/>
      <c r="RZS348" s="182"/>
      <c r="RZT348" s="182"/>
      <c r="RZU348" s="182"/>
      <c r="RZV348" s="182"/>
      <c r="RZW348" s="182"/>
      <c r="RZX348" s="182"/>
      <c r="RZY348" s="182"/>
      <c r="RZZ348" s="182"/>
      <c r="SAA348" s="182"/>
      <c r="SAB348" s="182"/>
      <c r="SAC348" s="182"/>
      <c r="SAD348" s="182"/>
      <c r="SAE348" s="182"/>
      <c r="SAF348" s="182"/>
      <c r="SAG348" s="182"/>
      <c r="SAH348" s="182"/>
      <c r="SAI348" s="182"/>
      <c r="SAJ348" s="182"/>
      <c r="SAK348" s="182"/>
      <c r="SAL348" s="182"/>
      <c r="SAM348" s="182"/>
      <c r="SAN348" s="182"/>
      <c r="SAO348" s="182"/>
      <c r="SAP348" s="182"/>
      <c r="SAQ348" s="182"/>
      <c r="SAR348" s="182"/>
      <c r="SAS348" s="182"/>
      <c r="SAT348" s="182"/>
      <c r="SAU348" s="182"/>
      <c r="SAV348" s="182"/>
      <c r="SAW348" s="182"/>
      <c r="SAX348" s="182"/>
      <c r="SAY348" s="182"/>
      <c r="SAZ348" s="182"/>
      <c r="SBA348" s="182"/>
      <c r="SBB348" s="182"/>
      <c r="SBC348" s="182"/>
      <c r="SBD348" s="182"/>
      <c r="SBE348" s="182"/>
      <c r="SBF348" s="182"/>
      <c r="SBG348" s="182"/>
      <c r="SBH348" s="182"/>
      <c r="SBI348" s="182"/>
      <c r="SBJ348" s="182"/>
      <c r="SBK348" s="182"/>
      <c r="SBL348" s="182"/>
      <c r="SBM348" s="182"/>
      <c r="SBN348" s="182"/>
      <c r="SBO348" s="182"/>
      <c r="SBP348" s="182"/>
      <c r="SBQ348" s="182"/>
      <c r="SBR348" s="182"/>
      <c r="SBS348" s="182"/>
      <c r="SBT348" s="182"/>
      <c r="SBU348" s="182"/>
      <c r="SBV348" s="182"/>
      <c r="SBW348" s="182"/>
      <c r="SBX348" s="182"/>
      <c r="SBY348" s="182"/>
      <c r="SBZ348" s="182"/>
      <c r="SCA348" s="182"/>
      <c r="SCB348" s="182"/>
      <c r="SCC348" s="182"/>
      <c r="SCD348" s="182"/>
      <c r="SCE348" s="182"/>
      <c r="SCF348" s="182"/>
      <c r="SCG348" s="182"/>
      <c r="SCH348" s="182"/>
      <c r="SCI348" s="182"/>
      <c r="SCJ348" s="182"/>
      <c r="SCK348" s="182"/>
      <c r="SCL348" s="182"/>
      <c r="SCM348" s="182"/>
      <c r="SCN348" s="182"/>
      <c r="SCO348" s="182"/>
      <c r="SCP348" s="182"/>
      <c r="SCQ348" s="182"/>
      <c r="SCR348" s="182"/>
      <c r="SCS348" s="182"/>
      <c r="SCT348" s="182"/>
      <c r="SCU348" s="182"/>
      <c r="SCV348" s="182"/>
      <c r="SCW348" s="182"/>
      <c r="SCX348" s="182"/>
      <c r="SCY348" s="182"/>
      <c r="SCZ348" s="182"/>
      <c r="SDA348" s="182"/>
      <c r="SDB348" s="182"/>
      <c r="SDC348" s="182"/>
      <c r="SDD348" s="182"/>
      <c r="SDE348" s="182"/>
      <c r="SDF348" s="182"/>
      <c r="SDG348" s="182"/>
      <c r="SDH348" s="182"/>
      <c r="SDI348" s="182"/>
      <c r="SDJ348" s="182"/>
      <c r="SDK348" s="182"/>
      <c r="SDL348" s="182"/>
      <c r="SDM348" s="182"/>
      <c r="SDN348" s="182"/>
      <c r="SDO348" s="182"/>
      <c r="SDP348" s="182"/>
      <c r="SDQ348" s="182"/>
      <c r="SDR348" s="182"/>
      <c r="SDS348" s="182"/>
      <c r="SDT348" s="182"/>
      <c r="SDU348" s="182"/>
      <c r="SDV348" s="182"/>
      <c r="SDW348" s="182"/>
      <c r="SDX348" s="182"/>
      <c r="SDY348" s="182"/>
      <c r="SDZ348" s="182"/>
      <c r="SEA348" s="182"/>
      <c r="SEB348" s="182"/>
      <c r="SEC348" s="182"/>
      <c r="SED348" s="182"/>
      <c r="SEE348" s="182"/>
      <c r="SEF348" s="182"/>
      <c r="SEG348" s="182"/>
      <c r="SEH348" s="182"/>
      <c r="SEI348" s="182"/>
      <c r="SEJ348" s="182"/>
      <c r="SEK348" s="182"/>
      <c r="SEL348" s="182"/>
      <c r="SEM348" s="182"/>
      <c r="SEN348" s="182"/>
      <c r="SEO348" s="182"/>
      <c r="SEP348" s="182"/>
      <c r="SEQ348" s="182"/>
      <c r="SER348" s="182"/>
      <c r="SES348" s="182"/>
      <c r="SET348" s="182"/>
      <c r="SEU348" s="182"/>
      <c r="SEV348" s="182"/>
      <c r="SEW348" s="182"/>
      <c r="SEX348" s="182"/>
      <c r="SEY348" s="182"/>
      <c r="SEZ348" s="182"/>
      <c r="SFA348" s="182"/>
      <c r="SFB348" s="182"/>
      <c r="SFC348" s="182"/>
      <c r="SFD348" s="182"/>
      <c r="SFE348" s="182"/>
      <c r="SFF348" s="182"/>
      <c r="SFG348" s="182"/>
      <c r="SFH348" s="182"/>
      <c r="SFI348" s="182"/>
      <c r="SFJ348" s="182"/>
      <c r="SFK348" s="182"/>
      <c r="SFL348" s="182"/>
      <c r="SFM348" s="182"/>
      <c r="SFN348" s="182"/>
      <c r="SFO348" s="182"/>
      <c r="SFP348" s="182"/>
      <c r="SFQ348" s="182"/>
      <c r="SFR348" s="182"/>
      <c r="SFS348" s="182"/>
      <c r="SFT348" s="182"/>
      <c r="SFU348" s="182"/>
      <c r="SFV348" s="182"/>
      <c r="SFW348" s="182"/>
      <c r="SFX348" s="182"/>
      <c r="SFY348" s="182"/>
      <c r="SFZ348" s="182"/>
      <c r="SGA348" s="182"/>
      <c r="SGB348" s="182"/>
      <c r="SGC348" s="182"/>
      <c r="SGD348" s="182"/>
      <c r="SGE348" s="182"/>
      <c r="SGF348" s="182"/>
      <c r="SGG348" s="182"/>
      <c r="SGH348" s="182"/>
      <c r="SGI348" s="182"/>
      <c r="SGJ348" s="182"/>
      <c r="SGK348" s="182"/>
      <c r="SGL348" s="182"/>
      <c r="SGM348" s="182"/>
      <c r="SGN348" s="182"/>
      <c r="SGO348" s="182"/>
      <c r="SGP348" s="182"/>
      <c r="SGQ348" s="182"/>
      <c r="SGR348" s="182"/>
      <c r="SGS348" s="182"/>
      <c r="SGT348" s="182"/>
      <c r="SGU348" s="182"/>
      <c r="SGV348" s="182"/>
      <c r="SGW348" s="182"/>
      <c r="SGX348" s="182"/>
      <c r="SGY348" s="182"/>
      <c r="SGZ348" s="182"/>
      <c r="SHA348" s="182"/>
      <c r="SHB348" s="182"/>
      <c r="SHC348" s="182"/>
      <c r="SHD348" s="182"/>
      <c r="SHE348" s="182"/>
      <c r="SHF348" s="182"/>
      <c r="SHG348" s="182"/>
      <c r="SHH348" s="182"/>
      <c r="SHI348" s="182"/>
      <c r="SHJ348" s="182"/>
      <c r="SHK348" s="182"/>
      <c r="SHL348" s="182"/>
      <c r="SHM348" s="182"/>
      <c r="SHN348" s="182"/>
      <c r="SHO348" s="182"/>
      <c r="SHP348" s="182"/>
      <c r="SHQ348" s="182"/>
      <c r="SHR348" s="182"/>
      <c r="SHS348" s="182"/>
      <c r="SHT348" s="182"/>
      <c r="SHU348" s="182"/>
      <c r="SHV348" s="182"/>
      <c r="SHW348" s="182"/>
      <c r="SHX348" s="182"/>
      <c r="SHY348" s="182"/>
      <c r="SHZ348" s="182"/>
      <c r="SIA348" s="182"/>
      <c r="SIB348" s="182"/>
      <c r="SIC348" s="182"/>
      <c r="SID348" s="182"/>
      <c r="SIE348" s="182"/>
      <c r="SIF348" s="182"/>
      <c r="SIG348" s="182"/>
      <c r="SIH348" s="182"/>
      <c r="SII348" s="182"/>
      <c r="SIJ348" s="182"/>
      <c r="SIK348" s="182"/>
      <c r="SIL348" s="182"/>
      <c r="SIM348" s="182"/>
      <c r="SIN348" s="182"/>
      <c r="SIO348" s="182"/>
      <c r="SIP348" s="182"/>
      <c r="SIQ348" s="182"/>
      <c r="SIR348" s="182"/>
      <c r="SIS348" s="182"/>
      <c r="SIT348" s="182"/>
      <c r="SIU348" s="182"/>
      <c r="SIV348" s="182"/>
      <c r="SIW348" s="182"/>
      <c r="SIX348" s="182"/>
      <c r="SIY348" s="182"/>
      <c r="SIZ348" s="182"/>
      <c r="SJA348" s="182"/>
      <c r="SJB348" s="182"/>
      <c r="SJC348" s="182"/>
      <c r="SJD348" s="182"/>
      <c r="SJE348" s="182"/>
      <c r="SJF348" s="182"/>
      <c r="SJG348" s="182"/>
      <c r="SJH348" s="182"/>
      <c r="SJI348" s="182"/>
      <c r="SJJ348" s="182"/>
      <c r="SJK348" s="182"/>
      <c r="SJL348" s="182"/>
      <c r="SJM348" s="182"/>
      <c r="SJN348" s="182"/>
      <c r="SJO348" s="182"/>
      <c r="SJP348" s="182"/>
      <c r="SJQ348" s="182"/>
      <c r="SJR348" s="182"/>
      <c r="SJS348" s="182"/>
      <c r="SJT348" s="182"/>
      <c r="SJU348" s="182"/>
      <c r="SJV348" s="182"/>
      <c r="SJW348" s="182"/>
      <c r="SJX348" s="182"/>
      <c r="SJY348" s="182"/>
      <c r="SJZ348" s="182"/>
      <c r="SKA348" s="182"/>
      <c r="SKB348" s="182"/>
      <c r="SKC348" s="182"/>
      <c r="SKD348" s="182"/>
      <c r="SKE348" s="182"/>
      <c r="SKF348" s="182"/>
      <c r="SKG348" s="182"/>
      <c r="SKH348" s="182"/>
      <c r="SKI348" s="182"/>
      <c r="SKJ348" s="182"/>
      <c r="SKK348" s="182"/>
      <c r="SKL348" s="182"/>
      <c r="SKM348" s="182"/>
      <c r="SKN348" s="182"/>
      <c r="SKO348" s="182"/>
      <c r="SKP348" s="182"/>
      <c r="SKQ348" s="182"/>
      <c r="SKR348" s="182"/>
      <c r="SKS348" s="182"/>
      <c r="SKT348" s="182"/>
      <c r="SKU348" s="182"/>
      <c r="SKV348" s="182"/>
      <c r="SKW348" s="182"/>
      <c r="SKX348" s="182"/>
      <c r="SKY348" s="182"/>
      <c r="SKZ348" s="182"/>
      <c r="SLA348" s="182"/>
      <c r="SLB348" s="182"/>
      <c r="SLC348" s="182"/>
      <c r="SLD348" s="182"/>
      <c r="SLE348" s="182"/>
      <c r="SLF348" s="182"/>
      <c r="SLG348" s="182"/>
      <c r="SLH348" s="182"/>
      <c r="SLI348" s="182"/>
      <c r="SLJ348" s="182"/>
      <c r="SLK348" s="182"/>
      <c r="SLL348" s="182"/>
      <c r="SLM348" s="182"/>
      <c r="SLN348" s="182"/>
      <c r="SLO348" s="182"/>
      <c r="SLP348" s="182"/>
      <c r="SLQ348" s="182"/>
      <c r="SLR348" s="182"/>
      <c r="SLS348" s="182"/>
      <c r="SLT348" s="182"/>
      <c r="SLU348" s="182"/>
      <c r="SLV348" s="182"/>
      <c r="SLW348" s="182"/>
      <c r="SLX348" s="182"/>
      <c r="SLY348" s="182"/>
      <c r="SLZ348" s="182"/>
      <c r="SMA348" s="182"/>
      <c r="SMB348" s="182"/>
      <c r="SMC348" s="182"/>
      <c r="SMD348" s="182"/>
      <c r="SME348" s="182"/>
      <c r="SMF348" s="182"/>
      <c r="SMG348" s="182"/>
      <c r="SMH348" s="182"/>
      <c r="SMI348" s="182"/>
      <c r="SMJ348" s="182"/>
      <c r="SMK348" s="182"/>
      <c r="SML348" s="182"/>
      <c r="SMM348" s="182"/>
      <c r="SMN348" s="182"/>
      <c r="SMO348" s="182"/>
      <c r="SMP348" s="182"/>
      <c r="SMQ348" s="182"/>
      <c r="SMR348" s="182"/>
      <c r="SMS348" s="182"/>
      <c r="SMT348" s="182"/>
      <c r="SMU348" s="182"/>
      <c r="SMV348" s="182"/>
      <c r="SMW348" s="182"/>
      <c r="SMX348" s="182"/>
      <c r="SMY348" s="182"/>
      <c r="SMZ348" s="182"/>
      <c r="SNA348" s="182"/>
      <c r="SNB348" s="182"/>
      <c r="SNC348" s="182"/>
      <c r="SND348" s="182"/>
      <c r="SNE348" s="182"/>
      <c r="SNF348" s="182"/>
      <c r="SNG348" s="182"/>
      <c r="SNH348" s="182"/>
      <c r="SNI348" s="182"/>
      <c r="SNJ348" s="182"/>
      <c r="SNK348" s="182"/>
      <c r="SNL348" s="182"/>
      <c r="SNM348" s="182"/>
      <c r="SNN348" s="182"/>
      <c r="SNO348" s="182"/>
      <c r="SNP348" s="182"/>
      <c r="SNQ348" s="182"/>
      <c r="SNR348" s="182"/>
      <c r="SNS348" s="182"/>
      <c r="SNT348" s="182"/>
      <c r="SNU348" s="182"/>
      <c r="SNV348" s="182"/>
      <c r="SNW348" s="182"/>
      <c r="SNX348" s="182"/>
      <c r="SNY348" s="182"/>
      <c r="SNZ348" s="182"/>
      <c r="SOA348" s="182"/>
      <c r="SOB348" s="182"/>
      <c r="SOC348" s="182"/>
      <c r="SOD348" s="182"/>
      <c r="SOE348" s="182"/>
      <c r="SOF348" s="182"/>
      <c r="SOG348" s="182"/>
      <c r="SOH348" s="182"/>
      <c r="SOI348" s="182"/>
      <c r="SOJ348" s="182"/>
      <c r="SOK348" s="182"/>
      <c r="SOL348" s="182"/>
      <c r="SOM348" s="182"/>
      <c r="SON348" s="182"/>
      <c r="SOO348" s="182"/>
      <c r="SOP348" s="182"/>
      <c r="SOQ348" s="182"/>
      <c r="SOR348" s="182"/>
      <c r="SOS348" s="182"/>
      <c r="SOT348" s="182"/>
      <c r="SOU348" s="182"/>
      <c r="SOV348" s="182"/>
      <c r="SOW348" s="182"/>
      <c r="SOX348" s="182"/>
      <c r="SOY348" s="182"/>
      <c r="SOZ348" s="182"/>
      <c r="SPA348" s="182"/>
      <c r="SPB348" s="182"/>
      <c r="SPC348" s="182"/>
      <c r="SPD348" s="182"/>
      <c r="SPE348" s="182"/>
      <c r="SPF348" s="182"/>
      <c r="SPG348" s="182"/>
      <c r="SPH348" s="182"/>
      <c r="SPI348" s="182"/>
      <c r="SPJ348" s="182"/>
      <c r="SPK348" s="182"/>
      <c r="SPL348" s="182"/>
      <c r="SPM348" s="182"/>
      <c r="SPN348" s="182"/>
      <c r="SPO348" s="182"/>
      <c r="SPP348" s="182"/>
      <c r="SPQ348" s="182"/>
      <c r="SPR348" s="182"/>
      <c r="SPS348" s="182"/>
      <c r="SPT348" s="182"/>
      <c r="SPU348" s="182"/>
      <c r="SPV348" s="182"/>
      <c r="SPW348" s="182"/>
      <c r="SPX348" s="182"/>
      <c r="SPY348" s="182"/>
      <c r="SPZ348" s="182"/>
      <c r="SQA348" s="182"/>
      <c r="SQB348" s="182"/>
      <c r="SQC348" s="182"/>
      <c r="SQD348" s="182"/>
      <c r="SQE348" s="182"/>
      <c r="SQF348" s="182"/>
      <c r="SQG348" s="182"/>
      <c r="SQH348" s="182"/>
      <c r="SQI348" s="182"/>
      <c r="SQJ348" s="182"/>
      <c r="SQK348" s="182"/>
      <c r="SQL348" s="182"/>
      <c r="SQM348" s="182"/>
      <c r="SQN348" s="182"/>
      <c r="SQO348" s="182"/>
      <c r="SQP348" s="182"/>
      <c r="SQQ348" s="182"/>
      <c r="SQR348" s="182"/>
      <c r="SQS348" s="182"/>
      <c r="SQT348" s="182"/>
      <c r="SQU348" s="182"/>
      <c r="SQV348" s="182"/>
      <c r="SQW348" s="182"/>
      <c r="SQX348" s="182"/>
      <c r="SQY348" s="182"/>
      <c r="SQZ348" s="182"/>
      <c r="SRA348" s="182"/>
      <c r="SRB348" s="182"/>
      <c r="SRC348" s="182"/>
      <c r="SRD348" s="182"/>
      <c r="SRE348" s="182"/>
      <c r="SRF348" s="182"/>
      <c r="SRG348" s="182"/>
      <c r="SRH348" s="182"/>
      <c r="SRI348" s="182"/>
      <c r="SRJ348" s="182"/>
      <c r="SRK348" s="182"/>
      <c r="SRL348" s="182"/>
      <c r="SRM348" s="182"/>
      <c r="SRN348" s="182"/>
      <c r="SRO348" s="182"/>
      <c r="SRP348" s="182"/>
      <c r="SRQ348" s="182"/>
      <c r="SRR348" s="182"/>
      <c r="SRS348" s="182"/>
      <c r="SRT348" s="182"/>
      <c r="SRU348" s="182"/>
      <c r="SRV348" s="182"/>
      <c r="SRW348" s="182"/>
      <c r="SRX348" s="182"/>
      <c r="SRY348" s="182"/>
      <c r="SRZ348" s="182"/>
      <c r="SSA348" s="182"/>
      <c r="SSB348" s="182"/>
      <c r="SSC348" s="182"/>
      <c r="SSD348" s="182"/>
      <c r="SSE348" s="182"/>
      <c r="SSF348" s="182"/>
      <c r="SSG348" s="182"/>
      <c r="SSH348" s="182"/>
      <c r="SSI348" s="182"/>
      <c r="SSJ348" s="182"/>
      <c r="SSK348" s="182"/>
      <c r="SSL348" s="182"/>
      <c r="SSM348" s="182"/>
      <c r="SSN348" s="182"/>
      <c r="SSO348" s="182"/>
      <c r="SSP348" s="182"/>
      <c r="SSQ348" s="182"/>
      <c r="SSR348" s="182"/>
      <c r="SSS348" s="182"/>
      <c r="SST348" s="182"/>
      <c r="SSU348" s="182"/>
      <c r="SSV348" s="182"/>
      <c r="SSW348" s="182"/>
      <c r="SSX348" s="182"/>
      <c r="SSY348" s="182"/>
      <c r="SSZ348" s="182"/>
      <c r="STA348" s="182"/>
      <c r="STB348" s="182"/>
      <c r="STC348" s="182"/>
      <c r="STD348" s="182"/>
      <c r="STE348" s="182"/>
      <c r="STF348" s="182"/>
      <c r="STG348" s="182"/>
      <c r="STH348" s="182"/>
      <c r="STI348" s="182"/>
      <c r="STJ348" s="182"/>
      <c r="STK348" s="182"/>
      <c r="STL348" s="182"/>
      <c r="STM348" s="182"/>
      <c r="STN348" s="182"/>
      <c r="STO348" s="182"/>
      <c r="STP348" s="182"/>
      <c r="STQ348" s="182"/>
      <c r="STR348" s="182"/>
      <c r="STS348" s="182"/>
      <c r="STT348" s="182"/>
      <c r="STU348" s="182"/>
      <c r="STV348" s="182"/>
      <c r="STW348" s="182"/>
      <c r="STX348" s="182"/>
      <c r="STY348" s="182"/>
      <c r="STZ348" s="182"/>
      <c r="SUA348" s="182"/>
      <c r="SUB348" s="182"/>
      <c r="SUC348" s="182"/>
      <c r="SUD348" s="182"/>
      <c r="SUE348" s="182"/>
      <c r="SUF348" s="182"/>
      <c r="SUG348" s="182"/>
      <c r="SUH348" s="182"/>
      <c r="SUI348" s="182"/>
      <c r="SUJ348" s="182"/>
      <c r="SUK348" s="182"/>
      <c r="SUL348" s="182"/>
      <c r="SUM348" s="182"/>
      <c r="SUN348" s="182"/>
      <c r="SUO348" s="182"/>
      <c r="SUP348" s="182"/>
      <c r="SUQ348" s="182"/>
      <c r="SUR348" s="182"/>
      <c r="SUS348" s="182"/>
      <c r="SUT348" s="182"/>
      <c r="SUU348" s="182"/>
      <c r="SUV348" s="182"/>
      <c r="SUW348" s="182"/>
      <c r="SUX348" s="182"/>
      <c r="SUY348" s="182"/>
      <c r="SUZ348" s="182"/>
      <c r="SVA348" s="182"/>
      <c r="SVB348" s="182"/>
      <c r="SVC348" s="182"/>
      <c r="SVD348" s="182"/>
      <c r="SVE348" s="182"/>
      <c r="SVF348" s="182"/>
      <c r="SVG348" s="182"/>
      <c r="SVH348" s="182"/>
      <c r="SVI348" s="182"/>
      <c r="SVJ348" s="182"/>
      <c r="SVK348" s="182"/>
      <c r="SVL348" s="182"/>
      <c r="SVM348" s="182"/>
      <c r="SVN348" s="182"/>
      <c r="SVO348" s="182"/>
      <c r="SVP348" s="182"/>
      <c r="SVQ348" s="182"/>
      <c r="SVR348" s="182"/>
      <c r="SVS348" s="182"/>
      <c r="SVT348" s="182"/>
      <c r="SVU348" s="182"/>
      <c r="SVV348" s="182"/>
      <c r="SVW348" s="182"/>
      <c r="SVX348" s="182"/>
      <c r="SVY348" s="182"/>
      <c r="SVZ348" s="182"/>
      <c r="SWA348" s="182"/>
      <c r="SWB348" s="182"/>
      <c r="SWC348" s="182"/>
      <c r="SWD348" s="182"/>
      <c r="SWE348" s="182"/>
      <c r="SWF348" s="182"/>
      <c r="SWG348" s="182"/>
      <c r="SWH348" s="182"/>
      <c r="SWI348" s="182"/>
      <c r="SWJ348" s="182"/>
      <c r="SWK348" s="182"/>
      <c r="SWL348" s="182"/>
      <c r="SWM348" s="182"/>
      <c r="SWN348" s="182"/>
      <c r="SWO348" s="182"/>
      <c r="SWP348" s="182"/>
      <c r="SWQ348" s="182"/>
      <c r="SWR348" s="182"/>
      <c r="SWS348" s="182"/>
      <c r="SWT348" s="182"/>
      <c r="SWU348" s="182"/>
      <c r="SWV348" s="182"/>
      <c r="SWW348" s="182"/>
      <c r="SWX348" s="182"/>
      <c r="SWY348" s="182"/>
      <c r="SWZ348" s="182"/>
      <c r="SXA348" s="182"/>
      <c r="SXB348" s="182"/>
      <c r="SXC348" s="182"/>
      <c r="SXD348" s="182"/>
      <c r="SXE348" s="182"/>
      <c r="SXF348" s="182"/>
      <c r="SXG348" s="182"/>
      <c r="SXH348" s="182"/>
      <c r="SXI348" s="182"/>
      <c r="SXJ348" s="182"/>
      <c r="SXK348" s="182"/>
      <c r="SXL348" s="182"/>
      <c r="SXM348" s="182"/>
      <c r="SXN348" s="182"/>
      <c r="SXO348" s="182"/>
      <c r="SXP348" s="182"/>
      <c r="SXQ348" s="182"/>
      <c r="SXR348" s="182"/>
      <c r="SXS348" s="182"/>
      <c r="SXT348" s="182"/>
      <c r="SXU348" s="182"/>
      <c r="SXV348" s="182"/>
      <c r="SXW348" s="182"/>
      <c r="SXX348" s="182"/>
      <c r="SXY348" s="182"/>
      <c r="SXZ348" s="182"/>
      <c r="SYA348" s="182"/>
      <c r="SYB348" s="182"/>
      <c r="SYC348" s="182"/>
      <c r="SYD348" s="182"/>
      <c r="SYE348" s="182"/>
      <c r="SYF348" s="182"/>
      <c r="SYG348" s="182"/>
      <c r="SYH348" s="182"/>
      <c r="SYI348" s="182"/>
      <c r="SYJ348" s="182"/>
      <c r="SYK348" s="182"/>
      <c r="SYL348" s="182"/>
      <c r="SYM348" s="182"/>
      <c r="SYN348" s="182"/>
      <c r="SYO348" s="182"/>
      <c r="SYP348" s="182"/>
      <c r="SYQ348" s="182"/>
      <c r="SYR348" s="182"/>
      <c r="SYS348" s="182"/>
      <c r="SYT348" s="182"/>
      <c r="SYU348" s="182"/>
      <c r="SYV348" s="182"/>
      <c r="SYW348" s="182"/>
      <c r="SYX348" s="182"/>
      <c r="SYY348" s="182"/>
      <c r="SYZ348" s="182"/>
      <c r="SZA348" s="182"/>
      <c r="SZB348" s="182"/>
      <c r="SZC348" s="182"/>
      <c r="SZD348" s="182"/>
      <c r="SZE348" s="182"/>
      <c r="SZF348" s="182"/>
      <c r="SZG348" s="182"/>
      <c r="SZH348" s="182"/>
      <c r="SZI348" s="182"/>
      <c r="SZJ348" s="182"/>
      <c r="SZK348" s="182"/>
      <c r="SZL348" s="182"/>
      <c r="SZM348" s="182"/>
      <c r="SZN348" s="182"/>
      <c r="SZO348" s="182"/>
      <c r="SZP348" s="182"/>
      <c r="SZQ348" s="182"/>
      <c r="SZR348" s="182"/>
      <c r="SZS348" s="182"/>
      <c r="SZT348" s="182"/>
      <c r="SZU348" s="182"/>
      <c r="SZV348" s="182"/>
      <c r="SZW348" s="182"/>
      <c r="SZX348" s="182"/>
      <c r="SZY348" s="182"/>
      <c r="SZZ348" s="182"/>
      <c r="TAA348" s="182"/>
      <c r="TAB348" s="182"/>
      <c r="TAC348" s="182"/>
      <c r="TAD348" s="182"/>
      <c r="TAE348" s="182"/>
      <c r="TAF348" s="182"/>
      <c r="TAG348" s="182"/>
      <c r="TAH348" s="182"/>
      <c r="TAI348" s="182"/>
      <c r="TAJ348" s="182"/>
      <c r="TAK348" s="182"/>
      <c r="TAL348" s="182"/>
      <c r="TAM348" s="182"/>
      <c r="TAN348" s="182"/>
      <c r="TAO348" s="182"/>
      <c r="TAP348" s="182"/>
      <c r="TAQ348" s="182"/>
      <c r="TAR348" s="182"/>
      <c r="TAS348" s="182"/>
      <c r="TAT348" s="182"/>
      <c r="TAU348" s="182"/>
      <c r="TAV348" s="182"/>
      <c r="TAW348" s="182"/>
      <c r="TAX348" s="182"/>
      <c r="TAY348" s="182"/>
      <c r="TAZ348" s="182"/>
      <c r="TBA348" s="182"/>
      <c r="TBB348" s="182"/>
      <c r="TBC348" s="182"/>
      <c r="TBD348" s="182"/>
      <c r="TBE348" s="182"/>
      <c r="TBF348" s="182"/>
      <c r="TBG348" s="182"/>
      <c r="TBH348" s="182"/>
      <c r="TBI348" s="182"/>
      <c r="TBJ348" s="182"/>
      <c r="TBK348" s="182"/>
      <c r="TBL348" s="182"/>
      <c r="TBM348" s="182"/>
      <c r="TBN348" s="182"/>
      <c r="TBO348" s="182"/>
      <c r="TBP348" s="182"/>
      <c r="TBQ348" s="182"/>
      <c r="TBR348" s="182"/>
      <c r="TBS348" s="182"/>
      <c r="TBT348" s="182"/>
      <c r="TBU348" s="182"/>
      <c r="TBV348" s="182"/>
      <c r="TBW348" s="182"/>
      <c r="TBX348" s="182"/>
      <c r="TBY348" s="182"/>
      <c r="TBZ348" s="182"/>
      <c r="TCA348" s="182"/>
      <c r="TCB348" s="182"/>
      <c r="TCC348" s="182"/>
      <c r="TCD348" s="182"/>
      <c r="TCE348" s="182"/>
      <c r="TCF348" s="182"/>
      <c r="TCG348" s="182"/>
      <c r="TCH348" s="182"/>
      <c r="TCI348" s="182"/>
      <c r="TCJ348" s="182"/>
      <c r="TCK348" s="182"/>
      <c r="TCL348" s="182"/>
      <c r="TCM348" s="182"/>
      <c r="TCN348" s="182"/>
      <c r="TCO348" s="182"/>
      <c r="TCP348" s="182"/>
      <c r="TCQ348" s="182"/>
      <c r="TCR348" s="182"/>
      <c r="TCS348" s="182"/>
      <c r="TCT348" s="182"/>
      <c r="TCU348" s="182"/>
      <c r="TCV348" s="182"/>
      <c r="TCW348" s="182"/>
      <c r="TCX348" s="182"/>
      <c r="TCY348" s="182"/>
      <c r="TCZ348" s="182"/>
      <c r="TDA348" s="182"/>
      <c r="TDB348" s="182"/>
      <c r="TDC348" s="182"/>
      <c r="TDD348" s="182"/>
      <c r="TDE348" s="182"/>
      <c r="TDF348" s="182"/>
      <c r="TDG348" s="182"/>
      <c r="TDH348" s="182"/>
      <c r="TDI348" s="182"/>
      <c r="TDJ348" s="182"/>
      <c r="TDK348" s="182"/>
      <c r="TDL348" s="182"/>
      <c r="TDM348" s="182"/>
      <c r="TDN348" s="182"/>
      <c r="TDO348" s="182"/>
      <c r="TDP348" s="182"/>
      <c r="TDQ348" s="182"/>
      <c r="TDR348" s="182"/>
      <c r="TDS348" s="182"/>
      <c r="TDT348" s="182"/>
      <c r="TDU348" s="182"/>
      <c r="TDV348" s="182"/>
      <c r="TDW348" s="182"/>
      <c r="TDX348" s="182"/>
      <c r="TDY348" s="182"/>
      <c r="TDZ348" s="182"/>
      <c r="TEA348" s="182"/>
      <c r="TEB348" s="182"/>
      <c r="TEC348" s="182"/>
      <c r="TED348" s="182"/>
      <c r="TEE348" s="182"/>
      <c r="TEF348" s="182"/>
      <c r="TEG348" s="182"/>
      <c r="TEH348" s="182"/>
      <c r="TEI348" s="182"/>
      <c r="TEJ348" s="182"/>
      <c r="TEK348" s="182"/>
      <c r="TEL348" s="182"/>
      <c r="TEM348" s="182"/>
      <c r="TEN348" s="182"/>
      <c r="TEO348" s="182"/>
      <c r="TEP348" s="182"/>
      <c r="TEQ348" s="182"/>
      <c r="TER348" s="182"/>
      <c r="TES348" s="182"/>
      <c r="TET348" s="182"/>
      <c r="TEU348" s="182"/>
      <c r="TEV348" s="182"/>
      <c r="TEW348" s="182"/>
      <c r="TEX348" s="182"/>
      <c r="TEY348" s="182"/>
      <c r="TEZ348" s="182"/>
      <c r="TFA348" s="182"/>
      <c r="TFB348" s="182"/>
      <c r="TFC348" s="182"/>
      <c r="TFD348" s="182"/>
      <c r="TFE348" s="182"/>
      <c r="TFF348" s="182"/>
      <c r="TFG348" s="182"/>
      <c r="TFH348" s="182"/>
      <c r="TFI348" s="182"/>
      <c r="TFJ348" s="182"/>
      <c r="TFK348" s="182"/>
      <c r="TFL348" s="182"/>
      <c r="TFM348" s="182"/>
      <c r="TFN348" s="182"/>
      <c r="TFO348" s="182"/>
      <c r="TFP348" s="182"/>
      <c r="TFQ348" s="182"/>
      <c r="TFR348" s="182"/>
      <c r="TFS348" s="182"/>
      <c r="TFT348" s="182"/>
      <c r="TFU348" s="182"/>
      <c r="TFV348" s="182"/>
      <c r="TFW348" s="182"/>
      <c r="TFX348" s="182"/>
      <c r="TFY348" s="182"/>
      <c r="TFZ348" s="182"/>
      <c r="TGA348" s="182"/>
      <c r="TGB348" s="182"/>
      <c r="TGC348" s="182"/>
      <c r="TGD348" s="182"/>
      <c r="TGE348" s="182"/>
      <c r="TGF348" s="182"/>
      <c r="TGG348" s="182"/>
      <c r="TGH348" s="182"/>
      <c r="TGI348" s="182"/>
      <c r="TGJ348" s="182"/>
      <c r="TGK348" s="182"/>
      <c r="TGL348" s="182"/>
      <c r="TGM348" s="182"/>
      <c r="TGN348" s="182"/>
      <c r="TGO348" s="182"/>
      <c r="TGP348" s="182"/>
      <c r="TGQ348" s="182"/>
      <c r="TGR348" s="182"/>
      <c r="TGS348" s="182"/>
      <c r="TGT348" s="182"/>
      <c r="TGU348" s="182"/>
      <c r="TGV348" s="182"/>
      <c r="TGW348" s="182"/>
      <c r="TGX348" s="182"/>
      <c r="TGY348" s="182"/>
      <c r="TGZ348" s="182"/>
      <c r="THA348" s="182"/>
      <c r="THB348" s="182"/>
      <c r="THC348" s="182"/>
      <c r="THD348" s="182"/>
      <c r="THE348" s="182"/>
      <c r="THF348" s="182"/>
      <c r="THG348" s="182"/>
      <c r="THH348" s="182"/>
      <c r="THI348" s="182"/>
      <c r="THJ348" s="182"/>
      <c r="THK348" s="182"/>
      <c r="THL348" s="182"/>
      <c r="THM348" s="182"/>
      <c r="THN348" s="182"/>
      <c r="THO348" s="182"/>
      <c r="THP348" s="182"/>
      <c r="THQ348" s="182"/>
      <c r="THR348" s="182"/>
      <c r="THS348" s="182"/>
      <c r="THT348" s="182"/>
      <c r="THU348" s="182"/>
      <c r="THV348" s="182"/>
      <c r="THW348" s="182"/>
      <c r="THX348" s="182"/>
      <c r="THY348" s="182"/>
      <c r="THZ348" s="182"/>
      <c r="TIA348" s="182"/>
      <c r="TIB348" s="182"/>
      <c r="TIC348" s="182"/>
      <c r="TID348" s="182"/>
      <c r="TIE348" s="182"/>
      <c r="TIF348" s="182"/>
      <c r="TIG348" s="182"/>
      <c r="TIH348" s="182"/>
      <c r="TII348" s="182"/>
      <c r="TIJ348" s="182"/>
      <c r="TIK348" s="182"/>
      <c r="TIL348" s="182"/>
      <c r="TIM348" s="182"/>
      <c r="TIN348" s="182"/>
      <c r="TIO348" s="182"/>
      <c r="TIP348" s="182"/>
      <c r="TIQ348" s="182"/>
      <c r="TIR348" s="182"/>
      <c r="TIS348" s="182"/>
      <c r="TIT348" s="182"/>
      <c r="TIU348" s="182"/>
      <c r="TIV348" s="182"/>
      <c r="TIW348" s="182"/>
      <c r="TIX348" s="182"/>
      <c r="TIY348" s="182"/>
      <c r="TIZ348" s="182"/>
      <c r="TJA348" s="182"/>
      <c r="TJB348" s="182"/>
      <c r="TJC348" s="182"/>
      <c r="TJD348" s="182"/>
      <c r="TJE348" s="182"/>
      <c r="TJF348" s="182"/>
      <c r="TJG348" s="182"/>
      <c r="TJH348" s="182"/>
      <c r="TJI348" s="182"/>
      <c r="TJJ348" s="182"/>
      <c r="TJK348" s="182"/>
      <c r="TJL348" s="182"/>
      <c r="TJM348" s="182"/>
      <c r="TJN348" s="182"/>
      <c r="TJO348" s="182"/>
      <c r="TJP348" s="182"/>
      <c r="TJQ348" s="182"/>
      <c r="TJR348" s="182"/>
      <c r="TJS348" s="182"/>
      <c r="TJT348" s="182"/>
      <c r="TJU348" s="182"/>
      <c r="TJV348" s="182"/>
      <c r="TJW348" s="182"/>
      <c r="TJX348" s="182"/>
      <c r="TJY348" s="182"/>
      <c r="TJZ348" s="182"/>
      <c r="TKA348" s="182"/>
      <c r="TKB348" s="182"/>
      <c r="TKC348" s="182"/>
      <c r="TKD348" s="182"/>
      <c r="TKE348" s="182"/>
      <c r="TKF348" s="182"/>
      <c r="TKG348" s="182"/>
      <c r="TKH348" s="182"/>
      <c r="TKI348" s="182"/>
      <c r="TKJ348" s="182"/>
      <c r="TKK348" s="182"/>
      <c r="TKL348" s="182"/>
      <c r="TKM348" s="182"/>
      <c r="TKN348" s="182"/>
      <c r="TKO348" s="182"/>
      <c r="TKP348" s="182"/>
      <c r="TKQ348" s="182"/>
      <c r="TKR348" s="182"/>
      <c r="TKS348" s="182"/>
      <c r="TKT348" s="182"/>
      <c r="TKU348" s="182"/>
      <c r="TKV348" s="182"/>
      <c r="TKW348" s="182"/>
      <c r="TKX348" s="182"/>
      <c r="TKY348" s="182"/>
      <c r="TKZ348" s="182"/>
      <c r="TLA348" s="182"/>
      <c r="TLB348" s="182"/>
      <c r="TLC348" s="182"/>
      <c r="TLD348" s="182"/>
      <c r="TLE348" s="182"/>
      <c r="TLF348" s="182"/>
      <c r="TLG348" s="182"/>
      <c r="TLH348" s="182"/>
      <c r="TLI348" s="182"/>
      <c r="TLJ348" s="182"/>
      <c r="TLK348" s="182"/>
      <c r="TLL348" s="182"/>
      <c r="TLM348" s="182"/>
      <c r="TLN348" s="182"/>
      <c r="TLO348" s="182"/>
      <c r="TLP348" s="182"/>
      <c r="TLQ348" s="182"/>
      <c r="TLR348" s="182"/>
      <c r="TLS348" s="182"/>
      <c r="TLT348" s="182"/>
      <c r="TLU348" s="182"/>
      <c r="TLV348" s="182"/>
      <c r="TLW348" s="182"/>
      <c r="TLX348" s="182"/>
      <c r="TLY348" s="182"/>
      <c r="TLZ348" s="182"/>
      <c r="TMA348" s="182"/>
      <c r="TMB348" s="182"/>
      <c r="TMC348" s="182"/>
      <c r="TMD348" s="182"/>
      <c r="TME348" s="182"/>
      <c r="TMF348" s="182"/>
      <c r="TMG348" s="182"/>
      <c r="TMH348" s="182"/>
      <c r="TMI348" s="182"/>
      <c r="TMJ348" s="182"/>
      <c r="TMK348" s="182"/>
      <c r="TML348" s="182"/>
      <c r="TMM348" s="182"/>
      <c r="TMN348" s="182"/>
      <c r="TMO348" s="182"/>
      <c r="TMP348" s="182"/>
      <c r="TMQ348" s="182"/>
      <c r="TMR348" s="182"/>
      <c r="TMS348" s="182"/>
      <c r="TMT348" s="182"/>
      <c r="TMU348" s="182"/>
      <c r="TMV348" s="182"/>
      <c r="TMW348" s="182"/>
      <c r="TMX348" s="182"/>
      <c r="TMY348" s="182"/>
      <c r="TMZ348" s="182"/>
      <c r="TNA348" s="182"/>
      <c r="TNB348" s="182"/>
      <c r="TNC348" s="182"/>
      <c r="TND348" s="182"/>
      <c r="TNE348" s="182"/>
      <c r="TNF348" s="182"/>
      <c r="TNG348" s="182"/>
      <c r="TNH348" s="182"/>
      <c r="TNI348" s="182"/>
      <c r="TNJ348" s="182"/>
      <c r="TNK348" s="182"/>
      <c r="TNL348" s="182"/>
      <c r="TNM348" s="182"/>
      <c r="TNN348" s="182"/>
      <c r="TNO348" s="182"/>
      <c r="TNP348" s="182"/>
      <c r="TNQ348" s="182"/>
      <c r="TNR348" s="182"/>
      <c r="TNS348" s="182"/>
      <c r="TNT348" s="182"/>
      <c r="TNU348" s="182"/>
      <c r="TNV348" s="182"/>
      <c r="TNW348" s="182"/>
      <c r="TNX348" s="182"/>
      <c r="TNY348" s="182"/>
      <c r="TNZ348" s="182"/>
      <c r="TOA348" s="182"/>
      <c r="TOB348" s="182"/>
      <c r="TOC348" s="182"/>
      <c r="TOD348" s="182"/>
      <c r="TOE348" s="182"/>
      <c r="TOF348" s="182"/>
      <c r="TOG348" s="182"/>
      <c r="TOH348" s="182"/>
      <c r="TOI348" s="182"/>
      <c r="TOJ348" s="182"/>
      <c r="TOK348" s="182"/>
      <c r="TOL348" s="182"/>
      <c r="TOM348" s="182"/>
      <c r="TON348" s="182"/>
      <c r="TOO348" s="182"/>
      <c r="TOP348" s="182"/>
      <c r="TOQ348" s="182"/>
      <c r="TOR348" s="182"/>
      <c r="TOS348" s="182"/>
      <c r="TOT348" s="182"/>
      <c r="TOU348" s="182"/>
      <c r="TOV348" s="182"/>
      <c r="TOW348" s="182"/>
      <c r="TOX348" s="182"/>
      <c r="TOY348" s="182"/>
      <c r="TOZ348" s="182"/>
      <c r="TPA348" s="182"/>
      <c r="TPB348" s="182"/>
      <c r="TPC348" s="182"/>
      <c r="TPD348" s="182"/>
      <c r="TPE348" s="182"/>
      <c r="TPF348" s="182"/>
      <c r="TPG348" s="182"/>
      <c r="TPH348" s="182"/>
      <c r="TPI348" s="182"/>
      <c r="TPJ348" s="182"/>
      <c r="TPK348" s="182"/>
      <c r="TPL348" s="182"/>
      <c r="TPM348" s="182"/>
      <c r="TPN348" s="182"/>
      <c r="TPO348" s="182"/>
      <c r="TPP348" s="182"/>
      <c r="TPQ348" s="182"/>
      <c r="TPR348" s="182"/>
      <c r="TPS348" s="182"/>
      <c r="TPT348" s="182"/>
      <c r="TPU348" s="182"/>
      <c r="TPV348" s="182"/>
      <c r="TPW348" s="182"/>
      <c r="TPX348" s="182"/>
      <c r="TPY348" s="182"/>
      <c r="TPZ348" s="182"/>
      <c r="TQA348" s="182"/>
      <c r="TQB348" s="182"/>
      <c r="TQC348" s="182"/>
      <c r="TQD348" s="182"/>
      <c r="TQE348" s="182"/>
      <c r="TQF348" s="182"/>
      <c r="TQG348" s="182"/>
      <c r="TQH348" s="182"/>
      <c r="TQI348" s="182"/>
      <c r="TQJ348" s="182"/>
      <c r="TQK348" s="182"/>
      <c r="TQL348" s="182"/>
      <c r="TQM348" s="182"/>
      <c r="TQN348" s="182"/>
      <c r="TQO348" s="182"/>
      <c r="TQP348" s="182"/>
      <c r="TQQ348" s="182"/>
      <c r="TQR348" s="182"/>
      <c r="TQS348" s="182"/>
      <c r="TQT348" s="182"/>
      <c r="TQU348" s="182"/>
      <c r="TQV348" s="182"/>
      <c r="TQW348" s="182"/>
      <c r="TQX348" s="182"/>
      <c r="TQY348" s="182"/>
      <c r="TQZ348" s="182"/>
      <c r="TRA348" s="182"/>
      <c r="TRB348" s="182"/>
      <c r="TRC348" s="182"/>
      <c r="TRD348" s="182"/>
      <c r="TRE348" s="182"/>
      <c r="TRF348" s="182"/>
      <c r="TRG348" s="182"/>
      <c r="TRH348" s="182"/>
      <c r="TRI348" s="182"/>
      <c r="TRJ348" s="182"/>
      <c r="TRK348" s="182"/>
      <c r="TRL348" s="182"/>
      <c r="TRM348" s="182"/>
      <c r="TRN348" s="182"/>
      <c r="TRO348" s="182"/>
      <c r="TRP348" s="182"/>
      <c r="TRQ348" s="182"/>
      <c r="TRR348" s="182"/>
      <c r="TRS348" s="182"/>
      <c r="TRT348" s="182"/>
      <c r="TRU348" s="182"/>
      <c r="TRV348" s="182"/>
      <c r="TRW348" s="182"/>
      <c r="TRX348" s="182"/>
      <c r="TRY348" s="182"/>
      <c r="TRZ348" s="182"/>
      <c r="TSA348" s="182"/>
      <c r="TSB348" s="182"/>
      <c r="TSC348" s="182"/>
      <c r="TSD348" s="182"/>
      <c r="TSE348" s="182"/>
      <c r="TSF348" s="182"/>
      <c r="TSG348" s="182"/>
      <c r="TSH348" s="182"/>
      <c r="TSI348" s="182"/>
      <c r="TSJ348" s="182"/>
      <c r="TSK348" s="182"/>
      <c r="TSL348" s="182"/>
      <c r="TSM348" s="182"/>
      <c r="TSN348" s="182"/>
      <c r="TSO348" s="182"/>
      <c r="TSP348" s="182"/>
      <c r="TSQ348" s="182"/>
      <c r="TSR348" s="182"/>
      <c r="TSS348" s="182"/>
      <c r="TST348" s="182"/>
      <c r="TSU348" s="182"/>
      <c r="TSV348" s="182"/>
      <c r="TSW348" s="182"/>
      <c r="TSX348" s="182"/>
      <c r="TSY348" s="182"/>
      <c r="TSZ348" s="182"/>
      <c r="TTA348" s="182"/>
      <c r="TTB348" s="182"/>
      <c r="TTC348" s="182"/>
      <c r="TTD348" s="182"/>
      <c r="TTE348" s="182"/>
      <c r="TTF348" s="182"/>
      <c r="TTG348" s="182"/>
      <c r="TTH348" s="182"/>
      <c r="TTI348" s="182"/>
      <c r="TTJ348" s="182"/>
      <c r="TTK348" s="182"/>
      <c r="TTL348" s="182"/>
      <c r="TTM348" s="182"/>
      <c r="TTN348" s="182"/>
      <c r="TTO348" s="182"/>
      <c r="TTP348" s="182"/>
      <c r="TTQ348" s="182"/>
      <c r="TTR348" s="182"/>
      <c r="TTS348" s="182"/>
      <c r="TTT348" s="182"/>
      <c r="TTU348" s="182"/>
      <c r="TTV348" s="182"/>
      <c r="TTW348" s="182"/>
      <c r="TTX348" s="182"/>
      <c r="TTY348" s="182"/>
      <c r="TTZ348" s="182"/>
      <c r="TUA348" s="182"/>
      <c r="TUB348" s="182"/>
      <c r="TUC348" s="182"/>
      <c r="TUD348" s="182"/>
      <c r="TUE348" s="182"/>
      <c r="TUF348" s="182"/>
      <c r="TUG348" s="182"/>
      <c r="TUH348" s="182"/>
      <c r="TUI348" s="182"/>
      <c r="TUJ348" s="182"/>
      <c r="TUK348" s="182"/>
      <c r="TUL348" s="182"/>
      <c r="TUM348" s="182"/>
      <c r="TUN348" s="182"/>
      <c r="TUO348" s="182"/>
      <c r="TUP348" s="182"/>
      <c r="TUQ348" s="182"/>
      <c r="TUR348" s="182"/>
      <c r="TUS348" s="182"/>
      <c r="TUT348" s="182"/>
      <c r="TUU348" s="182"/>
      <c r="TUV348" s="182"/>
      <c r="TUW348" s="182"/>
      <c r="TUX348" s="182"/>
      <c r="TUY348" s="182"/>
      <c r="TUZ348" s="182"/>
      <c r="TVA348" s="182"/>
      <c r="TVB348" s="182"/>
      <c r="TVC348" s="182"/>
      <c r="TVD348" s="182"/>
      <c r="TVE348" s="182"/>
      <c r="TVF348" s="182"/>
      <c r="TVG348" s="182"/>
      <c r="TVH348" s="182"/>
      <c r="TVI348" s="182"/>
      <c r="TVJ348" s="182"/>
      <c r="TVK348" s="182"/>
      <c r="TVL348" s="182"/>
      <c r="TVM348" s="182"/>
      <c r="TVN348" s="182"/>
      <c r="TVO348" s="182"/>
      <c r="TVP348" s="182"/>
      <c r="TVQ348" s="182"/>
      <c r="TVR348" s="182"/>
      <c r="TVS348" s="182"/>
      <c r="TVT348" s="182"/>
      <c r="TVU348" s="182"/>
      <c r="TVV348" s="182"/>
      <c r="TVW348" s="182"/>
      <c r="TVX348" s="182"/>
      <c r="TVY348" s="182"/>
      <c r="TVZ348" s="182"/>
      <c r="TWA348" s="182"/>
      <c r="TWB348" s="182"/>
      <c r="TWC348" s="182"/>
      <c r="TWD348" s="182"/>
      <c r="TWE348" s="182"/>
      <c r="TWF348" s="182"/>
      <c r="TWG348" s="182"/>
      <c r="TWH348" s="182"/>
      <c r="TWI348" s="182"/>
      <c r="TWJ348" s="182"/>
      <c r="TWK348" s="182"/>
      <c r="TWL348" s="182"/>
      <c r="TWM348" s="182"/>
      <c r="TWN348" s="182"/>
      <c r="TWO348" s="182"/>
      <c r="TWP348" s="182"/>
      <c r="TWQ348" s="182"/>
      <c r="TWR348" s="182"/>
      <c r="TWS348" s="182"/>
      <c r="TWT348" s="182"/>
      <c r="TWU348" s="182"/>
      <c r="TWV348" s="182"/>
      <c r="TWW348" s="182"/>
      <c r="TWX348" s="182"/>
      <c r="TWY348" s="182"/>
      <c r="TWZ348" s="182"/>
      <c r="TXA348" s="182"/>
      <c r="TXB348" s="182"/>
      <c r="TXC348" s="182"/>
      <c r="TXD348" s="182"/>
      <c r="TXE348" s="182"/>
      <c r="TXF348" s="182"/>
      <c r="TXG348" s="182"/>
      <c r="TXH348" s="182"/>
      <c r="TXI348" s="182"/>
      <c r="TXJ348" s="182"/>
      <c r="TXK348" s="182"/>
      <c r="TXL348" s="182"/>
      <c r="TXM348" s="182"/>
      <c r="TXN348" s="182"/>
      <c r="TXO348" s="182"/>
      <c r="TXP348" s="182"/>
      <c r="TXQ348" s="182"/>
      <c r="TXR348" s="182"/>
      <c r="TXS348" s="182"/>
      <c r="TXT348" s="182"/>
      <c r="TXU348" s="182"/>
      <c r="TXV348" s="182"/>
      <c r="TXW348" s="182"/>
      <c r="TXX348" s="182"/>
      <c r="TXY348" s="182"/>
      <c r="TXZ348" s="182"/>
      <c r="TYA348" s="182"/>
      <c r="TYB348" s="182"/>
      <c r="TYC348" s="182"/>
      <c r="TYD348" s="182"/>
      <c r="TYE348" s="182"/>
      <c r="TYF348" s="182"/>
      <c r="TYG348" s="182"/>
      <c r="TYH348" s="182"/>
      <c r="TYI348" s="182"/>
      <c r="TYJ348" s="182"/>
      <c r="TYK348" s="182"/>
      <c r="TYL348" s="182"/>
      <c r="TYM348" s="182"/>
      <c r="TYN348" s="182"/>
      <c r="TYO348" s="182"/>
      <c r="TYP348" s="182"/>
      <c r="TYQ348" s="182"/>
      <c r="TYR348" s="182"/>
      <c r="TYS348" s="182"/>
      <c r="TYT348" s="182"/>
      <c r="TYU348" s="182"/>
      <c r="TYV348" s="182"/>
      <c r="TYW348" s="182"/>
      <c r="TYX348" s="182"/>
      <c r="TYY348" s="182"/>
      <c r="TYZ348" s="182"/>
      <c r="TZA348" s="182"/>
      <c r="TZB348" s="182"/>
      <c r="TZC348" s="182"/>
      <c r="TZD348" s="182"/>
      <c r="TZE348" s="182"/>
      <c r="TZF348" s="182"/>
      <c r="TZG348" s="182"/>
      <c r="TZH348" s="182"/>
      <c r="TZI348" s="182"/>
      <c r="TZJ348" s="182"/>
      <c r="TZK348" s="182"/>
      <c r="TZL348" s="182"/>
      <c r="TZM348" s="182"/>
      <c r="TZN348" s="182"/>
      <c r="TZO348" s="182"/>
      <c r="TZP348" s="182"/>
      <c r="TZQ348" s="182"/>
      <c r="TZR348" s="182"/>
      <c r="TZS348" s="182"/>
      <c r="TZT348" s="182"/>
      <c r="TZU348" s="182"/>
      <c r="TZV348" s="182"/>
      <c r="TZW348" s="182"/>
      <c r="TZX348" s="182"/>
      <c r="TZY348" s="182"/>
      <c r="TZZ348" s="182"/>
      <c r="UAA348" s="182"/>
      <c r="UAB348" s="182"/>
      <c r="UAC348" s="182"/>
      <c r="UAD348" s="182"/>
      <c r="UAE348" s="182"/>
      <c r="UAF348" s="182"/>
      <c r="UAG348" s="182"/>
      <c r="UAH348" s="182"/>
      <c r="UAI348" s="182"/>
      <c r="UAJ348" s="182"/>
      <c r="UAK348" s="182"/>
      <c r="UAL348" s="182"/>
      <c r="UAM348" s="182"/>
      <c r="UAN348" s="182"/>
      <c r="UAO348" s="182"/>
      <c r="UAP348" s="182"/>
      <c r="UAQ348" s="182"/>
      <c r="UAR348" s="182"/>
      <c r="UAS348" s="182"/>
      <c r="UAT348" s="182"/>
      <c r="UAU348" s="182"/>
      <c r="UAV348" s="182"/>
      <c r="UAW348" s="182"/>
      <c r="UAX348" s="182"/>
      <c r="UAY348" s="182"/>
      <c r="UAZ348" s="182"/>
      <c r="UBA348" s="182"/>
      <c r="UBB348" s="182"/>
      <c r="UBC348" s="182"/>
      <c r="UBD348" s="182"/>
      <c r="UBE348" s="182"/>
      <c r="UBF348" s="182"/>
      <c r="UBG348" s="182"/>
      <c r="UBH348" s="182"/>
      <c r="UBI348" s="182"/>
      <c r="UBJ348" s="182"/>
      <c r="UBK348" s="182"/>
      <c r="UBL348" s="182"/>
      <c r="UBM348" s="182"/>
      <c r="UBN348" s="182"/>
      <c r="UBO348" s="182"/>
      <c r="UBP348" s="182"/>
      <c r="UBQ348" s="182"/>
      <c r="UBR348" s="182"/>
      <c r="UBS348" s="182"/>
      <c r="UBT348" s="182"/>
      <c r="UBU348" s="182"/>
      <c r="UBV348" s="182"/>
      <c r="UBW348" s="182"/>
      <c r="UBX348" s="182"/>
      <c r="UBY348" s="182"/>
      <c r="UBZ348" s="182"/>
      <c r="UCA348" s="182"/>
      <c r="UCB348" s="182"/>
      <c r="UCC348" s="182"/>
      <c r="UCD348" s="182"/>
      <c r="UCE348" s="182"/>
      <c r="UCF348" s="182"/>
      <c r="UCG348" s="182"/>
      <c r="UCH348" s="182"/>
      <c r="UCI348" s="182"/>
      <c r="UCJ348" s="182"/>
      <c r="UCK348" s="182"/>
      <c r="UCL348" s="182"/>
      <c r="UCM348" s="182"/>
      <c r="UCN348" s="182"/>
      <c r="UCO348" s="182"/>
      <c r="UCP348" s="182"/>
      <c r="UCQ348" s="182"/>
      <c r="UCR348" s="182"/>
      <c r="UCS348" s="182"/>
      <c r="UCT348" s="182"/>
      <c r="UCU348" s="182"/>
      <c r="UCV348" s="182"/>
      <c r="UCW348" s="182"/>
      <c r="UCX348" s="182"/>
      <c r="UCY348" s="182"/>
      <c r="UCZ348" s="182"/>
      <c r="UDA348" s="182"/>
      <c r="UDB348" s="182"/>
      <c r="UDC348" s="182"/>
      <c r="UDD348" s="182"/>
      <c r="UDE348" s="182"/>
      <c r="UDF348" s="182"/>
      <c r="UDG348" s="182"/>
      <c r="UDH348" s="182"/>
      <c r="UDI348" s="182"/>
      <c r="UDJ348" s="182"/>
      <c r="UDK348" s="182"/>
      <c r="UDL348" s="182"/>
      <c r="UDM348" s="182"/>
      <c r="UDN348" s="182"/>
      <c r="UDO348" s="182"/>
      <c r="UDP348" s="182"/>
      <c r="UDQ348" s="182"/>
      <c r="UDR348" s="182"/>
      <c r="UDS348" s="182"/>
      <c r="UDT348" s="182"/>
      <c r="UDU348" s="182"/>
      <c r="UDV348" s="182"/>
      <c r="UDW348" s="182"/>
      <c r="UDX348" s="182"/>
      <c r="UDY348" s="182"/>
      <c r="UDZ348" s="182"/>
      <c r="UEA348" s="182"/>
      <c r="UEB348" s="182"/>
      <c r="UEC348" s="182"/>
      <c r="UED348" s="182"/>
      <c r="UEE348" s="182"/>
      <c r="UEF348" s="182"/>
      <c r="UEG348" s="182"/>
      <c r="UEH348" s="182"/>
      <c r="UEI348" s="182"/>
      <c r="UEJ348" s="182"/>
      <c r="UEK348" s="182"/>
      <c r="UEL348" s="182"/>
      <c r="UEM348" s="182"/>
      <c r="UEN348" s="182"/>
      <c r="UEO348" s="182"/>
      <c r="UEP348" s="182"/>
      <c r="UEQ348" s="182"/>
      <c r="UER348" s="182"/>
      <c r="UES348" s="182"/>
      <c r="UET348" s="182"/>
      <c r="UEU348" s="182"/>
      <c r="UEV348" s="182"/>
      <c r="UEW348" s="182"/>
      <c r="UEX348" s="182"/>
      <c r="UEY348" s="182"/>
      <c r="UEZ348" s="182"/>
      <c r="UFA348" s="182"/>
      <c r="UFB348" s="182"/>
      <c r="UFC348" s="182"/>
      <c r="UFD348" s="182"/>
      <c r="UFE348" s="182"/>
      <c r="UFF348" s="182"/>
      <c r="UFG348" s="182"/>
      <c r="UFH348" s="182"/>
      <c r="UFI348" s="182"/>
      <c r="UFJ348" s="182"/>
      <c r="UFK348" s="182"/>
      <c r="UFL348" s="182"/>
      <c r="UFM348" s="182"/>
      <c r="UFN348" s="182"/>
      <c r="UFO348" s="182"/>
      <c r="UFP348" s="182"/>
      <c r="UFQ348" s="182"/>
      <c r="UFR348" s="182"/>
      <c r="UFS348" s="182"/>
      <c r="UFT348" s="182"/>
      <c r="UFU348" s="182"/>
      <c r="UFV348" s="182"/>
      <c r="UFW348" s="182"/>
      <c r="UFX348" s="182"/>
      <c r="UFY348" s="182"/>
      <c r="UFZ348" s="182"/>
      <c r="UGA348" s="182"/>
      <c r="UGB348" s="182"/>
      <c r="UGC348" s="182"/>
      <c r="UGD348" s="182"/>
      <c r="UGE348" s="182"/>
      <c r="UGF348" s="182"/>
      <c r="UGG348" s="182"/>
      <c r="UGH348" s="182"/>
      <c r="UGI348" s="182"/>
      <c r="UGJ348" s="182"/>
      <c r="UGK348" s="182"/>
      <c r="UGL348" s="182"/>
      <c r="UGM348" s="182"/>
      <c r="UGN348" s="182"/>
      <c r="UGO348" s="182"/>
      <c r="UGP348" s="182"/>
      <c r="UGQ348" s="182"/>
      <c r="UGR348" s="182"/>
      <c r="UGS348" s="182"/>
      <c r="UGT348" s="182"/>
      <c r="UGU348" s="182"/>
      <c r="UGV348" s="182"/>
      <c r="UGW348" s="182"/>
      <c r="UGX348" s="182"/>
      <c r="UGY348" s="182"/>
      <c r="UGZ348" s="182"/>
      <c r="UHA348" s="182"/>
      <c r="UHB348" s="182"/>
      <c r="UHC348" s="182"/>
      <c r="UHD348" s="182"/>
      <c r="UHE348" s="182"/>
      <c r="UHF348" s="182"/>
      <c r="UHG348" s="182"/>
      <c r="UHH348" s="182"/>
      <c r="UHI348" s="182"/>
      <c r="UHJ348" s="182"/>
      <c r="UHK348" s="182"/>
      <c r="UHL348" s="182"/>
      <c r="UHM348" s="182"/>
      <c r="UHN348" s="182"/>
      <c r="UHO348" s="182"/>
      <c r="UHP348" s="182"/>
      <c r="UHQ348" s="182"/>
      <c r="UHR348" s="182"/>
      <c r="UHS348" s="182"/>
      <c r="UHT348" s="182"/>
      <c r="UHU348" s="182"/>
      <c r="UHV348" s="182"/>
      <c r="UHW348" s="182"/>
      <c r="UHX348" s="182"/>
      <c r="UHY348" s="182"/>
      <c r="UHZ348" s="182"/>
      <c r="UIA348" s="182"/>
      <c r="UIB348" s="182"/>
      <c r="UIC348" s="182"/>
      <c r="UID348" s="182"/>
      <c r="UIE348" s="182"/>
      <c r="UIF348" s="182"/>
      <c r="UIG348" s="182"/>
      <c r="UIH348" s="182"/>
      <c r="UII348" s="182"/>
      <c r="UIJ348" s="182"/>
      <c r="UIK348" s="182"/>
      <c r="UIL348" s="182"/>
      <c r="UIM348" s="182"/>
      <c r="UIN348" s="182"/>
      <c r="UIO348" s="182"/>
      <c r="UIP348" s="182"/>
      <c r="UIQ348" s="182"/>
      <c r="UIR348" s="182"/>
      <c r="UIS348" s="182"/>
      <c r="UIT348" s="182"/>
      <c r="UIU348" s="182"/>
      <c r="UIV348" s="182"/>
      <c r="UIW348" s="182"/>
      <c r="UIX348" s="182"/>
      <c r="UIY348" s="182"/>
      <c r="UIZ348" s="182"/>
      <c r="UJA348" s="182"/>
      <c r="UJB348" s="182"/>
      <c r="UJC348" s="182"/>
      <c r="UJD348" s="182"/>
      <c r="UJE348" s="182"/>
      <c r="UJF348" s="182"/>
      <c r="UJG348" s="182"/>
      <c r="UJH348" s="182"/>
      <c r="UJI348" s="182"/>
      <c r="UJJ348" s="182"/>
      <c r="UJK348" s="182"/>
      <c r="UJL348" s="182"/>
      <c r="UJM348" s="182"/>
      <c r="UJN348" s="182"/>
      <c r="UJO348" s="182"/>
      <c r="UJP348" s="182"/>
      <c r="UJQ348" s="182"/>
      <c r="UJR348" s="182"/>
      <c r="UJS348" s="182"/>
      <c r="UJT348" s="182"/>
      <c r="UJU348" s="182"/>
      <c r="UJV348" s="182"/>
      <c r="UJW348" s="182"/>
      <c r="UJX348" s="182"/>
      <c r="UJY348" s="182"/>
      <c r="UJZ348" s="182"/>
      <c r="UKA348" s="182"/>
      <c r="UKB348" s="182"/>
      <c r="UKC348" s="182"/>
      <c r="UKD348" s="182"/>
      <c r="UKE348" s="182"/>
      <c r="UKF348" s="182"/>
      <c r="UKG348" s="182"/>
      <c r="UKH348" s="182"/>
      <c r="UKI348" s="182"/>
      <c r="UKJ348" s="182"/>
      <c r="UKK348" s="182"/>
      <c r="UKL348" s="182"/>
      <c r="UKM348" s="182"/>
      <c r="UKN348" s="182"/>
      <c r="UKO348" s="182"/>
      <c r="UKP348" s="182"/>
      <c r="UKQ348" s="182"/>
      <c r="UKR348" s="182"/>
      <c r="UKS348" s="182"/>
      <c r="UKT348" s="182"/>
      <c r="UKU348" s="182"/>
      <c r="UKV348" s="182"/>
      <c r="UKW348" s="182"/>
      <c r="UKX348" s="182"/>
      <c r="UKY348" s="182"/>
      <c r="UKZ348" s="182"/>
      <c r="ULA348" s="182"/>
      <c r="ULB348" s="182"/>
      <c r="ULC348" s="182"/>
      <c r="ULD348" s="182"/>
      <c r="ULE348" s="182"/>
      <c r="ULF348" s="182"/>
      <c r="ULG348" s="182"/>
      <c r="ULH348" s="182"/>
      <c r="ULI348" s="182"/>
      <c r="ULJ348" s="182"/>
      <c r="ULK348" s="182"/>
      <c r="ULL348" s="182"/>
      <c r="ULM348" s="182"/>
      <c r="ULN348" s="182"/>
      <c r="ULO348" s="182"/>
      <c r="ULP348" s="182"/>
      <c r="ULQ348" s="182"/>
      <c r="ULR348" s="182"/>
      <c r="ULS348" s="182"/>
      <c r="ULT348" s="182"/>
      <c r="ULU348" s="182"/>
      <c r="ULV348" s="182"/>
      <c r="ULW348" s="182"/>
      <c r="ULX348" s="182"/>
      <c r="ULY348" s="182"/>
      <c r="ULZ348" s="182"/>
      <c r="UMA348" s="182"/>
      <c r="UMB348" s="182"/>
      <c r="UMC348" s="182"/>
      <c r="UMD348" s="182"/>
      <c r="UME348" s="182"/>
      <c r="UMF348" s="182"/>
      <c r="UMG348" s="182"/>
      <c r="UMH348" s="182"/>
      <c r="UMI348" s="182"/>
      <c r="UMJ348" s="182"/>
      <c r="UMK348" s="182"/>
      <c r="UML348" s="182"/>
      <c r="UMM348" s="182"/>
      <c r="UMN348" s="182"/>
      <c r="UMO348" s="182"/>
      <c r="UMP348" s="182"/>
      <c r="UMQ348" s="182"/>
      <c r="UMR348" s="182"/>
      <c r="UMS348" s="182"/>
      <c r="UMT348" s="182"/>
      <c r="UMU348" s="182"/>
      <c r="UMV348" s="182"/>
      <c r="UMW348" s="182"/>
      <c r="UMX348" s="182"/>
      <c r="UMY348" s="182"/>
      <c r="UMZ348" s="182"/>
      <c r="UNA348" s="182"/>
      <c r="UNB348" s="182"/>
      <c r="UNC348" s="182"/>
      <c r="UND348" s="182"/>
      <c r="UNE348" s="182"/>
      <c r="UNF348" s="182"/>
      <c r="UNG348" s="182"/>
      <c r="UNH348" s="182"/>
      <c r="UNI348" s="182"/>
      <c r="UNJ348" s="182"/>
      <c r="UNK348" s="182"/>
      <c r="UNL348" s="182"/>
      <c r="UNM348" s="182"/>
      <c r="UNN348" s="182"/>
      <c r="UNO348" s="182"/>
      <c r="UNP348" s="182"/>
      <c r="UNQ348" s="182"/>
      <c r="UNR348" s="182"/>
      <c r="UNS348" s="182"/>
      <c r="UNT348" s="182"/>
      <c r="UNU348" s="182"/>
      <c r="UNV348" s="182"/>
      <c r="UNW348" s="182"/>
      <c r="UNX348" s="182"/>
      <c r="UNY348" s="182"/>
      <c r="UNZ348" s="182"/>
      <c r="UOA348" s="182"/>
      <c r="UOB348" s="182"/>
      <c r="UOC348" s="182"/>
      <c r="UOD348" s="182"/>
      <c r="UOE348" s="182"/>
      <c r="UOF348" s="182"/>
      <c r="UOG348" s="182"/>
      <c r="UOH348" s="182"/>
      <c r="UOI348" s="182"/>
      <c r="UOJ348" s="182"/>
      <c r="UOK348" s="182"/>
      <c r="UOL348" s="182"/>
      <c r="UOM348" s="182"/>
      <c r="UON348" s="182"/>
      <c r="UOO348" s="182"/>
      <c r="UOP348" s="182"/>
      <c r="UOQ348" s="182"/>
      <c r="UOR348" s="182"/>
      <c r="UOS348" s="182"/>
      <c r="UOT348" s="182"/>
      <c r="UOU348" s="182"/>
      <c r="UOV348" s="182"/>
      <c r="UOW348" s="182"/>
      <c r="UOX348" s="182"/>
      <c r="UOY348" s="182"/>
      <c r="UOZ348" s="182"/>
      <c r="UPA348" s="182"/>
      <c r="UPB348" s="182"/>
      <c r="UPC348" s="182"/>
      <c r="UPD348" s="182"/>
      <c r="UPE348" s="182"/>
      <c r="UPF348" s="182"/>
      <c r="UPG348" s="182"/>
      <c r="UPH348" s="182"/>
      <c r="UPI348" s="182"/>
      <c r="UPJ348" s="182"/>
      <c r="UPK348" s="182"/>
      <c r="UPL348" s="182"/>
      <c r="UPM348" s="182"/>
      <c r="UPN348" s="182"/>
      <c r="UPO348" s="182"/>
      <c r="UPP348" s="182"/>
      <c r="UPQ348" s="182"/>
      <c r="UPR348" s="182"/>
      <c r="UPS348" s="182"/>
      <c r="UPT348" s="182"/>
      <c r="UPU348" s="182"/>
      <c r="UPV348" s="182"/>
      <c r="UPW348" s="182"/>
      <c r="UPX348" s="182"/>
      <c r="UPY348" s="182"/>
      <c r="UPZ348" s="182"/>
      <c r="UQA348" s="182"/>
      <c r="UQB348" s="182"/>
      <c r="UQC348" s="182"/>
      <c r="UQD348" s="182"/>
      <c r="UQE348" s="182"/>
      <c r="UQF348" s="182"/>
      <c r="UQG348" s="182"/>
      <c r="UQH348" s="182"/>
      <c r="UQI348" s="182"/>
      <c r="UQJ348" s="182"/>
      <c r="UQK348" s="182"/>
      <c r="UQL348" s="182"/>
      <c r="UQM348" s="182"/>
      <c r="UQN348" s="182"/>
      <c r="UQO348" s="182"/>
      <c r="UQP348" s="182"/>
      <c r="UQQ348" s="182"/>
      <c r="UQR348" s="182"/>
      <c r="UQS348" s="182"/>
      <c r="UQT348" s="182"/>
      <c r="UQU348" s="182"/>
      <c r="UQV348" s="182"/>
      <c r="UQW348" s="182"/>
      <c r="UQX348" s="182"/>
      <c r="UQY348" s="182"/>
      <c r="UQZ348" s="182"/>
      <c r="URA348" s="182"/>
      <c r="URB348" s="182"/>
      <c r="URC348" s="182"/>
      <c r="URD348" s="182"/>
      <c r="URE348" s="182"/>
      <c r="URF348" s="182"/>
      <c r="URG348" s="182"/>
      <c r="URH348" s="182"/>
      <c r="URI348" s="182"/>
      <c r="URJ348" s="182"/>
      <c r="URK348" s="182"/>
      <c r="URL348" s="182"/>
      <c r="URM348" s="182"/>
      <c r="URN348" s="182"/>
      <c r="URO348" s="182"/>
      <c r="URP348" s="182"/>
      <c r="URQ348" s="182"/>
      <c r="URR348" s="182"/>
      <c r="URS348" s="182"/>
      <c r="URT348" s="182"/>
      <c r="URU348" s="182"/>
      <c r="URV348" s="182"/>
      <c r="URW348" s="182"/>
      <c r="URX348" s="182"/>
      <c r="URY348" s="182"/>
      <c r="URZ348" s="182"/>
      <c r="USA348" s="182"/>
      <c r="USB348" s="182"/>
      <c r="USC348" s="182"/>
      <c r="USD348" s="182"/>
      <c r="USE348" s="182"/>
      <c r="USF348" s="182"/>
      <c r="USG348" s="182"/>
      <c r="USH348" s="182"/>
      <c r="USI348" s="182"/>
      <c r="USJ348" s="182"/>
      <c r="USK348" s="182"/>
      <c r="USL348" s="182"/>
      <c r="USM348" s="182"/>
      <c r="USN348" s="182"/>
      <c r="USO348" s="182"/>
      <c r="USP348" s="182"/>
      <c r="USQ348" s="182"/>
      <c r="USR348" s="182"/>
      <c r="USS348" s="182"/>
      <c r="UST348" s="182"/>
      <c r="USU348" s="182"/>
      <c r="USV348" s="182"/>
      <c r="USW348" s="182"/>
      <c r="USX348" s="182"/>
      <c r="USY348" s="182"/>
      <c r="USZ348" s="182"/>
      <c r="UTA348" s="182"/>
      <c r="UTB348" s="182"/>
      <c r="UTC348" s="182"/>
      <c r="UTD348" s="182"/>
      <c r="UTE348" s="182"/>
      <c r="UTF348" s="182"/>
      <c r="UTG348" s="182"/>
      <c r="UTH348" s="182"/>
      <c r="UTI348" s="182"/>
      <c r="UTJ348" s="182"/>
      <c r="UTK348" s="182"/>
      <c r="UTL348" s="182"/>
      <c r="UTM348" s="182"/>
      <c r="UTN348" s="182"/>
      <c r="UTO348" s="182"/>
      <c r="UTP348" s="182"/>
      <c r="UTQ348" s="182"/>
      <c r="UTR348" s="182"/>
      <c r="UTS348" s="182"/>
      <c r="UTT348" s="182"/>
      <c r="UTU348" s="182"/>
      <c r="UTV348" s="182"/>
      <c r="UTW348" s="182"/>
      <c r="UTX348" s="182"/>
      <c r="UTY348" s="182"/>
      <c r="UTZ348" s="182"/>
      <c r="UUA348" s="182"/>
      <c r="UUB348" s="182"/>
      <c r="UUC348" s="182"/>
      <c r="UUD348" s="182"/>
      <c r="UUE348" s="182"/>
      <c r="UUF348" s="182"/>
      <c r="UUG348" s="182"/>
      <c r="UUH348" s="182"/>
      <c r="UUI348" s="182"/>
      <c r="UUJ348" s="182"/>
      <c r="UUK348" s="182"/>
      <c r="UUL348" s="182"/>
      <c r="UUM348" s="182"/>
      <c r="UUN348" s="182"/>
      <c r="UUO348" s="182"/>
      <c r="UUP348" s="182"/>
      <c r="UUQ348" s="182"/>
      <c r="UUR348" s="182"/>
      <c r="UUS348" s="182"/>
      <c r="UUT348" s="182"/>
      <c r="UUU348" s="182"/>
      <c r="UUV348" s="182"/>
      <c r="UUW348" s="182"/>
      <c r="UUX348" s="182"/>
      <c r="UUY348" s="182"/>
      <c r="UUZ348" s="182"/>
      <c r="UVA348" s="182"/>
      <c r="UVB348" s="182"/>
      <c r="UVC348" s="182"/>
      <c r="UVD348" s="182"/>
      <c r="UVE348" s="182"/>
      <c r="UVF348" s="182"/>
      <c r="UVG348" s="182"/>
      <c r="UVH348" s="182"/>
      <c r="UVI348" s="182"/>
      <c r="UVJ348" s="182"/>
      <c r="UVK348" s="182"/>
      <c r="UVL348" s="182"/>
      <c r="UVM348" s="182"/>
      <c r="UVN348" s="182"/>
      <c r="UVO348" s="182"/>
      <c r="UVP348" s="182"/>
      <c r="UVQ348" s="182"/>
      <c r="UVR348" s="182"/>
      <c r="UVS348" s="182"/>
      <c r="UVT348" s="182"/>
      <c r="UVU348" s="182"/>
      <c r="UVV348" s="182"/>
      <c r="UVW348" s="182"/>
      <c r="UVX348" s="182"/>
      <c r="UVY348" s="182"/>
      <c r="UVZ348" s="182"/>
      <c r="UWA348" s="182"/>
      <c r="UWB348" s="182"/>
      <c r="UWC348" s="182"/>
      <c r="UWD348" s="182"/>
      <c r="UWE348" s="182"/>
      <c r="UWF348" s="182"/>
      <c r="UWG348" s="182"/>
      <c r="UWH348" s="182"/>
      <c r="UWI348" s="182"/>
      <c r="UWJ348" s="182"/>
      <c r="UWK348" s="182"/>
      <c r="UWL348" s="182"/>
      <c r="UWM348" s="182"/>
      <c r="UWN348" s="182"/>
      <c r="UWO348" s="182"/>
      <c r="UWP348" s="182"/>
      <c r="UWQ348" s="182"/>
      <c r="UWR348" s="182"/>
      <c r="UWS348" s="182"/>
      <c r="UWT348" s="182"/>
      <c r="UWU348" s="182"/>
      <c r="UWV348" s="182"/>
      <c r="UWW348" s="182"/>
      <c r="UWX348" s="182"/>
      <c r="UWY348" s="182"/>
      <c r="UWZ348" s="182"/>
      <c r="UXA348" s="182"/>
      <c r="UXB348" s="182"/>
      <c r="UXC348" s="182"/>
      <c r="UXD348" s="182"/>
      <c r="UXE348" s="182"/>
      <c r="UXF348" s="182"/>
      <c r="UXG348" s="182"/>
      <c r="UXH348" s="182"/>
      <c r="UXI348" s="182"/>
      <c r="UXJ348" s="182"/>
      <c r="UXK348" s="182"/>
      <c r="UXL348" s="182"/>
      <c r="UXM348" s="182"/>
      <c r="UXN348" s="182"/>
      <c r="UXO348" s="182"/>
      <c r="UXP348" s="182"/>
      <c r="UXQ348" s="182"/>
      <c r="UXR348" s="182"/>
      <c r="UXS348" s="182"/>
      <c r="UXT348" s="182"/>
      <c r="UXU348" s="182"/>
      <c r="UXV348" s="182"/>
      <c r="UXW348" s="182"/>
      <c r="UXX348" s="182"/>
      <c r="UXY348" s="182"/>
      <c r="UXZ348" s="182"/>
      <c r="UYA348" s="182"/>
      <c r="UYB348" s="182"/>
      <c r="UYC348" s="182"/>
      <c r="UYD348" s="182"/>
      <c r="UYE348" s="182"/>
      <c r="UYF348" s="182"/>
      <c r="UYG348" s="182"/>
      <c r="UYH348" s="182"/>
      <c r="UYI348" s="182"/>
      <c r="UYJ348" s="182"/>
      <c r="UYK348" s="182"/>
      <c r="UYL348" s="182"/>
      <c r="UYM348" s="182"/>
      <c r="UYN348" s="182"/>
      <c r="UYO348" s="182"/>
      <c r="UYP348" s="182"/>
      <c r="UYQ348" s="182"/>
      <c r="UYR348" s="182"/>
      <c r="UYS348" s="182"/>
      <c r="UYT348" s="182"/>
      <c r="UYU348" s="182"/>
      <c r="UYV348" s="182"/>
      <c r="UYW348" s="182"/>
      <c r="UYX348" s="182"/>
      <c r="UYY348" s="182"/>
      <c r="UYZ348" s="182"/>
      <c r="UZA348" s="182"/>
      <c r="UZB348" s="182"/>
      <c r="UZC348" s="182"/>
      <c r="UZD348" s="182"/>
      <c r="UZE348" s="182"/>
      <c r="UZF348" s="182"/>
      <c r="UZG348" s="182"/>
      <c r="UZH348" s="182"/>
      <c r="UZI348" s="182"/>
      <c r="UZJ348" s="182"/>
      <c r="UZK348" s="182"/>
      <c r="UZL348" s="182"/>
      <c r="UZM348" s="182"/>
      <c r="UZN348" s="182"/>
      <c r="UZO348" s="182"/>
      <c r="UZP348" s="182"/>
      <c r="UZQ348" s="182"/>
      <c r="UZR348" s="182"/>
      <c r="UZS348" s="182"/>
      <c r="UZT348" s="182"/>
      <c r="UZU348" s="182"/>
      <c r="UZV348" s="182"/>
      <c r="UZW348" s="182"/>
      <c r="UZX348" s="182"/>
      <c r="UZY348" s="182"/>
      <c r="UZZ348" s="182"/>
      <c r="VAA348" s="182"/>
      <c r="VAB348" s="182"/>
      <c r="VAC348" s="182"/>
      <c r="VAD348" s="182"/>
      <c r="VAE348" s="182"/>
      <c r="VAF348" s="182"/>
      <c r="VAG348" s="182"/>
      <c r="VAH348" s="182"/>
      <c r="VAI348" s="182"/>
      <c r="VAJ348" s="182"/>
      <c r="VAK348" s="182"/>
      <c r="VAL348" s="182"/>
      <c r="VAM348" s="182"/>
      <c r="VAN348" s="182"/>
      <c r="VAO348" s="182"/>
      <c r="VAP348" s="182"/>
      <c r="VAQ348" s="182"/>
      <c r="VAR348" s="182"/>
      <c r="VAS348" s="182"/>
      <c r="VAT348" s="182"/>
      <c r="VAU348" s="182"/>
      <c r="VAV348" s="182"/>
      <c r="VAW348" s="182"/>
      <c r="VAX348" s="182"/>
      <c r="VAY348" s="182"/>
      <c r="VAZ348" s="182"/>
      <c r="VBA348" s="182"/>
      <c r="VBB348" s="182"/>
      <c r="VBC348" s="182"/>
      <c r="VBD348" s="182"/>
      <c r="VBE348" s="182"/>
      <c r="VBF348" s="182"/>
      <c r="VBG348" s="182"/>
      <c r="VBH348" s="182"/>
      <c r="VBI348" s="182"/>
      <c r="VBJ348" s="182"/>
      <c r="VBK348" s="182"/>
      <c r="VBL348" s="182"/>
      <c r="VBM348" s="182"/>
      <c r="VBN348" s="182"/>
      <c r="VBO348" s="182"/>
      <c r="VBP348" s="182"/>
      <c r="VBQ348" s="182"/>
      <c r="VBR348" s="182"/>
      <c r="VBS348" s="182"/>
      <c r="VBT348" s="182"/>
      <c r="VBU348" s="182"/>
      <c r="VBV348" s="182"/>
      <c r="VBW348" s="182"/>
      <c r="VBX348" s="182"/>
      <c r="VBY348" s="182"/>
      <c r="VBZ348" s="182"/>
      <c r="VCA348" s="182"/>
      <c r="VCB348" s="182"/>
      <c r="VCC348" s="182"/>
      <c r="VCD348" s="182"/>
      <c r="VCE348" s="182"/>
      <c r="VCF348" s="182"/>
      <c r="VCG348" s="182"/>
      <c r="VCH348" s="182"/>
      <c r="VCI348" s="182"/>
      <c r="VCJ348" s="182"/>
      <c r="VCK348" s="182"/>
      <c r="VCL348" s="182"/>
      <c r="VCM348" s="182"/>
      <c r="VCN348" s="182"/>
      <c r="VCO348" s="182"/>
      <c r="VCP348" s="182"/>
      <c r="VCQ348" s="182"/>
      <c r="VCR348" s="182"/>
      <c r="VCS348" s="182"/>
      <c r="VCT348" s="182"/>
      <c r="VCU348" s="182"/>
      <c r="VCV348" s="182"/>
      <c r="VCW348" s="182"/>
      <c r="VCX348" s="182"/>
      <c r="VCY348" s="182"/>
      <c r="VCZ348" s="182"/>
      <c r="VDA348" s="182"/>
      <c r="VDB348" s="182"/>
      <c r="VDC348" s="182"/>
      <c r="VDD348" s="182"/>
      <c r="VDE348" s="182"/>
      <c r="VDF348" s="182"/>
      <c r="VDG348" s="182"/>
      <c r="VDH348" s="182"/>
      <c r="VDI348" s="182"/>
      <c r="VDJ348" s="182"/>
      <c r="VDK348" s="182"/>
      <c r="VDL348" s="182"/>
      <c r="VDM348" s="182"/>
      <c r="VDN348" s="182"/>
      <c r="VDO348" s="182"/>
      <c r="VDP348" s="182"/>
      <c r="VDQ348" s="182"/>
      <c r="VDR348" s="182"/>
      <c r="VDS348" s="182"/>
      <c r="VDT348" s="182"/>
      <c r="VDU348" s="182"/>
      <c r="VDV348" s="182"/>
      <c r="VDW348" s="182"/>
      <c r="VDX348" s="182"/>
      <c r="VDY348" s="182"/>
      <c r="VDZ348" s="182"/>
      <c r="VEA348" s="182"/>
      <c r="VEB348" s="182"/>
      <c r="VEC348" s="182"/>
      <c r="VED348" s="182"/>
      <c r="VEE348" s="182"/>
      <c r="VEF348" s="182"/>
      <c r="VEG348" s="182"/>
      <c r="VEH348" s="182"/>
      <c r="VEI348" s="182"/>
      <c r="VEJ348" s="182"/>
      <c r="VEK348" s="182"/>
      <c r="VEL348" s="182"/>
      <c r="VEM348" s="182"/>
      <c r="VEN348" s="182"/>
      <c r="VEO348" s="182"/>
      <c r="VEP348" s="182"/>
      <c r="VEQ348" s="182"/>
      <c r="VER348" s="182"/>
      <c r="VES348" s="182"/>
      <c r="VET348" s="182"/>
      <c r="VEU348" s="182"/>
      <c r="VEV348" s="182"/>
      <c r="VEW348" s="182"/>
      <c r="VEX348" s="182"/>
      <c r="VEY348" s="182"/>
      <c r="VEZ348" s="182"/>
      <c r="VFA348" s="182"/>
      <c r="VFB348" s="182"/>
      <c r="VFC348" s="182"/>
      <c r="VFD348" s="182"/>
      <c r="VFE348" s="182"/>
      <c r="VFF348" s="182"/>
      <c r="VFG348" s="182"/>
      <c r="VFH348" s="182"/>
      <c r="VFI348" s="182"/>
      <c r="VFJ348" s="182"/>
      <c r="VFK348" s="182"/>
      <c r="VFL348" s="182"/>
      <c r="VFM348" s="182"/>
      <c r="VFN348" s="182"/>
      <c r="VFO348" s="182"/>
      <c r="VFP348" s="182"/>
      <c r="VFQ348" s="182"/>
      <c r="VFR348" s="182"/>
      <c r="VFS348" s="182"/>
      <c r="VFT348" s="182"/>
      <c r="VFU348" s="182"/>
      <c r="VFV348" s="182"/>
      <c r="VFW348" s="182"/>
      <c r="VFX348" s="182"/>
      <c r="VFY348" s="182"/>
      <c r="VFZ348" s="182"/>
      <c r="VGA348" s="182"/>
      <c r="VGB348" s="182"/>
      <c r="VGC348" s="182"/>
      <c r="VGD348" s="182"/>
      <c r="VGE348" s="182"/>
      <c r="VGF348" s="182"/>
      <c r="VGG348" s="182"/>
      <c r="VGH348" s="182"/>
      <c r="VGI348" s="182"/>
      <c r="VGJ348" s="182"/>
      <c r="VGK348" s="182"/>
      <c r="VGL348" s="182"/>
      <c r="VGM348" s="182"/>
      <c r="VGN348" s="182"/>
      <c r="VGO348" s="182"/>
      <c r="VGP348" s="182"/>
      <c r="VGQ348" s="182"/>
      <c r="VGR348" s="182"/>
      <c r="VGS348" s="182"/>
      <c r="VGT348" s="182"/>
      <c r="VGU348" s="182"/>
      <c r="VGV348" s="182"/>
      <c r="VGW348" s="182"/>
      <c r="VGX348" s="182"/>
      <c r="VGY348" s="182"/>
      <c r="VGZ348" s="182"/>
      <c r="VHA348" s="182"/>
      <c r="VHB348" s="182"/>
      <c r="VHC348" s="182"/>
      <c r="VHD348" s="182"/>
      <c r="VHE348" s="182"/>
      <c r="VHF348" s="182"/>
      <c r="VHG348" s="182"/>
      <c r="VHH348" s="182"/>
      <c r="VHI348" s="182"/>
      <c r="VHJ348" s="182"/>
      <c r="VHK348" s="182"/>
      <c r="VHL348" s="182"/>
      <c r="VHM348" s="182"/>
      <c r="VHN348" s="182"/>
      <c r="VHO348" s="182"/>
      <c r="VHP348" s="182"/>
      <c r="VHQ348" s="182"/>
      <c r="VHR348" s="182"/>
      <c r="VHS348" s="182"/>
      <c r="VHT348" s="182"/>
      <c r="VHU348" s="182"/>
      <c r="VHV348" s="182"/>
      <c r="VHW348" s="182"/>
      <c r="VHX348" s="182"/>
      <c r="VHY348" s="182"/>
      <c r="VHZ348" s="182"/>
      <c r="VIA348" s="182"/>
      <c r="VIB348" s="182"/>
      <c r="VIC348" s="182"/>
      <c r="VID348" s="182"/>
      <c r="VIE348" s="182"/>
      <c r="VIF348" s="182"/>
      <c r="VIG348" s="182"/>
      <c r="VIH348" s="182"/>
      <c r="VII348" s="182"/>
      <c r="VIJ348" s="182"/>
      <c r="VIK348" s="182"/>
      <c r="VIL348" s="182"/>
      <c r="VIM348" s="182"/>
      <c r="VIN348" s="182"/>
      <c r="VIO348" s="182"/>
      <c r="VIP348" s="182"/>
      <c r="VIQ348" s="182"/>
      <c r="VIR348" s="182"/>
      <c r="VIS348" s="182"/>
      <c r="VIT348" s="182"/>
      <c r="VIU348" s="182"/>
      <c r="VIV348" s="182"/>
      <c r="VIW348" s="182"/>
      <c r="VIX348" s="182"/>
      <c r="VIY348" s="182"/>
      <c r="VIZ348" s="182"/>
      <c r="VJA348" s="182"/>
      <c r="VJB348" s="182"/>
      <c r="VJC348" s="182"/>
      <c r="VJD348" s="182"/>
      <c r="VJE348" s="182"/>
      <c r="VJF348" s="182"/>
      <c r="VJG348" s="182"/>
      <c r="VJH348" s="182"/>
      <c r="VJI348" s="182"/>
      <c r="VJJ348" s="182"/>
      <c r="VJK348" s="182"/>
      <c r="VJL348" s="182"/>
      <c r="VJM348" s="182"/>
      <c r="VJN348" s="182"/>
      <c r="VJO348" s="182"/>
      <c r="VJP348" s="182"/>
      <c r="VJQ348" s="182"/>
      <c r="VJR348" s="182"/>
      <c r="VJS348" s="182"/>
      <c r="VJT348" s="182"/>
      <c r="VJU348" s="182"/>
      <c r="VJV348" s="182"/>
      <c r="VJW348" s="182"/>
      <c r="VJX348" s="182"/>
      <c r="VJY348" s="182"/>
      <c r="VJZ348" s="182"/>
      <c r="VKA348" s="182"/>
      <c r="VKB348" s="182"/>
      <c r="VKC348" s="182"/>
      <c r="VKD348" s="182"/>
      <c r="VKE348" s="182"/>
      <c r="VKF348" s="182"/>
      <c r="VKG348" s="182"/>
      <c r="VKH348" s="182"/>
      <c r="VKI348" s="182"/>
      <c r="VKJ348" s="182"/>
      <c r="VKK348" s="182"/>
      <c r="VKL348" s="182"/>
      <c r="VKM348" s="182"/>
      <c r="VKN348" s="182"/>
      <c r="VKO348" s="182"/>
      <c r="VKP348" s="182"/>
      <c r="VKQ348" s="182"/>
      <c r="VKR348" s="182"/>
      <c r="VKS348" s="182"/>
      <c r="VKT348" s="182"/>
      <c r="VKU348" s="182"/>
      <c r="VKV348" s="182"/>
      <c r="VKW348" s="182"/>
      <c r="VKX348" s="182"/>
      <c r="VKY348" s="182"/>
      <c r="VKZ348" s="182"/>
      <c r="VLA348" s="182"/>
      <c r="VLB348" s="182"/>
      <c r="VLC348" s="182"/>
      <c r="VLD348" s="182"/>
      <c r="VLE348" s="182"/>
      <c r="VLF348" s="182"/>
      <c r="VLG348" s="182"/>
      <c r="VLH348" s="182"/>
      <c r="VLI348" s="182"/>
      <c r="VLJ348" s="182"/>
      <c r="VLK348" s="182"/>
      <c r="VLL348" s="182"/>
      <c r="VLM348" s="182"/>
      <c r="VLN348" s="182"/>
      <c r="VLO348" s="182"/>
      <c r="VLP348" s="182"/>
      <c r="VLQ348" s="182"/>
      <c r="VLR348" s="182"/>
      <c r="VLS348" s="182"/>
      <c r="VLT348" s="182"/>
      <c r="VLU348" s="182"/>
      <c r="VLV348" s="182"/>
      <c r="VLW348" s="182"/>
      <c r="VLX348" s="182"/>
      <c r="VLY348" s="182"/>
      <c r="VLZ348" s="182"/>
      <c r="VMA348" s="182"/>
      <c r="VMB348" s="182"/>
      <c r="VMC348" s="182"/>
      <c r="VMD348" s="182"/>
      <c r="VME348" s="182"/>
      <c r="VMF348" s="182"/>
      <c r="VMG348" s="182"/>
      <c r="VMH348" s="182"/>
      <c r="VMI348" s="182"/>
      <c r="VMJ348" s="182"/>
      <c r="VMK348" s="182"/>
      <c r="VML348" s="182"/>
      <c r="VMM348" s="182"/>
      <c r="VMN348" s="182"/>
      <c r="VMO348" s="182"/>
      <c r="VMP348" s="182"/>
      <c r="VMQ348" s="182"/>
      <c r="VMR348" s="182"/>
      <c r="VMS348" s="182"/>
      <c r="VMT348" s="182"/>
      <c r="VMU348" s="182"/>
      <c r="VMV348" s="182"/>
      <c r="VMW348" s="182"/>
      <c r="VMX348" s="182"/>
      <c r="VMY348" s="182"/>
      <c r="VMZ348" s="182"/>
      <c r="VNA348" s="182"/>
      <c r="VNB348" s="182"/>
      <c r="VNC348" s="182"/>
      <c r="VND348" s="182"/>
      <c r="VNE348" s="182"/>
      <c r="VNF348" s="182"/>
      <c r="VNG348" s="182"/>
      <c r="VNH348" s="182"/>
      <c r="VNI348" s="182"/>
      <c r="VNJ348" s="182"/>
      <c r="VNK348" s="182"/>
      <c r="VNL348" s="182"/>
      <c r="VNM348" s="182"/>
      <c r="VNN348" s="182"/>
      <c r="VNO348" s="182"/>
      <c r="VNP348" s="182"/>
      <c r="VNQ348" s="182"/>
      <c r="VNR348" s="182"/>
      <c r="VNS348" s="182"/>
      <c r="VNT348" s="182"/>
      <c r="VNU348" s="182"/>
      <c r="VNV348" s="182"/>
      <c r="VNW348" s="182"/>
      <c r="VNX348" s="182"/>
      <c r="VNY348" s="182"/>
      <c r="VNZ348" s="182"/>
      <c r="VOA348" s="182"/>
      <c r="VOB348" s="182"/>
      <c r="VOC348" s="182"/>
      <c r="VOD348" s="182"/>
      <c r="VOE348" s="182"/>
      <c r="VOF348" s="182"/>
      <c r="VOG348" s="182"/>
      <c r="VOH348" s="182"/>
      <c r="VOI348" s="182"/>
      <c r="VOJ348" s="182"/>
      <c r="VOK348" s="182"/>
      <c r="VOL348" s="182"/>
      <c r="VOM348" s="182"/>
      <c r="VON348" s="182"/>
      <c r="VOO348" s="182"/>
      <c r="VOP348" s="182"/>
      <c r="VOQ348" s="182"/>
      <c r="VOR348" s="182"/>
      <c r="VOS348" s="182"/>
      <c r="VOT348" s="182"/>
      <c r="VOU348" s="182"/>
      <c r="VOV348" s="182"/>
      <c r="VOW348" s="182"/>
      <c r="VOX348" s="182"/>
      <c r="VOY348" s="182"/>
      <c r="VOZ348" s="182"/>
      <c r="VPA348" s="182"/>
      <c r="VPB348" s="182"/>
      <c r="VPC348" s="182"/>
      <c r="VPD348" s="182"/>
      <c r="VPE348" s="182"/>
      <c r="VPF348" s="182"/>
      <c r="VPG348" s="182"/>
      <c r="VPH348" s="182"/>
      <c r="VPI348" s="182"/>
      <c r="VPJ348" s="182"/>
      <c r="VPK348" s="182"/>
      <c r="VPL348" s="182"/>
      <c r="VPM348" s="182"/>
      <c r="VPN348" s="182"/>
      <c r="VPO348" s="182"/>
      <c r="VPP348" s="182"/>
      <c r="VPQ348" s="182"/>
      <c r="VPR348" s="182"/>
      <c r="VPS348" s="182"/>
      <c r="VPT348" s="182"/>
      <c r="VPU348" s="182"/>
      <c r="VPV348" s="182"/>
      <c r="VPW348" s="182"/>
      <c r="VPX348" s="182"/>
      <c r="VPY348" s="182"/>
      <c r="VPZ348" s="182"/>
      <c r="VQA348" s="182"/>
      <c r="VQB348" s="182"/>
      <c r="VQC348" s="182"/>
      <c r="VQD348" s="182"/>
      <c r="VQE348" s="182"/>
      <c r="VQF348" s="182"/>
      <c r="VQG348" s="182"/>
      <c r="VQH348" s="182"/>
      <c r="VQI348" s="182"/>
      <c r="VQJ348" s="182"/>
      <c r="VQK348" s="182"/>
      <c r="VQL348" s="182"/>
      <c r="VQM348" s="182"/>
      <c r="VQN348" s="182"/>
      <c r="VQO348" s="182"/>
      <c r="VQP348" s="182"/>
      <c r="VQQ348" s="182"/>
      <c r="VQR348" s="182"/>
      <c r="VQS348" s="182"/>
      <c r="VQT348" s="182"/>
      <c r="VQU348" s="182"/>
      <c r="VQV348" s="182"/>
      <c r="VQW348" s="182"/>
      <c r="VQX348" s="182"/>
      <c r="VQY348" s="182"/>
      <c r="VQZ348" s="182"/>
      <c r="VRA348" s="182"/>
      <c r="VRB348" s="182"/>
      <c r="VRC348" s="182"/>
      <c r="VRD348" s="182"/>
      <c r="VRE348" s="182"/>
      <c r="VRF348" s="182"/>
      <c r="VRG348" s="182"/>
      <c r="VRH348" s="182"/>
      <c r="VRI348" s="182"/>
      <c r="VRJ348" s="182"/>
      <c r="VRK348" s="182"/>
      <c r="VRL348" s="182"/>
      <c r="VRM348" s="182"/>
      <c r="VRN348" s="182"/>
      <c r="VRO348" s="182"/>
      <c r="VRP348" s="182"/>
      <c r="VRQ348" s="182"/>
      <c r="VRR348" s="182"/>
      <c r="VRS348" s="182"/>
      <c r="VRT348" s="182"/>
      <c r="VRU348" s="182"/>
      <c r="VRV348" s="182"/>
      <c r="VRW348" s="182"/>
      <c r="VRX348" s="182"/>
      <c r="VRY348" s="182"/>
      <c r="VRZ348" s="182"/>
      <c r="VSA348" s="182"/>
      <c r="VSB348" s="182"/>
      <c r="VSC348" s="182"/>
      <c r="VSD348" s="182"/>
      <c r="VSE348" s="182"/>
      <c r="VSF348" s="182"/>
      <c r="VSG348" s="182"/>
      <c r="VSH348" s="182"/>
      <c r="VSI348" s="182"/>
      <c r="VSJ348" s="182"/>
      <c r="VSK348" s="182"/>
      <c r="VSL348" s="182"/>
      <c r="VSM348" s="182"/>
      <c r="VSN348" s="182"/>
      <c r="VSO348" s="182"/>
      <c r="VSP348" s="182"/>
      <c r="VSQ348" s="182"/>
      <c r="VSR348" s="182"/>
      <c r="VSS348" s="182"/>
      <c r="VST348" s="182"/>
      <c r="VSU348" s="182"/>
      <c r="VSV348" s="182"/>
      <c r="VSW348" s="182"/>
      <c r="VSX348" s="182"/>
      <c r="VSY348" s="182"/>
      <c r="VSZ348" s="182"/>
      <c r="VTA348" s="182"/>
      <c r="VTB348" s="182"/>
      <c r="VTC348" s="182"/>
      <c r="VTD348" s="182"/>
      <c r="VTE348" s="182"/>
      <c r="VTF348" s="182"/>
      <c r="VTG348" s="182"/>
      <c r="VTH348" s="182"/>
      <c r="VTI348" s="182"/>
      <c r="VTJ348" s="182"/>
      <c r="VTK348" s="182"/>
      <c r="VTL348" s="182"/>
      <c r="VTM348" s="182"/>
      <c r="VTN348" s="182"/>
      <c r="VTO348" s="182"/>
      <c r="VTP348" s="182"/>
      <c r="VTQ348" s="182"/>
      <c r="VTR348" s="182"/>
      <c r="VTS348" s="182"/>
      <c r="VTT348" s="182"/>
      <c r="VTU348" s="182"/>
      <c r="VTV348" s="182"/>
      <c r="VTW348" s="182"/>
      <c r="VTX348" s="182"/>
      <c r="VTY348" s="182"/>
      <c r="VTZ348" s="182"/>
      <c r="VUA348" s="182"/>
      <c r="VUB348" s="182"/>
      <c r="VUC348" s="182"/>
      <c r="VUD348" s="182"/>
      <c r="VUE348" s="182"/>
      <c r="VUF348" s="182"/>
      <c r="VUG348" s="182"/>
      <c r="VUH348" s="182"/>
      <c r="VUI348" s="182"/>
      <c r="VUJ348" s="182"/>
      <c r="VUK348" s="182"/>
      <c r="VUL348" s="182"/>
      <c r="VUM348" s="182"/>
      <c r="VUN348" s="182"/>
      <c r="VUO348" s="182"/>
      <c r="VUP348" s="182"/>
      <c r="VUQ348" s="182"/>
      <c r="VUR348" s="182"/>
      <c r="VUS348" s="182"/>
      <c r="VUT348" s="182"/>
      <c r="VUU348" s="182"/>
      <c r="VUV348" s="182"/>
      <c r="VUW348" s="182"/>
      <c r="VUX348" s="182"/>
      <c r="VUY348" s="182"/>
      <c r="VUZ348" s="182"/>
      <c r="VVA348" s="182"/>
      <c r="VVB348" s="182"/>
      <c r="VVC348" s="182"/>
      <c r="VVD348" s="182"/>
      <c r="VVE348" s="182"/>
      <c r="VVF348" s="182"/>
      <c r="VVG348" s="182"/>
      <c r="VVH348" s="182"/>
      <c r="VVI348" s="182"/>
      <c r="VVJ348" s="182"/>
      <c r="VVK348" s="182"/>
      <c r="VVL348" s="182"/>
      <c r="VVM348" s="182"/>
      <c r="VVN348" s="182"/>
      <c r="VVO348" s="182"/>
      <c r="VVP348" s="182"/>
      <c r="VVQ348" s="182"/>
      <c r="VVR348" s="182"/>
      <c r="VVS348" s="182"/>
      <c r="VVT348" s="182"/>
      <c r="VVU348" s="182"/>
      <c r="VVV348" s="182"/>
      <c r="VVW348" s="182"/>
      <c r="VVX348" s="182"/>
      <c r="VVY348" s="182"/>
      <c r="VVZ348" s="182"/>
      <c r="VWA348" s="182"/>
      <c r="VWB348" s="182"/>
      <c r="VWC348" s="182"/>
      <c r="VWD348" s="182"/>
      <c r="VWE348" s="182"/>
      <c r="VWF348" s="182"/>
      <c r="VWG348" s="182"/>
      <c r="VWH348" s="182"/>
      <c r="VWI348" s="182"/>
      <c r="VWJ348" s="182"/>
      <c r="VWK348" s="182"/>
      <c r="VWL348" s="182"/>
      <c r="VWM348" s="182"/>
      <c r="VWN348" s="182"/>
      <c r="VWO348" s="182"/>
      <c r="VWP348" s="182"/>
      <c r="VWQ348" s="182"/>
      <c r="VWR348" s="182"/>
      <c r="VWS348" s="182"/>
      <c r="VWT348" s="182"/>
      <c r="VWU348" s="182"/>
      <c r="VWV348" s="182"/>
      <c r="VWW348" s="182"/>
      <c r="VWX348" s="182"/>
      <c r="VWY348" s="182"/>
      <c r="VWZ348" s="182"/>
      <c r="VXA348" s="182"/>
      <c r="VXB348" s="182"/>
      <c r="VXC348" s="182"/>
      <c r="VXD348" s="182"/>
      <c r="VXE348" s="182"/>
      <c r="VXF348" s="182"/>
      <c r="VXG348" s="182"/>
      <c r="VXH348" s="182"/>
      <c r="VXI348" s="182"/>
      <c r="VXJ348" s="182"/>
      <c r="VXK348" s="182"/>
      <c r="VXL348" s="182"/>
      <c r="VXM348" s="182"/>
      <c r="VXN348" s="182"/>
      <c r="VXO348" s="182"/>
      <c r="VXP348" s="182"/>
      <c r="VXQ348" s="182"/>
      <c r="VXR348" s="182"/>
      <c r="VXS348" s="182"/>
      <c r="VXT348" s="182"/>
      <c r="VXU348" s="182"/>
      <c r="VXV348" s="182"/>
      <c r="VXW348" s="182"/>
      <c r="VXX348" s="182"/>
      <c r="VXY348" s="182"/>
      <c r="VXZ348" s="182"/>
      <c r="VYA348" s="182"/>
      <c r="VYB348" s="182"/>
      <c r="VYC348" s="182"/>
      <c r="VYD348" s="182"/>
      <c r="VYE348" s="182"/>
      <c r="VYF348" s="182"/>
      <c r="VYG348" s="182"/>
      <c r="VYH348" s="182"/>
      <c r="VYI348" s="182"/>
      <c r="VYJ348" s="182"/>
      <c r="VYK348" s="182"/>
      <c r="VYL348" s="182"/>
      <c r="VYM348" s="182"/>
      <c r="VYN348" s="182"/>
      <c r="VYO348" s="182"/>
      <c r="VYP348" s="182"/>
      <c r="VYQ348" s="182"/>
      <c r="VYR348" s="182"/>
      <c r="VYS348" s="182"/>
      <c r="VYT348" s="182"/>
      <c r="VYU348" s="182"/>
      <c r="VYV348" s="182"/>
      <c r="VYW348" s="182"/>
      <c r="VYX348" s="182"/>
      <c r="VYY348" s="182"/>
      <c r="VYZ348" s="182"/>
      <c r="VZA348" s="182"/>
      <c r="VZB348" s="182"/>
      <c r="VZC348" s="182"/>
      <c r="VZD348" s="182"/>
      <c r="VZE348" s="182"/>
      <c r="VZF348" s="182"/>
      <c r="VZG348" s="182"/>
      <c r="VZH348" s="182"/>
      <c r="VZI348" s="182"/>
      <c r="VZJ348" s="182"/>
      <c r="VZK348" s="182"/>
      <c r="VZL348" s="182"/>
      <c r="VZM348" s="182"/>
      <c r="VZN348" s="182"/>
      <c r="VZO348" s="182"/>
      <c r="VZP348" s="182"/>
      <c r="VZQ348" s="182"/>
      <c r="VZR348" s="182"/>
      <c r="VZS348" s="182"/>
      <c r="VZT348" s="182"/>
      <c r="VZU348" s="182"/>
      <c r="VZV348" s="182"/>
      <c r="VZW348" s="182"/>
      <c r="VZX348" s="182"/>
      <c r="VZY348" s="182"/>
      <c r="VZZ348" s="182"/>
      <c r="WAA348" s="182"/>
      <c r="WAB348" s="182"/>
      <c r="WAC348" s="182"/>
      <c r="WAD348" s="182"/>
      <c r="WAE348" s="182"/>
      <c r="WAF348" s="182"/>
      <c r="WAG348" s="182"/>
      <c r="WAH348" s="182"/>
      <c r="WAI348" s="182"/>
      <c r="WAJ348" s="182"/>
      <c r="WAK348" s="182"/>
      <c r="WAL348" s="182"/>
      <c r="WAM348" s="182"/>
      <c r="WAN348" s="182"/>
      <c r="WAO348" s="182"/>
      <c r="WAP348" s="182"/>
      <c r="WAQ348" s="182"/>
      <c r="WAR348" s="182"/>
      <c r="WAS348" s="182"/>
      <c r="WAT348" s="182"/>
      <c r="WAU348" s="182"/>
      <c r="WAV348" s="182"/>
      <c r="WAW348" s="182"/>
      <c r="WAX348" s="182"/>
      <c r="WAY348" s="182"/>
      <c r="WAZ348" s="182"/>
      <c r="WBA348" s="182"/>
      <c r="WBB348" s="182"/>
      <c r="WBC348" s="182"/>
      <c r="WBD348" s="182"/>
      <c r="WBE348" s="182"/>
      <c r="WBF348" s="182"/>
      <c r="WBG348" s="182"/>
      <c r="WBH348" s="182"/>
      <c r="WBI348" s="182"/>
      <c r="WBJ348" s="182"/>
      <c r="WBK348" s="182"/>
      <c r="WBL348" s="182"/>
      <c r="WBM348" s="182"/>
      <c r="WBN348" s="182"/>
      <c r="WBO348" s="182"/>
      <c r="WBP348" s="182"/>
      <c r="WBQ348" s="182"/>
      <c r="WBR348" s="182"/>
      <c r="WBS348" s="182"/>
      <c r="WBT348" s="182"/>
      <c r="WBU348" s="182"/>
      <c r="WBV348" s="182"/>
      <c r="WBW348" s="182"/>
      <c r="WBX348" s="182"/>
      <c r="WBY348" s="182"/>
      <c r="WBZ348" s="182"/>
      <c r="WCA348" s="182"/>
      <c r="WCB348" s="182"/>
      <c r="WCC348" s="182"/>
      <c r="WCD348" s="182"/>
      <c r="WCE348" s="182"/>
      <c r="WCF348" s="182"/>
      <c r="WCG348" s="182"/>
      <c r="WCH348" s="182"/>
      <c r="WCI348" s="182"/>
      <c r="WCJ348" s="182"/>
      <c r="WCK348" s="182"/>
      <c r="WCL348" s="182"/>
      <c r="WCM348" s="182"/>
      <c r="WCN348" s="182"/>
      <c r="WCO348" s="182"/>
      <c r="WCP348" s="182"/>
      <c r="WCQ348" s="182"/>
      <c r="WCR348" s="182"/>
      <c r="WCS348" s="182"/>
      <c r="WCT348" s="182"/>
      <c r="WCU348" s="182"/>
      <c r="WCV348" s="182"/>
      <c r="WCW348" s="182"/>
      <c r="WCX348" s="182"/>
      <c r="WCY348" s="182"/>
      <c r="WCZ348" s="182"/>
      <c r="WDA348" s="182"/>
      <c r="WDB348" s="182"/>
      <c r="WDC348" s="182"/>
      <c r="WDD348" s="182"/>
      <c r="WDE348" s="182"/>
      <c r="WDF348" s="182"/>
      <c r="WDG348" s="182"/>
      <c r="WDH348" s="182"/>
      <c r="WDI348" s="182"/>
      <c r="WDJ348" s="182"/>
      <c r="WDK348" s="182"/>
      <c r="WDL348" s="182"/>
      <c r="WDM348" s="182"/>
      <c r="WDN348" s="182"/>
      <c r="WDO348" s="182"/>
      <c r="WDP348" s="182"/>
      <c r="WDQ348" s="182"/>
      <c r="WDR348" s="182"/>
      <c r="WDS348" s="182"/>
      <c r="WDT348" s="182"/>
      <c r="WDU348" s="182"/>
      <c r="WDV348" s="182"/>
      <c r="WDW348" s="182"/>
      <c r="WDX348" s="182"/>
      <c r="WDY348" s="182"/>
      <c r="WDZ348" s="182"/>
      <c r="WEA348" s="182"/>
      <c r="WEB348" s="182"/>
      <c r="WEC348" s="182"/>
      <c r="WED348" s="182"/>
      <c r="WEE348" s="182"/>
      <c r="WEF348" s="182"/>
      <c r="WEG348" s="182"/>
      <c r="WEH348" s="182"/>
      <c r="WEI348" s="182"/>
      <c r="WEJ348" s="182"/>
      <c r="WEK348" s="182"/>
      <c r="WEL348" s="182"/>
      <c r="WEM348" s="182"/>
      <c r="WEN348" s="182"/>
      <c r="WEO348" s="182"/>
      <c r="WEP348" s="182"/>
      <c r="WEQ348" s="182"/>
      <c r="WER348" s="182"/>
      <c r="WES348" s="182"/>
      <c r="WET348" s="182"/>
      <c r="WEU348" s="182"/>
      <c r="WEV348" s="182"/>
      <c r="WEW348" s="182"/>
      <c r="WEX348" s="182"/>
      <c r="WEY348" s="182"/>
      <c r="WEZ348" s="182"/>
      <c r="WFA348" s="182"/>
      <c r="WFB348" s="182"/>
      <c r="WFC348" s="182"/>
      <c r="WFD348" s="182"/>
      <c r="WFE348" s="182"/>
      <c r="WFF348" s="182"/>
      <c r="WFG348" s="182"/>
      <c r="WFH348" s="182"/>
      <c r="WFI348" s="182"/>
      <c r="WFJ348" s="182"/>
      <c r="WFK348" s="182"/>
      <c r="WFL348" s="182"/>
      <c r="WFM348" s="182"/>
      <c r="WFN348" s="182"/>
      <c r="WFO348" s="182"/>
      <c r="WFP348" s="182"/>
      <c r="WFQ348" s="182"/>
      <c r="WFR348" s="182"/>
      <c r="WFS348" s="182"/>
      <c r="WFT348" s="182"/>
      <c r="WFU348" s="182"/>
      <c r="WFV348" s="182"/>
      <c r="WFW348" s="182"/>
      <c r="WFX348" s="182"/>
      <c r="WFY348" s="182"/>
      <c r="WFZ348" s="182"/>
      <c r="WGA348" s="182"/>
      <c r="WGB348" s="182"/>
      <c r="WGC348" s="182"/>
      <c r="WGD348" s="182"/>
      <c r="WGE348" s="182"/>
      <c r="WGF348" s="182"/>
      <c r="WGG348" s="182"/>
      <c r="WGH348" s="182"/>
      <c r="WGI348" s="182"/>
      <c r="WGJ348" s="182"/>
      <c r="WGK348" s="182"/>
      <c r="WGL348" s="182"/>
      <c r="WGM348" s="182"/>
      <c r="WGN348" s="182"/>
      <c r="WGO348" s="182"/>
      <c r="WGP348" s="182"/>
      <c r="WGQ348" s="182"/>
      <c r="WGR348" s="182"/>
      <c r="WGS348" s="182"/>
      <c r="WGT348" s="182"/>
      <c r="WGU348" s="182"/>
      <c r="WGV348" s="182"/>
      <c r="WGW348" s="182"/>
      <c r="WGX348" s="182"/>
      <c r="WGY348" s="182"/>
      <c r="WGZ348" s="182"/>
      <c r="WHA348" s="182"/>
      <c r="WHB348" s="182"/>
      <c r="WHC348" s="182"/>
      <c r="WHD348" s="182"/>
      <c r="WHE348" s="182"/>
      <c r="WHF348" s="182"/>
      <c r="WHG348" s="182"/>
      <c r="WHH348" s="182"/>
      <c r="WHI348" s="182"/>
      <c r="WHJ348" s="182"/>
      <c r="WHK348" s="182"/>
      <c r="WHL348" s="182"/>
      <c r="WHM348" s="182"/>
      <c r="WHN348" s="182"/>
      <c r="WHO348" s="182"/>
      <c r="WHP348" s="182"/>
      <c r="WHQ348" s="182"/>
      <c r="WHR348" s="182"/>
      <c r="WHS348" s="182"/>
      <c r="WHT348" s="182"/>
      <c r="WHU348" s="182"/>
      <c r="WHV348" s="182"/>
      <c r="WHW348" s="182"/>
      <c r="WHX348" s="182"/>
      <c r="WHY348" s="182"/>
      <c r="WHZ348" s="182"/>
      <c r="WIA348" s="182"/>
      <c r="WIB348" s="182"/>
      <c r="WIC348" s="182"/>
      <c r="WID348" s="182"/>
      <c r="WIE348" s="182"/>
      <c r="WIF348" s="182"/>
      <c r="WIG348" s="182"/>
      <c r="WIH348" s="182"/>
      <c r="WII348" s="182"/>
      <c r="WIJ348" s="182"/>
      <c r="WIK348" s="182"/>
      <c r="WIL348" s="182"/>
      <c r="WIM348" s="182"/>
      <c r="WIN348" s="182"/>
      <c r="WIO348" s="182"/>
      <c r="WIP348" s="182"/>
      <c r="WIQ348" s="182"/>
      <c r="WIR348" s="182"/>
      <c r="WIS348" s="182"/>
      <c r="WIT348" s="182"/>
      <c r="WIU348" s="182"/>
      <c r="WIV348" s="182"/>
      <c r="WIW348" s="182"/>
      <c r="WIX348" s="182"/>
      <c r="WIY348" s="182"/>
      <c r="WIZ348" s="182"/>
      <c r="WJA348" s="182"/>
      <c r="WJB348" s="182"/>
      <c r="WJC348" s="182"/>
      <c r="WJD348" s="182"/>
      <c r="WJE348" s="182"/>
      <c r="WJF348" s="182"/>
      <c r="WJG348" s="182"/>
      <c r="WJH348" s="182"/>
      <c r="WJI348" s="182"/>
      <c r="WJJ348" s="182"/>
      <c r="WJK348" s="182"/>
      <c r="WJL348" s="182"/>
      <c r="WJM348" s="182"/>
      <c r="WJN348" s="182"/>
      <c r="WJO348" s="182"/>
      <c r="WJP348" s="182"/>
      <c r="WJQ348" s="182"/>
      <c r="WJR348" s="182"/>
      <c r="WJS348" s="182"/>
      <c r="WJT348" s="182"/>
      <c r="WJU348" s="182"/>
      <c r="WJV348" s="182"/>
      <c r="WJW348" s="182"/>
      <c r="WJX348" s="182"/>
      <c r="WJY348" s="182"/>
      <c r="WJZ348" s="182"/>
      <c r="WKA348" s="182"/>
      <c r="WKB348" s="182"/>
      <c r="WKC348" s="182"/>
      <c r="WKD348" s="182"/>
      <c r="WKE348" s="182"/>
      <c r="WKF348" s="182"/>
      <c r="WKG348" s="182"/>
      <c r="WKH348" s="182"/>
      <c r="WKI348" s="182"/>
      <c r="WKJ348" s="182"/>
      <c r="WKK348" s="182"/>
      <c r="WKL348" s="182"/>
      <c r="WKM348" s="182"/>
      <c r="WKN348" s="182"/>
      <c r="WKO348" s="182"/>
      <c r="WKP348" s="182"/>
      <c r="WKQ348" s="182"/>
      <c r="WKR348" s="182"/>
      <c r="WKS348" s="182"/>
      <c r="WKT348" s="182"/>
      <c r="WKU348" s="182"/>
      <c r="WKV348" s="182"/>
      <c r="WKW348" s="182"/>
      <c r="WKX348" s="182"/>
      <c r="WKY348" s="182"/>
      <c r="WKZ348" s="182"/>
      <c r="WLA348" s="182"/>
      <c r="WLB348" s="182"/>
      <c r="WLC348" s="182"/>
      <c r="WLD348" s="182"/>
      <c r="WLE348" s="182"/>
      <c r="WLF348" s="182"/>
      <c r="WLG348" s="182"/>
      <c r="WLH348" s="182"/>
      <c r="WLI348" s="182"/>
      <c r="WLJ348" s="182"/>
      <c r="WLK348" s="182"/>
      <c r="WLL348" s="182"/>
      <c r="WLM348" s="182"/>
      <c r="WLN348" s="182"/>
      <c r="WLO348" s="182"/>
      <c r="WLP348" s="182"/>
      <c r="WLQ348" s="182"/>
      <c r="WLR348" s="182"/>
      <c r="WLS348" s="182"/>
      <c r="WLT348" s="182"/>
      <c r="WLU348" s="182"/>
      <c r="WLV348" s="182"/>
      <c r="WLW348" s="182"/>
      <c r="WLX348" s="182"/>
      <c r="WLY348" s="182"/>
      <c r="WLZ348" s="182"/>
      <c r="WMA348" s="182"/>
      <c r="WMB348" s="182"/>
      <c r="WMC348" s="182"/>
      <c r="WMD348" s="182"/>
      <c r="WME348" s="182"/>
      <c r="WMF348" s="182"/>
      <c r="WMG348" s="182"/>
      <c r="WMH348" s="182"/>
      <c r="WMI348" s="182"/>
      <c r="WMJ348" s="182"/>
      <c r="WMK348" s="182"/>
      <c r="WML348" s="182"/>
      <c r="WMM348" s="182"/>
      <c r="WMN348" s="182"/>
      <c r="WMO348" s="182"/>
      <c r="WMP348" s="182"/>
      <c r="WMQ348" s="182"/>
      <c r="WMR348" s="182"/>
      <c r="WMS348" s="182"/>
      <c r="WMT348" s="182"/>
      <c r="WMU348" s="182"/>
      <c r="WMV348" s="182"/>
      <c r="WMW348" s="182"/>
      <c r="WMX348" s="182"/>
      <c r="WMY348" s="182"/>
      <c r="WMZ348" s="182"/>
      <c r="WNA348" s="182"/>
      <c r="WNB348" s="182"/>
      <c r="WNC348" s="182"/>
      <c r="WND348" s="182"/>
      <c r="WNE348" s="182"/>
      <c r="WNF348" s="182"/>
      <c r="WNG348" s="182"/>
      <c r="WNH348" s="182"/>
      <c r="WNI348" s="182"/>
      <c r="WNJ348" s="182"/>
      <c r="WNK348" s="182"/>
      <c r="WNL348" s="182"/>
      <c r="WNM348" s="182"/>
      <c r="WNN348" s="182"/>
      <c r="WNO348" s="182"/>
      <c r="WNP348" s="182"/>
      <c r="WNQ348" s="182"/>
      <c r="WNR348" s="182"/>
      <c r="WNS348" s="182"/>
      <c r="WNT348" s="182"/>
      <c r="WNU348" s="182"/>
      <c r="WNV348" s="182"/>
      <c r="WNW348" s="182"/>
      <c r="WNX348" s="182"/>
      <c r="WNY348" s="182"/>
      <c r="WNZ348" s="182"/>
      <c r="WOA348" s="182"/>
      <c r="WOB348" s="182"/>
      <c r="WOC348" s="182"/>
      <c r="WOD348" s="182"/>
      <c r="WOE348" s="182"/>
      <c r="WOF348" s="182"/>
      <c r="WOG348" s="182"/>
      <c r="WOH348" s="182"/>
      <c r="WOI348" s="182"/>
      <c r="WOJ348" s="182"/>
      <c r="WOK348" s="182"/>
      <c r="WOL348" s="182"/>
      <c r="WOM348" s="182"/>
      <c r="WON348" s="182"/>
      <c r="WOO348" s="182"/>
      <c r="WOP348" s="182"/>
      <c r="WOQ348" s="182"/>
      <c r="WOR348" s="182"/>
      <c r="WOS348" s="182"/>
      <c r="WOT348" s="182"/>
      <c r="WOU348" s="182"/>
      <c r="WOV348" s="182"/>
      <c r="WOW348" s="182"/>
      <c r="WOX348" s="182"/>
      <c r="WOY348" s="182"/>
      <c r="WOZ348" s="182"/>
      <c r="WPA348" s="182"/>
      <c r="WPB348" s="182"/>
      <c r="WPC348" s="182"/>
      <c r="WPD348" s="182"/>
      <c r="WPE348" s="182"/>
      <c r="WPF348" s="182"/>
      <c r="WPG348" s="182"/>
      <c r="WPH348" s="182"/>
      <c r="WPI348" s="182"/>
      <c r="WPJ348" s="182"/>
      <c r="WPK348" s="182"/>
      <c r="WPL348" s="182"/>
      <c r="WPM348" s="182"/>
      <c r="WPN348" s="182"/>
      <c r="WPO348" s="182"/>
      <c r="WPP348" s="182"/>
      <c r="WPQ348" s="182"/>
      <c r="WPR348" s="182"/>
      <c r="WPS348" s="182"/>
      <c r="WPT348" s="182"/>
      <c r="WPU348" s="182"/>
      <c r="WPV348" s="182"/>
      <c r="WPW348" s="182"/>
      <c r="WPX348" s="182"/>
      <c r="WPY348" s="182"/>
      <c r="WPZ348" s="182"/>
      <c r="WQA348" s="182"/>
      <c r="WQB348" s="182"/>
      <c r="WQC348" s="182"/>
      <c r="WQD348" s="182"/>
      <c r="WQE348" s="182"/>
      <c r="WQF348" s="182"/>
      <c r="WQG348" s="182"/>
      <c r="WQH348" s="182"/>
      <c r="WQI348" s="182"/>
      <c r="WQJ348" s="182"/>
      <c r="WQK348" s="182"/>
      <c r="WQL348" s="182"/>
      <c r="WQM348" s="182"/>
      <c r="WQN348" s="182"/>
      <c r="WQO348" s="182"/>
      <c r="WQP348" s="182"/>
      <c r="WQQ348" s="182"/>
      <c r="WQR348" s="182"/>
      <c r="WQS348" s="182"/>
      <c r="WQT348" s="182"/>
      <c r="WQU348" s="182"/>
      <c r="WQV348" s="182"/>
      <c r="WQW348" s="182"/>
      <c r="WQX348" s="182"/>
      <c r="WQY348" s="182"/>
      <c r="WQZ348" s="182"/>
      <c r="WRA348" s="182"/>
      <c r="WRB348" s="182"/>
      <c r="WRC348" s="182"/>
      <c r="WRD348" s="182"/>
      <c r="WRE348" s="182"/>
      <c r="WRF348" s="182"/>
      <c r="WRG348" s="182"/>
      <c r="WRH348" s="182"/>
      <c r="WRI348" s="182"/>
      <c r="WRJ348" s="182"/>
      <c r="WRK348" s="182"/>
      <c r="WRL348" s="182"/>
      <c r="WRM348" s="182"/>
      <c r="WRN348" s="182"/>
      <c r="WRO348" s="182"/>
      <c r="WRP348" s="182"/>
      <c r="WRQ348" s="182"/>
      <c r="WRR348" s="182"/>
      <c r="WRS348" s="182"/>
      <c r="WRT348" s="182"/>
      <c r="WRU348" s="182"/>
      <c r="WRV348" s="182"/>
      <c r="WRW348" s="182"/>
      <c r="WRX348" s="182"/>
      <c r="WRY348" s="182"/>
      <c r="WRZ348" s="182"/>
      <c r="WSA348" s="182"/>
      <c r="WSB348" s="182"/>
      <c r="WSC348" s="182"/>
      <c r="WSD348" s="182"/>
      <c r="WSE348" s="182"/>
      <c r="WSF348" s="182"/>
      <c r="WSG348" s="182"/>
      <c r="WSH348" s="182"/>
      <c r="WSI348" s="182"/>
      <c r="WSJ348" s="182"/>
      <c r="WSK348" s="182"/>
      <c r="WSL348" s="182"/>
      <c r="WSM348" s="182"/>
      <c r="WSN348" s="182"/>
      <c r="WSO348" s="182"/>
      <c r="WSP348" s="182"/>
      <c r="WSQ348" s="182"/>
      <c r="WSR348" s="182"/>
      <c r="WSS348" s="182"/>
      <c r="WST348" s="182"/>
      <c r="WSU348" s="182"/>
      <c r="WSV348" s="182"/>
      <c r="WSW348" s="182"/>
      <c r="WSX348" s="182"/>
      <c r="WSY348" s="182"/>
      <c r="WSZ348" s="182"/>
      <c r="WTA348" s="182"/>
      <c r="WTB348" s="182"/>
      <c r="WTC348" s="182"/>
      <c r="WTD348" s="182"/>
      <c r="WTE348" s="182"/>
      <c r="WTF348" s="182"/>
      <c r="WTG348" s="182"/>
      <c r="WTH348" s="182"/>
      <c r="WTI348" s="182"/>
      <c r="WTJ348" s="182"/>
      <c r="WTK348" s="182"/>
      <c r="WTL348" s="182"/>
      <c r="WTM348" s="182"/>
      <c r="WTN348" s="182"/>
      <c r="WTO348" s="182"/>
      <c r="WTP348" s="182"/>
      <c r="WTQ348" s="182"/>
      <c r="WTR348" s="182"/>
      <c r="WTS348" s="182"/>
      <c r="WTT348" s="182"/>
      <c r="WTU348" s="182"/>
      <c r="WTV348" s="182"/>
      <c r="WTW348" s="182"/>
      <c r="WTX348" s="182"/>
      <c r="WTY348" s="182"/>
      <c r="WTZ348" s="182"/>
      <c r="WUA348" s="182"/>
      <c r="WUB348" s="182"/>
      <c r="WUC348" s="182"/>
      <c r="WUD348" s="182"/>
      <c r="WUE348" s="182"/>
      <c r="WUF348" s="182"/>
      <c r="WUG348" s="182"/>
      <c r="WUH348" s="182"/>
      <c r="WUI348" s="182"/>
      <c r="WUJ348" s="182"/>
      <c r="WUK348" s="182"/>
      <c r="WUL348" s="182"/>
      <c r="WUM348" s="182"/>
      <c r="WUN348" s="182"/>
      <c r="WUO348" s="182"/>
      <c r="WUP348" s="182"/>
      <c r="WUQ348" s="182"/>
      <c r="WUR348" s="182"/>
      <c r="WUS348" s="182"/>
      <c r="WUT348" s="182"/>
      <c r="WUU348" s="182"/>
      <c r="WUV348" s="182"/>
      <c r="WUW348" s="182"/>
      <c r="WUX348" s="182"/>
      <c r="WUY348" s="182"/>
      <c r="WUZ348" s="182"/>
      <c r="WVA348" s="182"/>
      <c r="WVB348" s="182"/>
      <c r="WVC348" s="182"/>
      <c r="WVD348" s="182"/>
      <c r="WVE348" s="182"/>
      <c r="WVF348" s="182"/>
      <c r="WVG348" s="182"/>
      <c r="WVH348" s="182"/>
      <c r="WVI348" s="182"/>
      <c r="WVJ348" s="182"/>
      <c r="WVK348" s="182"/>
      <c r="WVL348" s="182"/>
      <c r="WVM348" s="182"/>
      <c r="WVN348" s="182"/>
      <c r="WVO348" s="182"/>
      <c r="WVP348" s="182"/>
      <c r="WVQ348" s="182"/>
      <c r="WVR348" s="182"/>
      <c r="WVS348" s="182"/>
      <c r="WVT348" s="182"/>
      <c r="WVU348" s="182"/>
      <c r="WVV348" s="182"/>
      <c r="WVW348" s="182"/>
      <c r="WVX348" s="182"/>
      <c r="WVY348" s="182"/>
      <c r="WVZ348" s="182"/>
      <c r="WWA348" s="182"/>
      <c r="WWB348" s="182"/>
      <c r="WWC348" s="182"/>
      <c r="WWD348" s="182"/>
      <c r="WWE348" s="182"/>
      <c r="WWF348" s="182"/>
      <c r="WWG348" s="182"/>
      <c r="WWH348" s="182"/>
      <c r="WWI348" s="182"/>
      <c r="WWJ348" s="182"/>
      <c r="WWK348" s="182"/>
      <c r="WWL348" s="182"/>
      <c r="WWM348" s="182"/>
      <c r="WWN348" s="182"/>
      <c r="WWO348" s="182"/>
      <c r="WWP348" s="182"/>
      <c r="WWQ348" s="182"/>
      <c r="WWR348" s="182"/>
      <c r="WWS348" s="182"/>
      <c r="WWT348" s="182"/>
      <c r="WWU348" s="182"/>
      <c r="WWV348" s="182"/>
      <c r="WWW348" s="182"/>
      <c r="WWX348" s="182"/>
      <c r="WWY348" s="182"/>
      <c r="WWZ348" s="182"/>
      <c r="WXA348" s="182"/>
      <c r="WXB348" s="182"/>
      <c r="WXC348" s="182"/>
      <c r="WXD348" s="182"/>
      <c r="WXE348" s="182"/>
      <c r="WXF348" s="182"/>
      <c r="WXG348" s="182"/>
      <c r="WXH348" s="182"/>
      <c r="WXI348" s="182"/>
      <c r="WXJ348" s="182"/>
      <c r="WXK348" s="182"/>
      <c r="WXL348" s="182"/>
      <c r="WXM348" s="182"/>
      <c r="WXN348" s="182"/>
      <c r="WXO348" s="182"/>
      <c r="WXP348" s="182"/>
      <c r="WXQ348" s="182"/>
      <c r="WXR348" s="182"/>
      <c r="WXS348" s="182"/>
      <c r="WXT348" s="182"/>
      <c r="WXU348" s="182"/>
      <c r="WXV348" s="182"/>
      <c r="WXW348" s="182"/>
      <c r="WXX348" s="182"/>
      <c r="WXY348" s="182"/>
      <c r="WXZ348" s="182"/>
      <c r="WYA348" s="182"/>
      <c r="WYB348" s="182"/>
      <c r="WYC348" s="182"/>
      <c r="WYD348" s="182"/>
      <c r="WYE348" s="182"/>
      <c r="WYF348" s="182"/>
      <c r="WYG348" s="182"/>
      <c r="WYH348" s="182"/>
      <c r="WYI348" s="182"/>
      <c r="WYJ348" s="182"/>
      <c r="WYK348" s="182"/>
      <c r="WYL348" s="182"/>
      <c r="WYM348" s="182"/>
      <c r="WYN348" s="182"/>
      <c r="WYO348" s="182"/>
      <c r="WYP348" s="182"/>
      <c r="WYQ348" s="182"/>
      <c r="WYR348" s="182"/>
      <c r="WYS348" s="182"/>
      <c r="WYT348" s="182"/>
      <c r="WYU348" s="182"/>
      <c r="WYV348" s="182"/>
      <c r="WYW348" s="182"/>
    </row>
    <row r="349" spans="2:16221" s="183" customFormat="1" x14ac:dyDescent="0.25">
      <c r="B349" s="174"/>
      <c r="C349" s="174"/>
      <c r="D349" s="190"/>
      <c r="E349" s="190"/>
      <c r="F349" s="190"/>
      <c r="G349" s="190"/>
      <c r="H349" s="190"/>
      <c r="I349" s="190"/>
      <c r="J349" s="190"/>
      <c r="K349" s="190"/>
      <c r="L349" s="190"/>
      <c r="M349" s="190"/>
      <c r="N349" s="190"/>
      <c r="O349" s="190"/>
      <c r="P349" s="190"/>
      <c r="Q349" s="190"/>
      <c r="R349" s="190"/>
      <c r="S349" s="190"/>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c r="FS349" s="182"/>
      <c r="FT349" s="182"/>
      <c r="FU349" s="182"/>
      <c r="FV349" s="182"/>
      <c r="FW349" s="182"/>
      <c r="FX349" s="182"/>
      <c r="FY349" s="182"/>
      <c r="FZ349" s="182"/>
      <c r="GA349" s="182"/>
      <c r="GB349" s="182"/>
      <c r="GC349" s="182"/>
      <c r="GD349" s="182"/>
      <c r="GE349" s="182"/>
      <c r="GF349" s="182"/>
      <c r="GG349" s="182"/>
      <c r="GH349" s="182"/>
      <c r="GI349" s="182"/>
      <c r="GJ349" s="182"/>
      <c r="GK349" s="182"/>
      <c r="GL349" s="182"/>
      <c r="GM349" s="182"/>
      <c r="GN349" s="182"/>
      <c r="GO349" s="182"/>
      <c r="GP349" s="182"/>
      <c r="GQ349" s="182"/>
      <c r="GR349" s="182"/>
      <c r="GS349" s="182"/>
      <c r="GT349" s="182"/>
      <c r="GU349" s="182"/>
      <c r="GV349" s="182"/>
      <c r="GW349" s="182"/>
      <c r="GX349" s="182"/>
      <c r="GY349" s="182"/>
      <c r="GZ349" s="182"/>
      <c r="HA349" s="182"/>
      <c r="HB349" s="182"/>
      <c r="HC349" s="182"/>
      <c r="HD349" s="182"/>
      <c r="HE349" s="182"/>
      <c r="HF349" s="182"/>
      <c r="HG349" s="182"/>
      <c r="HH349" s="182"/>
      <c r="HI349" s="182"/>
      <c r="HJ349" s="182"/>
      <c r="HK349" s="182"/>
      <c r="HL349" s="182"/>
      <c r="HM349" s="182"/>
      <c r="HN349" s="182"/>
      <c r="HO349" s="182"/>
      <c r="HP349" s="182"/>
      <c r="HQ349" s="182"/>
      <c r="HR349" s="182"/>
      <c r="HS349" s="182"/>
      <c r="HT349" s="182"/>
      <c r="HU349" s="182"/>
      <c r="HV349" s="182"/>
      <c r="HW349" s="182"/>
      <c r="HX349" s="182"/>
      <c r="HY349" s="182"/>
      <c r="HZ349" s="182"/>
      <c r="IA349" s="182"/>
      <c r="IB349" s="182"/>
      <c r="IC349" s="182"/>
      <c r="ID349" s="182"/>
      <c r="IE349" s="182"/>
      <c r="IF349" s="182"/>
      <c r="IG349" s="182"/>
      <c r="IH349" s="182"/>
      <c r="II349" s="182"/>
      <c r="IJ349" s="182"/>
      <c r="IK349" s="182"/>
      <c r="IL349" s="182"/>
      <c r="IM349" s="182"/>
      <c r="IN349" s="182"/>
      <c r="IO349" s="182"/>
      <c r="IP349" s="182"/>
      <c r="IQ349" s="182"/>
      <c r="IR349" s="182"/>
      <c r="IS349" s="182"/>
      <c r="IT349" s="182"/>
      <c r="IU349" s="182"/>
      <c r="IV349" s="182"/>
      <c r="IW349" s="182"/>
      <c r="IX349" s="182"/>
      <c r="IY349" s="182"/>
      <c r="IZ349" s="182"/>
      <c r="JA349" s="182"/>
      <c r="JB349" s="182"/>
      <c r="JC349" s="182"/>
      <c r="JD349" s="182"/>
      <c r="JE349" s="182"/>
      <c r="JF349" s="182"/>
      <c r="JG349" s="182"/>
      <c r="JH349" s="182"/>
      <c r="JI349" s="182"/>
      <c r="JJ349" s="182"/>
      <c r="JK349" s="182"/>
      <c r="JL349" s="182"/>
      <c r="JM349" s="182"/>
      <c r="JN349" s="182"/>
      <c r="JO349" s="182"/>
      <c r="JP349" s="182"/>
      <c r="JQ349" s="182"/>
      <c r="JR349" s="182"/>
      <c r="JS349" s="182"/>
      <c r="JT349" s="182"/>
      <c r="JU349" s="182"/>
      <c r="JV349" s="182"/>
      <c r="JW349" s="182"/>
      <c r="JX349" s="182"/>
      <c r="JY349" s="182"/>
      <c r="JZ349" s="182"/>
      <c r="KA349" s="182"/>
      <c r="KB349" s="182"/>
      <c r="KC349" s="182"/>
      <c r="KD349" s="182"/>
      <c r="KE349" s="182"/>
      <c r="KF349" s="182"/>
      <c r="KG349" s="182"/>
      <c r="KH349" s="182"/>
      <c r="KI349" s="182"/>
      <c r="KJ349" s="182"/>
      <c r="KK349" s="182"/>
      <c r="KL349" s="182"/>
      <c r="KM349" s="182"/>
      <c r="KN349" s="182"/>
      <c r="KO349" s="182"/>
      <c r="KP349" s="182"/>
      <c r="KQ349" s="182"/>
      <c r="KR349" s="182"/>
      <c r="KS349" s="182"/>
      <c r="KT349" s="182"/>
      <c r="KU349" s="182"/>
      <c r="KV349" s="182"/>
      <c r="KW349" s="182"/>
      <c r="KX349" s="182"/>
      <c r="KY349" s="182"/>
      <c r="KZ349" s="182"/>
      <c r="LA349" s="182"/>
      <c r="LB349" s="182"/>
      <c r="LC349" s="182"/>
      <c r="LD349" s="182"/>
      <c r="LE349" s="182"/>
      <c r="LF349" s="182"/>
      <c r="LG349" s="182"/>
      <c r="LH349" s="182"/>
      <c r="LI349" s="182"/>
      <c r="LJ349" s="182"/>
      <c r="LK349" s="182"/>
      <c r="LL349" s="182"/>
      <c r="LM349" s="182"/>
      <c r="LN349" s="182"/>
      <c r="LO349" s="182"/>
      <c r="LP349" s="182"/>
      <c r="LQ349" s="182"/>
      <c r="LR349" s="182"/>
      <c r="LS349" s="182"/>
      <c r="LT349" s="182"/>
      <c r="LU349" s="182"/>
      <c r="LV349" s="182"/>
      <c r="LW349" s="182"/>
      <c r="LX349" s="182"/>
      <c r="LY349" s="182"/>
      <c r="LZ349" s="182"/>
      <c r="MA349" s="182"/>
      <c r="MB349" s="182"/>
      <c r="MC349" s="182"/>
      <c r="MD349" s="182"/>
      <c r="ME349" s="182"/>
      <c r="MF349" s="182"/>
      <c r="MG349" s="182"/>
      <c r="MH349" s="182"/>
      <c r="MI349" s="182"/>
      <c r="MJ349" s="182"/>
      <c r="MK349" s="182"/>
      <c r="ML349" s="182"/>
      <c r="MM349" s="182"/>
      <c r="MN349" s="182"/>
      <c r="MO349" s="182"/>
      <c r="MP349" s="182"/>
      <c r="MQ349" s="182"/>
      <c r="MR349" s="182"/>
      <c r="MS349" s="182"/>
      <c r="MT349" s="182"/>
      <c r="MU349" s="182"/>
      <c r="MV349" s="182"/>
      <c r="MW349" s="182"/>
      <c r="MX349" s="182"/>
      <c r="MY349" s="182"/>
      <c r="MZ349" s="182"/>
      <c r="NA349" s="182"/>
      <c r="NB349" s="182"/>
      <c r="NC349" s="182"/>
      <c r="ND349" s="182"/>
      <c r="NE349" s="182"/>
      <c r="NF349" s="182"/>
      <c r="NG349" s="182"/>
      <c r="NH349" s="182"/>
      <c r="NI349" s="182"/>
      <c r="NJ349" s="182"/>
      <c r="NK349" s="182"/>
      <c r="NL349" s="182"/>
      <c r="NM349" s="182"/>
      <c r="NN349" s="182"/>
      <c r="NO349" s="182"/>
      <c r="NP349" s="182"/>
      <c r="NQ349" s="182"/>
      <c r="NR349" s="182"/>
      <c r="NS349" s="182"/>
      <c r="NT349" s="182"/>
      <c r="NU349" s="182"/>
      <c r="NV349" s="182"/>
      <c r="NW349" s="182"/>
      <c r="NX349" s="182"/>
      <c r="NY349" s="182"/>
      <c r="NZ349" s="182"/>
      <c r="OA349" s="182"/>
      <c r="OB349" s="182"/>
      <c r="OC349" s="182"/>
      <c r="OD349" s="182"/>
      <c r="OE349" s="182"/>
      <c r="OF349" s="182"/>
      <c r="OG349" s="182"/>
      <c r="OH349" s="182"/>
      <c r="OI349" s="182"/>
      <c r="OJ349" s="182"/>
      <c r="OK349" s="182"/>
      <c r="OL349" s="182"/>
      <c r="OM349" s="182"/>
      <c r="ON349" s="182"/>
      <c r="OO349" s="182"/>
      <c r="OP349" s="182"/>
      <c r="OQ349" s="182"/>
      <c r="OR349" s="182"/>
      <c r="OS349" s="182"/>
      <c r="OT349" s="182"/>
      <c r="OU349" s="182"/>
      <c r="OV349" s="182"/>
      <c r="OW349" s="182"/>
      <c r="OX349" s="182"/>
      <c r="OY349" s="182"/>
      <c r="OZ349" s="182"/>
      <c r="PA349" s="182"/>
      <c r="PB349" s="182"/>
      <c r="PC349" s="182"/>
      <c r="PD349" s="182"/>
      <c r="PE349" s="182"/>
      <c r="PF349" s="182"/>
      <c r="PG349" s="182"/>
      <c r="PH349" s="182"/>
      <c r="PI349" s="182"/>
      <c r="PJ349" s="182"/>
      <c r="PK349" s="182"/>
      <c r="PL349" s="182"/>
      <c r="PM349" s="182"/>
      <c r="PN349" s="182"/>
      <c r="PO349" s="182"/>
      <c r="PP349" s="182"/>
      <c r="PQ349" s="182"/>
      <c r="PR349" s="182"/>
      <c r="PS349" s="182"/>
      <c r="PT349" s="182"/>
      <c r="PU349" s="182"/>
      <c r="PV349" s="182"/>
      <c r="PW349" s="182"/>
      <c r="PX349" s="182"/>
      <c r="PY349" s="182"/>
      <c r="PZ349" s="182"/>
      <c r="QA349" s="182"/>
      <c r="QB349" s="182"/>
      <c r="QC349" s="182"/>
      <c r="QD349" s="182"/>
      <c r="QE349" s="182"/>
      <c r="QF349" s="182"/>
      <c r="QG349" s="182"/>
      <c r="QH349" s="182"/>
      <c r="QI349" s="182"/>
      <c r="QJ349" s="182"/>
      <c r="QK349" s="182"/>
      <c r="QL349" s="182"/>
      <c r="QM349" s="182"/>
      <c r="QN349" s="182"/>
      <c r="QO349" s="182"/>
      <c r="QP349" s="182"/>
      <c r="QQ349" s="182"/>
      <c r="QR349" s="182"/>
      <c r="QS349" s="182"/>
      <c r="QT349" s="182"/>
      <c r="QU349" s="182"/>
      <c r="QV349" s="182"/>
      <c r="QW349" s="182"/>
      <c r="QX349" s="182"/>
      <c r="QY349" s="182"/>
      <c r="QZ349" s="182"/>
      <c r="RA349" s="182"/>
      <c r="RB349" s="182"/>
      <c r="RC349" s="182"/>
      <c r="RD349" s="182"/>
      <c r="RE349" s="182"/>
      <c r="RF349" s="182"/>
      <c r="RG349" s="182"/>
      <c r="RH349" s="182"/>
      <c r="RI349" s="182"/>
      <c r="RJ349" s="182"/>
      <c r="RK349" s="182"/>
      <c r="RL349" s="182"/>
      <c r="RM349" s="182"/>
      <c r="RN349" s="182"/>
      <c r="RO349" s="182"/>
      <c r="RP349" s="182"/>
      <c r="RQ349" s="182"/>
      <c r="RR349" s="182"/>
      <c r="RS349" s="182"/>
      <c r="RT349" s="182"/>
      <c r="RU349" s="182"/>
      <c r="RV349" s="182"/>
      <c r="RW349" s="182"/>
      <c r="RX349" s="182"/>
      <c r="RY349" s="182"/>
      <c r="RZ349" s="182"/>
      <c r="SA349" s="182"/>
      <c r="SB349" s="182"/>
      <c r="SC349" s="182"/>
      <c r="SD349" s="182"/>
      <c r="SE349" s="182"/>
      <c r="SF349" s="182"/>
      <c r="SG349" s="182"/>
      <c r="SH349" s="182"/>
      <c r="SI349" s="182"/>
      <c r="SJ349" s="182"/>
      <c r="SK349" s="182"/>
      <c r="SL349" s="182"/>
      <c r="SM349" s="182"/>
      <c r="SN349" s="182"/>
      <c r="SO349" s="182"/>
      <c r="SP349" s="182"/>
      <c r="SQ349" s="182"/>
      <c r="SR349" s="182"/>
      <c r="SS349" s="182"/>
      <c r="ST349" s="182"/>
      <c r="SU349" s="182"/>
      <c r="SV349" s="182"/>
      <c r="SW349" s="182"/>
      <c r="SX349" s="182"/>
      <c r="SY349" s="182"/>
      <c r="SZ349" s="182"/>
      <c r="TA349" s="182"/>
      <c r="TB349" s="182"/>
      <c r="TC349" s="182"/>
      <c r="TD349" s="182"/>
      <c r="TE349" s="182"/>
      <c r="TF349" s="182"/>
      <c r="TG349" s="182"/>
      <c r="TH349" s="182"/>
      <c r="TI349" s="182"/>
      <c r="TJ349" s="182"/>
      <c r="TK349" s="182"/>
      <c r="TL349" s="182"/>
      <c r="TM349" s="182"/>
      <c r="TN349" s="182"/>
      <c r="TO349" s="182"/>
      <c r="TP349" s="182"/>
      <c r="TQ349" s="182"/>
      <c r="TR349" s="182"/>
      <c r="TS349" s="182"/>
      <c r="TT349" s="182"/>
      <c r="TU349" s="182"/>
      <c r="TV349" s="182"/>
      <c r="TW349" s="182"/>
      <c r="TX349" s="182"/>
      <c r="TY349" s="182"/>
      <c r="TZ349" s="182"/>
      <c r="UA349" s="182"/>
      <c r="UB349" s="182"/>
      <c r="UC349" s="182"/>
      <c r="UD349" s="182"/>
      <c r="UE349" s="182"/>
      <c r="UF349" s="182"/>
      <c r="UG349" s="182"/>
      <c r="UH349" s="182"/>
      <c r="UI349" s="182"/>
      <c r="UJ349" s="182"/>
      <c r="UK349" s="182"/>
      <c r="UL349" s="182"/>
      <c r="UM349" s="182"/>
      <c r="UN349" s="182"/>
      <c r="UO349" s="182"/>
      <c r="UP349" s="182"/>
      <c r="UQ349" s="182"/>
      <c r="UR349" s="182"/>
      <c r="US349" s="182"/>
      <c r="UT349" s="182"/>
      <c r="UU349" s="182"/>
      <c r="UV349" s="182"/>
      <c r="UW349" s="182"/>
      <c r="UX349" s="182"/>
      <c r="UY349" s="182"/>
      <c r="UZ349" s="182"/>
      <c r="VA349" s="182"/>
      <c r="VB349" s="182"/>
      <c r="VC349" s="182"/>
      <c r="VD349" s="182"/>
      <c r="VE349" s="182"/>
      <c r="VF349" s="182"/>
      <c r="VG349" s="182"/>
      <c r="VH349" s="182"/>
      <c r="VI349" s="182"/>
      <c r="VJ349" s="182"/>
      <c r="VK349" s="182"/>
      <c r="VL349" s="182"/>
      <c r="VM349" s="182"/>
      <c r="VN349" s="182"/>
      <c r="VO349" s="182"/>
      <c r="VP349" s="182"/>
      <c r="VQ349" s="182"/>
      <c r="VR349" s="182"/>
      <c r="VS349" s="182"/>
      <c r="VT349" s="182"/>
      <c r="VU349" s="182"/>
      <c r="VV349" s="182"/>
      <c r="VW349" s="182"/>
      <c r="VX349" s="182"/>
      <c r="VY349" s="182"/>
      <c r="VZ349" s="182"/>
      <c r="WA349" s="182"/>
      <c r="WB349" s="182"/>
      <c r="WC349" s="182"/>
      <c r="WD349" s="182"/>
      <c r="WE349" s="182"/>
      <c r="WF349" s="182"/>
      <c r="WG349" s="182"/>
      <c r="WH349" s="182"/>
      <c r="WI349" s="182"/>
      <c r="WJ349" s="182"/>
      <c r="WK349" s="182"/>
      <c r="WL349" s="182"/>
      <c r="WM349" s="182"/>
      <c r="WN349" s="182"/>
      <c r="WO349" s="182"/>
      <c r="WP349" s="182"/>
      <c r="WQ349" s="182"/>
      <c r="WR349" s="182"/>
      <c r="WS349" s="182"/>
      <c r="WT349" s="182"/>
      <c r="WU349" s="182"/>
      <c r="WV349" s="182"/>
      <c r="WW349" s="182"/>
      <c r="WX349" s="182"/>
      <c r="WY349" s="182"/>
      <c r="WZ349" s="182"/>
      <c r="XA349" s="182"/>
      <c r="XB349" s="182"/>
      <c r="XC349" s="182"/>
      <c r="XD349" s="182"/>
      <c r="XE349" s="182"/>
      <c r="XF349" s="182"/>
      <c r="XG349" s="182"/>
      <c r="XH349" s="182"/>
      <c r="XI349" s="182"/>
      <c r="XJ349" s="182"/>
      <c r="XK349" s="182"/>
      <c r="XL349" s="182"/>
      <c r="XM349" s="182"/>
      <c r="XN349" s="182"/>
      <c r="XO349" s="182"/>
      <c r="XP349" s="182"/>
      <c r="XQ349" s="182"/>
      <c r="XR349" s="182"/>
      <c r="XS349" s="182"/>
      <c r="XT349" s="182"/>
      <c r="XU349" s="182"/>
      <c r="XV349" s="182"/>
      <c r="XW349" s="182"/>
      <c r="XX349" s="182"/>
      <c r="XY349" s="182"/>
      <c r="XZ349" s="182"/>
      <c r="YA349" s="182"/>
      <c r="YB349" s="182"/>
      <c r="YC349" s="182"/>
      <c r="YD349" s="182"/>
      <c r="YE349" s="182"/>
      <c r="YF349" s="182"/>
      <c r="YG349" s="182"/>
      <c r="YH349" s="182"/>
      <c r="YI349" s="182"/>
      <c r="YJ349" s="182"/>
      <c r="YK349" s="182"/>
      <c r="YL349" s="182"/>
      <c r="YM349" s="182"/>
      <c r="YN349" s="182"/>
      <c r="YO349" s="182"/>
      <c r="YP349" s="182"/>
      <c r="YQ349" s="182"/>
      <c r="YR349" s="182"/>
      <c r="YS349" s="182"/>
      <c r="YT349" s="182"/>
      <c r="YU349" s="182"/>
      <c r="YV349" s="182"/>
      <c r="YW349" s="182"/>
      <c r="YX349" s="182"/>
      <c r="YY349" s="182"/>
      <c r="YZ349" s="182"/>
      <c r="ZA349" s="182"/>
      <c r="ZB349" s="182"/>
      <c r="ZC349" s="182"/>
      <c r="ZD349" s="182"/>
      <c r="ZE349" s="182"/>
      <c r="ZF349" s="182"/>
      <c r="ZG349" s="182"/>
      <c r="ZH349" s="182"/>
      <c r="ZI349" s="182"/>
      <c r="ZJ349" s="182"/>
      <c r="ZK349" s="182"/>
      <c r="ZL349" s="182"/>
      <c r="ZM349" s="182"/>
      <c r="ZN349" s="182"/>
      <c r="ZO349" s="182"/>
      <c r="ZP349" s="182"/>
      <c r="ZQ349" s="182"/>
      <c r="ZR349" s="182"/>
      <c r="ZS349" s="182"/>
      <c r="ZT349" s="182"/>
      <c r="ZU349" s="182"/>
      <c r="ZV349" s="182"/>
      <c r="ZW349" s="182"/>
      <c r="ZX349" s="182"/>
      <c r="ZY349" s="182"/>
      <c r="ZZ349" s="182"/>
      <c r="AAA349" s="182"/>
      <c r="AAB349" s="182"/>
      <c r="AAC349" s="182"/>
      <c r="AAD349" s="182"/>
      <c r="AAE349" s="182"/>
      <c r="AAF349" s="182"/>
      <c r="AAG349" s="182"/>
      <c r="AAH349" s="182"/>
      <c r="AAI349" s="182"/>
      <c r="AAJ349" s="182"/>
      <c r="AAK349" s="182"/>
      <c r="AAL349" s="182"/>
      <c r="AAM349" s="182"/>
      <c r="AAN349" s="182"/>
      <c r="AAO349" s="182"/>
      <c r="AAP349" s="182"/>
      <c r="AAQ349" s="182"/>
      <c r="AAR349" s="182"/>
      <c r="AAS349" s="182"/>
      <c r="AAT349" s="182"/>
      <c r="AAU349" s="182"/>
      <c r="AAV349" s="182"/>
      <c r="AAW349" s="182"/>
      <c r="AAX349" s="182"/>
      <c r="AAY349" s="182"/>
      <c r="AAZ349" s="182"/>
      <c r="ABA349" s="182"/>
      <c r="ABB349" s="182"/>
      <c r="ABC349" s="182"/>
      <c r="ABD349" s="182"/>
      <c r="ABE349" s="182"/>
      <c r="ABF349" s="182"/>
      <c r="ABG349" s="182"/>
      <c r="ABH349" s="182"/>
      <c r="ABI349" s="182"/>
      <c r="ABJ349" s="182"/>
      <c r="ABK349" s="182"/>
      <c r="ABL349" s="182"/>
      <c r="ABM349" s="182"/>
      <c r="ABN349" s="182"/>
      <c r="ABO349" s="182"/>
      <c r="ABP349" s="182"/>
      <c r="ABQ349" s="182"/>
      <c r="ABR349" s="182"/>
      <c r="ABS349" s="182"/>
      <c r="ABT349" s="182"/>
      <c r="ABU349" s="182"/>
      <c r="ABV349" s="182"/>
      <c r="ABW349" s="182"/>
      <c r="ABX349" s="182"/>
      <c r="ABY349" s="182"/>
      <c r="ABZ349" s="182"/>
      <c r="ACA349" s="182"/>
      <c r="ACB349" s="182"/>
      <c r="ACC349" s="182"/>
      <c r="ACD349" s="182"/>
      <c r="ACE349" s="182"/>
      <c r="ACF349" s="182"/>
      <c r="ACG349" s="182"/>
      <c r="ACH349" s="182"/>
      <c r="ACI349" s="182"/>
      <c r="ACJ349" s="182"/>
      <c r="ACK349" s="182"/>
      <c r="ACL349" s="182"/>
      <c r="ACM349" s="182"/>
      <c r="ACN349" s="182"/>
      <c r="ACO349" s="182"/>
      <c r="ACP349" s="182"/>
      <c r="ACQ349" s="182"/>
      <c r="ACR349" s="182"/>
      <c r="ACS349" s="182"/>
      <c r="ACT349" s="182"/>
      <c r="ACU349" s="182"/>
      <c r="ACV349" s="182"/>
      <c r="ACW349" s="182"/>
      <c r="ACX349" s="182"/>
      <c r="ACY349" s="182"/>
      <c r="ACZ349" s="182"/>
      <c r="ADA349" s="182"/>
      <c r="ADB349" s="182"/>
      <c r="ADC349" s="182"/>
      <c r="ADD349" s="182"/>
      <c r="ADE349" s="182"/>
      <c r="ADF349" s="182"/>
      <c r="ADG349" s="182"/>
      <c r="ADH349" s="182"/>
      <c r="ADI349" s="182"/>
      <c r="ADJ349" s="182"/>
      <c r="ADK349" s="182"/>
      <c r="ADL349" s="182"/>
      <c r="ADM349" s="182"/>
      <c r="ADN349" s="182"/>
      <c r="ADO349" s="182"/>
      <c r="ADP349" s="182"/>
      <c r="ADQ349" s="182"/>
      <c r="ADR349" s="182"/>
      <c r="ADS349" s="182"/>
      <c r="ADT349" s="182"/>
      <c r="ADU349" s="182"/>
      <c r="ADV349" s="182"/>
      <c r="ADW349" s="182"/>
      <c r="ADX349" s="182"/>
      <c r="ADY349" s="182"/>
      <c r="ADZ349" s="182"/>
      <c r="AEA349" s="182"/>
      <c r="AEB349" s="182"/>
      <c r="AEC349" s="182"/>
      <c r="AED349" s="182"/>
      <c r="AEE349" s="182"/>
      <c r="AEF349" s="182"/>
      <c r="AEG349" s="182"/>
      <c r="AEH349" s="182"/>
      <c r="AEI349" s="182"/>
      <c r="AEJ349" s="182"/>
      <c r="AEK349" s="182"/>
      <c r="AEL349" s="182"/>
      <c r="AEM349" s="182"/>
      <c r="AEN349" s="182"/>
      <c r="AEO349" s="182"/>
      <c r="AEP349" s="182"/>
      <c r="AEQ349" s="182"/>
      <c r="AER349" s="182"/>
      <c r="AES349" s="182"/>
      <c r="AET349" s="182"/>
      <c r="AEU349" s="182"/>
      <c r="AEV349" s="182"/>
      <c r="AEW349" s="182"/>
      <c r="AEX349" s="182"/>
      <c r="AEY349" s="182"/>
      <c r="AEZ349" s="182"/>
      <c r="AFA349" s="182"/>
      <c r="AFB349" s="182"/>
      <c r="AFC349" s="182"/>
      <c r="AFD349" s="182"/>
      <c r="AFE349" s="182"/>
      <c r="AFF349" s="182"/>
      <c r="AFG349" s="182"/>
      <c r="AFH349" s="182"/>
      <c r="AFI349" s="182"/>
      <c r="AFJ349" s="182"/>
      <c r="AFK349" s="182"/>
      <c r="AFL349" s="182"/>
      <c r="AFM349" s="182"/>
      <c r="AFN349" s="182"/>
      <c r="AFO349" s="182"/>
      <c r="AFP349" s="182"/>
      <c r="AFQ349" s="182"/>
      <c r="AFR349" s="182"/>
      <c r="AFS349" s="182"/>
      <c r="AFT349" s="182"/>
      <c r="AFU349" s="182"/>
      <c r="AFV349" s="182"/>
      <c r="AFW349" s="182"/>
      <c r="AFX349" s="182"/>
      <c r="AFY349" s="182"/>
      <c r="AFZ349" s="182"/>
      <c r="AGA349" s="182"/>
      <c r="AGB349" s="182"/>
      <c r="AGC349" s="182"/>
      <c r="AGD349" s="182"/>
      <c r="AGE349" s="182"/>
      <c r="AGF349" s="182"/>
      <c r="AGG349" s="182"/>
      <c r="AGH349" s="182"/>
      <c r="AGI349" s="182"/>
      <c r="AGJ349" s="182"/>
      <c r="AGK349" s="182"/>
      <c r="AGL349" s="182"/>
      <c r="AGM349" s="182"/>
      <c r="AGN349" s="182"/>
      <c r="AGO349" s="182"/>
      <c r="AGP349" s="182"/>
      <c r="AGQ349" s="182"/>
      <c r="AGR349" s="182"/>
      <c r="AGS349" s="182"/>
      <c r="AGT349" s="182"/>
      <c r="AGU349" s="182"/>
      <c r="AGV349" s="182"/>
      <c r="AGW349" s="182"/>
      <c r="AGX349" s="182"/>
      <c r="AGY349" s="182"/>
      <c r="AGZ349" s="182"/>
      <c r="AHA349" s="182"/>
      <c r="AHB349" s="182"/>
      <c r="AHC349" s="182"/>
      <c r="AHD349" s="182"/>
      <c r="AHE349" s="182"/>
      <c r="AHF349" s="182"/>
      <c r="AHG349" s="182"/>
      <c r="AHH349" s="182"/>
      <c r="AHI349" s="182"/>
      <c r="AHJ349" s="182"/>
      <c r="AHK349" s="182"/>
      <c r="AHL349" s="182"/>
      <c r="AHM349" s="182"/>
      <c r="AHN349" s="182"/>
      <c r="AHO349" s="182"/>
      <c r="AHP349" s="182"/>
      <c r="AHQ349" s="182"/>
      <c r="AHR349" s="182"/>
      <c r="AHS349" s="182"/>
      <c r="AHT349" s="182"/>
      <c r="AHU349" s="182"/>
      <c r="AHV349" s="182"/>
      <c r="AHW349" s="182"/>
      <c r="AHX349" s="182"/>
      <c r="AHY349" s="182"/>
      <c r="AHZ349" s="182"/>
      <c r="AIA349" s="182"/>
      <c r="AIB349" s="182"/>
      <c r="AIC349" s="182"/>
      <c r="AID349" s="182"/>
      <c r="AIE349" s="182"/>
      <c r="AIF349" s="182"/>
      <c r="AIG349" s="182"/>
      <c r="AIH349" s="182"/>
      <c r="AII349" s="182"/>
      <c r="AIJ349" s="182"/>
      <c r="AIK349" s="182"/>
      <c r="AIL349" s="182"/>
      <c r="AIM349" s="182"/>
      <c r="AIN349" s="182"/>
      <c r="AIO349" s="182"/>
      <c r="AIP349" s="182"/>
      <c r="AIQ349" s="182"/>
      <c r="AIR349" s="182"/>
      <c r="AIS349" s="182"/>
      <c r="AIT349" s="182"/>
      <c r="AIU349" s="182"/>
      <c r="AIV349" s="182"/>
      <c r="AIW349" s="182"/>
      <c r="AIX349" s="182"/>
      <c r="AIY349" s="182"/>
      <c r="AIZ349" s="182"/>
      <c r="AJA349" s="182"/>
      <c r="AJB349" s="182"/>
      <c r="AJC349" s="182"/>
      <c r="AJD349" s="182"/>
      <c r="AJE349" s="182"/>
      <c r="AJF349" s="182"/>
      <c r="AJG349" s="182"/>
      <c r="AJH349" s="182"/>
      <c r="AJI349" s="182"/>
      <c r="AJJ349" s="182"/>
      <c r="AJK349" s="182"/>
      <c r="AJL349" s="182"/>
      <c r="AJM349" s="182"/>
      <c r="AJN349" s="182"/>
      <c r="AJO349" s="182"/>
      <c r="AJP349" s="182"/>
      <c r="AJQ349" s="182"/>
      <c r="AJR349" s="182"/>
      <c r="AJS349" s="182"/>
      <c r="AJT349" s="182"/>
      <c r="AJU349" s="182"/>
      <c r="AJV349" s="182"/>
      <c r="AJW349" s="182"/>
      <c r="AJX349" s="182"/>
      <c r="AJY349" s="182"/>
      <c r="AJZ349" s="182"/>
      <c r="AKA349" s="182"/>
      <c r="AKB349" s="182"/>
      <c r="AKC349" s="182"/>
      <c r="AKD349" s="182"/>
      <c r="AKE349" s="182"/>
      <c r="AKF349" s="182"/>
      <c r="AKG349" s="182"/>
      <c r="AKH349" s="182"/>
      <c r="AKI349" s="182"/>
      <c r="AKJ349" s="182"/>
      <c r="AKK349" s="182"/>
      <c r="AKL349" s="182"/>
      <c r="AKM349" s="182"/>
      <c r="AKN349" s="182"/>
      <c r="AKO349" s="182"/>
      <c r="AKP349" s="182"/>
      <c r="AKQ349" s="182"/>
      <c r="AKR349" s="182"/>
      <c r="AKS349" s="182"/>
      <c r="AKT349" s="182"/>
      <c r="AKU349" s="182"/>
      <c r="AKV349" s="182"/>
      <c r="AKW349" s="182"/>
      <c r="AKX349" s="182"/>
      <c r="AKY349" s="182"/>
      <c r="AKZ349" s="182"/>
      <c r="ALA349" s="182"/>
      <c r="ALB349" s="182"/>
      <c r="ALC349" s="182"/>
      <c r="ALD349" s="182"/>
      <c r="ALE349" s="182"/>
      <c r="ALF349" s="182"/>
      <c r="ALG349" s="182"/>
      <c r="ALH349" s="182"/>
      <c r="ALI349" s="182"/>
      <c r="ALJ349" s="182"/>
      <c r="ALK349" s="182"/>
      <c r="ALL349" s="182"/>
      <c r="ALM349" s="182"/>
      <c r="ALN349" s="182"/>
      <c r="ALO349" s="182"/>
      <c r="ALP349" s="182"/>
      <c r="ALQ349" s="182"/>
      <c r="ALR349" s="182"/>
      <c r="ALS349" s="182"/>
      <c r="ALT349" s="182"/>
      <c r="ALU349" s="182"/>
      <c r="ALV349" s="182"/>
      <c r="ALW349" s="182"/>
      <c r="ALX349" s="182"/>
      <c r="ALY349" s="182"/>
      <c r="ALZ349" s="182"/>
      <c r="AMA349" s="182"/>
      <c r="AMB349" s="182"/>
      <c r="AMC349" s="182"/>
      <c r="AMD349" s="182"/>
      <c r="AME349" s="182"/>
      <c r="AMF349" s="182"/>
      <c r="AMG349" s="182"/>
      <c r="AMH349" s="182"/>
      <c r="AMI349" s="182"/>
      <c r="AMJ349" s="182"/>
      <c r="AMK349" s="182"/>
      <c r="AML349" s="182"/>
      <c r="AMM349" s="182"/>
      <c r="AMN349" s="182"/>
      <c r="AMO349" s="182"/>
      <c r="AMP349" s="182"/>
      <c r="AMQ349" s="182"/>
      <c r="AMR349" s="182"/>
      <c r="AMS349" s="182"/>
      <c r="AMT349" s="182"/>
      <c r="AMU349" s="182"/>
      <c r="AMV349" s="182"/>
      <c r="AMW349" s="182"/>
      <c r="AMX349" s="182"/>
      <c r="AMY349" s="182"/>
      <c r="AMZ349" s="182"/>
      <c r="ANA349" s="182"/>
      <c r="ANB349" s="182"/>
      <c r="ANC349" s="182"/>
      <c r="AND349" s="182"/>
      <c r="ANE349" s="182"/>
      <c r="ANF349" s="182"/>
      <c r="ANG349" s="182"/>
      <c r="ANH349" s="182"/>
      <c r="ANI349" s="182"/>
      <c r="ANJ349" s="182"/>
      <c r="ANK349" s="182"/>
      <c r="ANL349" s="182"/>
      <c r="ANM349" s="182"/>
      <c r="ANN349" s="182"/>
      <c r="ANO349" s="182"/>
      <c r="ANP349" s="182"/>
      <c r="ANQ349" s="182"/>
      <c r="ANR349" s="182"/>
      <c r="ANS349" s="182"/>
      <c r="ANT349" s="182"/>
      <c r="ANU349" s="182"/>
      <c r="ANV349" s="182"/>
      <c r="ANW349" s="182"/>
      <c r="ANX349" s="182"/>
      <c r="ANY349" s="182"/>
      <c r="ANZ349" s="182"/>
      <c r="AOA349" s="182"/>
      <c r="AOB349" s="182"/>
      <c r="AOC349" s="182"/>
      <c r="AOD349" s="182"/>
      <c r="AOE349" s="182"/>
      <c r="AOF349" s="182"/>
      <c r="AOG349" s="182"/>
      <c r="AOH349" s="182"/>
      <c r="AOI349" s="182"/>
      <c r="AOJ349" s="182"/>
      <c r="AOK349" s="182"/>
      <c r="AOL349" s="182"/>
      <c r="AOM349" s="182"/>
      <c r="AON349" s="182"/>
      <c r="AOO349" s="182"/>
      <c r="AOP349" s="182"/>
      <c r="AOQ349" s="182"/>
      <c r="AOR349" s="182"/>
      <c r="AOS349" s="182"/>
      <c r="AOT349" s="182"/>
      <c r="AOU349" s="182"/>
      <c r="AOV349" s="182"/>
      <c r="AOW349" s="182"/>
      <c r="AOX349" s="182"/>
      <c r="AOY349" s="182"/>
      <c r="AOZ349" s="182"/>
      <c r="APA349" s="182"/>
      <c r="APB349" s="182"/>
      <c r="APC349" s="182"/>
      <c r="APD349" s="182"/>
      <c r="APE349" s="182"/>
      <c r="APF349" s="182"/>
      <c r="APG349" s="182"/>
      <c r="APH349" s="182"/>
      <c r="API349" s="182"/>
      <c r="APJ349" s="182"/>
      <c r="APK349" s="182"/>
      <c r="APL349" s="182"/>
      <c r="APM349" s="182"/>
      <c r="APN349" s="182"/>
      <c r="APO349" s="182"/>
      <c r="APP349" s="182"/>
      <c r="APQ349" s="182"/>
      <c r="APR349" s="182"/>
      <c r="APS349" s="182"/>
      <c r="APT349" s="182"/>
      <c r="APU349" s="182"/>
      <c r="APV349" s="182"/>
      <c r="APW349" s="182"/>
      <c r="APX349" s="182"/>
      <c r="APY349" s="182"/>
      <c r="APZ349" s="182"/>
      <c r="AQA349" s="182"/>
      <c r="AQB349" s="182"/>
      <c r="AQC349" s="182"/>
      <c r="AQD349" s="182"/>
      <c r="AQE349" s="182"/>
      <c r="AQF349" s="182"/>
      <c r="AQG349" s="182"/>
      <c r="AQH349" s="182"/>
      <c r="AQI349" s="182"/>
      <c r="AQJ349" s="182"/>
      <c r="AQK349" s="182"/>
      <c r="AQL349" s="182"/>
      <c r="AQM349" s="182"/>
      <c r="AQN349" s="182"/>
      <c r="AQO349" s="182"/>
      <c r="AQP349" s="182"/>
      <c r="AQQ349" s="182"/>
      <c r="AQR349" s="182"/>
      <c r="AQS349" s="182"/>
      <c r="AQT349" s="182"/>
      <c r="AQU349" s="182"/>
      <c r="AQV349" s="182"/>
      <c r="AQW349" s="182"/>
      <c r="AQX349" s="182"/>
      <c r="AQY349" s="182"/>
      <c r="AQZ349" s="182"/>
      <c r="ARA349" s="182"/>
      <c r="ARB349" s="182"/>
      <c r="ARC349" s="182"/>
      <c r="ARD349" s="182"/>
      <c r="ARE349" s="182"/>
      <c r="ARF349" s="182"/>
      <c r="ARG349" s="182"/>
      <c r="ARH349" s="182"/>
      <c r="ARI349" s="182"/>
      <c r="ARJ349" s="182"/>
      <c r="ARK349" s="182"/>
      <c r="ARL349" s="182"/>
      <c r="ARM349" s="182"/>
      <c r="ARN349" s="182"/>
      <c r="ARO349" s="182"/>
      <c r="ARP349" s="182"/>
      <c r="ARQ349" s="182"/>
      <c r="ARR349" s="182"/>
      <c r="ARS349" s="182"/>
      <c r="ART349" s="182"/>
      <c r="ARU349" s="182"/>
      <c r="ARV349" s="182"/>
      <c r="ARW349" s="182"/>
      <c r="ARX349" s="182"/>
      <c r="ARY349" s="182"/>
      <c r="ARZ349" s="182"/>
      <c r="ASA349" s="182"/>
      <c r="ASB349" s="182"/>
      <c r="ASC349" s="182"/>
      <c r="ASD349" s="182"/>
      <c r="ASE349" s="182"/>
      <c r="ASF349" s="182"/>
      <c r="ASG349" s="182"/>
      <c r="ASH349" s="182"/>
      <c r="ASI349" s="182"/>
      <c r="ASJ349" s="182"/>
      <c r="ASK349" s="182"/>
      <c r="ASL349" s="182"/>
      <c r="ASM349" s="182"/>
      <c r="ASN349" s="182"/>
      <c r="ASO349" s="182"/>
      <c r="ASP349" s="182"/>
      <c r="ASQ349" s="182"/>
      <c r="ASR349" s="182"/>
      <c r="ASS349" s="182"/>
      <c r="AST349" s="182"/>
      <c r="ASU349" s="182"/>
      <c r="ASV349" s="182"/>
      <c r="ASW349" s="182"/>
      <c r="ASX349" s="182"/>
      <c r="ASY349" s="182"/>
      <c r="ASZ349" s="182"/>
      <c r="ATA349" s="182"/>
      <c r="ATB349" s="182"/>
      <c r="ATC349" s="182"/>
      <c r="ATD349" s="182"/>
      <c r="ATE349" s="182"/>
      <c r="ATF349" s="182"/>
      <c r="ATG349" s="182"/>
      <c r="ATH349" s="182"/>
      <c r="ATI349" s="182"/>
      <c r="ATJ349" s="182"/>
      <c r="ATK349" s="182"/>
      <c r="ATL349" s="182"/>
      <c r="ATM349" s="182"/>
      <c r="ATN349" s="182"/>
      <c r="ATO349" s="182"/>
      <c r="ATP349" s="182"/>
      <c r="ATQ349" s="182"/>
      <c r="ATR349" s="182"/>
      <c r="ATS349" s="182"/>
      <c r="ATT349" s="182"/>
      <c r="ATU349" s="182"/>
      <c r="ATV349" s="182"/>
      <c r="ATW349" s="182"/>
      <c r="ATX349" s="182"/>
      <c r="ATY349" s="182"/>
      <c r="ATZ349" s="182"/>
      <c r="AUA349" s="182"/>
      <c r="AUB349" s="182"/>
      <c r="AUC349" s="182"/>
      <c r="AUD349" s="182"/>
      <c r="AUE349" s="182"/>
      <c r="AUF349" s="182"/>
      <c r="AUG349" s="182"/>
      <c r="AUH349" s="182"/>
      <c r="AUI349" s="182"/>
      <c r="AUJ349" s="182"/>
      <c r="AUK349" s="182"/>
      <c r="AUL349" s="182"/>
      <c r="AUM349" s="182"/>
      <c r="AUN349" s="182"/>
      <c r="AUO349" s="182"/>
      <c r="AUP349" s="182"/>
      <c r="AUQ349" s="182"/>
      <c r="AUR349" s="182"/>
      <c r="AUS349" s="182"/>
      <c r="AUT349" s="182"/>
      <c r="AUU349" s="182"/>
      <c r="AUV349" s="182"/>
      <c r="AUW349" s="182"/>
      <c r="AUX349" s="182"/>
      <c r="AUY349" s="182"/>
      <c r="AUZ349" s="182"/>
      <c r="AVA349" s="182"/>
      <c r="AVB349" s="182"/>
      <c r="AVC349" s="182"/>
      <c r="AVD349" s="182"/>
      <c r="AVE349" s="182"/>
      <c r="AVF349" s="182"/>
      <c r="AVG349" s="182"/>
      <c r="AVH349" s="182"/>
      <c r="AVI349" s="182"/>
      <c r="AVJ349" s="182"/>
      <c r="AVK349" s="182"/>
      <c r="AVL349" s="182"/>
      <c r="AVM349" s="182"/>
      <c r="AVN349" s="182"/>
      <c r="AVO349" s="182"/>
      <c r="AVP349" s="182"/>
      <c r="AVQ349" s="182"/>
      <c r="AVR349" s="182"/>
      <c r="AVS349" s="182"/>
      <c r="AVT349" s="182"/>
      <c r="AVU349" s="182"/>
      <c r="AVV349" s="182"/>
      <c r="AVW349" s="182"/>
      <c r="AVX349" s="182"/>
      <c r="AVY349" s="182"/>
      <c r="AVZ349" s="182"/>
      <c r="AWA349" s="182"/>
      <c r="AWB349" s="182"/>
      <c r="AWC349" s="182"/>
      <c r="AWD349" s="182"/>
      <c r="AWE349" s="182"/>
      <c r="AWF349" s="182"/>
      <c r="AWG349" s="182"/>
      <c r="AWH349" s="182"/>
      <c r="AWI349" s="182"/>
      <c r="AWJ349" s="182"/>
      <c r="AWK349" s="182"/>
      <c r="AWL349" s="182"/>
      <c r="AWM349" s="182"/>
      <c r="AWN349" s="182"/>
      <c r="AWO349" s="182"/>
      <c r="AWP349" s="182"/>
      <c r="AWQ349" s="182"/>
      <c r="AWR349" s="182"/>
      <c r="AWS349" s="182"/>
      <c r="AWT349" s="182"/>
      <c r="AWU349" s="182"/>
      <c r="AWV349" s="182"/>
      <c r="AWW349" s="182"/>
      <c r="AWX349" s="182"/>
      <c r="AWY349" s="182"/>
      <c r="AWZ349" s="182"/>
      <c r="AXA349" s="182"/>
      <c r="AXB349" s="182"/>
      <c r="AXC349" s="182"/>
      <c r="AXD349" s="182"/>
      <c r="AXE349" s="182"/>
      <c r="AXF349" s="182"/>
      <c r="AXG349" s="182"/>
      <c r="AXH349" s="182"/>
      <c r="AXI349" s="182"/>
      <c r="AXJ349" s="182"/>
      <c r="AXK349" s="182"/>
      <c r="AXL349" s="182"/>
      <c r="AXM349" s="182"/>
      <c r="AXN349" s="182"/>
      <c r="AXO349" s="182"/>
      <c r="AXP349" s="182"/>
      <c r="AXQ349" s="182"/>
      <c r="AXR349" s="182"/>
      <c r="AXS349" s="182"/>
      <c r="AXT349" s="182"/>
      <c r="AXU349" s="182"/>
      <c r="AXV349" s="182"/>
      <c r="AXW349" s="182"/>
      <c r="AXX349" s="182"/>
      <c r="AXY349" s="182"/>
      <c r="AXZ349" s="182"/>
      <c r="AYA349" s="182"/>
      <c r="AYB349" s="182"/>
      <c r="AYC349" s="182"/>
      <c r="AYD349" s="182"/>
      <c r="AYE349" s="182"/>
      <c r="AYF349" s="182"/>
      <c r="AYG349" s="182"/>
      <c r="AYH349" s="182"/>
      <c r="AYI349" s="182"/>
      <c r="AYJ349" s="182"/>
      <c r="AYK349" s="182"/>
      <c r="AYL349" s="182"/>
      <c r="AYM349" s="182"/>
      <c r="AYN349" s="182"/>
      <c r="AYO349" s="182"/>
      <c r="AYP349" s="182"/>
      <c r="AYQ349" s="182"/>
      <c r="AYR349" s="182"/>
      <c r="AYS349" s="182"/>
      <c r="AYT349" s="182"/>
      <c r="AYU349" s="182"/>
      <c r="AYV349" s="182"/>
      <c r="AYW349" s="182"/>
      <c r="AYX349" s="182"/>
      <c r="AYY349" s="182"/>
      <c r="AYZ349" s="182"/>
      <c r="AZA349" s="182"/>
      <c r="AZB349" s="182"/>
      <c r="AZC349" s="182"/>
      <c r="AZD349" s="182"/>
      <c r="AZE349" s="182"/>
      <c r="AZF349" s="182"/>
      <c r="AZG349" s="182"/>
      <c r="AZH349" s="182"/>
      <c r="AZI349" s="182"/>
      <c r="AZJ349" s="182"/>
      <c r="AZK349" s="182"/>
      <c r="AZL349" s="182"/>
      <c r="AZM349" s="182"/>
      <c r="AZN349" s="182"/>
      <c r="AZO349" s="182"/>
      <c r="AZP349" s="182"/>
      <c r="AZQ349" s="182"/>
      <c r="AZR349" s="182"/>
      <c r="AZS349" s="182"/>
      <c r="AZT349" s="182"/>
      <c r="AZU349" s="182"/>
      <c r="AZV349" s="182"/>
      <c r="AZW349" s="182"/>
      <c r="AZX349" s="182"/>
      <c r="AZY349" s="182"/>
      <c r="AZZ349" s="182"/>
      <c r="BAA349" s="182"/>
      <c r="BAB349" s="182"/>
      <c r="BAC349" s="182"/>
      <c r="BAD349" s="182"/>
      <c r="BAE349" s="182"/>
      <c r="BAF349" s="182"/>
      <c r="BAG349" s="182"/>
      <c r="BAH349" s="182"/>
      <c r="BAI349" s="182"/>
      <c r="BAJ349" s="182"/>
      <c r="BAK349" s="182"/>
      <c r="BAL349" s="182"/>
      <c r="BAM349" s="182"/>
      <c r="BAN349" s="182"/>
      <c r="BAO349" s="182"/>
      <c r="BAP349" s="182"/>
      <c r="BAQ349" s="182"/>
      <c r="BAR349" s="182"/>
      <c r="BAS349" s="182"/>
      <c r="BAT349" s="182"/>
      <c r="BAU349" s="182"/>
      <c r="BAV349" s="182"/>
      <c r="BAW349" s="182"/>
      <c r="BAX349" s="182"/>
      <c r="BAY349" s="182"/>
      <c r="BAZ349" s="182"/>
      <c r="BBA349" s="182"/>
      <c r="BBB349" s="182"/>
      <c r="BBC349" s="182"/>
      <c r="BBD349" s="182"/>
      <c r="BBE349" s="182"/>
      <c r="BBF349" s="182"/>
      <c r="BBG349" s="182"/>
      <c r="BBH349" s="182"/>
      <c r="BBI349" s="182"/>
      <c r="BBJ349" s="182"/>
      <c r="BBK349" s="182"/>
      <c r="BBL349" s="182"/>
      <c r="BBM349" s="182"/>
      <c r="BBN349" s="182"/>
      <c r="BBO349" s="182"/>
      <c r="BBP349" s="182"/>
      <c r="BBQ349" s="182"/>
      <c r="BBR349" s="182"/>
      <c r="BBS349" s="182"/>
      <c r="BBT349" s="182"/>
      <c r="BBU349" s="182"/>
      <c r="BBV349" s="182"/>
      <c r="BBW349" s="182"/>
      <c r="BBX349" s="182"/>
      <c r="BBY349" s="182"/>
      <c r="BBZ349" s="182"/>
      <c r="BCA349" s="182"/>
      <c r="BCB349" s="182"/>
      <c r="BCC349" s="182"/>
      <c r="BCD349" s="182"/>
      <c r="BCE349" s="182"/>
      <c r="BCF349" s="182"/>
      <c r="BCG349" s="182"/>
      <c r="BCH349" s="182"/>
      <c r="BCI349" s="182"/>
      <c r="BCJ349" s="182"/>
      <c r="BCK349" s="182"/>
      <c r="BCL349" s="182"/>
      <c r="BCM349" s="182"/>
      <c r="BCN349" s="182"/>
      <c r="BCO349" s="182"/>
      <c r="BCP349" s="182"/>
      <c r="BCQ349" s="182"/>
      <c r="BCR349" s="182"/>
      <c r="BCS349" s="182"/>
      <c r="BCT349" s="182"/>
      <c r="BCU349" s="182"/>
      <c r="BCV349" s="182"/>
      <c r="BCW349" s="182"/>
      <c r="BCX349" s="182"/>
      <c r="BCY349" s="182"/>
      <c r="BCZ349" s="182"/>
      <c r="BDA349" s="182"/>
      <c r="BDB349" s="182"/>
      <c r="BDC349" s="182"/>
      <c r="BDD349" s="182"/>
      <c r="BDE349" s="182"/>
      <c r="BDF349" s="182"/>
      <c r="BDG349" s="182"/>
      <c r="BDH349" s="182"/>
      <c r="BDI349" s="182"/>
      <c r="BDJ349" s="182"/>
      <c r="BDK349" s="182"/>
      <c r="BDL349" s="182"/>
      <c r="BDM349" s="182"/>
      <c r="BDN349" s="182"/>
      <c r="BDO349" s="182"/>
      <c r="BDP349" s="182"/>
      <c r="BDQ349" s="182"/>
      <c r="BDR349" s="182"/>
      <c r="BDS349" s="182"/>
      <c r="BDT349" s="182"/>
      <c r="BDU349" s="182"/>
      <c r="BDV349" s="182"/>
      <c r="BDW349" s="182"/>
      <c r="BDX349" s="182"/>
      <c r="BDY349" s="182"/>
      <c r="BDZ349" s="182"/>
      <c r="BEA349" s="182"/>
      <c r="BEB349" s="182"/>
      <c r="BEC349" s="182"/>
      <c r="BED349" s="182"/>
      <c r="BEE349" s="182"/>
      <c r="BEF349" s="182"/>
      <c r="BEG349" s="182"/>
      <c r="BEH349" s="182"/>
      <c r="BEI349" s="182"/>
      <c r="BEJ349" s="182"/>
      <c r="BEK349" s="182"/>
      <c r="BEL349" s="182"/>
      <c r="BEM349" s="182"/>
      <c r="BEN349" s="182"/>
      <c r="BEO349" s="182"/>
      <c r="BEP349" s="182"/>
      <c r="BEQ349" s="182"/>
      <c r="BER349" s="182"/>
      <c r="BES349" s="182"/>
      <c r="BET349" s="182"/>
      <c r="BEU349" s="182"/>
      <c r="BEV349" s="182"/>
      <c r="BEW349" s="182"/>
      <c r="BEX349" s="182"/>
      <c r="BEY349" s="182"/>
      <c r="BEZ349" s="182"/>
      <c r="BFA349" s="182"/>
      <c r="BFB349" s="182"/>
      <c r="BFC349" s="182"/>
      <c r="BFD349" s="182"/>
      <c r="BFE349" s="182"/>
      <c r="BFF349" s="182"/>
      <c r="BFG349" s="182"/>
      <c r="BFH349" s="182"/>
      <c r="BFI349" s="182"/>
      <c r="BFJ349" s="182"/>
      <c r="BFK349" s="182"/>
      <c r="BFL349" s="182"/>
      <c r="BFM349" s="182"/>
      <c r="BFN349" s="182"/>
      <c r="BFO349" s="182"/>
      <c r="BFP349" s="182"/>
      <c r="BFQ349" s="182"/>
      <c r="BFR349" s="182"/>
      <c r="BFS349" s="182"/>
      <c r="BFT349" s="182"/>
      <c r="BFU349" s="182"/>
      <c r="BFV349" s="182"/>
      <c r="BFW349" s="182"/>
      <c r="BFX349" s="182"/>
      <c r="BFY349" s="182"/>
      <c r="BFZ349" s="182"/>
      <c r="BGA349" s="182"/>
      <c r="BGB349" s="182"/>
      <c r="BGC349" s="182"/>
      <c r="BGD349" s="182"/>
      <c r="BGE349" s="182"/>
      <c r="BGF349" s="182"/>
      <c r="BGG349" s="182"/>
      <c r="BGH349" s="182"/>
      <c r="BGI349" s="182"/>
      <c r="BGJ349" s="182"/>
      <c r="BGK349" s="182"/>
      <c r="BGL349" s="182"/>
      <c r="BGM349" s="182"/>
      <c r="BGN349" s="182"/>
      <c r="BGO349" s="182"/>
      <c r="BGP349" s="182"/>
      <c r="BGQ349" s="182"/>
      <c r="BGR349" s="182"/>
      <c r="BGS349" s="182"/>
      <c r="BGT349" s="182"/>
      <c r="BGU349" s="182"/>
      <c r="BGV349" s="182"/>
      <c r="BGW349" s="182"/>
      <c r="BGX349" s="182"/>
      <c r="BGY349" s="182"/>
      <c r="BGZ349" s="182"/>
      <c r="BHA349" s="182"/>
      <c r="BHB349" s="182"/>
      <c r="BHC349" s="182"/>
      <c r="BHD349" s="182"/>
      <c r="BHE349" s="182"/>
      <c r="BHF349" s="182"/>
      <c r="BHG349" s="182"/>
      <c r="BHH349" s="182"/>
      <c r="BHI349" s="182"/>
      <c r="BHJ349" s="182"/>
      <c r="BHK349" s="182"/>
      <c r="BHL349" s="182"/>
      <c r="BHM349" s="182"/>
      <c r="BHN349" s="182"/>
      <c r="BHO349" s="182"/>
      <c r="BHP349" s="182"/>
      <c r="BHQ349" s="182"/>
      <c r="BHR349" s="182"/>
      <c r="BHS349" s="182"/>
      <c r="BHT349" s="182"/>
      <c r="BHU349" s="182"/>
      <c r="BHV349" s="182"/>
      <c r="BHW349" s="182"/>
      <c r="BHX349" s="182"/>
      <c r="BHY349" s="182"/>
      <c r="BHZ349" s="182"/>
      <c r="BIA349" s="182"/>
      <c r="BIB349" s="182"/>
      <c r="BIC349" s="182"/>
      <c r="BID349" s="182"/>
      <c r="BIE349" s="182"/>
      <c r="BIF349" s="182"/>
      <c r="BIG349" s="182"/>
      <c r="BIH349" s="182"/>
      <c r="BII349" s="182"/>
      <c r="BIJ349" s="182"/>
      <c r="BIK349" s="182"/>
      <c r="BIL349" s="182"/>
      <c r="BIM349" s="182"/>
      <c r="BIN349" s="182"/>
      <c r="BIO349" s="182"/>
      <c r="BIP349" s="182"/>
      <c r="BIQ349" s="182"/>
      <c r="BIR349" s="182"/>
      <c r="BIS349" s="182"/>
      <c r="BIT349" s="182"/>
      <c r="BIU349" s="182"/>
      <c r="BIV349" s="182"/>
      <c r="BIW349" s="182"/>
      <c r="BIX349" s="182"/>
      <c r="BIY349" s="182"/>
      <c r="BIZ349" s="182"/>
      <c r="BJA349" s="182"/>
      <c r="BJB349" s="182"/>
      <c r="BJC349" s="182"/>
      <c r="BJD349" s="182"/>
      <c r="BJE349" s="182"/>
      <c r="BJF349" s="182"/>
      <c r="BJG349" s="182"/>
      <c r="BJH349" s="182"/>
      <c r="BJI349" s="182"/>
      <c r="BJJ349" s="182"/>
      <c r="BJK349" s="182"/>
      <c r="BJL349" s="182"/>
      <c r="BJM349" s="182"/>
      <c r="BJN349" s="182"/>
      <c r="BJO349" s="182"/>
      <c r="BJP349" s="182"/>
      <c r="BJQ349" s="182"/>
      <c r="BJR349" s="182"/>
      <c r="BJS349" s="182"/>
      <c r="BJT349" s="182"/>
      <c r="BJU349" s="182"/>
      <c r="BJV349" s="182"/>
      <c r="BJW349" s="182"/>
      <c r="BJX349" s="182"/>
      <c r="BJY349" s="182"/>
      <c r="BJZ349" s="182"/>
      <c r="BKA349" s="182"/>
      <c r="BKB349" s="182"/>
      <c r="BKC349" s="182"/>
      <c r="BKD349" s="182"/>
      <c r="BKE349" s="182"/>
      <c r="BKF349" s="182"/>
      <c r="BKG349" s="182"/>
      <c r="BKH349" s="182"/>
      <c r="BKI349" s="182"/>
      <c r="BKJ349" s="182"/>
      <c r="BKK349" s="182"/>
      <c r="BKL349" s="182"/>
      <c r="BKM349" s="182"/>
      <c r="BKN349" s="182"/>
      <c r="BKO349" s="182"/>
      <c r="BKP349" s="182"/>
      <c r="BKQ349" s="182"/>
      <c r="BKR349" s="182"/>
      <c r="BKS349" s="182"/>
      <c r="BKT349" s="182"/>
      <c r="BKU349" s="182"/>
      <c r="BKV349" s="182"/>
      <c r="BKW349" s="182"/>
      <c r="BKX349" s="182"/>
      <c r="BKY349" s="182"/>
      <c r="BKZ349" s="182"/>
      <c r="BLA349" s="182"/>
      <c r="BLB349" s="182"/>
      <c r="BLC349" s="182"/>
      <c r="BLD349" s="182"/>
      <c r="BLE349" s="182"/>
      <c r="BLF349" s="182"/>
      <c r="BLG349" s="182"/>
      <c r="BLH349" s="182"/>
      <c r="BLI349" s="182"/>
      <c r="BLJ349" s="182"/>
      <c r="BLK349" s="182"/>
      <c r="BLL349" s="182"/>
      <c r="BLM349" s="182"/>
      <c r="BLN349" s="182"/>
      <c r="BLO349" s="182"/>
      <c r="BLP349" s="182"/>
      <c r="BLQ349" s="182"/>
      <c r="BLR349" s="182"/>
      <c r="BLS349" s="182"/>
      <c r="BLT349" s="182"/>
      <c r="BLU349" s="182"/>
      <c r="BLV349" s="182"/>
      <c r="BLW349" s="182"/>
      <c r="BLX349" s="182"/>
      <c r="BLY349" s="182"/>
      <c r="BLZ349" s="182"/>
      <c r="BMA349" s="182"/>
      <c r="BMB349" s="182"/>
      <c r="BMC349" s="182"/>
      <c r="BMD349" s="182"/>
      <c r="BME349" s="182"/>
      <c r="BMF349" s="182"/>
      <c r="BMG349" s="182"/>
      <c r="BMH349" s="182"/>
      <c r="BMI349" s="182"/>
      <c r="BMJ349" s="182"/>
      <c r="BMK349" s="182"/>
      <c r="BML349" s="182"/>
      <c r="BMM349" s="182"/>
      <c r="BMN349" s="182"/>
      <c r="BMO349" s="182"/>
      <c r="BMP349" s="182"/>
      <c r="BMQ349" s="182"/>
      <c r="BMR349" s="182"/>
      <c r="BMS349" s="182"/>
      <c r="BMT349" s="182"/>
      <c r="BMU349" s="182"/>
      <c r="BMV349" s="182"/>
      <c r="BMW349" s="182"/>
      <c r="BMX349" s="182"/>
      <c r="BMY349" s="182"/>
      <c r="BMZ349" s="182"/>
      <c r="BNA349" s="182"/>
      <c r="BNB349" s="182"/>
      <c r="BNC349" s="182"/>
      <c r="BND349" s="182"/>
      <c r="BNE349" s="182"/>
      <c r="BNF349" s="182"/>
      <c r="BNG349" s="182"/>
      <c r="BNH349" s="182"/>
      <c r="BNI349" s="182"/>
      <c r="BNJ349" s="182"/>
      <c r="BNK349" s="182"/>
      <c r="BNL349" s="182"/>
      <c r="BNM349" s="182"/>
      <c r="BNN349" s="182"/>
      <c r="BNO349" s="182"/>
      <c r="BNP349" s="182"/>
      <c r="BNQ349" s="182"/>
      <c r="BNR349" s="182"/>
      <c r="BNS349" s="182"/>
      <c r="BNT349" s="182"/>
      <c r="BNU349" s="182"/>
      <c r="BNV349" s="182"/>
      <c r="BNW349" s="182"/>
      <c r="BNX349" s="182"/>
      <c r="BNY349" s="182"/>
      <c r="BNZ349" s="182"/>
      <c r="BOA349" s="182"/>
      <c r="BOB349" s="182"/>
      <c r="BOC349" s="182"/>
      <c r="BOD349" s="182"/>
      <c r="BOE349" s="182"/>
      <c r="BOF349" s="182"/>
      <c r="BOG349" s="182"/>
      <c r="BOH349" s="182"/>
      <c r="BOI349" s="182"/>
      <c r="BOJ349" s="182"/>
      <c r="BOK349" s="182"/>
      <c r="BOL349" s="182"/>
      <c r="BOM349" s="182"/>
      <c r="BON349" s="182"/>
      <c r="BOO349" s="182"/>
      <c r="BOP349" s="182"/>
      <c r="BOQ349" s="182"/>
      <c r="BOR349" s="182"/>
      <c r="BOS349" s="182"/>
      <c r="BOT349" s="182"/>
      <c r="BOU349" s="182"/>
      <c r="BOV349" s="182"/>
      <c r="BOW349" s="182"/>
      <c r="BOX349" s="182"/>
      <c r="BOY349" s="182"/>
      <c r="BOZ349" s="182"/>
      <c r="BPA349" s="182"/>
      <c r="BPB349" s="182"/>
      <c r="BPC349" s="182"/>
      <c r="BPD349" s="182"/>
      <c r="BPE349" s="182"/>
      <c r="BPF349" s="182"/>
      <c r="BPG349" s="182"/>
      <c r="BPH349" s="182"/>
      <c r="BPI349" s="182"/>
      <c r="BPJ349" s="182"/>
      <c r="BPK349" s="182"/>
      <c r="BPL349" s="182"/>
      <c r="BPM349" s="182"/>
      <c r="BPN349" s="182"/>
      <c r="BPO349" s="182"/>
      <c r="BPP349" s="182"/>
      <c r="BPQ349" s="182"/>
      <c r="BPR349" s="182"/>
      <c r="BPS349" s="182"/>
      <c r="BPT349" s="182"/>
      <c r="BPU349" s="182"/>
      <c r="BPV349" s="182"/>
      <c r="BPW349" s="182"/>
      <c r="BPX349" s="182"/>
      <c r="BPY349" s="182"/>
      <c r="BPZ349" s="182"/>
      <c r="BQA349" s="182"/>
      <c r="BQB349" s="182"/>
      <c r="BQC349" s="182"/>
      <c r="BQD349" s="182"/>
      <c r="BQE349" s="182"/>
      <c r="BQF349" s="182"/>
      <c r="BQG349" s="182"/>
      <c r="BQH349" s="182"/>
      <c r="BQI349" s="182"/>
      <c r="BQJ349" s="182"/>
      <c r="BQK349" s="182"/>
      <c r="BQL349" s="182"/>
      <c r="BQM349" s="182"/>
      <c r="BQN349" s="182"/>
      <c r="BQO349" s="182"/>
      <c r="BQP349" s="182"/>
      <c r="BQQ349" s="182"/>
      <c r="BQR349" s="182"/>
      <c r="BQS349" s="182"/>
      <c r="BQT349" s="182"/>
      <c r="BQU349" s="182"/>
      <c r="BQV349" s="182"/>
      <c r="BQW349" s="182"/>
      <c r="BQX349" s="182"/>
      <c r="BQY349" s="182"/>
      <c r="BQZ349" s="182"/>
      <c r="BRA349" s="182"/>
      <c r="BRB349" s="182"/>
      <c r="BRC349" s="182"/>
      <c r="BRD349" s="182"/>
      <c r="BRE349" s="182"/>
      <c r="BRF349" s="182"/>
      <c r="BRG349" s="182"/>
      <c r="BRH349" s="182"/>
      <c r="BRI349" s="182"/>
      <c r="BRJ349" s="182"/>
      <c r="BRK349" s="182"/>
      <c r="BRL349" s="182"/>
      <c r="BRM349" s="182"/>
      <c r="BRN349" s="182"/>
      <c r="BRO349" s="182"/>
      <c r="BRP349" s="182"/>
      <c r="BRQ349" s="182"/>
      <c r="BRR349" s="182"/>
      <c r="BRS349" s="182"/>
      <c r="BRT349" s="182"/>
      <c r="BRU349" s="182"/>
      <c r="BRV349" s="182"/>
      <c r="BRW349" s="182"/>
      <c r="BRX349" s="182"/>
      <c r="BRY349" s="182"/>
      <c r="BRZ349" s="182"/>
      <c r="BSA349" s="182"/>
      <c r="BSB349" s="182"/>
      <c r="BSC349" s="182"/>
      <c r="BSD349" s="182"/>
      <c r="BSE349" s="182"/>
      <c r="BSF349" s="182"/>
      <c r="BSG349" s="182"/>
      <c r="BSH349" s="182"/>
      <c r="BSI349" s="182"/>
      <c r="BSJ349" s="182"/>
      <c r="BSK349" s="182"/>
      <c r="BSL349" s="182"/>
      <c r="BSM349" s="182"/>
      <c r="BSN349" s="182"/>
      <c r="BSO349" s="182"/>
      <c r="BSP349" s="182"/>
      <c r="BSQ349" s="182"/>
      <c r="BSR349" s="182"/>
      <c r="BSS349" s="182"/>
      <c r="BST349" s="182"/>
      <c r="BSU349" s="182"/>
      <c r="BSV349" s="182"/>
      <c r="BSW349" s="182"/>
      <c r="BSX349" s="182"/>
      <c r="BSY349" s="182"/>
      <c r="BSZ349" s="182"/>
      <c r="BTA349" s="182"/>
      <c r="BTB349" s="182"/>
      <c r="BTC349" s="182"/>
      <c r="BTD349" s="182"/>
      <c r="BTE349" s="182"/>
      <c r="BTF349" s="182"/>
      <c r="BTG349" s="182"/>
      <c r="BTH349" s="182"/>
      <c r="BTI349" s="182"/>
      <c r="BTJ349" s="182"/>
      <c r="BTK349" s="182"/>
      <c r="BTL349" s="182"/>
      <c r="BTM349" s="182"/>
      <c r="BTN349" s="182"/>
      <c r="BTO349" s="182"/>
      <c r="BTP349" s="182"/>
      <c r="BTQ349" s="182"/>
      <c r="BTR349" s="182"/>
      <c r="BTS349" s="182"/>
      <c r="BTT349" s="182"/>
      <c r="BTU349" s="182"/>
      <c r="BTV349" s="182"/>
      <c r="BTW349" s="182"/>
      <c r="BTX349" s="182"/>
      <c r="BTY349" s="182"/>
      <c r="BTZ349" s="182"/>
      <c r="BUA349" s="182"/>
      <c r="BUB349" s="182"/>
      <c r="BUC349" s="182"/>
      <c r="BUD349" s="182"/>
      <c r="BUE349" s="182"/>
      <c r="BUF349" s="182"/>
      <c r="BUG349" s="182"/>
      <c r="BUH349" s="182"/>
      <c r="BUI349" s="182"/>
      <c r="BUJ349" s="182"/>
      <c r="BUK349" s="182"/>
      <c r="BUL349" s="182"/>
      <c r="BUM349" s="182"/>
      <c r="BUN349" s="182"/>
      <c r="BUO349" s="182"/>
      <c r="BUP349" s="182"/>
      <c r="BUQ349" s="182"/>
      <c r="BUR349" s="182"/>
      <c r="BUS349" s="182"/>
      <c r="BUT349" s="182"/>
      <c r="BUU349" s="182"/>
      <c r="BUV349" s="182"/>
      <c r="BUW349" s="182"/>
      <c r="BUX349" s="182"/>
      <c r="BUY349" s="182"/>
      <c r="BUZ349" s="182"/>
      <c r="BVA349" s="182"/>
      <c r="BVB349" s="182"/>
      <c r="BVC349" s="182"/>
      <c r="BVD349" s="182"/>
      <c r="BVE349" s="182"/>
      <c r="BVF349" s="182"/>
      <c r="BVG349" s="182"/>
      <c r="BVH349" s="182"/>
      <c r="BVI349" s="182"/>
      <c r="BVJ349" s="182"/>
      <c r="BVK349" s="182"/>
      <c r="BVL349" s="182"/>
      <c r="BVM349" s="182"/>
      <c r="BVN349" s="182"/>
      <c r="BVO349" s="182"/>
      <c r="BVP349" s="182"/>
      <c r="BVQ349" s="182"/>
      <c r="BVR349" s="182"/>
      <c r="BVS349" s="182"/>
      <c r="BVT349" s="182"/>
      <c r="BVU349" s="182"/>
      <c r="BVV349" s="182"/>
      <c r="BVW349" s="182"/>
      <c r="BVX349" s="182"/>
      <c r="BVY349" s="182"/>
      <c r="BVZ349" s="182"/>
      <c r="BWA349" s="182"/>
      <c r="BWB349" s="182"/>
      <c r="BWC349" s="182"/>
      <c r="BWD349" s="182"/>
      <c r="BWE349" s="182"/>
      <c r="BWF349" s="182"/>
      <c r="BWG349" s="182"/>
      <c r="BWH349" s="182"/>
      <c r="BWI349" s="182"/>
      <c r="BWJ349" s="182"/>
      <c r="BWK349" s="182"/>
      <c r="BWL349" s="182"/>
      <c r="BWM349" s="182"/>
      <c r="BWN349" s="182"/>
      <c r="BWO349" s="182"/>
      <c r="BWP349" s="182"/>
      <c r="BWQ349" s="182"/>
      <c r="BWR349" s="182"/>
      <c r="BWS349" s="182"/>
      <c r="BWT349" s="182"/>
      <c r="BWU349" s="182"/>
      <c r="BWV349" s="182"/>
      <c r="BWW349" s="182"/>
      <c r="BWX349" s="182"/>
      <c r="BWY349" s="182"/>
      <c r="BWZ349" s="182"/>
      <c r="BXA349" s="182"/>
      <c r="BXB349" s="182"/>
      <c r="BXC349" s="182"/>
      <c r="BXD349" s="182"/>
      <c r="BXE349" s="182"/>
      <c r="BXF349" s="182"/>
      <c r="BXG349" s="182"/>
      <c r="BXH349" s="182"/>
      <c r="BXI349" s="182"/>
      <c r="BXJ349" s="182"/>
      <c r="BXK349" s="182"/>
      <c r="BXL349" s="182"/>
      <c r="BXM349" s="182"/>
      <c r="BXN349" s="182"/>
      <c r="BXO349" s="182"/>
      <c r="BXP349" s="182"/>
      <c r="BXQ349" s="182"/>
      <c r="BXR349" s="182"/>
      <c r="BXS349" s="182"/>
      <c r="BXT349" s="182"/>
      <c r="BXU349" s="182"/>
      <c r="BXV349" s="182"/>
      <c r="BXW349" s="182"/>
      <c r="BXX349" s="182"/>
      <c r="BXY349" s="182"/>
      <c r="BXZ349" s="182"/>
      <c r="BYA349" s="182"/>
      <c r="BYB349" s="182"/>
      <c r="BYC349" s="182"/>
      <c r="BYD349" s="182"/>
      <c r="BYE349" s="182"/>
      <c r="BYF349" s="182"/>
      <c r="BYG349" s="182"/>
      <c r="BYH349" s="182"/>
      <c r="BYI349" s="182"/>
      <c r="BYJ349" s="182"/>
      <c r="BYK349" s="182"/>
      <c r="BYL349" s="182"/>
      <c r="BYM349" s="182"/>
      <c r="BYN349" s="182"/>
      <c r="BYO349" s="182"/>
      <c r="BYP349" s="182"/>
      <c r="BYQ349" s="182"/>
      <c r="BYR349" s="182"/>
      <c r="BYS349" s="182"/>
      <c r="BYT349" s="182"/>
      <c r="BYU349" s="182"/>
      <c r="BYV349" s="182"/>
      <c r="BYW349" s="182"/>
      <c r="BYX349" s="182"/>
      <c r="BYY349" s="182"/>
      <c r="BYZ349" s="182"/>
      <c r="BZA349" s="182"/>
      <c r="BZB349" s="182"/>
      <c r="BZC349" s="182"/>
      <c r="BZD349" s="182"/>
      <c r="BZE349" s="182"/>
      <c r="BZF349" s="182"/>
      <c r="BZG349" s="182"/>
      <c r="BZH349" s="182"/>
      <c r="BZI349" s="182"/>
      <c r="BZJ349" s="182"/>
      <c r="BZK349" s="182"/>
      <c r="BZL349" s="182"/>
      <c r="BZM349" s="182"/>
      <c r="BZN349" s="182"/>
      <c r="BZO349" s="182"/>
      <c r="BZP349" s="182"/>
      <c r="BZQ349" s="182"/>
      <c r="BZR349" s="182"/>
      <c r="BZS349" s="182"/>
      <c r="BZT349" s="182"/>
      <c r="BZU349" s="182"/>
      <c r="BZV349" s="182"/>
      <c r="BZW349" s="182"/>
      <c r="BZX349" s="182"/>
      <c r="BZY349" s="182"/>
      <c r="BZZ349" s="182"/>
      <c r="CAA349" s="182"/>
      <c r="CAB349" s="182"/>
      <c r="CAC349" s="182"/>
      <c r="CAD349" s="182"/>
      <c r="CAE349" s="182"/>
      <c r="CAF349" s="182"/>
      <c r="CAG349" s="182"/>
      <c r="CAH349" s="182"/>
      <c r="CAI349" s="182"/>
      <c r="CAJ349" s="182"/>
      <c r="CAK349" s="182"/>
      <c r="CAL349" s="182"/>
      <c r="CAM349" s="182"/>
      <c r="CAN349" s="182"/>
      <c r="CAO349" s="182"/>
      <c r="CAP349" s="182"/>
      <c r="CAQ349" s="182"/>
      <c r="CAR349" s="182"/>
      <c r="CAS349" s="182"/>
      <c r="CAT349" s="182"/>
      <c r="CAU349" s="182"/>
      <c r="CAV349" s="182"/>
      <c r="CAW349" s="182"/>
      <c r="CAX349" s="182"/>
      <c r="CAY349" s="182"/>
      <c r="CAZ349" s="182"/>
      <c r="CBA349" s="182"/>
      <c r="CBB349" s="182"/>
      <c r="CBC349" s="182"/>
      <c r="CBD349" s="182"/>
      <c r="CBE349" s="182"/>
      <c r="CBF349" s="182"/>
      <c r="CBG349" s="182"/>
      <c r="CBH349" s="182"/>
      <c r="CBI349" s="182"/>
      <c r="CBJ349" s="182"/>
      <c r="CBK349" s="182"/>
      <c r="CBL349" s="182"/>
      <c r="CBM349" s="182"/>
      <c r="CBN349" s="182"/>
      <c r="CBO349" s="182"/>
      <c r="CBP349" s="182"/>
      <c r="CBQ349" s="182"/>
      <c r="CBR349" s="182"/>
      <c r="CBS349" s="182"/>
      <c r="CBT349" s="182"/>
      <c r="CBU349" s="182"/>
      <c r="CBV349" s="182"/>
      <c r="CBW349" s="182"/>
      <c r="CBX349" s="182"/>
      <c r="CBY349" s="182"/>
      <c r="CBZ349" s="182"/>
      <c r="CCA349" s="182"/>
      <c r="CCB349" s="182"/>
      <c r="CCC349" s="182"/>
      <c r="CCD349" s="182"/>
      <c r="CCE349" s="182"/>
      <c r="CCF349" s="182"/>
      <c r="CCG349" s="182"/>
      <c r="CCH349" s="182"/>
      <c r="CCI349" s="182"/>
      <c r="CCJ349" s="182"/>
      <c r="CCK349" s="182"/>
      <c r="CCL349" s="182"/>
      <c r="CCM349" s="182"/>
      <c r="CCN349" s="182"/>
      <c r="CCO349" s="182"/>
      <c r="CCP349" s="182"/>
      <c r="CCQ349" s="182"/>
      <c r="CCR349" s="182"/>
      <c r="CCS349" s="182"/>
      <c r="CCT349" s="182"/>
      <c r="CCU349" s="182"/>
      <c r="CCV349" s="182"/>
      <c r="CCW349" s="182"/>
      <c r="CCX349" s="182"/>
      <c r="CCY349" s="182"/>
      <c r="CCZ349" s="182"/>
      <c r="CDA349" s="182"/>
      <c r="CDB349" s="182"/>
      <c r="CDC349" s="182"/>
      <c r="CDD349" s="182"/>
      <c r="CDE349" s="182"/>
      <c r="CDF349" s="182"/>
      <c r="CDG349" s="182"/>
      <c r="CDH349" s="182"/>
      <c r="CDI349" s="182"/>
      <c r="CDJ349" s="182"/>
      <c r="CDK349" s="182"/>
      <c r="CDL349" s="182"/>
      <c r="CDM349" s="182"/>
      <c r="CDN349" s="182"/>
      <c r="CDO349" s="182"/>
      <c r="CDP349" s="182"/>
      <c r="CDQ349" s="182"/>
      <c r="CDR349" s="182"/>
      <c r="CDS349" s="182"/>
      <c r="CDT349" s="182"/>
      <c r="CDU349" s="182"/>
      <c r="CDV349" s="182"/>
      <c r="CDW349" s="182"/>
      <c r="CDX349" s="182"/>
      <c r="CDY349" s="182"/>
      <c r="CDZ349" s="182"/>
      <c r="CEA349" s="182"/>
      <c r="CEB349" s="182"/>
      <c r="CEC349" s="182"/>
      <c r="CED349" s="182"/>
      <c r="CEE349" s="182"/>
      <c r="CEF349" s="182"/>
      <c r="CEG349" s="182"/>
      <c r="CEH349" s="182"/>
      <c r="CEI349" s="182"/>
      <c r="CEJ349" s="182"/>
      <c r="CEK349" s="182"/>
      <c r="CEL349" s="182"/>
      <c r="CEM349" s="182"/>
      <c r="CEN349" s="182"/>
      <c r="CEO349" s="182"/>
      <c r="CEP349" s="182"/>
      <c r="CEQ349" s="182"/>
      <c r="CER349" s="182"/>
      <c r="CES349" s="182"/>
      <c r="CET349" s="182"/>
      <c r="CEU349" s="182"/>
      <c r="CEV349" s="182"/>
      <c r="CEW349" s="182"/>
      <c r="CEX349" s="182"/>
      <c r="CEY349" s="182"/>
      <c r="CEZ349" s="182"/>
      <c r="CFA349" s="182"/>
      <c r="CFB349" s="182"/>
      <c r="CFC349" s="182"/>
      <c r="CFD349" s="182"/>
      <c r="CFE349" s="182"/>
      <c r="CFF349" s="182"/>
      <c r="CFG349" s="182"/>
      <c r="CFH349" s="182"/>
      <c r="CFI349" s="182"/>
      <c r="CFJ349" s="182"/>
      <c r="CFK349" s="182"/>
      <c r="CFL349" s="182"/>
      <c r="CFM349" s="182"/>
      <c r="CFN349" s="182"/>
      <c r="CFO349" s="182"/>
      <c r="CFP349" s="182"/>
      <c r="CFQ349" s="182"/>
      <c r="CFR349" s="182"/>
      <c r="CFS349" s="182"/>
      <c r="CFT349" s="182"/>
      <c r="CFU349" s="182"/>
      <c r="CFV349" s="182"/>
      <c r="CFW349" s="182"/>
      <c r="CFX349" s="182"/>
      <c r="CFY349" s="182"/>
      <c r="CFZ349" s="182"/>
      <c r="CGA349" s="182"/>
      <c r="CGB349" s="182"/>
      <c r="CGC349" s="182"/>
      <c r="CGD349" s="182"/>
      <c r="CGE349" s="182"/>
      <c r="CGF349" s="182"/>
      <c r="CGG349" s="182"/>
      <c r="CGH349" s="182"/>
      <c r="CGI349" s="182"/>
      <c r="CGJ349" s="182"/>
      <c r="CGK349" s="182"/>
      <c r="CGL349" s="182"/>
      <c r="CGM349" s="182"/>
      <c r="CGN349" s="182"/>
      <c r="CGO349" s="182"/>
      <c r="CGP349" s="182"/>
      <c r="CGQ349" s="182"/>
      <c r="CGR349" s="182"/>
      <c r="CGS349" s="182"/>
      <c r="CGT349" s="182"/>
      <c r="CGU349" s="182"/>
      <c r="CGV349" s="182"/>
      <c r="CGW349" s="182"/>
      <c r="CGX349" s="182"/>
      <c r="CGY349" s="182"/>
      <c r="CGZ349" s="182"/>
      <c r="CHA349" s="182"/>
      <c r="CHB349" s="182"/>
      <c r="CHC349" s="182"/>
      <c r="CHD349" s="182"/>
      <c r="CHE349" s="182"/>
      <c r="CHF349" s="182"/>
      <c r="CHG349" s="182"/>
      <c r="CHH349" s="182"/>
      <c r="CHI349" s="182"/>
      <c r="CHJ349" s="182"/>
      <c r="CHK349" s="182"/>
      <c r="CHL349" s="182"/>
      <c r="CHM349" s="182"/>
      <c r="CHN349" s="182"/>
      <c r="CHO349" s="182"/>
      <c r="CHP349" s="182"/>
      <c r="CHQ349" s="182"/>
      <c r="CHR349" s="182"/>
      <c r="CHS349" s="182"/>
      <c r="CHT349" s="182"/>
      <c r="CHU349" s="182"/>
      <c r="CHV349" s="182"/>
      <c r="CHW349" s="182"/>
      <c r="CHX349" s="182"/>
      <c r="CHY349" s="182"/>
      <c r="CHZ349" s="182"/>
      <c r="CIA349" s="182"/>
      <c r="CIB349" s="182"/>
      <c r="CIC349" s="182"/>
      <c r="CID349" s="182"/>
      <c r="CIE349" s="182"/>
      <c r="CIF349" s="182"/>
      <c r="CIG349" s="182"/>
      <c r="CIH349" s="182"/>
      <c r="CII349" s="182"/>
      <c r="CIJ349" s="182"/>
      <c r="CIK349" s="182"/>
      <c r="CIL349" s="182"/>
      <c r="CIM349" s="182"/>
      <c r="CIN349" s="182"/>
      <c r="CIO349" s="182"/>
      <c r="CIP349" s="182"/>
      <c r="CIQ349" s="182"/>
      <c r="CIR349" s="182"/>
      <c r="CIS349" s="182"/>
      <c r="CIT349" s="182"/>
      <c r="CIU349" s="182"/>
      <c r="CIV349" s="182"/>
      <c r="CIW349" s="182"/>
      <c r="CIX349" s="182"/>
      <c r="CIY349" s="182"/>
      <c r="CIZ349" s="182"/>
      <c r="CJA349" s="182"/>
      <c r="CJB349" s="182"/>
      <c r="CJC349" s="182"/>
      <c r="CJD349" s="182"/>
      <c r="CJE349" s="182"/>
      <c r="CJF349" s="182"/>
      <c r="CJG349" s="182"/>
      <c r="CJH349" s="182"/>
      <c r="CJI349" s="182"/>
      <c r="CJJ349" s="182"/>
      <c r="CJK349" s="182"/>
      <c r="CJL349" s="182"/>
      <c r="CJM349" s="182"/>
      <c r="CJN349" s="182"/>
      <c r="CJO349" s="182"/>
      <c r="CJP349" s="182"/>
      <c r="CJQ349" s="182"/>
      <c r="CJR349" s="182"/>
      <c r="CJS349" s="182"/>
      <c r="CJT349" s="182"/>
      <c r="CJU349" s="182"/>
      <c r="CJV349" s="182"/>
      <c r="CJW349" s="182"/>
      <c r="CJX349" s="182"/>
      <c r="CJY349" s="182"/>
      <c r="CJZ349" s="182"/>
      <c r="CKA349" s="182"/>
      <c r="CKB349" s="182"/>
      <c r="CKC349" s="182"/>
      <c r="CKD349" s="182"/>
      <c r="CKE349" s="182"/>
      <c r="CKF349" s="182"/>
      <c r="CKG349" s="182"/>
      <c r="CKH349" s="182"/>
      <c r="CKI349" s="182"/>
      <c r="CKJ349" s="182"/>
      <c r="CKK349" s="182"/>
      <c r="CKL349" s="182"/>
      <c r="CKM349" s="182"/>
      <c r="CKN349" s="182"/>
      <c r="CKO349" s="182"/>
      <c r="CKP349" s="182"/>
      <c r="CKQ349" s="182"/>
      <c r="CKR349" s="182"/>
      <c r="CKS349" s="182"/>
      <c r="CKT349" s="182"/>
      <c r="CKU349" s="182"/>
      <c r="CKV349" s="182"/>
      <c r="CKW349" s="182"/>
      <c r="CKX349" s="182"/>
      <c r="CKY349" s="182"/>
      <c r="CKZ349" s="182"/>
      <c r="CLA349" s="182"/>
      <c r="CLB349" s="182"/>
      <c r="CLC349" s="182"/>
      <c r="CLD349" s="182"/>
      <c r="CLE349" s="182"/>
      <c r="CLF349" s="182"/>
      <c r="CLG349" s="182"/>
      <c r="CLH349" s="182"/>
      <c r="CLI349" s="182"/>
      <c r="CLJ349" s="182"/>
      <c r="CLK349" s="182"/>
      <c r="CLL349" s="182"/>
      <c r="CLM349" s="182"/>
      <c r="CLN349" s="182"/>
      <c r="CLO349" s="182"/>
      <c r="CLP349" s="182"/>
      <c r="CLQ349" s="182"/>
      <c r="CLR349" s="182"/>
      <c r="CLS349" s="182"/>
      <c r="CLT349" s="182"/>
      <c r="CLU349" s="182"/>
      <c r="CLV349" s="182"/>
      <c r="CLW349" s="182"/>
      <c r="CLX349" s="182"/>
      <c r="CLY349" s="182"/>
      <c r="CLZ349" s="182"/>
      <c r="CMA349" s="182"/>
      <c r="CMB349" s="182"/>
      <c r="CMC349" s="182"/>
      <c r="CMD349" s="182"/>
      <c r="CME349" s="182"/>
      <c r="CMF349" s="182"/>
      <c r="CMG349" s="182"/>
      <c r="CMH349" s="182"/>
      <c r="CMI349" s="182"/>
      <c r="CMJ349" s="182"/>
      <c r="CMK349" s="182"/>
      <c r="CML349" s="182"/>
      <c r="CMM349" s="182"/>
      <c r="CMN349" s="182"/>
      <c r="CMO349" s="182"/>
      <c r="CMP349" s="182"/>
      <c r="CMQ349" s="182"/>
      <c r="CMR349" s="182"/>
      <c r="CMS349" s="182"/>
      <c r="CMT349" s="182"/>
      <c r="CMU349" s="182"/>
      <c r="CMV349" s="182"/>
      <c r="CMW349" s="182"/>
      <c r="CMX349" s="182"/>
      <c r="CMY349" s="182"/>
      <c r="CMZ349" s="182"/>
      <c r="CNA349" s="182"/>
      <c r="CNB349" s="182"/>
      <c r="CNC349" s="182"/>
      <c r="CND349" s="182"/>
      <c r="CNE349" s="182"/>
      <c r="CNF349" s="182"/>
      <c r="CNG349" s="182"/>
      <c r="CNH349" s="182"/>
      <c r="CNI349" s="182"/>
      <c r="CNJ349" s="182"/>
      <c r="CNK349" s="182"/>
      <c r="CNL349" s="182"/>
      <c r="CNM349" s="182"/>
      <c r="CNN349" s="182"/>
      <c r="CNO349" s="182"/>
      <c r="CNP349" s="182"/>
      <c r="CNQ349" s="182"/>
      <c r="CNR349" s="182"/>
      <c r="CNS349" s="182"/>
      <c r="CNT349" s="182"/>
      <c r="CNU349" s="182"/>
      <c r="CNV349" s="182"/>
      <c r="CNW349" s="182"/>
      <c r="CNX349" s="182"/>
      <c r="CNY349" s="182"/>
      <c r="CNZ349" s="182"/>
      <c r="COA349" s="182"/>
      <c r="COB349" s="182"/>
      <c r="COC349" s="182"/>
      <c r="COD349" s="182"/>
      <c r="COE349" s="182"/>
      <c r="COF349" s="182"/>
      <c r="COG349" s="182"/>
      <c r="COH349" s="182"/>
      <c r="COI349" s="182"/>
      <c r="COJ349" s="182"/>
      <c r="COK349" s="182"/>
      <c r="COL349" s="182"/>
      <c r="COM349" s="182"/>
      <c r="CON349" s="182"/>
      <c r="COO349" s="182"/>
      <c r="COP349" s="182"/>
      <c r="COQ349" s="182"/>
      <c r="COR349" s="182"/>
      <c r="COS349" s="182"/>
      <c r="COT349" s="182"/>
      <c r="COU349" s="182"/>
      <c r="COV349" s="182"/>
      <c r="COW349" s="182"/>
      <c r="COX349" s="182"/>
      <c r="COY349" s="182"/>
      <c r="COZ349" s="182"/>
      <c r="CPA349" s="182"/>
      <c r="CPB349" s="182"/>
      <c r="CPC349" s="182"/>
      <c r="CPD349" s="182"/>
      <c r="CPE349" s="182"/>
      <c r="CPF349" s="182"/>
      <c r="CPG349" s="182"/>
      <c r="CPH349" s="182"/>
      <c r="CPI349" s="182"/>
      <c r="CPJ349" s="182"/>
      <c r="CPK349" s="182"/>
      <c r="CPL349" s="182"/>
      <c r="CPM349" s="182"/>
      <c r="CPN349" s="182"/>
      <c r="CPO349" s="182"/>
      <c r="CPP349" s="182"/>
      <c r="CPQ349" s="182"/>
      <c r="CPR349" s="182"/>
      <c r="CPS349" s="182"/>
      <c r="CPT349" s="182"/>
      <c r="CPU349" s="182"/>
      <c r="CPV349" s="182"/>
      <c r="CPW349" s="182"/>
      <c r="CPX349" s="182"/>
      <c r="CPY349" s="182"/>
      <c r="CPZ349" s="182"/>
      <c r="CQA349" s="182"/>
      <c r="CQB349" s="182"/>
      <c r="CQC349" s="182"/>
      <c r="CQD349" s="182"/>
      <c r="CQE349" s="182"/>
      <c r="CQF349" s="182"/>
      <c r="CQG349" s="182"/>
      <c r="CQH349" s="182"/>
      <c r="CQI349" s="182"/>
      <c r="CQJ349" s="182"/>
      <c r="CQK349" s="182"/>
      <c r="CQL349" s="182"/>
      <c r="CQM349" s="182"/>
      <c r="CQN349" s="182"/>
      <c r="CQO349" s="182"/>
      <c r="CQP349" s="182"/>
      <c r="CQQ349" s="182"/>
      <c r="CQR349" s="182"/>
      <c r="CQS349" s="182"/>
      <c r="CQT349" s="182"/>
      <c r="CQU349" s="182"/>
      <c r="CQV349" s="182"/>
      <c r="CQW349" s="182"/>
      <c r="CQX349" s="182"/>
      <c r="CQY349" s="182"/>
      <c r="CQZ349" s="182"/>
      <c r="CRA349" s="182"/>
      <c r="CRB349" s="182"/>
      <c r="CRC349" s="182"/>
      <c r="CRD349" s="182"/>
      <c r="CRE349" s="182"/>
      <c r="CRF349" s="182"/>
      <c r="CRG349" s="182"/>
      <c r="CRH349" s="182"/>
      <c r="CRI349" s="182"/>
      <c r="CRJ349" s="182"/>
      <c r="CRK349" s="182"/>
      <c r="CRL349" s="182"/>
      <c r="CRM349" s="182"/>
      <c r="CRN349" s="182"/>
      <c r="CRO349" s="182"/>
      <c r="CRP349" s="182"/>
      <c r="CRQ349" s="182"/>
      <c r="CRR349" s="182"/>
      <c r="CRS349" s="182"/>
      <c r="CRT349" s="182"/>
      <c r="CRU349" s="182"/>
      <c r="CRV349" s="182"/>
      <c r="CRW349" s="182"/>
      <c r="CRX349" s="182"/>
      <c r="CRY349" s="182"/>
      <c r="CRZ349" s="182"/>
      <c r="CSA349" s="182"/>
      <c r="CSB349" s="182"/>
      <c r="CSC349" s="182"/>
      <c r="CSD349" s="182"/>
      <c r="CSE349" s="182"/>
      <c r="CSF349" s="182"/>
      <c r="CSG349" s="182"/>
      <c r="CSH349" s="182"/>
      <c r="CSI349" s="182"/>
      <c r="CSJ349" s="182"/>
      <c r="CSK349" s="182"/>
      <c r="CSL349" s="182"/>
      <c r="CSM349" s="182"/>
      <c r="CSN349" s="182"/>
      <c r="CSO349" s="182"/>
      <c r="CSP349" s="182"/>
      <c r="CSQ349" s="182"/>
      <c r="CSR349" s="182"/>
      <c r="CSS349" s="182"/>
      <c r="CST349" s="182"/>
      <c r="CSU349" s="182"/>
      <c r="CSV349" s="182"/>
      <c r="CSW349" s="182"/>
      <c r="CSX349" s="182"/>
      <c r="CSY349" s="182"/>
      <c r="CSZ349" s="182"/>
      <c r="CTA349" s="182"/>
      <c r="CTB349" s="182"/>
      <c r="CTC349" s="182"/>
      <c r="CTD349" s="182"/>
      <c r="CTE349" s="182"/>
      <c r="CTF349" s="182"/>
      <c r="CTG349" s="182"/>
      <c r="CTH349" s="182"/>
      <c r="CTI349" s="182"/>
      <c r="CTJ349" s="182"/>
      <c r="CTK349" s="182"/>
      <c r="CTL349" s="182"/>
      <c r="CTM349" s="182"/>
      <c r="CTN349" s="182"/>
      <c r="CTO349" s="182"/>
      <c r="CTP349" s="182"/>
      <c r="CTQ349" s="182"/>
      <c r="CTR349" s="182"/>
      <c r="CTS349" s="182"/>
      <c r="CTT349" s="182"/>
      <c r="CTU349" s="182"/>
      <c r="CTV349" s="182"/>
      <c r="CTW349" s="182"/>
      <c r="CTX349" s="182"/>
      <c r="CTY349" s="182"/>
      <c r="CTZ349" s="182"/>
      <c r="CUA349" s="182"/>
      <c r="CUB349" s="182"/>
      <c r="CUC349" s="182"/>
      <c r="CUD349" s="182"/>
      <c r="CUE349" s="182"/>
      <c r="CUF349" s="182"/>
      <c r="CUG349" s="182"/>
      <c r="CUH349" s="182"/>
      <c r="CUI349" s="182"/>
      <c r="CUJ349" s="182"/>
      <c r="CUK349" s="182"/>
      <c r="CUL349" s="182"/>
      <c r="CUM349" s="182"/>
      <c r="CUN349" s="182"/>
      <c r="CUO349" s="182"/>
      <c r="CUP349" s="182"/>
      <c r="CUQ349" s="182"/>
      <c r="CUR349" s="182"/>
      <c r="CUS349" s="182"/>
      <c r="CUT349" s="182"/>
      <c r="CUU349" s="182"/>
      <c r="CUV349" s="182"/>
      <c r="CUW349" s="182"/>
      <c r="CUX349" s="182"/>
      <c r="CUY349" s="182"/>
      <c r="CUZ349" s="182"/>
      <c r="CVA349" s="182"/>
      <c r="CVB349" s="182"/>
      <c r="CVC349" s="182"/>
      <c r="CVD349" s="182"/>
      <c r="CVE349" s="182"/>
      <c r="CVF349" s="182"/>
      <c r="CVG349" s="182"/>
      <c r="CVH349" s="182"/>
      <c r="CVI349" s="182"/>
      <c r="CVJ349" s="182"/>
      <c r="CVK349" s="182"/>
      <c r="CVL349" s="182"/>
      <c r="CVM349" s="182"/>
      <c r="CVN349" s="182"/>
      <c r="CVO349" s="182"/>
      <c r="CVP349" s="182"/>
      <c r="CVQ349" s="182"/>
      <c r="CVR349" s="182"/>
      <c r="CVS349" s="182"/>
      <c r="CVT349" s="182"/>
      <c r="CVU349" s="182"/>
      <c r="CVV349" s="182"/>
      <c r="CVW349" s="182"/>
      <c r="CVX349" s="182"/>
      <c r="CVY349" s="182"/>
      <c r="CVZ349" s="182"/>
      <c r="CWA349" s="182"/>
      <c r="CWB349" s="182"/>
      <c r="CWC349" s="182"/>
      <c r="CWD349" s="182"/>
      <c r="CWE349" s="182"/>
      <c r="CWF349" s="182"/>
      <c r="CWG349" s="182"/>
      <c r="CWH349" s="182"/>
      <c r="CWI349" s="182"/>
      <c r="CWJ349" s="182"/>
      <c r="CWK349" s="182"/>
      <c r="CWL349" s="182"/>
      <c r="CWM349" s="182"/>
      <c r="CWN349" s="182"/>
      <c r="CWO349" s="182"/>
      <c r="CWP349" s="182"/>
      <c r="CWQ349" s="182"/>
      <c r="CWR349" s="182"/>
      <c r="CWS349" s="182"/>
      <c r="CWT349" s="182"/>
      <c r="CWU349" s="182"/>
      <c r="CWV349" s="182"/>
      <c r="CWW349" s="182"/>
      <c r="CWX349" s="182"/>
      <c r="CWY349" s="182"/>
      <c r="CWZ349" s="182"/>
      <c r="CXA349" s="182"/>
      <c r="CXB349" s="182"/>
      <c r="CXC349" s="182"/>
      <c r="CXD349" s="182"/>
      <c r="CXE349" s="182"/>
      <c r="CXF349" s="182"/>
      <c r="CXG349" s="182"/>
      <c r="CXH349" s="182"/>
      <c r="CXI349" s="182"/>
      <c r="CXJ349" s="182"/>
      <c r="CXK349" s="182"/>
      <c r="CXL349" s="182"/>
      <c r="CXM349" s="182"/>
      <c r="CXN349" s="182"/>
      <c r="CXO349" s="182"/>
      <c r="CXP349" s="182"/>
      <c r="CXQ349" s="182"/>
      <c r="CXR349" s="182"/>
      <c r="CXS349" s="182"/>
      <c r="CXT349" s="182"/>
      <c r="CXU349" s="182"/>
      <c r="CXV349" s="182"/>
      <c r="CXW349" s="182"/>
      <c r="CXX349" s="182"/>
      <c r="CXY349" s="182"/>
      <c r="CXZ349" s="182"/>
      <c r="CYA349" s="182"/>
      <c r="CYB349" s="182"/>
      <c r="CYC349" s="182"/>
      <c r="CYD349" s="182"/>
      <c r="CYE349" s="182"/>
      <c r="CYF349" s="182"/>
      <c r="CYG349" s="182"/>
      <c r="CYH349" s="182"/>
      <c r="CYI349" s="182"/>
      <c r="CYJ349" s="182"/>
      <c r="CYK349" s="182"/>
      <c r="CYL349" s="182"/>
      <c r="CYM349" s="182"/>
      <c r="CYN349" s="182"/>
      <c r="CYO349" s="182"/>
      <c r="CYP349" s="182"/>
      <c r="CYQ349" s="182"/>
      <c r="CYR349" s="182"/>
      <c r="CYS349" s="182"/>
      <c r="CYT349" s="182"/>
      <c r="CYU349" s="182"/>
      <c r="CYV349" s="182"/>
      <c r="CYW349" s="182"/>
      <c r="CYX349" s="182"/>
      <c r="CYY349" s="182"/>
      <c r="CYZ349" s="182"/>
      <c r="CZA349" s="182"/>
      <c r="CZB349" s="182"/>
      <c r="CZC349" s="182"/>
      <c r="CZD349" s="182"/>
      <c r="CZE349" s="182"/>
      <c r="CZF349" s="182"/>
      <c r="CZG349" s="182"/>
      <c r="CZH349" s="182"/>
      <c r="CZI349" s="182"/>
      <c r="CZJ349" s="182"/>
      <c r="CZK349" s="182"/>
      <c r="CZL349" s="182"/>
      <c r="CZM349" s="182"/>
      <c r="CZN349" s="182"/>
      <c r="CZO349" s="182"/>
      <c r="CZP349" s="182"/>
      <c r="CZQ349" s="182"/>
      <c r="CZR349" s="182"/>
      <c r="CZS349" s="182"/>
      <c r="CZT349" s="182"/>
      <c r="CZU349" s="182"/>
      <c r="CZV349" s="182"/>
      <c r="CZW349" s="182"/>
      <c r="CZX349" s="182"/>
      <c r="CZY349" s="182"/>
      <c r="CZZ349" s="182"/>
      <c r="DAA349" s="182"/>
      <c r="DAB349" s="182"/>
      <c r="DAC349" s="182"/>
      <c r="DAD349" s="182"/>
      <c r="DAE349" s="182"/>
      <c r="DAF349" s="182"/>
      <c r="DAG349" s="182"/>
      <c r="DAH349" s="182"/>
      <c r="DAI349" s="182"/>
      <c r="DAJ349" s="182"/>
      <c r="DAK349" s="182"/>
      <c r="DAL349" s="182"/>
      <c r="DAM349" s="182"/>
      <c r="DAN349" s="182"/>
      <c r="DAO349" s="182"/>
      <c r="DAP349" s="182"/>
      <c r="DAQ349" s="182"/>
      <c r="DAR349" s="182"/>
      <c r="DAS349" s="182"/>
      <c r="DAT349" s="182"/>
      <c r="DAU349" s="182"/>
      <c r="DAV349" s="182"/>
      <c r="DAW349" s="182"/>
      <c r="DAX349" s="182"/>
      <c r="DAY349" s="182"/>
      <c r="DAZ349" s="182"/>
      <c r="DBA349" s="182"/>
      <c r="DBB349" s="182"/>
      <c r="DBC349" s="182"/>
      <c r="DBD349" s="182"/>
      <c r="DBE349" s="182"/>
      <c r="DBF349" s="182"/>
      <c r="DBG349" s="182"/>
      <c r="DBH349" s="182"/>
      <c r="DBI349" s="182"/>
      <c r="DBJ349" s="182"/>
      <c r="DBK349" s="182"/>
      <c r="DBL349" s="182"/>
      <c r="DBM349" s="182"/>
      <c r="DBN349" s="182"/>
      <c r="DBO349" s="182"/>
      <c r="DBP349" s="182"/>
      <c r="DBQ349" s="182"/>
      <c r="DBR349" s="182"/>
      <c r="DBS349" s="182"/>
      <c r="DBT349" s="182"/>
      <c r="DBU349" s="182"/>
      <c r="DBV349" s="182"/>
      <c r="DBW349" s="182"/>
      <c r="DBX349" s="182"/>
      <c r="DBY349" s="182"/>
      <c r="DBZ349" s="182"/>
      <c r="DCA349" s="182"/>
      <c r="DCB349" s="182"/>
      <c r="DCC349" s="182"/>
      <c r="DCD349" s="182"/>
      <c r="DCE349" s="182"/>
      <c r="DCF349" s="182"/>
      <c r="DCG349" s="182"/>
      <c r="DCH349" s="182"/>
      <c r="DCI349" s="182"/>
      <c r="DCJ349" s="182"/>
      <c r="DCK349" s="182"/>
      <c r="DCL349" s="182"/>
      <c r="DCM349" s="182"/>
      <c r="DCN349" s="182"/>
      <c r="DCO349" s="182"/>
      <c r="DCP349" s="182"/>
      <c r="DCQ349" s="182"/>
      <c r="DCR349" s="182"/>
      <c r="DCS349" s="182"/>
      <c r="DCT349" s="182"/>
      <c r="DCU349" s="182"/>
      <c r="DCV349" s="182"/>
      <c r="DCW349" s="182"/>
      <c r="DCX349" s="182"/>
      <c r="DCY349" s="182"/>
      <c r="DCZ349" s="182"/>
      <c r="DDA349" s="182"/>
      <c r="DDB349" s="182"/>
      <c r="DDC349" s="182"/>
      <c r="DDD349" s="182"/>
      <c r="DDE349" s="182"/>
      <c r="DDF349" s="182"/>
      <c r="DDG349" s="182"/>
      <c r="DDH349" s="182"/>
      <c r="DDI349" s="182"/>
      <c r="DDJ349" s="182"/>
      <c r="DDK349" s="182"/>
      <c r="DDL349" s="182"/>
      <c r="DDM349" s="182"/>
      <c r="DDN349" s="182"/>
      <c r="DDO349" s="182"/>
      <c r="DDP349" s="182"/>
      <c r="DDQ349" s="182"/>
      <c r="DDR349" s="182"/>
      <c r="DDS349" s="182"/>
      <c r="DDT349" s="182"/>
      <c r="DDU349" s="182"/>
      <c r="DDV349" s="182"/>
      <c r="DDW349" s="182"/>
      <c r="DDX349" s="182"/>
      <c r="DDY349" s="182"/>
      <c r="DDZ349" s="182"/>
      <c r="DEA349" s="182"/>
      <c r="DEB349" s="182"/>
      <c r="DEC349" s="182"/>
      <c r="DED349" s="182"/>
      <c r="DEE349" s="182"/>
      <c r="DEF349" s="182"/>
      <c r="DEG349" s="182"/>
      <c r="DEH349" s="182"/>
      <c r="DEI349" s="182"/>
      <c r="DEJ349" s="182"/>
      <c r="DEK349" s="182"/>
      <c r="DEL349" s="182"/>
      <c r="DEM349" s="182"/>
      <c r="DEN349" s="182"/>
      <c r="DEO349" s="182"/>
      <c r="DEP349" s="182"/>
      <c r="DEQ349" s="182"/>
      <c r="DER349" s="182"/>
      <c r="DES349" s="182"/>
      <c r="DET349" s="182"/>
      <c r="DEU349" s="182"/>
      <c r="DEV349" s="182"/>
      <c r="DEW349" s="182"/>
      <c r="DEX349" s="182"/>
      <c r="DEY349" s="182"/>
      <c r="DEZ349" s="182"/>
      <c r="DFA349" s="182"/>
      <c r="DFB349" s="182"/>
      <c r="DFC349" s="182"/>
      <c r="DFD349" s="182"/>
      <c r="DFE349" s="182"/>
      <c r="DFF349" s="182"/>
      <c r="DFG349" s="182"/>
      <c r="DFH349" s="182"/>
      <c r="DFI349" s="182"/>
      <c r="DFJ349" s="182"/>
      <c r="DFK349" s="182"/>
      <c r="DFL349" s="182"/>
      <c r="DFM349" s="182"/>
      <c r="DFN349" s="182"/>
      <c r="DFO349" s="182"/>
      <c r="DFP349" s="182"/>
      <c r="DFQ349" s="182"/>
      <c r="DFR349" s="182"/>
      <c r="DFS349" s="182"/>
      <c r="DFT349" s="182"/>
      <c r="DFU349" s="182"/>
      <c r="DFV349" s="182"/>
      <c r="DFW349" s="182"/>
      <c r="DFX349" s="182"/>
      <c r="DFY349" s="182"/>
      <c r="DFZ349" s="182"/>
      <c r="DGA349" s="182"/>
      <c r="DGB349" s="182"/>
      <c r="DGC349" s="182"/>
      <c r="DGD349" s="182"/>
      <c r="DGE349" s="182"/>
      <c r="DGF349" s="182"/>
      <c r="DGG349" s="182"/>
      <c r="DGH349" s="182"/>
      <c r="DGI349" s="182"/>
      <c r="DGJ349" s="182"/>
      <c r="DGK349" s="182"/>
      <c r="DGL349" s="182"/>
      <c r="DGM349" s="182"/>
      <c r="DGN349" s="182"/>
      <c r="DGO349" s="182"/>
      <c r="DGP349" s="182"/>
      <c r="DGQ349" s="182"/>
      <c r="DGR349" s="182"/>
      <c r="DGS349" s="182"/>
      <c r="DGT349" s="182"/>
      <c r="DGU349" s="182"/>
      <c r="DGV349" s="182"/>
      <c r="DGW349" s="182"/>
      <c r="DGX349" s="182"/>
      <c r="DGY349" s="182"/>
      <c r="DGZ349" s="182"/>
      <c r="DHA349" s="182"/>
      <c r="DHB349" s="182"/>
      <c r="DHC349" s="182"/>
      <c r="DHD349" s="182"/>
      <c r="DHE349" s="182"/>
      <c r="DHF349" s="182"/>
      <c r="DHG349" s="182"/>
      <c r="DHH349" s="182"/>
      <c r="DHI349" s="182"/>
      <c r="DHJ349" s="182"/>
      <c r="DHK349" s="182"/>
      <c r="DHL349" s="182"/>
      <c r="DHM349" s="182"/>
      <c r="DHN349" s="182"/>
      <c r="DHO349" s="182"/>
      <c r="DHP349" s="182"/>
      <c r="DHQ349" s="182"/>
      <c r="DHR349" s="182"/>
      <c r="DHS349" s="182"/>
      <c r="DHT349" s="182"/>
      <c r="DHU349" s="182"/>
      <c r="DHV349" s="182"/>
      <c r="DHW349" s="182"/>
      <c r="DHX349" s="182"/>
      <c r="DHY349" s="182"/>
      <c r="DHZ349" s="182"/>
      <c r="DIA349" s="182"/>
      <c r="DIB349" s="182"/>
      <c r="DIC349" s="182"/>
      <c r="DID349" s="182"/>
      <c r="DIE349" s="182"/>
      <c r="DIF349" s="182"/>
      <c r="DIG349" s="182"/>
      <c r="DIH349" s="182"/>
      <c r="DII349" s="182"/>
      <c r="DIJ349" s="182"/>
      <c r="DIK349" s="182"/>
      <c r="DIL349" s="182"/>
      <c r="DIM349" s="182"/>
      <c r="DIN349" s="182"/>
      <c r="DIO349" s="182"/>
      <c r="DIP349" s="182"/>
      <c r="DIQ349" s="182"/>
      <c r="DIR349" s="182"/>
      <c r="DIS349" s="182"/>
      <c r="DIT349" s="182"/>
      <c r="DIU349" s="182"/>
      <c r="DIV349" s="182"/>
      <c r="DIW349" s="182"/>
      <c r="DIX349" s="182"/>
      <c r="DIY349" s="182"/>
      <c r="DIZ349" s="182"/>
      <c r="DJA349" s="182"/>
      <c r="DJB349" s="182"/>
      <c r="DJC349" s="182"/>
      <c r="DJD349" s="182"/>
      <c r="DJE349" s="182"/>
      <c r="DJF349" s="182"/>
      <c r="DJG349" s="182"/>
      <c r="DJH349" s="182"/>
      <c r="DJI349" s="182"/>
      <c r="DJJ349" s="182"/>
      <c r="DJK349" s="182"/>
      <c r="DJL349" s="182"/>
      <c r="DJM349" s="182"/>
      <c r="DJN349" s="182"/>
      <c r="DJO349" s="182"/>
      <c r="DJP349" s="182"/>
      <c r="DJQ349" s="182"/>
      <c r="DJR349" s="182"/>
      <c r="DJS349" s="182"/>
      <c r="DJT349" s="182"/>
      <c r="DJU349" s="182"/>
      <c r="DJV349" s="182"/>
      <c r="DJW349" s="182"/>
      <c r="DJX349" s="182"/>
      <c r="DJY349" s="182"/>
      <c r="DJZ349" s="182"/>
      <c r="DKA349" s="182"/>
      <c r="DKB349" s="182"/>
      <c r="DKC349" s="182"/>
      <c r="DKD349" s="182"/>
      <c r="DKE349" s="182"/>
      <c r="DKF349" s="182"/>
      <c r="DKG349" s="182"/>
      <c r="DKH349" s="182"/>
      <c r="DKI349" s="182"/>
      <c r="DKJ349" s="182"/>
      <c r="DKK349" s="182"/>
      <c r="DKL349" s="182"/>
      <c r="DKM349" s="182"/>
      <c r="DKN349" s="182"/>
      <c r="DKO349" s="182"/>
      <c r="DKP349" s="182"/>
      <c r="DKQ349" s="182"/>
      <c r="DKR349" s="182"/>
      <c r="DKS349" s="182"/>
      <c r="DKT349" s="182"/>
      <c r="DKU349" s="182"/>
      <c r="DKV349" s="182"/>
      <c r="DKW349" s="182"/>
      <c r="DKX349" s="182"/>
      <c r="DKY349" s="182"/>
      <c r="DKZ349" s="182"/>
      <c r="DLA349" s="182"/>
      <c r="DLB349" s="182"/>
      <c r="DLC349" s="182"/>
      <c r="DLD349" s="182"/>
      <c r="DLE349" s="182"/>
      <c r="DLF349" s="182"/>
      <c r="DLG349" s="182"/>
      <c r="DLH349" s="182"/>
      <c r="DLI349" s="182"/>
      <c r="DLJ349" s="182"/>
      <c r="DLK349" s="182"/>
      <c r="DLL349" s="182"/>
      <c r="DLM349" s="182"/>
      <c r="DLN349" s="182"/>
      <c r="DLO349" s="182"/>
      <c r="DLP349" s="182"/>
      <c r="DLQ349" s="182"/>
      <c r="DLR349" s="182"/>
      <c r="DLS349" s="182"/>
      <c r="DLT349" s="182"/>
      <c r="DLU349" s="182"/>
      <c r="DLV349" s="182"/>
      <c r="DLW349" s="182"/>
      <c r="DLX349" s="182"/>
      <c r="DLY349" s="182"/>
      <c r="DLZ349" s="182"/>
      <c r="DMA349" s="182"/>
      <c r="DMB349" s="182"/>
      <c r="DMC349" s="182"/>
      <c r="DMD349" s="182"/>
      <c r="DME349" s="182"/>
      <c r="DMF349" s="182"/>
      <c r="DMG349" s="182"/>
      <c r="DMH349" s="182"/>
      <c r="DMI349" s="182"/>
      <c r="DMJ349" s="182"/>
      <c r="DMK349" s="182"/>
      <c r="DML349" s="182"/>
      <c r="DMM349" s="182"/>
      <c r="DMN349" s="182"/>
      <c r="DMO349" s="182"/>
      <c r="DMP349" s="182"/>
      <c r="DMQ349" s="182"/>
      <c r="DMR349" s="182"/>
      <c r="DMS349" s="182"/>
      <c r="DMT349" s="182"/>
      <c r="DMU349" s="182"/>
      <c r="DMV349" s="182"/>
      <c r="DMW349" s="182"/>
      <c r="DMX349" s="182"/>
      <c r="DMY349" s="182"/>
      <c r="DMZ349" s="182"/>
      <c r="DNA349" s="182"/>
      <c r="DNB349" s="182"/>
      <c r="DNC349" s="182"/>
      <c r="DND349" s="182"/>
      <c r="DNE349" s="182"/>
      <c r="DNF349" s="182"/>
      <c r="DNG349" s="182"/>
      <c r="DNH349" s="182"/>
      <c r="DNI349" s="182"/>
      <c r="DNJ349" s="182"/>
      <c r="DNK349" s="182"/>
      <c r="DNL349" s="182"/>
      <c r="DNM349" s="182"/>
      <c r="DNN349" s="182"/>
      <c r="DNO349" s="182"/>
      <c r="DNP349" s="182"/>
      <c r="DNQ349" s="182"/>
      <c r="DNR349" s="182"/>
      <c r="DNS349" s="182"/>
      <c r="DNT349" s="182"/>
      <c r="DNU349" s="182"/>
      <c r="DNV349" s="182"/>
      <c r="DNW349" s="182"/>
      <c r="DNX349" s="182"/>
      <c r="DNY349" s="182"/>
      <c r="DNZ349" s="182"/>
      <c r="DOA349" s="182"/>
      <c r="DOB349" s="182"/>
      <c r="DOC349" s="182"/>
      <c r="DOD349" s="182"/>
      <c r="DOE349" s="182"/>
      <c r="DOF349" s="182"/>
      <c r="DOG349" s="182"/>
      <c r="DOH349" s="182"/>
      <c r="DOI349" s="182"/>
      <c r="DOJ349" s="182"/>
      <c r="DOK349" s="182"/>
      <c r="DOL349" s="182"/>
      <c r="DOM349" s="182"/>
      <c r="DON349" s="182"/>
      <c r="DOO349" s="182"/>
      <c r="DOP349" s="182"/>
      <c r="DOQ349" s="182"/>
      <c r="DOR349" s="182"/>
      <c r="DOS349" s="182"/>
      <c r="DOT349" s="182"/>
      <c r="DOU349" s="182"/>
      <c r="DOV349" s="182"/>
      <c r="DOW349" s="182"/>
      <c r="DOX349" s="182"/>
      <c r="DOY349" s="182"/>
      <c r="DOZ349" s="182"/>
      <c r="DPA349" s="182"/>
      <c r="DPB349" s="182"/>
      <c r="DPC349" s="182"/>
      <c r="DPD349" s="182"/>
      <c r="DPE349" s="182"/>
      <c r="DPF349" s="182"/>
      <c r="DPG349" s="182"/>
      <c r="DPH349" s="182"/>
      <c r="DPI349" s="182"/>
      <c r="DPJ349" s="182"/>
      <c r="DPK349" s="182"/>
      <c r="DPL349" s="182"/>
      <c r="DPM349" s="182"/>
      <c r="DPN349" s="182"/>
      <c r="DPO349" s="182"/>
      <c r="DPP349" s="182"/>
      <c r="DPQ349" s="182"/>
      <c r="DPR349" s="182"/>
      <c r="DPS349" s="182"/>
      <c r="DPT349" s="182"/>
      <c r="DPU349" s="182"/>
      <c r="DPV349" s="182"/>
      <c r="DPW349" s="182"/>
      <c r="DPX349" s="182"/>
      <c r="DPY349" s="182"/>
      <c r="DPZ349" s="182"/>
      <c r="DQA349" s="182"/>
      <c r="DQB349" s="182"/>
      <c r="DQC349" s="182"/>
      <c r="DQD349" s="182"/>
      <c r="DQE349" s="182"/>
      <c r="DQF349" s="182"/>
      <c r="DQG349" s="182"/>
      <c r="DQH349" s="182"/>
      <c r="DQI349" s="182"/>
      <c r="DQJ349" s="182"/>
      <c r="DQK349" s="182"/>
      <c r="DQL349" s="182"/>
      <c r="DQM349" s="182"/>
      <c r="DQN349" s="182"/>
      <c r="DQO349" s="182"/>
      <c r="DQP349" s="182"/>
      <c r="DQQ349" s="182"/>
      <c r="DQR349" s="182"/>
      <c r="DQS349" s="182"/>
      <c r="DQT349" s="182"/>
      <c r="DQU349" s="182"/>
      <c r="DQV349" s="182"/>
      <c r="DQW349" s="182"/>
      <c r="DQX349" s="182"/>
      <c r="DQY349" s="182"/>
      <c r="DQZ349" s="182"/>
      <c r="DRA349" s="182"/>
      <c r="DRB349" s="182"/>
      <c r="DRC349" s="182"/>
      <c r="DRD349" s="182"/>
      <c r="DRE349" s="182"/>
      <c r="DRF349" s="182"/>
      <c r="DRG349" s="182"/>
      <c r="DRH349" s="182"/>
      <c r="DRI349" s="182"/>
      <c r="DRJ349" s="182"/>
      <c r="DRK349" s="182"/>
      <c r="DRL349" s="182"/>
      <c r="DRM349" s="182"/>
      <c r="DRN349" s="182"/>
      <c r="DRO349" s="182"/>
      <c r="DRP349" s="182"/>
      <c r="DRQ349" s="182"/>
      <c r="DRR349" s="182"/>
      <c r="DRS349" s="182"/>
      <c r="DRT349" s="182"/>
      <c r="DRU349" s="182"/>
      <c r="DRV349" s="182"/>
      <c r="DRW349" s="182"/>
      <c r="DRX349" s="182"/>
      <c r="DRY349" s="182"/>
      <c r="DRZ349" s="182"/>
      <c r="DSA349" s="182"/>
      <c r="DSB349" s="182"/>
      <c r="DSC349" s="182"/>
      <c r="DSD349" s="182"/>
      <c r="DSE349" s="182"/>
      <c r="DSF349" s="182"/>
      <c r="DSG349" s="182"/>
      <c r="DSH349" s="182"/>
      <c r="DSI349" s="182"/>
      <c r="DSJ349" s="182"/>
      <c r="DSK349" s="182"/>
      <c r="DSL349" s="182"/>
      <c r="DSM349" s="182"/>
      <c r="DSN349" s="182"/>
      <c r="DSO349" s="182"/>
      <c r="DSP349" s="182"/>
      <c r="DSQ349" s="182"/>
      <c r="DSR349" s="182"/>
      <c r="DSS349" s="182"/>
      <c r="DST349" s="182"/>
      <c r="DSU349" s="182"/>
      <c r="DSV349" s="182"/>
      <c r="DSW349" s="182"/>
      <c r="DSX349" s="182"/>
      <c r="DSY349" s="182"/>
      <c r="DSZ349" s="182"/>
      <c r="DTA349" s="182"/>
      <c r="DTB349" s="182"/>
      <c r="DTC349" s="182"/>
      <c r="DTD349" s="182"/>
      <c r="DTE349" s="182"/>
      <c r="DTF349" s="182"/>
      <c r="DTG349" s="182"/>
      <c r="DTH349" s="182"/>
      <c r="DTI349" s="182"/>
      <c r="DTJ349" s="182"/>
      <c r="DTK349" s="182"/>
      <c r="DTL349" s="182"/>
      <c r="DTM349" s="182"/>
      <c r="DTN349" s="182"/>
      <c r="DTO349" s="182"/>
      <c r="DTP349" s="182"/>
      <c r="DTQ349" s="182"/>
      <c r="DTR349" s="182"/>
      <c r="DTS349" s="182"/>
      <c r="DTT349" s="182"/>
      <c r="DTU349" s="182"/>
      <c r="DTV349" s="182"/>
      <c r="DTW349" s="182"/>
      <c r="DTX349" s="182"/>
      <c r="DTY349" s="182"/>
      <c r="DTZ349" s="182"/>
      <c r="DUA349" s="182"/>
      <c r="DUB349" s="182"/>
      <c r="DUC349" s="182"/>
      <c r="DUD349" s="182"/>
      <c r="DUE349" s="182"/>
      <c r="DUF349" s="182"/>
      <c r="DUG349" s="182"/>
      <c r="DUH349" s="182"/>
      <c r="DUI349" s="182"/>
      <c r="DUJ349" s="182"/>
      <c r="DUK349" s="182"/>
      <c r="DUL349" s="182"/>
      <c r="DUM349" s="182"/>
      <c r="DUN349" s="182"/>
      <c r="DUO349" s="182"/>
      <c r="DUP349" s="182"/>
      <c r="DUQ349" s="182"/>
      <c r="DUR349" s="182"/>
      <c r="DUS349" s="182"/>
      <c r="DUT349" s="182"/>
      <c r="DUU349" s="182"/>
      <c r="DUV349" s="182"/>
      <c r="DUW349" s="182"/>
      <c r="DUX349" s="182"/>
      <c r="DUY349" s="182"/>
      <c r="DUZ349" s="182"/>
      <c r="DVA349" s="182"/>
      <c r="DVB349" s="182"/>
      <c r="DVC349" s="182"/>
      <c r="DVD349" s="182"/>
      <c r="DVE349" s="182"/>
      <c r="DVF349" s="182"/>
      <c r="DVG349" s="182"/>
      <c r="DVH349" s="182"/>
      <c r="DVI349" s="182"/>
      <c r="DVJ349" s="182"/>
      <c r="DVK349" s="182"/>
      <c r="DVL349" s="182"/>
      <c r="DVM349" s="182"/>
      <c r="DVN349" s="182"/>
      <c r="DVO349" s="182"/>
      <c r="DVP349" s="182"/>
      <c r="DVQ349" s="182"/>
      <c r="DVR349" s="182"/>
      <c r="DVS349" s="182"/>
      <c r="DVT349" s="182"/>
      <c r="DVU349" s="182"/>
      <c r="DVV349" s="182"/>
      <c r="DVW349" s="182"/>
      <c r="DVX349" s="182"/>
      <c r="DVY349" s="182"/>
      <c r="DVZ349" s="182"/>
      <c r="DWA349" s="182"/>
      <c r="DWB349" s="182"/>
      <c r="DWC349" s="182"/>
      <c r="DWD349" s="182"/>
      <c r="DWE349" s="182"/>
      <c r="DWF349" s="182"/>
      <c r="DWG349" s="182"/>
      <c r="DWH349" s="182"/>
      <c r="DWI349" s="182"/>
      <c r="DWJ349" s="182"/>
      <c r="DWK349" s="182"/>
      <c r="DWL349" s="182"/>
      <c r="DWM349" s="182"/>
      <c r="DWN349" s="182"/>
      <c r="DWO349" s="182"/>
      <c r="DWP349" s="182"/>
      <c r="DWQ349" s="182"/>
      <c r="DWR349" s="182"/>
      <c r="DWS349" s="182"/>
      <c r="DWT349" s="182"/>
      <c r="DWU349" s="182"/>
      <c r="DWV349" s="182"/>
      <c r="DWW349" s="182"/>
      <c r="DWX349" s="182"/>
      <c r="DWY349" s="182"/>
      <c r="DWZ349" s="182"/>
      <c r="DXA349" s="182"/>
      <c r="DXB349" s="182"/>
      <c r="DXC349" s="182"/>
      <c r="DXD349" s="182"/>
      <c r="DXE349" s="182"/>
      <c r="DXF349" s="182"/>
      <c r="DXG349" s="182"/>
      <c r="DXH349" s="182"/>
      <c r="DXI349" s="182"/>
      <c r="DXJ349" s="182"/>
      <c r="DXK349" s="182"/>
      <c r="DXL349" s="182"/>
      <c r="DXM349" s="182"/>
      <c r="DXN349" s="182"/>
      <c r="DXO349" s="182"/>
      <c r="DXP349" s="182"/>
      <c r="DXQ349" s="182"/>
      <c r="DXR349" s="182"/>
      <c r="DXS349" s="182"/>
      <c r="DXT349" s="182"/>
      <c r="DXU349" s="182"/>
      <c r="DXV349" s="182"/>
      <c r="DXW349" s="182"/>
      <c r="DXX349" s="182"/>
      <c r="DXY349" s="182"/>
      <c r="DXZ349" s="182"/>
      <c r="DYA349" s="182"/>
      <c r="DYB349" s="182"/>
      <c r="DYC349" s="182"/>
      <c r="DYD349" s="182"/>
      <c r="DYE349" s="182"/>
      <c r="DYF349" s="182"/>
      <c r="DYG349" s="182"/>
      <c r="DYH349" s="182"/>
      <c r="DYI349" s="182"/>
      <c r="DYJ349" s="182"/>
      <c r="DYK349" s="182"/>
      <c r="DYL349" s="182"/>
      <c r="DYM349" s="182"/>
      <c r="DYN349" s="182"/>
      <c r="DYO349" s="182"/>
      <c r="DYP349" s="182"/>
      <c r="DYQ349" s="182"/>
      <c r="DYR349" s="182"/>
      <c r="DYS349" s="182"/>
      <c r="DYT349" s="182"/>
      <c r="DYU349" s="182"/>
      <c r="DYV349" s="182"/>
      <c r="DYW349" s="182"/>
      <c r="DYX349" s="182"/>
      <c r="DYY349" s="182"/>
      <c r="DYZ349" s="182"/>
      <c r="DZA349" s="182"/>
      <c r="DZB349" s="182"/>
      <c r="DZC349" s="182"/>
      <c r="DZD349" s="182"/>
      <c r="DZE349" s="182"/>
      <c r="DZF349" s="182"/>
      <c r="DZG349" s="182"/>
      <c r="DZH349" s="182"/>
      <c r="DZI349" s="182"/>
      <c r="DZJ349" s="182"/>
      <c r="DZK349" s="182"/>
      <c r="DZL349" s="182"/>
      <c r="DZM349" s="182"/>
      <c r="DZN349" s="182"/>
      <c r="DZO349" s="182"/>
      <c r="DZP349" s="182"/>
      <c r="DZQ349" s="182"/>
      <c r="DZR349" s="182"/>
      <c r="DZS349" s="182"/>
      <c r="DZT349" s="182"/>
      <c r="DZU349" s="182"/>
      <c r="DZV349" s="182"/>
      <c r="DZW349" s="182"/>
      <c r="DZX349" s="182"/>
      <c r="DZY349" s="182"/>
      <c r="DZZ349" s="182"/>
      <c r="EAA349" s="182"/>
      <c r="EAB349" s="182"/>
      <c r="EAC349" s="182"/>
      <c r="EAD349" s="182"/>
      <c r="EAE349" s="182"/>
      <c r="EAF349" s="182"/>
      <c r="EAG349" s="182"/>
      <c r="EAH349" s="182"/>
      <c r="EAI349" s="182"/>
      <c r="EAJ349" s="182"/>
      <c r="EAK349" s="182"/>
      <c r="EAL349" s="182"/>
      <c r="EAM349" s="182"/>
      <c r="EAN349" s="182"/>
      <c r="EAO349" s="182"/>
      <c r="EAP349" s="182"/>
      <c r="EAQ349" s="182"/>
      <c r="EAR349" s="182"/>
      <c r="EAS349" s="182"/>
      <c r="EAT349" s="182"/>
      <c r="EAU349" s="182"/>
      <c r="EAV349" s="182"/>
      <c r="EAW349" s="182"/>
      <c r="EAX349" s="182"/>
      <c r="EAY349" s="182"/>
      <c r="EAZ349" s="182"/>
      <c r="EBA349" s="182"/>
      <c r="EBB349" s="182"/>
      <c r="EBC349" s="182"/>
      <c r="EBD349" s="182"/>
      <c r="EBE349" s="182"/>
      <c r="EBF349" s="182"/>
      <c r="EBG349" s="182"/>
      <c r="EBH349" s="182"/>
      <c r="EBI349" s="182"/>
      <c r="EBJ349" s="182"/>
      <c r="EBK349" s="182"/>
      <c r="EBL349" s="182"/>
      <c r="EBM349" s="182"/>
      <c r="EBN349" s="182"/>
      <c r="EBO349" s="182"/>
      <c r="EBP349" s="182"/>
      <c r="EBQ349" s="182"/>
      <c r="EBR349" s="182"/>
      <c r="EBS349" s="182"/>
      <c r="EBT349" s="182"/>
      <c r="EBU349" s="182"/>
      <c r="EBV349" s="182"/>
      <c r="EBW349" s="182"/>
      <c r="EBX349" s="182"/>
      <c r="EBY349" s="182"/>
      <c r="EBZ349" s="182"/>
      <c r="ECA349" s="182"/>
      <c r="ECB349" s="182"/>
      <c r="ECC349" s="182"/>
      <c r="ECD349" s="182"/>
      <c r="ECE349" s="182"/>
      <c r="ECF349" s="182"/>
      <c r="ECG349" s="182"/>
      <c r="ECH349" s="182"/>
      <c r="ECI349" s="182"/>
      <c r="ECJ349" s="182"/>
      <c r="ECK349" s="182"/>
      <c r="ECL349" s="182"/>
      <c r="ECM349" s="182"/>
      <c r="ECN349" s="182"/>
      <c r="ECO349" s="182"/>
      <c r="ECP349" s="182"/>
      <c r="ECQ349" s="182"/>
      <c r="ECR349" s="182"/>
      <c r="ECS349" s="182"/>
      <c r="ECT349" s="182"/>
      <c r="ECU349" s="182"/>
      <c r="ECV349" s="182"/>
      <c r="ECW349" s="182"/>
      <c r="ECX349" s="182"/>
      <c r="ECY349" s="182"/>
      <c r="ECZ349" s="182"/>
      <c r="EDA349" s="182"/>
      <c r="EDB349" s="182"/>
      <c r="EDC349" s="182"/>
      <c r="EDD349" s="182"/>
      <c r="EDE349" s="182"/>
      <c r="EDF349" s="182"/>
      <c r="EDG349" s="182"/>
      <c r="EDH349" s="182"/>
      <c r="EDI349" s="182"/>
      <c r="EDJ349" s="182"/>
      <c r="EDK349" s="182"/>
      <c r="EDL349" s="182"/>
      <c r="EDM349" s="182"/>
      <c r="EDN349" s="182"/>
      <c r="EDO349" s="182"/>
      <c r="EDP349" s="182"/>
      <c r="EDQ349" s="182"/>
      <c r="EDR349" s="182"/>
      <c r="EDS349" s="182"/>
      <c r="EDT349" s="182"/>
      <c r="EDU349" s="182"/>
      <c r="EDV349" s="182"/>
      <c r="EDW349" s="182"/>
      <c r="EDX349" s="182"/>
      <c r="EDY349" s="182"/>
      <c r="EDZ349" s="182"/>
      <c r="EEA349" s="182"/>
      <c r="EEB349" s="182"/>
      <c r="EEC349" s="182"/>
      <c r="EED349" s="182"/>
      <c r="EEE349" s="182"/>
      <c r="EEF349" s="182"/>
      <c r="EEG349" s="182"/>
      <c r="EEH349" s="182"/>
      <c r="EEI349" s="182"/>
      <c r="EEJ349" s="182"/>
      <c r="EEK349" s="182"/>
      <c r="EEL349" s="182"/>
      <c r="EEM349" s="182"/>
      <c r="EEN349" s="182"/>
      <c r="EEO349" s="182"/>
      <c r="EEP349" s="182"/>
      <c r="EEQ349" s="182"/>
      <c r="EER349" s="182"/>
      <c r="EES349" s="182"/>
      <c r="EET349" s="182"/>
      <c r="EEU349" s="182"/>
      <c r="EEV349" s="182"/>
      <c r="EEW349" s="182"/>
      <c r="EEX349" s="182"/>
      <c r="EEY349" s="182"/>
      <c r="EEZ349" s="182"/>
      <c r="EFA349" s="182"/>
      <c r="EFB349" s="182"/>
      <c r="EFC349" s="182"/>
      <c r="EFD349" s="182"/>
      <c r="EFE349" s="182"/>
      <c r="EFF349" s="182"/>
      <c r="EFG349" s="182"/>
      <c r="EFH349" s="182"/>
      <c r="EFI349" s="182"/>
      <c r="EFJ349" s="182"/>
      <c r="EFK349" s="182"/>
      <c r="EFL349" s="182"/>
      <c r="EFM349" s="182"/>
      <c r="EFN349" s="182"/>
      <c r="EFO349" s="182"/>
      <c r="EFP349" s="182"/>
      <c r="EFQ349" s="182"/>
      <c r="EFR349" s="182"/>
      <c r="EFS349" s="182"/>
      <c r="EFT349" s="182"/>
      <c r="EFU349" s="182"/>
      <c r="EFV349" s="182"/>
      <c r="EFW349" s="182"/>
      <c r="EFX349" s="182"/>
      <c r="EFY349" s="182"/>
      <c r="EFZ349" s="182"/>
      <c r="EGA349" s="182"/>
      <c r="EGB349" s="182"/>
      <c r="EGC349" s="182"/>
      <c r="EGD349" s="182"/>
      <c r="EGE349" s="182"/>
      <c r="EGF349" s="182"/>
      <c r="EGG349" s="182"/>
      <c r="EGH349" s="182"/>
      <c r="EGI349" s="182"/>
      <c r="EGJ349" s="182"/>
      <c r="EGK349" s="182"/>
      <c r="EGL349" s="182"/>
      <c r="EGM349" s="182"/>
      <c r="EGN349" s="182"/>
      <c r="EGO349" s="182"/>
      <c r="EGP349" s="182"/>
      <c r="EGQ349" s="182"/>
      <c r="EGR349" s="182"/>
      <c r="EGS349" s="182"/>
      <c r="EGT349" s="182"/>
      <c r="EGU349" s="182"/>
      <c r="EGV349" s="182"/>
      <c r="EGW349" s="182"/>
      <c r="EGX349" s="182"/>
      <c r="EGY349" s="182"/>
      <c r="EGZ349" s="182"/>
      <c r="EHA349" s="182"/>
      <c r="EHB349" s="182"/>
      <c r="EHC349" s="182"/>
      <c r="EHD349" s="182"/>
      <c r="EHE349" s="182"/>
      <c r="EHF349" s="182"/>
      <c r="EHG349" s="182"/>
      <c r="EHH349" s="182"/>
      <c r="EHI349" s="182"/>
      <c r="EHJ349" s="182"/>
      <c r="EHK349" s="182"/>
      <c r="EHL349" s="182"/>
      <c r="EHM349" s="182"/>
      <c r="EHN349" s="182"/>
      <c r="EHO349" s="182"/>
      <c r="EHP349" s="182"/>
      <c r="EHQ349" s="182"/>
      <c r="EHR349" s="182"/>
      <c r="EHS349" s="182"/>
      <c r="EHT349" s="182"/>
      <c r="EHU349" s="182"/>
      <c r="EHV349" s="182"/>
      <c r="EHW349" s="182"/>
      <c r="EHX349" s="182"/>
      <c r="EHY349" s="182"/>
      <c r="EHZ349" s="182"/>
      <c r="EIA349" s="182"/>
      <c r="EIB349" s="182"/>
      <c r="EIC349" s="182"/>
      <c r="EID349" s="182"/>
      <c r="EIE349" s="182"/>
      <c r="EIF349" s="182"/>
      <c r="EIG349" s="182"/>
      <c r="EIH349" s="182"/>
      <c r="EII349" s="182"/>
      <c r="EIJ349" s="182"/>
      <c r="EIK349" s="182"/>
      <c r="EIL349" s="182"/>
      <c r="EIM349" s="182"/>
      <c r="EIN349" s="182"/>
      <c r="EIO349" s="182"/>
      <c r="EIP349" s="182"/>
      <c r="EIQ349" s="182"/>
      <c r="EIR349" s="182"/>
      <c r="EIS349" s="182"/>
      <c r="EIT349" s="182"/>
      <c r="EIU349" s="182"/>
      <c r="EIV349" s="182"/>
      <c r="EIW349" s="182"/>
      <c r="EIX349" s="182"/>
      <c r="EIY349" s="182"/>
      <c r="EIZ349" s="182"/>
      <c r="EJA349" s="182"/>
      <c r="EJB349" s="182"/>
      <c r="EJC349" s="182"/>
      <c r="EJD349" s="182"/>
      <c r="EJE349" s="182"/>
      <c r="EJF349" s="182"/>
      <c r="EJG349" s="182"/>
      <c r="EJH349" s="182"/>
      <c r="EJI349" s="182"/>
      <c r="EJJ349" s="182"/>
      <c r="EJK349" s="182"/>
      <c r="EJL349" s="182"/>
      <c r="EJM349" s="182"/>
      <c r="EJN349" s="182"/>
      <c r="EJO349" s="182"/>
      <c r="EJP349" s="182"/>
      <c r="EJQ349" s="182"/>
      <c r="EJR349" s="182"/>
      <c r="EJS349" s="182"/>
      <c r="EJT349" s="182"/>
      <c r="EJU349" s="182"/>
      <c r="EJV349" s="182"/>
      <c r="EJW349" s="182"/>
      <c r="EJX349" s="182"/>
      <c r="EJY349" s="182"/>
      <c r="EJZ349" s="182"/>
      <c r="EKA349" s="182"/>
      <c r="EKB349" s="182"/>
      <c r="EKC349" s="182"/>
      <c r="EKD349" s="182"/>
      <c r="EKE349" s="182"/>
      <c r="EKF349" s="182"/>
      <c r="EKG349" s="182"/>
      <c r="EKH349" s="182"/>
      <c r="EKI349" s="182"/>
      <c r="EKJ349" s="182"/>
      <c r="EKK349" s="182"/>
      <c r="EKL349" s="182"/>
      <c r="EKM349" s="182"/>
      <c r="EKN349" s="182"/>
      <c r="EKO349" s="182"/>
      <c r="EKP349" s="182"/>
      <c r="EKQ349" s="182"/>
      <c r="EKR349" s="182"/>
      <c r="EKS349" s="182"/>
      <c r="EKT349" s="182"/>
      <c r="EKU349" s="182"/>
      <c r="EKV349" s="182"/>
      <c r="EKW349" s="182"/>
      <c r="EKX349" s="182"/>
      <c r="EKY349" s="182"/>
      <c r="EKZ349" s="182"/>
      <c r="ELA349" s="182"/>
      <c r="ELB349" s="182"/>
      <c r="ELC349" s="182"/>
      <c r="ELD349" s="182"/>
      <c r="ELE349" s="182"/>
      <c r="ELF349" s="182"/>
      <c r="ELG349" s="182"/>
      <c r="ELH349" s="182"/>
      <c r="ELI349" s="182"/>
      <c r="ELJ349" s="182"/>
      <c r="ELK349" s="182"/>
      <c r="ELL349" s="182"/>
      <c r="ELM349" s="182"/>
      <c r="ELN349" s="182"/>
      <c r="ELO349" s="182"/>
      <c r="ELP349" s="182"/>
      <c r="ELQ349" s="182"/>
      <c r="ELR349" s="182"/>
      <c r="ELS349" s="182"/>
      <c r="ELT349" s="182"/>
      <c r="ELU349" s="182"/>
      <c r="ELV349" s="182"/>
      <c r="ELW349" s="182"/>
      <c r="ELX349" s="182"/>
      <c r="ELY349" s="182"/>
      <c r="ELZ349" s="182"/>
      <c r="EMA349" s="182"/>
      <c r="EMB349" s="182"/>
      <c r="EMC349" s="182"/>
      <c r="EMD349" s="182"/>
      <c r="EME349" s="182"/>
      <c r="EMF349" s="182"/>
      <c r="EMG349" s="182"/>
      <c r="EMH349" s="182"/>
      <c r="EMI349" s="182"/>
      <c r="EMJ349" s="182"/>
      <c r="EMK349" s="182"/>
      <c r="EML349" s="182"/>
      <c r="EMM349" s="182"/>
      <c r="EMN349" s="182"/>
      <c r="EMO349" s="182"/>
      <c r="EMP349" s="182"/>
      <c r="EMQ349" s="182"/>
      <c r="EMR349" s="182"/>
      <c r="EMS349" s="182"/>
      <c r="EMT349" s="182"/>
      <c r="EMU349" s="182"/>
      <c r="EMV349" s="182"/>
      <c r="EMW349" s="182"/>
      <c r="EMX349" s="182"/>
      <c r="EMY349" s="182"/>
      <c r="EMZ349" s="182"/>
      <c r="ENA349" s="182"/>
      <c r="ENB349" s="182"/>
      <c r="ENC349" s="182"/>
      <c r="END349" s="182"/>
      <c r="ENE349" s="182"/>
      <c r="ENF349" s="182"/>
      <c r="ENG349" s="182"/>
      <c r="ENH349" s="182"/>
      <c r="ENI349" s="182"/>
      <c r="ENJ349" s="182"/>
      <c r="ENK349" s="182"/>
      <c r="ENL349" s="182"/>
      <c r="ENM349" s="182"/>
      <c r="ENN349" s="182"/>
      <c r="ENO349" s="182"/>
      <c r="ENP349" s="182"/>
      <c r="ENQ349" s="182"/>
      <c r="ENR349" s="182"/>
      <c r="ENS349" s="182"/>
      <c r="ENT349" s="182"/>
      <c r="ENU349" s="182"/>
      <c r="ENV349" s="182"/>
      <c r="ENW349" s="182"/>
      <c r="ENX349" s="182"/>
      <c r="ENY349" s="182"/>
      <c r="ENZ349" s="182"/>
      <c r="EOA349" s="182"/>
      <c r="EOB349" s="182"/>
      <c r="EOC349" s="182"/>
      <c r="EOD349" s="182"/>
      <c r="EOE349" s="182"/>
      <c r="EOF349" s="182"/>
      <c r="EOG349" s="182"/>
      <c r="EOH349" s="182"/>
      <c r="EOI349" s="182"/>
      <c r="EOJ349" s="182"/>
      <c r="EOK349" s="182"/>
      <c r="EOL349" s="182"/>
      <c r="EOM349" s="182"/>
      <c r="EON349" s="182"/>
      <c r="EOO349" s="182"/>
      <c r="EOP349" s="182"/>
      <c r="EOQ349" s="182"/>
      <c r="EOR349" s="182"/>
      <c r="EOS349" s="182"/>
      <c r="EOT349" s="182"/>
      <c r="EOU349" s="182"/>
      <c r="EOV349" s="182"/>
      <c r="EOW349" s="182"/>
      <c r="EOX349" s="182"/>
      <c r="EOY349" s="182"/>
      <c r="EOZ349" s="182"/>
      <c r="EPA349" s="182"/>
      <c r="EPB349" s="182"/>
      <c r="EPC349" s="182"/>
      <c r="EPD349" s="182"/>
      <c r="EPE349" s="182"/>
      <c r="EPF349" s="182"/>
      <c r="EPG349" s="182"/>
      <c r="EPH349" s="182"/>
      <c r="EPI349" s="182"/>
      <c r="EPJ349" s="182"/>
      <c r="EPK349" s="182"/>
      <c r="EPL349" s="182"/>
      <c r="EPM349" s="182"/>
      <c r="EPN349" s="182"/>
      <c r="EPO349" s="182"/>
      <c r="EPP349" s="182"/>
      <c r="EPQ349" s="182"/>
      <c r="EPR349" s="182"/>
      <c r="EPS349" s="182"/>
      <c r="EPT349" s="182"/>
      <c r="EPU349" s="182"/>
      <c r="EPV349" s="182"/>
      <c r="EPW349" s="182"/>
      <c r="EPX349" s="182"/>
      <c r="EPY349" s="182"/>
      <c r="EPZ349" s="182"/>
      <c r="EQA349" s="182"/>
      <c r="EQB349" s="182"/>
      <c r="EQC349" s="182"/>
      <c r="EQD349" s="182"/>
      <c r="EQE349" s="182"/>
      <c r="EQF349" s="182"/>
      <c r="EQG349" s="182"/>
      <c r="EQH349" s="182"/>
      <c r="EQI349" s="182"/>
      <c r="EQJ349" s="182"/>
      <c r="EQK349" s="182"/>
      <c r="EQL349" s="182"/>
      <c r="EQM349" s="182"/>
      <c r="EQN349" s="182"/>
      <c r="EQO349" s="182"/>
      <c r="EQP349" s="182"/>
      <c r="EQQ349" s="182"/>
      <c r="EQR349" s="182"/>
      <c r="EQS349" s="182"/>
      <c r="EQT349" s="182"/>
      <c r="EQU349" s="182"/>
      <c r="EQV349" s="182"/>
      <c r="EQW349" s="182"/>
      <c r="EQX349" s="182"/>
      <c r="EQY349" s="182"/>
      <c r="EQZ349" s="182"/>
      <c r="ERA349" s="182"/>
      <c r="ERB349" s="182"/>
      <c r="ERC349" s="182"/>
      <c r="ERD349" s="182"/>
      <c r="ERE349" s="182"/>
      <c r="ERF349" s="182"/>
      <c r="ERG349" s="182"/>
      <c r="ERH349" s="182"/>
      <c r="ERI349" s="182"/>
      <c r="ERJ349" s="182"/>
      <c r="ERK349" s="182"/>
      <c r="ERL349" s="182"/>
      <c r="ERM349" s="182"/>
      <c r="ERN349" s="182"/>
      <c r="ERO349" s="182"/>
      <c r="ERP349" s="182"/>
      <c r="ERQ349" s="182"/>
      <c r="ERR349" s="182"/>
      <c r="ERS349" s="182"/>
      <c r="ERT349" s="182"/>
      <c r="ERU349" s="182"/>
      <c r="ERV349" s="182"/>
      <c r="ERW349" s="182"/>
      <c r="ERX349" s="182"/>
      <c r="ERY349" s="182"/>
      <c r="ERZ349" s="182"/>
      <c r="ESA349" s="182"/>
      <c r="ESB349" s="182"/>
      <c r="ESC349" s="182"/>
      <c r="ESD349" s="182"/>
      <c r="ESE349" s="182"/>
      <c r="ESF349" s="182"/>
      <c r="ESG349" s="182"/>
      <c r="ESH349" s="182"/>
      <c r="ESI349" s="182"/>
      <c r="ESJ349" s="182"/>
      <c r="ESK349" s="182"/>
      <c r="ESL349" s="182"/>
      <c r="ESM349" s="182"/>
      <c r="ESN349" s="182"/>
      <c r="ESO349" s="182"/>
      <c r="ESP349" s="182"/>
      <c r="ESQ349" s="182"/>
      <c r="ESR349" s="182"/>
      <c r="ESS349" s="182"/>
      <c r="EST349" s="182"/>
      <c r="ESU349" s="182"/>
      <c r="ESV349" s="182"/>
      <c r="ESW349" s="182"/>
      <c r="ESX349" s="182"/>
      <c r="ESY349" s="182"/>
      <c r="ESZ349" s="182"/>
      <c r="ETA349" s="182"/>
      <c r="ETB349" s="182"/>
      <c r="ETC349" s="182"/>
      <c r="ETD349" s="182"/>
      <c r="ETE349" s="182"/>
      <c r="ETF349" s="182"/>
      <c r="ETG349" s="182"/>
      <c r="ETH349" s="182"/>
      <c r="ETI349" s="182"/>
      <c r="ETJ349" s="182"/>
      <c r="ETK349" s="182"/>
      <c r="ETL349" s="182"/>
      <c r="ETM349" s="182"/>
      <c r="ETN349" s="182"/>
      <c r="ETO349" s="182"/>
      <c r="ETP349" s="182"/>
      <c r="ETQ349" s="182"/>
      <c r="ETR349" s="182"/>
      <c r="ETS349" s="182"/>
      <c r="ETT349" s="182"/>
      <c r="ETU349" s="182"/>
      <c r="ETV349" s="182"/>
      <c r="ETW349" s="182"/>
      <c r="ETX349" s="182"/>
      <c r="ETY349" s="182"/>
      <c r="ETZ349" s="182"/>
      <c r="EUA349" s="182"/>
      <c r="EUB349" s="182"/>
      <c r="EUC349" s="182"/>
      <c r="EUD349" s="182"/>
      <c r="EUE349" s="182"/>
      <c r="EUF349" s="182"/>
      <c r="EUG349" s="182"/>
      <c r="EUH349" s="182"/>
      <c r="EUI349" s="182"/>
      <c r="EUJ349" s="182"/>
      <c r="EUK349" s="182"/>
      <c r="EUL349" s="182"/>
      <c r="EUM349" s="182"/>
      <c r="EUN349" s="182"/>
      <c r="EUO349" s="182"/>
      <c r="EUP349" s="182"/>
      <c r="EUQ349" s="182"/>
      <c r="EUR349" s="182"/>
      <c r="EUS349" s="182"/>
      <c r="EUT349" s="182"/>
      <c r="EUU349" s="182"/>
      <c r="EUV349" s="182"/>
      <c r="EUW349" s="182"/>
      <c r="EUX349" s="182"/>
      <c r="EUY349" s="182"/>
      <c r="EUZ349" s="182"/>
      <c r="EVA349" s="182"/>
      <c r="EVB349" s="182"/>
      <c r="EVC349" s="182"/>
      <c r="EVD349" s="182"/>
      <c r="EVE349" s="182"/>
      <c r="EVF349" s="182"/>
      <c r="EVG349" s="182"/>
      <c r="EVH349" s="182"/>
      <c r="EVI349" s="182"/>
      <c r="EVJ349" s="182"/>
      <c r="EVK349" s="182"/>
      <c r="EVL349" s="182"/>
      <c r="EVM349" s="182"/>
      <c r="EVN349" s="182"/>
      <c r="EVO349" s="182"/>
      <c r="EVP349" s="182"/>
      <c r="EVQ349" s="182"/>
      <c r="EVR349" s="182"/>
      <c r="EVS349" s="182"/>
      <c r="EVT349" s="182"/>
      <c r="EVU349" s="182"/>
      <c r="EVV349" s="182"/>
      <c r="EVW349" s="182"/>
      <c r="EVX349" s="182"/>
      <c r="EVY349" s="182"/>
      <c r="EVZ349" s="182"/>
      <c r="EWA349" s="182"/>
      <c r="EWB349" s="182"/>
      <c r="EWC349" s="182"/>
      <c r="EWD349" s="182"/>
      <c r="EWE349" s="182"/>
      <c r="EWF349" s="182"/>
      <c r="EWG349" s="182"/>
      <c r="EWH349" s="182"/>
      <c r="EWI349" s="182"/>
      <c r="EWJ349" s="182"/>
      <c r="EWK349" s="182"/>
      <c r="EWL349" s="182"/>
      <c r="EWM349" s="182"/>
      <c r="EWN349" s="182"/>
      <c r="EWO349" s="182"/>
      <c r="EWP349" s="182"/>
      <c r="EWQ349" s="182"/>
      <c r="EWR349" s="182"/>
      <c r="EWS349" s="182"/>
      <c r="EWT349" s="182"/>
      <c r="EWU349" s="182"/>
      <c r="EWV349" s="182"/>
      <c r="EWW349" s="182"/>
      <c r="EWX349" s="182"/>
      <c r="EWY349" s="182"/>
      <c r="EWZ349" s="182"/>
      <c r="EXA349" s="182"/>
      <c r="EXB349" s="182"/>
      <c r="EXC349" s="182"/>
      <c r="EXD349" s="182"/>
      <c r="EXE349" s="182"/>
      <c r="EXF349" s="182"/>
      <c r="EXG349" s="182"/>
      <c r="EXH349" s="182"/>
      <c r="EXI349" s="182"/>
      <c r="EXJ349" s="182"/>
      <c r="EXK349" s="182"/>
      <c r="EXL349" s="182"/>
      <c r="EXM349" s="182"/>
      <c r="EXN349" s="182"/>
      <c r="EXO349" s="182"/>
      <c r="EXP349" s="182"/>
      <c r="EXQ349" s="182"/>
      <c r="EXR349" s="182"/>
      <c r="EXS349" s="182"/>
      <c r="EXT349" s="182"/>
      <c r="EXU349" s="182"/>
      <c r="EXV349" s="182"/>
      <c r="EXW349" s="182"/>
      <c r="EXX349" s="182"/>
      <c r="EXY349" s="182"/>
      <c r="EXZ349" s="182"/>
      <c r="EYA349" s="182"/>
      <c r="EYB349" s="182"/>
      <c r="EYC349" s="182"/>
      <c r="EYD349" s="182"/>
      <c r="EYE349" s="182"/>
      <c r="EYF349" s="182"/>
      <c r="EYG349" s="182"/>
      <c r="EYH349" s="182"/>
      <c r="EYI349" s="182"/>
      <c r="EYJ349" s="182"/>
      <c r="EYK349" s="182"/>
      <c r="EYL349" s="182"/>
      <c r="EYM349" s="182"/>
      <c r="EYN349" s="182"/>
      <c r="EYO349" s="182"/>
      <c r="EYP349" s="182"/>
      <c r="EYQ349" s="182"/>
      <c r="EYR349" s="182"/>
      <c r="EYS349" s="182"/>
      <c r="EYT349" s="182"/>
      <c r="EYU349" s="182"/>
      <c r="EYV349" s="182"/>
      <c r="EYW349" s="182"/>
      <c r="EYX349" s="182"/>
      <c r="EYY349" s="182"/>
      <c r="EYZ349" s="182"/>
      <c r="EZA349" s="182"/>
      <c r="EZB349" s="182"/>
      <c r="EZC349" s="182"/>
      <c r="EZD349" s="182"/>
      <c r="EZE349" s="182"/>
      <c r="EZF349" s="182"/>
      <c r="EZG349" s="182"/>
      <c r="EZH349" s="182"/>
      <c r="EZI349" s="182"/>
      <c r="EZJ349" s="182"/>
      <c r="EZK349" s="182"/>
      <c r="EZL349" s="182"/>
      <c r="EZM349" s="182"/>
      <c r="EZN349" s="182"/>
      <c r="EZO349" s="182"/>
      <c r="EZP349" s="182"/>
      <c r="EZQ349" s="182"/>
      <c r="EZR349" s="182"/>
      <c r="EZS349" s="182"/>
      <c r="EZT349" s="182"/>
      <c r="EZU349" s="182"/>
      <c r="EZV349" s="182"/>
      <c r="EZW349" s="182"/>
      <c r="EZX349" s="182"/>
      <c r="EZY349" s="182"/>
      <c r="EZZ349" s="182"/>
      <c r="FAA349" s="182"/>
      <c r="FAB349" s="182"/>
      <c r="FAC349" s="182"/>
      <c r="FAD349" s="182"/>
      <c r="FAE349" s="182"/>
      <c r="FAF349" s="182"/>
      <c r="FAG349" s="182"/>
      <c r="FAH349" s="182"/>
      <c r="FAI349" s="182"/>
      <c r="FAJ349" s="182"/>
      <c r="FAK349" s="182"/>
      <c r="FAL349" s="182"/>
      <c r="FAM349" s="182"/>
      <c r="FAN349" s="182"/>
      <c r="FAO349" s="182"/>
      <c r="FAP349" s="182"/>
      <c r="FAQ349" s="182"/>
      <c r="FAR349" s="182"/>
      <c r="FAS349" s="182"/>
      <c r="FAT349" s="182"/>
      <c r="FAU349" s="182"/>
      <c r="FAV349" s="182"/>
      <c r="FAW349" s="182"/>
      <c r="FAX349" s="182"/>
      <c r="FAY349" s="182"/>
      <c r="FAZ349" s="182"/>
      <c r="FBA349" s="182"/>
      <c r="FBB349" s="182"/>
      <c r="FBC349" s="182"/>
      <c r="FBD349" s="182"/>
      <c r="FBE349" s="182"/>
      <c r="FBF349" s="182"/>
      <c r="FBG349" s="182"/>
      <c r="FBH349" s="182"/>
      <c r="FBI349" s="182"/>
      <c r="FBJ349" s="182"/>
      <c r="FBK349" s="182"/>
      <c r="FBL349" s="182"/>
      <c r="FBM349" s="182"/>
      <c r="FBN349" s="182"/>
      <c r="FBO349" s="182"/>
      <c r="FBP349" s="182"/>
      <c r="FBQ349" s="182"/>
      <c r="FBR349" s="182"/>
      <c r="FBS349" s="182"/>
      <c r="FBT349" s="182"/>
      <c r="FBU349" s="182"/>
      <c r="FBV349" s="182"/>
      <c r="FBW349" s="182"/>
      <c r="FBX349" s="182"/>
      <c r="FBY349" s="182"/>
      <c r="FBZ349" s="182"/>
      <c r="FCA349" s="182"/>
      <c r="FCB349" s="182"/>
      <c r="FCC349" s="182"/>
      <c r="FCD349" s="182"/>
      <c r="FCE349" s="182"/>
      <c r="FCF349" s="182"/>
      <c r="FCG349" s="182"/>
      <c r="FCH349" s="182"/>
      <c r="FCI349" s="182"/>
      <c r="FCJ349" s="182"/>
      <c r="FCK349" s="182"/>
      <c r="FCL349" s="182"/>
      <c r="FCM349" s="182"/>
      <c r="FCN349" s="182"/>
      <c r="FCO349" s="182"/>
      <c r="FCP349" s="182"/>
      <c r="FCQ349" s="182"/>
      <c r="FCR349" s="182"/>
      <c r="FCS349" s="182"/>
      <c r="FCT349" s="182"/>
      <c r="FCU349" s="182"/>
      <c r="FCV349" s="182"/>
      <c r="FCW349" s="182"/>
      <c r="FCX349" s="182"/>
      <c r="FCY349" s="182"/>
      <c r="FCZ349" s="182"/>
      <c r="FDA349" s="182"/>
      <c r="FDB349" s="182"/>
      <c r="FDC349" s="182"/>
      <c r="FDD349" s="182"/>
      <c r="FDE349" s="182"/>
      <c r="FDF349" s="182"/>
      <c r="FDG349" s="182"/>
      <c r="FDH349" s="182"/>
      <c r="FDI349" s="182"/>
      <c r="FDJ349" s="182"/>
      <c r="FDK349" s="182"/>
      <c r="FDL349" s="182"/>
      <c r="FDM349" s="182"/>
      <c r="FDN349" s="182"/>
      <c r="FDO349" s="182"/>
      <c r="FDP349" s="182"/>
      <c r="FDQ349" s="182"/>
      <c r="FDR349" s="182"/>
      <c r="FDS349" s="182"/>
      <c r="FDT349" s="182"/>
      <c r="FDU349" s="182"/>
      <c r="FDV349" s="182"/>
      <c r="FDW349" s="182"/>
      <c r="FDX349" s="182"/>
      <c r="FDY349" s="182"/>
      <c r="FDZ349" s="182"/>
      <c r="FEA349" s="182"/>
      <c r="FEB349" s="182"/>
      <c r="FEC349" s="182"/>
      <c r="FED349" s="182"/>
      <c r="FEE349" s="182"/>
      <c r="FEF349" s="182"/>
      <c r="FEG349" s="182"/>
      <c r="FEH349" s="182"/>
      <c r="FEI349" s="182"/>
      <c r="FEJ349" s="182"/>
      <c r="FEK349" s="182"/>
      <c r="FEL349" s="182"/>
      <c r="FEM349" s="182"/>
      <c r="FEN349" s="182"/>
      <c r="FEO349" s="182"/>
      <c r="FEP349" s="182"/>
      <c r="FEQ349" s="182"/>
      <c r="FER349" s="182"/>
      <c r="FES349" s="182"/>
      <c r="FET349" s="182"/>
      <c r="FEU349" s="182"/>
      <c r="FEV349" s="182"/>
      <c r="FEW349" s="182"/>
      <c r="FEX349" s="182"/>
      <c r="FEY349" s="182"/>
      <c r="FEZ349" s="182"/>
      <c r="FFA349" s="182"/>
      <c r="FFB349" s="182"/>
      <c r="FFC349" s="182"/>
      <c r="FFD349" s="182"/>
      <c r="FFE349" s="182"/>
      <c r="FFF349" s="182"/>
      <c r="FFG349" s="182"/>
      <c r="FFH349" s="182"/>
      <c r="FFI349" s="182"/>
      <c r="FFJ349" s="182"/>
      <c r="FFK349" s="182"/>
      <c r="FFL349" s="182"/>
      <c r="FFM349" s="182"/>
      <c r="FFN349" s="182"/>
      <c r="FFO349" s="182"/>
      <c r="FFP349" s="182"/>
      <c r="FFQ349" s="182"/>
      <c r="FFR349" s="182"/>
      <c r="FFS349" s="182"/>
      <c r="FFT349" s="182"/>
      <c r="FFU349" s="182"/>
      <c r="FFV349" s="182"/>
      <c r="FFW349" s="182"/>
      <c r="FFX349" s="182"/>
      <c r="FFY349" s="182"/>
      <c r="FFZ349" s="182"/>
      <c r="FGA349" s="182"/>
      <c r="FGB349" s="182"/>
      <c r="FGC349" s="182"/>
      <c r="FGD349" s="182"/>
      <c r="FGE349" s="182"/>
      <c r="FGF349" s="182"/>
      <c r="FGG349" s="182"/>
      <c r="FGH349" s="182"/>
      <c r="FGI349" s="182"/>
      <c r="FGJ349" s="182"/>
      <c r="FGK349" s="182"/>
      <c r="FGL349" s="182"/>
      <c r="FGM349" s="182"/>
      <c r="FGN349" s="182"/>
      <c r="FGO349" s="182"/>
      <c r="FGP349" s="182"/>
      <c r="FGQ349" s="182"/>
      <c r="FGR349" s="182"/>
      <c r="FGS349" s="182"/>
      <c r="FGT349" s="182"/>
      <c r="FGU349" s="182"/>
      <c r="FGV349" s="182"/>
      <c r="FGW349" s="182"/>
      <c r="FGX349" s="182"/>
      <c r="FGY349" s="182"/>
      <c r="FGZ349" s="182"/>
      <c r="FHA349" s="182"/>
      <c r="FHB349" s="182"/>
      <c r="FHC349" s="182"/>
      <c r="FHD349" s="182"/>
      <c r="FHE349" s="182"/>
      <c r="FHF349" s="182"/>
      <c r="FHG349" s="182"/>
      <c r="FHH349" s="182"/>
      <c r="FHI349" s="182"/>
      <c r="FHJ349" s="182"/>
      <c r="FHK349" s="182"/>
      <c r="FHL349" s="182"/>
      <c r="FHM349" s="182"/>
      <c r="FHN349" s="182"/>
      <c r="FHO349" s="182"/>
      <c r="FHP349" s="182"/>
      <c r="FHQ349" s="182"/>
      <c r="FHR349" s="182"/>
      <c r="FHS349" s="182"/>
      <c r="FHT349" s="182"/>
      <c r="FHU349" s="182"/>
      <c r="FHV349" s="182"/>
      <c r="FHW349" s="182"/>
      <c r="FHX349" s="182"/>
      <c r="FHY349" s="182"/>
      <c r="FHZ349" s="182"/>
      <c r="FIA349" s="182"/>
      <c r="FIB349" s="182"/>
      <c r="FIC349" s="182"/>
      <c r="FID349" s="182"/>
      <c r="FIE349" s="182"/>
      <c r="FIF349" s="182"/>
      <c r="FIG349" s="182"/>
      <c r="FIH349" s="182"/>
      <c r="FII349" s="182"/>
      <c r="FIJ349" s="182"/>
      <c r="FIK349" s="182"/>
      <c r="FIL349" s="182"/>
      <c r="FIM349" s="182"/>
      <c r="FIN349" s="182"/>
      <c r="FIO349" s="182"/>
      <c r="FIP349" s="182"/>
      <c r="FIQ349" s="182"/>
      <c r="FIR349" s="182"/>
      <c r="FIS349" s="182"/>
      <c r="FIT349" s="182"/>
      <c r="FIU349" s="182"/>
      <c r="FIV349" s="182"/>
      <c r="FIW349" s="182"/>
      <c r="FIX349" s="182"/>
      <c r="FIY349" s="182"/>
      <c r="FIZ349" s="182"/>
      <c r="FJA349" s="182"/>
      <c r="FJB349" s="182"/>
      <c r="FJC349" s="182"/>
      <c r="FJD349" s="182"/>
      <c r="FJE349" s="182"/>
      <c r="FJF349" s="182"/>
      <c r="FJG349" s="182"/>
      <c r="FJH349" s="182"/>
      <c r="FJI349" s="182"/>
      <c r="FJJ349" s="182"/>
      <c r="FJK349" s="182"/>
      <c r="FJL349" s="182"/>
      <c r="FJM349" s="182"/>
      <c r="FJN349" s="182"/>
      <c r="FJO349" s="182"/>
      <c r="FJP349" s="182"/>
      <c r="FJQ349" s="182"/>
      <c r="FJR349" s="182"/>
      <c r="FJS349" s="182"/>
      <c r="FJT349" s="182"/>
      <c r="FJU349" s="182"/>
      <c r="FJV349" s="182"/>
      <c r="FJW349" s="182"/>
      <c r="FJX349" s="182"/>
      <c r="FJY349" s="182"/>
      <c r="FJZ349" s="182"/>
      <c r="FKA349" s="182"/>
      <c r="FKB349" s="182"/>
      <c r="FKC349" s="182"/>
      <c r="FKD349" s="182"/>
      <c r="FKE349" s="182"/>
      <c r="FKF349" s="182"/>
      <c r="FKG349" s="182"/>
      <c r="FKH349" s="182"/>
      <c r="FKI349" s="182"/>
      <c r="FKJ349" s="182"/>
      <c r="FKK349" s="182"/>
      <c r="FKL349" s="182"/>
      <c r="FKM349" s="182"/>
      <c r="FKN349" s="182"/>
      <c r="FKO349" s="182"/>
      <c r="FKP349" s="182"/>
      <c r="FKQ349" s="182"/>
      <c r="FKR349" s="182"/>
      <c r="FKS349" s="182"/>
      <c r="FKT349" s="182"/>
      <c r="FKU349" s="182"/>
      <c r="FKV349" s="182"/>
      <c r="FKW349" s="182"/>
      <c r="FKX349" s="182"/>
      <c r="FKY349" s="182"/>
      <c r="FKZ349" s="182"/>
      <c r="FLA349" s="182"/>
      <c r="FLB349" s="182"/>
      <c r="FLC349" s="182"/>
      <c r="FLD349" s="182"/>
      <c r="FLE349" s="182"/>
      <c r="FLF349" s="182"/>
      <c r="FLG349" s="182"/>
      <c r="FLH349" s="182"/>
      <c r="FLI349" s="182"/>
      <c r="FLJ349" s="182"/>
      <c r="FLK349" s="182"/>
      <c r="FLL349" s="182"/>
      <c r="FLM349" s="182"/>
      <c r="FLN349" s="182"/>
      <c r="FLO349" s="182"/>
      <c r="FLP349" s="182"/>
      <c r="FLQ349" s="182"/>
      <c r="FLR349" s="182"/>
      <c r="FLS349" s="182"/>
      <c r="FLT349" s="182"/>
      <c r="FLU349" s="182"/>
      <c r="FLV349" s="182"/>
      <c r="FLW349" s="182"/>
      <c r="FLX349" s="182"/>
      <c r="FLY349" s="182"/>
      <c r="FLZ349" s="182"/>
      <c r="FMA349" s="182"/>
      <c r="FMB349" s="182"/>
      <c r="FMC349" s="182"/>
      <c r="FMD349" s="182"/>
      <c r="FME349" s="182"/>
      <c r="FMF349" s="182"/>
      <c r="FMG349" s="182"/>
      <c r="FMH349" s="182"/>
      <c r="FMI349" s="182"/>
      <c r="FMJ349" s="182"/>
      <c r="FMK349" s="182"/>
      <c r="FML349" s="182"/>
      <c r="FMM349" s="182"/>
      <c r="FMN349" s="182"/>
      <c r="FMO349" s="182"/>
      <c r="FMP349" s="182"/>
      <c r="FMQ349" s="182"/>
      <c r="FMR349" s="182"/>
      <c r="FMS349" s="182"/>
      <c r="FMT349" s="182"/>
      <c r="FMU349" s="182"/>
      <c r="FMV349" s="182"/>
      <c r="FMW349" s="182"/>
      <c r="FMX349" s="182"/>
      <c r="FMY349" s="182"/>
      <c r="FMZ349" s="182"/>
      <c r="FNA349" s="182"/>
      <c r="FNB349" s="182"/>
      <c r="FNC349" s="182"/>
      <c r="FND349" s="182"/>
      <c r="FNE349" s="182"/>
      <c r="FNF349" s="182"/>
      <c r="FNG349" s="182"/>
      <c r="FNH349" s="182"/>
      <c r="FNI349" s="182"/>
      <c r="FNJ349" s="182"/>
      <c r="FNK349" s="182"/>
      <c r="FNL349" s="182"/>
      <c r="FNM349" s="182"/>
      <c r="FNN349" s="182"/>
      <c r="FNO349" s="182"/>
      <c r="FNP349" s="182"/>
      <c r="FNQ349" s="182"/>
      <c r="FNR349" s="182"/>
      <c r="FNS349" s="182"/>
      <c r="FNT349" s="182"/>
      <c r="FNU349" s="182"/>
      <c r="FNV349" s="182"/>
      <c r="FNW349" s="182"/>
      <c r="FNX349" s="182"/>
      <c r="FNY349" s="182"/>
      <c r="FNZ349" s="182"/>
      <c r="FOA349" s="182"/>
      <c r="FOB349" s="182"/>
      <c r="FOC349" s="182"/>
      <c r="FOD349" s="182"/>
      <c r="FOE349" s="182"/>
      <c r="FOF349" s="182"/>
      <c r="FOG349" s="182"/>
      <c r="FOH349" s="182"/>
      <c r="FOI349" s="182"/>
      <c r="FOJ349" s="182"/>
      <c r="FOK349" s="182"/>
      <c r="FOL349" s="182"/>
      <c r="FOM349" s="182"/>
      <c r="FON349" s="182"/>
      <c r="FOO349" s="182"/>
      <c r="FOP349" s="182"/>
      <c r="FOQ349" s="182"/>
      <c r="FOR349" s="182"/>
      <c r="FOS349" s="182"/>
      <c r="FOT349" s="182"/>
      <c r="FOU349" s="182"/>
      <c r="FOV349" s="182"/>
      <c r="FOW349" s="182"/>
      <c r="FOX349" s="182"/>
      <c r="FOY349" s="182"/>
      <c r="FOZ349" s="182"/>
      <c r="FPA349" s="182"/>
      <c r="FPB349" s="182"/>
      <c r="FPC349" s="182"/>
      <c r="FPD349" s="182"/>
      <c r="FPE349" s="182"/>
      <c r="FPF349" s="182"/>
      <c r="FPG349" s="182"/>
      <c r="FPH349" s="182"/>
      <c r="FPI349" s="182"/>
      <c r="FPJ349" s="182"/>
      <c r="FPK349" s="182"/>
      <c r="FPL349" s="182"/>
      <c r="FPM349" s="182"/>
      <c r="FPN349" s="182"/>
      <c r="FPO349" s="182"/>
      <c r="FPP349" s="182"/>
      <c r="FPQ349" s="182"/>
      <c r="FPR349" s="182"/>
      <c r="FPS349" s="182"/>
      <c r="FPT349" s="182"/>
      <c r="FPU349" s="182"/>
      <c r="FPV349" s="182"/>
      <c r="FPW349" s="182"/>
      <c r="FPX349" s="182"/>
      <c r="FPY349" s="182"/>
      <c r="FPZ349" s="182"/>
      <c r="FQA349" s="182"/>
      <c r="FQB349" s="182"/>
      <c r="FQC349" s="182"/>
      <c r="FQD349" s="182"/>
      <c r="FQE349" s="182"/>
      <c r="FQF349" s="182"/>
      <c r="FQG349" s="182"/>
      <c r="FQH349" s="182"/>
      <c r="FQI349" s="182"/>
      <c r="FQJ349" s="182"/>
      <c r="FQK349" s="182"/>
      <c r="FQL349" s="182"/>
      <c r="FQM349" s="182"/>
      <c r="FQN349" s="182"/>
      <c r="FQO349" s="182"/>
      <c r="FQP349" s="182"/>
      <c r="FQQ349" s="182"/>
      <c r="FQR349" s="182"/>
      <c r="FQS349" s="182"/>
      <c r="FQT349" s="182"/>
      <c r="FQU349" s="182"/>
      <c r="FQV349" s="182"/>
      <c r="FQW349" s="182"/>
      <c r="FQX349" s="182"/>
      <c r="FQY349" s="182"/>
      <c r="FQZ349" s="182"/>
      <c r="FRA349" s="182"/>
      <c r="FRB349" s="182"/>
      <c r="FRC349" s="182"/>
      <c r="FRD349" s="182"/>
      <c r="FRE349" s="182"/>
      <c r="FRF349" s="182"/>
      <c r="FRG349" s="182"/>
      <c r="FRH349" s="182"/>
      <c r="FRI349" s="182"/>
      <c r="FRJ349" s="182"/>
      <c r="FRK349" s="182"/>
      <c r="FRL349" s="182"/>
      <c r="FRM349" s="182"/>
      <c r="FRN349" s="182"/>
      <c r="FRO349" s="182"/>
      <c r="FRP349" s="182"/>
      <c r="FRQ349" s="182"/>
      <c r="FRR349" s="182"/>
      <c r="FRS349" s="182"/>
      <c r="FRT349" s="182"/>
      <c r="FRU349" s="182"/>
      <c r="FRV349" s="182"/>
      <c r="FRW349" s="182"/>
      <c r="FRX349" s="182"/>
      <c r="FRY349" s="182"/>
      <c r="FRZ349" s="182"/>
      <c r="FSA349" s="182"/>
      <c r="FSB349" s="182"/>
      <c r="FSC349" s="182"/>
      <c r="FSD349" s="182"/>
      <c r="FSE349" s="182"/>
      <c r="FSF349" s="182"/>
      <c r="FSG349" s="182"/>
      <c r="FSH349" s="182"/>
      <c r="FSI349" s="182"/>
      <c r="FSJ349" s="182"/>
      <c r="FSK349" s="182"/>
      <c r="FSL349" s="182"/>
      <c r="FSM349" s="182"/>
      <c r="FSN349" s="182"/>
      <c r="FSO349" s="182"/>
      <c r="FSP349" s="182"/>
      <c r="FSQ349" s="182"/>
      <c r="FSR349" s="182"/>
      <c r="FSS349" s="182"/>
      <c r="FST349" s="182"/>
      <c r="FSU349" s="182"/>
      <c r="FSV349" s="182"/>
      <c r="FSW349" s="182"/>
      <c r="FSX349" s="182"/>
      <c r="FSY349" s="182"/>
      <c r="FSZ349" s="182"/>
      <c r="FTA349" s="182"/>
      <c r="FTB349" s="182"/>
      <c r="FTC349" s="182"/>
      <c r="FTD349" s="182"/>
      <c r="FTE349" s="182"/>
      <c r="FTF349" s="182"/>
      <c r="FTG349" s="182"/>
      <c r="FTH349" s="182"/>
      <c r="FTI349" s="182"/>
      <c r="FTJ349" s="182"/>
      <c r="FTK349" s="182"/>
      <c r="FTL349" s="182"/>
      <c r="FTM349" s="182"/>
      <c r="FTN349" s="182"/>
      <c r="FTO349" s="182"/>
      <c r="FTP349" s="182"/>
      <c r="FTQ349" s="182"/>
      <c r="FTR349" s="182"/>
      <c r="FTS349" s="182"/>
      <c r="FTT349" s="182"/>
      <c r="FTU349" s="182"/>
      <c r="FTV349" s="182"/>
      <c r="FTW349" s="182"/>
      <c r="FTX349" s="182"/>
      <c r="FTY349" s="182"/>
      <c r="FTZ349" s="182"/>
      <c r="FUA349" s="182"/>
      <c r="FUB349" s="182"/>
      <c r="FUC349" s="182"/>
      <c r="FUD349" s="182"/>
      <c r="FUE349" s="182"/>
      <c r="FUF349" s="182"/>
      <c r="FUG349" s="182"/>
      <c r="FUH349" s="182"/>
      <c r="FUI349" s="182"/>
      <c r="FUJ349" s="182"/>
      <c r="FUK349" s="182"/>
      <c r="FUL349" s="182"/>
      <c r="FUM349" s="182"/>
      <c r="FUN349" s="182"/>
      <c r="FUO349" s="182"/>
      <c r="FUP349" s="182"/>
      <c r="FUQ349" s="182"/>
      <c r="FUR349" s="182"/>
      <c r="FUS349" s="182"/>
      <c r="FUT349" s="182"/>
      <c r="FUU349" s="182"/>
      <c r="FUV349" s="182"/>
      <c r="FUW349" s="182"/>
      <c r="FUX349" s="182"/>
      <c r="FUY349" s="182"/>
      <c r="FUZ349" s="182"/>
      <c r="FVA349" s="182"/>
      <c r="FVB349" s="182"/>
      <c r="FVC349" s="182"/>
      <c r="FVD349" s="182"/>
      <c r="FVE349" s="182"/>
      <c r="FVF349" s="182"/>
      <c r="FVG349" s="182"/>
      <c r="FVH349" s="182"/>
      <c r="FVI349" s="182"/>
      <c r="FVJ349" s="182"/>
      <c r="FVK349" s="182"/>
      <c r="FVL349" s="182"/>
      <c r="FVM349" s="182"/>
      <c r="FVN349" s="182"/>
      <c r="FVO349" s="182"/>
      <c r="FVP349" s="182"/>
      <c r="FVQ349" s="182"/>
      <c r="FVR349" s="182"/>
      <c r="FVS349" s="182"/>
      <c r="FVT349" s="182"/>
      <c r="FVU349" s="182"/>
      <c r="FVV349" s="182"/>
      <c r="FVW349" s="182"/>
      <c r="FVX349" s="182"/>
      <c r="FVY349" s="182"/>
      <c r="FVZ349" s="182"/>
      <c r="FWA349" s="182"/>
      <c r="FWB349" s="182"/>
      <c r="FWC349" s="182"/>
      <c r="FWD349" s="182"/>
      <c r="FWE349" s="182"/>
      <c r="FWF349" s="182"/>
      <c r="FWG349" s="182"/>
      <c r="FWH349" s="182"/>
      <c r="FWI349" s="182"/>
      <c r="FWJ349" s="182"/>
      <c r="FWK349" s="182"/>
      <c r="FWL349" s="182"/>
      <c r="FWM349" s="182"/>
      <c r="FWN349" s="182"/>
      <c r="FWO349" s="182"/>
      <c r="FWP349" s="182"/>
      <c r="FWQ349" s="182"/>
      <c r="FWR349" s="182"/>
      <c r="FWS349" s="182"/>
      <c r="FWT349" s="182"/>
      <c r="FWU349" s="182"/>
      <c r="FWV349" s="182"/>
      <c r="FWW349" s="182"/>
      <c r="FWX349" s="182"/>
      <c r="FWY349" s="182"/>
      <c r="FWZ349" s="182"/>
      <c r="FXA349" s="182"/>
      <c r="FXB349" s="182"/>
      <c r="FXC349" s="182"/>
      <c r="FXD349" s="182"/>
      <c r="FXE349" s="182"/>
      <c r="FXF349" s="182"/>
      <c r="FXG349" s="182"/>
      <c r="FXH349" s="182"/>
      <c r="FXI349" s="182"/>
      <c r="FXJ349" s="182"/>
      <c r="FXK349" s="182"/>
      <c r="FXL349" s="182"/>
      <c r="FXM349" s="182"/>
      <c r="FXN349" s="182"/>
      <c r="FXO349" s="182"/>
      <c r="FXP349" s="182"/>
      <c r="FXQ349" s="182"/>
      <c r="FXR349" s="182"/>
      <c r="FXS349" s="182"/>
      <c r="FXT349" s="182"/>
      <c r="FXU349" s="182"/>
      <c r="FXV349" s="182"/>
      <c r="FXW349" s="182"/>
      <c r="FXX349" s="182"/>
      <c r="FXY349" s="182"/>
      <c r="FXZ349" s="182"/>
      <c r="FYA349" s="182"/>
      <c r="FYB349" s="182"/>
      <c r="FYC349" s="182"/>
      <c r="FYD349" s="182"/>
      <c r="FYE349" s="182"/>
      <c r="FYF349" s="182"/>
      <c r="FYG349" s="182"/>
      <c r="FYH349" s="182"/>
      <c r="FYI349" s="182"/>
      <c r="FYJ349" s="182"/>
      <c r="FYK349" s="182"/>
      <c r="FYL349" s="182"/>
      <c r="FYM349" s="182"/>
      <c r="FYN349" s="182"/>
      <c r="FYO349" s="182"/>
      <c r="FYP349" s="182"/>
      <c r="FYQ349" s="182"/>
      <c r="FYR349" s="182"/>
      <c r="FYS349" s="182"/>
      <c r="FYT349" s="182"/>
      <c r="FYU349" s="182"/>
      <c r="FYV349" s="182"/>
      <c r="FYW349" s="182"/>
      <c r="FYX349" s="182"/>
      <c r="FYY349" s="182"/>
      <c r="FYZ349" s="182"/>
      <c r="FZA349" s="182"/>
      <c r="FZB349" s="182"/>
      <c r="FZC349" s="182"/>
      <c r="FZD349" s="182"/>
      <c r="FZE349" s="182"/>
      <c r="FZF349" s="182"/>
      <c r="FZG349" s="182"/>
      <c r="FZH349" s="182"/>
      <c r="FZI349" s="182"/>
      <c r="FZJ349" s="182"/>
      <c r="FZK349" s="182"/>
      <c r="FZL349" s="182"/>
      <c r="FZM349" s="182"/>
      <c r="FZN349" s="182"/>
      <c r="FZO349" s="182"/>
      <c r="FZP349" s="182"/>
      <c r="FZQ349" s="182"/>
      <c r="FZR349" s="182"/>
      <c r="FZS349" s="182"/>
      <c r="FZT349" s="182"/>
      <c r="FZU349" s="182"/>
      <c r="FZV349" s="182"/>
      <c r="FZW349" s="182"/>
      <c r="FZX349" s="182"/>
      <c r="FZY349" s="182"/>
      <c r="FZZ349" s="182"/>
      <c r="GAA349" s="182"/>
      <c r="GAB349" s="182"/>
      <c r="GAC349" s="182"/>
      <c r="GAD349" s="182"/>
      <c r="GAE349" s="182"/>
      <c r="GAF349" s="182"/>
      <c r="GAG349" s="182"/>
      <c r="GAH349" s="182"/>
      <c r="GAI349" s="182"/>
      <c r="GAJ349" s="182"/>
      <c r="GAK349" s="182"/>
      <c r="GAL349" s="182"/>
      <c r="GAM349" s="182"/>
      <c r="GAN349" s="182"/>
      <c r="GAO349" s="182"/>
      <c r="GAP349" s="182"/>
      <c r="GAQ349" s="182"/>
      <c r="GAR349" s="182"/>
      <c r="GAS349" s="182"/>
      <c r="GAT349" s="182"/>
      <c r="GAU349" s="182"/>
      <c r="GAV349" s="182"/>
      <c r="GAW349" s="182"/>
      <c r="GAX349" s="182"/>
      <c r="GAY349" s="182"/>
      <c r="GAZ349" s="182"/>
      <c r="GBA349" s="182"/>
      <c r="GBB349" s="182"/>
      <c r="GBC349" s="182"/>
      <c r="GBD349" s="182"/>
      <c r="GBE349" s="182"/>
      <c r="GBF349" s="182"/>
      <c r="GBG349" s="182"/>
      <c r="GBH349" s="182"/>
      <c r="GBI349" s="182"/>
      <c r="GBJ349" s="182"/>
      <c r="GBK349" s="182"/>
      <c r="GBL349" s="182"/>
      <c r="GBM349" s="182"/>
      <c r="GBN349" s="182"/>
      <c r="GBO349" s="182"/>
      <c r="GBP349" s="182"/>
      <c r="GBQ349" s="182"/>
      <c r="GBR349" s="182"/>
      <c r="GBS349" s="182"/>
      <c r="GBT349" s="182"/>
      <c r="GBU349" s="182"/>
      <c r="GBV349" s="182"/>
      <c r="GBW349" s="182"/>
      <c r="GBX349" s="182"/>
      <c r="GBY349" s="182"/>
      <c r="GBZ349" s="182"/>
      <c r="GCA349" s="182"/>
      <c r="GCB349" s="182"/>
      <c r="GCC349" s="182"/>
      <c r="GCD349" s="182"/>
      <c r="GCE349" s="182"/>
      <c r="GCF349" s="182"/>
      <c r="GCG349" s="182"/>
      <c r="GCH349" s="182"/>
      <c r="GCI349" s="182"/>
      <c r="GCJ349" s="182"/>
      <c r="GCK349" s="182"/>
      <c r="GCL349" s="182"/>
      <c r="GCM349" s="182"/>
      <c r="GCN349" s="182"/>
      <c r="GCO349" s="182"/>
      <c r="GCP349" s="182"/>
      <c r="GCQ349" s="182"/>
      <c r="GCR349" s="182"/>
      <c r="GCS349" s="182"/>
      <c r="GCT349" s="182"/>
      <c r="GCU349" s="182"/>
      <c r="GCV349" s="182"/>
      <c r="GCW349" s="182"/>
      <c r="GCX349" s="182"/>
      <c r="GCY349" s="182"/>
      <c r="GCZ349" s="182"/>
      <c r="GDA349" s="182"/>
      <c r="GDB349" s="182"/>
      <c r="GDC349" s="182"/>
      <c r="GDD349" s="182"/>
      <c r="GDE349" s="182"/>
      <c r="GDF349" s="182"/>
      <c r="GDG349" s="182"/>
      <c r="GDH349" s="182"/>
      <c r="GDI349" s="182"/>
      <c r="GDJ349" s="182"/>
      <c r="GDK349" s="182"/>
      <c r="GDL349" s="182"/>
      <c r="GDM349" s="182"/>
      <c r="GDN349" s="182"/>
      <c r="GDO349" s="182"/>
      <c r="GDP349" s="182"/>
      <c r="GDQ349" s="182"/>
      <c r="GDR349" s="182"/>
      <c r="GDS349" s="182"/>
      <c r="GDT349" s="182"/>
      <c r="GDU349" s="182"/>
      <c r="GDV349" s="182"/>
      <c r="GDW349" s="182"/>
      <c r="GDX349" s="182"/>
      <c r="GDY349" s="182"/>
      <c r="GDZ349" s="182"/>
      <c r="GEA349" s="182"/>
      <c r="GEB349" s="182"/>
      <c r="GEC349" s="182"/>
      <c r="GED349" s="182"/>
      <c r="GEE349" s="182"/>
      <c r="GEF349" s="182"/>
      <c r="GEG349" s="182"/>
      <c r="GEH349" s="182"/>
      <c r="GEI349" s="182"/>
      <c r="GEJ349" s="182"/>
      <c r="GEK349" s="182"/>
      <c r="GEL349" s="182"/>
      <c r="GEM349" s="182"/>
      <c r="GEN349" s="182"/>
      <c r="GEO349" s="182"/>
      <c r="GEP349" s="182"/>
      <c r="GEQ349" s="182"/>
      <c r="GER349" s="182"/>
      <c r="GES349" s="182"/>
      <c r="GET349" s="182"/>
      <c r="GEU349" s="182"/>
      <c r="GEV349" s="182"/>
      <c r="GEW349" s="182"/>
      <c r="GEX349" s="182"/>
      <c r="GEY349" s="182"/>
      <c r="GEZ349" s="182"/>
      <c r="GFA349" s="182"/>
      <c r="GFB349" s="182"/>
      <c r="GFC349" s="182"/>
      <c r="GFD349" s="182"/>
      <c r="GFE349" s="182"/>
      <c r="GFF349" s="182"/>
      <c r="GFG349" s="182"/>
      <c r="GFH349" s="182"/>
      <c r="GFI349" s="182"/>
      <c r="GFJ349" s="182"/>
      <c r="GFK349" s="182"/>
      <c r="GFL349" s="182"/>
      <c r="GFM349" s="182"/>
      <c r="GFN349" s="182"/>
      <c r="GFO349" s="182"/>
      <c r="GFP349" s="182"/>
      <c r="GFQ349" s="182"/>
      <c r="GFR349" s="182"/>
      <c r="GFS349" s="182"/>
      <c r="GFT349" s="182"/>
      <c r="GFU349" s="182"/>
      <c r="GFV349" s="182"/>
      <c r="GFW349" s="182"/>
      <c r="GFX349" s="182"/>
      <c r="GFY349" s="182"/>
      <c r="GFZ349" s="182"/>
      <c r="GGA349" s="182"/>
      <c r="GGB349" s="182"/>
      <c r="GGC349" s="182"/>
      <c r="GGD349" s="182"/>
      <c r="GGE349" s="182"/>
      <c r="GGF349" s="182"/>
      <c r="GGG349" s="182"/>
      <c r="GGH349" s="182"/>
      <c r="GGI349" s="182"/>
      <c r="GGJ349" s="182"/>
      <c r="GGK349" s="182"/>
      <c r="GGL349" s="182"/>
      <c r="GGM349" s="182"/>
      <c r="GGN349" s="182"/>
      <c r="GGO349" s="182"/>
      <c r="GGP349" s="182"/>
      <c r="GGQ349" s="182"/>
      <c r="GGR349" s="182"/>
      <c r="GGS349" s="182"/>
      <c r="GGT349" s="182"/>
      <c r="GGU349" s="182"/>
      <c r="GGV349" s="182"/>
      <c r="GGW349" s="182"/>
      <c r="GGX349" s="182"/>
      <c r="GGY349" s="182"/>
      <c r="GGZ349" s="182"/>
      <c r="GHA349" s="182"/>
      <c r="GHB349" s="182"/>
      <c r="GHC349" s="182"/>
      <c r="GHD349" s="182"/>
      <c r="GHE349" s="182"/>
      <c r="GHF349" s="182"/>
      <c r="GHG349" s="182"/>
      <c r="GHH349" s="182"/>
      <c r="GHI349" s="182"/>
      <c r="GHJ349" s="182"/>
      <c r="GHK349" s="182"/>
      <c r="GHL349" s="182"/>
      <c r="GHM349" s="182"/>
      <c r="GHN349" s="182"/>
      <c r="GHO349" s="182"/>
      <c r="GHP349" s="182"/>
      <c r="GHQ349" s="182"/>
      <c r="GHR349" s="182"/>
      <c r="GHS349" s="182"/>
      <c r="GHT349" s="182"/>
      <c r="GHU349" s="182"/>
      <c r="GHV349" s="182"/>
      <c r="GHW349" s="182"/>
      <c r="GHX349" s="182"/>
      <c r="GHY349" s="182"/>
      <c r="GHZ349" s="182"/>
      <c r="GIA349" s="182"/>
      <c r="GIB349" s="182"/>
      <c r="GIC349" s="182"/>
      <c r="GID349" s="182"/>
      <c r="GIE349" s="182"/>
      <c r="GIF349" s="182"/>
      <c r="GIG349" s="182"/>
      <c r="GIH349" s="182"/>
      <c r="GII349" s="182"/>
      <c r="GIJ349" s="182"/>
      <c r="GIK349" s="182"/>
      <c r="GIL349" s="182"/>
      <c r="GIM349" s="182"/>
      <c r="GIN349" s="182"/>
      <c r="GIO349" s="182"/>
      <c r="GIP349" s="182"/>
      <c r="GIQ349" s="182"/>
      <c r="GIR349" s="182"/>
      <c r="GIS349" s="182"/>
      <c r="GIT349" s="182"/>
      <c r="GIU349" s="182"/>
      <c r="GIV349" s="182"/>
      <c r="GIW349" s="182"/>
      <c r="GIX349" s="182"/>
      <c r="GIY349" s="182"/>
      <c r="GIZ349" s="182"/>
      <c r="GJA349" s="182"/>
      <c r="GJB349" s="182"/>
      <c r="GJC349" s="182"/>
      <c r="GJD349" s="182"/>
      <c r="GJE349" s="182"/>
      <c r="GJF349" s="182"/>
      <c r="GJG349" s="182"/>
      <c r="GJH349" s="182"/>
      <c r="GJI349" s="182"/>
      <c r="GJJ349" s="182"/>
      <c r="GJK349" s="182"/>
      <c r="GJL349" s="182"/>
      <c r="GJM349" s="182"/>
      <c r="GJN349" s="182"/>
      <c r="GJO349" s="182"/>
      <c r="GJP349" s="182"/>
      <c r="GJQ349" s="182"/>
      <c r="GJR349" s="182"/>
      <c r="GJS349" s="182"/>
      <c r="GJT349" s="182"/>
      <c r="GJU349" s="182"/>
      <c r="GJV349" s="182"/>
      <c r="GJW349" s="182"/>
      <c r="GJX349" s="182"/>
      <c r="GJY349" s="182"/>
      <c r="GJZ349" s="182"/>
      <c r="GKA349" s="182"/>
      <c r="GKB349" s="182"/>
      <c r="GKC349" s="182"/>
      <c r="GKD349" s="182"/>
      <c r="GKE349" s="182"/>
      <c r="GKF349" s="182"/>
      <c r="GKG349" s="182"/>
      <c r="GKH349" s="182"/>
      <c r="GKI349" s="182"/>
      <c r="GKJ349" s="182"/>
      <c r="GKK349" s="182"/>
      <c r="GKL349" s="182"/>
      <c r="GKM349" s="182"/>
      <c r="GKN349" s="182"/>
      <c r="GKO349" s="182"/>
      <c r="GKP349" s="182"/>
      <c r="GKQ349" s="182"/>
      <c r="GKR349" s="182"/>
      <c r="GKS349" s="182"/>
      <c r="GKT349" s="182"/>
      <c r="GKU349" s="182"/>
      <c r="GKV349" s="182"/>
      <c r="GKW349" s="182"/>
      <c r="GKX349" s="182"/>
      <c r="GKY349" s="182"/>
      <c r="GKZ349" s="182"/>
      <c r="GLA349" s="182"/>
      <c r="GLB349" s="182"/>
      <c r="GLC349" s="182"/>
      <c r="GLD349" s="182"/>
      <c r="GLE349" s="182"/>
      <c r="GLF349" s="182"/>
      <c r="GLG349" s="182"/>
      <c r="GLH349" s="182"/>
      <c r="GLI349" s="182"/>
      <c r="GLJ349" s="182"/>
      <c r="GLK349" s="182"/>
      <c r="GLL349" s="182"/>
      <c r="GLM349" s="182"/>
      <c r="GLN349" s="182"/>
      <c r="GLO349" s="182"/>
      <c r="GLP349" s="182"/>
      <c r="GLQ349" s="182"/>
      <c r="GLR349" s="182"/>
      <c r="GLS349" s="182"/>
      <c r="GLT349" s="182"/>
      <c r="GLU349" s="182"/>
      <c r="GLV349" s="182"/>
      <c r="GLW349" s="182"/>
      <c r="GLX349" s="182"/>
      <c r="GLY349" s="182"/>
      <c r="GLZ349" s="182"/>
      <c r="GMA349" s="182"/>
      <c r="GMB349" s="182"/>
      <c r="GMC349" s="182"/>
      <c r="GMD349" s="182"/>
      <c r="GME349" s="182"/>
      <c r="GMF349" s="182"/>
      <c r="GMG349" s="182"/>
      <c r="GMH349" s="182"/>
      <c r="GMI349" s="182"/>
      <c r="GMJ349" s="182"/>
      <c r="GMK349" s="182"/>
      <c r="GML349" s="182"/>
      <c r="GMM349" s="182"/>
      <c r="GMN349" s="182"/>
      <c r="GMO349" s="182"/>
      <c r="GMP349" s="182"/>
      <c r="GMQ349" s="182"/>
      <c r="GMR349" s="182"/>
      <c r="GMS349" s="182"/>
      <c r="GMT349" s="182"/>
      <c r="GMU349" s="182"/>
      <c r="GMV349" s="182"/>
      <c r="GMW349" s="182"/>
      <c r="GMX349" s="182"/>
      <c r="GMY349" s="182"/>
      <c r="GMZ349" s="182"/>
      <c r="GNA349" s="182"/>
      <c r="GNB349" s="182"/>
      <c r="GNC349" s="182"/>
      <c r="GND349" s="182"/>
      <c r="GNE349" s="182"/>
      <c r="GNF349" s="182"/>
      <c r="GNG349" s="182"/>
      <c r="GNH349" s="182"/>
      <c r="GNI349" s="182"/>
      <c r="GNJ349" s="182"/>
      <c r="GNK349" s="182"/>
      <c r="GNL349" s="182"/>
      <c r="GNM349" s="182"/>
      <c r="GNN349" s="182"/>
      <c r="GNO349" s="182"/>
      <c r="GNP349" s="182"/>
      <c r="GNQ349" s="182"/>
      <c r="GNR349" s="182"/>
      <c r="GNS349" s="182"/>
      <c r="GNT349" s="182"/>
      <c r="GNU349" s="182"/>
      <c r="GNV349" s="182"/>
      <c r="GNW349" s="182"/>
      <c r="GNX349" s="182"/>
      <c r="GNY349" s="182"/>
      <c r="GNZ349" s="182"/>
      <c r="GOA349" s="182"/>
      <c r="GOB349" s="182"/>
      <c r="GOC349" s="182"/>
      <c r="GOD349" s="182"/>
      <c r="GOE349" s="182"/>
      <c r="GOF349" s="182"/>
      <c r="GOG349" s="182"/>
      <c r="GOH349" s="182"/>
      <c r="GOI349" s="182"/>
      <c r="GOJ349" s="182"/>
      <c r="GOK349" s="182"/>
      <c r="GOL349" s="182"/>
      <c r="GOM349" s="182"/>
      <c r="GON349" s="182"/>
      <c r="GOO349" s="182"/>
      <c r="GOP349" s="182"/>
      <c r="GOQ349" s="182"/>
      <c r="GOR349" s="182"/>
      <c r="GOS349" s="182"/>
      <c r="GOT349" s="182"/>
      <c r="GOU349" s="182"/>
      <c r="GOV349" s="182"/>
      <c r="GOW349" s="182"/>
      <c r="GOX349" s="182"/>
      <c r="GOY349" s="182"/>
      <c r="GOZ349" s="182"/>
      <c r="GPA349" s="182"/>
      <c r="GPB349" s="182"/>
      <c r="GPC349" s="182"/>
      <c r="GPD349" s="182"/>
      <c r="GPE349" s="182"/>
      <c r="GPF349" s="182"/>
      <c r="GPG349" s="182"/>
      <c r="GPH349" s="182"/>
      <c r="GPI349" s="182"/>
      <c r="GPJ349" s="182"/>
      <c r="GPK349" s="182"/>
      <c r="GPL349" s="182"/>
      <c r="GPM349" s="182"/>
      <c r="GPN349" s="182"/>
      <c r="GPO349" s="182"/>
      <c r="GPP349" s="182"/>
      <c r="GPQ349" s="182"/>
      <c r="GPR349" s="182"/>
      <c r="GPS349" s="182"/>
      <c r="GPT349" s="182"/>
      <c r="GPU349" s="182"/>
      <c r="GPV349" s="182"/>
      <c r="GPW349" s="182"/>
      <c r="GPX349" s="182"/>
      <c r="GPY349" s="182"/>
      <c r="GPZ349" s="182"/>
      <c r="GQA349" s="182"/>
      <c r="GQB349" s="182"/>
      <c r="GQC349" s="182"/>
      <c r="GQD349" s="182"/>
      <c r="GQE349" s="182"/>
      <c r="GQF349" s="182"/>
      <c r="GQG349" s="182"/>
      <c r="GQH349" s="182"/>
      <c r="GQI349" s="182"/>
      <c r="GQJ349" s="182"/>
      <c r="GQK349" s="182"/>
      <c r="GQL349" s="182"/>
      <c r="GQM349" s="182"/>
      <c r="GQN349" s="182"/>
      <c r="GQO349" s="182"/>
      <c r="GQP349" s="182"/>
      <c r="GQQ349" s="182"/>
      <c r="GQR349" s="182"/>
      <c r="GQS349" s="182"/>
      <c r="GQT349" s="182"/>
      <c r="GQU349" s="182"/>
      <c r="GQV349" s="182"/>
      <c r="GQW349" s="182"/>
      <c r="GQX349" s="182"/>
      <c r="GQY349" s="182"/>
      <c r="GQZ349" s="182"/>
      <c r="GRA349" s="182"/>
      <c r="GRB349" s="182"/>
      <c r="GRC349" s="182"/>
      <c r="GRD349" s="182"/>
      <c r="GRE349" s="182"/>
      <c r="GRF349" s="182"/>
      <c r="GRG349" s="182"/>
      <c r="GRH349" s="182"/>
      <c r="GRI349" s="182"/>
      <c r="GRJ349" s="182"/>
      <c r="GRK349" s="182"/>
      <c r="GRL349" s="182"/>
      <c r="GRM349" s="182"/>
      <c r="GRN349" s="182"/>
      <c r="GRO349" s="182"/>
      <c r="GRP349" s="182"/>
      <c r="GRQ349" s="182"/>
      <c r="GRR349" s="182"/>
      <c r="GRS349" s="182"/>
      <c r="GRT349" s="182"/>
      <c r="GRU349" s="182"/>
      <c r="GRV349" s="182"/>
      <c r="GRW349" s="182"/>
      <c r="GRX349" s="182"/>
      <c r="GRY349" s="182"/>
      <c r="GRZ349" s="182"/>
      <c r="GSA349" s="182"/>
      <c r="GSB349" s="182"/>
      <c r="GSC349" s="182"/>
      <c r="GSD349" s="182"/>
      <c r="GSE349" s="182"/>
      <c r="GSF349" s="182"/>
      <c r="GSG349" s="182"/>
      <c r="GSH349" s="182"/>
      <c r="GSI349" s="182"/>
      <c r="GSJ349" s="182"/>
      <c r="GSK349" s="182"/>
      <c r="GSL349" s="182"/>
      <c r="GSM349" s="182"/>
      <c r="GSN349" s="182"/>
      <c r="GSO349" s="182"/>
      <c r="GSP349" s="182"/>
      <c r="GSQ349" s="182"/>
      <c r="GSR349" s="182"/>
      <c r="GSS349" s="182"/>
      <c r="GST349" s="182"/>
      <c r="GSU349" s="182"/>
      <c r="GSV349" s="182"/>
      <c r="GSW349" s="182"/>
      <c r="GSX349" s="182"/>
      <c r="GSY349" s="182"/>
      <c r="GSZ349" s="182"/>
      <c r="GTA349" s="182"/>
      <c r="GTB349" s="182"/>
      <c r="GTC349" s="182"/>
      <c r="GTD349" s="182"/>
      <c r="GTE349" s="182"/>
      <c r="GTF349" s="182"/>
      <c r="GTG349" s="182"/>
      <c r="GTH349" s="182"/>
      <c r="GTI349" s="182"/>
      <c r="GTJ349" s="182"/>
      <c r="GTK349" s="182"/>
      <c r="GTL349" s="182"/>
      <c r="GTM349" s="182"/>
      <c r="GTN349" s="182"/>
      <c r="GTO349" s="182"/>
      <c r="GTP349" s="182"/>
      <c r="GTQ349" s="182"/>
      <c r="GTR349" s="182"/>
      <c r="GTS349" s="182"/>
      <c r="GTT349" s="182"/>
      <c r="GTU349" s="182"/>
      <c r="GTV349" s="182"/>
      <c r="GTW349" s="182"/>
      <c r="GTX349" s="182"/>
      <c r="GTY349" s="182"/>
      <c r="GTZ349" s="182"/>
      <c r="GUA349" s="182"/>
      <c r="GUB349" s="182"/>
      <c r="GUC349" s="182"/>
      <c r="GUD349" s="182"/>
      <c r="GUE349" s="182"/>
      <c r="GUF349" s="182"/>
      <c r="GUG349" s="182"/>
      <c r="GUH349" s="182"/>
      <c r="GUI349" s="182"/>
      <c r="GUJ349" s="182"/>
      <c r="GUK349" s="182"/>
      <c r="GUL349" s="182"/>
      <c r="GUM349" s="182"/>
      <c r="GUN349" s="182"/>
      <c r="GUO349" s="182"/>
      <c r="GUP349" s="182"/>
      <c r="GUQ349" s="182"/>
      <c r="GUR349" s="182"/>
      <c r="GUS349" s="182"/>
      <c r="GUT349" s="182"/>
      <c r="GUU349" s="182"/>
      <c r="GUV349" s="182"/>
      <c r="GUW349" s="182"/>
      <c r="GUX349" s="182"/>
      <c r="GUY349" s="182"/>
      <c r="GUZ349" s="182"/>
      <c r="GVA349" s="182"/>
      <c r="GVB349" s="182"/>
      <c r="GVC349" s="182"/>
      <c r="GVD349" s="182"/>
      <c r="GVE349" s="182"/>
      <c r="GVF349" s="182"/>
      <c r="GVG349" s="182"/>
      <c r="GVH349" s="182"/>
      <c r="GVI349" s="182"/>
      <c r="GVJ349" s="182"/>
      <c r="GVK349" s="182"/>
      <c r="GVL349" s="182"/>
      <c r="GVM349" s="182"/>
      <c r="GVN349" s="182"/>
      <c r="GVO349" s="182"/>
      <c r="GVP349" s="182"/>
      <c r="GVQ349" s="182"/>
      <c r="GVR349" s="182"/>
      <c r="GVS349" s="182"/>
      <c r="GVT349" s="182"/>
      <c r="GVU349" s="182"/>
      <c r="GVV349" s="182"/>
      <c r="GVW349" s="182"/>
      <c r="GVX349" s="182"/>
      <c r="GVY349" s="182"/>
      <c r="GVZ349" s="182"/>
      <c r="GWA349" s="182"/>
      <c r="GWB349" s="182"/>
      <c r="GWC349" s="182"/>
      <c r="GWD349" s="182"/>
      <c r="GWE349" s="182"/>
      <c r="GWF349" s="182"/>
      <c r="GWG349" s="182"/>
      <c r="GWH349" s="182"/>
      <c r="GWI349" s="182"/>
      <c r="GWJ349" s="182"/>
      <c r="GWK349" s="182"/>
      <c r="GWL349" s="182"/>
      <c r="GWM349" s="182"/>
      <c r="GWN349" s="182"/>
      <c r="GWO349" s="182"/>
      <c r="GWP349" s="182"/>
      <c r="GWQ349" s="182"/>
      <c r="GWR349" s="182"/>
      <c r="GWS349" s="182"/>
      <c r="GWT349" s="182"/>
      <c r="GWU349" s="182"/>
      <c r="GWV349" s="182"/>
      <c r="GWW349" s="182"/>
      <c r="GWX349" s="182"/>
      <c r="GWY349" s="182"/>
      <c r="GWZ349" s="182"/>
      <c r="GXA349" s="182"/>
      <c r="GXB349" s="182"/>
      <c r="GXC349" s="182"/>
      <c r="GXD349" s="182"/>
      <c r="GXE349" s="182"/>
      <c r="GXF349" s="182"/>
      <c r="GXG349" s="182"/>
      <c r="GXH349" s="182"/>
      <c r="GXI349" s="182"/>
      <c r="GXJ349" s="182"/>
      <c r="GXK349" s="182"/>
      <c r="GXL349" s="182"/>
      <c r="GXM349" s="182"/>
      <c r="GXN349" s="182"/>
      <c r="GXO349" s="182"/>
      <c r="GXP349" s="182"/>
      <c r="GXQ349" s="182"/>
      <c r="GXR349" s="182"/>
      <c r="GXS349" s="182"/>
      <c r="GXT349" s="182"/>
      <c r="GXU349" s="182"/>
      <c r="GXV349" s="182"/>
      <c r="GXW349" s="182"/>
      <c r="GXX349" s="182"/>
      <c r="GXY349" s="182"/>
      <c r="GXZ349" s="182"/>
      <c r="GYA349" s="182"/>
      <c r="GYB349" s="182"/>
      <c r="GYC349" s="182"/>
      <c r="GYD349" s="182"/>
      <c r="GYE349" s="182"/>
      <c r="GYF349" s="182"/>
      <c r="GYG349" s="182"/>
      <c r="GYH349" s="182"/>
      <c r="GYI349" s="182"/>
      <c r="GYJ349" s="182"/>
      <c r="GYK349" s="182"/>
      <c r="GYL349" s="182"/>
      <c r="GYM349" s="182"/>
      <c r="GYN349" s="182"/>
      <c r="GYO349" s="182"/>
      <c r="GYP349" s="182"/>
      <c r="GYQ349" s="182"/>
      <c r="GYR349" s="182"/>
      <c r="GYS349" s="182"/>
      <c r="GYT349" s="182"/>
      <c r="GYU349" s="182"/>
      <c r="GYV349" s="182"/>
      <c r="GYW349" s="182"/>
      <c r="GYX349" s="182"/>
      <c r="GYY349" s="182"/>
      <c r="GYZ349" s="182"/>
      <c r="GZA349" s="182"/>
      <c r="GZB349" s="182"/>
      <c r="GZC349" s="182"/>
      <c r="GZD349" s="182"/>
      <c r="GZE349" s="182"/>
      <c r="GZF349" s="182"/>
      <c r="GZG349" s="182"/>
      <c r="GZH349" s="182"/>
      <c r="GZI349" s="182"/>
      <c r="GZJ349" s="182"/>
      <c r="GZK349" s="182"/>
      <c r="GZL349" s="182"/>
      <c r="GZM349" s="182"/>
      <c r="GZN349" s="182"/>
      <c r="GZO349" s="182"/>
      <c r="GZP349" s="182"/>
      <c r="GZQ349" s="182"/>
      <c r="GZR349" s="182"/>
      <c r="GZS349" s="182"/>
      <c r="GZT349" s="182"/>
      <c r="GZU349" s="182"/>
      <c r="GZV349" s="182"/>
      <c r="GZW349" s="182"/>
      <c r="GZX349" s="182"/>
      <c r="GZY349" s="182"/>
      <c r="GZZ349" s="182"/>
      <c r="HAA349" s="182"/>
      <c r="HAB349" s="182"/>
      <c r="HAC349" s="182"/>
      <c r="HAD349" s="182"/>
      <c r="HAE349" s="182"/>
      <c r="HAF349" s="182"/>
      <c r="HAG349" s="182"/>
      <c r="HAH349" s="182"/>
      <c r="HAI349" s="182"/>
      <c r="HAJ349" s="182"/>
      <c r="HAK349" s="182"/>
      <c r="HAL349" s="182"/>
      <c r="HAM349" s="182"/>
      <c r="HAN349" s="182"/>
      <c r="HAO349" s="182"/>
      <c r="HAP349" s="182"/>
      <c r="HAQ349" s="182"/>
      <c r="HAR349" s="182"/>
      <c r="HAS349" s="182"/>
      <c r="HAT349" s="182"/>
      <c r="HAU349" s="182"/>
      <c r="HAV349" s="182"/>
      <c r="HAW349" s="182"/>
      <c r="HAX349" s="182"/>
      <c r="HAY349" s="182"/>
      <c r="HAZ349" s="182"/>
      <c r="HBA349" s="182"/>
      <c r="HBB349" s="182"/>
      <c r="HBC349" s="182"/>
      <c r="HBD349" s="182"/>
      <c r="HBE349" s="182"/>
      <c r="HBF349" s="182"/>
      <c r="HBG349" s="182"/>
      <c r="HBH349" s="182"/>
      <c r="HBI349" s="182"/>
      <c r="HBJ349" s="182"/>
      <c r="HBK349" s="182"/>
      <c r="HBL349" s="182"/>
      <c r="HBM349" s="182"/>
      <c r="HBN349" s="182"/>
      <c r="HBO349" s="182"/>
      <c r="HBP349" s="182"/>
      <c r="HBQ349" s="182"/>
      <c r="HBR349" s="182"/>
      <c r="HBS349" s="182"/>
      <c r="HBT349" s="182"/>
      <c r="HBU349" s="182"/>
      <c r="HBV349" s="182"/>
      <c r="HBW349" s="182"/>
      <c r="HBX349" s="182"/>
      <c r="HBY349" s="182"/>
      <c r="HBZ349" s="182"/>
      <c r="HCA349" s="182"/>
      <c r="HCB349" s="182"/>
      <c r="HCC349" s="182"/>
      <c r="HCD349" s="182"/>
      <c r="HCE349" s="182"/>
      <c r="HCF349" s="182"/>
      <c r="HCG349" s="182"/>
      <c r="HCH349" s="182"/>
      <c r="HCI349" s="182"/>
      <c r="HCJ349" s="182"/>
      <c r="HCK349" s="182"/>
      <c r="HCL349" s="182"/>
      <c r="HCM349" s="182"/>
      <c r="HCN349" s="182"/>
      <c r="HCO349" s="182"/>
      <c r="HCP349" s="182"/>
      <c r="HCQ349" s="182"/>
      <c r="HCR349" s="182"/>
      <c r="HCS349" s="182"/>
      <c r="HCT349" s="182"/>
      <c r="HCU349" s="182"/>
      <c r="HCV349" s="182"/>
      <c r="HCW349" s="182"/>
      <c r="HCX349" s="182"/>
      <c r="HCY349" s="182"/>
      <c r="HCZ349" s="182"/>
      <c r="HDA349" s="182"/>
      <c r="HDB349" s="182"/>
      <c r="HDC349" s="182"/>
      <c r="HDD349" s="182"/>
      <c r="HDE349" s="182"/>
      <c r="HDF349" s="182"/>
      <c r="HDG349" s="182"/>
      <c r="HDH349" s="182"/>
      <c r="HDI349" s="182"/>
      <c r="HDJ349" s="182"/>
      <c r="HDK349" s="182"/>
      <c r="HDL349" s="182"/>
      <c r="HDM349" s="182"/>
      <c r="HDN349" s="182"/>
      <c r="HDO349" s="182"/>
      <c r="HDP349" s="182"/>
      <c r="HDQ349" s="182"/>
      <c r="HDR349" s="182"/>
      <c r="HDS349" s="182"/>
      <c r="HDT349" s="182"/>
      <c r="HDU349" s="182"/>
      <c r="HDV349" s="182"/>
      <c r="HDW349" s="182"/>
      <c r="HDX349" s="182"/>
      <c r="HDY349" s="182"/>
      <c r="HDZ349" s="182"/>
      <c r="HEA349" s="182"/>
      <c r="HEB349" s="182"/>
      <c r="HEC349" s="182"/>
      <c r="HED349" s="182"/>
      <c r="HEE349" s="182"/>
      <c r="HEF349" s="182"/>
      <c r="HEG349" s="182"/>
      <c r="HEH349" s="182"/>
      <c r="HEI349" s="182"/>
      <c r="HEJ349" s="182"/>
      <c r="HEK349" s="182"/>
      <c r="HEL349" s="182"/>
      <c r="HEM349" s="182"/>
      <c r="HEN349" s="182"/>
      <c r="HEO349" s="182"/>
      <c r="HEP349" s="182"/>
      <c r="HEQ349" s="182"/>
      <c r="HER349" s="182"/>
      <c r="HES349" s="182"/>
      <c r="HET349" s="182"/>
      <c r="HEU349" s="182"/>
      <c r="HEV349" s="182"/>
      <c r="HEW349" s="182"/>
      <c r="HEX349" s="182"/>
      <c r="HEY349" s="182"/>
      <c r="HEZ349" s="182"/>
      <c r="HFA349" s="182"/>
      <c r="HFB349" s="182"/>
      <c r="HFC349" s="182"/>
      <c r="HFD349" s="182"/>
      <c r="HFE349" s="182"/>
      <c r="HFF349" s="182"/>
      <c r="HFG349" s="182"/>
      <c r="HFH349" s="182"/>
      <c r="HFI349" s="182"/>
      <c r="HFJ349" s="182"/>
      <c r="HFK349" s="182"/>
      <c r="HFL349" s="182"/>
      <c r="HFM349" s="182"/>
      <c r="HFN349" s="182"/>
      <c r="HFO349" s="182"/>
      <c r="HFP349" s="182"/>
      <c r="HFQ349" s="182"/>
      <c r="HFR349" s="182"/>
      <c r="HFS349" s="182"/>
      <c r="HFT349" s="182"/>
      <c r="HFU349" s="182"/>
      <c r="HFV349" s="182"/>
      <c r="HFW349" s="182"/>
      <c r="HFX349" s="182"/>
      <c r="HFY349" s="182"/>
      <c r="HFZ349" s="182"/>
      <c r="HGA349" s="182"/>
      <c r="HGB349" s="182"/>
      <c r="HGC349" s="182"/>
      <c r="HGD349" s="182"/>
      <c r="HGE349" s="182"/>
      <c r="HGF349" s="182"/>
      <c r="HGG349" s="182"/>
      <c r="HGH349" s="182"/>
      <c r="HGI349" s="182"/>
      <c r="HGJ349" s="182"/>
      <c r="HGK349" s="182"/>
      <c r="HGL349" s="182"/>
      <c r="HGM349" s="182"/>
      <c r="HGN349" s="182"/>
      <c r="HGO349" s="182"/>
      <c r="HGP349" s="182"/>
      <c r="HGQ349" s="182"/>
      <c r="HGR349" s="182"/>
      <c r="HGS349" s="182"/>
      <c r="HGT349" s="182"/>
      <c r="HGU349" s="182"/>
      <c r="HGV349" s="182"/>
      <c r="HGW349" s="182"/>
      <c r="HGX349" s="182"/>
      <c r="HGY349" s="182"/>
      <c r="HGZ349" s="182"/>
      <c r="HHA349" s="182"/>
      <c r="HHB349" s="182"/>
      <c r="HHC349" s="182"/>
      <c r="HHD349" s="182"/>
      <c r="HHE349" s="182"/>
      <c r="HHF349" s="182"/>
      <c r="HHG349" s="182"/>
      <c r="HHH349" s="182"/>
      <c r="HHI349" s="182"/>
      <c r="HHJ349" s="182"/>
      <c r="HHK349" s="182"/>
      <c r="HHL349" s="182"/>
      <c r="HHM349" s="182"/>
      <c r="HHN349" s="182"/>
      <c r="HHO349" s="182"/>
      <c r="HHP349" s="182"/>
      <c r="HHQ349" s="182"/>
      <c r="HHR349" s="182"/>
      <c r="HHS349" s="182"/>
      <c r="HHT349" s="182"/>
      <c r="HHU349" s="182"/>
      <c r="HHV349" s="182"/>
      <c r="HHW349" s="182"/>
      <c r="HHX349" s="182"/>
      <c r="HHY349" s="182"/>
      <c r="HHZ349" s="182"/>
      <c r="HIA349" s="182"/>
      <c r="HIB349" s="182"/>
      <c r="HIC349" s="182"/>
      <c r="HID349" s="182"/>
      <c r="HIE349" s="182"/>
      <c r="HIF349" s="182"/>
      <c r="HIG349" s="182"/>
      <c r="HIH349" s="182"/>
      <c r="HII349" s="182"/>
      <c r="HIJ349" s="182"/>
      <c r="HIK349" s="182"/>
      <c r="HIL349" s="182"/>
      <c r="HIM349" s="182"/>
      <c r="HIN349" s="182"/>
      <c r="HIO349" s="182"/>
      <c r="HIP349" s="182"/>
      <c r="HIQ349" s="182"/>
      <c r="HIR349" s="182"/>
      <c r="HIS349" s="182"/>
      <c r="HIT349" s="182"/>
      <c r="HIU349" s="182"/>
      <c r="HIV349" s="182"/>
      <c r="HIW349" s="182"/>
      <c r="HIX349" s="182"/>
      <c r="HIY349" s="182"/>
      <c r="HIZ349" s="182"/>
      <c r="HJA349" s="182"/>
      <c r="HJB349" s="182"/>
      <c r="HJC349" s="182"/>
      <c r="HJD349" s="182"/>
      <c r="HJE349" s="182"/>
      <c r="HJF349" s="182"/>
      <c r="HJG349" s="182"/>
      <c r="HJH349" s="182"/>
      <c r="HJI349" s="182"/>
      <c r="HJJ349" s="182"/>
      <c r="HJK349" s="182"/>
      <c r="HJL349" s="182"/>
      <c r="HJM349" s="182"/>
      <c r="HJN349" s="182"/>
      <c r="HJO349" s="182"/>
      <c r="HJP349" s="182"/>
      <c r="HJQ349" s="182"/>
      <c r="HJR349" s="182"/>
      <c r="HJS349" s="182"/>
      <c r="HJT349" s="182"/>
      <c r="HJU349" s="182"/>
      <c r="HJV349" s="182"/>
      <c r="HJW349" s="182"/>
      <c r="HJX349" s="182"/>
      <c r="HJY349" s="182"/>
      <c r="HJZ349" s="182"/>
      <c r="HKA349" s="182"/>
      <c r="HKB349" s="182"/>
      <c r="HKC349" s="182"/>
      <c r="HKD349" s="182"/>
      <c r="HKE349" s="182"/>
      <c r="HKF349" s="182"/>
      <c r="HKG349" s="182"/>
      <c r="HKH349" s="182"/>
      <c r="HKI349" s="182"/>
      <c r="HKJ349" s="182"/>
      <c r="HKK349" s="182"/>
      <c r="HKL349" s="182"/>
      <c r="HKM349" s="182"/>
      <c r="HKN349" s="182"/>
      <c r="HKO349" s="182"/>
      <c r="HKP349" s="182"/>
      <c r="HKQ349" s="182"/>
      <c r="HKR349" s="182"/>
      <c r="HKS349" s="182"/>
      <c r="HKT349" s="182"/>
      <c r="HKU349" s="182"/>
      <c r="HKV349" s="182"/>
      <c r="HKW349" s="182"/>
      <c r="HKX349" s="182"/>
      <c r="HKY349" s="182"/>
      <c r="HKZ349" s="182"/>
      <c r="HLA349" s="182"/>
      <c r="HLB349" s="182"/>
      <c r="HLC349" s="182"/>
      <c r="HLD349" s="182"/>
      <c r="HLE349" s="182"/>
      <c r="HLF349" s="182"/>
      <c r="HLG349" s="182"/>
      <c r="HLH349" s="182"/>
      <c r="HLI349" s="182"/>
      <c r="HLJ349" s="182"/>
      <c r="HLK349" s="182"/>
      <c r="HLL349" s="182"/>
      <c r="HLM349" s="182"/>
      <c r="HLN349" s="182"/>
      <c r="HLO349" s="182"/>
      <c r="HLP349" s="182"/>
      <c r="HLQ349" s="182"/>
      <c r="HLR349" s="182"/>
      <c r="HLS349" s="182"/>
      <c r="HLT349" s="182"/>
      <c r="HLU349" s="182"/>
      <c r="HLV349" s="182"/>
      <c r="HLW349" s="182"/>
      <c r="HLX349" s="182"/>
      <c r="HLY349" s="182"/>
      <c r="HLZ349" s="182"/>
      <c r="HMA349" s="182"/>
      <c r="HMB349" s="182"/>
      <c r="HMC349" s="182"/>
      <c r="HMD349" s="182"/>
      <c r="HME349" s="182"/>
      <c r="HMF349" s="182"/>
      <c r="HMG349" s="182"/>
      <c r="HMH349" s="182"/>
      <c r="HMI349" s="182"/>
      <c r="HMJ349" s="182"/>
      <c r="HMK349" s="182"/>
      <c r="HML349" s="182"/>
      <c r="HMM349" s="182"/>
      <c r="HMN349" s="182"/>
      <c r="HMO349" s="182"/>
      <c r="HMP349" s="182"/>
      <c r="HMQ349" s="182"/>
      <c r="HMR349" s="182"/>
      <c r="HMS349" s="182"/>
      <c r="HMT349" s="182"/>
      <c r="HMU349" s="182"/>
      <c r="HMV349" s="182"/>
      <c r="HMW349" s="182"/>
      <c r="HMX349" s="182"/>
      <c r="HMY349" s="182"/>
      <c r="HMZ349" s="182"/>
      <c r="HNA349" s="182"/>
      <c r="HNB349" s="182"/>
      <c r="HNC349" s="182"/>
      <c r="HND349" s="182"/>
      <c r="HNE349" s="182"/>
      <c r="HNF349" s="182"/>
      <c r="HNG349" s="182"/>
      <c r="HNH349" s="182"/>
      <c r="HNI349" s="182"/>
      <c r="HNJ349" s="182"/>
      <c r="HNK349" s="182"/>
      <c r="HNL349" s="182"/>
      <c r="HNM349" s="182"/>
      <c r="HNN349" s="182"/>
      <c r="HNO349" s="182"/>
      <c r="HNP349" s="182"/>
      <c r="HNQ349" s="182"/>
      <c r="HNR349" s="182"/>
      <c r="HNS349" s="182"/>
      <c r="HNT349" s="182"/>
      <c r="HNU349" s="182"/>
      <c r="HNV349" s="182"/>
      <c r="HNW349" s="182"/>
      <c r="HNX349" s="182"/>
      <c r="HNY349" s="182"/>
      <c r="HNZ349" s="182"/>
      <c r="HOA349" s="182"/>
      <c r="HOB349" s="182"/>
      <c r="HOC349" s="182"/>
      <c r="HOD349" s="182"/>
      <c r="HOE349" s="182"/>
      <c r="HOF349" s="182"/>
      <c r="HOG349" s="182"/>
      <c r="HOH349" s="182"/>
      <c r="HOI349" s="182"/>
      <c r="HOJ349" s="182"/>
      <c r="HOK349" s="182"/>
      <c r="HOL349" s="182"/>
      <c r="HOM349" s="182"/>
      <c r="HON349" s="182"/>
      <c r="HOO349" s="182"/>
      <c r="HOP349" s="182"/>
      <c r="HOQ349" s="182"/>
      <c r="HOR349" s="182"/>
      <c r="HOS349" s="182"/>
      <c r="HOT349" s="182"/>
      <c r="HOU349" s="182"/>
      <c r="HOV349" s="182"/>
      <c r="HOW349" s="182"/>
      <c r="HOX349" s="182"/>
      <c r="HOY349" s="182"/>
      <c r="HOZ349" s="182"/>
      <c r="HPA349" s="182"/>
      <c r="HPB349" s="182"/>
      <c r="HPC349" s="182"/>
      <c r="HPD349" s="182"/>
      <c r="HPE349" s="182"/>
      <c r="HPF349" s="182"/>
      <c r="HPG349" s="182"/>
      <c r="HPH349" s="182"/>
      <c r="HPI349" s="182"/>
      <c r="HPJ349" s="182"/>
      <c r="HPK349" s="182"/>
      <c r="HPL349" s="182"/>
      <c r="HPM349" s="182"/>
      <c r="HPN349" s="182"/>
      <c r="HPO349" s="182"/>
      <c r="HPP349" s="182"/>
      <c r="HPQ349" s="182"/>
      <c r="HPR349" s="182"/>
      <c r="HPS349" s="182"/>
      <c r="HPT349" s="182"/>
      <c r="HPU349" s="182"/>
      <c r="HPV349" s="182"/>
      <c r="HPW349" s="182"/>
      <c r="HPX349" s="182"/>
      <c r="HPY349" s="182"/>
      <c r="HPZ349" s="182"/>
      <c r="HQA349" s="182"/>
      <c r="HQB349" s="182"/>
      <c r="HQC349" s="182"/>
      <c r="HQD349" s="182"/>
      <c r="HQE349" s="182"/>
      <c r="HQF349" s="182"/>
      <c r="HQG349" s="182"/>
      <c r="HQH349" s="182"/>
      <c r="HQI349" s="182"/>
      <c r="HQJ349" s="182"/>
      <c r="HQK349" s="182"/>
      <c r="HQL349" s="182"/>
      <c r="HQM349" s="182"/>
      <c r="HQN349" s="182"/>
      <c r="HQO349" s="182"/>
      <c r="HQP349" s="182"/>
      <c r="HQQ349" s="182"/>
      <c r="HQR349" s="182"/>
      <c r="HQS349" s="182"/>
      <c r="HQT349" s="182"/>
      <c r="HQU349" s="182"/>
      <c r="HQV349" s="182"/>
      <c r="HQW349" s="182"/>
      <c r="HQX349" s="182"/>
      <c r="HQY349" s="182"/>
      <c r="HQZ349" s="182"/>
      <c r="HRA349" s="182"/>
      <c r="HRB349" s="182"/>
      <c r="HRC349" s="182"/>
      <c r="HRD349" s="182"/>
      <c r="HRE349" s="182"/>
      <c r="HRF349" s="182"/>
      <c r="HRG349" s="182"/>
      <c r="HRH349" s="182"/>
      <c r="HRI349" s="182"/>
      <c r="HRJ349" s="182"/>
      <c r="HRK349" s="182"/>
      <c r="HRL349" s="182"/>
      <c r="HRM349" s="182"/>
      <c r="HRN349" s="182"/>
      <c r="HRO349" s="182"/>
      <c r="HRP349" s="182"/>
      <c r="HRQ349" s="182"/>
      <c r="HRR349" s="182"/>
      <c r="HRS349" s="182"/>
      <c r="HRT349" s="182"/>
      <c r="HRU349" s="182"/>
      <c r="HRV349" s="182"/>
      <c r="HRW349" s="182"/>
      <c r="HRX349" s="182"/>
      <c r="HRY349" s="182"/>
      <c r="HRZ349" s="182"/>
      <c r="HSA349" s="182"/>
      <c r="HSB349" s="182"/>
      <c r="HSC349" s="182"/>
      <c r="HSD349" s="182"/>
      <c r="HSE349" s="182"/>
      <c r="HSF349" s="182"/>
      <c r="HSG349" s="182"/>
      <c r="HSH349" s="182"/>
      <c r="HSI349" s="182"/>
      <c r="HSJ349" s="182"/>
      <c r="HSK349" s="182"/>
      <c r="HSL349" s="182"/>
      <c r="HSM349" s="182"/>
      <c r="HSN349" s="182"/>
      <c r="HSO349" s="182"/>
      <c r="HSP349" s="182"/>
      <c r="HSQ349" s="182"/>
      <c r="HSR349" s="182"/>
      <c r="HSS349" s="182"/>
      <c r="HST349" s="182"/>
      <c r="HSU349" s="182"/>
      <c r="HSV349" s="182"/>
      <c r="HSW349" s="182"/>
      <c r="HSX349" s="182"/>
      <c r="HSY349" s="182"/>
      <c r="HSZ349" s="182"/>
      <c r="HTA349" s="182"/>
      <c r="HTB349" s="182"/>
      <c r="HTC349" s="182"/>
      <c r="HTD349" s="182"/>
      <c r="HTE349" s="182"/>
      <c r="HTF349" s="182"/>
      <c r="HTG349" s="182"/>
      <c r="HTH349" s="182"/>
      <c r="HTI349" s="182"/>
      <c r="HTJ349" s="182"/>
      <c r="HTK349" s="182"/>
      <c r="HTL349" s="182"/>
      <c r="HTM349" s="182"/>
      <c r="HTN349" s="182"/>
      <c r="HTO349" s="182"/>
      <c r="HTP349" s="182"/>
      <c r="HTQ349" s="182"/>
      <c r="HTR349" s="182"/>
      <c r="HTS349" s="182"/>
      <c r="HTT349" s="182"/>
      <c r="HTU349" s="182"/>
      <c r="HTV349" s="182"/>
      <c r="HTW349" s="182"/>
      <c r="HTX349" s="182"/>
      <c r="HTY349" s="182"/>
      <c r="HTZ349" s="182"/>
      <c r="HUA349" s="182"/>
      <c r="HUB349" s="182"/>
      <c r="HUC349" s="182"/>
      <c r="HUD349" s="182"/>
      <c r="HUE349" s="182"/>
      <c r="HUF349" s="182"/>
      <c r="HUG349" s="182"/>
      <c r="HUH349" s="182"/>
      <c r="HUI349" s="182"/>
      <c r="HUJ349" s="182"/>
      <c r="HUK349" s="182"/>
      <c r="HUL349" s="182"/>
      <c r="HUM349" s="182"/>
      <c r="HUN349" s="182"/>
      <c r="HUO349" s="182"/>
      <c r="HUP349" s="182"/>
      <c r="HUQ349" s="182"/>
      <c r="HUR349" s="182"/>
      <c r="HUS349" s="182"/>
      <c r="HUT349" s="182"/>
      <c r="HUU349" s="182"/>
      <c r="HUV349" s="182"/>
      <c r="HUW349" s="182"/>
      <c r="HUX349" s="182"/>
      <c r="HUY349" s="182"/>
      <c r="HUZ349" s="182"/>
      <c r="HVA349" s="182"/>
      <c r="HVB349" s="182"/>
      <c r="HVC349" s="182"/>
      <c r="HVD349" s="182"/>
      <c r="HVE349" s="182"/>
      <c r="HVF349" s="182"/>
      <c r="HVG349" s="182"/>
      <c r="HVH349" s="182"/>
      <c r="HVI349" s="182"/>
      <c r="HVJ349" s="182"/>
      <c r="HVK349" s="182"/>
      <c r="HVL349" s="182"/>
      <c r="HVM349" s="182"/>
      <c r="HVN349" s="182"/>
      <c r="HVO349" s="182"/>
      <c r="HVP349" s="182"/>
      <c r="HVQ349" s="182"/>
      <c r="HVR349" s="182"/>
      <c r="HVS349" s="182"/>
      <c r="HVT349" s="182"/>
      <c r="HVU349" s="182"/>
      <c r="HVV349" s="182"/>
      <c r="HVW349" s="182"/>
      <c r="HVX349" s="182"/>
      <c r="HVY349" s="182"/>
      <c r="HVZ349" s="182"/>
      <c r="HWA349" s="182"/>
      <c r="HWB349" s="182"/>
      <c r="HWC349" s="182"/>
      <c r="HWD349" s="182"/>
      <c r="HWE349" s="182"/>
      <c r="HWF349" s="182"/>
      <c r="HWG349" s="182"/>
      <c r="HWH349" s="182"/>
      <c r="HWI349" s="182"/>
      <c r="HWJ349" s="182"/>
      <c r="HWK349" s="182"/>
      <c r="HWL349" s="182"/>
      <c r="HWM349" s="182"/>
      <c r="HWN349" s="182"/>
      <c r="HWO349" s="182"/>
      <c r="HWP349" s="182"/>
      <c r="HWQ349" s="182"/>
      <c r="HWR349" s="182"/>
      <c r="HWS349" s="182"/>
      <c r="HWT349" s="182"/>
      <c r="HWU349" s="182"/>
      <c r="HWV349" s="182"/>
      <c r="HWW349" s="182"/>
      <c r="HWX349" s="182"/>
      <c r="HWY349" s="182"/>
      <c r="HWZ349" s="182"/>
      <c r="HXA349" s="182"/>
      <c r="HXB349" s="182"/>
      <c r="HXC349" s="182"/>
      <c r="HXD349" s="182"/>
      <c r="HXE349" s="182"/>
      <c r="HXF349" s="182"/>
      <c r="HXG349" s="182"/>
      <c r="HXH349" s="182"/>
      <c r="HXI349" s="182"/>
      <c r="HXJ349" s="182"/>
      <c r="HXK349" s="182"/>
      <c r="HXL349" s="182"/>
      <c r="HXM349" s="182"/>
      <c r="HXN349" s="182"/>
      <c r="HXO349" s="182"/>
      <c r="HXP349" s="182"/>
      <c r="HXQ349" s="182"/>
      <c r="HXR349" s="182"/>
      <c r="HXS349" s="182"/>
      <c r="HXT349" s="182"/>
      <c r="HXU349" s="182"/>
      <c r="HXV349" s="182"/>
      <c r="HXW349" s="182"/>
      <c r="HXX349" s="182"/>
      <c r="HXY349" s="182"/>
      <c r="HXZ349" s="182"/>
      <c r="HYA349" s="182"/>
      <c r="HYB349" s="182"/>
      <c r="HYC349" s="182"/>
      <c r="HYD349" s="182"/>
      <c r="HYE349" s="182"/>
      <c r="HYF349" s="182"/>
      <c r="HYG349" s="182"/>
      <c r="HYH349" s="182"/>
      <c r="HYI349" s="182"/>
      <c r="HYJ349" s="182"/>
      <c r="HYK349" s="182"/>
      <c r="HYL349" s="182"/>
      <c r="HYM349" s="182"/>
      <c r="HYN349" s="182"/>
      <c r="HYO349" s="182"/>
      <c r="HYP349" s="182"/>
      <c r="HYQ349" s="182"/>
      <c r="HYR349" s="182"/>
      <c r="HYS349" s="182"/>
      <c r="HYT349" s="182"/>
      <c r="HYU349" s="182"/>
      <c r="HYV349" s="182"/>
      <c r="HYW349" s="182"/>
      <c r="HYX349" s="182"/>
      <c r="HYY349" s="182"/>
      <c r="HYZ349" s="182"/>
      <c r="HZA349" s="182"/>
      <c r="HZB349" s="182"/>
      <c r="HZC349" s="182"/>
      <c r="HZD349" s="182"/>
      <c r="HZE349" s="182"/>
      <c r="HZF349" s="182"/>
      <c r="HZG349" s="182"/>
      <c r="HZH349" s="182"/>
      <c r="HZI349" s="182"/>
      <c r="HZJ349" s="182"/>
      <c r="HZK349" s="182"/>
      <c r="HZL349" s="182"/>
      <c r="HZM349" s="182"/>
      <c r="HZN349" s="182"/>
      <c r="HZO349" s="182"/>
      <c r="HZP349" s="182"/>
      <c r="HZQ349" s="182"/>
      <c r="HZR349" s="182"/>
      <c r="HZS349" s="182"/>
      <c r="HZT349" s="182"/>
      <c r="HZU349" s="182"/>
      <c r="HZV349" s="182"/>
      <c r="HZW349" s="182"/>
      <c r="HZX349" s="182"/>
      <c r="HZY349" s="182"/>
      <c r="HZZ349" s="182"/>
      <c r="IAA349" s="182"/>
      <c r="IAB349" s="182"/>
      <c r="IAC349" s="182"/>
      <c r="IAD349" s="182"/>
      <c r="IAE349" s="182"/>
      <c r="IAF349" s="182"/>
      <c r="IAG349" s="182"/>
      <c r="IAH349" s="182"/>
      <c r="IAI349" s="182"/>
      <c r="IAJ349" s="182"/>
      <c r="IAK349" s="182"/>
      <c r="IAL349" s="182"/>
      <c r="IAM349" s="182"/>
      <c r="IAN349" s="182"/>
      <c r="IAO349" s="182"/>
      <c r="IAP349" s="182"/>
      <c r="IAQ349" s="182"/>
      <c r="IAR349" s="182"/>
      <c r="IAS349" s="182"/>
      <c r="IAT349" s="182"/>
      <c r="IAU349" s="182"/>
      <c r="IAV349" s="182"/>
      <c r="IAW349" s="182"/>
      <c r="IAX349" s="182"/>
      <c r="IAY349" s="182"/>
      <c r="IAZ349" s="182"/>
      <c r="IBA349" s="182"/>
      <c r="IBB349" s="182"/>
      <c r="IBC349" s="182"/>
      <c r="IBD349" s="182"/>
      <c r="IBE349" s="182"/>
      <c r="IBF349" s="182"/>
      <c r="IBG349" s="182"/>
      <c r="IBH349" s="182"/>
      <c r="IBI349" s="182"/>
      <c r="IBJ349" s="182"/>
      <c r="IBK349" s="182"/>
      <c r="IBL349" s="182"/>
      <c r="IBM349" s="182"/>
      <c r="IBN349" s="182"/>
      <c r="IBO349" s="182"/>
      <c r="IBP349" s="182"/>
      <c r="IBQ349" s="182"/>
      <c r="IBR349" s="182"/>
      <c r="IBS349" s="182"/>
      <c r="IBT349" s="182"/>
      <c r="IBU349" s="182"/>
      <c r="IBV349" s="182"/>
      <c r="IBW349" s="182"/>
      <c r="IBX349" s="182"/>
      <c r="IBY349" s="182"/>
      <c r="IBZ349" s="182"/>
      <c r="ICA349" s="182"/>
      <c r="ICB349" s="182"/>
      <c r="ICC349" s="182"/>
      <c r="ICD349" s="182"/>
      <c r="ICE349" s="182"/>
      <c r="ICF349" s="182"/>
      <c r="ICG349" s="182"/>
      <c r="ICH349" s="182"/>
      <c r="ICI349" s="182"/>
      <c r="ICJ349" s="182"/>
      <c r="ICK349" s="182"/>
      <c r="ICL349" s="182"/>
      <c r="ICM349" s="182"/>
      <c r="ICN349" s="182"/>
      <c r="ICO349" s="182"/>
      <c r="ICP349" s="182"/>
      <c r="ICQ349" s="182"/>
      <c r="ICR349" s="182"/>
      <c r="ICS349" s="182"/>
      <c r="ICT349" s="182"/>
      <c r="ICU349" s="182"/>
      <c r="ICV349" s="182"/>
      <c r="ICW349" s="182"/>
      <c r="ICX349" s="182"/>
      <c r="ICY349" s="182"/>
      <c r="ICZ349" s="182"/>
      <c r="IDA349" s="182"/>
      <c r="IDB349" s="182"/>
      <c r="IDC349" s="182"/>
      <c r="IDD349" s="182"/>
      <c r="IDE349" s="182"/>
      <c r="IDF349" s="182"/>
      <c r="IDG349" s="182"/>
      <c r="IDH349" s="182"/>
      <c r="IDI349" s="182"/>
      <c r="IDJ349" s="182"/>
      <c r="IDK349" s="182"/>
      <c r="IDL349" s="182"/>
      <c r="IDM349" s="182"/>
      <c r="IDN349" s="182"/>
      <c r="IDO349" s="182"/>
      <c r="IDP349" s="182"/>
      <c r="IDQ349" s="182"/>
      <c r="IDR349" s="182"/>
      <c r="IDS349" s="182"/>
      <c r="IDT349" s="182"/>
      <c r="IDU349" s="182"/>
      <c r="IDV349" s="182"/>
      <c r="IDW349" s="182"/>
      <c r="IDX349" s="182"/>
      <c r="IDY349" s="182"/>
      <c r="IDZ349" s="182"/>
      <c r="IEA349" s="182"/>
      <c r="IEB349" s="182"/>
      <c r="IEC349" s="182"/>
      <c r="IED349" s="182"/>
      <c r="IEE349" s="182"/>
      <c r="IEF349" s="182"/>
      <c r="IEG349" s="182"/>
      <c r="IEH349" s="182"/>
      <c r="IEI349" s="182"/>
      <c r="IEJ349" s="182"/>
      <c r="IEK349" s="182"/>
      <c r="IEL349" s="182"/>
      <c r="IEM349" s="182"/>
      <c r="IEN349" s="182"/>
      <c r="IEO349" s="182"/>
      <c r="IEP349" s="182"/>
      <c r="IEQ349" s="182"/>
      <c r="IER349" s="182"/>
      <c r="IES349" s="182"/>
      <c r="IET349" s="182"/>
      <c r="IEU349" s="182"/>
      <c r="IEV349" s="182"/>
      <c r="IEW349" s="182"/>
      <c r="IEX349" s="182"/>
      <c r="IEY349" s="182"/>
      <c r="IEZ349" s="182"/>
      <c r="IFA349" s="182"/>
      <c r="IFB349" s="182"/>
      <c r="IFC349" s="182"/>
      <c r="IFD349" s="182"/>
      <c r="IFE349" s="182"/>
      <c r="IFF349" s="182"/>
      <c r="IFG349" s="182"/>
      <c r="IFH349" s="182"/>
      <c r="IFI349" s="182"/>
      <c r="IFJ349" s="182"/>
      <c r="IFK349" s="182"/>
      <c r="IFL349" s="182"/>
      <c r="IFM349" s="182"/>
      <c r="IFN349" s="182"/>
      <c r="IFO349" s="182"/>
      <c r="IFP349" s="182"/>
      <c r="IFQ349" s="182"/>
      <c r="IFR349" s="182"/>
      <c r="IFS349" s="182"/>
      <c r="IFT349" s="182"/>
      <c r="IFU349" s="182"/>
      <c r="IFV349" s="182"/>
      <c r="IFW349" s="182"/>
      <c r="IFX349" s="182"/>
      <c r="IFY349" s="182"/>
      <c r="IFZ349" s="182"/>
      <c r="IGA349" s="182"/>
      <c r="IGB349" s="182"/>
      <c r="IGC349" s="182"/>
      <c r="IGD349" s="182"/>
      <c r="IGE349" s="182"/>
      <c r="IGF349" s="182"/>
      <c r="IGG349" s="182"/>
      <c r="IGH349" s="182"/>
      <c r="IGI349" s="182"/>
      <c r="IGJ349" s="182"/>
      <c r="IGK349" s="182"/>
      <c r="IGL349" s="182"/>
      <c r="IGM349" s="182"/>
      <c r="IGN349" s="182"/>
      <c r="IGO349" s="182"/>
      <c r="IGP349" s="182"/>
      <c r="IGQ349" s="182"/>
      <c r="IGR349" s="182"/>
      <c r="IGS349" s="182"/>
      <c r="IGT349" s="182"/>
      <c r="IGU349" s="182"/>
      <c r="IGV349" s="182"/>
      <c r="IGW349" s="182"/>
      <c r="IGX349" s="182"/>
      <c r="IGY349" s="182"/>
      <c r="IGZ349" s="182"/>
      <c r="IHA349" s="182"/>
      <c r="IHB349" s="182"/>
      <c r="IHC349" s="182"/>
      <c r="IHD349" s="182"/>
      <c r="IHE349" s="182"/>
      <c r="IHF349" s="182"/>
      <c r="IHG349" s="182"/>
      <c r="IHH349" s="182"/>
      <c r="IHI349" s="182"/>
      <c r="IHJ349" s="182"/>
      <c r="IHK349" s="182"/>
      <c r="IHL349" s="182"/>
      <c r="IHM349" s="182"/>
      <c r="IHN349" s="182"/>
      <c r="IHO349" s="182"/>
      <c r="IHP349" s="182"/>
      <c r="IHQ349" s="182"/>
      <c r="IHR349" s="182"/>
      <c r="IHS349" s="182"/>
      <c r="IHT349" s="182"/>
      <c r="IHU349" s="182"/>
      <c r="IHV349" s="182"/>
      <c r="IHW349" s="182"/>
      <c r="IHX349" s="182"/>
      <c r="IHY349" s="182"/>
      <c r="IHZ349" s="182"/>
      <c r="IIA349" s="182"/>
      <c r="IIB349" s="182"/>
      <c r="IIC349" s="182"/>
      <c r="IID349" s="182"/>
      <c r="IIE349" s="182"/>
      <c r="IIF349" s="182"/>
      <c r="IIG349" s="182"/>
      <c r="IIH349" s="182"/>
      <c r="III349" s="182"/>
      <c r="IIJ349" s="182"/>
      <c r="IIK349" s="182"/>
      <c r="IIL349" s="182"/>
      <c r="IIM349" s="182"/>
      <c r="IIN349" s="182"/>
      <c r="IIO349" s="182"/>
      <c r="IIP349" s="182"/>
      <c r="IIQ349" s="182"/>
      <c r="IIR349" s="182"/>
      <c r="IIS349" s="182"/>
      <c r="IIT349" s="182"/>
      <c r="IIU349" s="182"/>
      <c r="IIV349" s="182"/>
      <c r="IIW349" s="182"/>
      <c r="IIX349" s="182"/>
      <c r="IIY349" s="182"/>
      <c r="IIZ349" s="182"/>
      <c r="IJA349" s="182"/>
      <c r="IJB349" s="182"/>
      <c r="IJC349" s="182"/>
      <c r="IJD349" s="182"/>
      <c r="IJE349" s="182"/>
      <c r="IJF349" s="182"/>
      <c r="IJG349" s="182"/>
      <c r="IJH349" s="182"/>
      <c r="IJI349" s="182"/>
      <c r="IJJ349" s="182"/>
      <c r="IJK349" s="182"/>
      <c r="IJL349" s="182"/>
      <c r="IJM349" s="182"/>
      <c r="IJN349" s="182"/>
      <c r="IJO349" s="182"/>
      <c r="IJP349" s="182"/>
      <c r="IJQ349" s="182"/>
      <c r="IJR349" s="182"/>
      <c r="IJS349" s="182"/>
      <c r="IJT349" s="182"/>
      <c r="IJU349" s="182"/>
      <c r="IJV349" s="182"/>
      <c r="IJW349" s="182"/>
      <c r="IJX349" s="182"/>
      <c r="IJY349" s="182"/>
      <c r="IJZ349" s="182"/>
      <c r="IKA349" s="182"/>
      <c r="IKB349" s="182"/>
      <c r="IKC349" s="182"/>
      <c r="IKD349" s="182"/>
      <c r="IKE349" s="182"/>
      <c r="IKF349" s="182"/>
      <c r="IKG349" s="182"/>
      <c r="IKH349" s="182"/>
      <c r="IKI349" s="182"/>
      <c r="IKJ349" s="182"/>
      <c r="IKK349" s="182"/>
      <c r="IKL349" s="182"/>
      <c r="IKM349" s="182"/>
      <c r="IKN349" s="182"/>
      <c r="IKO349" s="182"/>
      <c r="IKP349" s="182"/>
      <c r="IKQ349" s="182"/>
      <c r="IKR349" s="182"/>
      <c r="IKS349" s="182"/>
      <c r="IKT349" s="182"/>
      <c r="IKU349" s="182"/>
      <c r="IKV349" s="182"/>
      <c r="IKW349" s="182"/>
      <c r="IKX349" s="182"/>
      <c r="IKY349" s="182"/>
      <c r="IKZ349" s="182"/>
      <c r="ILA349" s="182"/>
      <c r="ILB349" s="182"/>
      <c r="ILC349" s="182"/>
      <c r="ILD349" s="182"/>
      <c r="ILE349" s="182"/>
      <c r="ILF349" s="182"/>
      <c r="ILG349" s="182"/>
      <c r="ILH349" s="182"/>
      <c r="ILI349" s="182"/>
      <c r="ILJ349" s="182"/>
      <c r="ILK349" s="182"/>
      <c r="ILL349" s="182"/>
      <c r="ILM349" s="182"/>
      <c r="ILN349" s="182"/>
      <c r="ILO349" s="182"/>
      <c r="ILP349" s="182"/>
      <c r="ILQ349" s="182"/>
      <c r="ILR349" s="182"/>
      <c r="ILS349" s="182"/>
      <c r="ILT349" s="182"/>
      <c r="ILU349" s="182"/>
      <c r="ILV349" s="182"/>
      <c r="ILW349" s="182"/>
      <c r="ILX349" s="182"/>
      <c r="ILY349" s="182"/>
      <c r="ILZ349" s="182"/>
      <c r="IMA349" s="182"/>
      <c r="IMB349" s="182"/>
      <c r="IMC349" s="182"/>
      <c r="IMD349" s="182"/>
      <c r="IME349" s="182"/>
      <c r="IMF349" s="182"/>
      <c r="IMG349" s="182"/>
      <c r="IMH349" s="182"/>
      <c r="IMI349" s="182"/>
      <c r="IMJ349" s="182"/>
      <c r="IMK349" s="182"/>
      <c r="IML349" s="182"/>
      <c r="IMM349" s="182"/>
      <c r="IMN349" s="182"/>
      <c r="IMO349" s="182"/>
      <c r="IMP349" s="182"/>
      <c r="IMQ349" s="182"/>
      <c r="IMR349" s="182"/>
      <c r="IMS349" s="182"/>
      <c r="IMT349" s="182"/>
      <c r="IMU349" s="182"/>
      <c r="IMV349" s="182"/>
      <c r="IMW349" s="182"/>
      <c r="IMX349" s="182"/>
      <c r="IMY349" s="182"/>
      <c r="IMZ349" s="182"/>
      <c r="INA349" s="182"/>
      <c r="INB349" s="182"/>
      <c r="INC349" s="182"/>
      <c r="IND349" s="182"/>
      <c r="INE349" s="182"/>
      <c r="INF349" s="182"/>
      <c r="ING349" s="182"/>
      <c r="INH349" s="182"/>
      <c r="INI349" s="182"/>
      <c r="INJ349" s="182"/>
      <c r="INK349" s="182"/>
      <c r="INL349" s="182"/>
      <c r="INM349" s="182"/>
      <c r="INN349" s="182"/>
      <c r="INO349" s="182"/>
      <c r="INP349" s="182"/>
      <c r="INQ349" s="182"/>
      <c r="INR349" s="182"/>
      <c r="INS349" s="182"/>
      <c r="INT349" s="182"/>
      <c r="INU349" s="182"/>
      <c r="INV349" s="182"/>
      <c r="INW349" s="182"/>
      <c r="INX349" s="182"/>
      <c r="INY349" s="182"/>
      <c r="INZ349" s="182"/>
      <c r="IOA349" s="182"/>
      <c r="IOB349" s="182"/>
      <c r="IOC349" s="182"/>
      <c r="IOD349" s="182"/>
      <c r="IOE349" s="182"/>
      <c r="IOF349" s="182"/>
      <c r="IOG349" s="182"/>
      <c r="IOH349" s="182"/>
      <c r="IOI349" s="182"/>
      <c r="IOJ349" s="182"/>
      <c r="IOK349" s="182"/>
      <c r="IOL349" s="182"/>
      <c r="IOM349" s="182"/>
      <c r="ION349" s="182"/>
      <c r="IOO349" s="182"/>
      <c r="IOP349" s="182"/>
      <c r="IOQ349" s="182"/>
      <c r="IOR349" s="182"/>
      <c r="IOS349" s="182"/>
      <c r="IOT349" s="182"/>
      <c r="IOU349" s="182"/>
      <c r="IOV349" s="182"/>
      <c r="IOW349" s="182"/>
      <c r="IOX349" s="182"/>
      <c r="IOY349" s="182"/>
      <c r="IOZ349" s="182"/>
      <c r="IPA349" s="182"/>
      <c r="IPB349" s="182"/>
      <c r="IPC349" s="182"/>
      <c r="IPD349" s="182"/>
      <c r="IPE349" s="182"/>
      <c r="IPF349" s="182"/>
      <c r="IPG349" s="182"/>
      <c r="IPH349" s="182"/>
      <c r="IPI349" s="182"/>
      <c r="IPJ349" s="182"/>
      <c r="IPK349" s="182"/>
      <c r="IPL349" s="182"/>
      <c r="IPM349" s="182"/>
      <c r="IPN349" s="182"/>
      <c r="IPO349" s="182"/>
      <c r="IPP349" s="182"/>
      <c r="IPQ349" s="182"/>
      <c r="IPR349" s="182"/>
      <c r="IPS349" s="182"/>
      <c r="IPT349" s="182"/>
      <c r="IPU349" s="182"/>
      <c r="IPV349" s="182"/>
      <c r="IPW349" s="182"/>
      <c r="IPX349" s="182"/>
      <c r="IPY349" s="182"/>
      <c r="IPZ349" s="182"/>
      <c r="IQA349" s="182"/>
      <c r="IQB349" s="182"/>
      <c r="IQC349" s="182"/>
      <c r="IQD349" s="182"/>
      <c r="IQE349" s="182"/>
      <c r="IQF349" s="182"/>
      <c r="IQG349" s="182"/>
      <c r="IQH349" s="182"/>
      <c r="IQI349" s="182"/>
      <c r="IQJ349" s="182"/>
      <c r="IQK349" s="182"/>
      <c r="IQL349" s="182"/>
      <c r="IQM349" s="182"/>
      <c r="IQN349" s="182"/>
      <c r="IQO349" s="182"/>
      <c r="IQP349" s="182"/>
      <c r="IQQ349" s="182"/>
      <c r="IQR349" s="182"/>
      <c r="IQS349" s="182"/>
      <c r="IQT349" s="182"/>
      <c r="IQU349" s="182"/>
      <c r="IQV349" s="182"/>
      <c r="IQW349" s="182"/>
      <c r="IQX349" s="182"/>
      <c r="IQY349" s="182"/>
      <c r="IQZ349" s="182"/>
      <c r="IRA349" s="182"/>
      <c r="IRB349" s="182"/>
      <c r="IRC349" s="182"/>
      <c r="IRD349" s="182"/>
      <c r="IRE349" s="182"/>
      <c r="IRF349" s="182"/>
      <c r="IRG349" s="182"/>
      <c r="IRH349" s="182"/>
      <c r="IRI349" s="182"/>
      <c r="IRJ349" s="182"/>
      <c r="IRK349" s="182"/>
      <c r="IRL349" s="182"/>
      <c r="IRM349" s="182"/>
      <c r="IRN349" s="182"/>
      <c r="IRO349" s="182"/>
      <c r="IRP349" s="182"/>
      <c r="IRQ349" s="182"/>
      <c r="IRR349" s="182"/>
      <c r="IRS349" s="182"/>
      <c r="IRT349" s="182"/>
      <c r="IRU349" s="182"/>
      <c r="IRV349" s="182"/>
      <c r="IRW349" s="182"/>
      <c r="IRX349" s="182"/>
      <c r="IRY349" s="182"/>
      <c r="IRZ349" s="182"/>
      <c r="ISA349" s="182"/>
      <c r="ISB349" s="182"/>
      <c r="ISC349" s="182"/>
      <c r="ISD349" s="182"/>
      <c r="ISE349" s="182"/>
      <c r="ISF349" s="182"/>
      <c r="ISG349" s="182"/>
      <c r="ISH349" s="182"/>
      <c r="ISI349" s="182"/>
      <c r="ISJ349" s="182"/>
      <c r="ISK349" s="182"/>
      <c r="ISL349" s="182"/>
      <c r="ISM349" s="182"/>
      <c r="ISN349" s="182"/>
      <c r="ISO349" s="182"/>
      <c r="ISP349" s="182"/>
      <c r="ISQ349" s="182"/>
      <c r="ISR349" s="182"/>
      <c r="ISS349" s="182"/>
      <c r="IST349" s="182"/>
      <c r="ISU349" s="182"/>
      <c r="ISV349" s="182"/>
      <c r="ISW349" s="182"/>
      <c r="ISX349" s="182"/>
      <c r="ISY349" s="182"/>
      <c r="ISZ349" s="182"/>
      <c r="ITA349" s="182"/>
      <c r="ITB349" s="182"/>
      <c r="ITC349" s="182"/>
      <c r="ITD349" s="182"/>
      <c r="ITE349" s="182"/>
      <c r="ITF349" s="182"/>
      <c r="ITG349" s="182"/>
      <c r="ITH349" s="182"/>
      <c r="ITI349" s="182"/>
      <c r="ITJ349" s="182"/>
      <c r="ITK349" s="182"/>
      <c r="ITL349" s="182"/>
      <c r="ITM349" s="182"/>
      <c r="ITN349" s="182"/>
      <c r="ITO349" s="182"/>
      <c r="ITP349" s="182"/>
      <c r="ITQ349" s="182"/>
      <c r="ITR349" s="182"/>
      <c r="ITS349" s="182"/>
      <c r="ITT349" s="182"/>
      <c r="ITU349" s="182"/>
      <c r="ITV349" s="182"/>
      <c r="ITW349" s="182"/>
      <c r="ITX349" s="182"/>
      <c r="ITY349" s="182"/>
      <c r="ITZ349" s="182"/>
      <c r="IUA349" s="182"/>
      <c r="IUB349" s="182"/>
      <c r="IUC349" s="182"/>
      <c r="IUD349" s="182"/>
      <c r="IUE349" s="182"/>
      <c r="IUF349" s="182"/>
      <c r="IUG349" s="182"/>
      <c r="IUH349" s="182"/>
      <c r="IUI349" s="182"/>
      <c r="IUJ349" s="182"/>
      <c r="IUK349" s="182"/>
      <c r="IUL349" s="182"/>
      <c r="IUM349" s="182"/>
      <c r="IUN349" s="182"/>
      <c r="IUO349" s="182"/>
      <c r="IUP349" s="182"/>
      <c r="IUQ349" s="182"/>
      <c r="IUR349" s="182"/>
      <c r="IUS349" s="182"/>
      <c r="IUT349" s="182"/>
      <c r="IUU349" s="182"/>
      <c r="IUV349" s="182"/>
      <c r="IUW349" s="182"/>
      <c r="IUX349" s="182"/>
      <c r="IUY349" s="182"/>
      <c r="IUZ349" s="182"/>
      <c r="IVA349" s="182"/>
      <c r="IVB349" s="182"/>
      <c r="IVC349" s="182"/>
      <c r="IVD349" s="182"/>
      <c r="IVE349" s="182"/>
      <c r="IVF349" s="182"/>
      <c r="IVG349" s="182"/>
      <c r="IVH349" s="182"/>
      <c r="IVI349" s="182"/>
      <c r="IVJ349" s="182"/>
      <c r="IVK349" s="182"/>
      <c r="IVL349" s="182"/>
      <c r="IVM349" s="182"/>
      <c r="IVN349" s="182"/>
      <c r="IVO349" s="182"/>
      <c r="IVP349" s="182"/>
      <c r="IVQ349" s="182"/>
      <c r="IVR349" s="182"/>
      <c r="IVS349" s="182"/>
      <c r="IVT349" s="182"/>
      <c r="IVU349" s="182"/>
      <c r="IVV349" s="182"/>
      <c r="IVW349" s="182"/>
      <c r="IVX349" s="182"/>
      <c r="IVY349" s="182"/>
      <c r="IVZ349" s="182"/>
      <c r="IWA349" s="182"/>
      <c r="IWB349" s="182"/>
      <c r="IWC349" s="182"/>
      <c r="IWD349" s="182"/>
      <c r="IWE349" s="182"/>
      <c r="IWF349" s="182"/>
      <c r="IWG349" s="182"/>
      <c r="IWH349" s="182"/>
      <c r="IWI349" s="182"/>
      <c r="IWJ349" s="182"/>
      <c r="IWK349" s="182"/>
      <c r="IWL349" s="182"/>
      <c r="IWM349" s="182"/>
      <c r="IWN349" s="182"/>
      <c r="IWO349" s="182"/>
      <c r="IWP349" s="182"/>
      <c r="IWQ349" s="182"/>
      <c r="IWR349" s="182"/>
      <c r="IWS349" s="182"/>
      <c r="IWT349" s="182"/>
      <c r="IWU349" s="182"/>
      <c r="IWV349" s="182"/>
      <c r="IWW349" s="182"/>
      <c r="IWX349" s="182"/>
      <c r="IWY349" s="182"/>
      <c r="IWZ349" s="182"/>
      <c r="IXA349" s="182"/>
      <c r="IXB349" s="182"/>
      <c r="IXC349" s="182"/>
      <c r="IXD349" s="182"/>
      <c r="IXE349" s="182"/>
      <c r="IXF349" s="182"/>
      <c r="IXG349" s="182"/>
      <c r="IXH349" s="182"/>
      <c r="IXI349" s="182"/>
      <c r="IXJ349" s="182"/>
      <c r="IXK349" s="182"/>
      <c r="IXL349" s="182"/>
      <c r="IXM349" s="182"/>
      <c r="IXN349" s="182"/>
      <c r="IXO349" s="182"/>
      <c r="IXP349" s="182"/>
      <c r="IXQ349" s="182"/>
      <c r="IXR349" s="182"/>
      <c r="IXS349" s="182"/>
      <c r="IXT349" s="182"/>
      <c r="IXU349" s="182"/>
      <c r="IXV349" s="182"/>
      <c r="IXW349" s="182"/>
      <c r="IXX349" s="182"/>
      <c r="IXY349" s="182"/>
      <c r="IXZ349" s="182"/>
      <c r="IYA349" s="182"/>
      <c r="IYB349" s="182"/>
      <c r="IYC349" s="182"/>
      <c r="IYD349" s="182"/>
      <c r="IYE349" s="182"/>
      <c r="IYF349" s="182"/>
      <c r="IYG349" s="182"/>
      <c r="IYH349" s="182"/>
      <c r="IYI349" s="182"/>
      <c r="IYJ349" s="182"/>
      <c r="IYK349" s="182"/>
      <c r="IYL349" s="182"/>
      <c r="IYM349" s="182"/>
      <c r="IYN349" s="182"/>
      <c r="IYO349" s="182"/>
      <c r="IYP349" s="182"/>
      <c r="IYQ349" s="182"/>
      <c r="IYR349" s="182"/>
      <c r="IYS349" s="182"/>
      <c r="IYT349" s="182"/>
      <c r="IYU349" s="182"/>
      <c r="IYV349" s="182"/>
      <c r="IYW349" s="182"/>
      <c r="IYX349" s="182"/>
      <c r="IYY349" s="182"/>
      <c r="IYZ349" s="182"/>
      <c r="IZA349" s="182"/>
      <c r="IZB349" s="182"/>
      <c r="IZC349" s="182"/>
      <c r="IZD349" s="182"/>
      <c r="IZE349" s="182"/>
      <c r="IZF349" s="182"/>
      <c r="IZG349" s="182"/>
      <c r="IZH349" s="182"/>
      <c r="IZI349" s="182"/>
      <c r="IZJ349" s="182"/>
      <c r="IZK349" s="182"/>
      <c r="IZL349" s="182"/>
      <c r="IZM349" s="182"/>
      <c r="IZN349" s="182"/>
      <c r="IZO349" s="182"/>
      <c r="IZP349" s="182"/>
      <c r="IZQ349" s="182"/>
      <c r="IZR349" s="182"/>
      <c r="IZS349" s="182"/>
      <c r="IZT349" s="182"/>
      <c r="IZU349" s="182"/>
      <c r="IZV349" s="182"/>
      <c r="IZW349" s="182"/>
      <c r="IZX349" s="182"/>
      <c r="IZY349" s="182"/>
      <c r="IZZ349" s="182"/>
      <c r="JAA349" s="182"/>
      <c r="JAB349" s="182"/>
      <c r="JAC349" s="182"/>
      <c r="JAD349" s="182"/>
      <c r="JAE349" s="182"/>
      <c r="JAF349" s="182"/>
      <c r="JAG349" s="182"/>
      <c r="JAH349" s="182"/>
      <c r="JAI349" s="182"/>
      <c r="JAJ349" s="182"/>
      <c r="JAK349" s="182"/>
      <c r="JAL349" s="182"/>
      <c r="JAM349" s="182"/>
      <c r="JAN349" s="182"/>
      <c r="JAO349" s="182"/>
      <c r="JAP349" s="182"/>
      <c r="JAQ349" s="182"/>
      <c r="JAR349" s="182"/>
      <c r="JAS349" s="182"/>
      <c r="JAT349" s="182"/>
      <c r="JAU349" s="182"/>
      <c r="JAV349" s="182"/>
      <c r="JAW349" s="182"/>
      <c r="JAX349" s="182"/>
      <c r="JAY349" s="182"/>
      <c r="JAZ349" s="182"/>
      <c r="JBA349" s="182"/>
      <c r="JBB349" s="182"/>
      <c r="JBC349" s="182"/>
      <c r="JBD349" s="182"/>
      <c r="JBE349" s="182"/>
      <c r="JBF349" s="182"/>
      <c r="JBG349" s="182"/>
      <c r="JBH349" s="182"/>
      <c r="JBI349" s="182"/>
      <c r="JBJ349" s="182"/>
      <c r="JBK349" s="182"/>
      <c r="JBL349" s="182"/>
      <c r="JBM349" s="182"/>
      <c r="JBN349" s="182"/>
      <c r="JBO349" s="182"/>
      <c r="JBP349" s="182"/>
      <c r="JBQ349" s="182"/>
      <c r="JBR349" s="182"/>
      <c r="JBS349" s="182"/>
      <c r="JBT349" s="182"/>
      <c r="JBU349" s="182"/>
      <c r="JBV349" s="182"/>
      <c r="JBW349" s="182"/>
      <c r="JBX349" s="182"/>
      <c r="JBY349" s="182"/>
      <c r="JBZ349" s="182"/>
      <c r="JCA349" s="182"/>
      <c r="JCB349" s="182"/>
      <c r="JCC349" s="182"/>
      <c r="JCD349" s="182"/>
      <c r="JCE349" s="182"/>
      <c r="JCF349" s="182"/>
      <c r="JCG349" s="182"/>
      <c r="JCH349" s="182"/>
      <c r="JCI349" s="182"/>
      <c r="JCJ349" s="182"/>
      <c r="JCK349" s="182"/>
      <c r="JCL349" s="182"/>
      <c r="JCM349" s="182"/>
      <c r="JCN349" s="182"/>
      <c r="JCO349" s="182"/>
      <c r="JCP349" s="182"/>
      <c r="JCQ349" s="182"/>
      <c r="JCR349" s="182"/>
      <c r="JCS349" s="182"/>
      <c r="JCT349" s="182"/>
      <c r="JCU349" s="182"/>
      <c r="JCV349" s="182"/>
      <c r="JCW349" s="182"/>
      <c r="JCX349" s="182"/>
      <c r="JCY349" s="182"/>
      <c r="JCZ349" s="182"/>
      <c r="JDA349" s="182"/>
      <c r="JDB349" s="182"/>
      <c r="JDC349" s="182"/>
      <c r="JDD349" s="182"/>
      <c r="JDE349" s="182"/>
      <c r="JDF349" s="182"/>
      <c r="JDG349" s="182"/>
      <c r="JDH349" s="182"/>
      <c r="JDI349" s="182"/>
      <c r="JDJ349" s="182"/>
      <c r="JDK349" s="182"/>
      <c r="JDL349" s="182"/>
      <c r="JDM349" s="182"/>
      <c r="JDN349" s="182"/>
      <c r="JDO349" s="182"/>
      <c r="JDP349" s="182"/>
      <c r="JDQ349" s="182"/>
      <c r="JDR349" s="182"/>
      <c r="JDS349" s="182"/>
      <c r="JDT349" s="182"/>
      <c r="JDU349" s="182"/>
      <c r="JDV349" s="182"/>
      <c r="JDW349" s="182"/>
      <c r="JDX349" s="182"/>
      <c r="JDY349" s="182"/>
      <c r="JDZ349" s="182"/>
      <c r="JEA349" s="182"/>
      <c r="JEB349" s="182"/>
      <c r="JEC349" s="182"/>
      <c r="JED349" s="182"/>
      <c r="JEE349" s="182"/>
      <c r="JEF349" s="182"/>
      <c r="JEG349" s="182"/>
      <c r="JEH349" s="182"/>
      <c r="JEI349" s="182"/>
      <c r="JEJ349" s="182"/>
      <c r="JEK349" s="182"/>
      <c r="JEL349" s="182"/>
      <c r="JEM349" s="182"/>
      <c r="JEN349" s="182"/>
      <c r="JEO349" s="182"/>
      <c r="JEP349" s="182"/>
      <c r="JEQ349" s="182"/>
      <c r="JER349" s="182"/>
      <c r="JES349" s="182"/>
      <c r="JET349" s="182"/>
      <c r="JEU349" s="182"/>
      <c r="JEV349" s="182"/>
      <c r="JEW349" s="182"/>
      <c r="JEX349" s="182"/>
      <c r="JEY349" s="182"/>
      <c r="JEZ349" s="182"/>
      <c r="JFA349" s="182"/>
      <c r="JFB349" s="182"/>
      <c r="JFC349" s="182"/>
      <c r="JFD349" s="182"/>
      <c r="JFE349" s="182"/>
      <c r="JFF349" s="182"/>
      <c r="JFG349" s="182"/>
      <c r="JFH349" s="182"/>
      <c r="JFI349" s="182"/>
      <c r="JFJ349" s="182"/>
      <c r="JFK349" s="182"/>
      <c r="JFL349" s="182"/>
      <c r="JFM349" s="182"/>
      <c r="JFN349" s="182"/>
      <c r="JFO349" s="182"/>
      <c r="JFP349" s="182"/>
      <c r="JFQ349" s="182"/>
      <c r="JFR349" s="182"/>
      <c r="JFS349" s="182"/>
      <c r="JFT349" s="182"/>
      <c r="JFU349" s="182"/>
      <c r="JFV349" s="182"/>
      <c r="JFW349" s="182"/>
      <c r="JFX349" s="182"/>
      <c r="JFY349" s="182"/>
      <c r="JFZ349" s="182"/>
      <c r="JGA349" s="182"/>
      <c r="JGB349" s="182"/>
      <c r="JGC349" s="182"/>
      <c r="JGD349" s="182"/>
      <c r="JGE349" s="182"/>
      <c r="JGF349" s="182"/>
      <c r="JGG349" s="182"/>
      <c r="JGH349" s="182"/>
      <c r="JGI349" s="182"/>
      <c r="JGJ349" s="182"/>
      <c r="JGK349" s="182"/>
      <c r="JGL349" s="182"/>
      <c r="JGM349" s="182"/>
      <c r="JGN349" s="182"/>
      <c r="JGO349" s="182"/>
      <c r="JGP349" s="182"/>
      <c r="JGQ349" s="182"/>
      <c r="JGR349" s="182"/>
      <c r="JGS349" s="182"/>
      <c r="JGT349" s="182"/>
      <c r="JGU349" s="182"/>
      <c r="JGV349" s="182"/>
      <c r="JGW349" s="182"/>
      <c r="JGX349" s="182"/>
      <c r="JGY349" s="182"/>
      <c r="JGZ349" s="182"/>
      <c r="JHA349" s="182"/>
      <c r="JHB349" s="182"/>
      <c r="JHC349" s="182"/>
      <c r="JHD349" s="182"/>
      <c r="JHE349" s="182"/>
      <c r="JHF349" s="182"/>
      <c r="JHG349" s="182"/>
      <c r="JHH349" s="182"/>
      <c r="JHI349" s="182"/>
      <c r="JHJ349" s="182"/>
      <c r="JHK349" s="182"/>
      <c r="JHL349" s="182"/>
      <c r="JHM349" s="182"/>
      <c r="JHN349" s="182"/>
      <c r="JHO349" s="182"/>
      <c r="JHP349" s="182"/>
      <c r="JHQ349" s="182"/>
      <c r="JHR349" s="182"/>
      <c r="JHS349" s="182"/>
      <c r="JHT349" s="182"/>
      <c r="JHU349" s="182"/>
      <c r="JHV349" s="182"/>
      <c r="JHW349" s="182"/>
      <c r="JHX349" s="182"/>
      <c r="JHY349" s="182"/>
      <c r="JHZ349" s="182"/>
      <c r="JIA349" s="182"/>
      <c r="JIB349" s="182"/>
      <c r="JIC349" s="182"/>
      <c r="JID349" s="182"/>
      <c r="JIE349" s="182"/>
      <c r="JIF349" s="182"/>
      <c r="JIG349" s="182"/>
      <c r="JIH349" s="182"/>
      <c r="JII349" s="182"/>
      <c r="JIJ349" s="182"/>
      <c r="JIK349" s="182"/>
      <c r="JIL349" s="182"/>
      <c r="JIM349" s="182"/>
      <c r="JIN349" s="182"/>
      <c r="JIO349" s="182"/>
      <c r="JIP349" s="182"/>
      <c r="JIQ349" s="182"/>
      <c r="JIR349" s="182"/>
      <c r="JIS349" s="182"/>
      <c r="JIT349" s="182"/>
      <c r="JIU349" s="182"/>
      <c r="JIV349" s="182"/>
      <c r="JIW349" s="182"/>
      <c r="JIX349" s="182"/>
      <c r="JIY349" s="182"/>
      <c r="JIZ349" s="182"/>
      <c r="JJA349" s="182"/>
      <c r="JJB349" s="182"/>
      <c r="JJC349" s="182"/>
      <c r="JJD349" s="182"/>
      <c r="JJE349" s="182"/>
      <c r="JJF349" s="182"/>
      <c r="JJG349" s="182"/>
      <c r="JJH349" s="182"/>
      <c r="JJI349" s="182"/>
      <c r="JJJ349" s="182"/>
      <c r="JJK349" s="182"/>
      <c r="JJL349" s="182"/>
      <c r="JJM349" s="182"/>
      <c r="JJN349" s="182"/>
      <c r="JJO349" s="182"/>
      <c r="JJP349" s="182"/>
      <c r="JJQ349" s="182"/>
      <c r="JJR349" s="182"/>
      <c r="JJS349" s="182"/>
      <c r="JJT349" s="182"/>
      <c r="JJU349" s="182"/>
      <c r="JJV349" s="182"/>
      <c r="JJW349" s="182"/>
      <c r="JJX349" s="182"/>
      <c r="JJY349" s="182"/>
      <c r="JJZ349" s="182"/>
      <c r="JKA349" s="182"/>
      <c r="JKB349" s="182"/>
      <c r="JKC349" s="182"/>
      <c r="JKD349" s="182"/>
      <c r="JKE349" s="182"/>
      <c r="JKF349" s="182"/>
      <c r="JKG349" s="182"/>
      <c r="JKH349" s="182"/>
      <c r="JKI349" s="182"/>
      <c r="JKJ349" s="182"/>
      <c r="JKK349" s="182"/>
      <c r="JKL349" s="182"/>
      <c r="JKM349" s="182"/>
      <c r="JKN349" s="182"/>
      <c r="JKO349" s="182"/>
      <c r="JKP349" s="182"/>
      <c r="JKQ349" s="182"/>
      <c r="JKR349" s="182"/>
      <c r="JKS349" s="182"/>
      <c r="JKT349" s="182"/>
      <c r="JKU349" s="182"/>
      <c r="JKV349" s="182"/>
      <c r="JKW349" s="182"/>
      <c r="JKX349" s="182"/>
      <c r="JKY349" s="182"/>
      <c r="JKZ349" s="182"/>
      <c r="JLA349" s="182"/>
      <c r="JLB349" s="182"/>
      <c r="JLC349" s="182"/>
      <c r="JLD349" s="182"/>
      <c r="JLE349" s="182"/>
      <c r="JLF349" s="182"/>
      <c r="JLG349" s="182"/>
      <c r="JLH349" s="182"/>
      <c r="JLI349" s="182"/>
      <c r="JLJ349" s="182"/>
      <c r="JLK349" s="182"/>
      <c r="JLL349" s="182"/>
      <c r="JLM349" s="182"/>
      <c r="JLN349" s="182"/>
      <c r="JLO349" s="182"/>
      <c r="JLP349" s="182"/>
      <c r="JLQ349" s="182"/>
      <c r="JLR349" s="182"/>
      <c r="JLS349" s="182"/>
      <c r="JLT349" s="182"/>
      <c r="JLU349" s="182"/>
      <c r="JLV349" s="182"/>
      <c r="JLW349" s="182"/>
      <c r="JLX349" s="182"/>
      <c r="JLY349" s="182"/>
      <c r="JLZ349" s="182"/>
      <c r="JMA349" s="182"/>
      <c r="JMB349" s="182"/>
      <c r="JMC349" s="182"/>
      <c r="JMD349" s="182"/>
      <c r="JME349" s="182"/>
      <c r="JMF349" s="182"/>
      <c r="JMG349" s="182"/>
      <c r="JMH349" s="182"/>
      <c r="JMI349" s="182"/>
      <c r="JMJ349" s="182"/>
      <c r="JMK349" s="182"/>
      <c r="JML349" s="182"/>
      <c r="JMM349" s="182"/>
      <c r="JMN349" s="182"/>
      <c r="JMO349" s="182"/>
      <c r="JMP349" s="182"/>
      <c r="JMQ349" s="182"/>
      <c r="JMR349" s="182"/>
      <c r="JMS349" s="182"/>
      <c r="JMT349" s="182"/>
      <c r="JMU349" s="182"/>
      <c r="JMV349" s="182"/>
      <c r="JMW349" s="182"/>
      <c r="JMX349" s="182"/>
      <c r="JMY349" s="182"/>
      <c r="JMZ349" s="182"/>
      <c r="JNA349" s="182"/>
      <c r="JNB349" s="182"/>
      <c r="JNC349" s="182"/>
      <c r="JND349" s="182"/>
      <c r="JNE349" s="182"/>
      <c r="JNF349" s="182"/>
      <c r="JNG349" s="182"/>
      <c r="JNH349" s="182"/>
      <c r="JNI349" s="182"/>
      <c r="JNJ349" s="182"/>
      <c r="JNK349" s="182"/>
      <c r="JNL349" s="182"/>
      <c r="JNM349" s="182"/>
      <c r="JNN349" s="182"/>
      <c r="JNO349" s="182"/>
      <c r="JNP349" s="182"/>
      <c r="JNQ349" s="182"/>
      <c r="JNR349" s="182"/>
      <c r="JNS349" s="182"/>
      <c r="JNT349" s="182"/>
      <c r="JNU349" s="182"/>
      <c r="JNV349" s="182"/>
      <c r="JNW349" s="182"/>
      <c r="JNX349" s="182"/>
      <c r="JNY349" s="182"/>
      <c r="JNZ349" s="182"/>
      <c r="JOA349" s="182"/>
      <c r="JOB349" s="182"/>
      <c r="JOC349" s="182"/>
      <c r="JOD349" s="182"/>
      <c r="JOE349" s="182"/>
      <c r="JOF349" s="182"/>
      <c r="JOG349" s="182"/>
      <c r="JOH349" s="182"/>
      <c r="JOI349" s="182"/>
      <c r="JOJ349" s="182"/>
      <c r="JOK349" s="182"/>
      <c r="JOL349" s="182"/>
      <c r="JOM349" s="182"/>
      <c r="JON349" s="182"/>
      <c r="JOO349" s="182"/>
      <c r="JOP349" s="182"/>
      <c r="JOQ349" s="182"/>
      <c r="JOR349" s="182"/>
      <c r="JOS349" s="182"/>
      <c r="JOT349" s="182"/>
      <c r="JOU349" s="182"/>
      <c r="JOV349" s="182"/>
      <c r="JOW349" s="182"/>
      <c r="JOX349" s="182"/>
      <c r="JOY349" s="182"/>
      <c r="JOZ349" s="182"/>
      <c r="JPA349" s="182"/>
      <c r="JPB349" s="182"/>
      <c r="JPC349" s="182"/>
      <c r="JPD349" s="182"/>
      <c r="JPE349" s="182"/>
      <c r="JPF349" s="182"/>
      <c r="JPG349" s="182"/>
      <c r="JPH349" s="182"/>
      <c r="JPI349" s="182"/>
      <c r="JPJ349" s="182"/>
      <c r="JPK349" s="182"/>
      <c r="JPL349" s="182"/>
      <c r="JPM349" s="182"/>
      <c r="JPN349" s="182"/>
      <c r="JPO349" s="182"/>
      <c r="JPP349" s="182"/>
      <c r="JPQ349" s="182"/>
      <c r="JPR349" s="182"/>
      <c r="JPS349" s="182"/>
      <c r="JPT349" s="182"/>
      <c r="JPU349" s="182"/>
      <c r="JPV349" s="182"/>
      <c r="JPW349" s="182"/>
      <c r="JPX349" s="182"/>
      <c r="JPY349" s="182"/>
      <c r="JPZ349" s="182"/>
      <c r="JQA349" s="182"/>
      <c r="JQB349" s="182"/>
      <c r="JQC349" s="182"/>
      <c r="JQD349" s="182"/>
      <c r="JQE349" s="182"/>
      <c r="JQF349" s="182"/>
      <c r="JQG349" s="182"/>
      <c r="JQH349" s="182"/>
      <c r="JQI349" s="182"/>
      <c r="JQJ349" s="182"/>
      <c r="JQK349" s="182"/>
      <c r="JQL349" s="182"/>
      <c r="JQM349" s="182"/>
      <c r="JQN349" s="182"/>
      <c r="JQO349" s="182"/>
      <c r="JQP349" s="182"/>
      <c r="JQQ349" s="182"/>
      <c r="JQR349" s="182"/>
      <c r="JQS349" s="182"/>
      <c r="JQT349" s="182"/>
      <c r="JQU349" s="182"/>
      <c r="JQV349" s="182"/>
      <c r="JQW349" s="182"/>
      <c r="JQX349" s="182"/>
      <c r="JQY349" s="182"/>
      <c r="JQZ349" s="182"/>
      <c r="JRA349" s="182"/>
      <c r="JRB349" s="182"/>
      <c r="JRC349" s="182"/>
      <c r="JRD349" s="182"/>
      <c r="JRE349" s="182"/>
      <c r="JRF349" s="182"/>
      <c r="JRG349" s="182"/>
      <c r="JRH349" s="182"/>
      <c r="JRI349" s="182"/>
      <c r="JRJ349" s="182"/>
      <c r="JRK349" s="182"/>
      <c r="JRL349" s="182"/>
      <c r="JRM349" s="182"/>
      <c r="JRN349" s="182"/>
      <c r="JRO349" s="182"/>
      <c r="JRP349" s="182"/>
      <c r="JRQ349" s="182"/>
      <c r="JRR349" s="182"/>
      <c r="JRS349" s="182"/>
      <c r="JRT349" s="182"/>
      <c r="JRU349" s="182"/>
      <c r="JRV349" s="182"/>
      <c r="JRW349" s="182"/>
      <c r="JRX349" s="182"/>
      <c r="JRY349" s="182"/>
      <c r="JRZ349" s="182"/>
      <c r="JSA349" s="182"/>
      <c r="JSB349" s="182"/>
      <c r="JSC349" s="182"/>
      <c r="JSD349" s="182"/>
      <c r="JSE349" s="182"/>
      <c r="JSF349" s="182"/>
      <c r="JSG349" s="182"/>
      <c r="JSH349" s="182"/>
      <c r="JSI349" s="182"/>
      <c r="JSJ349" s="182"/>
      <c r="JSK349" s="182"/>
      <c r="JSL349" s="182"/>
      <c r="JSM349" s="182"/>
      <c r="JSN349" s="182"/>
      <c r="JSO349" s="182"/>
      <c r="JSP349" s="182"/>
      <c r="JSQ349" s="182"/>
      <c r="JSR349" s="182"/>
      <c r="JSS349" s="182"/>
      <c r="JST349" s="182"/>
      <c r="JSU349" s="182"/>
      <c r="JSV349" s="182"/>
      <c r="JSW349" s="182"/>
      <c r="JSX349" s="182"/>
      <c r="JSY349" s="182"/>
      <c r="JSZ349" s="182"/>
      <c r="JTA349" s="182"/>
      <c r="JTB349" s="182"/>
      <c r="JTC349" s="182"/>
      <c r="JTD349" s="182"/>
      <c r="JTE349" s="182"/>
      <c r="JTF349" s="182"/>
      <c r="JTG349" s="182"/>
      <c r="JTH349" s="182"/>
      <c r="JTI349" s="182"/>
      <c r="JTJ349" s="182"/>
      <c r="JTK349" s="182"/>
      <c r="JTL349" s="182"/>
      <c r="JTM349" s="182"/>
      <c r="JTN349" s="182"/>
      <c r="JTO349" s="182"/>
      <c r="JTP349" s="182"/>
      <c r="JTQ349" s="182"/>
      <c r="JTR349" s="182"/>
      <c r="JTS349" s="182"/>
      <c r="JTT349" s="182"/>
      <c r="JTU349" s="182"/>
      <c r="JTV349" s="182"/>
      <c r="JTW349" s="182"/>
      <c r="JTX349" s="182"/>
      <c r="JTY349" s="182"/>
      <c r="JTZ349" s="182"/>
      <c r="JUA349" s="182"/>
      <c r="JUB349" s="182"/>
      <c r="JUC349" s="182"/>
      <c r="JUD349" s="182"/>
      <c r="JUE349" s="182"/>
      <c r="JUF349" s="182"/>
      <c r="JUG349" s="182"/>
      <c r="JUH349" s="182"/>
      <c r="JUI349" s="182"/>
      <c r="JUJ349" s="182"/>
      <c r="JUK349" s="182"/>
      <c r="JUL349" s="182"/>
      <c r="JUM349" s="182"/>
      <c r="JUN349" s="182"/>
      <c r="JUO349" s="182"/>
      <c r="JUP349" s="182"/>
      <c r="JUQ349" s="182"/>
      <c r="JUR349" s="182"/>
      <c r="JUS349" s="182"/>
      <c r="JUT349" s="182"/>
      <c r="JUU349" s="182"/>
      <c r="JUV349" s="182"/>
      <c r="JUW349" s="182"/>
      <c r="JUX349" s="182"/>
      <c r="JUY349" s="182"/>
      <c r="JUZ349" s="182"/>
      <c r="JVA349" s="182"/>
      <c r="JVB349" s="182"/>
      <c r="JVC349" s="182"/>
      <c r="JVD349" s="182"/>
      <c r="JVE349" s="182"/>
      <c r="JVF349" s="182"/>
      <c r="JVG349" s="182"/>
      <c r="JVH349" s="182"/>
      <c r="JVI349" s="182"/>
      <c r="JVJ349" s="182"/>
      <c r="JVK349" s="182"/>
      <c r="JVL349" s="182"/>
      <c r="JVM349" s="182"/>
      <c r="JVN349" s="182"/>
      <c r="JVO349" s="182"/>
      <c r="JVP349" s="182"/>
      <c r="JVQ349" s="182"/>
      <c r="JVR349" s="182"/>
      <c r="JVS349" s="182"/>
      <c r="JVT349" s="182"/>
      <c r="JVU349" s="182"/>
      <c r="JVV349" s="182"/>
      <c r="JVW349" s="182"/>
      <c r="JVX349" s="182"/>
      <c r="JVY349" s="182"/>
      <c r="JVZ349" s="182"/>
      <c r="JWA349" s="182"/>
      <c r="JWB349" s="182"/>
      <c r="JWC349" s="182"/>
      <c r="JWD349" s="182"/>
      <c r="JWE349" s="182"/>
      <c r="JWF349" s="182"/>
      <c r="JWG349" s="182"/>
      <c r="JWH349" s="182"/>
      <c r="JWI349" s="182"/>
      <c r="JWJ349" s="182"/>
      <c r="JWK349" s="182"/>
      <c r="JWL349" s="182"/>
      <c r="JWM349" s="182"/>
      <c r="JWN349" s="182"/>
      <c r="JWO349" s="182"/>
      <c r="JWP349" s="182"/>
      <c r="JWQ349" s="182"/>
      <c r="JWR349" s="182"/>
      <c r="JWS349" s="182"/>
      <c r="JWT349" s="182"/>
      <c r="JWU349" s="182"/>
      <c r="JWV349" s="182"/>
      <c r="JWW349" s="182"/>
      <c r="JWX349" s="182"/>
      <c r="JWY349" s="182"/>
      <c r="JWZ349" s="182"/>
      <c r="JXA349" s="182"/>
      <c r="JXB349" s="182"/>
      <c r="JXC349" s="182"/>
      <c r="JXD349" s="182"/>
      <c r="JXE349" s="182"/>
      <c r="JXF349" s="182"/>
      <c r="JXG349" s="182"/>
      <c r="JXH349" s="182"/>
      <c r="JXI349" s="182"/>
      <c r="JXJ349" s="182"/>
      <c r="JXK349" s="182"/>
      <c r="JXL349" s="182"/>
      <c r="JXM349" s="182"/>
      <c r="JXN349" s="182"/>
      <c r="JXO349" s="182"/>
      <c r="JXP349" s="182"/>
      <c r="JXQ349" s="182"/>
      <c r="JXR349" s="182"/>
      <c r="JXS349" s="182"/>
      <c r="JXT349" s="182"/>
      <c r="JXU349" s="182"/>
      <c r="JXV349" s="182"/>
      <c r="JXW349" s="182"/>
      <c r="JXX349" s="182"/>
      <c r="JXY349" s="182"/>
      <c r="JXZ349" s="182"/>
      <c r="JYA349" s="182"/>
      <c r="JYB349" s="182"/>
      <c r="JYC349" s="182"/>
      <c r="JYD349" s="182"/>
      <c r="JYE349" s="182"/>
      <c r="JYF349" s="182"/>
      <c r="JYG349" s="182"/>
      <c r="JYH349" s="182"/>
      <c r="JYI349" s="182"/>
      <c r="JYJ349" s="182"/>
      <c r="JYK349" s="182"/>
      <c r="JYL349" s="182"/>
      <c r="JYM349" s="182"/>
      <c r="JYN349" s="182"/>
      <c r="JYO349" s="182"/>
      <c r="JYP349" s="182"/>
      <c r="JYQ349" s="182"/>
      <c r="JYR349" s="182"/>
      <c r="JYS349" s="182"/>
      <c r="JYT349" s="182"/>
      <c r="JYU349" s="182"/>
      <c r="JYV349" s="182"/>
      <c r="JYW349" s="182"/>
      <c r="JYX349" s="182"/>
      <c r="JYY349" s="182"/>
      <c r="JYZ349" s="182"/>
      <c r="JZA349" s="182"/>
      <c r="JZB349" s="182"/>
      <c r="JZC349" s="182"/>
      <c r="JZD349" s="182"/>
      <c r="JZE349" s="182"/>
      <c r="JZF349" s="182"/>
      <c r="JZG349" s="182"/>
      <c r="JZH349" s="182"/>
      <c r="JZI349" s="182"/>
      <c r="JZJ349" s="182"/>
      <c r="JZK349" s="182"/>
      <c r="JZL349" s="182"/>
      <c r="JZM349" s="182"/>
      <c r="JZN349" s="182"/>
      <c r="JZO349" s="182"/>
      <c r="JZP349" s="182"/>
      <c r="JZQ349" s="182"/>
      <c r="JZR349" s="182"/>
      <c r="JZS349" s="182"/>
      <c r="JZT349" s="182"/>
      <c r="JZU349" s="182"/>
      <c r="JZV349" s="182"/>
      <c r="JZW349" s="182"/>
      <c r="JZX349" s="182"/>
      <c r="JZY349" s="182"/>
      <c r="JZZ349" s="182"/>
      <c r="KAA349" s="182"/>
      <c r="KAB349" s="182"/>
      <c r="KAC349" s="182"/>
      <c r="KAD349" s="182"/>
      <c r="KAE349" s="182"/>
      <c r="KAF349" s="182"/>
      <c r="KAG349" s="182"/>
      <c r="KAH349" s="182"/>
      <c r="KAI349" s="182"/>
      <c r="KAJ349" s="182"/>
      <c r="KAK349" s="182"/>
      <c r="KAL349" s="182"/>
      <c r="KAM349" s="182"/>
      <c r="KAN349" s="182"/>
      <c r="KAO349" s="182"/>
      <c r="KAP349" s="182"/>
      <c r="KAQ349" s="182"/>
      <c r="KAR349" s="182"/>
      <c r="KAS349" s="182"/>
      <c r="KAT349" s="182"/>
      <c r="KAU349" s="182"/>
      <c r="KAV349" s="182"/>
      <c r="KAW349" s="182"/>
      <c r="KAX349" s="182"/>
      <c r="KAY349" s="182"/>
      <c r="KAZ349" s="182"/>
      <c r="KBA349" s="182"/>
      <c r="KBB349" s="182"/>
      <c r="KBC349" s="182"/>
      <c r="KBD349" s="182"/>
      <c r="KBE349" s="182"/>
      <c r="KBF349" s="182"/>
      <c r="KBG349" s="182"/>
      <c r="KBH349" s="182"/>
      <c r="KBI349" s="182"/>
      <c r="KBJ349" s="182"/>
      <c r="KBK349" s="182"/>
      <c r="KBL349" s="182"/>
      <c r="KBM349" s="182"/>
      <c r="KBN349" s="182"/>
      <c r="KBO349" s="182"/>
      <c r="KBP349" s="182"/>
      <c r="KBQ349" s="182"/>
      <c r="KBR349" s="182"/>
      <c r="KBS349" s="182"/>
      <c r="KBT349" s="182"/>
      <c r="KBU349" s="182"/>
      <c r="KBV349" s="182"/>
      <c r="KBW349" s="182"/>
      <c r="KBX349" s="182"/>
      <c r="KBY349" s="182"/>
      <c r="KBZ349" s="182"/>
      <c r="KCA349" s="182"/>
      <c r="KCB349" s="182"/>
      <c r="KCC349" s="182"/>
      <c r="KCD349" s="182"/>
      <c r="KCE349" s="182"/>
      <c r="KCF349" s="182"/>
      <c r="KCG349" s="182"/>
      <c r="KCH349" s="182"/>
      <c r="KCI349" s="182"/>
      <c r="KCJ349" s="182"/>
      <c r="KCK349" s="182"/>
      <c r="KCL349" s="182"/>
      <c r="KCM349" s="182"/>
      <c r="KCN349" s="182"/>
      <c r="KCO349" s="182"/>
      <c r="KCP349" s="182"/>
      <c r="KCQ349" s="182"/>
      <c r="KCR349" s="182"/>
      <c r="KCS349" s="182"/>
      <c r="KCT349" s="182"/>
      <c r="KCU349" s="182"/>
      <c r="KCV349" s="182"/>
      <c r="KCW349" s="182"/>
      <c r="KCX349" s="182"/>
      <c r="KCY349" s="182"/>
      <c r="KCZ349" s="182"/>
      <c r="KDA349" s="182"/>
      <c r="KDB349" s="182"/>
      <c r="KDC349" s="182"/>
      <c r="KDD349" s="182"/>
      <c r="KDE349" s="182"/>
      <c r="KDF349" s="182"/>
      <c r="KDG349" s="182"/>
      <c r="KDH349" s="182"/>
      <c r="KDI349" s="182"/>
      <c r="KDJ349" s="182"/>
      <c r="KDK349" s="182"/>
      <c r="KDL349" s="182"/>
      <c r="KDM349" s="182"/>
      <c r="KDN349" s="182"/>
      <c r="KDO349" s="182"/>
      <c r="KDP349" s="182"/>
      <c r="KDQ349" s="182"/>
      <c r="KDR349" s="182"/>
      <c r="KDS349" s="182"/>
      <c r="KDT349" s="182"/>
      <c r="KDU349" s="182"/>
      <c r="KDV349" s="182"/>
      <c r="KDW349" s="182"/>
      <c r="KDX349" s="182"/>
      <c r="KDY349" s="182"/>
      <c r="KDZ349" s="182"/>
      <c r="KEA349" s="182"/>
      <c r="KEB349" s="182"/>
      <c r="KEC349" s="182"/>
      <c r="KED349" s="182"/>
      <c r="KEE349" s="182"/>
      <c r="KEF349" s="182"/>
      <c r="KEG349" s="182"/>
      <c r="KEH349" s="182"/>
      <c r="KEI349" s="182"/>
      <c r="KEJ349" s="182"/>
      <c r="KEK349" s="182"/>
      <c r="KEL349" s="182"/>
      <c r="KEM349" s="182"/>
      <c r="KEN349" s="182"/>
      <c r="KEO349" s="182"/>
      <c r="KEP349" s="182"/>
      <c r="KEQ349" s="182"/>
      <c r="KER349" s="182"/>
      <c r="KES349" s="182"/>
      <c r="KET349" s="182"/>
      <c r="KEU349" s="182"/>
      <c r="KEV349" s="182"/>
      <c r="KEW349" s="182"/>
      <c r="KEX349" s="182"/>
      <c r="KEY349" s="182"/>
      <c r="KEZ349" s="182"/>
      <c r="KFA349" s="182"/>
      <c r="KFB349" s="182"/>
      <c r="KFC349" s="182"/>
      <c r="KFD349" s="182"/>
      <c r="KFE349" s="182"/>
      <c r="KFF349" s="182"/>
      <c r="KFG349" s="182"/>
      <c r="KFH349" s="182"/>
      <c r="KFI349" s="182"/>
      <c r="KFJ349" s="182"/>
      <c r="KFK349" s="182"/>
      <c r="KFL349" s="182"/>
      <c r="KFM349" s="182"/>
      <c r="KFN349" s="182"/>
      <c r="KFO349" s="182"/>
      <c r="KFP349" s="182"/>
      <c r="KFQ349" s="182"/>
      <c r="KFR349" s="182"/>
      <c r="KFS349" s="182"/>
      <c r="KFT349" s="182"/>
      <c r="KFU349" s="182"/>
      <c r="KFV349" s="182"/>
      <c r="KFW349" s="182"/>
      <c r="KFX349" s="182"/>
      <c r="KFY349" s="182"/>
      <c r="KFZ349" s="182"/>
      <c r="KGA349" s="182"/>
      <c r="KGB349" s="182"/>
      <c r="KGC349" s="182"/>
      <c r="KGD349" s="182"/>
      <c r="KGE349" s="182"/>
      <c r="KGF349" s="182"/>
      <c r="KGG349" s="182"/>
      <c r="KGH349" s="182"/>
      <c r="KGI349" s="182"/>
      <c r="KGJ349" s="182"/>
      <c r="KGK349" s="182"/>
      <c r="KGL349" s="182"/>
      <c r="KGM349" s="182"/>
      <c r="KGN349" s="182"/>
      <c r="KGO349" s="182"/>
      <c r="KGP349" s="182"/>
      <c r="KGQ349" s="182"/>
      <c r="KGR349" s="182"/>
      <c r="KGS349" s="182"/>
      <c r="KGT349" s="182"/>
      <c r="KGU349" s="182"/>
      <c r="KGV349" s="182"/>
      <c r="KGW349" s="182"/>
      <c r="KGX349" s="182"/>
      <c r="KGY349" s="182"/>
      <c r="KGZ349" s="182"/>
      <c r="KHA349" s="182"/>
      <c r="KHB349" s="182"/>
      <c r="KHC349" s="182"/>
      <c r="KHD349" s="182"/>
      <c r="KHE349" s="182"/>
      <c r="KHF349" s="182"/>
      <c r="KHG349" s="182"/>
      <c r="KHH349" s="182"/>
      <c r="KHI349" s="182"/>
      <c r="KHJ349" s="182"/>
      <c r="KHK349" s="182"/>
      <c r="KHL349" s="182"/>
      <c r="KHM349" s="182"/>
      <c r="KHN349" s="182"/>
      <c r="KHO349" s="182"/>
      <c r="KHP349" s="182"/>
      <c r="KHQ349" s="182"/>
      <c r="KHR349" s="182"/>
      <c r="KHS349" s="182"/>
      <c r="KHT349" s="182"/>
      <c r="KHU349" s="182"/>
      <c r="KHV349" s="182"/>
      <c r="KHW349" s="182"/>
      <c r="KHX349" s="182"/>
      <c r="KHY349" s="182"/>
      <c r="KHZ349" s="182"/>
      <c r="KIA349" s="182"/>
      <c r="KIB349" s="182"/>
      <c r="KIC349" s="182"/>
      <c r="KID349" s="182"/>
      <c r="KIE349" s="182"/>
      <c r="KIF349" s="182"/>
      <c r="KIG349" s="182"/>
      <c r="KIH349" s="182"/>
      <c r="KII349" s="182"/>
      <c r="KIJ349" s="182"/>
      <c r="KIK349" s="182"/>
      <c r="KIL349" s="182"/>
      <c r="KIM349" s="182"/>
      <c r="KIN349" s="182"/>
      <c r="KIO349" s="182"/>
      <c r="KIP349" s="182"/>
      <c r="KIQ349" s="182"/>
      <c r="KIR349" s="182"/>
      <c r="KIS349" s="182"/>
      <c r="KIT349" s="182"/>
      <c r="KIU349" s="182"/>
      <c r="KIV349" s="182"/>
      <c r="KIW349" s="182"/>
      <c r="KIX349" s="182"/>
      <c r="KIY349" s="182"/>
      <c r="KIZ349" s="182"/>
      <c r="KJA349" s="182"/>
      <c r="KJB349" s="182"/>
      <c r="KJC349" s="182"/>
      <c r="KJD349" s="182"/>
      <c r="KJE349" s="182"/>
      <c r="KJF349" s="182"/>
      <c r="KJG349" s="182"/>
      <c r="KJH349" s="182"/>
      <c r="KJI349" s="182"/>
      <c r="KJJ349" s="182"/>
      <c r="KJK349" s="182"/>
      <c r="KJL349" s="182"/>
      <c r="KJM349" s="182"/>
      <c r="KJN349" s="182"/>
      <c r="KJO349" s="182"/>
      <c r="KJP349" s="182"/>
      <c r="KJQ349" s="182"/>
      <c r="KJR349" s="182"/>
      <c r="KJS349" s="182"/>
      <c r="KJT349" s="182"/>
      <c r="KJU349" s="182"/>
      <c r="KJV349" s="182"/>
      <c r="KJW349" s="182"/>
      <c r="KJX349" s="182"/>
      <c r="KJY349" s="182"/>
      <c r="KJZ349" s="182"/>
      <c r="KKA349" s="182"/>
      <c r="KKB349" s="182"/>
      <c r="KKC349" s="182"/>
      <c r="KKD349" s="182"/>
      <c r="KKE349" s="182"/>
      <c r="KKF349" s="182"/>
      <c r="KKG349" s="182"/>
      <c r="KKH349" s="182"/>
      <c r="KKI349" s="182"/>
      <c r="KKJ349" s="182"/>
      <c r="KKK349" s="182"/>
      <c r="KKL349" s="182"/>
      <c r="KKM349" s="182"/>
      <c r="KKN349" s="182"/>
      <c r="KKO349" s="182"/>
      <c r="KKP349" s="182"/>
      <c r="KKQ349" s="182"/>
      <c r="KKR349" s="182"/>
      <c r="KKS349" s="182"/>
      <c r="KKT349" s="182"/>
      <c r="KKU349" s="182"/>
      <c r="KKV349" s="182"/>
      <c r="KKW349" s="182"/>
      <c r="KKX349" s="182"/>
      <c r="KKY349" s="182"/>
      <c r="KKZ349" s="182"/>
      <c r="KLA349" s="182"/>
      <c r="KLB349" s="182"/>
      <c r="KLC349" s="182"/>
      <c r="KLD349" s="182"/>
      <c r="KLE349" s="182"/>
      <c r="KLF349" s="182"/>
      <c r="KLG349" s="182"/>
      <c r="KLH349" s="182"/>
      <c r="KLI349" s="182"/>
      <c r="KLJ349" s="182"/>
      <c r="KLK349" s="182"/>
      <c r="KLL349" s="182"/>
      <c r="KLM349" s="182"/>
      <c r="KLN349" s="182"/>
      <c r="KLO349" s="182"/>
      <c r="KLP349" s="182"/>
      <c r="KLQ349" s="182"/>
      <c r="KLR349" s="182"/>
      <c r="KLS349" s="182"/>
      <c r="KLT349" s="182"/>
      <c r="KLU349" s="182"/>
      <c r="KLV349" s="182"/>
      <c r="KLW349" s="182"/>
      <c r="KLX349" s="182"/>
      <c r="KLY349" s="182"/>
      <c r="KLZ349" s="182"/>
      <c r="KMA349" s="182"/>
      <c r="KMB349" s="182"/>
      <c r="KMC349" s="182"/>
      <c r="KMD349" s="182"/>
      <c r="KME349" s="182"/>
      <c r="KMF349" s="182"/>
      <c r="KMG349" s="182"/>
      <c r="KMH349" s="182"/>
      <c r="KMI349" s="182"/>
      <c r="KMJ349" s="182"/>
      <c r="KMK349" s="182"/>
      <c r="KML349" s="182"/>
      <c r="KMM349" s="182"/>
      <c r="KMN349" s="182"/>
      <c r="KMO349" s="182"/>
      <c r="KMP349" s="182"/>
      <c r="KMQ349" s="182"/>
      <c r="KMR349" s="182"/>
      <c r="KMS349" s="182"/>
      <c r="KMT349" s="182"/>
      <c r="KMU349" s="182"/>
      <c r="KMV349" s="182"/>
      <c r="KMW349" s="182"/>
      <c r="KMX349" s="182"/>
      <c r="KMY349" s="182"/>
      <c r="KMZ349" s="182"/>
      <c r="KNA349" s="182"/>
      <c r="KNB349" s="182"/>
      <c r="KNC349" s="182"/>
      <c r="KND349" s="182"/>
      <c r="KNE349" s="182"/>
      <c r="KNF349" s="182"/>
      <c r="KNG349" s="182"/>
      <c r="KNH349" s="182"/>
      <c r="KNI349" s="182"/>
      <c r="KNJ349" s="182"/>
      <c r="KNK349" s="182"/>
      <c r="KNL349" s="182"/>
      <c r="KNM349" s="182"/>
      <c r="KNN349" s="182"/>
      <c r="KNO349" s="182"/>
      <c r="KNP349" s="182"/>
      <c r="KNQ349" s="182"/>
      <c r="KNR349" s="182"/>
      <c r="KNS349" s="182"/>
      <c r="KNT349" s="182"/>
      <c r="KNU349" s="182"/>
      <c r="KNV349" s="182"/>
      <c r="KNW349" s="182"/>
      <c r="KNX349" s="182"/>
      <c r="KNY349" s="182"/>
      <c r="KNZ349" s="182"/>
      <c r="KOA349" s="182"/>
      <c r="KOB349" s="182"/>
      <c r="KOC349" s="182"/>
      <c r="KOD349" s="182"/>
      <c r="KOE349" s="182"/>
      <c r="KOF349" s="182"/>
      <c r="KOG349" s="182"/>
      <c r="KOH349" s="182"/>
      <c r="KOI349" s="182"/>
      <c r="KOJ349" s="182"/>
      <c r="KOK349" s="182"/>
      <c r="KOL349" s="182"/>
      <c r="KOM349" s="182"/>
      <c r="KON349" s="182"/>
      <c r="KOO349" s="182"/>
      <c r="KOP349" s="182"/>
      <c r="KOQ349" s="182"/>
      <c r="KOR349" s="182"/>
      <c r="KOS349" s="182"/>
      <c r="KOT349" s="182"/>
      <c r="KOU349" s="182"/>
      <c r="KOV349" s="182"/>
      <c r="KOW349" s="182"/>
      <c r="KOX349" s="182"/>
      <c r="KOY349" s="182"/>
      <c r="KOZ349" s="182"/>
      <c r="KPA349" s="182"/>
      <c r="KPB349" s="182"/>
      <c r="KPC349" s="182"/>
      <c r="KPD349" s="182"/>
      <c r="KPE349" s="182"/>
      <c r="KPF349" s="182"/>
      <c r="KPG349" s="182"/>
      <c r="KPH349" s="182"/>
      <c r="KPI349" s="182"/>
      <c r="KPJ349" s="182"/>
      <c r="KPK349" s="182"/>
      <c r="KPL349" s="182"/>
      <c r="KPM349" s="182"/>
      <c r="KPN349" s="182"/>
      <c r="KPO349" s="182"/>
      <c r="KPP349" s="182"/>
      <c r="KPQ349" s="182"/>
      <c r="KPR349" s="182"/>
      <c r="KPS349" s="182"/>
      <c r="KPT349" s="182"/>
      <c r="KPU349" s="182"/>
      <c r="KPV349" s="182"/>
      <c r="KPW349" s="182"/>
      <c r="KPX349" s="182"/>
      <c r="KPY349" s="182"/>
      <c r="KPZ349" s="182"/>
      <c r="KQA349" s="182"/>
      <c r="KQB349" s="182"/>
      <c r="KQC349" s="182"/>
      <c r="KQD349" s="182"/>
      <c r="KQE349" s="182"/>
      <c r="KQF349" s="182"/>
      <c r="KQG349" s="182"/>
      <c r="KQH349" s="182"/>
      <c r="KQI349" s="182"/>
      <c r="KQJ349" s="182"/>
      <c r="KQK349" s="182"/>
      <c r="KQL349" s="182"/>
      <c r="KQM349" s="182"/>
      <c r="KQN349" s="182"/>
      <c r="KQO349" s="182"/>
      <c r="KQP349" s="182"/>
      <c r="KQQ349" s="182"/>
      <c r="KQR349" s="182"/>
      <c r="KQS349" s="182"/>
      <c r="KQT349" s="182"/>
      <c r="KQU349" s="182"/>
      <c r="KQV349" s="182"/>
      <c r="KQW349" s="182"/>
      <c r="KQX349" s="182"/>
      <c r="KQY349" s="182"/>
      <c r="KQZ349" s="182"/>
      <c r="KRA349" s="182"/>
      <c r="KRB349" s="182"/>
      <c r="KRC349" s="182"/>
      <c r="KRD349" s="182"/>
      <c r="KRE349" s="182"/>
      <c r="KRF349" s="182"/>
      <c r="KRG349" s="182"/>
      <c r="KRH349" s="182"/>
      <c r="KRI349" s="182"/>
      <c r="KRJ349" s="182"/>
      <c r="KRK349" s="182"/>
      <c r="KRL349" s="182"/>
      <c r="KRM349" s="182"/>
      <c r="KRN349" s="182"/>
      <c r="KRO349" s="182"/>
      <c r="KRP349" s="182"/>
      <c r="KRQ349" s="182"/>
      <c r="KRR349" s="182"/>
      <c r="KRS349" s="182"/>
      <c r="KRT349" s="182"/>
      <c r="KRU349" s="182"/>
      <c r="KRV349" s="182"/>
      <c r="KRW349" s="182"/>
      <c r="KRX349" s="182"/>
      <c r="KRY349" s="182"/>
      <c r="KRZ349" s="182"/>
      <c r="KSA349" s="182"/>
      <c r="KSB349" s="182"/>
      <c r="KSC349" s="182"/>
      <c r="KSD349" s="182"/>
      <c r="KSE349" s="182"/>
      <c r="KSF349" s="182"/>
      <c r="KSG349" s="182"/>
      <c r="KSH349" s="182"/>
      <c r="KSI349" s="182"/>
      <c r="KSJ349" s="182"/>
      <c r="KSK349" s="182"/>
      <c r="KSL349" s="182"/>
      <c r="KSM349" s="182"/>
      <c r="KSN349" s="182"/>
      <c r="KSO349" s="182"/>
      <c r="KSP349" s="182"/>
      <c r="KSQ349" s="182"/>
      <c r="KSR349" s="182"/>
      <c r="KSS349" s="182"/>
      <c r="KST349" s="182"/>
      <c r="KSU349" s="182"/>
      <c r="KSV349" s="182"/>
      <c r="KSW349" s="182"/>
      <c r="KSX349" s="182"/>
      <c r="KSY349" s="182"/>
      <c r="KSZ349" s="182"/>
      <c r="KTA349" s="182"/>
      <c r="KTB349" s="182"/>
      <c r="KTC349" s="182"/>
      <c r="KTD349" s="182"/>
      <c r="KTE349" s="182"/>
      <c r="KTF349" s="182"/>
      <c r="KTG349" s="182"/>
      <c r="KTH349" s="182"/>
      <c r="KTI349" s="182"/>
      <c r="KTJ349" s="182"/>
      <c r="KTK349" s="182"/>
      <c r="KTL349" s="182"/>
      <c r="KTM349" s="182"/>
      <c r="KTN349" s="182"/>
      <c r="KTO349" s="182"/>
      <c r="KTP349" s="182"/>
      <c r="KTQ349" s="182"/>
      <c r="KTR349" s="182"/>
      <c r="KTS349" s="182"/>
      <c r="KTT349" s="182"/>
      <c r="KTU349" s="182"/>
      <c r="KTV349" s="182"/>
      <c r="KTW349" s="182"/>
      <c r="KTX349" s="182"/>
      <c r="KTY349" s="182"/>
      <c r="KTZ349" s="182"/>
      <c r="KUA349" s="182"/>
      <c r="KUB349" s="182"/>
      <c r="KUC349" s="182"/>
      <c r="KUD349" s="182"/>
      <c r="KUE349" s="182"/>
      <c r="KUF349" s="182"/>
      <c r="KUG349" s="182"/>
      <c r="KUH349" s="182"/>
      <c r="KUI349" s="182"/>
      <c r="KUJ349" s="182"/>
      <c r="KUK349" s="182"/>
      <c r="KUL349" s="182"/>
      <c r="KUM349" s="182"/>
      <c r="KUN349" s="182"/>
      <c r="KUO349" s="182"/>
      <c r="KUP349" s="182"/>
      <c r="KUQ349" s="182"/>
      <c r="KUR349" s="182"/>
      <c r="KUS349" s="182"/>
      <c r="KUT349" s="182"/>
      <c r="KUU349" s="182"/>
      <c r="KUV349" s="182"/>
      <c r="KUW349" s="182"/>
      <c r="KUX349" s="182"/>
      <c r="KUY349" s="182"/>
      <c r="KUZ349" s="182"/>
      <c r="KVA349" s="182"/>
      <c r="KVB349" s="182"/>
      <c r="KVC349" s="182"/>
      <c r="KVD349" s="182"/>
      <c r="KVE349" s="182"/>
      <c r="KVF349" s="182"/>
      <c r="KVG349" s="182"/>
      <c r="KVH349" s="182"/>
      <c r="KVI349" s="182"/>
      <c r="KVJ349" s="182"/>
      <c r="KVK349" s="182"/>
      <c r="KVL349" s="182"/>
      <c r="KVM349" s="182"/>
      <c r="KVN349" s="182"/>
      <c r="KVO349" s="182"/>
      <c r="KVP349" s="182"/>
      <c r="KVQ349" s="182"/>
      <c r="KVR349" s="182"/>
      <c r="KVS349" s="182"/>
      <c r="KVT349" s="182"/>
      <c r="KVU349" s="182"/>
      <c r="KVV349" s="182"/>
      <c r="KVW349" s="182"/>
      <c r="KVX349" s="182"/>
      <c r="KVY349" s="182"/>
      <c r="KVZ349" s="182"/>
      <c r="KWA349" s="182"/>
      <c r="KWB349" s="182"/>
      <c r="KWC349" s="182"/>
      <c r="KWD349" s="182"/>
      <c r="KWE349" s="182"/>
      <c r="KWF349" s="182"/>
      <c r="KWG349" s="182"/>
      <c r="KWH349" s="182"/>
      <c r="KWI349" s="182"/>
      <c r="KWJ349" s="182"/>
      <c r="KWK349" s="182"/>
      <c r="KWL349" s="182"/>
      <c r="KWM349" s="182"/>
      <c r="KWN349" s="182"/>
      <c r="KWO349" s="182"/>
      <c r="KWP349" s="182"/>
      <c r="KWQ349" s="182"/>
      <c r="KWR349" s="182"/>
      <c r="KWS349" s="182"/>
      <c r="KWT349" s="182"/>
      <c r="KWU349" s="182"/>
      <c r="KWV349" s="182"/>
      <c r="KWW349" s="182"/>
      <c r="KWX349" s="182"/>
      <c r="KWY349" s="182"/>
      <c r="KWZ349" s="182"/>
      <c r="KXA349" s="182"/>
      <c r="KXB349" s="182"/>
      <c r="KXC349" s="182"/>
      <c r="KXD349" s="182"/>
      <c r="KXE349" s="182"/>
      <c r="KXF349" s="182"/>
      <c r="KXG349" s="182"/>
      <c r="KXH349" s="182"/>
      <c r="KXI349" s="182"/>
      <c r="KXJ349" s="182"/>
      <c r="KXK349" s="182"/>
      <c r="KXL349" s="182"/>
      <c r="KXM349" s="182"/>
      <c r="KXN349" s="182"/>
      <c r="KXO349" s="182"/>
      <c r="KXP349" s="182"/>
      <c r="KXQ349" s="182"/>
      <c r="KXR349" s="182"/>
      <c r="KXS349" s="182"/>
      <c r="KXT349" s="182"/>
      <c r="KXU349" s="182"/>
      <c r="KXV349" s="182"/>
      <c r="KXW349" s="182"/>
      <c r="KXX349" s="182"/>
      <c r="KXY349" s="182"/>
      <c r="KXZ349" s="182"/>
      <c r="KYA349" s="182"/>
      <c r="KYB349" s="182"/>
      <c r="KYC349" s="182"/>
      <c r="KYD349" s="182"/>
      <c r="KYE349" s="182"/>
      <c r="KYF349" s="182"/>
      <c r="KYG349" s="182"/>
      <c r="KYH349" s="182"/>
      <c r="KYI349" s="182"/>
      <c r="KYJ349" s="182"/>
      <c r="KYK349" s="182"/>
      <c r="KYL349" s="182"/>
      <c r="KYM349" s="182"/>
      <c r="KYN349" s="182"/>
      <c r="KYO349" s="182"/>
      <c r="KYP349" s="182"/>
      <c r="KYQ349" s="182"/>
      <c r="KYR349" s="182"/>
      <c r="KYS349" s="182"/>
      <c r="KYT349" s="182"/>
      <c r="KYU349" s="182"/>
      <c r="KYV349" s="182"/>
      <c r="KYW349" s="182"/>
      <c r="KYX349" s="182"/>
      <c r="KYY349" s="182"/>
      <c r="KYZ349" s="182"/>
      <c r="KZA349" s="182"/>
      <c r="KZB349" s="182"/>
      <c r="KZC349" s="182"/>
      <c r="KZD349" s="182"/>
      <c r="KZE349" s="182"/>
      <c r="KZF349" s="182"/>
      <c r="KZG349" s="182"/>
      <c r="KZH349" s="182"/>
      <c r="KZI349" s="182"/>
      <c r="KZJ349" s="182"/>
      <c r="KZK349" s="182"/>
      <c r="KZL349" s="182"/>
      <c r="KZM349" s="182"/>
      <c r="KZN349" s="182"/>
      <c r="KZO349" s="182"/>
      <c r="KZP349" s="182"/>
      <c r="KZQ349" s="182"/>
      <c r="KZR349" s="182"/>
      <c r="KZS349" s="182"/>
      <c r="KZT349" s="182"/>
      <c r="KZU349" s="182"/>
      <c r="KZV349" s="182"/>
      <c r="KZW349" s="182"/>
      <c r="KZX349" s="182"/>
      <c r="KZY349" s="182"/>
      <c r="KZZ349" s="182"/>
      <c r="LAA349" s="182"/>
      <c r="LAB349" s="182"/>
      <c r="LAC349" s="182"/>
      <c r="LAD349" s="182"/>
      <c r="LAE349" s="182"/>
      <c r="LAF349" s="182"/>
      <c r="LAG349" s="182"/>
      <c r="LAH349" s="182"/>
      <c r="LAI349" s="182"/>
      <c r="LAJ349" s="182"/>
      <c r="LAK349" s="182"/>
      <c r="LAL349" s="182"/>
      <c r="LAM349" s="182"/>
      <c r="LAN349" s="182"/>
      <c r="LAO349" s="182"/>
      <c r="LAP349" s="182"/>
      <c r="LAQ349" s="182"/>
      <c r="LAR349" s="182"/>
      <c r="LAS349" s="182"/>
      <c r="LAT349" s="182"/>
      <c r="LAU349" s="182"/>
      <c r="LAV349" s="182"/>
      <c r="LAW349" s="182"/>
      <c r="LAX349" s="182"/>
      <c r="LAY349" s="182"/>
      <c r="LAZ349" s="182"/>
      <c r="LBA349" s="182"/>
      <c r="LBB349" s="182"/>
      <c r="LBC349" s="182"/>
      <c r="LBD349" s="182"/>
      <c r="LBE349" s="182"/>
      <c r="LBF349" s="182"/>
      <c r="LBG349" s="182"/>
      <c r="LBH349" s="182"/>
      <c r="LBI349" s="182"/>
      <c r="LBJ349" s="182"/>
      <c r="LBK349" s="182"/>
      <c r="LBL349" s="182"/>
      <c r="LBM349" s="182"/>
      <c r="LBN349" s="182"/>
      <c r="LBO349" s="182"/>
      <c r="LBP349" s="182"/>
      <c r="LBQ349" s="182"/>
      <c r="LBR349" s="182"/>
      <c r="LBS349" s="182"/>
      <c r="LBT349" s="182"/>
      <c r="LBU349" s="182"/>
      <c r="LBV349" s="182"/>
      <c r="LBW349" s="182"/>
      <c r="LBX349" s="182"/>
      <c r="LBY349" s="182"/>
      <c r="LBZ349" s="182"/>
      <c r="LCA349" s="182"/>
      <c r="LCB349" s="182"/>
      <c r="LCC349" s="182"/>
      <c r="LCD349" s="182"/>
      <c r="LCE349" s="182"/>
      <c r="LCF349" s="182"/>
      <c r="LCG349" s="182"/>
      <c r="LCH349" s="182"/>
      <c r="LCI349" s="182"/>
      <c r="LCJ349" s="182"/>
      <c r="LCK349" s="182"/>
      <c r="LCL349" s="182"/>
      <c r="LCM349" s="182"/>
      <c r="LCN349" s="182"/>
      <c r="LCO349" s="182"/>
      <c r="LCP349" s="182"/>
      <c r="LCQ349" s="182"/>
      <c r="LCR349" s="182"/>
      <c r="LCS349" s="182"/>
      <c r="LCT349" s="182"/>
      <c r="LCU349" s="182"/>
      <c r="LCV349" s="182"/>
      <c r="LCW349" s="182"/>
      <c r="LCX349" s="182"/>
      <c r="LCY349" s="182"/>
      <c r="LCZ349" s="182"/>
      <c r="LDA349" s="182"/>
      <c r="LDB349" s="182"/>
      <c r="LDC349" s="182"/>
      <c r="LDD349" s="182"/>
      <c r="LDE349" s="182"/>
      <c r="LDF349" s="182"/>
      <c r="LDG349" s="182"/>
      <c r="LDH349" s="182"/>
      <c r="LDI349" s="182"/>
      <c r="LDJ349" s="182"/>
      <c r="LDK349" s="182"/>
      <c r="LDL349" s="182"/>
      <c r="LDM349" s="182"/>
      <c r="LDN349" s="182"/>
      <c r="LDO349" s="182"/>
      <c r="LDP349" s="182"/>
      <c r="LDQ349" s="182"/>
      <c r="LDR349" s="182"/>
      <c r="LDS349" s="182"/>
      <c r="LDT349" s="182"/>
      <c r="LDU349" s="182"/>
      <c r="LDV349" s="182"/>
      <c r="LDW349" s="182"/>
      <c r="LDX349" s="182"/>
      <c r="LDY349" s="182"/>
      <c r="LDZ349" s="182"/>
      <c r="LEA349" s="182"/>
      <c r="LEB349" s="182"/>
      <c r="LEC349" s="182"/>
      <c r="LED349" s="182"/>
      <c r="LEE349" s="182"/>
      <c r="LEF349" s="182"/>
      <c r="LEG349" s="182"/>
      <c r="LEH349" s="182"/>
      <c r="LEI349" s="182"/>
      <c r="LEJ349" s="182"/>
      <c r="LEK349" s="182"/>
      <c r="LEL349" s="182"/>
      <c r="LEM349" s="182"/>
      <c r="LEN349" s="182"/>
      <c r="LEO349" s="182"/>
      <c r="LEP349" s="182"/>
      <c r="LEQ349" s="182"/>
      <c r="LER349" s="182"/>
      <c r="LES349" s="182"/>
      <c r="LET349" s="182"/>
      <c r="LEU349" s="182"/>
      <c r="LEV349" s="182"/>
      <c r="LEW349" s="182"/>
      <c r="LEX349" s="182"/>
      <c r="LEY349" s="182"/>
      <c r="LEZ349" s="182"/>
      <c r="LFA349" s="182"/>
      <c r="LFB349" s="182"/>
      <c r="LFC349" s="182"/>
      <c r="LFD349" s="182"/>
      <c r="LFE349" s="182"/>
      <c r="LFF349" s="182"/>
      <c r="LFG349" s="182"/>
      <c r="LFH349" s="182"/>
      <c r="LFI349" s="182"/>
      <c r="LFJ349" s="182"/>
      <c r="LFK349" s="182"/>
      <c r="LFL349" s="182"/>
      <c r="LFM349" s="182"/>
      <c r="LFN349" s="182"/>
      <c r="LFO349" s="182"/>
      <c r="LFP349" s="182"/>
      <c r="LFQ349" s="182"/>
      <c r="LFR349" s="182"/>
      <c r="LFS349" s="182"/>
      <c r="LFT349" s="182"/>
      <c r="LFU349" s="182"/>
      <c r="LFV349" s="182"/>
      <c r="LFW349" s="182"/>
      <c r="LFX349" s="182"/>
      <c r="LFY349" s="182"/>
      <c r="LFZ349" s="182"/>
      <c r="LGA349" s="182"/>
      <c r="LGB349" s="182"/>
      <c r="LGC349" s="182"/>
      <c r="LGD349" s="182"/>
      <c r="LGE349" s="182"/>
      <c r="LGF349" s="182"/>
      <c r="LGG349" s="182"/>
      <c r="LGH349" s="182"/>
      <c r="LGI349" s="182"/>
      <c r="LGJ349" s="182"/>
      <c r="LGK349" s="182"/>
      <c r="LGL349" s="182"/>
      <c r="LGM349" s="182"/>
      <c r="LGN349" s="182"/>
      <c r="LGO349" s="182"/>
      <c r="LGP349" s="182"/>
      <c r="LGQ349" s="182"/>
      <c r="LGR349" s="182"/>
      <c r="LGS349" s="182"/>
      <c r="LGT349" s="182"/>
      <c r="LGU349" s="182"/>
      <c r="LGV349" s="182"/>
      <c r="LGW349" s="182"/>
      <c r="LGX349" s="182"/>
      <c r="LGY349" s="182"/>
      <c r="LGZ349" s="182"/>
      <c r="LHA349" s="182"/>
      <c r="LHB349" s="182"/>
      <c r="LHC349" s="182"/>
      <c r="LHD349" s="182"/>
      <c r="LHE349" s="182"/>
      <c r="LHF349" s="182"/>
      <c r="LHG349" s="182"/>
      <c r="LHH349" s="182"/>
      <c r="LHI349" s="182"/>
      <c r="LHJ349" s="182"/>
      <c r="LHK349" s="182"/>
      <c r="LHL349" s="182"/>
      <c r="LHM349" s="182"/>
      <c r="LHN349" s="182"/>
      <c r="LHO349" s="182"/>
      <c r="LHP349" s="182"/>
      <c r="LHQ349" s="182"/>
      <c r="LHR349" s="182"/>
      <c r="LHS349" s="182"/>
      <c r="LHT349" s="182"/>
      <c r="LHU349" s="182"/>
      <c r="LHV349" s="182"/>
      <c r="LHW349" s="182"/>
      <c r="LHX349" s="182"/>
      <c r="LHY349" s="182"/>
      <c r="LHZ349" s="182"/>
      <c r="LIA349" s="182"/>
      <c r="LIB349" s="182"/>
      <c r="LIC349" s="182"/>
      <c r="LID349" s="182"/>
      <c r="LIE349" s="182"/>
      <c r="LIF349" s="182"/>
      <c r="LIG349" s="182"/>
      <c r="LIH349" s="182"/>
      <c r="LII349" s="182"/>
      <c r="LIJ349" s="182"/>
      <c r="LIK349" s="182"/>
      <c r="LIL349" s="182"/>
      <c r="LIM349" s="182"/>
      <c r="LIN349" s="182"/>
      <c r="LIO349" s="182"/>
      <c r="LIP349" s="182"/>
      <c r="LIQ349" s="182"/>
      <c r="LIR349" s="182"/>
      <c r="LIS349" s="182"/>
      <c r="LIT349" s="182"/>
      <c r="LIU349" s="182"/>
      <c r="LIV349" s="182"/>
      <c r="LIW349" s="182"/>
      <c r="LIX349" s="182"/>
      <c r="LIY349" s="182"/>
      <c r="LIZ349" s="182"/>
      <c r="LJA349" s="182"/>
      <c r="LJB349" s="182"/>
      <c r="LJC349" s="182"/>
      <c r="LJD349" s="182"/>
      <c r="LJE349" s="182"/>
      <c r="LJF349" s="182"/>
      <c r="LJG349" s="182"/>
      <c r="LJH349" s="182"/>
      <c r="LJI349" s="182"/>
      <c r="LJJ349" s="182"/>
      <c r="LJK349" s="182"/>
      <c r="LJL349" s="182"/>
      <c r="LJM349" s="182"/>
      <c r="LJN349" s="182"/>
      <c r="LJO349" s="182"/>
      <c r="LJP349" s="182"/>
      <c r="LJQ349" s="182"/>
      <c r="LJR349" s="182"/>
      <c r="LJS349" s="182"/>
      <c r="LJT349" s="182"/>
      <c r="LJU349" s="182"/>
      <c r="LJV349" s="182"/>
      <c r="LJW349" s="182"/>
      <c r="LJX349" s="182"/>
      <c r="LJY349" s="182"/>
      <c r="LJZ349" s="182"/>
      <c r="LKA349" s="182"/>
      <c r="LKB349" s="182"/>
      <c r="LKC349" s="182"/>
      <c r="LKD349" s="182"/>
      <c r="LKE349" s="182"/>
      <c r="LKF349" s="182"/>
      <c r="LKG349" s="182"/>
      <c r="LKH349" s="182"/>
      <c r="LKI349" s="182"/>
      <c r="LKJ349" s="182"/>
      <c r="LKK349" s="182"/>
      <c r="LKL349" s="182"/>
      <c r="LKM349" s="182"/>
      <c r="LKN349" s="182"/>
      <c r="LKO349" s="182"/>
      <c r="LKP349" s="182"/>
      <c r="LKQ349" s="182"/>
      <c r="LKR349" s="182"/>
      <c r="LKS349" s="182"/>
      <c r="LKT349" s="182"/>
      <c r="LKU349" s="182"/>
      <c r="LKV349" s="182"/>
      <c r="LKW349" s="182"/>
      <c r="LKX349" s="182"/>
      <c r="LKY349" s="182"/>
      <c r="LKZ349" s="182"/>
      <c r="LLA349" s="182"/>
      <c r="LLB349" s="182"/>
      <c r="LLC349" s="182"/>
      <c r="LLD349" s="182"/>
      <c r="LLE349" s="182"/>
      <c r="LLF349" s="182"/>
      <c r="LLG349" s="182"/>
      <c r="LLH349" s="182"/>
      <c r="LLI349" s="182"/>
      <c r="LLJ349" s="182"/>
      <c r="LLK349" s="182"/>
      <c r="LLL349" s="182"/>
      <c r="LLM349" s="182"/>
      <c r="LLN349" s="182"/>
      <c r="LLO349" s="182"/>
      <c r="LLP349" s="182"/>
      <c r="LLQ349" s="182"/>
      <c r="LLR349" s="182"/>
      <c r="LLS349" s="182"/>
      <c r="LLT349" s="182"/>
      <c r="LLU349" s="182"/>
      <c r="LLV349" s="182"/>
      <c r="LLW349" s="182"/>
      <c r="LLX349" s="182"/>
      <c r="LLY349" s="182"/>
      <c r="LLZ349" s="182"/>
      <c r="LMA349" s="182"/>
      <c r="LMB349" s="182"/>
      <c r="LMC349" s="182"/>
      <c r="LMD349" s="182"/>
      <c r="LME349" s="182"/>
      <c r="LMF349" s="182"/>
      <c r="LMG349" s="182"/>
      <c r="LMH349" s="182"/>
      <c r="LMI349" s="182"/>
      <c r="LMJ349" s="182"/>
      <c r="LMK349" s="182"/>
      <c r="LML349" s="182"/>
      <c r="LMM349" s="182"/>
      <c r="LMN349" s="182"/>
      <c r="LMO349" s="182"/>
      <c r="LMP349" s="182"/>
      <c r="LMQ349" s="182"/>
      <c r="LMR349" s="182"/>
      <c r="LMS349" s="182"/>
      <c r="LMT349" s="182"/>
      <c r="LMU349" s="182"/>
      <c r="LMV349" s="182"/>
      <c r="LMW349" s="182"/>
      <c r="LMX349" s="182"/>
      <c r="LMY349" s="182"/>
      <c r="LMZ349" s="182"/>
      <c r="LNA349" s="182"/>
      <c r="LNB349" s="182"/>
      <c r="LNC349" s="182"/>
      <c r="LND349" s="182"/>
      <c r="LNE349" s="182"/>
      <c r="LNF349" s="182"/>
      <c r="LNG349" s="182"/>
      <c r="LNH349" s="182"/>
      <c r="LNI349" s="182"/>
      <c r="LNJ349" s="182"/>
      <c r="LNK349" s="182"/>
      <c r="LNL349" s="182"/>
      <c r="LNM349" s="182"/>
      <c r="LNN349" s="182"/>
      <c r="LNO349" s="182"/>
      <c r="LNP349" s="182"/>
      <c r="LNQ349" s="182"/>
      <c r="LNR349" s="182"/>
      <c r="LNS349" s="182"/>
      <c r="LNT349" s="182"/>
      <c r="LNU349" s="182"/>
      <c r="LNV349" s="182"/>
      <c r="LNW349" s="182"/>
      <c r="LNX349" s="182"/>
      <c r="LNY349" s="182"/>
      <c r="LNZ349" s="182"/>
      <c r="LOA349" s="182"/>
      <c r="LOB349" s="182"/>
      <c r="LOC349" s="182"/>
      <c r="LOD349" s="182"/>
      <c r="LOE349" s="182"/>
      <c r="LOF349" s="182"/>
      <c r="LOG349" s="182"/>
      <c r="LOH349" s="182"/>
      <c r="LOI349" s="182"/>
      <c r="LOJ349" s="182"/>
      <c r="LOK349" s="182"/>
      <c r="LOL349" s="182"/>
      <c r="LOM349" s="182"/>
      <c r="LON349" s="182"/>
      <c r="LOO349" s="182"/>
      <c r="LOP349" s="182"/>
      <c r="LOQ349" s="182"/>
      <c r="LOR349" s="182"/>
      <c r="LOS349" s="182"/>
      <c r="LOT349" s="182"/>
      <c r="LOU349" s="182"/>
      <c r="LOV349" s="182"/>
      <c r="LOW349" s="182"/>
      <c r="LOX349" s="182"/>
      <c r="LOY349" s="182"/>
      <c r="LOZ349" s="182"/>
      <c r="LPA349" s="182"/>
      <c r="LPB349" s="182"/>
      <c r="LPC349" s="182"/>
      <c r="LPD349" s="182"/>
      <c r="LPE349" s="182"/>
      <c r="LPF349" s="182"/>
      <c r="LPG349" s="182"/>
      <c r="LPH349" s="182"/>
      <c r="LPI349" s="182"/>
      <c r="LPJ349" s="182"/>
      <c r="LPK349" s="182"/>
      <c r="LPL349" s="182"/>
      <c r="LPM349" s="182"/>
      <c r="LPN349" s="182"/>
      <c r="LPO349" s="182"/>
      <c r="LPP349" s="182"/>
      <c r="LPQ349" s="182"/>
      <c r="LPR349" s="182"/>
      <c r="LPS349" s="182"/>
      <c r="LPT349" s="182"/>
      <c r="LPU349" s="182"/>
      <c r="LPV349" s="182"/>
      <c r="LPW349" s="182"/>
      <c r="LPX349" s="182"/>
      <c r="LPY349" s="182"/>
      <c r="LPZ349" s="182"/>
      <c r="LQA349" s="182"/>
      <c r="LQB349" s="182"/>
      <c r="LQC349" s="182"/>
      <c r="LQD349" s="182"/>
      <c r="LQE349" s="182"/>
      <c r="LQF349" s="182"/>
      <c r="LQG349" s="182"/>
      <c r="LQH349" s="182"/>
      <c r="LQI349" s="182"/>
      <c r="LQJ349" s="182"/>
      <c r="LQK349" s="182"/>
      <c r="LQL349" s="182"/>
      <c r="LQM349" s="182"/>
      <c r="LQN349" s="182"/>
      <c r="LQO349" s="182"/>
      <c r="LQP349" s="182"/>
      <c r="LQQ349" s="182"/>
      <c r="LQR349" s="182"/>
      <c r="LQS349" s="182"/>
      <c r="LQT349" s="182"/>
      <c r="LQU349" s="182"/>
      <c r="LQV349" s="182"/>
      <c r="LQW349" s="182"/>
      <c r="LQX349" s="182"/>
      <c r="LQY349" s="182"/>
      <c r="LQZ349" s="182"/>
      <c r="LRA349" s="182"/>
      <c r="LRB349" s="182"/>
      <c r="LRC349" s="182"/>
      <c r="LRD349" s="182"/>
      <c r="LRE349" s="182"/>
      <c r="LRF349" s="182"/>
      <c r="LRG349" s="182"/>
      <c r="LRH349" s="182"/>
      <c r="LRI349" s="182"/>
      <c r="LRJ349" s="182"/>
      <c r="LRK349" s="182"/>
      <c r="LRL349" s="182"/>
      <c r="LRM349" s="182"/>
      <c r="LRN349" s="182"/>
      <c r="LRO349" s="182"/>
      <c r="LRP349" s="182"/>
      <c r="LRQ349" s="182"/>
      <c r="LRR349" s="182"/>
      <c r="LRS349" s="182"/>
      <c r="LRT349" s="182"/>
      <c r="LRU349" s="182"/>
      <c r="LRV349" s="182"/>
      <c r="LRW349" s="182"/>
      <c r="LRX349" s="182"/>
      <c r="LRY349" s="182"/>
      <c r="LRZ349" s="182"/>
      <c r="LSA349" s="182"/>
      <c r="LSB349" s="182"/>
      <c r="LSC349" s="182"/>
      <c r="LSD349" s="182"/>
      <c r="LSE349" s="182"/>
      <c r="LSF349" s="182"/>
      <c r="LSG349" s="182"/>
      <c r="LSH349" s="182"/>
      <c r="LSI349" s="182"/>
      <c r="LSJ349" s="182"/>
      <c r="LSK349" s="182"/>
      <c r="LSL349" s="182"/>
      <c r="LSM349" s="182"/>
      <c r="LSN349" s="182"/>
      <c r="LSO349" s="182"/>
      <c r="LSP349" s="182"/>
      <c r="LSQ349" s="182"/>
      <c r="LSR349" s="182"/>
      <c r="LSS349" s="182"/>
      <c r="LST349" s="182"/>
      <c r="LSU349" s="182"/>
      <c r="LSV349" s="182"/>
      <c r="LSW349" s="182"/>
      <c r="LSX349" s="182"/>
      <c r="LSY349" s="182"/>
      <c r="LSZ349" s="182"/>
      <c r="LTA349" s="182"/>
      <c r="LTB349" s="182"/>
      <c r="LTC349" s="182"/>
      <c r="LTD349" s="182"/>
      <c r="LTE349" s="182"/>
      <c r="LTF349" s="182"/>
      <c r="LTG349" s="182"/>
      <c r="LTH349" s="182"/>
      <c r="LTI349" s="182"/>
      <c r="LTJ349" s="182"/>
      <c r="LTK349" s="182"/>
      <c r="LTL349" s="182"/>
      <c r="LTM349" s="182"/>
      <c r="LTN349" s="182"/>
      <c r="LTO349" s="182"/>
      <c r="LTP349" s="182"/>
      <c r="LTQ349" s="182"/>
      <c r="LTR349" s="182"/>
      <c r="LTS349" s="182"/>
      <c r="LTT349" s="182"/>
      <c r="LTU349" s="182"/>
      <c r="LTV349" s="182"/>
      <c r="LTW349" s="182"/>
      <c r="LTX349" s="182"/>
      <c r="LTY349" s="182"/>
      <c r="LTZ349" s="182"/>
      <c r="LUA349" s="182"/>
      <c r="LUB349" s="182"/>
      <c r="LUC349" s="182"/>
      <c r="LUD349" s="182"/>
      <c r="LUE349" s="182"/>
      <c r="LUF349" s="182"/>
      <c r="LUG349" s="182"/>
      <c r="LUH349" s="182"/>
      <c r="LUI349" s="182"/>
      <c r="LUJ349" s="182"/>
      <c r="LUK349" s="182"/>
      <c r="LUL349" s="182"/>
      <c r="LUM349" s="182"/>
      <c r="LUN349" s="182"/>
      <c r="LUO349" s="182"/>
      <c r="LUP349" s="182"/>
      <c r="LUQ349" s="182"/>
      <c r="LUR349" s="182"/>
      <c r="LUS349" s="182"/>
      <c r="LUT349" s="182"/>
      <c r="LUU349" s="182"/>
      <c r="LUV349" s="182"/>
      <c r="LUW349" s="182"/>
      <c r="LUX349" s="182"/>
      <c r="LUY349" s="182"/>
      <c r="LUZ349" s="182"/>
      <c r="LVA349" s="182"/>
      <c r="LVB349" s="182"/>
      <c r="LVC349" s="182"/>
      <c r="LVD349" s="182"/>
      <c r="LVE349" s="182"/>
      <c r="LVF349" s="182"/>
      <c r="LVG349" s="182"/>
      <c r="LVH349" s="182"/>
      <c r="LVI349" s="182"/>
      <c r="LVJ349" s="182"/>
      <c r="LVK349" s="182"/>
      <c r="LVL349" s="182"/>
      <c r="LVM349" s="182"/>
      <c r="LVN349" s="182"/>
      <c r="LVO349" s="182"/>
      <c r="LVP349" s="182"/>
      <c r="LVQ349" s="182"/>
      <c r="LVR349" s="182"/>
      <c r="LVS349" s="182"/>
      <c r="LVT349" s="182"/>
      <c r="LVU349" s="182"/>
      <c r="LVV349" s="182"/>
      <c r="LVW349" s="182"/>
      <c r="LVX349" s="182"/>
      <c r="LVY349" s="182"/>
      <c r="LVZ349" s="182"/>
      <c r="LWA349" s="182"/>
      <c r="LWB349" s="182"/>
      <c r="LWC349" s="182"/>
      <c r="LWD349" s="182"/>
      <c r="LWE349" s="182"/>
      <c r="LWF349" s="182"/>
      <c r="LWG349" s="182"/>
      <c r="LWH349" s="182"/>
      <c r="LWI349" s="182"/>
      <c r="LWJ349" s="182"/>
      <c r="LWK349" s="182"/>
      <c r="LWL349" s="182"/>
      <c r="LWM349" s="182"/>
      <c r="LWN349" s="182"/>
      <c r="LWO349" s="182"/>
      <c r="LWP349" s="182"/>
      <c r="LWQ349" s="182"/>
      <c r="LWR349" s="182"/>
      <c r="LWS349" s="182"/>
      <c r="LWT349" s="182"/>
      <c r="LWU349" s="182"/>
      <c r="LWV349" s="182"/>
      <c r="LWW349" s="182"/>
      <c r="LWX349" s="182"/>
      <c r="LWY349" s="182"/>
      <c r="LWZ349" s="182"/>
      <c r="LXA349" s="182"/>
      <c r="LXB349" s="182"/>
      <c r="LXC349" s="182"/>
      <c r="LXD349" s="182"/>
      <c r="LXE349" s="182"/>
      <c r="LXF349" s="182"/>
      <c r="LXG349" s="182"/>
      <c r="LXH349" s="182"/>
      <c r="LXI349" s="182"/>
      <c r="LXJ349" s="182"/>
      <c r="LXK349" s="182"/>
      <c r="LXL349" s="182"/>
      <c r="LXM349" s="182"/>
      <c r="LXN349" s="182"/>
      <c r="LXO349" s="182"/>
      <c r="LXP349" s="182"/>
      <c r="LXQ349" s="182"/>
      <c r="LXR349" s="182"/>
      <c r="LXS349" s="182"/>
      <c r="LXT349" s="182"/>
      <c r="LXU349" s="182"/>
      <c r="LXV349" s="182"/>
      <c r="LXW349" s="182"/>
      <c r="LXX349" s="182"/>
      <c r="LXY349" s="182"/>
      <c r="LXZ349" s="182"/>
      <c r="LYA349" s="182"/>
      <c r="LYB349" s="182"/>
      <c r="LYC349" s="182"/>
      <c r="LYD349" s="182"/>
      <c r="LYE349" s="182"/>
      <c r="LYF349" s="182"/>
      <c r="LYG349" s="182"/>
      <c r="LYH349" s="182"/>
      <c r="LYI349" s="182"/>
      <c r="LYJ349" s="182"/>
      <c r="LYK349" s="182"/>
      <c r="LYL349" s="182"/>
      <c r="LYM349" s="182"/>
      <c r="LYN349" s="182"/>
      <c r="LYO349" s="182"/>
      <c r="LYP349" s="182"/>
      <c r="LYQ349" s="182"/>
      <c r="LYR349" s="182"/>
      <c r="LYS349" s="182"/>
      <c r="LYT349" s="182"/>
      <c r="LYU349" s="182"/>
      <c r="LYV349" s="182"/>
      <c r="LYW349" s="182"/>
      <c r="LYX349" s="182"/>
      <c r="LYY349" s="182"/>
      <c r="LYZ349" s="182"/>
      <c r="LZA349" s="182"/>
      <c r="LZB349" s="182"/>
      <c r="LZC349" s="182"/>
      <c r="LZD349" s="182"/>
      <c r="LZE349" s="182"/>
      <c r="LZF349" s="182"/>
      <c r="LZG349" s="182"/>
      <c r="LZH349" s="182"/>
      <c r="LZI349" s="182"/>
      <c r="LZJ349" s="182"/>
      <c r="LZK349" s="182"/>
      <c r="LZL349" s="182"/>
      <c r="LZM349" s="182"/>
      <c r="LZN349" s="182"/>
      <c r="LZO349" s="182"/>
      <c r="LZP349" s="182"/>
      <c r="LZQ349" s="182"/>
      <c r="LZR349" s="182"/>
      <c r="LZS349" s="182"/>
      <c r="LZT349" s="182"/>
      <c r="LZU349" s="182"/>
      <c r="LZV349" s="182"/>
      <c r="LZW349" s="182"/>
      <c r="LZX349" s="182"/>
      <c r="LZY349" s="182"/>
      <c r="LZZ349" s="182"/>
      <c r="MAA349" s="182"/>
      <c r="MAB349" s="182"/>
      <c r="MAC349" s="182"/>
      <c r="MAD349" s="182"/>
      <c r="MAE349" s="182"/>
      <c r="MAF349" s="182"/>
      <c r="MAG349" s="182"/>
      <c r="MAH349" s="182"/>
      <c r="MAI349" s="182"/>
      <c r="MAJ349" s="182"/>
      <c r="MAK349" s="182"/>
      <c r="MAL349" s="182"/>
      <c r="MAM349" s="182"/>
      <c r="MAN349" s="182"/>
      <c r="MAO349" s="182"/>
      <c r="MAP349" s="182"/>
      <c r="MAQ349" s="182"/>
      <c r="MAR349" s="182"/>
      <c r="MAS349" s="182"/>
      <c r="MAT349" s="182"/>
      <c r="MAU349" s="182"/>
      <c r="MAV349" s="182"/>
      <c r="MAW349" s="182"/>
      <c r="MAX349" s="182"/>
      <c r="MAY349" s="182"/>
      <c r="MAZ349" s="182"/>
      <c r="MBA349" s="182"/>
      <c r="MBB349" s="182"/>
      <c r="MBC349" s="182"/>
      <c r="MBD349" s="182"/>
      <c r="MBE349" s="182"/>
      <c r="MBF349" s="182"/>
      <c r="MBG349" s="182"/>
      <c r="MBH349" s="182"/>
      <c r="MBI349" s="182"/>
      <c r="MBJ349" s="182"/>
      <c r="MBK349" s="182"/>
      <c r="MBL349" s="182"/>
      <c r="MBM349" s="182"/>
      <c r="MBN349" s="182"/>
      <c r="MBO349" s="182"/>
      <c r="MBP349" s="182"/>
      <c r="MBQ349" s="182"/>
      <c r="MBR349" s="182"/>
      <c r="MBS349" s="182"/>
      <c r="MBT349" s="182"/>
      <c r="MBU349" s="182"/>
      <c r="MBV349" s="182"/>
      <c r="MBW349" s="182"/>
      <c r="MBX349" s="182"/>
      <c r="MBY349" s="182"/>
      <c r="MBZ349" s="182"/>
      <c r="MCA349" s="182"/>
      <c r="MCB349" s="182"/>
      <c r="MCC349" s="182"/>
      <c r="MCD349" s="182"/>
      <c r="MCE349" s="182"/>
      <c r="MCF349" s="182"/>
      <c r="MCG349" s="182"/>
      <c r="MCH349" s="182"/>
      <c r="MCI349" s="182"/>
      <c r="MCJ349" s="182"/>
      <c r="MCK349" s="182"/>
      <c r="MCL349" s="182"/>
      <c r="MCM349" s="182"/>
      <c r="MCN349" s="182"/>
      <c r="MCO349" s="182"/>
      <c r="MCP349" s="182"/>
      <c r="MCQ349" s="182"/>
      <c r="MCR349" s="182"/>
      <c r="MCS349" s="182"/>
      <c r="MCT349" s="182"/>
      <c r="MCU349" s="182"/>
      <c r="MCV349" s="182"/>
      <c r="MCW349" s="182"/>
      <c r="MCX349" s="182"/>
      <c r="MCY349" s="182"/>
      <c r="MCZ349" s="182"/>
      <c r="MDA349" s="182"/>
      <c r="MDB349" s="182"/>
      <c r="MDC349" s="182"/>
      <c r="MDD349" s="182"/>
      <c r="MDE349" s="182"/>
      <c r="MDF349" s="182"/>
      <c r="MDG349" s="182"/>
      <c r="MDH349" s="182"/>
      <c r="MDI349" s="182"/>
      <c r="MDJ349" s="182"/>
      <c r="MDK349" s="182"/>
      <c r="MDL349" s="182"/>
      <c r="MDM349" s="182"/>
      <c r="MDN349" s="182"/>
      <c r="MDO349" s="182"/>
      <c r="MDP349" s="182"/>
      <c r="MDQ349" s="182"/>
      <c r="MDR349" s="182"/>
      <c r="MDS349" s="182"/>
      <c r="MDT349" s="182"/>
      <c r="MDU349" s="182"/>
      <c r="MDV349" s="182"/>
      <c r="MDW349" s="182"/>
      <c r="MDX349" s="182"/>
      <c r="MDY349" s="182"/>
      <c r="MDZ349" s="182"/>
      <c r="MEA349" s="182"/>
      <c r="MEB349" s="182"/>
      <c r="MEC349" s="182"/>
      <c r="MED349" s="182"/>
      <c r="MEE349" s="182"/>
      <c r="MEF349" s="182"/>
      <c r="MEG349" s="182"/>
      <c r="MEH349" s="182"/>
      <c r="MEI349" s="182"/>
      <c r="MEJ349" s="182"/>
      <c r="MEK349" s="182"/>
      <c r="MEL349" s="182"/>
      <c r="MEM349" s="182"/>
      <c r="MEN349" s="182"/>
      <c r="MEO349" s="182"/>
      <c r="MEP349" s="182"/>
      <c r="MEQ349" s="182"/>
      <c r="MER349" s="182"/>
      <c r="MES349" s="182"/>
      <c r="MET349" s="182"/>
      <c r="MEU349" s="182"/>
      <c r="MEV349" s="182"/>
      <c r="MEW349" s="182"/>
      <c r="MEX349" s="182"/>
      <c r="MEY349" s="182"/>
      <c r="MEZ349" s="182"/>
      <c r="MFA349" s="182"/>
      <c r="MFB349" s="182"/>
      <c r="MFC349" s="182"/>
      <c r="MFD349" s="182"/>
      <c r="MFE349" s="182"/>
      <c r="MFF349" s="182"/>
      <c r="MFG349" s="182"/>
      <c r="MFH349" s="182"/>
      <c r="MFI349" s="182"/>
      <c r="MFJ349" s="182"/>
      <c r="MFK349" s="182"/>
      <c r="MFL349" s="182"/>
      <c r="MFM349" s="182"/>
      <c r="MFN349" s="182"/>
      <c r="MFO349" s="182"/>
      <c r="MFP349" s="182"/>
      <c r="MFQ349" s="182"/>
      <c r="MFR349" s="182"/>
      <c r="MFS349" s="182"/>
      <c r="MFT349" s="182"/>
      <c r="MFU349" s="182"/>
      <c r="MFV349" s="182"/>
      <c r="MFW349" s="182"/>
      <c r="MFX349" s="182"/>
      <c r="MFY349" s="182"/>
      <c r="MFZ349" s="182"/>
      <c r="MGA349" s="182"/>
      <c r="MGB349" s="182"/>
      <c r="MGC349" s="182"/>
      <c r="MGD349" s="182"/>
      <c r="MGE349" s="182"/>
      <c r="MGF349" s="182"/>
      <c r="MGG349" s="182"/>
      <c r="MGH349" s="182"/>
      <c r="MGI349" s="182"/>
      <c r="MGJ349" s="182"/>
      <c r="MGK349" s="182"/>
      <c r="MGL349" s="182"/>
      <c r="MGM349" s="182"/>
      <c r="MGN349" s="182"/>
      <c r="MGO349" s="182"/>
      <c r="MGP349" s="182"/>
      <c r="MGQ349" s="182"/>
      <c r="MGR349" s="182"/>
      <c r="MGS349" s="182"/>
      <c r="MGT349" s="182"/>
      <c r="MGU349" s="182"/>
      <c r="MGV349" s="182"/>
      <c r="MGW349" s="182"/>
      <c r="MGX349" s="182"/>
      <c r="MGY349" s="182"/>
      <c r="MGZ349" s="182"/>
      <c r="MHA349" s="182"/>
      <c r="MHB349" s="182"/>
      <c r="MHC349" s="182"/>
      <c r="MHD349" s="182"/>
      <c r="MHE349" s="182"/>
      <c r="MHF349" s="182"/>
      <c r="MHG349" s="182"/>
      <c r="MHH349" s="182"/>
      <c r="MHI349" s="182"/>
      <c r="MHJ349" s="182"/>
      <c r="MHK349" s="182"/>
      <c r="MHL349" s="182"/>
      <c r="MHM349" s="182"/>
      <c r="MHN349" s="182"/>
      <c r="MHO349" s="182"/>
      <c r="MHP349" s="182"/>
      <c r="MHQ349" s="182"/>
      <c r="MHR349" s="182"/>
      <c r="MHS349" s="182"/>
      <c r="MHT349" s="182"/>
      <c r="MHU349" s="182"/>
      <c r="MHV349" s="182"/>
      <c r="MHW349" s="182"/>
      <c r="MHX349" s="182"/>
      <c r="MHY349" s="182"/>
      <c r="MHZ349" s="182"/>
      <c r="MIA349" s="182"/>
      <c r="MIB349" s="182"/>
      <c r="MIC349" s="182"/>
      <c r="MID349" s="182"/>
      <c r="MIE349" s="182"/>
      <c r="MIF349" s="182"/>
      <c r="MIG349" s="182"/>
      <c r="MIH349" s="182"/>
      <c r="MII349" s="182"/>
      <c r="MIJ349" s="182"/>
      <c r="MIK349" s="182"/>
      <c r="MIL349" s="182"/>
      <c r="MIM349" s="182"/>
      <c r="MIN349" s="182"/>
      <c r="MIO349" s="182"/>
      <c r="MIP349" s="182"/>
      <c r="MIQ349" s="182"/>
      <c r="MIR349" s="182"/>
      <c r="MIS349" s="182"/>
      <c r="MIT349" s="182"/>
      <c r="MIU349" s="182"/>
      <c r="MIV349" s="182"/>
      <c r="MIW349" s="182"/>
      <c r="MIX349" s="182"/>
      <c r="MIY349" s="182"/>
      <c r="MIZ349" s="182"/>
      <c r="MJA349" s="182"/>
      <c r="MJB349" s="182"/>
      <c r="MJC349" s="182"/>
      <c r="MJD349" s="182"/>
      <c r="MJE349" s="182"/>
      <c r="MJF349" s="182"/>
      <c r="MJG349" s="182"/>
      <c r="MJH349" s="182"/>
      <c r="MJI349" s="182"/>
      <c r="MJJ349" s="182"/>
      <c r="MJK349" s="182"/>
      <c r="MJL349" s="182"/>
      <c r="MJM349" s="182"/>
      <c r="MJN349" s="182"/>
      <c r="MJO349" s="182"/>
      <c r="MJP349" s="182"/>
      <c r="MJQ349" s="182"/>
      <c r="MJR349" s="182"/>
      <c r="MJS349" s="182"/>
      <c r="MJT349" s="182"/>
      <c r="MJU349" s="182"/>
      <c r="MJV349" s="182"/>
      <c r="MJW349" s="182"/>
      <c r="MJX349" s="182"/>
      <c r="MJY349" s="182"/>
      <c r="MJZ349" s="182"/>
      <c r="MKA349" s="182"/>
      <c r="MKB349" s="182"/>
      <c r="MKC349" s="182"/>
      <c r="MKD349" s="182"/>
      <c r="MKE349" s="182"/>
      <c r="MKF349" s="182"/>
      <c r="MKG349" s="182"/>
      <c r="MKH349" s="182"/>
      <c r="MKI349" s="182"/>
      <c r="MKJ349" s="182"/>
      <c r="MKK349" s="182"/>
      <c r="MKL349" s="182"/>
      <c r="MKM349" s="182"/>
      <c r="MKN349" s="182"/>
      <c r="MKO349" s="182"/>
      <c r="MKP349" s="182"/>
      <c r="MKQ349" s="182"/>
      <c r="MKR349" s="182"/>
      <c r="MKS349" s="182"/>
      <c r="MKT349" s="182"/>
      <c r="MKU349" s="182"/>
      <c r="MKV349" s="182"/>
      <c r="MKW349" s="182"/>
      <c r="MKX349" s="182"/>
      <c r="MKY349" s="182"/>
      <c r="MKZ349" s="182"/>
      <c r="MLA349" s="182"/>
      <c r="MLB349" s="182"/>
      <c r="MLC349" s="182"/>
      <c r="MLD349" s="182"/>
      <c r="MLE349" s="182"/>
      <c r="MLF349" s="182"/>
      <c r="MLG349" s="182"/>
      <c r="MLH349" s="182"/>
      <c r="MLI349" s="182"/>
      <c r="MLJ349" s="182"/>
      <c r="MLK349" s="182"/>
      <c r="MLL349" s="182"/>
      <c r="MLM349" s="182"/>
      <c r="MLN349" s="182"/>
      <c r="MLO349" s="182"/>
      <c r="MLP349" s="182"/>
      <c r="MLQ349" s="182"/>
      <c r="MLR349" s="182"/>
      <c r="MLS349" s="182"/>
      <c r="MLT349" s="182"/>
      <c r="MLU349" s="182"/>
      <c r="MLV349" s="182"/>
      <c r="MLW349" s="182"/>
      <c r="MLX349" s="182"/>
      <c r="MLY349" s="182"/>
      <c r="MLZ349" s="182"/>
      <c r="MMA349" s="182"/>
      <c r="MMB349" s="182"/>
      <c r="MMC349" s="182"/>
      <c r="MMD349" s="182"/>
      <c r="MME349" s="182"/>
      <c r="MMF349" s="182"/>
      <c r="MMG349" s="182"/>
      <c r="MMH349" s="182"/>
      <c r="MMI349" s="182"/>
      <c r="MMJ349" s="182"/>
      <c r="MMK349" s="182"/>
      <c r="MML349" s="182"/>
      <c r="MMM349" s="182"/>
      <c r="MMN349" s="182"/>
      <c r="MMO349" s="182"/>
      <c r="MMP349" s="182"/>
      <c r="MMQ349" s="182"/>
      <c r="MMR349" s="182"/>
      <c r="MMS349" s="182"/>
      <c r="MMT349" s="182"/>
      <c r="MMU349" s="182"/>
      <c r="MMV349" s="182"/>
      <c r="MMW349" s="182"/>
      <c r="MMX349" s="182"/>
      <c r="MMY349" s="182"/>
      <c r="MMZ349" s="182"/>
      <c r="MNA349" s="182"/>
      <c r="MNB349" s="182"/>
      <c r="MNC349" s="182"/>
      <c r="MND349" s="182"/>
      <c r="MNE349" s="182"/>
      <c r="MNF349" s="182"/>
      <c r="MNG349" s="182"/>
      <c r="MNH349" s="182"/>
      <c r="MNI349" s="182"/>
      <c r="MNJ349" s="182"/>
      <c r="MNK349" s="182"/>
      <c r="MNL349" s="182"/>
      <c r="MNM349" s="182"/>
      <c r="MNN349" s="182"/>
      <c r="MNO349" s="182"/>
      <c r="MNP349" s="182"/>
      <c r="MNQ349" s="182"/>
      <c r="MNR349" s="182"/>
      <c r="MNS349" s="182"/>
      <c r="MNT349" s="182"/>
      <c r="MNU349" s="182"/>
      <c r="MNV349" s="182"/>
      <c r="MNW349" s="182"/>
      <c r="MNX349" s="182"/>
      <c r="MNY349" s="182"/>
      <c r="MNZ349" s="182"/>
      <c r="MOA349" s="182"/>
      <c r="MOB349" s="182"/>
      <c r="MOC349" s="182"/>
      <c r="MOD349" s="182"/>
      <c r="MOE349" s="182"/>
      <c r="MOF349" s="182"/>
      <c r="MOG349" s="182"/>
      <c r="MOH349" s="182"/>
      <c r="MOI349" s="182"/>
      <c r="MOJ349" s="182"/>
      <c r="MOK349" s="182"/>
      <c r="MOL349" s="182"/>
      <c r="MOM349" s="182"/>
      <c r="MON349" s="182"/>
      <c r="MOO349" s="182"/>
      <c r="MOP349" s="182"/>
      <c r="MOQ349" s="182"/>
      <c r="MOR349" s="182"/>
      <c r="MOS349" s="182"/>
      <c r="MOT349" s="182"/>
      <c r="MOU349" s="182"/>
      <c r="MOV349" s="182"/>
      <c r="MOW349" s="182"/>
      <c r="MOX349" s="182"/>
      <c r="MOY349" s="182"/>
      <c r="MOZ349" s="182"/>
      <c r="MPA349" s="182"/>
      <c r="MPB349" s="182"/>
      <c r="MPC349" s="182"/>
      <c r="MPD349" s="182"/>
      <c r="MPE349" s="182"/>
      <c r="MPF349" s="182"/>
      <c r="MPG349" s="182"/>
      <c r="MPH349" s="182"/>
      <c r="MPI349" s="182"/>
      <c r="MPJ349" s="182"/>
      <c r="MPK349" s="182"/>
      <c r="MPL349" s="182"/>
      <c r="MPM349" s="182"/>
      <c r="MPN349" s="182"/>
      <c r="MPO349" s="182"/>
      <c r="MPP349" s="182"/>
      <c r="MPQ349" s="182"/>
      <c r="MPR349" s="182"/>
      <c r="MPS349" s="182"/>
      <c r="MPT349" s="182"/>
      <c r="MPU349" s="182"/>
      <c r="MPV349" s="182"/>
      <c r="MPW349" s="182"/>
      <c r="MPX349" s="182"/>
      <c r="MPY349" s="182"/>
      <c r="MPZ349" s="182"/>
      <c r="MQA349" s="182"/>
      <c r="MQB349" s="182"/>
      <c r="MQC349" s="182"/>
      <c r="MQD349" s="182"/>
      <c r="MQE349" s="182"/>
      <c r="MQF349" s="182"/>
      <c r="MQG349" s="182"/>
      <c r="MQH349" s="182"/>
      <c r="MQI349" s="182"/>
      <c r="MQJ349" s="182"/>
      <c r="MQK349" s="182"/>
      <c r="MQL349" s="182"/>
      <c r="MQM349" s="182"/>
      <c r="MQN349" s="182"/>
      <c r="MQO349" s="182"/>
      <c r="MQP349" s="182"/>
      <c r="MQQ349" s="182"/>
      <c r="MQR349" s="182"/>
      <c r="MQS349" s="182"/>
      <c r="MQT349" s="182"/>
      <c r="MQU349" s="182"/>
      <c r="MQV349" s="182"/>
      <c r="MQW349" s="182"/>
      <c r="MQX349" s="182"/>
      <c r="MQY349" s="182"/>
      <c r="MQZ349" s="182"/>
      <c r="MRA349" s="182"/>
      <c r="MRB349" s="182"/>
      <c r="MRC349" s="182"/>
      <c r="MRD349" s="182"/>
      <c r="MRE349" s="182"/>
      <c r="MRF349" s="182"/>
      <c r="MRG349" s="182"/>
      <c r="MRH349" s="182"/>
      <c r="MRI349" s="182"/>
      <c r="MRJ349" s="182"/>
      <c r="MRK349" s="182"/>
      <c r="MRL349" s="182"/>
      <c r="MRM349" s="182"/>
      <c r="MRN349" s="182"/>
      <c r="MRO349" s="182"/>
      <c r="MRP349" s="182"/>
      <c r="MRQ349" s="182"/>
      <c r="MRR349" s="182"/>
      <c r="MRS349" s="182"/>
      <c r="MRT349" s="182"/>
      <c r="MRU349" s="182"/>
      <c r="MRV349" s="182"/>
      <c r="MRW349" s="182"/>
      <c r="MRX349" s="182"/>
      <c r="MRY349" s="182"/>
      <c r="MRZ349" s="182"/>
      <c r="MSA349" s="182"/>
      <c r="MSB349" s="182"/>
      <c r="MSC349" s="182"/>
      <c r="MSD349" s="182"/>
      <c r="MSE349" s="182"/>
      <c r="MSF349" s="182"/>
      <c r="MSG349" s="182"/>
      <c r="MSH349" s="182"/>
      <c r="MSI349" s="182"/>
      <c r="MSJ349" s="182"/>
      <c r="MSK349" s="182"/>
      <c r="MSL349" s="182"/>
      <c r="MSM349" s="182"/>
      <c r="MSN349" s="182"/>
      <c r="MSO349" s="182"/>
      <c r="MSP349" s="182"/>
      <c r="MSQ349" s="182"/>
      <c r="MSR349" s="182"/>
      <c r="MSS349" s="182"/>
      <c r="MST349" s="182"/>
      <c r="MSU349" s="182"/>
      <c r="MSV349" s="182"/>
      <c r="MSW349" s="182"/>
      <c r="MSX349" s="182"/>
      <c r="MSY349" s="182"/>
      <c r="MSZ349" s="182"/>
      <c r="MTA349" s="182"/>
      <c r="MTB349" s="182"/>
      <c r="MTC349" s="182"/>
      <c r="MTD349" s="182"/>
      <c r="MTE349" s="182"/>
      <c r="MTF349" s="182"/>
      <c r="MTG349" s="182"/>
      <c r="MTH349" s="182"/>
      <c r="MTI349" s="182"/>
      <c r="MTJ349" s="182"/>
      <c r="MTK349" s="182"/>
      <c r="MTL349" s="182"/>
      <c r="MTM349" s="182"/>
      <c r="MTN349" s="182"/>
      <c r="MTO349" s="182"/>
      <c r="MTP349" s="182"/>
      <c r="MTQ349" s="182"/>
      <c r="MTR349" s="182"/>
      <c r="MTS349" s="182"/>
      <c r="MTT349" s="182"/>
      <c r="MTU349" s="182"/>
      <c r="MTV349" s="182"/>
      <c r="MTW349" s="182"/>
      <c r="MTX349" s="182"/>
      <c r="MTY349" s="182"/>
      <c r="MTZ349" s="182"/>
      <c r="MUA349" s="182"/>
      <c r="MUB349" s="182"/>
      <c r="MUC349" s="182"/>
      <c r="MUD349" s="182"/>
      <c r="MUE349" s="182"/>
      <c r="MUF349" s="182"/>
      <c r="MUG349" s="182"/>
      <c r="MUH349" s="182"/>
      <c r="MUI349" s="182"/>
      <c r="MUJ349" s="182"/>
      <c r="MUK349" s="182"/>
      <c r="MUL349" s="182"/>
      <c r="MUM349" s="182"/>
      <c r="MUN349" s="182"/>
      <c r="MUO349" s="182"/>
      <c r="MUP349" s="182"/>
      <c r="MUQ349" s="182"/>
      <c r="MUR349" s="182"/>
      <c r="MUS349" s="182"/>
      <c r="MUT349" s="182"/>
      <c r="MUU349" s="182"/>
      <c r="MUV349" s="182"/>
      <c r="MUW349" s="182"/>
      <c r="MUX349" s="182"/>
      <c r="MUY349" s="182"/>
      <c r="MUZ349" s="182"/>
      <c r="MVA349" s="182"/>
      <c r="MVB349" s="182"/>
      <c r="MVC349" s="182"/>
      <c r="MVD349" s="182"/>
      <c r="MVE349" s="182"/>
      <c r="MVF349" s="182"/>
      <c r="MVG349" s="182"/>
      <c r="MVH349" s="182"/>
      <c r="MVI349" s="182"/>
      <c r="MVJ349" s="182"/>
      <c r="MVK349" s="182"/>
      <c r="MVL349" s="182"/>
      <c r="MVM349" s="182"/>
      <c r="MVN349" s="182"/>
      <c r="MVO349" s="182"/>
      <c r="MVP349" s="182"/>
      <c r="MVQ349" s="182"/>
      <c r="MVR349" s="182"/>
      <c r="MVS349" s="182"/>
      <c r="MVT349" s="182"/>
      <c r="MVU349" s="182"/>
      <c r="MVV349" s="182"/>
      <c r="MVW349" s="182"/>
      <c r="MVX349" s="182"/>
      <c r="MVY349" s="182"/>
      <c r="MVZ349" s="182"/>
      <c r="MWA349" s="182"/>
      <c r="MWB349" s="182"/>
      <c r="MWC349" s="182"/>
      <c r="MWD349" s="182"/>
      <c r="MWE349" s="182"/>
      <c r="MWF349" s="182"/>
      <c r="MWG349" s="182"/>
      <c r="MWH349" s="182"/>
      <c r="MWI349" s="182"/>
      <c r="MWJ349" s="182"/>
      <c r="MWK349" s="182"/>
      <c r="MWL349" s="182"/>
      <c r="MWM349" s="182"/>
      <c r="MWN349" s="182"/>
      <c r="MWO349" s="182"/>
      <c r="MWP349" s="182"/>
      <c r="MWQ349" s="182"/>
      <c r="MWR349" s="182"/>
      <c r="MWS349" s="182"/>
      <c r="MWT349" s="182"/>
      <c r="MWU349" s="182"/>
      <c r="MWV349" s="182"/>
      <c r="MWW349" s="182"/>
      <c r="MWX349" s="182"/>
      <c r="MWY349" s="182"/>
      <c r="MWZ349" s="182"/>
      <c r="MXA349" s="182"/>
      <c r="MXB349" s="182"/>
      <c r="MXC349" s="182"/>
      <c r="MXD349" s="182"/>
      <c r="MXE349" s="182"/>
      <c r="MXF349" s="182"/>
      <c r="MXG349" s="182"/>
      <c r="MXH349" s="182"/>
      <c r="MXI349" s="182"/>
      <c r="MXJ349" s="182"/>
      <c r="MXK349" s="182"/>
      <c r="MXL349" s="182"/>
      <c r="MXM349" s="182"/>
      <c r="MXN349" s="182"/>
      <c r="MXO349" s="182"/>
      <c r="MXP349" s="182"/>
      <c r="MXQ349" s="182"/>
      <c r="MXR349" s="182"/>
      <c r="MXS349" s="182"/>
      <c r="MXT349" s="182"/>
      <c r="MXU349" s="182"/>
      <c r="MXV349" s="182"/>
      <c r="MXW349" s="182"/>
      <c r="MXX349" s="182"/>
      <c r="MXY349" s="182"/>
      <c r="MXZ349" s="182"/>
      <c r="MYA349" s="182"/>
      <c r="MYB349" s="182"/>
      <c r="MYC349" s="182"/>
      <c r="MYD349" s="182"/>
      <c r="MYE349" s="182"/>
      <c r="MYF349" s="182"/>
      <c r="MYG349" s="182"/>
      <c r="MYH349" s="182"/>
      <c r="MYI349" s="182"/>
      <c r="MYJ349" s="182"/>
      <c r="MYK349" s="182"/>
      <c r="MYL349" s="182"/>
      <c r="MYM349" s="182"/>
      <c r="MYN349" s="182"/>
      <c r="MYO349" s="182"/>
      <c r="MYP349" s="182"/>
      <c r="MYQ349" s="182"/>
      <c r="MYR349" s="182"/>
      <c r="MYS349" s="182"/>
      <c r="MYT349" s="182"/>
      <c r="MYU349" s="182"/>
      <c r="MYV349" s="182"/>
      <c r="MYW349" s="182"/>
      <c r="MYX349" s="182"/>
      <c r="MYY349" s="182"/>
      <c r="MYZ349" s="182"/>
      <c r="MZA349" s="182"/>
      <c r="MZB349" s="182"/>
      <c r="MZC349" s="182"/>
      <c r="MZD349" s="182"/>
      <c r="MZE349" s="182"/>
      <c r="MZF349" s="182"/>
      <c r="MZG349" s="182"/>
      <c r="MZH349" s="182"/>
      <c r="MZI349" s="182"/>
      <c r="MZJ349" s="182"/>
      <c r="MZK349" s="182"/>
      <c r="MZL349" s="182"/>
      <c r="MZM349" s="182"/>
      <c r="MZN349" s="182"/>
      <c r="MZO349" s="182"/>
      <c r="MZP349" s="182"/>
      <c r="MZQ349" s="182"/>
      <c r="MZR349" s="182"/>
      <c r="MZS349" s="182"/>
      <c r="MZT349" s="182"/>
      <c r="MZU349" s="182"/>
      <c r="MZV349" s="182"/>
      <c r="MZW349" s="182"/>
      <c r="MZX349" s="182"/>
      <c r="MZY349" s="182"/>
      <c r="MZZ349" s="182"/>
      <c r="NAA349" s="182"/>
      <c r="NAB349" s="182"/>
      <c r="NAC349" s="182"/>
      <c r="NAD349" s="182"/>
      <c r="NAE349" s="182"/>
      <c r="NAF349" s="182"/>
      <c r="NAG349" s="182"/>
      <c r="NAH349" s="182"/>
      <c r="NAI349" s="182"/>
      <c r="NAJ349" s="182"/>
      <c r="NAK349" s="182"/>
      <c r="NAL349" s="182"/>
      <c r="NAM349" s="182"/>
      <c r="NAN349" s="182"/>
      <c r="NAO349" s="182"/>
      <c r="NAP349" s="182"/>
      <c r="NAQ349" s="182"/>
      <c r="NAR349" s="182"/>
      <c r="NAS349" s="182"/>
      <c r="NAT349" s="182"/>
      <c r="NAU349" s="182"/>
      <c r="NAV349" s="182"/>
      <c r="NAW349" s="182"/>
      <c r="NAX349" s="182"/>
      <c r="NAY349" s="182"/>
      <c r="NAZ349" s="182"/>
      <c r="NBA349" s="182"/>
      <c r="NBB349" s="182"/>
      <c r="NBC349" s="182"/>
      <c r="NBD349" s="182"/>
      <c r="NBE349" s="182"/>
      <c r="NBF349" s="182"/>
      <c r="NBG349" s="182"/>
      <c r="NBH349" s="182"/>
      <c r="NBI349" s="182"/>
      <c r="NBJ349" s="182"/>
      <c r="NBK349" s="182"/>
      <c r="NBL349" s="182"/>
      <c r="NBM349" s="182"/>
      <c r="NBN349" s="182"/>
      <c r="NBO349" s="182"/>
      <c r="NBP349" s="182"/>
      <c r="NBQ349" s="182"/>
      <c r="NBR349" s="182"/>
      <c r="NBS349" s="182"/>
      <c r="NBT349" s="182"/>
      <c r="NBU349" s="182"/>
      <c r="NBV349" s="182"/>
      <c r="NBW349" s="182"/>
      <c r="NBX349" s="182"/>
      <c r="NBY349" s="182"/>
      <c r="NBZ349" s="182"/>
      <c r="NCA349" s="182"/>
      <c r="NCB349" s="182"/>
      <c r="NCC349" s="182"/>
      <c r="NCD349" s="182"/>
      <c r="NCE349" s="182"/>
      <c r="NCF349" s="182"/>
      <c r="NCG349" s="182"/>
      <c r="NCH349" s="182"/>
      <c r="NCI349" s="182"/>
      <c r="NCJ349" s="182"/>
      <c r="NCK349" s="182"/>
      <c r="NCL349" s="182"/>
      <c r="NCM349" s="182"/>
      <c r="NCN349" s="182"/>
      <c r="NCO349" s="182"/>
      <c r="NCP349" s="182"/>
      <c r="NCQ349" s="182"/>
      <c r="NCR349" s="182"/>
      <c r="NCS349" s="182"/>
      <c r="NCT349" s="182"/>
      <c r="NCU349" s="182"/>
      <c r="NCV349" s="182"/>
      <c r="NCW349" s="182"/>
      <c r="NCX349" s="182"/>
      <c r="NCY349" s="182"/>
      <c r="NCZ349" s="182"/>
      <c r="NDA349" s="182"/>
      <c r="NDB349" s="182"/>
      <c r="NDC349" s="182"/>
      <c r="NDD349" s="182"/>
      <c r="NDE349" s="182"/>
      <c r="NDF349" s="182"/>
      <c r="NDG349" s="182"/>
      <c r="NDH349" s="182"/>
      <c r="NDI349" s="182"/>
      <c r="NDJ349" s="182"/>
      <c r="NDK349" s="182"/>
      <c r="NDL349" s="182"/>
      <c r="NDM349" s="182"/>
      <c r="NDN349" s="182"/>
      <c r="NDO349" s="182"/>
      <c r="NDP349" s="182"/>
      <c r="NDQ349" s="182"/>
      <c r="NDR349" s="182"/>
      <c r="NDS349" s="182"/>
      <c r="NDT349" s="182"/>
      <c r="NDU349" s="182"/>
      <c r="NDV349" s="182"/>
      <c r="NDW349" s="182"/>
      <c r="NDX349" s="182"/>
      <c r="NDY349" s="182"/>
      <c r="NDZ349" s="182"/>
      <c r="NEA349" s="182"/>
      <c r="NEB349" s="182"/>
      <c r="NEC349" s="182"/>
      <c r="NED349" s="182"/>
      <c r="NEE349" s="182"/>
      <c r="NEF349" s="182"/>
      <c r="NEG349" s="182"/>
      <c r="NEH349" s="182"/>
      <c r="NEI349" s="182"/>
      <c r="NEJ349" s="182"/>
      <c r="NEK349" s="182"/>
      <c r="NEL349" s="182"/>
      <c r="NEM349" s="182"/>
      <c r="NEN349" s="182"/>
      <c r="NEO349" s="182"/>
      <c r="NEP349" s="182"/>
      <c r="NEQ349" s="182"/>
      <c r="NER349" s="182"/>
      <c r="NES349" s="182"/>
      <c r="NET349" s="182"/>
      <c r="NEU349" s="182"/>
      <c r="NEV349" s="182"/>
      <c r="NEW349" s="182"/>
      <c r="NEX349" s="182"/>
      <c r="NEY349" s="182"/>
      <c r="NEZ349" s="182"/>
      <c r="NFA349" s="182"/>
      <c r="NFB349" s="182"/>
      <c r="NFC349" s="182"/>
      <c r="NFD349" s="182"/>
      <c r="NFE349" s="182"/>
      <c r="NFF349" s="182"/>
      <c r="NFG349" s="182"/>
      <c r="NFH349" s="182"/>
      <c r="NFI349" s="182"/>
      <c r="NFJ349" s="182"/>
      <c r="NFK349" s="182"/>
      <c r="NFL349" s="182"/>
      <c r="NFM349" s="182"/>
      <c r="NFN349" s="182"/>
      <c r="NFO349" s="182"/>
      <c r="NFP349" s="182"/>
      <c r="NFQ349" s="182"/>
      <c r="NFR349" s="182"/>
      <c r="NFS349" s="182"/>
      <c r="NFT349" s="182"/>
      <c r="NFU349" s="182"/>
      <c r="NFV349" s="182"/>
      <c r="NFW349" s="182"/>
      <c r="NFX349" s="182"/>
      <c r="NFY349" s="182"/>
      <c r="NFZ349" s="182"/>
      <c r="NGA349" s="182"/>
      <c r="NGB349" s="182"/>
      <c r="NGC349" s="182"/>
      <c r="NGD349" s="182"/>
      <c r="NGE349" s="182"/>
      <c r="NGF349" s="182"/>
      <c r="NGG349" s="182"/>
      <c r="NGH349" s="182"/>
      <c r="NGI349" s="182"/>
      <c r="NGJ349" s="182"/>
      <c r="NGK349" s="182"/>
      <c r="NGL349" s="182"/>
      <c r="NGM349" s="182"/>
      <c r="NGN349" s="182"/>
      <c r="NGO349" s="182"/>
      <c r="NGP349" s="182"/>
      <c r="NGQ349" s="182"/>
      <c r="NGR349" s="182"/>
      <c r="NGS349" s="182"/>
      <c r="NGT349" s="182"/>
      <c r="NGU349" s="182"/>
      <c r="NGV349" s="182"/>
      <c r="NGW349" s="182"/>
      <c r="NGX349" s="182"/>
      <c r="NGY349" s="182"/>
      <c r="NGZ349" s="182"/>
      <c r="NHA349" s="182"/>
      <c r="NHB349" s="182"/>
      <c r="NHC349" s="182"/>
      <c r="NHD349" s="182"/>
      <c r="NHE349" s="182"/>
      <c r="NHF349" s="182"/>
      <c r="NHG349" s="182"/>
      <c r="NHH349" s="182"/>
      <c r="NHI349" s="182"/>
      <c r="NHJ349" s="182"/>
      <c r="NHK349" s="182"/>
      <c r="NHL349" s="182"/>
      <c r="NHM349" s="182"/>
      <c r="NHN349" s="182"/>
      <c r="NHO349" s="182"/>
      <c r="NHP349" s="182"/>
      <c r="NHQ349" s="182"/>
      <c r="NHR349" s="182"/>
      <c r="NHS349" s="182"/>
      <c r="NHT349" s="182"/>
      <c r="NHU349" s="182"/>
      <c r="NHV349" s="182"/>
      <c r="NHW349" s="182"/>
      <c r="NHX349" s="182"/>
      <c r="NHY349" s="182"/>
      <c r="NHZ349" s="182"/>
      <c r="NIA349" s="182"/>
      <c r="NIB349" s="182"/>
      <c r="NIC349" s="182"/>
      <c r="NID349" s="182"/>
      <c r="NIE349" s="182"/>
      <c r="NIF349" s="182"/>
      <c r="NIG349" s="182"/>
      <c r="NIH349" s="182"/>
      <c r="NII349" s="182"/>
      <c r="NIJ349" s="182"/>
      <c r="NIK349" s="182"/>
      <c r="NIL349" s="182"/>
      <c r="NIM349" s="182"/>
      <c r="NIN349" s="182"/>
      <c r="NIO349" s="182"/>
      <c r="NIP349" s="182"/>
      <c r="NIQ349" s="182"/>
      <c r="NIR349" s="182"/>
      <c r="NIS349" s="182"/>
      <c r="NIT349" s="182"/>
      <c r="NIU349" s="182"/>
      <c r="NIV349" s="182"/>
      <c r="NIW349" s="182"/>
      <c r="NIX349" s="182"/>
      <c r="NIY349" s="182"/>
      <c r="NIZ349" s="182"/>
      <c r="NJA349" s="182"/>
      <c r="NJB349" s="182"/>
      <c r="NJC349" s="182"/>
      <c r="NJD349" s="182"/>
      <c r="NJE349" s="182"/>
      <c r="NJF349" s="182"/>
      <c r="NJG349" s="182"/>
      <c r="NJH349" s="182"/>
      <c r="NJI349" s="182"/>
      <c r="NJJ349" s="182"/>
      <c r="NJK349" s="182"/>
      <c r="NJL349" s="182"/>
      <c r="NJM349" s="182"/>
      <c r="NJN349" s="182"/>
      <c r="NJO349" s="182"/>
      <c r="NJP349" s="182"/>
      <c r="NJQ349" s="182"/>
      <c r="NJR349" s="182"/>
      <c r="NJS349" s="182"/>
      <c r="NJT349" s="182"/>
      <c r="NJU349" s="182"/>
      <c r="NJV349" s="182"/>
      <c r="NJW349" s="182"/>
      <c r="NJX349" s="182"/>
      <c r="NJY349" s="182"/>
      <c r="NJZ349" s="182"/>
      <c r="NKA349" s="182"/>
      <c r="NKB349" s="182"/>
      <c r="NKC349" s="182"/>
      <c r="NKD349" s="182"/>
      <c r="NKE349" s="182"/>
      <c r="NKF349" s="182"/>
      <c r="NKG349" s="182"/>
      <c r="NKH349" s="182"/>
      <c r="NKI349" s="182"/>
      <c r="NKJ349" s="182"/>
      <c r="NKK349" s="182"/>
      <c r="NKL349" s="182"/>
      <c r="NKM349" s="182"/>
      <c r="NKN349" s="182"/>
      <c r="NKO349" s="182"/>
      <c r="NKP349" s="182"/>
      <c r="NKQ349" s="182"/>
      <c r="NKR349" s="182"/>
      <c r="NKS349" s="182"/>
      <c r="NKT349" s="182"/>
      <c r="NKU349" s="182"/>
      <c r="NKV349" s="182"/>
      <c r="NKW349" s="182"/>
      <c r="NKX349" s="182"/>
      <c r="NKY349" s="182"/>
      <c r="NKZ349" s="182"/>
      <c r="NLA349" s="182"/>
      <c r="NLB349" s="182"/>
      <c r="NLC349" s="182"/>
      <c r="NLD349" s="182"/>
      <c r="NLE349" s="182"/>
      <c r="NLF349" s="182"/>
      <c r="NLG349" s="182"/>
      <c r="NLH349" s="182"/>
      <c r="NLI349" s="182"/>
      <c r="NLJ349" s="182"/>
      <c r="NLK349" s="182"/>
      <c r="NLL349" s="182"/>
      <c r="NLM349" s="182"/>
      <c r="NLN349" s="182"/>
      <c r="NLO349" s="182"/>
      <c r="NLP349" s="182"/>
      <c r="NLQ349" s="182"/>
      <c r="NLR349" s="182"/>
      <c r="NLS349" s="182"/>
      <c r="NLT349" s="182"/>
      <c r="NLU349" s="182"/>
      <c r="NLV349" s="182"/>
      <c r="NLW349" s="182"/>
      <c r="NLX349" s="182"/>
      <c r="NLY349" s="182"/>
      <c r="NLZ349" s="182"/>
      <c r="NMA349" s="182"/>
      <c r="NMB349" s="182"/>
      <c r="NMC349" s="182"/>
      <c r="NMD349" s="182"/>
      <c r="NME349" s="182"/>
      <c r="NMF349" s="182"/>
      <c r="NMG349" s="182"/>
      <c r="NMH349" s="182"/>
      <c r="NMI349" s="182"/>
      <c r="NMJ349" s="182"/>
      <c r="NMK349" s="182"/>
      <c r="NML349" s="182"/>
      <c r="NMM349" s="182"/>
      <c r="NMN349" s="182"/>
      <c r="NMO349" s="182"/>
      <c r="NMP349" s="182"/>
      <c r="NMQ349" s="182"/>
      <c r="NMR349" s="182"/>
      <c r="NMS349" s="182"/>
      <c r="NMT349" s="182"/>
      <c r="NMU349" s="182"/>
      <c r="NMV349" s="182"/>
      <c r="NMW349" s="182"/>
      <c r="NMX349" s="182"/>
      <c r="NMY349" s="182"/>
      <c r="NMZ349" s="182"/>
      <c r="NNA349" s="182"/>
      <c r="NNB349" s="182"/>
      <c r="NNC349" s="182"/>
      <c r="NND349" s="182"/>
      <c r="NNE349" s="182"/>
      <c r="NNF349" s="182"/>
      <c r="NNG349" s="182"/>
      <c r="NNH349" s="182"/>
      <c r="NNI349" s="182"/>
      <c r="NNJ349" s="182"/>
      <c r="NNK349" s="182"/>
      <c r="NNL349" s="182"/>
      <c r="NNM349" s="182"/>
      <c r="NNN349" s="182"/>
      <c r="NNO349" s="182"/>
      <c r="NNP349" s="182"/>
      <c r="NNQ349" s="182"/>
      <c r="NNR349" s="182"/>
      <c r="NNS349" s="182"/>
      <c r="NNT349" s="182"/>
      <c r="NNU349" s="182"/>
      <c r="NNV349" s="182"/>
      <c r="NNW349" s="182"/>
      <c r="NNX349" s="182"/>
      <c r="NNY349" s="182"/>
      <c r="NNZ349" s="182"/>
      <c r="NOA349" s="182"/>
      <c r="NOB349" s="182"/>
      <c r="NOC349" s="182"/>
      <c r="NOD349" s="182"/>
      <c r="NOE349" s="182"/>
      <c r="NOF349" s="182"/>
      <c r="NOG349" s="182"/>
      <c r="NOH349" s="182"/>
      <c r="NOI349" s="182"/>
      <c r="NOJ349" s="182"/>
      <c r="NOK349" s="182"/>
      <c r="NOL349" s="182"/>
      <c r="NOM349" s="182"/>
      <c r="NON349" s="182"/>
      <c r="NOO349" s="182"/>
      <c r="NOP349" s="182"/>
      <c r="NOQ349" s="182"/>
      <c r="NOR349" s="182"/>
      <c r="NOS349" s="182"/>
      <c r="NOT349" s="182"/>
      <c r="NOU349" s="182"/>
      <c r="NOV349" s="182"/>
      <c r="NOW349" s="182"/>
      <c r="NOX349" s="182"/>
      <c r="NOY349" s="182"/>
      <c r="NOZ349" s="182"/>
      <c r="NPA349" s="182"/>
      <c r="NPB349" s="182"/>
      <c r="NPC349" s="182"/>
      <c r="NPD349" s="182"/>
      <c r="NPE349" s="182"/>
      <c r="NPF349" s="182"/>
      <c r="NPG349" s="182"/>
      <c r="NPH349" s="182"/>
      <c r="NPI349" s="182"/>
      <c r="NPJ349" s="182"/>
      <c r="NPK349" s="182"/>
      <c r="NPL349" s="182"/>
      <c r="NPM349" s="182"/>
      <c r="NPN349" s="182"/>
      <c r="NPO349" s="182"/>
      <c r="NPP349" s="182"/>
      <c r="NPQ349" s="182"/>
      <c r="NPR349" s="182"/>
      <c r="NPS349" s="182"/>
      <c r="NPT349" s="182"/>
      <c r="NPU349" s="182"/>
      <c r="NPV349" s="182"/>
      <c r="NPW349" s="182"/>
      <c r="NPX349" s="182"/>
      <c r="NPY349" s="182"/>
      <c r="NPZ349" s="182"/>
      <c r="NQA349" s="182"/>
      <c r="NQB349" s="182"/>
      <c r="NQC349" s="182"/>
      <c r="NQD349" s="182"/>
      <c r="NQE349" s="182"/>
      <c r="NQF349" s="182"/>
      <c r="NQG349" s="182"/>
      <c r="NQH349" s="182"/>
      <c r="NQI349" s="182"/>
      <c r="NQJ349" s="182"/>
      <c r="NQK349" s="182"/>
      <c r="NQL349" s="182"/>
      <c r="NQM349" s="182"/>
      <c r="NQN349" s="182"/>
      <c r="NQO349" s="182"/>
      <c r="NQP349" s="182"/>
      <c r="NQQ349" s="182"/>
      <c r="NQR349" s="182"/>
      <c r="NQS349" s="182"/>
      <c r="NQT349" s="182"/>
      <c r="NQU349" s="182"/>
      <c r="NQV349" s="182"/>
      <c r="NQW349" s="182"/>
      <c r="NQX349" s="182"/>
      <c r="NQY349" s="182"/>
      <c r="NQZ349" s="182"/>
      <c r="NRA349" s="182"/>
      <c r="NRB349" s="182"/>
      <c r="NRC349" s="182"/>
      <c r="NRD349" s="182"/>
      <c r="NRE349" s="182"/>
      <c r="NRF349" s="182"/>
      <c r="NRG349" s="182"/>
      <c r="NRH349" s="182"/>
      <c r="NRI349" s="182"/>
      <c r="NRJ349" s="182"/>
      <c r="NRK349" s="182"/>
      <c r="NRL349" s="182"/>
      <c r="NRM349" s="182"/>
      <c r="NRN349" s="182"/>
      <c r="NRO349" s="182"/>
      <c r="NRP349" s="182"/>
      <c r="NRQ349" s="182"/>
      <c r="NRR349" s="182"/>
      <c r="NRS349" s="182"/>
      <c r="NRT349" s="182"/>
      <c r="NRU349" s="182"/>
      <c r="NRV349" s="182"/>
      <c r="NRW349" s="182"/>
      <c r="NRX349" s="182"/>
      <c r="NRY349" s="182"/>
      <c r="NRZ349" s="182"/>
      <c r="NSA349" s="182"/>
      <c r="NSB349" s="182"/>
      <c r="NSC349" s="182"/>
      <c r="NSD349" s="182"/>
      <c r="NSE349" s="182"/>
      <c r="NSF349" s="182"/>
      <c r="NSG349" s="182"/>
      <c r="NSH349" s="182"/>
      <c r="NSI349" s="182"/>
      <c r="NSJ349" s="182"/>
      <c r="NSK349" s="182"/>
      <c r="NSL349" s="182"/>
      <c r="NSM349" s="182"/>
      <c r="NSN349" s="182"/>
      <c r="NSO349" s="182"/>
      <c r="NSP349" s="182"/>
      <c r="NSQ349" s="182"/>
      <c r="NSR349" s="182"/>
      <c r="NSS349" s="182"/>
      <c r="NST349" s="182"/>
      <c r="NSU349" s="182"/>
      <c r="NSV349" s="182"/>
      <c r="NSW349" s="182"/>
      <c r="NSX349" s="182"/>
      <c r="NSY349" s="182"/>
      <c r="NSZ349" s="182"/>
      <c r="NTA349" s="182"/>
      <c r="NTB349" s="182"/>
      <c r="NTC349" s="182"/>
      <c r="NTD349" s="182"/>
      <c r="NTE349" s="182"/>
      <c r="NTF349" s="182"/>
      <c r="NTG349" s="182"/>
      <c r="NTH349" s="182"/>
      <c r="NTI349" s="182"/>
      <c r="NTJ349" s="182"/>
      <c r="NTK349" s="182"/>
      <c r="NTL349" s="182"/>
      <c r="NTM349" s="182"/>
      <c r="NTN349" s="182"/>
      <c r="NTO349" s="182"/>
      <c r="NTP349" s="182"/>
      <c r="NTQ349" s="182"/>
      <c r="NTR349" s="182"/>
      <c r="NTS349" s="182"/>
      <c r="NTT349" s="182"/>
      <c r="NTU349" s="182"/>
      <c r="NTV349" s="182"/>
      <c r="NTW349" s="182"/>
      <c r="NTX349" s="182"/>
      <c r="NTY349" s="182"/>
      <c r="NTZ349" s="182"/>
      <c r="NUA349" s="182"/>
      <c r="NUB349" s="182"/>
      <c r="NUC349" s="182"/>
      <c r="NUD349" s="182"/>
      <c r="NUE349" s="182"/>
      <c r="NUF349" s="182"/>
      <c r="NUG349" s="182"/>
      <c r="NUH349" s="182"/>
      <c r="NUI349" s="182"/>
      <c r="NUJ349" s="182"/>
      <c r="NUK349" s="182"/>
      <c r="NUL349" s="182"/>
      <c r="NUM349" s="182"/>
      <c r="NUN349" s="182"/>
      <c r="NUO349" s="182"/>
      <c r="NUP349" s="182"/>
      <c r="NUQ349" s="182"/>
      <c r="NUR349" s="182"/>
      <c r="NUS349" s="182"/>
      <c r="NUT349" s="182"/>
      <c r="NUU349" s="182"/>
      <c r="NUV349" s="182"/>
      <c r="NUW349" s="182"/>
      <c r="NUX349" s="182"/>
      <c r="NUY349" s="182"/>
      <c r="NUZ349" s="182"/>
      <c r="NVA349" s="182"/>
      <c r="NVB349" s="182"/>
      <c r="NVC349" s="182"/>
      <c r="NVD349" s="182"/>
      <c r="NVE349" s="182"/>
      <c r="NVF349" s="182"/>
      <c r="NVG349" s="182"/>
      <c r="NVH349" s="182"/>
      <c r="NVI349" s="182"/>
      <c r="NVJ349" s="182"/>
      <c r="NVK349" s="182"/>
      <c r="NVL349" s="182"/>
      <c r="NVM349" s="182"/>
      <c r="NVN349" s="182"/>
      <c r="NVO349" s="182"/>
      <c r="NVP349" s="182"/>
      <c r="NVQ349" s="182"/>
      <c r="NVR349" s="182"/>
      <c r="NVS349" s="182"/>
      <c r="NVT349" s="182"/>
      <c r="NVU349" s="182"/>
      <c r="NVV349" s="182"/>
      <c r="NVW349" s="182"/>
      <c r="NVX349" s="182"/>
      <c r="NVY349" s="182"/>
      <c r="NVZ349" s="182"/>
      <c r="NWA349" s="182"/>
      <c r="NWB349" s="182"/>
      <c r="NWC349" s="182"/>
      <c r="NWD349" s="182"/>
      <c r="NWE349" s="182"/>
      <c r="NWF349" s="182"/>
      <c r="NWG349" s="182"/>
      <c r="NWH349" s="182"/>
      <c r="NWI349" s="182"/>
      <c r="NWJ349" s="182"/>
      <c r="NWK349" s="182"/>
      <c r="NWL349" s="182"/>
      <c r="NWM349" s="182"/>
      <c r="NWN349" s="182"/>
      <c r="NWO349" s="182"/>
      <c r="NWP349" s="182"/>
      <c r="NWQ349" s="182"/>
      <c r="NWR349" s="182"/>
      <c r="NWS349" s="182"/>
      <c r="NWT349" s="182"/>
      <c r="NWU349" s="182"/>
      <c r="NWV349" s="182"/>
      <c r="NWW349" s="182"/>
      <c r="NWX349" s="182"/>
      <c r="NWY349" s="182"/>
      <c r="NWZ349" s="182"/>
      <c r="NXA349" s="182"/>
      <c r="NXB349" s="182"/>
      <c r="NXC349" s="182"/>
      <c r="NXD349" s="182"/>
      <c r="NXE349" s="182"/>
      <c r="NXF349" s="182"/>
      <c r="NXG349" s="182"/>
      <c r="NXH349" s="182"/>
      <c r="NXI349" s="182"/>
      <c r="NXJ349" s="182"/>
      <c r="NXK349" s="182"/>
      <c r="NXL349" s="182"/>
      <c r="NXM349" s="182"/>
      <c r="NXN349" s="182"/>
      <c r="NXO349" s="182"/>
      <c r="NXP349" s="182"/>
      <c r="NXQ349" s="182"/>
      <c r="NXR349" s="182"/>
      <c r="NXS349" s="182"/>
      <c r="NXT349" s="182"/>
      <c r="NXU349" s="182"/>
      <c r="NXV349" s="182"/>
      <c r="NXW349" s="182"/>
      <c r="NXX349" s="182"/>
      <c r="NXY349" s="182"/>
      <c r="NXZ349" s="182"/>
      <c r="NYA349" s="182"/>
      <c r="NYB349" s="182"/>
      <c r="NYC349" s="182"/>
      <c r="NYD349" s="182"/>
      <c r="NYE349" s="182"/>
      <c r="NYF349" s="182"/>
      <c r="NYG349" s="182"/>
      <c r="NYH349" s="182"/>
      <c r="NYI349" s="182"/>
      <c r="NYJ349" s="182"/>
      <c r="NYK349" s="182"/>
      <c r="NYL349" s="182"/>
      <c r="NYM349" s="182"/>
      <c r="NYN349" s="182"/>
      <c r="NYO349" s="182"/>
      <c r="NYP349" s="182"/>
      <c r="NYQ349" s="182"/>
      <c r="NYR349" s="182"/>
      <c r="NYS349" s="182"/>
      <c r="NYT349" s="182"/>
      <c r="NYU349" s="182"/>
      <c r="NYV349" s="182"/>
      <c r="NYW349" s="182"/>
      <c r="NYX349" s="182"/>
      <c r="NYY349" s="182"/>
      <c r="NYZ349" s="182"/>
      <c r="NZA349" s="182"/>
      <c r="NZB349" s="182"/>
      <c r="NZC349" s="182"/>
      <c r="NZD349" s="182"/>
      <c r="NZE349" s="182"/>
      <c r="NZF349" s="182"/>
      <c r="NZG349" s="182"/>
      <c r="NZH349" s="182"/>
      <c r="NZI349" s="182"/>
      <c r="NZJ349" s="182"/>
      <c r="NZK349" s="182"/>
      <c r="NZL349" s="182"/>
      <c r="NZM349" s="182"/>
      <c r="NZN349" s="182"/>
      <c r="NZO349" s="182"/>
      <c r="NZP349" s="182"/>
      <c r="NZQ349" s="182"/>
      <c r="NZR349" s="182"/>
      <c r="NZS349" s="182"/>
      <c r="NZT349" s="182"/>
      <c r="NZU349" s="182"/>
      <c r="NZV349" s="182"/>
      <c r="NZW349" s="182"/>
      <c r="NZX349" s="182"/>
      <c r="NZY349" s="182"/>
      <c r="NZZ349" s="182"/>
      <c r="OAA349" s="182"/>
      <c r="OAB349" s="182"/>
      <c r="OAC349" s="182"/>
      <c r="OAD349" s="182"/>
      <c r="OAE349" s="182"/>
      <c r="OAF349" s="182"/>
      <c r="OAG349" s="182"/>
      <c r="OAH349" s="182"/>
      <c r="OAI349" s="182"/>
      <c r="OAJ349" s="182"/>
      <c r="OAK349" s="182"/>
      <c r="OAL349" s="182"/>
      <c r="OAM349" s="182"/>
      <c r="OAN349" s="182"/>
      <c r="OAO349" s="182"/>
      <c r="OAP349" s="182"/>
      <c r="OAQ349" s="182"/>
      <c r="OAR349" s="182"/>
      <c r="OAS349" s="182"/>
      <c r="OAT349" s="182"/>
      <c r="OAU349" s="182"/>
      <c r="OAV349" s="182"/>
      <c r="OAW349" s="182"/>
      <c r="OAX349" s="182"/>
      <c r="OAY349" s="182"/>
      <c r="OAZ349" s="182"/>
      <c r="OBA349" s="182"/>
      <c r="OBB349" s="182"/>
      <c r="OBC349" s="182"/>
      <c r="OBD349" s="182"/>
      <c r="OBE349" s="182"/>
      <c r="OBF349" s="182"/>
      <c r="OBG349" s="182"/>
      <c r="OBH349" s="182"/>
      <c r="OBI349" s="182"/>
      <c r="OBJ349" s="182"/>
      <c r="OBK349" s="182"/>
      <c r="OBL349" s="182"/>
      <c r="OBM349" s="182"/>
      <c r="OBN349" s="182"/>
      <c r="OBO349" s="182"/>
      <c r="OBP349" s="182"/>
      <c r="OBQ349" s="182"/>
      <c r="OBR349" s="182"/>
      <c r="OBS349" s="182"/>
      <c r="OBT349" s="182"/>
      <c r="OBU349" s="182"/>
      <c r="OBV349" s="182"/>
      <c r="OBW349" s="182"/>
      <c r="OBX349" s="182"/>
      <c r="OBY349" s="182"/>
      <c r="OBZ349" s="182"/>
      <c r="OCA349" s="182"/>
      <c r="OCB349" s="182"/>
      <c r="OCC349" s="182"/>
      <c r="OCD349" s="182"/>
      <c r="OCE349" s="182"/>
      <c r="OCF349" s="182"/>
      <c r="OCG349" s="182"/>
      <c r="OCH349" s="182"/>
      <c r="OCI349" s="182"/>
      <c r="OCJ349" s="182"/>
      <c r="OCK349" s="182"/>
      <c r="OCL349" s="182"/>
      <c r="OCM349" s="182"/>
      <c r="OCN349" s="182"/>
      <c r="OCO349" s="182"/>
      <c r="OCP349" s="182"/>
      <c r="OCQ349" s="182"/>
      <c r="OCR349" s="182"/>
      <c r="OCS349" s="182"/>
      <c r="OCT349" s="182"/>
      <c r="OCU349" s="182"/>
      <c r="OCV349" s="182"/>
      <c r="OCW349" s="182"/>
      <c r="OCX349" s="182"/>
      <c r="OCY349" s="182"/>
      <c r="OCZ349" s="182"/>
      <c r="ODA349" s="182"/>
      <c r="ODB349" s="182"/>
      <c r="ODC349" s="182"/>
      <c r="ODD349" s="182"/>
      <c r="ODE349" s="182"/>
      <c r="ODF349" s="182"/>
      <c r="ODG349" s="182"/>
      <c r="ODH349" s="182"/>
      <c r="ODI349" s="182"/>
      <c r="ODJ349" s="182"/>
      <c r="ODK349" s="182"/>
      <c r="ODL349" s="182"/>
      <c r="ODM349" s="182"/>
      <c r="ODN349" s="182"/>
      <c r="ODO349" s="182"/>
      <c r="ODP349" s="182"/>
      <c r="ODQ349" s="182"/>
      <c r="ODR349" s="182"/>
      <c r="ODS349" s="182"/>
      <c r="ODT349" s="182"/>
      <c r="ODU349" s="182"/>
      <c r="ODV349" s="182"/>
      <c r="ODW349" s="182"/>
      <c r="ODX349" s="182"/>
      <c r="ODY349" s="182"/>
      <c r="ODZ349" s="182"/>
      <c r="OEA349" s="182"/>
      <c r="OEB349" s="182"/>
      <c r="OEC349" s="182"/>
      <c r="OED349" s="182"/>
      <c r="OEE349" s="182"/>
      <c r="OEF349" s="182"/>
      <c r="OEG349" s="182"/>
      <c r="OEH349" s="182"/>
      <c r="OEI349" s="182"/>
      <c r="OEJ349" s="182"/>
      <c r="OEK349" s="182"/>
      <c r="OEL349" s="182"/>
      <c r="OEM349" s="182"/>
      <c r="OEN349" s="182"/>
      <c r="OEO349" s="182"/>
      <c r="OEP349" s="182"/>
      <c r="OEQ349" s="182"/>
      <c r="OER349" s="182"/>
      <c r="OES349" s="182"/>
      <c r="OET349" s="182"/>
      <c r="OEU349" s="182"/>
      <c r="OEV349" s="182"/>
      <c r="OEW349" s="182"/>
      <c r="OEX349" s="182"/>
      <c r="OEY349" s="182"/>
      <c r="OEZ349" s="182"/>
      <c r="OFA349" s="182"/>
      <c r="OFB349" s="182"/>
      <c r="OFC349" s="182"/>
      <c r="OFD349" s="182"/>
      <c r="OFE349" s="182"/>
      <c r="OFF349" s="182"/>
      <c r="OFG349" s="182"/>
      <c r="OFH349" s="182"/>
      <c r="OFI349" s="182"/>
      <c r="OFJ349" s="182"/>
      <c r="OFK349" s="182"/>
      <c r="OFL349" s="182"/>
      <c r="OFM349" s="182"/>
      <c r="OFN349" s="182"/>
      <c r="OFO349" s="182"/>
      <c r="OFP349" s="182"/>
      <c r="OFQ349" s="182"/>
      <c r="OFR349" s="182"/>
      <c r="OFS349" s="182"/>
      <c r="OFT349" s="182"/>
      <c r="OFU349" s="182"/>
      <c r="OFV349" s="182"/>
      <c r="OFW349" s="182"/>
      <c r="OFX349" s="182"/>
      <c r="OFY349" s="182"/>
      <c r="OFZ349" s="182"/>
      <c r="OGA349" s="182"/>
      <c r="OGB349" s="182"/>
      <c r="OGC349" s="182"/>
      <c r="OGD349" s="182"/>
      <c r="OGE349" s="182"/>
      <c r="OGF349" s="182"/>
      <c r="OGG349" s="182"/>
      <c r="OGH349" s="182"/>
      <c r="OGI349" s="182"/>
      <c r="OGJ349" s="182"/>
      <c r="OGK349" s="182"/>
      <c r="OGL349" s="182"/>
      <c r="OGM349" s="182"/>
      <c r="OGN349" s="182"/>
      <c r="OGO349" s="182"/>
      <c r="OGP349" s="182"/>
      <c r="OGQ349" s="182"/>
      <c r="OGR349" s="182"/>
      <c r="OGS349" s="182"/>
      <c r="OGT349" s="182"/>
      <c r="OGU349" s="182"/>
      <c r="OGV349" s="182"/>
      <c r="OGW349" s="182"/>
      <c r="OGX349" s="182"/>
      <c r="OGY349" s="182"/>
      <c r="OGZ349" s="182"/>
      <c r="OHA349" s="182"/>
      <c r="OHB349" s="182"/>
      <c r="OHC349" s="182"/>
      <c r="OHD349" s="182"/>
      <c r="OHE349" s="182"/>
      <c r="OHF349" s="182"/>
      <c r="OHG349" s="182"/>
      <c r="OHH349" s="182"/>
      <c r="OHI349" s="182"/>
      <c r="OHJ349" s="182"/>
      <c r="OHK349" s="182"/>
      <c r="OHL349" s="182"/>
      <c r="OHM349" s="182"/>
      <c r="OHN349" s="182"/>
      <c r="OHO349" s="182"/>
      <c r="OHP349" s="182"/>
      <c r="OHQ349" s="182"/>
      <c r="OHR349" s="182"/>
      <c r="OHS349" s="182"/>
      <c r="OHT349" s="182"/>
      <c r="OHU349" s="182"/>
      <c r="OHV349" s="182"/>
      <c r="OHW349" s="182"/>
      <c r="OHX349" s="182"/>
      <c r="OHY349" s="182"/>
      <c r="OHZ349" s="182"/>
      <c r="OIA349" s="182"/>
      <c r="OIB349" s="182"/>
      <c r="OIC349" s="182"/>
      <c r="OID349" s="182"/>
      <c r="OIE349" s="182"/>
      <c r="OIF349" s="182"/>
      <c r="OIG349" s="182"/>
      <c r="OIH349" s="182"/>
      <c r="OII349" s="182"/>
      <c r="OIJ349" s="182"/>
      <c r="OIK349" s="182"/>
      <c r="OIL349" s="182"/>
      <c r="OIM349" s="182"/>
      <c r="OIN349" s="182"/>
      <c r="OIO349" s="182"/>
      <c r="OIP349" s="182"/>
      <c r="OIQ349" s="182"/>
      <c r="OIR349" s="182"/>
      <c r="OIS349" s="182"/>
      <c r="OIT349" s="182"/>
      <c r="OIU349" s="182"/>
      <c r="OIV349" s="182"/>
      <c r="OIW349" s="182"/>
      <c r="OIX349" s="182"/>
      <c r="OIY349" s="182"/>
      <c r="OIZ349" s="182"/>
      <c r="OJA349" s="182"/>
      <c r="OJB349" s="182"/>
      <c r="OJC349" s="182"/>
      <c r="OJD349" s="182"/>
      <c r="OJE349" s="182"/>
      <c r="OJF349" s="182"/>
      <c r="OJG349" s="182"/>
      <c r="OJH349" s="182"/>
      <c r="OJI349" s="182"/>
      <c r="OJJ349" s="182"/>
      <c r="OJK349" s="182"/>
      <c r="OJL349" s="182"/>
      <c r="OJM349" s="182"/>
      <c r="OJN349" s="182"/>
      <c r="OJO349" s="182"/>
      <c r="OJP349" s="182"/>
      <c r="OJQ349" s="182"/>
      <c r="OJR349" s="182"/>
      <c r="OJS349" s="182"/>
      <c r="OJT349" s="182"/>
      <c r="OJU349" s="182"/>
      <c r="OJV349" s="182"/>
      <c r="OJW349" s="182"/>
      <c r="OJX349" s="182"/>
      <c r="OJY349" s="182"/>
      <c r="OJZ349" s="182"/>
      <c r="OKA349" s="182"/>
      <c r="OKB349" s="182"/>
      <c r="OKC349" s="182"/>
      <c r="OKD349" s="182"/>
      <c r="OKE349" s="182"/>
      <c r="OKF349" s="182"/>
      <c r="OKG349" s="182"/>
      <c r="OKH349" s="182"/>
      <c r="OKI349" s="182"/>
      <c r="OKJ349" s="182"/>
      <c r="OKK349" s="182"/>
      <c r="OKL349" s="182"/>
      <c r="OKM349" s="182"/>
      <c r="OKN349" s="182"/>
      <c r="OKO349" s="182"/>
      <c r="OKP349" s="182"/>
      <c r="OKQ349" s="182"/>
      <c r="OKR349" s="182"/>
      <c r="OKS349" s="182"/>
      <c r="OKT349" s="182"/>
      <c r="OKU349" s="182"/>
      <c r="OKV349" s="182"/>
      <c r="OKW349" s="182"/>
      <c r="OKX349" s="182"/>
      <c r="OKY349" s="182"/>
      <c r="OKZ349" s="182"/>
      <c r="OLA349" s="182"/>
      <c r="OLB349" s="182"/>
      <c r="OLC349" s="182"/>
      <c r="OLD349" s="182"/>
      <c r="OLE349" s="182"/>
      <c r="OLF349" s="182"/>
      <c r="OLG349" s="182"/>
      <c r="OLH349" s="182"/>
      <c r="OLI349" s="182"/>
      <c r="OLJ349" s="182"/>
      <c r="OLK349" s="182"/>
      <c r="OLL349" s="182"/>
      <c r="OLM349" s="182"/>
      <c r="OLN349" s="182"/>
      <c r="OLO349" s="182"/>
      <c r="OLP349" s="182"/>
      <c r="OLQ349" s="182"/>
      <c r="OLR349" s="182"/>
      <c r="OLS349" s="182"/>
      <c r="OLT349" s="182"/>
      <c r="OLU349" s="182"/>
      <c r="OLV349" s="182"/>
      <c r="OLW349" s="182"/>
      <c r="OLX349" s="182"/>
      <c r="OLY349" s="182"/>
      <c r="OLZ349" s="182"/>
      <c r="OMA349" s="182"/>
      <c r="OMB349" s="182"/>
      <c r="OMC349" s="182"/>
      <c r="OMD349" s="182"/>
      <c r="OME349" s="182"/>
      <c r="OMF349" s="182"/>
      <c r="OMG349" s="182"/>
      <c r="OMH349" s="182"/>
      <c r="OMI349" s="182"/>
      <c r="OMJ349" s="182"/>
      <c r="OMK349" s="182"/>
      <c r="OML349" s="182"/>
      <c r="OMM349" s="182"/>
      <c r="OMN349" s="182"/>
      <c r="OMO349" s="182"/>
      <c r="OMP349" s="182"/>
      <c r="OMQ349" s="182"/>
      <c r="OMR349" s="182"/>
      <c r="OMS349" s="182"/>
      <c r="OMT349" s="182"/>
      <c r="OMU349" s="182"/>
      <c r="OMV349" s="182"/>
      <c r="OMW349" s="182"/>
      <c r="OMX349" s="182"/>
      <c r="OMY349" s="182"/>
      <c r="OMZ349" s="182"/>
      <c r="ONA349" s="182"/>
      <c r="ONB349" s="182"/>
      <c r="ONC349" s="182"/>
      <c r="OND349" s="182"/>
      <c r="ONE349" s="182"/>
      <c r="ONF349" s="182"/>
      <c r="ONG349" s="182"/>
      <c r="ONH349" s="182"/>
      <c r="ONI349" s="182"/>
      <c r="ONJ349" s="182"/>
      <c r="ONK349" s="182"/>
      <c r="ONL349" s="182"/>
      <c r="ONM349" s="182"/>
      <c r="ONN349" s="182"/>
      <c r="ONO349" s="182"/>
      <c r="ONP349" s="182"/>
      <c r="ONQ349" s="182"/>
      <c r="ONR349" s="182"/>
      <c r="ONS349" s="182"/>
      <c r="ONT349" s="182"/>
      <c r="ONU349" s="182"/>
      <c r="ONV349" s="182"/>
      <c r="ONW349" s="182"/>
      <c r="ONX349" s="182"/>
      <c r="ONY349" s="182"/>
      <c r="ONZ349" s="182"/>
      <c r="OOA349" s="182"/>
      <c r="OOB349" s="182"/>
      <c r="OOC349" s="182"/>
      <c r="OOD349" s="182"/>
      <c r="OOE349" s="182"/>
      <c r="OOF349" s="182"/>
      <c r="OOG349" s="182"/>
      <c r="OOH349" s="182"/>
      <c r="OOI349" s="182"/>
      <c r="OOJ349" s="182"/>
      <c r="OOK349" s="182"/>
      <c r="OOL349" s="182"/>
      <c r="OOM349" s="182"/>
      <c r="OON349" s="182"/>
      <c r="OOO349" s="182"/>
      <c r="OOP349" s="182"/>
      <c r="OOQ349" s="182"/>
      <c r="OOR349" s="182"/>
      <c r="OOS349" s="182"/>
      <c r="OOT349" s="182"/>
      <c r="OOU349" s="182"/>
      <c r="OOV349" s="182"/>
      <c r="OOW349" s="182"/>
      <c r="OOX349" s="182"/>
      <c r="OOY349" s="182"/>
      <c r="OOZ349" s="182"/>
      <c r="OPA349" s="182"/>
      <c r="OPB349" s="182"/>
      <c r="OPC349" s="182"/>
      <c r="OPD349" s="182"/>
      <c r="OPE349" s="182"/>
      <c r="OPF349" s="182"/>
      <c r="OPG349" s="182"/>
      <c r="OPH349" s="182"/>
      <c r="OPI349" s="182"/>
      <c r="OPJ349" s="182"/>
      <c r="OPK349" s="182"/>
      <c r="OPL349" s="182"/>
      <c r="OPM349" s="182"/>
      <c r="OPN349" s="182"/>
      <c r="OPO349" s="182"/>
      <c r="OPP349" s="182"/>
      <c r="OPQ349" s="182"/>
      <c r="OPR349" s="182"/>
      <c r="OPS349" s="182"/>
      <c r="OPT349" s="182"/>
      <c r="OPU349" s="182"/>
      <c r="OPV349" s="182"/>
      <c r="OPW349" s="182"/>
      <c r="OPX349" s="182"/>
      <c r="OPY349" s="182"/>
      <c r="OPZ349" s="182"/>
      <c r="OQA349" s="182"/>
      <c r="OQB349" s="182"/>
      <c r="OQC349" s="182"/>
      <c r="OQD349" s="182"/>
      <c r="OQE349" s="182"/>
      <c r="OQF349" s="182"/>
      <c r="OQG349" s="182"/>
      <c r="OQH349" s="182"/>
      <c r="OQI349" s="182"/>
      <c r="OQJ349" s="182"/>
      <c r="OQK349" s="182"/>
      <c r="OQL349" s="182"/>
      <c r="OQM349" s="182"/>
      <c r="OQN349" s="182"/>
      <c r="OQO349" s="182"/>
      <c r="OQP349" s="182"/>
      <c r="OQQ349" s="182"/>
      <c r="OQR349" s="182"/>
      <c r="OQS349" s="182"/>
      <c r="OQT349" s="182"/>
      <c r="OQU349" s="182"/>
      <c r="OQV349" s="182"/>
      <c r="OQW349" s="182"/>
      <c r="OQX349" s="182"/>
      <c r="OQY349" s="182"/>
      <c r="OQZ349" s="182"/>
      <c r="ORA349" s="182"/>
      <c r="ORB349" s="182"/>
      <c r="ORC349" s="182"/>
      <c r="ORD349" s="182"/>
      <c r="ORE349" s="182"/>
      <c r="ORF349" s="182"/>
      <c r="ORG349" s="182"/>
      <c r="ORH349" s="182"/>
      <c r="ORI349" s="182"/>
      <c r="ORJ349" s="182"/>
      <c r="ORK349" s="182"/>
      <c r="ORL349" s="182"/>
      <c r="ORM349" s="182"/>
      <c r="ORN349" s="182"/>
      <c r="ORO349" s="182"/>
      <c r="ORP349" s="182"/>
      <c r="ORQ349" s="182"/>
      <c r="ORR349" s="182"/>
      <c r="ORS349" s="182"/>
      <c r="ORT349" s="182"/>
      <c r="ORU349" s="182"/>
      <c r="ORV349" s="182"/>
      <c r="ORW349" s="182"/>
      <c r="ORX349" s="182"/>
      <c r="ORY349" s="182"/>
      <c r="ORZ349" s="182"/>
      <c r="OSA349" s="182"/>
      <c r="OSB349" s="182"/>
      <c r="OSC349" s="182"/>
      <c r="OSD349" s="182"/>
      <c r="OSE349" s="182"/>
      <c r="OSF349" s="182"/>
      <c r="OSG349" s="182"/>
      <c r="OSH349" s="182"/>
      <c r="OSI349" s="182"/>
      <c r="OSJ349" s="182"/>
      <c r="OSK349" s="182"/>
      <c r="OSL349" s="182"/>
      <c r="OSM349" s="182"/>
      <c r="OSN349" s="182"/>
      <c r="OSO349" s="182"/>
      <c r="OSP349" s="182"/>
      <c r="OSQ349" s="182"/>
      <c r="OSR349" s="182"/>
      <c r="OSS349" s="182"/>
      <c r="OST349" s="182"/>
      <c r="OSU349" s="182"/>
      <c r="OSV349" s="182"/>
      <c r="OSW349" s="182"/>
      <c r="OSX349" s="182"/>
      <c r="OSY349" s="182"/>
      <c r="OSZ349" s="182"/>
      <c r="OTA349" s="182"/>
      <c r="OTB349" s="182"/>
      <c r="OTC349" s="182"/>
      <c r="OTD349" s="182"/>
      <c r="OTE349" s="182"/>
      <c r="OTF349" s="182"/>
      <c r="OTG349" s="182"/>
      <c r="OTH349" s="182"/>
      <c r="OTI349" s="182"/>
      <c r="OTJ349" s="182"/>
      <c r="OTK349" s="182"/>
      <c r="OTL349" s="182"/>
      <c r="OTM349" s="182"/>
      <c r="OTN349" s="182"/>
      <c r="OTO349" s="182"/>
      <c r="OTP349" s="182"/>
      <c r="OTQ349" s="182"/>
      <c r="OTR349" s="182"/>
      <c r="OTS349" s="182"/>
      <c r="OTT349" s="182"/>
      <c r="OTU349" s="182"/>
      <c r="OTV349" s="182"/>
      <c r="OTW349" s="182"/>
      <c r="OTX349" s="182"/>
      <c r="OTY349" s="182"/>
      <c r="OTZ349" s="182"/>
      <c r="OUA349" s="182"/>
      <c r="OUB349" s="182"/>
      <c r="OUC349" s="182"/>
      <c r="OUD349" s="182"/>
      <c r="OUE349" s="182"/>
      <c r="OUF349" s="182"/>
      <c r="OUG349" s="182"/>
      <c r="OUH349" s="182"/>
      <c r="OUI349" s="182"/>
      <c r="OUJ349" s="182"/>
      <c r="OUK349" s="182"/>
      <c r="OUL349" s="182"/>
      <c r="OUM349" s="182"/>
      <c r="OUN349" s="182"/>
      <c r="OUO349" s="182"/>
      <c r="OUP349" s="182"/>
      <c r="OUQ349" s="182"/>
      <c r="OUR349" s="182"/>
      <c r="OUS349" s="182"/>
      <c r="OUT349" s="182"/>
      <c r="OUU349" s="182"/>
      <c r="OUV349" s="182"/>
      <c r="OUW349" s="182"/>
      <c r="OUX349" s="182"/>
      <c r="OUY349" s="182"/>
      <c r="OUZ349" s="182"/>
      <c r="OVA349" s="182"/>
      <c r="OVB349" s="182"/>
      <c r="OVC349" s="182"/>
      <c r="OVD349" s="182"/>
      <c r="OVE349" s="182"/>
      <c r="OVF349" s="182"/>
      <c r="OVG349" s="182"/>
      <c r="OVH349" s="182"/>
      <c r="OVI349" s="182"/>
      <c r="OVJ349" s="182"/>
      <c r="OVK349" s="182"/>
      <c r="OVL349" s="182"/>
      <c r="OVM349" s="182"/>
      <c r="OVN349" s="182"/>
      <c r="OVO349" s="182"/>
      <c r="OVP349" s="182"/>
      <c r="OVQ349" s="182"/>
      <c r="OVR349" s="182"/>
      <c r="OVS349" s="182"/>
      <c r="OVT349" s="182"/>
      <c r="OVU349" s="182"/>
      <c r="OVV349" s="182"/>
      <c r="OVW349" s="182"/>
      <c r="OVX349" s="182"/>
      <c r="OVY349" s="182"/>
      <c r="OVZ349" s="182"/>
      <c r="OWA349" s="182"/>
      <c r="OWB349" s="182"/>
      <c r="OWC349" s="182"/>
      <c r="OWD349" s="182"/>
      <c r="OWE349" s="182"/>
      <c r="OWF349" s="182"/>
      <c r="OWG349" s="182"/>
      <c r="OWH349" s="182"/>
      <c r="OWI349" s="182"/>
      <c r="OWJ349" s="182"/>
      <c r="OWK349" s="182"/>
      <c r="OWL349" s="182"/>
      <c r="OWM349" s="182"/>
      <c r="OWN349" s="182"/>
      <c r="OWO349" s="182"/>
      <c r="OWP349" s="182"/>
      <c r="OWQ349" s="182"/>
      <c r="OWR349" s="182"/>
      <c r="OWS349" s="182"/>
      <c r="OWT349" s="182"/>
      <c r="OWU349" s="182"/>
      <c r="OWV349" s="182"/>
      <c r="OWW349" s="182"/>
      <c r="OWX349" s="182"/>
      <c r="OWY349" s="182"/>
      <c r="OWZ349" s="182"/>
      <c r="OXA349" s="182"/>
      <c r="OXB349" s="182"/>
      <c r="OXC349" s="182"/>
      <c r="OXD349" s="182"/>
      <c r="OXE349" s="182"/>
      <c r="OXF349" s="182"/>
      <c r="OXG349" s="182"/>
      <c r="OXH349" s="182"/>
      <c r="OXI349" s="182"/>
      <c r="OXJ349" s="182"/>
      <c r="OXK349" s="182"/>
      <c r="OXL349" s="182"/>
      <c r="OXM349" s="182"/>
      <c r="OXN349" s="182"/>
      <c r="OXO349" s="182"/>
      <c r="OXP349" s="182"/>
      <c r="OXQ349" s="182"/>
      <c r="OXR349" s="182"/>
      <c r="OXS349" s="182"/>
      <c r="OXT349" s="182"/>
      <c r="OXU349" s="182"/>
      <c r="OXV349" s="182"/>
      <c r="OXW349" s="182"/>
      <c r="OXX349" s="182"/>
      <c r="OXY349" s="182"/>
      <c r="OXZ349" s="182"/>
      <c r="OYA349" s="182"/>
      <c r="OYB349" s="182"/>
      <c r="OYC349" s="182"/>
      <c r="OYD349" s="182"/>
      <c r="OYE349" s="182"/>
      <c r="OYF349" s="182"/>
      <c r="OYG349" s="182"/>
      <c r="OYH349" s="182"/>
      <c r="OYI349" s="182"/>
      <c r="OYJ349" s="182"/>
      <c r="OYK349" s="182"/>
      <c r="OYL349" s="182"/>
      <c r="OYM349" s="182"/>
      <c r="OYN349" s="182"/>
      <c r="OYO349" s="182"/>
      <c r="OYP349" s="182"/>
      <c r="OYQ349" s="182"/>
      <c r="OYR349" s="182"/>
      <c r="OYS349" s="182"/>
      <c r="OYT349" s="182"/>
      <c r="OYU349" s="182"/>
      <c r="OYV349" s="182"/>
      <c r="OYW349" s="182"/>
      <c r="OYX349" s="182"/>
      <c r="OYY349" s="182"/>
      <c r="OYZ349" s="182"/>
      <c r="OZA349" s="182"/>
      <c r="OZB349" s="182"/>
      <c r="OZC349" s="182"/>
      <c r="OZD349" s="182"/>
      <c r="OZE349" s="182"/>
      <c r="OZF349" s="182"/>
      <c r="OZG349" s="182"/>
      <c r="OZH349" s="182"/>
      <c r="OZI349" s="182"/>
      <c r="OZJ349" s="182"/>
      <c r="OZK349" s="182"/>
      <c r="OZL349" s="182"/>
      <c r="OZM349" s="182"/>
      <c r="OZN349" s="182"/>
      <c r="OZO349" s="182"/>
      <c r="OZP349" s="182"/>
      <c r="OZQ349" s="182"/>
      <c r="OZR349" s="182"/>
      <c r="OZS349" s="182"/>
      <c r="OZT349" s="182"/>
      <c r="OZU349" s="182"/>
      <c r="OZV349" s="182"/>
      <c r="OZW349" s="182"/>
      <c r="OZX349" s="182"/>
      <c r="OZY349" s="182"/>
      <c r="OZZ349" s="182"/>
      <c r="PAA349" s="182"/>
      <c r="PAB349" s="182"/>
      <c r="PAC349" s="182"/>
      <c r="PAD349" s="182"/>
      <c r="PAE349" s="182"/>
      <c r="PAF349" s="182"/>
      <c r="PAG349" s="182"/>
      <c r="PAH349" s="182"/>
      <c r="PAI349" s="182"/>
      <c r="PAJ349" s="182"/>
      <c r="PAK349" s="182"/>
      <c r="PAL349" s="182"/>
      <c r="PAM349" s="182"/>
      <c r="PAN349" s="182"/>
      <c r="PAO349" s="182"/>
      <c r="PAP349" s="182"/>
      <c r="PAQ349" s="182"/>
      <c r="PAR349" s="182"/>
      <c r="PAS349" s="182"/>
      <c r="PAT349" s="182"/>
      <c r="PAU349" s="182"/>
      <c r="PAV349" s="182"/>
      <c r="PAW349" s="182"/>
      <c r="PAX349" s="182"/>
      <c r="PAY349" s="182"/>
      <c r="PAZ349" s="182"/>
      <c r="PBA349" s="182"/>
      <c r="PBB349" s="182"/>
      <c r="PBC349" s="182"/>
      <c r="PBD349" s="182"/>
      <c r="PBE349" s="182"/>
      <c r="PBF349" s="182"/>
      <c r="PBG349" s="182"/>
      <c r="PBH349" s="182"/>
      <c r="PBI349" s="182"/>
      <c r="PBJ349" s="182"/>
      <c r="PBK349" s="182"/>
      <c r="PBL349" s="182"/>
      <c r="PBM349" s="182"/>
      <c r="PBN349" s="182"/>
      <c r="PBO349" s="182"/>
      <c r="PBP349" s="182"/>
      <c r="PBQ349" s="182"/>
      <c r="PBR349" s="182"/>
      <c r="PBS349" s="182"/>
      <c r="PBT349" s="182"/>
      <c r="PBU349" s="182"/>
      <c r="PBV349" s="182"/>
      <c r="PBW349" s="182"/>
      <c r="PBX349" s="182"/>
      <c r="PBY349" s="182"/>
      <c r="PBZ349" s="182"/>
      <c r="PCA349" s="182"/>
      <c r="PCB349" s="182"/>
      <c r="PCC349" s="182"/>
      <c r="PCD349" s="182"/>
      <c r="PCE349" s="182"/>
      <c r="PCF349" s="182"/>
      <c r="PCG349" s="182"/>
      <c r="PCH349" s="182"/>
      <c r="PCI349" s="182"/>
      <c r="PCJ349" s="182"/>
      <c r="PCK349" s="182"/>
      <c r="PCL349" s="182"/>
      <c r="PCM349" s="182"/>
      <c r="PCN349" s="182"/>
      <c r="PCO349" s="182"/>
      <c r="PCP349" s="182"/>
      <c r="PCQ349" s="182"/>
      <c r="PCR349" s="182"/>
      <c r="PCS349" s="182"/>
      <c r="PCT349" s="182"/>
      <c r="PCU349" s="182"/>
      <c r="PCV349" s="182"/>
      <c r="PCW349" s="182"/>
      <c r="PCX349" s="182"/>
      <c r="PCY349" s="182"/>
      <c r="PCZ349" s="182"/>
      <c r="PDA349" s="182"/>
      <c r="PDB349" s="182"/>
      <c r="PDC349" s="182"/>
      <c r="PDD349" s="182"/>
      <c r="PDE349" s="182"/>
      <c r="PDF349" s="182"/>
      <c r="PDG349" s="182"/>
      <c r="PDH349" s="182"/>
      <c r="PDI349" s="182"/>
      <c r="PDJ349" s="182"/>
      <c r="PDK349" s="182"/>
      <c r="PDL349" s="182"/>
      <c r="PDM349" s="182"/>
      <c r="PDN349" s="182"/>
      <c r="PDO349" s="182"/>
      <c r="PDP349" s="182"/>
      <c r="PDQ349" s="182"/>
      <c r="PDR349" s="182"/>
      <c r="PDS349" s="182"/>
      <c r="PDT349" s="182"/>
      <c r="PDU349" s="182"/>
      <c r="PDV349" s="182"/>
      <c r="PDW349" s="182"/>
      <c r="PDX349" s="182"/>
      <c r="PDY349" s="182"/>
      <c r="PDZ349" s="182"/>
      <c r="PEA349" s="182"/>
      <c r="PEB349" s="182"/>
      <c r="PEC349" s="182"/>
      <c r="PED349" s="182"/>
      <c r="PEE349" s="182"/>
      <c r="PEF349" s="182"/>
      <c r="PEG349" s="182"/>
      <c r="PEH349" s="182"/>
      <c r="PEI349" s="182"/>
      <c r="PEJ349" s="182"/>
      <c r="PEK349" s="182"/>
      <c r="PEL349" s="182"/>
      <c r="PEM349" s="182"/>
      <c r="PEN349" s="182"/>
      <c r="PEO349" s="182"/>
      <c r="PEP349" s="182"/>
      <c r="PEQ349" s="182"/>
      <c r="PER349" s="182"/>
      <c r="PES349" s="182"/>
      <c r="PET349" s="182"/>
      <c r="PEU349" s="182"/>
      <c r="PEV349" s="182"/>
      <c r="PEW349" s="182"/>
      <c r="PEX349" s="182"/>
      <c r="PEY349" s="182"/>
      <c r="PEZ349" s="182"/>
      <c r="PFA349" s="182"/>
      <c r="PFB349" s="182"/>
      <c r="PFC349" s="182"/>
      <c r="PFD349" s="182"/>
      <c r="PFE349" s="182"/>
      <c r="PFF349" s="182"/>
      <c r="PFG349" s="182"/>
      <c r="PFH349" s="182"/>
      <c r="PFI349" s="182"/>
      <c r="PFJ349" s="182"/>
      <c r="PFK349" s="182"/>
      <c r="PFL349" s="182"/>
      <c r="PFM349" s="182"/>
      <c r="PFN349" s="182"/>
      <c r="PFO349" s="182"/>
      <c r="PFP349" s="182"/>
      <c r="PFQ349" s="182"/>
      <c r="PFR349" s="182"/>
      <c r="PFS349" s="182"/>
      <c r="PFT349" s="182"/>
      <c r="PFU349" s="182"/>
      <c r="PFV349" s="182"/>
      <c r="PFW349" s="182"/>
      <c r="PFX349" s="182"/>
      <c r="PFY349" s="182"/>
      <c r="PFZ349" s="182"/>
      <c r="PGA349" s="182"/>
      <c r="PGB349" s="182"/>
      <c r="PGC349" s="182"/>
      <c r="PGD349" s="182"/>
      <c r="PGE349" s="182"/>
      <c r="PGF349" s="182"/>
      <c r="PGG349" s="182"/>
      <c r="PGH349" s="182"/>
      <c r="PGI349" s="182"/>
      <c r="PGJ349" s="182"/>
      <c r="PGK349" s="182"/>
      <c r="PGL349" s="182"/>
      <c r="PGM349" s="182"/>
      <c r="PGN349" s="182"/>
      <c r="PGO349" s="182"/>
      <c r="PGP349" s="182"/>
      <c r="PGQ349" s="182"/>
      <c r="PGR349" s="182"/>
      <c r="PGS349" s="182"/>
      <c r="PGT349" s="182"/>
      <c r="PGU349" s="182"/>
      <c r="PGV349" s="182"/>
      <c r="PGW349" s="182"/>
      <c r="PGX349" s="182"/>
      <c r="PGY349" s="182"/>
      <c r="PGZ349" s="182"/>
      <c r="PHA349" s="182"/>
      <c r="PHB349" s="182"/>
      <c r="PHC349" s="182"/>
      <c r="PHD349" s="182"/>
      <c r="PHE349" s="182"/>
      <c r="PHF349" s="182"/>
      <c r="PHG349" s="182"/>
      <c r="PHH349" s="182"/>
      <c r="PHI349" s="182"/>
      <c r="PHJ349" s="182"/>
      <c r="PHK349" s="182"/>
      <c r="PHL349" s="182"/>
      <c r="PHM349" s="182"/>
      <c r="PHN349" s="182"/>
      <c r="PHO349" s="182"/>
      <c r="PHP349" s="182"/>
      <c r="PHQ349" s="182"/>
      <c r="PHR349" s="182"/>
      <c r="PHS349" s="182"/>
      <c r="PHT349" s="182"/>
      <c r="PHU349" s="182"/>
      <c r="PHV349" s="182"/>
      <c r="PHW349" s="182"/>
      <c r="PHX349" s="182"/>
      <c r="PHY349" s="182"/>
      <c r="PHZ349" s="182"/>
      <c r="PIA349" s="182"/>
      <c r="PIB349" s="182"/>
      <c r="PIC349" s="182"/>
      <c r="PID349" s="182"/>
      <c r="PIE349" s="182"/>
      <c r="PIF349" s="182"/>
      <c r="PIG349" s="182"/>
      <c r="PIH349" s="182"/>
      <c r="PII349" s="182"/>
      <c r="PIJ349" s="182"/>
      <c r="PIK349" s="182"/>
      <c r="PIL349" s="182"/>
      <c r="PIM349" s="182"/>
      <c r="PIN349" s="182"/>
      <c r="PIO349" s="182"/>
      <c r="PIP349" s="182"/>
      <c r="PIQ349" s="182"/>
      <c r="PIR349" s="182"/>
      <c r="PIS349" s="182"/>
      <c r="PIT349" s="182"/>
      <c r="PIU349" s="182"/>
      <c r="PIV349" s="182"/>
      <c r="PIW349" s="182"/>
      <c r="PIX349" s="182"/>
      <c r="PIY349" s="182"/>
      <c r="PIZ349" s="182"/>
      <c r="PJA349" s="182"/>
      <c r="PJB349" s="182"/>
      <c r="PJC349" s="182"/>
      <c r="PJD349" s="182"/>
      <c r="PJE349" s="182"/>
      <c r="PJF349" s="182"/>
      <c r="PJG349" s="182"/>
      <c r="PJH349" s="182"/>
      <c r="PJI349" s="182"/>
      <c r="PJJ349" s="182"/>
      <c r="PJK349" s="182"/>
      <c r="PJL349" s="182"/>
      <c r="PJM349" s="182"/>
      <c r="PJN349" s="182"/>
      <c r="PJO349" s="182"/>
      <c r="PJP349" s="182"/>
      <c r="PJQ349" s="182"/>
      <c r="PJR349" s="182"/>
      <c r="PJS349" s="182"/>
      <c r="PJT349" s="182"/>
      <c r="PJU349" s="182"/>
      <c r="PJV349" s="182"/>
      <c r="PJW349" s="182"/>
      <c r="PJX349" s="182"/>
      <c r="PJY349" s="182"/>
      <c r="PJZ349" s="182"/>
      <c r="PKA349" s="182"/>
      <c r="PKB349" s="182"/>
      <c r="PKC349" s="182"/>
      <c r="PKD349" s="182"/>
      <c r="PKE349" s="182"/>
      <c r="PKF349" s="182"/>
      <c r="PKG349" s="182"/>
      <c r="PKH349" s="182"/>
      <c r="PKI349" s="182"/>
      <c r="PKJ349" s="182"/>
      <c r="PKK349" s="182"/>
      <c r="PKL349" s="182"/>
      <c r="PKM349" s="182"/>
      <c r="PKN349" s="182"/>
      <c r="PKO349" s="182"/>
      <c r="PKP349" s="182"/>
      <c r="PKQ349" s="182"/>
      <c r="PKR349" s="182"/>
      <c r="PKS349" s="182"/>
      <c r="PKT349" s="182"/>
      <c r="PKU349" s="182"/>
      <c r="PKV349" s="182"/>
      <c r="PKW349" s="182"/>
      <c r="PKX349" s="182"/>
      <c r="PKY349" s="182"/>
      <c r="PKZ349" s="182"/>
      <c r="PLA349" s="182"/>
      <c r="PLB349" s="182"/>
      <c r="PLC349" s="182"/>
      <c r="PLD349" s="182"/>
      <c r="PLE349" s="182"/>
      <c r="PLF349" s="182"/>
      <c r="PLG349" s="182"/>
      <c r="PLH349" s="182"/>
      <c r="PLI349" s="182"/>
      <c r="PLJ349" s="182"/>
      <c r="PLK349" s="182"/>
      <c r="PLL349" s="182"/>
      <c r="PLM349" s="182"/>
      <c r="PLN349" s="182"/>
      <c r="PLO349" s="182"/>
      <c r="PLP349" s="182"/>
      <c r="PLQ349" s="182"/>
      <c r="PLR349" s="182"/>
      <c r="PLS349" s="182"/>
      <c r="PLT349" s="182"/>
      <c r="PLU349" s="182"/>
      <c r="PLV349" s="182"/>
      <c r="PLW349" s="182"/>
      <c r="PLX349" s="182"/>
      <c r="PLY349" s="182"/>
      <c r="PLZ349" s="182"/>
      <c r="PMA349" s="182"/>
      <c r="PMB349" s="182"/>
      <c r="PMC349" s="182"/>
      <c r="PMD349" s="182"/>
      <c r="PME349" s="182"/>
      <c r="PMF349" s="182"/>
      <c r="PMG349" s="182"/>
      <c r="PMH349" s="182"/>
      <c r="PMI349" s="182"/>
      <c r="PMJ349" s="182"/>
      <c r="PMK349" s="182"/>
      <c r="PML349" s="182"/>
      <c r="PMM349" s="182"/>
      <c r="PMN349" s="182"/>
      <c r="PMO349" s="182"/>
      <c r="PMP349" s="182"/>
      <c r="PMQ349" s="182"/>
      <c r="PMR349" s="182"/>
      <c r="PMS349" s="182"/>
      <c r="PMT349" s="182"/>
      <c r="PMU349" s="182"/>
      <c r="PMV349" s="182"/>
      <c r="PMW349" s="182"/>
      <c r="PMX349" s="182"/>
      <c r="PMY349" s="182"/>
      <c r="PMZ349" s="182"/>
      <c r="PNA349" s="182"/>
      <c r="PNB349" s="182"/>
      <c r="PNC349" s="182"/>
      <c r="PND349" s="182"/>
      <c r="PNE349" s="182"/>
      <c r="PNF349" s="182"/>
      <c r="PNG349" s="182"/>
      <c r="PNH349" s="182"/>
      <c r="PNI349" s="182"/>
      <c r="PNJ349" s="182"/>
      <c r="PNK349" s="182"/>
      <c r="PNL349" s="182"/>
      <c r="PNM349" s="182"/>
      <c r="PNN349" s="182"/>
      <c r="PNO349" s="182"/>
      <c r="PNP349" s="182"/>
      <c r="PNQ349" s="182"/>
      <c r="PNR349" s="182"/>
      <c r="PNS349" s="182"/>
      <c r="PNT349" s="182"/>
      <c r="PNU349" s="182"/>
      <c r="PNV349" s="182"/>
      <c r="PNW349" s="182"/>
      <c r="PNX349" s="182"/>
      <c r="PNY349" s="182"/>
      <c r="PNZ349" s="182"/>
      <c r="POA349" s="182"/>
      <c r="POB349" s="182"/>
      <c r="POC349" s="182"/>
      <c r="POD349" s="182"/>
      <c r="POE349" s="182"/>
      <c r="POF349" s="182"/>
      <c r="POG349" s="182"/>
      <c r="POH349" s="182"/>
      <c r="POI349" s="182"/>
      <c r="POJ349" s="182"/>
      <c r="POK349" s="182"/>
      <c r="POL349" s="182"/>
      <c r="POM349" s="182"/>
      <c r="PON349" s="182"/>
      <c r="POO349" s="182"/>
      <c r="POP349" s="182"/>
      <c r="POQ349" s="182"/>
      <c r="POR349" s="182"/>
      <c r="POS349" s="182"/>
      <c r="POT349" s="182"/>
      <c r="POU349" s="182"/>
      <c r="POV349" s="182"/>
      <c r="POW349" s="182"/>
      <c r="POX349" s="182"/>
      <c r="POY349" s="182"/>
      <c r="POZ349" s="182"/>
      <c r="PPA349" s="182"/>
      <c r="PPB349" s="182"/>
      <c r="PPC349" s="182"/>
      <c r="PPD349" s="182"/>
      <c r="PPE349" s="182"/>
      <c r="PPF349" s="182"/>
      <c r="PPG349" s="182"/>
      <c r="PPH349" s="182"/>
      <c r="PPI349" s="182"/>
      <c r="PPJ349" s="182"/>
      <c r="PPK349" s="182"/>
      <c r="PPL349" s="182"/>
      <c r="PPM349" s="182"/>
      <c r="PPN349" s="182"/>
      <c r="PPO349" s="182"/>
      <c r="PPP349" s="182"/>
      <c r="PPQ349" s="182"/>
      <c r="PPR349" s="182"/>
      <c r="PPS349" s="182"/>
      <c r="PPT349" s="182"/>
      <c r="PPU349" s="182"/>
      <c r="PPV349" s="182"/>
      <c r="PPW349" s="182"/>
      <c r="PPX349" s="182"/>
      <c r="PPY349" s="182"/>
      <c r="PPZ349" s="182"/>
      <c r="PQA349" s="182"/>
      <c r="PQB349" s="182"/>
      <c r="PQC349" s="182"/>
      <c r="PQD349" s="182"/>
      <c r="PQE349" s="182"/>
      <c r="PQF349" s="182"/>
      <c r="PQG349" s="182"/>
      <c r="PQH349" s="182"/>
      <c r="PQI349" s="182"/>
      <c r="PQJ349" s="182"/>
      <c r="PQK349" s="182"/>
      <c r="PQL349" s="182"/>
      <c r="PQM349" s="182"/>
      <c r="PQN349" s="182"/>
      <c r="PQO349" s="182"/>
      <c r="PQP349" s="182"/>
      <c r="PQQ349" s="182"/>
      <c r="PQR349" s="182"/>
      <c r="PQS349" s="182"/>
      <c r="PQT349" s="182"/>
      <c r="PQU349" s="182"/>
      <c r="PQV349" s="182"/>
      <c r="PQW349" s="182"/>
      <c r="PQX349" s="182"/>
      <c r="PQY349" s="182"/>
      <c r="PQZ349" s="182"/>
      <c r="PRA349" s="182"/>
      <c r="PRB349" s="182"/>
      <c r="PRC349" s="182"/>
      <c r="PRD349" s="182"/>
      <c r="PRE349" s="182"/>
      <c r="PRF349" s="182"/>
      <c r="PRG349" s="182"/>
      <c r="PRH349" s="182"/>
      <c r="PRI349" s="182"/>
      <c r="PRJ349" s="182"/>
      <c r="PRK349" s="182"/>
      <c r="PRL349" s="182"/>
      <c r="PRM349" s="182"/>
      <c r="PRN349" s="182"/>
      <c r="PRO349" s="182"/>
      <c r="PRP349" s="182"/>
      <c r="PRQ349" s="182"/>
      <c r="PRR349" s="182"/>
      <c r="PRS349" s="182"/>
      <c r="PRT349" s="182"/>
      <c r="PRU349" s="182"/>
      <c r="PRV349" s="182"/>
      <c r="PRW349" s="182"/>
      <c r="PRX349" s="182"/>
      <c r="PRY349" s="182"/>
      <c r="PRZ349" s="182"/>
      <c r="PSA349" s="182"/>
      <c r="PSB349" s="182"/>
      <c r="PSC349" s="182"/>
      <c r="PSD349" s="182"/>
      <c r="PSE349" s="182"/>
      <c r="PSF349" s="182"/>
      <c r="PSG349" s="182"/>
      <c r="PSH349" s="182"/>
      <c r="PSI349" s="182"/>
      <c r="PSJ349" s="182"/>
      <c r="PSK349" s="182"/>
      <c r="PSL349" s="182"/>
      <c r="PSM349" s="182"/>
      <c r="PSN349" s="182"/>
      <c r="PSO349" s="182"/>
      <c r="PSP349" s="182"/>
      <c r="PSQ349" s="182"/>
      <c r="PSR349" s="182"/>
      <c r="PSS349" s="182"/>
      <c r="PST349" s="182"/>
      <c r="PSU349" s="182"/>
      <c r="PSV349" s="182"/>
      <c r="PSW349" s="182"/>
      <c r="PSX349" s="182"/>
      <c r="PSY349" s="182"/>
      <c r="PSZ349" s="182"/>
      <c r="PTA349" s="182"/>
      <c r="PTB349" s="182"/>
      <c r="PTC349" s="182"/>
      <c r="PTD349" s="182"/>
      <c r="PTE349" s="182"/>
      <c r="PTF349" s="182"/>
      <c r="PTG349" s="182"/>
      <c r="PTH349" s="182"/>
      <c r="PTI349" s="182"/>
      <c r="PTJ349" s="182"/>
      <c r="PTK349" s="182"/>
      <c r="PTL349" s="182"/>
      <c r="PTM349" s="182"/>
      <c r="PTN349" s="182"/>
      <c r="PTO349" s="182"/>
      <c r="PTP349" s="182"/>
      <c r="PTQ349" s="182"/>
      <c r="PTR349" s="182"/>
      <c r="PTS349" s="182"/>
      <c r="PTT349" s="182"/>
      <c r="PTU349" s="182"/>
      <c r="PTV349" s="182"/>
      <c r="PTW349" s="182"/>
      <c r="PTX349" s="182"/>
      <c r="PTY349" s="182"/>
      <c r="PTZ349" s="182"/>
      <c r="PUA349" s="182"/>
      <c r="PUB349" s="182"/>
      <c r="PUC349" s="182"/>
      <c r="PUD349" s="182"/>
      <c r="PUE349" s="182"/>
      <c r="PUF349" s="182"/>
      <c r="PUG349" s="182"/>
      <c r="PUH349" s="182"/>
      <c r="PUI349" s="182"/>
      <c r="PUJ349" s="182"/>
      <c r="PUK349" s="182"/>
      <c r="PUL349" s="182"/>
      <c r="PUM349" s="182"/>
      <c r="PUN349" s="182"/>
      <c r="PUO349" s="182"/>
      <c r="PUP349" s="182"/>
      <c r="PUQ349" s="182"/>
      <c r="PUR349" s="182"/>
      <c r="PUS349" s="182"/>
      <c r="PUT349" s="182"/>
      <c r="PUU349" s="182"/>
      <c r="PUV349" s="182"/>
      <c r="PUW349" s="182"/>
      <c r="PUX349" s="182"/>
      <c r="PUY349" s="182"/>
      <c r="PUZ349" s="182"/>
      <c r="PVA349" s="182"/>
      <c r="PVB349" s="182"/>
      <c r="PVC349" s="182"/>
      <c r="PVD349" s="182"/>
      <c r="PVE349" s="182"/>
      <c r="PVF349" s="182"/>
      <c r="PVG349" s="182"/>
      <c r="PVH349" s="182"/>
      <c r="PVI349" s="182"/>
      <c r="PVJ349" s="182"/>
      <c r="PVK349" s="182"/>
      <c r="PVL349" s="182"/>
      <c r="PVM349" s="182"/>
      <c r="PVN349" s="182"/>
      <c r="PVO349" s="182"/>
      <c r="PVP349" s="182"/>
      <c r="PVQ349" s="182"/>
      <c r="PVR349" s="182"/>
      <c r="PVS349" s="182"/>
      <c r="PVT349" s="182"/>
      <c r="PVU349" s="182"/>
      <c r="PVV349" s="182"/>
      <c r="PVW349" s="182"/>
      <c r="PVX349" s="182"/>
      <c r="PVY349" s="182"/>
      <c r="PVZ349" s="182"/>
      <c r="PWA349" s="182"/>
      <c r="PWB349" s="182"/>
      <c r="PWC349" s="182"/>
      <c r="PWD349" s="182"/>
      <c r="PWE349" s="182"/>
      <c r="PWF349" s="182"/>
      <c r="PWG349" s="182"/>
      <c r="PWH349" s="182"/>
      <c r="PWI349" s="182"/>
      <c r="PWJ349" s="182"/>
      <c r="PWK349" s="182"/>
      <c r="PWL349" s="182"/>
      <c r="PWM349" s="182"/>
      <c r="PWN349" s="182"/>
      <c r="PWO349" s="182"/>
      <c r="PWP349" s="182"/>
      <c r="PWQ349" s="182"/>
      <c r="PWR349" s="182"/>
      <c r="PWS349" s="182"/>
      <c r="PWT349" s="182"/>
      <c r="PWU349" s="182"/>
      <c r="PWV349" s="182"/>
      <c r="PWW349" s="182"/>
      <c r="PWX349" s="182"/>
      <c r="PWY349" s="182"/>
      <c r="PWZ349" s="182"/>
      <c r="PXA349" s="182"/>
      <c r="PXB349" s="182"/>
      <c r="PXC349" s="182"/>
      <c r="PXD349" s="182"/>
      <c r="PXE349" s="182"/>
      <c r="PXF349" s="182"/>
      <c r="PXG349" s="182"/>
      <c r="PXH349" s="182"/>
      <c r="PXI349" s="182"/>
      <c r="PXJ349" s="182"/>
      <c r="PXK349" s="182"/>
      <c r="PXL349" s="182"/>
      <c r="PXM349" s="182"/>
      <c r="PXN349" s="182"/>
      <c r="PXO349" s="182"/>
      <c r="PXP349" s="182"/>
      <c r="PXQ349" s="182"/>
      <c r="PXR349" s="182"/>
      <c r="PXS349" s="182"/>
      <c r="PXT349" s="182"/>
      <c r="PXU349" s="182"/>
      <c r="PXV349" s="182"/>
      <c r="PXW349" s="182"/>
      <c r="PXX349" s="182"/>
      <c r="PXY349" s="182"/>
      <c r="PXZ349" s="182"/>
      <c r="PYA349" s="182"/>
      <c r="PYB349" s="182"/>
      <c r="PYC349" s="182"/>
      <c r="PYD349" s="182"/>
      <c r="PYE349" s="182"/>
      <c r="PYF349" s="182"/>
      <c r="PYG349" s="182"/>
      <c r="PYH349" s="182"/>
      <c r="PYI349" s="182"/>
      <c r="PYJ349" s="182"/>
      <c r="PYK349" s="182"/>
      <c r="PYL349" s="182"/>
      <c r="PYM349" s="182"/>
      <c r="PYN349" s="182"/>
      <c r="PYO349" s="182"/>
      <c r="PYP349" s="182"/>
      <c r="PYQ349" s="182"/>
      <c r="PYR349" s="182"/>
      <c r="PYS349" s="182"/>
      <c r="PYT349" s="182"/>
      <c r="PYU349" s="182"/>
      <c r="PYV349" s="182"/>
      <c r="PYW349" s="182"/>
      <c r="PYX349" s="182"/>
      <c r="PYY349" s="182"/>
      <c r="PYZ349" s="182"/>
      <c r="PZA349" s="182"/>
      <c r="PZB349" s="182"/>
      <c r="PZC349" s="182"/>
      <c r="PZD349" s="182"/>
      <c r="PZE349" s="182"/>
      <c r="PZF349" s="182"/>
      <c r="PZG349" s="182"/>
      <c r="PZH349" s="182"/>
      <c r="PZI349" s="182"/>
      <c r="PZJ349" s="182"/>
      <c r="PZK349" s="182"/>
      <c r="PZL349" s="182"/>
      <c r="PZM349" s="182"/>
      <c r="PZN349" s="182"/>
      <c r="PZO349" s="182"/>
      <c r="PZP349" s="182"/>
      <c r="PZQ349" s="182"/>
      <c r="PZR349" s="182"/>
      <c r="PZS349" s="182"/>
      <c r="PZT349" s="182"/>
      <c r="PZU349" s="182"/>
      <c r="PZV349" s="182"/>
      <c r="PZW349" s="182"/>
      <c r="PZX349" s="182"/>
      <c r="PZY349" s="182"/>
      <c r="PZZ349" s="182"/>
      <c r="QAA349" s="182"/>
      <c r="QAB349" s="182"/>
      <c r="QAC349" s="182"/>
      <c r="QAD349" s="182"/>
      <c r="QAE349" s="182"/>
      <c r="QAF349" s="182"/>
      <c r="QAG349" s="182"/>
      <c r="QAH349" s="182"/>
      <c r="QAI349" s="182"/>
      <c r="QAJ349" s="182"/>
      <c r="QAK349" s="182"/>
      <c r="QAL349" s="182"/>
      <c r="QAM349" s="182"/>
      <c r="QAN349" s="182"/>
      <c r="QAO349" s="182"/>
      <c r="QAP349" s="182"/>
      <c r="QAQ349" s="182"/>
      <c r="QAR349" s="182"/>
      <c r="QAS349" s="182"/>
      <c r="QAT349" s="182"/>
      <c r="QAU349" s="182"/>
      <c r="QAV349" s="182"/>
      <c r="QAW349" s="182"/>
      <c r="QAX349" s="182"/>
      <c r="QAY349" s="182"/>
      <c r="QAZ349" s="182"/>
      <c r="QBA349" s="182"/>
      <c r="QBB349" s="182"/>
      <c r="QBC349" s="182"/>
      <c r="QBD349" s="182"/>
      <c r="QBE349" s="182"/>
      <c r="QBF349" s="182"/>
      <c r="QBG349" s="182"/>
      <c r="QBH349" s="182"/>
      <c r="QBI349" s="182"/>
      <c r="QBJ349" s="182"/>
      <c r="QBK349" s="182"/>
      <c r="QBL349" s="182"/>
      <c r="QBM349" s="182"/>
      <c r="QBN349" s="182"/>
      <c r="QBO349" s="182"/>
      <c r="QBP349" s="182"/>
      <c r="QBQ349" s="182"/>
      <c r="QBR349" s="182"/>
      <c r="QBS349" s="182"/>
      <c r="QBT349" s="182"/>
      <c r="QBU349" s="182"/>
      <c r="QBV349" s="182"/>
      <c r="QBW349" s="182"/>
      <c r="QBX349" s="182"/>
      <c r="QBY349" s="182"/>
      <c r="QBZ349" s="182"/>
      <c r="QCA349" s="182"/>
      <c r="QCB349" s="182"/>
      <c r="QCC349" s="182"/>
      <c r="QCD349" s="182"/>
      <c r="QCE349" s="182"/>
      <c r="QCF349" s="182"/>
      <c r="QCG349" s="182"/>
      <c r="QCH349" s="182"/>
      <c r="QCI349" s="182"/>
      <c r="QCJ349" s="182"/>
      <c r="QCK349" s="182"/>
      <c r="QCL349" s="182"/>
      <c r="QCM349" s="182"/>
      <c r="QCN349" s="182"/>
      <c r="QCO349" s="182"/>
      <c r="QCP349" s="182"/>
      <c r="QCQ349" s="182"/>
      <c r="QCR349" s="182"/>
      <c r="QCS349" s="182"/>
      <c r="QCT349" s="182"/>
      <c r="QCU349" s="182"/>
      <c r="QCV349" s="182"/>
      <c r="QCW349" s="182"/>
      <c r="QCX349" s="182"/>
      <c r="QCY349" s="182"/>
      <c r="QCZ349" s="182"/>
      <c r="QDA349" s="182"/>
      <c r="QDB349" s="182"/>
      <c r="QDC349" s="182"/>
      <c r="QDD349" s="182"/>
      <c r="QDE349" s="182"/>
      <c r="QDF349" s="182"/>
      <c r="QDG349" s="182"/>
      <c r="QDH349" s="182"/>
      <c r="QDI349" s="182"/>
      <c r="QDJ349" s="182"/>
      <c r="QDK349" s="182"/>
      <c r="QDL349" s="182"/>
      <c r="QDM349" s="182"/>
      <c r="QDN349" s="182"/>
      <c r="QDO349" s="182"/>
      <c r="QDP349" s="182"/>
      <c r="QDQ349" s="182"/>
      <c r="QDR349" s="182"/>
      <c r="QDS349" s="182"/>
      <c r="QDT349" s="182"/>
      <c r="QDU349" s="182"/>
      <c r="QDV349" s="182"/>
      <c r="QDW349" s="182"/>
      <c r="QDX349" s="182"/>
      <c r="QDY349" s="182"/>
      <c r="QDZ349" s="182"/>
      <c r="QEA349" s="182"/>
      <c r="QEB349" s="182"/>
      <c r="QEC349" s="182"/>
      <c r="QED349" s="182"/>
      <c r="QEE349" s="182"/>
      <c r="QEF349" s="182"/>
      <c r="QEG349" s="182"/>
      <c r="QEH349" s="182"/>
      <c r="QEI349" s="182"/>
      <c r="QEJ349" s="182"/>
      <c r="QEK349" s="182"/>
      <c r="QEL349" s="182"/>
      <c r="QEM349" s="182"/>
      <c r="QEN349" s="182"/>
      <c r="QEO349" s="182"/>
      <c r="QEP349" s="182"/>
      <c r="QEQ349" s="182"/>
      <c r="QER349" s="182"/>
      <c r="QES349" s="182"/>
      <c r="QET349" s="182"/>
      <c r="QEU349" s="182"/>
      <c r="QEV349" s="182"/>
      <c r="QEW349" s="182"/>
      <c r="QEX349" s="182"/>
      <c r="QEY349" s="182"/>
      <c r="QEZ349" s="182"/>
      <c r="QFA349" s="182"/>
      <c r="QFB349" s="182"/>
      <c r="QFC349" s="182"/>
      <c r="QFD349" s="182"/>
      <c r="QFE349" s="182"/>
      <c r="QFF349" s="182"/>
      <c r="QFG349" s="182"/>
      <c r="QFH349" s="182"/>
      <c r="QFI349" s="182"/>
      <c r="QFJ349" s="182"/>
      <c r="QFK349" s="182"/>
      <c r="QFL349" s="182"/>
      <c r="QFM349" s="182"/>
      <c r="QFN349" s="182"/>
      <c r="QFO349" s="182"/>
      <c r="QFP349" s="182"/>
      <c r="QFQ349" s="182"/>
      <c r="QFR349" s="182"/>
      <c r="QFS349" s="182"/>
      <c r="QFT349" s="182"/>
      <c r="QFU349" s="182"/>
      <c r="QFV349" s="182"/>
      <c r="QFW349" s="182"/>
      <c r="QFX349" s="182"/>
      <c r="QFY349" s="182"/>
      <c r="QFZ349" s="182"/>
      <c r="QGA349" s="182"/>
      <c r="QGB349" s="182"/>
      <c r="QGC349" s="182"/>
      <c r="QGD349" s="182"/>
      <c r="QGE349" s="182"/>
      <c r="QGF349" s="182"/>
      <c r="QGG349" s="182"/>
      <c r="QGH349" s="182"/>
      <c r="QGI349" s="182"/>
      <c r="QGJ349" s="182"/>
      <c r="QGK349" s="182"/>
      <c r="QGL349" s="182"/>
      <c r="QGM349" s="182"/>
      <c r="QGN349" s="182"/>
      <c r="QGO349" s="182"/>
      <c r="QGP349" s="182"/>
      <c r="QGQ349" s="182"/>
      <c r="QGR349" s="182"/>
      <c r="QGS349" s="182"/>
      <c r="QGT349" s="182"/>
      <c r="QGU349" s="182"/>
      <c r="QGV349" s="182"/>
      <c r="QGW349" s="182"/>
      <c r="QGX349" s="182"/>
      <c r="QGY349" s="182"/>
      <c r="QGZ349" s="182"/>
      <c r="QHA349" s="182"/>
      <c r="QHB349" s="182"/>
      <c r="QHC349" s="182"/>
      <c r="QHD349" s="182"/>
      <c r="QHE349" s="182"/>
      <c r="QHF349" s="182"/>
      <c r="QHG349" s="182"/>
      <c r="QHH349" s="182"/>
      <c r="QHI349" s="182"/>
      <c r="QHJ349" s="182"/>
      <c r="QHK349" s="182"/>
      <c r="QHL349" s="182"/>
      <c r="QHM349" s="182"/>
      <c r="QHN349" s="182"/>
      <c r="QHO349" s="182"/>
      <c r="QHP349" s="182"/>
      <c r="QHQ349" s="182"/>
      <c r="QHR349" s="182"/>
      <c r="QHS349" s="182"/>
      <c r="QHT349" s="182"/>
      <c r="QHU349" s="182"/>
      <c r="QHV349" s="182"/>
      <c r="QHW349" s="182"/>
      <c r="QHX349" s="182"/>
      <c r="QHY349" s="182"/>
      <c r="QHZ349" s="182"/>
      <c r="QIA349" s="182"/>
      <c r="QIB349" s="182"/>
      <c r="QIC349" s="182"/>
      <c r="QID349" s="182"/>
      <c r="QIE349" s="182"/>
      <c r="QIF349" s="182"/>
      <c r="QIG349" s="182"/>
      <c r="QIH349" s="182"/>
      <c r="QII349" s="182"/>
      <c r="QIJ349" s="182"/>
      <c r="QIK349" s="182"/>
      <c r="QIL349" s="182"/>
      <c r="QIM349" s="182"/>
      <c r="QIN349" s="182"/>
      <c r="QIO349" s="182"/>
      <c r="QIP349" s="182"/>
      <c r="QIQ349" s="182"/>
      <c r="QIR349" s="182"/>
      <c r="QIS349" s="182"/>
      <c r="QIT349" s="182"/>
      <c r="QIU349" s="182"/>
      <c r="QIV349" s="182"/>
      <c r="QIW349" s="182"/>
      <c r="QIX349" s="182"/>
      <c r="QIY349" s="182"/>
      <c r="QIZ349" s="182"/>
      <c r="QJA349" s="182"/>
      <c r="QJB349" s="182"/>
      <c r="QJC349" s="182"/>
      <c r="QJD349" s="182"/>
      <c r="QJE349" s="182"/>
      <c r="QJF349" s="182"/>
      <c r="QJG349" s="182"/>
      <c r="QJH349" s="182"/>
      <c r="QJI349" s="182"/>
      <c r="QJJ349" s="182"/>
      <c r="QJK349" s="182"/>
      <c r="QJL349" s="182"/>
      <c r="QJM349" s="182"/>
      <c r="QJN349" s="182"/>
      <c r="QJO349" s="182"/>
      <c r="QJP349" s="182"/>
      <c r="QJQ349" s="182"/>
      <c r="QJR349" s="182"/>
      <c r="QJS349" s="182"/>
      <c r="QJT349" s="182"/>
      <c r="QJU349" s="182"/>
      <c r="QJV349" s="182"/>
      <c r="QJW349" s="182"/>
      <c r="QJX349" s="182"/>
      <c r="QJY349" s="182"/>
      <c r="QJZ349" s="182"/>
      <c r="QKA349" s="182"/>
      <c r="QKB349" s="182"/>
      <c r="QKC349" s="182"/>
      <c r="QKD349" s="182"/>
      <c r="QKE349" s="182"/>
      <c r="QKF349" s="182"/>
      <c r="QKG349" s="182"/>
      <c r="QKH349" s="182"/>
      <c r="QKI349" s="182"/>
      <c r="QKJ349" s="182"/>
      <c r="QKK349" s="182"/>
      <c r="QKL349" s="182"/>
      <c r="QKM349" s="182"/>
      <c r="QKN349" s="182"/>
      <c r="QKO349" s="182"/>
      <c r="QKP349" s="182"/>
      <c r="QKQ349" s="182"/>
      <c r="QKR349" s="182"/>
      <c r="QKS349" s="182"/>
      <c r="QKT349" s="182"/>
      <c r="QKU349" s="182"/>
      <c r="QKV349" s="182"/>
      <c r="QKW349" s="182"/>
      <c r="QKX349" s="182"/>
      <c r="QKY349" s="182"/>
      <c r="QKZ349" s="182"/>
      <c r="QLA349" s="182"/>
      <c r="QLB349" s="182"/>
      <c r="QLC349" s="182"/>
      <c r="QLD349" s="182"/>
      <c r="QLE349" s="182"/>
      <c r="QLF349" s="182"/>
      <c r="QLG349" s="182"/>
      <c r="QLH349" s="182"/>
      <c r="QLI349" s="182"/>
      <c r="QLJ349" s="182"/>
      <c r="QLK349" s="182"/>
      <c r="QLL349" s="182"/>
      <c r="QLM349" s="182"/>
      <c r="QLN349" s="182"/>
      <c r="QLO349" s="182"/>
      <c r="QLP349" s="182"/>
      <c r="QLQ349" s="182"/>
      <c r="QLR349" s="182"/>
      <c r="QLS349" s="182"/>
      <c r="QLT349" s="182"/>
      <c r="QLU349" s="182"/>
      <c r="QLV349" s="182"/>
      <c r="QLW349" s="182"/>
      <c r="QLX349" s="182"/>
      <c r="QLY349" s="182"/>
      <c r="QLZ349" s="182"/>
      <c r="QMA349" s="182"/>
      <c r="QMB349" s="182"/>
      <c r="QMC349" s="182"/>
      <c r="QMD349" s="182"/>
      <c r="QME349" s="182"/>
      <c r="QMF349" s="182"/>
      <c r="QMG349" s="182"/>
      <c r="QMH349" s="182"/>
      <c r="QMI349" s="182"/>
      <c r="QMJ349" s="182"/>
      <c r="QMK349" s="182"/>
      <c r="QML349" s="182"/>
      <c r="QMM349" s="182"/>
      <c r="QMN349" s="182"/>
      <c r="QMO349" s="182"/>
      <c r="QMP349" s="182"/>
      <c r="QMQ349" s="182"/>
      <c r="QMR349" s="182"/>
      <c r="QMS349" s="182"/>
      <c r="QMT349" s="182"/>
      <c r="QMU349" s="182"/>
      <c r="QMV349" s="182"/>
      <c r="QMW349" s="182"/>
      <c r="QMX349" s="182"/>
      <c r="QMY349" s="182"/>
      <c r="QMZ349" s="182"/>
      <c r="QNA349" s="182"/>
      <c r="QNB349" s="182"/>
      <c r="QNC349" s="182"/>
      <c r="QND349" s="182"/>
      <c r="QNE349" s="182"/>
      <c r="QNF349" s="182"/>
      <c r="QNG349" s="182"/>
      <c r="QNH349" s="182"/>
      <c r="QNI349" s="182"/>
      <c r="QNJ349" s="182"/>
      <c r="QNK349" s="182"/>
      <c r="QNL349" s="182"/>
      <c r="QNM349" s="182"/>
      <c r="QNN349" s="182"/>
      <c r="QNO349" s="182"/>
      <c r="QNP349" s="182"/>
      <c r="QNQ349" s="182"/>
      <c r="QNR349" s="182"/>
      <c r="QNS349" s="182"/>
      <c r="QNT349" s="182"/>
      <c r="QNU349" s="182"/>
      <c r="QNV349" s="182"/>
      <c r="QNW349" s="182"/>
      <c r="QNX349" s="182"/>
      <c r="QNY349" s="182"/>
      <c r="QNZ349" s="182"/>
      <c r="QOA349" s="182"/>
      <c r="QOB349" s="182"/>
      <c r="QOC349" s="182"/>
      <c r="QOD349" s="182"/>
      <c r="QOE349" s="182"/>
      <c r="QOF349" s="182"/>
      <c r="QOG349" s="182"/>
      <c r="QOH349" s="182"/>
      <c r="QOI349" s="182"/>
      <c r="QOJ349" s="182"/>
      <c r="QOK349" s="182"/>
      <c r="QOL349" s="182"/>
      <c r="QOM349" s="182"/>
      <c r="QON349" s="182"/>
      <c r="QOO349" s="182"/>
      <c r="QOP349" s="182"/>
      <c r="QOQ349" s="182"/>
      <c r="QOR349" s="182"/>
      <c r="QOS349" s="182"/>
      <c r="QOT349" s="182"/>
      <c r="QOU349" s="182"/>
      <c r="QOV349" s="182"/>
      <c r="QOW349" s="182"/>
      <c r="QOX349" s="182"/>
      <c r="QOY349" s="182"/>
      <c r="QOZ349" s="182"/>
      <c r="QPA349" s="182"/>
      <c r="QPB349" s="182"/>
      <c r="QPC349" s="182"/>
      <c r="QPD349" s="182"/>
      <c r="QPE349" s="182"/>
      <c r="QPF349" s="182"/>
      <c r="QPG349" s="182"/>
      <c r="QPH349" s="182"/>
      <c r="QPI349" s="182"/>
      <c r="QPJ349" s="182"/>
      <c r="QPK349" s="182"/>
      <c r="QPL349" s="182"/>
      <c r="QPM349" s="182"/>
      <c r="QPN349" s="182"/>
      <c r="QPO349" s="182"/>
      <c r="QPP349" s="182"/>
      <c r="QPQ349" s="182"/>
      <c r="QPR349" s="182"/>
      <c r="QPS349" s="182"/>
      <c r="QPT349" s="182"/>
      <c r="QPU349" s="182"/>
      <c r="QPV349" s="182"/>
      <c r="QPW349" s="182"/>
      <c r="QPX349" s="182"/>
      <c r="QPY349" s="182"/>
      <c r="QPZ349" s="182"/>
      <c r="QQA349" s="182"/>
      <c r="QQB349" s="182"/>
      <c r="QQC349" s="182"/>
      <c r="QQD349" s="182"/>
      <c r="QQE349" s="182"/>
      <c r="QQF349" s="182"/>
      <c r="QQG349" s="182"/>
      <c r="QQH349" s="182"/>
      <c r="QQI349" s="182"/>
      <c r="QQJ349" s="182"/>
      <c r="QQK349" s="182"/>
      <c r="QQL349" s="182"/>
      <c r="QQM349" s="182"/>
      <c r="QQN349" s="182"/>
      <c r="QQO349" s="182"/>
      <c r="QQP349" s="182"/>
      <c r="QQQ349" s="182"/>
      <c r="QQR349" s="182"/>
      <c r="QQS349" s="182"/>
      <c r="QQT349" s="182"/>
      <c r="QQU349" s="182"/>
      <c r="QQV349" s="182"/>
      <c r="QQW349" s="182"/>
      <c r="QQX349" s="182"/>
      <c r="QQY349" s="182"/>
      <c r="QQZ349" s="182"/>
      <c r="QRA349" s="182"/>
      <c r="QRB349" s="182"/>
      <c r="QRC349" s="182"/>
      <c r="QRD349" s="182"/>
      <c r="QRE349" s="182"/>
      <c r="QRF349" s="182"/>
      <c r="QRG349" s="182"/>
      <c r="QRH349" s="182"/>
      <c r="QRI349" s="182"/>
      <c r="QRJ349" s="182"/>
      <c r="QRK349" s="182"/>
      <c r="QRL349" s="182"/>
      <c r="QRM349" s="182"/>
      <c r="QRN349" s="182"/>
      <c r="QRO349" s="182"/>
      <c r="QRP349" s="182"/>
      <c r="QRQ349" s="182"/>
      <c r="QRR349" s="182"/>
      <c r="QRS349" s="182"/>
      <c r="QRT349" s="182"/>
      <c r="QRU349" s="182"/>
      <c r="QRV349" s="182"/>
      <c r="QRW349" s="182"/>
      <c r="QRX349" s="182"/>
      <c r="QRY349" s="182"/>
      <c r="QRZ349" s="182"/>
      <c r="QSA349" s="182"/>
      <c r="QSB349" s="182"/>
      <c r="QSC349" s="182"/>
      <c r="QSD349" s="182"/>
      <c r="QSE349" s="182"/>
      <c r="QSF349" s="182"/>
      <c r="QSG349" s="182"/>
      <c r="QSH349" s="182"/>
      <c r="QSI349" s="182"/>
      <c r="QSJ349" s="182"/>
      <c r="QSK349" s="182"/>
      <c r="QSL349" s="182"/>
      <c r="QSM349" s="182"/>
      <c r="QSN349" s="182"/>
      <c r="QSO349" s="182"/>
      <c r="QSP349" s="182"/>
      <c r="QSQ349" s="182"/>
      <c r="QSR349" s="182"/>
      <c r="QSS349" s="182"/>
      <c r="QST349" s="182"/>
      <c r="QSU349" s="182"/>
      <c r="QSV349" s="182"/>
      <c r="QSW349" s="182"/>
      <c r="QSX349" s="182"/>
      <c r="QSY349" s="182"/>
      <c r="QSZ349" s="182"/>
      <c r="QTA349" s="182"/>
      <c r="QTB349" s="182"/>
      <c r="QTC349" s="182"/>
      <c r="QTD349" s="182"/>
      <c r="QTE349" s="182"/>
      <c r="QTF349" s="182"/>
      <c r="QTG349" s="182"/>
      <c r="QTH349" s="182"/>
      <c r="QTI349" s="182"/>
      <c r="QTJ349" s="182"/>
      <c r="QTK349" s="182"/>
      <c r="QTL349" s="182"/>
      <c r="QTM349" s="182"/>
      <c r="QTN349" s="182"/>
      <c r="QTO349" s="182"/>
      <c r="QTP349" s="182"/>
      <c r="QTQ349" s="182"/>
      <c r="QTR349" s="182"/>
      <c r="QTS349" s="182"/>
      <c r="QTT349" s="182"/>
      <c r="QTU349" s="182"/>
      <c r="QTV349" s="182"/>
      <c r="QTW349" s="182"/>
      <c r="QTX349" s="182"/>
      <c r="QTY349" s="182"/>
      <c r="QTZ349" s="182"/>
      <c r="QUA349" s="182"/>
      <c r="QUB349" s="182"/>
      <c r="QUC349" s="182"/>
      <c r="QUD349" s="182"/>
      <c r="QUE349" s="182"/>
      <c r="QUF349" s="182"/>
      <c r="QUG349" s="182"/>
      <c r="QUH349" s="182"/>
      <c r="QUI349" s="182"/>
      <c r="QUJ349" s="182"/>
      <c r="QUK349" s="182"/>
      <c r="QUL349" s="182"/>
      <c r="QUM349" s="182"/>
      <c r="QUN349" s="182"/>
      <c r="QUO349" s="182"/>
      <c r="QUP349" s="182"/>
      <c r="QUQ349" s="182"/>
      <c r="QUR349" s="182"/>
      <c r="QUS349" s="182"/>
      <c r="QUT349" s="182"/>
      <c r="QUU349" s="182"/>
      <c r="QUV349" s="182"/>
      <c r="QUW349" s="182"/>
      <c r="QUX349" s="182"/>
      <c r="QUY349" s="182"/>
      <c r="QUZ349" s="182"/>
      <c r="QVA349" s="182"/>
      <c r="QVB349" s="182"/>
      <c r="QVC349" s="182"/>
      <c r="QVD349" s="182"/>
      <c r="QVE349" s="182"/>
      <c r="QVF349" s="182"/>
      <c r="QVG349" s="182"/>
      <c r="QVH349" s="182"/>
      <c r="QVI349" s="182"/>
      <c r="QVJ349" s="182"/>
      <c r="QVK349" s="182"/>
      <c r="QVL349" s="182"/>
      <c r="QVM349" s="182"/>
      <c r="QVN349" s="182"/>
      <c r="QVO349" s="182"/>
      <c r="QVP349" s="182"/>
      <c r="QVQ349" s="182"/>
      <c r="QVR349" s="182"/>
      <c r="QVS349" s="182"/>
      <c r="QVT349" s="182"/>
      <c r="QVU349" s="182"/>
      <c r="QVV349" s="182"/>
      <c r="QVW349" s="182"/>
      <c r="QVX349" s="182"/>
      <c r="QVY349" s="182"/>
      <c r="QVZ349" s="182"/>
      <c r="QWA349" s="182"/>
      <c r="QWB349" s="182"/>
      <c r="QWC349" s="182"/>
      <c r="QWD349" s="182"/>
      <c r="QWE349" s="182"/>
      <c r="QWF349" s="182"/>
      <c r="QWG349" s="182"/>
      <c r="QWH349" s="182"/>
      <c r="QWI349" s="182"/>
      <c r="QWJ349" s="182"/>
      <c r="QWK349" s="182"/>
      <c r="QWL349" s="182"/>
      <c r="QWM349" s="182"/>
      <c r="QWN349" s="182"/>
      <c r="QWO349" s="182"/>
      <c r="QWP349" s="182"/>
      <c r="QWQ349" s="182"/>
      <c r="QWR349" s="182"/>
      <c r="QWS349" s="182"/>
      <c r="QWT349" s="182"/>
      <c r="QWU349" s="182"/>
      <c r="QWV349" s="182"/>
      <c r="QWW349" s="182"/>
      <c r="QWX349" s="182"/>
      <c r="QWY349" s="182"/>
      <c r="QWZ349" s="182"/>
      <c r="QXA349" s="182"/>
      <c r="QXB349" s="182"/>
      <c r="QXC349" s="182"/>
      <c r="QXD349" s="182"/>
      <c r="QXE349" s="182"/>
      <c r="QXF349" s="182"/>
      <c r="QXG349" s="182"/>
      <c r="QXH349" s="182"/>
      <c r="QXI349" s="182"/>
      <c r="QXJ349" s="182"/>
      <c r="QXK349" s="182"/>
      <c r="QXL349" s="182"/>
      <c r="QXM349" s="182"/>
      <c r="QXN349" s="182"/>
      <c r="QXO349" s="182"/>
      <c r="QXP349" s="182"/>
      <c r="QXQ349" s="182"/>
      <c r="QXR349" s="182"/>
      <c r="QXS349" s="182"/>
      <c r="QXT349" s="182"/>
      <c r="QXU349" s="182"/>
      <c r="QXV349" s="182"/>
      <c r="QXW349" s="182"/>
      <c r="QXX349" s="182"/>
      <c r="QXY349" s="182"/>
      <c r="QXZ349" s="182"/>
      <c r="QYA349" s="182"/>
      <c r="QYB349" s="182"/>
      <c r="QYC349" s="182"/>
      <c r="QYD349" s="182"/>
      <c r="QYE349" s="182"/>
      <c r="QYF349" s="182"/>
      <c r="QYG349" s="182"/>
      <c r="QYH349" s="182"/>
      <c r="QYI349" s="182"/>
      <c r="QYJ349" s="182"/>
      <c r="QYK349" s="182"/>
      <c r="QYL349" s="182"/>
      <c r="QYM349" s="182"/>
      <c r="QYN349" s="182"/>
      <c r="QYO349" s="182"/>
      <c r="QYP349" s="182"/>
      <c r="QYQ349" s="182"/>
      <c r="QYR349" s="182"/>
      <c r="QYS349" s="182"/>
      <c r="QYT349" s="182"/>
      <c r="QYU349" s="182"/>
      <c r="QYV349" s="182"/>
      <c r="QYW349" s="182"/>
      <c r="QYX349" s="182"/>
      <c r="QYY349" s="182"/>
      <c r="QYZ349" s="182"/>
      <c r="QZA349" s="182"/>
      <c r="QZB349" s="182"/>
      <c r="QZC349" s="182"/>
      <c r="QZD349" s="182"/>
      <c r="QZE349" s="182"/>
      <c r="QZF349" s="182"/>
      <c r="QZG349" s="182"/>
      <c r="QZH349" s="182"/>
      <c r="QZI349" s="182"/>
      <c r="QZJ349" s="182"/>
      <c r="QZK349" s="182"/>
      <c r="QZL349" s="182"/>
      <c r="QZM349" s="182"/>
      <c r="QZN349" s="182"/>
      <c r="QZO349" s="182"/>
      <c r="QZP349" s="182"/>
      <c r="QZQ349" s="182"/>
      <c r="QZR349" s="182"/>
      <c r="QZS349" s="182"/>
      <c r="QZT349" s="182"/>
      <c r="QZU349" s="182"/>
      <c r="QZV349" s="182"/>
      <c r="QZW349" s="182"/>
      <c r="QZX349" s="182"/>
      <c r="QZY349" s="182"/>
      <c r="QZZ349" s="182"/>
      <c r="RAA349" s="182"/>
      <c r="RAB349" s="182"/>
      <c r="RAC349" s="182"/>
      <c r="RAD349" s="182"/>
      <c r="RAE349" s="182"/>
      <c r="RAF349" s="182"/>
      <c r="RAG349" s="182"/>
      <c r="RAH349" s="182"/>
      <c r="RAI349" s="182"/>
      <c r="RAJ349" s="182"/>
      <c r="RAK349" s="182"/>
      <c r="RAL349" s="182"/>
      <c r="RAM349" s="182"/>
      <c r="RAN349" s="182"/>
      <c r="RAO349" s="182"/>
      <c r="RAP349" s="182"/>
      <c r="RAQ349" s="182"/>
      <c r="RAR349" s="182"/>
      <c r="RAS349" s="182"/>
      <c r="RAT349" s="182"/>
      <c r="RAU349" s="182"/>
      <c r="RAV349" s="182"/>
      <c r="RAW349" s="182"/>
      <c r="RAX349" s="182"/>
      <c r="RAY349" s="182"/>
      <c r="RAZ349" s="182"/>
      <c r="RBA349" s="182"/>
      <c r="RBB349" s="182"/>
      <c r="RBC349" s="182"/>
      <c r="RBD349" s="182"/>
      <c r="RBE349" s="182"/>
      <c r="RBF349" s="182"/>
      <c r="RBG349" s="182"/>
      <c r="RBH349" s="182"/>
      <c r="RBI349" s="182"/>
      <c r="RBJ349" s="182"/>
      <c r="RBK349" s="182"/>
      <c r="RBL349" s="182"/>
      <c r="RBM349" s="182"/>
      <c r="RBN349" s="182"/>
      <c r="RBO349" s="182"/>
      <c r="RBP349" s="182"/>
      <c r="RBQ349" s="182"/>
      <c r="RBR349" s="182"/>
      <c r="RBS349" s="182"/>
      <c r="RBT349" s="182"/>
      <c r="RBU349" s="182"/>
      <c r="RBV349" s="182"/>
      <c r="RBW349" s="182"/>
      <c r="RBX349" s="182"/>
      <c r="RBY349" s="182"/>
      <c r="RBZ349" s="182"/>
      <c r="RCA349" s="182"/>
      <c r="RCB349" s="182"/>
      <c r="RCC349" s="182"/>
      <c r="RCD349" s="182"/>
      <c r="RCE349" s="182"/>
      <c r="RCF349" s="182"/>
      <c r="RCG349" s="182"/>
      <c r="RCH349" s="182"/>
      <c r="RCI349" s="182"/>
      <c r="RCJ349" s="182"/>
      <c r="RCK349" s="182"/>
      <c r="RCL349" s="182"/>
      <c r="RCM349" s="182"/>
      <c r="RCN349" s="182"/>
      <c r="RCO349" s="182"/>
      <c r="RCP349" s="182"/>
      <c r="RCQ349" s="182"/>
      <c r="RCR349" s="182"/>
      <c r="RCS349" s="182"/>
      <c r="RCT349" s="182"/>
      <c r="RCU349" s="182"/>
      <c r="RCV349" s="182"/>
      <c r="RCW349" s="182"/>
      <c r="RCX349" s="182"/>
      <c r="RCY349" s="182"/>
      <c r="RCZ349" s="182"/>
      <c r="RDA349" s="182"/>
      <c r="RDB349" s="182"/>
      <c r="RDC349" s="182"/>
      <c r="RDD349" s="182"/>
      <c r="RDE349" s="182"/>
      <c r="RDF349" s="182"/>
      <c r="RDG349" s="182"/>
      <c r="RDH349" s="182"/>
      <c r="RDI349" s="182"/>
      <c r="RDJ349" s="182"/>
      <c r="RDK349" s="182"/>
      <c r="RDL349" s="182"/>
      <c r="RDM349" s="182"/>
      <c r="RDN349" s="182"/>
      <c r="RDO349" s="182"/>
      <c r="RDP349" s="182"/>
      <c r="RDQ349" s="182"/>
      <c r="RDR349" s="182"/>
      <c r="RDS349" s="182"/>
      <c r="RDT349" s="182"/>
      <c r="RDU349" s="182"/>
      <c r="RDV349" s="182"/>
      <c r="RDW349" s="182"/>
      <c r="RDX349" s="182"/>
      <c r="RDY349" s="182"/>
      <c r="RDZ349" s="182"/>
      <c r="REA349" s="182"/>
      <c r="REB349" s="182"/>
      <c r="REC349" s="182"/>
      <c r="RED349" s="182"/>
      <c r="REE349" s="182"/>
      <c r="REF349" s="182"/>
      <c r="REG349" s="182"/>
      <c r="REH349" s="182"/>
      <c r="REI349" s="182"/>
      <c r="REJ349" s="182"/>
      <c r="REK349" s="182"/>
      <c r="REL349" s="182"/>
      <c r="REM349" s="182"/>
      <c r="REN349" s="182"/>
      <c r="REO349" s="182"/>
      <c r="REP349" s="182"/>
      <c r="REQ349" s="182"/>
      <c r="RER349" s="182"/>
      <c r="RES349" s="182"/>
      <c r="RET349" s="182"/>
      <c r="REU349" s="182"/>
      <c r="REV349" s="182"/>
      <c r="REW349" s="182"/>
      <c r="REX349" s="182"/>
      <c r="REY349" s="182"/>
      <c r="REZ349" s="182"/>
      <c r="RFA349" s="182"/>
      <c r="RFB349" s="182"/>
      <c r="RFC349" s="182"/>
      <c r="RFD349" s="182"/>
      <c r="RFE349" s="182"/>
      <c r="RFF349" s="182"/>
      <c r="RFG349" s="182"/>
      <c r="RFH349" s="182"/>
      <c r="RFI349" s="182"/>
      <c r="RFJ349" s="182"/>
      <c r="RFK349" s="182"/>
      <c r="RFL349" s="182"/>
      <c r="RFM349" s="182"/>
      <c r="RFN349" s="182"/>
      <c r="RFO349" s="182"/>
      <c r="RFP349" s="182"/>
      <c r="RFQ349" s="182"/>
      <c r="RFR349" s="182"/>
      <c r="RFS349" s="182"/>
      <c r="RFT349" s="182"/>
      <c r="RFU349" s="182"/>
      <c r="RFV349" s="182"/>
      <c r="RFW349" s="182"/>
      <c r="RFX349" s="182"/>
      <c r="RFY349" s="182"/>
      <c r="RFZ349" s="182"/>
      <c r="RGA349" s="182"/>
      <c r="RGB349" s="182"/>
      <c r="RGC349" s="182"/>
      <c r="RGD349" s="182"/>
      <c r="RGE349" s="182"/>
      <c r="RGF349" s="182"/>
      <c r="RGG349" s="182"/>
      <c r="RGH349" s="182"/>
      <c r="RGI349" s="182"/>
      <c r="RGJ349" s="182"/>
      <c r="RGK349" s="182"/>
      <c r="RGL349" s="182"/>
      <c r="RGM349" s="182"/>
      <c r="RGN349" s="182"/>
      <c r="RGO349" s="182"/>
      <c r="RGP349" s="182"/>
      <c r="RGQ349" s="182"/>
      <c r="RGR349" s="182"/>
      <c r="RGS349" s="182"/>
      <c r="RGT349" s="182"/>
      <c r="RGU349" s="182"/>
      <c r="RGV349" s="182"/>
      <c r="RGW349" s="182"/>
      <c r="RGX349" s="182"/>
      <c r="RGY349" s="182"/>
      <c r="RGZ349" s="182"/>
      <c r="RHA349" s="182"/>
      <c r="RHB349" s="182"/>
      <c r="RHC349" s="182"/>
      <c r="RHD349" s="182"/>
      <c r="RHE349" s="182"/>
      <c r="RHF349" s="182"/>
      <c r="RHG349" s="182"/>
      <c r="RHH349" s="182"/>
      <c r="RHI349" s="182"/>
      <c r="RHJ349" s="182"/>
      <c r="RHK349" s="182"/>
      <c r="RHL349" s="182"/>
      <c r="RHM349" s="182"/>
      <c r="RHN349" s="182"/>
      <c r="RHO349" s="182"/>
      <c r="RHP349" s="182"/>
      <c r="RHQ349" s="182"/>
      <c r="RHR349" s="182"/>
      <c r="RHS349" s="182"/>
      <c r="RHT349" s="182"/>
      <c r="RHU349" s="182"/>
      <c r="RHV349" s="182"/>
      <c r="RHW349" s="182"/>
      <c r="RHX349" s="182"/>
      <c r="RHY349" s="182"/>
      <c r="RHZ349" s="182"/>
      <c r="RIA349" s="182"/>
      <c r="RIB349" s="182"/>
      <c r="RIC349" s="182"/>
      <c r="RID349" s="182"/>
      <c r="RIE349" s="182"/>
      <c r="RIF349" s="182"/>
      <c r="RIG349" s="182"/>
      <c r="RIH349" s="182"/>
      <c r="RII349" s="182"/>
      <c r="RIJ349" s="182"/>
      <c r="RIK349" s="182"/>
      <c r="RIL349" s="182"/>
      <c r="RIM349" s="182"/>
      <c r="RIN349" s="182"/>
      <c r="RIO349" s="182"/>
      <c r="RIP349" s="182"/>
      <c r="RIQ349" s="182"/>
      <c r="RIR349" s="182"/>
      <c r="RIS349" s="182"/>
      <c r="RIT349" s="182"/>
      <c r="RIU349" s="182"/>
      <c r="RIV349" s="182"/>
      <c r="RIW349" s="182"/>
      <c r="RIX349" s="182"/>
      <c r="RIY349" s="182"/>
      <c r="RIZ349" s="182"/>
      <c r="RJA349" s="182"/>
      <c r="RJB349" s="182"/>
      <c r="RJC349" s="182"/>
      <c r="RJD349" s="182"/>
      <c r="RJE349" s="182"/>
      <c r="RJF349" s="182"/>
      <c r="RJG349" s="182"/>
      <c r="RJH349" s="182"/>
      <c r="RJI349" s="182"/>
      <c r="RJJ349" s="182"/>
      <c r="RJK349" s="182"/>
      <c r="RJL349" s="182"/>
      <c r="RJM349" s="182"/>
      <c r="RJN349" s="182"/>
      <c r="RJO349" s="182"/>
      <c r="RJP349" s="182"/>
      <c r="RJQ349" s="182"/>
      <c r="RJR349" s="182"/>
      <c r="RJS349" s="182"/>
      <c r="RJT349" s="182"/>
      <c r="RJU349" s="182"/>
      <c r="RJV349" s="182"/>
      <c r="RJW349" s="182"/>
      <c r="RJX349" s="182"/>
      <c r="RJY349" s="182"/>
      <c r="RJZ349" s="182"/>
      <c r="RKA349" s="182"/>
      <c r="RKB349" s="182"/>
      <c r="RKC349" s="182"/>
      <c r="RKD349" s="182"/>
      <c r="RKE349" s="182"/>
      <c r="RKF349" s="182"/>
      <c r="RKG349" s="182"/>
      <c r="RKH349" s="182"/>
      <c r="RKI349" s="182"/>
      <c r="RKJ349" s="182"/>
      <c r="RKK349" s="182"/>
      <c r="RKL349" s="182"/>
      <c r="RKM349" s="182"/>
      <c r="RKN349" s="182"/>
      <c r="RKO349" s="182"/>
      <c r="RKP349" s="182"/>
      <c r="RKQ349" s="182"/>
      <c r="RKR349" s="182"/>
      <c r="RKS349" s="182"/>
      <c r="RKT349" s="182"/>
      <c r="RKU349" s="182"/>
      <c r="RKV349" s="182"/>
      <c r="RKW349" s="182"/>
      <c r="RKX349" s="182"/>
      <c r="RKY349" s="182"/>
      <c r="RKZ349" s="182"/>
      <c r="RLA349" s="182"/>
      <c r="RLB349" s="182"/>
      <c r="RLC349" s="182"/>
      <c r="RLD349" s="182"/>
      <c r="RLE349" s="182"/>
      <c r="RLF349" s="182"/>
      <c r="RLG349" s="182"/>
      <c r="RLH349" s="182"/>
      <c r="RLI349" s="182"/>
      <c r="RLJ349" s="182"/>
      <c r="RLK349" s="182"/>
      <c r="RLL349" s="182"/>
      <c r="RLM349" s="182"/>
      <c r="RLN349" s="182"/>
      <c r="RLO349" s="182"/>
      <c r="RLP349" s="182"/>
      <c r="RLQ349" s="182"/>
      <c r="RLR349" s="182"/>
      <c r="RLS349" s="182"/>
      <c r="RLT349" s="182"/>
      <c r="RLU349" s="182"/>
      <c r="RLV349" s="182"/>
      <c r="RLW349" s="182"/>
      <c r="RLX349" s="182"/>
      <c r="RLY349" s="182"/>
      <c r="RLZ349" s="182"/>
      <c r="RMA349" s="182"/>
      <c r="RMB349" s="182"/>
      <c r="RMC349" s="182"/>
      <c r="RMD349" s="182"/>
      <c r="RME349" s="182"/>
      <c r="RMF349" s="182"/>
      <c r="RMG349" s="182"/>
      <c r="RMH349" s="182"/>
      <c r="RMI349" s="182"/>
      <c r="RMJ349" s="182"/>
      <c r="RMK349" s="182"/>
      <c r="RML349" s="182"/>
      <c r="RMM349" s="182"/>
      <c r="RMN349" s="182"/>
      <c r="RMO349" s="182"/>
      <c r="RMP349" s="182"/>
      <c r="RMQ349" s="182"/>
      <c r="RMR349" s="182"/>
      <c r="RMS349" s="182"/>
      <c r="RMT349" s="182"/>
      <c r="RMU349" s="182"/>
      <c r="RMV349" s="182"/>
      <c r="RMW349" s="182"/>
      <c r="RMX349" s="182"/>
      <c r="RMY349" s="182"/>
      <c r="RMZ349" s="182"/>
      <c r="RNA349" s="182"/>
      <c r="RNB349" s="182"/>
      <c r="RNC349" s="182"/>
      <c r="RND349" s="182"/>
      <c r="RNE349" s="182"/>
      <c r="RNF349" s="182"/>
      <c r="RNG349" s="182"/>
      <c r="RNH349" s="182"/>
      <c r="RNI349" s="182"/>
      <c r="RNJ349" s="182"/>
      <c r="RNK349" s="182"/>
      <c r="RNL349" s="182"/>
      <c r="RNM349" s="182"/>
      <c r="RNN349" s="182"/>
      <c r="RNO349" s="182"/>
      <c r="RNP349" s="182"/>
      <c r="RNQ349" s="182"/>
      <c r="RNR349" s="182"/>
      <c r="RNS349" s="182"/>
      <c r="RNT349" s="182"/>
      <c r="RNU349" s="182"/>
      <c r="RNV349" s="182"/>
      <c r="RNW349" s="182"/>
      <c r="RNX349" s="182"/>
      <c r="RNY349" s="182"/>
      <c r="RNZ349" s="182"/>
      <c r="ROA349" s="182"/>
      <c r="ROB349" s="182"/>
      <c r="ROC349" s="182"/>
      <c r="ROD349" s="182"/>
      <c r="ROE349" s="182"/>
      <c r="ROF349" s="182"/>
      <c r="ROG349" s="182"/>
      <c r="ROH349" s="182"/>
      <c r="ROI349" s="182"/>
      <c r="ROJ349" s="182"/>
      <c r="ROK349" s="182"/>
      <c r="ROL349" s="182"/>
      <c r="ROM349" s="182"/>
      <c r="RON349" s="182"/>
      <c r="ROO349" s="182"/>
      <c r="ROP349" s="182"/>
      <c r="ROQ349" s="182"/>
      <c r="ROR349" s="182"/>
      <c r="ROS349" s="182"/>
      <c r="ROT349" s="182"/>
      <c r="ROU349" s="182"/>
      <c r="ROV349" s="182"/>
      <c r="ROW349" s="182"/>
      <c r="ROX349" s="182"/>
      <c r="ROY349" s="182"/>
      <c r="ROZ349" s="182"/>
      <c r="RPA349" s="182"/>
      <c r="RPB349" s="182"/>
      <c r="RPC349" s="182"/>
      <c r="RPD349" s="182"/>
      <c r="RPE349" s="182"/>
      <c r="RPF349" s="182"/>
      <c r="RPG349" s="182"/>
      <c r="RPH349" s="182"/>
      <c r="RPI349" s="182"/>
      <c r="RPJ349" s="182"/>
      <c r="RPK349" s="182"/>
      <c r="RPL349" s="182"/>
      <c r="RPM349" s="182"/>
      <c r="RPN349" s="182"/>
      <c r="RPO349" s="182"/>
      <c r="RPP349" s="182"/>
      <c r="RPQ349" s="182"/>
      <c r="RPR349" s="182"/>
      <c r="RPS349" s="182"/>
      <c r="RPT349" s="182"/>
      <c r="RPU349" s="182"/>
      <c r="RPV349" s="182"/>
      <c r="RPW349" s="182"/>
      <c r="RPX349" s="182"/>
      <c r="RPY349" s="182"/>
      <c r="RPZ349" s="182"/>
      <c r="RQA349" s="182"/>
      <c r="RQB349" s="182"/>
      <c r="RQC349" s="182"/>
      <c r="RQD349" s="182"/>
      <c r="RQE349" s="182"/>
      <c r="RQF349" s="182"/>
      <c r="RQG349" s="182"/>
      <c r="RQH349" s="182"/>
      <c r="RQI349" s="182"/>
      <c r="RQJ349" s="182"/>
      <c r="RQK349" s="182"/>
      <c r="RQL349" s="182"/>
      <c r="RQM349" s="182"/>
      <c r="RQN349" s="182"/>
      <c r="RQO349" s="182"/>
      <c r="RQP349" s="182"/>
      <c r="RQQ349" s="182"/>
      <c r="RQR349" s="182"/>
      <c r="RQS349" s="182"/>
      <c r="RQT349" s="182"/>
      <c r="RQU349" s="182"/>
      <c r="RQV349" s="182"/>
      <c r="RQW349" s="182"/>
      <c r="RQX349" s="182"/>
      <c r="RQY349" s="182"/>
      <c r="RQZ349" s="182"/>
      <c r="RRA349" s="182"/>
      <c r="RRB349" s="182"/>
      <c r="RRC349" s="182"/>
      <c r="RRD349" s="182"/>
      <c r="RRE349" s="182"/>
      <c r="RRF349" s="182"/>
      <c r="RRG349" s="182"/>
      <c r="RRH349" s="182"/>
      <c r="RRI349" s="182"/>
      <c r="RRJ349" s="182"/>
      <c r="RRK349" s="182"/>
      <c r="RRL349" s="182"/>
      <c r="RRM349" s="182"/>
      <c r="RRN349" s="182"/>
      <c r="RRO349" s="182"/>
      <c r="RRP349" s="182"/>
      <c r="RRQ349" s="182"/>
      <c r="RRR349" s="182"/>
      <c r="RRS349" s="182"/>
      <c r="RRT349" s="182"/>
      <c r="RRU349" s="182"/>
      <c r="RRV349" s="182"/>
      <c r="RRW349" s="182"/>
      <c r="RRX349" s="182"/>
      <c r="RRY349" s="182"/>
      <c r="RRZ349" s="182"/>
      <c r="RSA349" s="182"/>
      <c r="RSB349" s="182"/>
      <c r="RSC349" s="182"/>
      <c r="RSD349" s="182"/>
      <c r="RSE349" s="182"/>
      <c r="RSF349" s="182"/>
      <c r="RSG349" s="182"/>
      <c r="RSH349" s="182"/>
      <c r="RSI349" s="182"/>
      <c r="RSJ349" s="182"/>
      <c r="RSK349" s="182"/>
      <c r="RSL349" s="182"/>
      <c r="RSM349" s="182"/>
      <c r="RSN349" s="182"/>
      <c r="RSO349" s="182"/>
      <c r="RSP349" s="182"/>
      <c r="RSQ349" s="182"/>
      <c r="RSR349" s="182"/>
      <c r="RSS349" s="182"/>
      <c r="RST349" s="182"/>
      <c r="RSU349" s="182"/>
      <c r="RSV349" s="182"/>
      <c r="RSW349" s="182"/>
      <c r="RSX349" s="182"/>
      <c r="RSY349" s="182"/>
      <c r="RSZ349" s="182"/>
      <c r="RTA349" s="182"/>
      <c r="RTB349" s="182"/>
      <c r="RTC349" s="182"/>
      <c r="RTD349" s="182"/>
      <c r="RTE349" s="182"/>
      <c r="RTF349" s="182"/>
      <c r="RTG349" s="182"/>
      <c r="RTH349" s="182"/>
      <c r="RTI349" s="182"/>
      <c r="RTJ349" s="182"/>
      <c r="RTK349" s="182"/>
      <c r="RTL349" s="182"/>
      <c r="RTM349" s="182"/>
      <c r="RTN349" s="182"/>
      <c r="RTO349" s="182"/>
      <c r="RTP349" s="182"/>
      <c r="RTQ349" s="182"/>
      <c r="RTR349" s="182"/>
      <c r="RTS349" s="182"/>
      <c r="RTT349" s="182"/>
      <c r="RTU349" s="182"/>
      <c r="RTV349" s="182"/>
      <c r="RTW349" s="182"/>
      <c r="RTX349" s="182"/>
      <c r="RTY349" s="182"/>
      <c r="RTZ349" s="182"/>
      <c r="RUA349" s="182"/>
      <c r="RUB349" s="182"/>
      <c r="RUC349" s="182"/>
      <c r="RUD349" s="182"/>
      <c r="RUE349" s="182"/>
      <c r="RUF349" s="182"/>
      <c r="RUG349" s="182"/>
      <c r="RUH349" s="182"/>
      <c r="RUI349" s="182"/>
      <c r="RUJ349" s="182"/>
      <c r="RUK349" s="182"/>
      <c r="RUL349" s="182"/>
      <c r="RUM349" s="182"/>
      <c r="RUN349" s="182"/>
      <c r="RUO349" s="182"/>
      <c r="RUP349" s="182"/>
      <c r="RUQ349" s="182"/>
      <c r="RUR349" s="182"/>
      <c r="RUS349" s="182"/>
      <c r="RUT349" s="182"/>
      <c r="RUU349" s="182"/>
      <c r="RUV349" s="182"/>
      <c r="RUW349" s="182"/>
      <c r="RUX349" s="182"/>
      <c r="RUY349" s="182"/>
      <c r="RUZ349" s="182"/>
      <c r="RVA349" s="182"/>
      <c r="RVB349" s="182"/>
      <c r="RVC349" s="182"/>
      <c r="RVD349" s="182"/>
      <c r="RVE349" s="182"/>
      <c r="RVF349" s="182"/>
      <c r="RVG349" s="182"/>
      <c r="RVH349" s="182"/>
      <c r="RVI349" s="182"/>
      <c r="RVJ349" s="182"/>
      <c r="RVK349" s="182"/>
      <c r="RVL349" s="182"/>
      <c r="RVM349" s="182"/>
      <c r="RVN349" s="182"/>
      <c r="RVO349" s="182"/>
      <c r="RVP349" s="182"/>
      <c r="RVQ349" s="182"/>
      <c r="RVR349" s="182"/>
      <c r="RVS349" s="182"/>
      <c r="RVT349" s="182"/>
      <c r="RVU349" s="182"/>
      <c r="RVV349" s="182"/>
      <c r="RVW349" s="182"/>
      <c r="RVX349" s="182"/>
      <c r="RVY349" s="182"/>
      <c r="RVZ349" s="182"/>
      <c r="RWA349" s="182"/>
      <c r="RWB349" s="182"/>
      <c r="RWC349" s="182"/>
      <c r="RWD349" s="182"/>
      <c r="RWE349" s="182"/>
      <c r="RWF349" s="182"/>
      <c r="RWG349" s="182"/>
      <c r="RWH349" s="182"/>
      <c r="RWI349" s="182"/>
      <c r="RWJ349" s="182"/>
      <c r="RWK349" s="182"/>
      <c r="RWL349" s="182"/>
      <c r="RWM349" s="182"/>
      <c r="RWN349" s="182"/>
      <c r="RWO349" s="182"/>
      <c r="RWP349" s="182"/>
      <c r="RWQ349" s="182"/>
      <c r="RWR349" s="182"/>
      <c r="RWS349" s="182"/>
      <c r="RWT349" s="182"/>
      <c r="RWU349" s="182"/>
      <c r="RWV349" s="182"/>
      <c r="RWW349" s="182"/>
      <c r="RWX349" s="182"/>
      <c r="RWY349" s="182"/>
      <c r="RWZ349" s="182"/>
      <c r="RXA349" s="182"/>
      <c r="RXB349" s="182"/>
      <c r="RXC349" s="182"/>
      <c r="RXD349" s="182"/>
      <c r="RXE349" s="182"/>
      <c r="RXF349" s="182"/>
      <c r="RXG349" s="182"/>
      <c r="RXH349" s="182"/>
      <c r="RXI349" s="182"/>
      <c r="RXJ349" s="182"/>
      <c r="RXK349" s="182"/>
      <c r="RXL349" s="182"/>
      <c r="RXM349" s="182"/>
      <c r="RXN349" s="182"/>
      <c r="RXO349" s="182"/>
      <c r="RXP349" s="182"/>
      <c r="RXQ349" s="182"/>
      <c r="RXR349" s="182"/>
      <c r="RXS349" s="182"/>
      <c r="RXT349" s="182"/>
      <c r="RXU349" s="182"/>
      <c r="RXV349" s="182"/>
      <c r="RXW349" s="182"/>
      <c r="RXX349" s="182"/>
      <c r="RXY349" s="182"/>
      <c r="RXZ349" s="182"/>
      <c r="RYA349" s="182"/>
      <c r="RYB349" s="182"/>
      <c r="RYC349" s="182"/>
      <c r="RYD349" s="182"/>
      <c r="RYE349" s="182"/>
      <c r="RYF349" s="182"/>
      <c r="RYG349" s="182"/>
      <c r="RYH349" s="182"/>
      <c r="RYI349" s="182"/>
      <c r="RYJ349" s="182"/>
      <c r="RYK349" s="182"/>
      <c r="RYL349" s="182"/>
      <c r="RYM349" s="182"/>
      <c r="RYN349" s="182"/>
      <c r="RYO349" s="182"/>
      <c r="RYP349" s="182"/>
      <c r="RYQ349" s="182"/>
      <c r="RYR349" s="182"/>
      <c r="RYS349" s="182"/>
      <c r="RYT349" s="182"/>
      <c r="RYU349" s="182"/>
      <c r="RYV349" s="182"/>
      <c r="RYW349" s="182"/>
      <c r="RYX349" s="182"/>
      <c r="RYY349" s="182"/>
      <c r="RYZ349" s="182"/>
      <c r="RZA349" s="182"/>
      <c r="RZB349" s="182"/>
      <c r="RZC349" s="182"/>
      <c r="RZD349" s="182"/>
      <c r="RZE349" s="182"/>
      <c r="RZF349" s="182"/>
      <c r="RZG349" s="182"/>
      <c r="RZH349" s="182"/>
      <c r="RZI349" s="182"/>
      <c r="RZJ349" s="182"/>
      <c r="RZK349" s="182"/>
      <c r="RZL349" s="182"/>
      <c r="RZM349" s="182"/>
      <c r="RZN349" s="182"/>
      <c r="RZO349" s="182"/>
      <c r="RZP349" s="182"/>
      <c r="RZQ349" s="182"/>
      <c r="RZR349" s="182"/>
      <c r="RZS349" s="182"/>
      <c r="RZT349" s="182"/>
      <c r="RZU349" s="182"/>
      <c r="RZV349" s="182"/>
      <c r="RZW349" s="182"/>
      <c r="RZX349" s="182"/>
      <c r="RZY349" s="182"/>
      <c r="RZZ349" s="182"/>
      <c r="SAA349" s="182"/>
      <c r="SAB349" s="182"/>
      <c r="SAC349" s="182"/>
      <c r="SAD349" s="182"/>
      <c r="SAE349" s="182"/>
      <c r="SAF349" s="182"/>
      <c r="SAG349" s="182"/>
      <c r="SAH349" s="182"/>
      <c r="SAI349" s="182"/>
      <c r="SAJ349" s="182"/>
      <c r="SAK349" s="182"/>
      <c r="SAL349" s="182"/>
      <c r="SAM349" s="182"/>
      <c r="SAN349" s="182"/>
      <c r="SAO349" s="182"/>
      <c r="SAP349" s="182"/>
      <c r="SAQ349" s="182"/>
      <c r="SAR349" s="182"/>
      <c r="SAS349" s="182"/>
      <c r="SAT349" s="182"/>
      <c r="SAU349" s="182"/>
      <c r="SAV349" s="182"/>
      <c r="SAW349" s="182"/>
      <c r="SAX349" s="182"/>
      <c r="SAY349" s="182"/>
      <c r="SAZ349" s="182"/>
      <c r="SBA349" s="182"/>
      <c r="SBB349" s="182"/>
      <c r="SBC349" s="182"/>
      <c r="SBD349" s="182"/>
      <c r="SBE349" s="182"/>
      <c r="SBF349" s="182"/>
      <c r="SBG349" s="182"/>
      <c r="SBH349" s="182"/>
      <c r="SBI349" s="182"/>
      <c r="SBJ349" s="182"/>
      <c r="SBK349" s="182"/>
      <c r="SBL349" s="182"/>
      <c r="SBM349" s="182"/>
      <c r="SBN349" s="182"/>
      <c r="SBO349" s="182"/>
      <c r="SBP349" s="182"/>
      <c r="SBQ349" s="182"/>
      <c r="SBR349" s="182"/>
      <c r="SBS349" s="182"/>
      <c r="SBT349" s="182"/>
      <c r="SBU349" s="182"/>
      <c r="SBV349" s="182"/>
      <c r="SBW349" s="182"/>
      <c r="SBX349" s="182"/>
      <c r="SBY349" s="182"/>
      <c r="SBZ349" s="182"/>
      <c r="SCA349" s="182"/>
      <c r="SCB349" s="182"/>
      <c r="SCC349" s="182"/>
      <c r="SCD349" s="182"/>
      <c r="SCE349" s="182"/>
      <c r="SCF349" s="182"/>
      <c r="SCG349" s="182"/>
      <c r="SCH349" s="182"/>
      <c r="SCI349" s="182"/>
      <c r="SCJ349" s="182"/>
      <c r="SCK349" s="182"/>
      <c r="SCL349" s="182"/>
      <c r="SCM349" s="182"/>
      <c r="SCN349" s="182"/>
      <c r="SCO349" s="182"/>
      <c r="SCP349" s="182"/>
      <c r="SCQ349" s="182"/>
      <c r="SCR349" s="182"/>
      <c r="SCS349" s="182"/>
      <c r="SCT349" s="182"/>
      <c r="SCU349" s="182"/>
      <c r="SCV349" s="182"/>
      <c r="SCW349" s="182"/>
      <c r="SCX349" s="182"/>
      <c r="SCY349" s="182"/>
      <c r="SCZ349" s="182"/>
      <c r="SDA349" s="182"/>
      <c r="SDB349" s="182"/>
      <c r="SDC349" s="182"/>
      <c r="SDD349" s="182"/>
      <c r="SDE349" s="182"/>
      <c r="SDF349" s="182"/>
      <c r="SDG349" s="182"/>
      <c r="SDH349" s="182"/>
      <c r="SDI349" s="182"/>
      <c r="SDJ349" s="182"/>
      <c r="SDK349" s="182"/>
      <c r="SDL349" s="182"/>
      <c r="SDM349" s="182"/>
      <c r="SDN349" s="182"/>
      <c r="SDO349" s="182"/>
      <c r="SDP349" s="182"/>
      <c r="SDQ349" s="182"/>
      <c r="SDR349" s="182"/>
      <c r="SDS349" s="182"/>
      <c r="SDT349" s="182"/>
      <c r="SDU349" s="182"/>
      <c r="SDV349" s="182"/>
      <c r="SDW349" s="182"/>
      <c r="SDX349" s="182"/>
      <c r="SDY349" s="182"/>
      <c r="SDZ349" s="182"/>
      <c r="SEA349" s="182"/>
      <c r="SEB349" s="182"/>
      <c r="SEC349" s="182"/>
      <c r="SED349" s="182"/>
      <c r="SEE349" s="182"/>
      <c r="SEF349" s="182"/>
      <c r="SEG349" s="182"/>
      <c r="SEH349" s="182"/>
      <c r="SEI349" s="182"/>
      <c r="SEJ349" s="182"/>
      <c r="SEK349" s="182"/>
      <c r="SEL349" s="182"/>
      <c r="SEM349" s="182"/>
      <c r="SEN349" s="182"/>
      <c r="SEO349" s="182"/>
      <c r="SEP349" s="182"/>
      <c r="SEQ349" s="182"/>
      <c r="SER349" s="182"/>
      <c r="SES349" s="182"/>
      <c r="SET349" s="182"/>
      <c r="SEU349" s="182"/>
      <c r="SEV349" s="182"/>
      <c r="SEW349" s="182"/>
      <c r="SEX349" s="182"/>
      <c r="SEY349" s="182"/>
      <c r="SEZ349" s="182"/>
      <c r="SFA349" s="182"/>
      <c r="SFB349" s="182"/>
      <c r="SFC349" s="182"/>
      <c r="SFD349" s="182"/>
      <c r="SFE349" s="182"/>
      <c r="SFF349" s="182"/>
      <c r="SFG349" s="182"/>
      <c r="SFH349" s="182"/>
      <c r="SFI349" s="182"/>
      <c r="SFJ349" s="182"/>
      <c r="SFK349" s="182"/>
      <c r="SFL349" s="182"/>
      <c r="SFM349" s="182"/>
      <c r="SFN349" s="182"/>
      <c r="SFO349" s="182"/>
      <c r="SFP349" s="182"/>
      <c r="SFQ349" s="182"/>
      <c r="SFR349" s="182"/>
      <c r="SFS349" s="182"/>
      <c r="SFT349" s="182"/>
      <c r="SFU349" s="182"/>
      <c r="SFV349" s="182"/>
      <c r="SFW349" s="182"/>
      <c r="SFX349" s="182"/>
      <c r="SFY349" s="182"/>
      <c r="SFZ349" s="182"/>
      <c r="SGA349" s="182"/>
      <c r="SGB349" s="182"/>
      <c r="SGC349" s="182"/>
      <c r="SGD349" s="182"/>
      <c r="SGE349" s="182"/>
      <c r="SGF349" s="182"/>
      <c r="SGG349" s="182"/>
      <c r="SGH349" s="182"/>
      <c r="SGI349" s="182"/>
      <c r="SGJ349" s="182"/>
      <c r="SGK349" s="182"/>
      <c r="SGL349" s="182"/>
      <c r="SGM349" s="182"/>
      <c r="SGN349" s="182"/>
      <c r="SGO349" s="182"/>
      <c r="SGP349" s="182"/>
      <c r="SGQ349" s="182"/>
      <c r="SGR349" s="182"/>
      <c r="SGS349" s="182"/>
      <c r="SGT349" s="182"/>
      <c r="SGU349" s="182"/>
      <c r="SGV349" s="182"/>
      <c r="SGW349" s="182"/>
      <c r="SGX349" s="182"/>
      <c r="SGY349" s="182"/>
      <c r="SGZ349" s="182"/>
      <c r="SHA349" s="182"/>
      <c r="SHB349" s="182"/>
      <c r="SHC349" s="182"/>
      <c r="SHD349" s="182"/>
      <c r="SHE349" s="182"/>
      <c r="SHF349" s="182"/>
      <c r="SHG349" s="182"/>
      <c r="SHH349" s="182"/>
      <c r="SHI349" s="182"/>
      <c r="SHJ349" s="182"/>
      <c r="SHK349" s="182"/>
      <c r="SHL349" s="182"/>
      <c r="SHM349" s="182"/>
      <c r="SHN349" s="182"/>
      <c r="SHO349" s="182"/>
      <c r="SHP349" s="182"/>
      <c r="SHQ349" s="182"/>
      <c r="SHR349" s="182"/>
      <c r="SHS349" s="182"/>
      <c r="SHT349" s="182"/>
      <c r="SHU349" s="182"/>
      <c r="SHV349" s="182"/>
      <c r="SHW349" s="182"/>
      <c r="SHX349" s="182"/>
      <c r="SHY349" s="182"/>
      <c r="SHZ349" s="182"/>
      <c r="SIA349" s="182"/>
      <c r="SIB349" s="182"/>
      <c r="SIC349" s="182"/>
      <c r="SID349" s="182"/>
      <c r="SIE349" s="182"/>
      <c r="SIF349" s="182"/>
      <c r="SIG349" s="182"/>
      <c r="SIH349" s="182"/>
      <c r="SII349" s="182"/>
      <c r="SIJ349" s="182"/>
      <c r="SIK349" s="182"/>
      <c r="SIL349" s="182"/>
      <c r="SIM349" s="182"/>
      <c r="SIN349" s="182"/>
      <c r="SIO349" s="182"/>
      <c r="SIP349" s="182"/>
      <c r="SIQ349" s="182"/>
      <c r="SIR349" s="182"/>
      <c r="SIS349" s="182"/>
      <c r="SIT349" s="182"/>
      <c r="SIU349" s="182"/>
      <c r="SIV349" s="182"/>
      <c r="SIW349" s="182"/>
      <c r="SIX349" s="182"/>
      <c r="SIY349" s="182"/>
      <c r="SIZ349" s="182"/>
      <c r="SJA349" s="182"/>
      <c r="SJB349" s="182"/>
      <c r="SJC349" s="182"/>
      <c r="SJD349" s="182"/>
      <c r="SJE349" s="182"/>
      <c r="SJF349" s="182"/>
      <c r="SJG349" s="182"/>
      <c r="SJH349" s="182"/>
      <c r="SJI349" s="182"/>
      <c r="SJJ349" s="182"/>
      <c r="SJK349" s="182"/>
      <c r="SJL349" s="182"/>
      <c r="SJM349" s="182"/>
      <c r="SJN349" s="182"/>
      <c r="SJO349" s="182"/>
      <c r="SJP349" s="182"/>
      <c r="SJQ349" s="182"/>
      <c r="SJR349" s="182"/>
      <c r="SJS349" s="182"/>
      <c r="SJT349" s="182"/>
      <c r="SJU349" s="182"/>
      <c r="SJV349" s="182"/>
      <c r="SJW349" s="182"/>
      <c r="SJX349" s="182"/>
      <c r="SJY349" s="182"/>
      <c r="SJZ349" s="182"/>
      <c r="SKA349" s="182"/>
      <c r="SKB349" s="182"/>
      <c r="SKC349" s="182"/>
      <c r="SKD349" s="182"/>
      <c r="SKE349" s="182"/>
      <c r="SKF349" s="182"/>
      <c r="SKG349" s="182"/>
      <c r="SKH349" s="182"/>
      <c r="SKI349" s="182"/>
      <c r="SKJ349" s="182"/>
      <c r="SKK349" s="182"/>
      <c r="SKL349" s="182"/>
      <c r="SKM349" s="182"/>
      <c r="SKN349" s="182"/>
      <c r="SKO349" s="182"/>
      <c r="SKP349" s="182"/>
      <c r="SKQ349" s="182"/>
      <c r="SKR349" s="182"/>
      <c r="SKS349" s="182"/>
      <c r="SKT349" s="182"/>
      <c r="SKU349" s="182"/>
      <c r="SKV349" s="182"/>
      <c r="SKW349" s="182"/>
      <c r="SKX349" s="182"/>
      <c r="SKY349" s="182"/>
      <c r="SKZ349" s="182"/>
      <c r="SLA349" s="182"/>
      <c r="SLB349" s="182"/>
      <c r="SLC349" s="182"/>
      <c r="SLD349" s="182"/>
      <c r="SLE349" s="182"/>
      <c r="SLF349" s="182"/>
      <c r="SLG349" s="182"/>
      <c r="SLH349" s="182"/>
      <c r="SLI349" s="182"/>
      <c r="SLJ349" s="182"/>
      <c r="SLK349" s="182"/>
      <c r="SLL349" s="182"/>
      <c r="SLM349" s="182"/>
      <c r="SLN349" s="182"/>
      <c r="SLO349" s="182"/>
      <c r="SLP349" s="182"/>
      <c r="SLQ349" s="182"/>
      <c r="SLR349" s="182"/>
      <c r="SLS349" s="182"/>
      <c r="SLT349" s="182"/>
      <c r="SLU349" s="182"/>
      <c r="SLV349" s="182"/>
      <c r="SLW349" s="182"/>
      <c r="SLX349" s="182"/>
      <c r="SLY349" s="182"/>
      <c r="SLZ349" s="182"/>
      <c r="SMA349" s="182"/>
      <c r="SMB349" s="182"/>
      <c r="SMC349" s="182"/>
      <c r="SMD349" s="182"/>
      <c r="SME349" s="182"/>
      <c r="SMF349" s="182"/>
      <c r="SMG349" s="182"/>
      <c r="SMH349" s="182"/>
      <c r="SMI349" s="182"/>
      <c r="SMJ349" s="182"/>
      <c r="SMK349" s="182"/>
      <c r="SML349" s="182"/>
      <c r="SMM349" s="182"/>
      <c r="SMN349" s="182"/>
      <c r="SMO349" s="182"/>
      <c r="SMP349" s="182"/>
      <c r="SMQ349" s="182"/>
      <c r="SMR349" s="182"/>
      <c r="SMS349" s="182"/>
      <c r="SMT349" s="182"/>
      <c r="SMU349" s="182"/>
      <c r="SMV349" s="182"/>
      <c r="SMW349" s="182"/>
      <c r="SMX349" s="182"/>
      <c r="SMY349" s="182"/>
      <c r="SMZ349" s="182"/>
      <c r="SNA349" s="182"/>
      <c r="SNB349" s="182"/>
      <c r="SNC349" s="182"/>
      <c r="SND349" s="182"/>
      <c r="SNE349" s="182"/>
      <c r="SNF349" s="182"/>
      <c r="SNG349" s="182"/>
      <c r="SNH349" s="182"/>
      <c r="SNI349" s="182"/>
      <c r="SNJ349" s="182"/>
      <c r="SNK349" s="182"/>
      <c r="SNL349" s="182"/>
      <c r="SNM349" s="182"/>
      <c r="SNN349" s="182"/>
      <c r="SNO349" s="182"/>
      <c r="SNP349" s="182"/>
      <c r="SNQ349" s="182"/>
      <c r="SNR349" s="182"/>
      <c r="SNS349" s="182"/>
      <c r="SNT349" s="182"/>
      <c r="SNU349" s="182"/>
      <c r="SNV349" s="182"/>
      <c r="SNW349" s="182"/>
      <c r="SNX349" s="182"/>
      <c r="SNY349" s="182"/>
      <c r="SNZ349" s="182"/>
      <c r="SOA349" s="182"/>
      <c r="SOB349" s="182"/>
      <c r="SOC349" s="182"/>
      <c r="SOD349" s="182"/>
      <c r="SOE349" s="182"/>
      <c r="SOF349" s="182"/>
      <c r="SOG349" s="182"/>
      <c r="SOH349" s="182"/>
      <c r="SOI349" s="182"/>
      <c r="SOJ349" s="182"/>
      <c r="SOK349" s="182"/>
      <c r="SOL349" s="182"/>
      <c r="SOM349" s="182"/>
      <c r="SON349" s="182"/>
      <c r="SOO349" s="182"/>
      <c r="SOP349" s="182"/>
      <c r="SOQ349" s="182"/>
      <c r="SOR349" s="182"/>
      <c r="SOS349" s="182"/>
      <c r="SOT349" s="182"/>
      <c r="SOU349" s="182"/>
      <c r="SOV349" s="182"/>
      <c r="SOW349" s="182"/>
      <c r="SOX349" s="182"/>
      <c r="SOY349" s="182"/>
      <c r="SOZ349" s="182"/>
      <c r="SPA349" s="182"/>
      <c r="SPB349" s="182"/>
      <c r="SPC349" s="182"/>
      <c r="SPD349" s="182"/>
      <c r="SPE349" s="182"/>
      <c r="SPF349" s="182"/>
      <c r="SPG349" s="182"/>
      <c r="SPH349" s="182"/>
      <c r="SPI349" s="182"/>
      <c r="SPJ349" s="182"/>
      <c r="SPK349" s="182"/>
      <c r="SPL349" s="182"/>
      <c r="SPM349" s="182"/>
      <c r="SPN349" s="182"/>
      <c r="SPO349" s="182"/>
      <c r="SPP349" s="182"/>
      <c r="SPQ349" s="182"/>
      <c r="SPR349" s="182"/>
      <c r="SPS349" s="182"/>
      <c r="SPT349" s="182"/>
      <c r="SPU349" s="182"/>
      <c r="SPV349" s="182"/>
      <c r="SPW349" s="182"/>
      <c r="SPX349" s="182"/>
      <c r="SPY349" s="182"/>
      <c r="SPZ349" s="182"/>
      <c r="SQA349" s="182"/>
      <c r="SQB349" s="182"/>
      <c r="SQC349" s="182"/>
      <c r="SQD349" s="182"/>
      <c r="SQE349" s="182"/>
      <c r="SQF349" s="182"/>
      <c r="SQG349" s="182"/>
      <c r="SQH349" s="182"/>
      <c r="SQI349" s="182"/>
      <c r="SQJ349" s="182"/>
      <c r="SQK349" s="182"/>
      <c r="SQL349" s="182"/>
      <c r="SQM349" s="182"/>
      <c r="SQN349" s="182"/>
      <c r="SQO349" s="182"/>
      <c r="SQP349" s="182"/>
      <c r="SQQ349" s="182"/>
      <c r="SQR349" s="182"/>
      <c r="SQS349" s="182"/>
      <c r="SQT349" s="182"/>
      <c r="SQU349" s="182"/>
      <c r="SQV349" s="182"/>
      <c r="SQW349" s="182"/>
      <c r="SQX349" s="182"/>
      <c r="SQY349" s="182"/>
      <c r="SQZ349" s="182"/>
      <c r="SRA349" s="182"/>
      <c r="SRB349" s="182"/>
      <c r="SRC349" s="182"/>
      <c r="SRD349" s="182"/>
      <c r="SRE349" s="182"/>
      <c r="SRF349" s="182"/>
      <c r="SRG349" s="182"/>
      <c r="SRH349" s="182"/>
      <c r="SRI349" s="182"/>
      <c r="SRJ349" s="182"/>
      <c r="SRK349" s="182"/>
      <c r="SRL349" s="182"/>
      <c r="SRM349" s="182"/>
      <c r="SRN349" s="182"/>
      <c r="SRO349" s="182"/>
      <c r="SRP349" s="182"/>
      <c r="SRQ349" s="182"/>
      <c r="SRR349" s="182"/>
      <c r="SRS349" s="182"/>
      <c r="SRT349" s="182"/>
      <c r="SRU349" s="182"/>
      <c r="SRV349" s="182"/>
      <c r="SRW349" s="182"/>
      <c r="SRX349" s="182"/>
      <c r="SRY349" s="182"/>
      <c r="SRZ349" s="182"/>
      <c r="SSA349" s="182"/>
      <c r="SSB349" s="182"/>
      <c r="SSC349" s="182"/>
      <c r="SSD349" s="182"/>
      <c r="SSE349" s="182"/>
      <c r="SSF349" s="182"/>
      <c r="SSG349" s="182"/>
      <c r="SSH349" s="182"/>
      <c r="SSI349" s="182"/>
      <c r="SSJ349" s="182"/>
      <c r="SSK349" s="182"/>
      <c r="SSL349" s="182"/>
      <c r="SSM349" s="182"/>
      <c r="SSN349" s="182"/>
      <c r="SSO349" s="182"/>
      <c r="SSP349" s="182"/>
      <c r="SSQ349" s="182"/>
      <c r="SSR349" s="182"/>
      <c r="SSS349" s="182"/>
      <c r="SST349" s="182"/>
      <c r="SSU349" s="182"/>
      <c r="SSV349" s="182"/>
      <c r="SSW349" s="182"/>
      <c r="SSX349" s="182"/>
      <c r="SSY349" s="182"/>
      <c r="SSZ349" s="182"/>
      <c r="STA349" s="182"/>
      <c r="STB349" s="182"/>
      <c r="STC349" s="182"/>
      <c r="STD349" s="182"/>
      <c r="STE349" s="182"/>
      <c r="STF349" s="182"/>
      <c r="STG349" s="182"/>
      <c r="STH349" s="182"/>
      <c r="STI349" s="182"/>
      <c r="STJ349" s="182"/>
      <c r="STK349" s="182"/>
      <c r="STL349" s="182"/>
      <c r="STM349" s="182"/>
      <c r="STN349" s="182"/>
      <c r="STO349" s="182"/>
      <c r="STP349" s="182"/>
      <c r="STQ349" s="182"/>
      <c r="STR349" s="182"/>
      <c r="STS349" s="182"/>
      <c r="STT349" s="182"/>
      <c r="STU349" s="182"/>
      <c r="STV349" s="182"/>
      <c r="STW349" s="182"/>
      <c r="STX349" s="182"/>
      <c r="STY349" s="182"/>
      <c r="STZ349" s="182"/>
      <c r="SUA349" s="182"/>
      <c r="SUB349" s="182"/>
      <c r="SUC349" s="182"/>
      <c r="SUD349" s="182"/>
      <c r="SUE349" s="182"/>
      <c r="SUF349" s="182"/>
      <c r="SUG349" s="182"/>
      <c r="SUH349" s="182"/>
      <c r="SUI349" s="182"/>
      <c r="SUJ349" s="182"/>
      <c r="SUK349" s="182"/>
      <c r="SUL349" s="182"/>
      <c r="SUM349" s="182"/>
      <c r="SUN349" s="182"/>
      <c r="SUO349" s="182"/>
      <c r="SUP349" s="182"/>
      <c r="SUQ349" s="182"/>
      <c r="SUR349" s="182"/>
      <c r="SUS349" s="182"/>
      <c r="SUT349" s="182"/>
      <c r="SUU349" s="182"/>
      <c r="SUV349" s="182"/>
      <c r="SUW349" s="182"/>
      <c r="SUX349" s="182"/>
      <c r="SUY349" s="182"/>
      <c r="SUZ349" s="182"/>
      <c r="SVA349" s="182"/>
      <c r="SVB349" s="182"/>
      <c r="SVC349" s="182"/>
      <c r="SVD349" s="182"/>
      <c r="SVE349" s="182"/>
      <c r="SVF349" s="182"/>
      <c r="SVG349" s="182"/>
      <c r="SVH349" s="182"/>
      <c r="SVI349" s="182"/>
      <c r="SVJ349" s="182"/>
      <c r="SVK349" s="182"/>
      <c r="SVL349" s="182"/>
      <c r="SVM349" s="182"/>
      <c r="SVN349" s="182"/>
      <c r="SVO349" s="182"/>
      <c r="SVP349" s="182"/>
      <c r="SVQ349" s="182"/>
      <c r="SVR349" s="182"/>
      <c r="SVS349" s="182"/>
      <c r="SVT349" s="182"/>
      <c r="SVU349" s="182"/>
      <c r="SVV349" s="182"/>
      <c r="SVW349" s="182"/>
      <c r="SVX349" s="182"/>
      <c r="SVY349" s="182"/>
      <c r="SVZ349" s="182"/>
      <c r="SWA349" s="182"/>
      <c r="SWB349" s="182"/>
      <c r="SWC349" s="182"/>
      <c r="SWD349" s="182"/>
      <c r="SWE349" s="182"/>
      <c r="SWF349" s="182"/>
      <c r="SWG349" s="182"/>
      <c r="SWH349" s="182"/>
      <c r="SWI349" s="182"/>
      <c r="SWJ349" s="182"/>
      <c r="SWK349" s="182"/>
      <c r="SWL349" s="182"/>
      <c r="SWM349" s="182"/>
      <c r="SWN349" s="182"/>
      <c r="SWO349" s="182"/>
      <c r="SWP349" s="182"/>
      <c r="SWQ349" s="182"/>
      <c r="SWR349" s="182"/>
      <c r="SWS349" s="182"/>
      <c r="SWT349" s="182"/>
      <c r="SWU349" s="182"/>
      <c r="SWV349" s="182"/>
      <c r="SWW349" s="182"/>
      <c r="SWX349" s="182"/>
      <c r="SWY349" s="182"/>
      <c r="SWZ349" s="182"/>
      <c r="SXA349" s="182"/>
      <c r="SXB349" s="182"/>
      <c r="SXC349" s="182"/>
      <c r="SXD349" s="182"/>
      <c r="SXE349" s="182"/>
      <c r="SXF349" s="182"/>
      <c r="SXG349" s="182"/>
      <c r="SXH349" s="182"/>
      <c r="SXI349" s="182"/>
      <c r="SXJ349" s="182"/>
      <c r="SXK349" s="182"/>
      <c r="SXL349" s="182"/>
      <c r="SXM349" s="182"/>
      <c r="SXN349" s="182"/>
      <c r="SXO349" s="182"/>
      <c r="SXP349" s="182"/>
      <c r="SXQ349" s="182"/>
      <c r="SXR349" s="182"/>
      <c r="SXS349" s="182"/>
      <c r="SXT349" s="182"/>
      <c r="SXU349" s="182"/>
      <c r="SXV349" s="182"/>
      <c r="SXW349" s="182"/>
      <c r="SXX349" s="182"/>
      <c r="SXY349" s="182"/>
      <c r="SXZ349" s="182"/>
      <c r="SYA349" s="182"/>
      <c r="SYB349" s="182"/>
      <c r="SYC349" s="182"/>
      <c r="SYD349" s="182"/>
      <c r="SYE349" s="182"/>
      <c r="SYF349" s="182"/>
      <c r="SYG349" s="182"/>
      <c r="SYH349" s="182"/>
      <c r="SYI349" s="182"/>
      <c r="SYJ349" s="182"/>
      <c r="SYK349" s="182"/>
      <c r="SYL349" s="182"/>
      <c r="SYM349" s="182"/>
      <c r="SYN349" s="182"/>
      <c r="SYO349" s="182"/>
      <c r="SYP349" s="182"/>
      <c r="SYQ349" s="182"/>
      <c r="SYR349" s="182"/>
      <c r="SYS349" s="182"/>
      <c r="SYT349" s="182"/>
      <c r="SYU349" s="182"/>
      <c r="SYV349" s="182"/>
      <c r="SYW349" s="182"/>
      <c r="SYX349" s="182"/>
      <c r="SYY349" s="182"/>
      <c r="SYZ349" s="182"/>
      <c r="SZA349" s="182"/>
      <c r="SZB349" s="182"/>
      <c r="SZC349" s="182"/>
      <c r="SZD349" s="182"/>
      <c r="SZE349" s="182"/>
      <c r="SZF349" s="182"/>
      <c r="SZG349" s="182"/>
      <c r="SZH349" s="182"/>
      <c r="SZI349" s="182"/>
      <c r="SZJ349" s="182"/>
      <c r="SZK349" s="182"/>
      <c r="SZL349" s="182"/>
      <c r="SZM349" s="182"/>
      <c r="SZN349" s="182"/>
      <c r="SZO349" s="182"/>
      <c r="SZP349" s="182"/>
      <c r="SZQ349" s="182"/>
      <c r="SZR349" s="182"/>
      <c r="SZS349" s="182"/>
      <c r="SZT349" s="182"/>
      <c r="SZU349" s="182"/>
      <c r="SZV349" s="182"/>
      <c r="SZW349" s="182"/>
      <c r="SZX349" s="182"/>
      <c r="SZY349" s="182"/>
      <c r="SZZ349" s="182"/>
      <c r="TAA349" s="182"/>
      <c r="TAB349" s="182"/>
      <c r="TAC349" s="182"/>
      <c r="TAD349" s="182"/>
      <c r="TAE349" s="182"/>
      <c r="TAF349" s="182"/>
      <c r="TAG349" s="182"/>
      <c r="TAH349" s="182"/>
      <c r="TAI349" s="182"/>
      <c r="TAJ349" s="182"/>
      <c r="TAK349" s="182"/>
      <c r="TAL349" s="182"/>
      <c r="TAM349" s="182"/>
      <c r="TAN349" s="182"/>
      <c r="TAO349" s="182"/>
      <c r="TAP349" s="182"/>
      <c r="TAQ349" s="182"/>
      <c r="TAR349" s="182"/>
      <c r="TAS349" s="182"/>
      <c r="TAT349" s="182"/>
      <c r="TAU349" s="182"/>
      <c r="TAV349" s="182"/>
      <c r="TAW349" s="182"/>
      <c r="TAX349" s="182"/>
      <c r="TAY349" s="182"/>
      <c r="TAZ349" s="182"/>
      <c r="TBA349" s="182"/>
      <c r="TBB349" s="182"/>
      <c r="TBC349" s="182"/>
      <c r="TBD349" s="182"/>
      <c r="TBE349" s="182"/>
      <c r="TBF349" s="182"/>
      <c r="TBG349" s="182"/>
      <c r="TBH349" s="182"/>
      <c r="TBI349" s="182"/>
      <c r="TBJ349" s="182"/>
      <c r="TBK349" s="182"/>
      <c r="TBL349" s="182"/>
      <c r="TBM349" s="182"/>
      <c r="TBN349" s="182"/>
      <c r="TBO349" s="182"/>
      <c r="TBP349" s="182"/>
      <c r="TBQ349" s="182"/>
      <c r="TBR349" s="182"/>
      <c r="TBS349" s="182"/>
      <c r="TBT349" s="182"/>
      <c r="TBU349" s="182"/>
      <c r="TBV349" s="182"/>
      <c r="TBW349" s="182"/>
      <c r="TBX349" s="182"/>
      <c r="TBY349" s="182"/>
      <c r="TBZ349" s="182"/>
      <c r="TCA349" s="182"/>
      <c r="TCB349" s="182"/>
      <c r="TCC349" s="182"/>
      <c r="TCD349" s="182"/>
      <c r="TCE349" s="182"/>
      <c r="TCF349" s="182"/>
      <c r="TCG349" s="182"/>
      <c r="TCH349" s="182"/>
      <c r="TCI349" s="182"/>
      <c r="TCJ349" s="182"/>
      <c r="TCK349" s="182"/>
      <c r="TCL349" s="182"/>
      <c r="TCM349" s="182"/>
      <c r="TCN349" s="182"/>
      <c r="TCO349" s="182"/>
      <c r="TCP349" s="182"/>
      <c r="TCQ349" s="182"/>
      <c r="TCR349" s="182"/>
      <c r="TCS349" s="182"/>
      <c r="TCT349" s="182"/>
      <c r="TCU349" s="182"/>
      <c r="TCV349" s="182"/>
      <c r="TCW349" s="182"/>
      <c r="TCX349" s="182"/>
      <c r="TCY349" s="182"/>
      <c r="TCZ349" s="182"/>
      <c r="TDA349" s="182"/>
      <c r="TDB349" s="182"/>
      <c r="TDC349" s="182"/>
      <c r="TDD349" s="182"/>
      <c r="TDE349" s="182"/>
      <c r="TDF349" s="182"/>
      <c r="TDG349" s="182"/>
      <c r="TDH349" s="182"/>
      <c r="TDI349" s="182"/>
      <c r="TDJ349" s="182"/>
      <c r="TDK349" s="182"/>
      <c r="TDL349" s="182"/>
      <c r="TDM349" s="182"/>
      <c r="TDN349" s="182"/>
      <c r="TDO349" s="182"/>
      <c r="TDP349" s="182"/>
      <c r="TDQ349" s="182"/>
      <c r="TDR349" s="182"/>
      <c r="TDS349" s="182"/>
      <c r="TDT349" s="182"/>
      <c r="TDU349" s="182"/>
      <c r="TDV349" s="182"/>
      <c r="TDW349" s="182"/>
      <c r="TDX349" s="182"/>
      <c r="TDY349" s="182"/>
      <c r="TDZ349" s="182"/>
      <c r="TEA349" s="182"/>
      <c r="TEB349" s="182"/>
      <c r="TEC349" s="182"/>
      <c r="TED349" s="182"/>
      <c r="TEE349" s="182"/>
      <c r="TEF349" s="182"/>
      <c r="TEG349" s="182"/>
      <c r="TEH349" s="182"/>
      <c r="TEI349" s="182"/>
      <c r="TEJ349" s="182"/>
      <c r="TEK349" s="182"/>
      <c r="TEL349" s="182"/>
      <c r="TEM349" s="182"/>
      <c r="TEN349" s="182"/>
      <c r="TEO349" s="182"/>
      <c r="TEP349" s="182"/>
      <c r="TEQ349" s="182"/>
      <c r="TER349" s="182"/>
      <c r="TES349" s="182"/>
      <c r="TET349" s="182"/>
      <c r="TEU349" s="182"/>
      <c r="TEV349" s="182"/>
      <c r="TEW349" s="182"/>
      <c r="TEX349" s="182"/>
      <c r="TEY349" s="182"/>
      <c r="TEZ349" s="182"/>
      <c r="TFA349" s="182"/>
      <c r="TFB349" s="182"/>
      <c r="TFC349" s="182"/>
      <c r="TFD349" s="182"/>
      <c r="TFE349" s="182"/>
      <c r="TFF349" s="182"/>
      <c r="TFG349" s="182"/>
      <c r="TFH349" s="182"/>
      <c r="TFI349" s="182"/>
      <c r="TFJ349" s="182"/>
      <c r="TFK349" s="182"/>
      <c r="TFL349" s="182"/>
      <c r="TFM349" s="182"/>
      <c r="TFN349" s="182"/>
      <c r="TFO349" s="182"/>
      <c r="TFP349" s="182"/>
      <c r="TFQ349" s="182"/>
      <c r="TFR349" s="182"/>
      <c r="TFS349" s="182"/>
      <c r="TFT349" s="182"/>
      <c r="TFU349" s="182"/>
      <c r="TFV349" s="182"/>
      <c r="TFW349" s="182"/>
      <c r="TFX349" s="182"/>
      <c r="TFY349" s="182"/>
      <c r="TFZ349" s="182"/>
      <c r="TGA349" s="182"/>
      <c r="TGB349" s="182"/>
      <c r="TGC349" s="182"/>
      <c r="TGD349" s="182"/>
      <c r="TGE349" s="182"/>
      <c r="TGF349" s="182"/>
      <c r="TGG349" s="182"/>
      <c r="TGH349" s="182"/>
      <c r="TGI349" s="182"/>
      <c r="TGJ349" s="182"/>
      <c r="TGK349" s="182"/>
      <c r="TGL349" s="182"/>
      <c r="TGM349" s="182"/>
      <c r="TGN349" s="182"/>
      <c r="TGO349" s="182"/>
      <c r="TGP349" s="182"/>
      <c r="TGQ349" s="182"/>
      <c r="TGR349" s="182"/>
      <c r="TGS349" s="182"/>
      <c r="TGT349" s="182"/>
      <c r="TGU349" s="182"/>
      <c r="TGV349" s="182"/>
      <c r="TGW349" s="182"/>
      <c r="TGX349" s="182"/>
      <c r="TGY349" s="182"/>
      <c r="TGZ349" s="182"/>
      <c r="THA349" s="182"/>
      <c r="THB349" s="182"/>
      <c r="THC349" s="182"/>
      <c r="THD349" s="182"/>
      <c r="THE349" s="182"/>
      <c r="THF349" s="182"/>
      <c r="THG349" s="182"/>
      <c r="THH349" s="182"/>
      <c r="THI349" s="182"/>
      <c r="THJ349" s="182"/>
      <c r="THK349" s="182"/>
      <c r="THL349" s="182"/>
      <c r="THM349" s="182"/>
      <c r="THN349" s="182"/>
      <c r="THO349" s="182"/>
      <c r="THP349" s="182"/>
      <c r="THQ349" s="182"/>
      <c r="THR349" s="182"/>
      <c r="THS349" s="182"/>
      <c r="THT349" s="182"/>
      <c r="THU349" s="182"/>
      <c r="THV349" s="182"/>
      <c r="THW349" s="182"/>
      <c r="THX349" s="182"/>
      <c r="THY349" s="182"/>
      <c r="THZ349" s="182"/>
      <c r="TIA349" s="182"/>
      <c r="TIB349" s="182"/>
      <c r="TIC349" s="182"/>
      <c r="TID349" s="182"/>
      <c r="TIE349" s="182"/>
      <c r="TIF349" s="182"/>
      <c r="TIG349" s="182"/>
      <c r="TIH349" s="182"/>
      <c r="TII349" s="182"/>
      <c r="TIJ349" s="182"/>
      <c r="TIK349" s="182"/>
      <c r="TIL349" s="182"/>
      <c r="TIM349" s="182"/>
      <c r="TIN349" s="182"/>
      <c r="TIO349" s="182"/>
      <c r="TIP349" s="182"/>
      <c r="TIQ349" s="182"/>
      <c r="TIR349" s="182"/>
      <c r="TIS349" s="182"/>
      <c r="TIT349" s="182"/>
      <c r="TIU349" s="182"/>
      <c r="TIV349" s="182"/>
      <c r="TIW349" s="182"/>
      <c r="TIX349" s="182"/>
      <c r="TIY349" s="182"/>
      <c r="TIZ349" s="182"/>
      <c r="TJA349" s="182"/>
      <c r="TJB349" s="182"/>
      <c r="TJC349" s="182"/>
      <c r="TJD349" s="182"/>
      <c r="TJE349" s="182"/>
      <c r="TJF349" s="182"/>
      <c r="TJG349" s="182"/>
      <c r="TJH349" s="182"/>
      <c r="TJI349" s="182"/>
      <c r="TJJ349" s="182"/>
      <c r="TJK349" s="182"/>
      <c r="TJL349" s="182"/>
      <c r="TJM349" s="182"/>
      <c r="TJN349" s="182"/>
      <c r="TJO349" s="182"/>
      <c r="TJP349" s="182"/>
      <c r="TJQ349" s="182"/>
      <c r="TJR349" s="182"/>
      <c r="TJS349" s="182"/>
      <c r="TJT349" s="182"/>
      <c r="TJU349" s="182"/>
      <c r="TJV349" s="182"/>
      <c r="TJW349" s="182"/>
      <c r="TJX349" s="182"/>
      <c r="TJY349" s="182"/>
      <c r="TJZ349" s="182"/>
      <c r="TKA349" s="182"/>
      <c r="TKB349" s="182"/>
      <c r="TKC349" s="182"/>
      <c r="TKD349" s="182"/>
      <c r="TKE349" s="182"/>
      <c r="TKF349" s="182"/>
      <c r="TKG349" s="182"/>
      <c r="TKH349" s="182"/>
      <c r="TKI349" s="182"/>
      <c r="TKJ349" s="182"/>
      <c r="TKK349" s="182"/>
      <c r="TKL349" s="182"/>
      <c r="TKM349" s="182"/>
      <c r="TKN349" s="182"/>
      <c r="TKO349" s="182"/>
      <c r="TKP349" s="182"/>
      <c r="TKQ349" s="182"/>
      <c r="TKR349" s="182"/>
      <c r="TKS349" s="182"/>
      <c r="TKT349" s="182"/>
      <c r="TKU349" s="182"/>
      <c r="TKV349" s="182"/>
      <c r="TKW349" s="182"/>
      <c r="TKX349" s="182"/>
      <c r="TKY349" s="182"/>
      <c r="TKZ349" s="182"/>
      <c r="TLA349" s="182"/>
      <c r="TLB349" s="182"/>
      <c r="TLC349" s="182"/>
      <c r="TLD349" s="182"/>
      <c r="TLE349" s="182"/>
      <c r="TLF349" s="182"/>
      <c r="TLG349" s="182"/>
      <c r="TLH349" s="182"/>
      <c r="TLI349" s="182"/>
      <c r="TLJ349" s="182"/>
      <c r="TLK349" s="182"/>
      <c r="TLL349" s="182"/>
      <c r="TLM349" s="182"/>
      <c r="TLN349" s="182"/>
      <c r="TLO349" s="182"/>
      <c r="TLP349" s="182"/>
      <c r="TLQ349" s="182"/>
      <c r="TLR349" s="182"/>
      <c r="TLS349" s="182"/>
      <c r="TLT349" s="182"/>
      <c r="TLU349" s="182"/>
      <c r="TLV349" s="182"/>
      <c r="TLW349" s="182"/>
      <c r="TLX349" s="182"/>
      <c r="TLY349" s="182"/>
      <c r="TLZ349" s="182"/>
      <c r="TMA349" s="182"/>
      <c r="TMB349" s="182"/>
      <c r="TMC349" s="182"/>
      <c r="TMD349" s="182"/>
      <c r="TME349" s="182"/>
      <c r="TMF349" s="182"/>
      <c r="TMG349" s="182"/>
      <c r="TMH349" s="182"/>
      <c r="TMI349" s="182"/>
      <c r="TMJ349" s="182"/>
      <c r="TMK349" s="182"/>
      <c r="TML349" s="182"/>
      <c r="TMM349" s="182"/>
      <c r="TMN349" s="182"/>
      <c r="TMO349" s="182"/>
      <c r="TMP349" s="182"/>
      <c r="TMQ349" s="182"/>
      <c r="TMR349" s="182"/>
      <c r="TMS349" s="182"/>
      <c r="TMT349" s="182"/>
      <c r="TMU349" s="182"/>
      <c r="TMV349" s="182"/>
      <c r="TMW349" s="182"/>
      <c r="TMX349" s="182"/>
      <c r="TMY349" s="182"/>
      <c r="TMZ349" s="182"/>
      <c r="TNA349" s="182"/>
      <c r="TNB349" s="182"/>
      <c r="TNC349" s="182"/>
      <c r="TND349" s="182"/>
      <c r="TNE349" s="182"/>
      <c r="TNF349" s="182"/>
      <c r="TNG349" s="182"/>
      <c r="TNH349" s="182"/>
      <c r="TNI349" s="182"/>
      <c r="TNJ349" s="182"/>
      <c r="TNK349" s="182"/>
      <c r="TNL349" s="182"/>
      <c r="TNM349" s="182"/>
      <c r="TNN349" s="182"/>
      <c r="TNO349" s="182"/>
      <c r="TNP349" s="182"/>
      <c r="TNQ349" s="182"/>
      <c r="TNR349" s="182"/>
      <c r="TNS349" s="182"/>
      <c r="TNT349" s="182"/>
      <c r="TNU349" s="182"/>
      <c r="TNV349" s="182"/>
      <c r="TNW349" s="182"/>
      <c r="TNX349" s="182"/>
      <c r="TNY349" s="182"/>
      <c r="TNZ349" s="182"/>
      <c r="TOA349" s="182"/>
      <c r="TOB349" s="182"/>
      <c r="TOC349" s="182"/>
      <c r="TOD349" s="182"/>
      <c r="TOE349" s="182"/>
      <c r="TOF349" s="182"/>
      <c r="TOG349" s="182"/>
      <c r="TOH349" s="182"/>
      <c r="TOI349" s="182"/>
      <c r="TOJ349" s="182"/>
      <c r="TOK349" s="182"/>
      <c r="TOL349" s="182"/>
      <c r="TOM349" s="182"/>
      <c r="TON349" s="182"/>
      <c r="TOO349" s="182"/>
      <c r="TOP349" s="182"/>
      <c r="TOQ349" s="182"/>
      <c r="TOR349" s="182"/>
      <c r="TOS349" s="182"/>
      <c r="TOT349" s="182"/>
      <c r="TOU349" s="182"/>
      <c r="TOV349" s="182"/>
      <c r="TOW349" s="182"/>
      <c r="TOX349" s="182"/>
      <c r="TOY349" s="182"/>
      <c r="TOZ349" s="182"/>
      <c r="TPA349" s="182"/>
      <c r="TPB349" s="182"/>
      <c r="TPC349" s="182"/>
      <c r="TPD349" s="182"/>
      <c r="TPE349" s="182"/>
      <c r="TPF349" s="182"/>
      <c r="TPG349" s="182"/>
      <c r="TPH349" s="182"/>
      <c r="TPI349" s="182"/>
      <c r="TPJ349" s="182"/>
      <c r="TPK349" s="182"/>
      <c r="TPL349" s="182"/>
      <c r="TPM349" s="182"/>
      <c r="TPN349" s="182"/>
      <c r="TPO349" s="182"/>
      <c r="TPP349" s="182"/>
      <c r="TPQ349" s="182"/>
      <c r="TPR349" s="182"/>
      <c r="TPS349" s="182"/>
      <c r="TPT349" s="182"/>
      <c r="TPU349" s="182"/>
      <c r="TPV349" s="182"/>
      <c r="TPW349" s="182"/>
      <c r="TPX349" s="182"/>
      <c r="TPY349" s="182"/>
      <c r="TPZ349" s="182"/>
      <c r="TQA349" s="182"/>
      <c r="TQB349" s="182"/>
      <c r="TQC349" s="182"/>
      <c r="TQD349" s="182"/>
      <c r="TQE349" s="182"/>
      <c r="TQF349" s="182"/>
      <c r="TQG349" s="182"/>
      <c r="TQH349" s="182"/>
      <c r="TQI349" s="182"/>
      <c r="TQJ349" s="182"/>
      <c r="TQK349" s="182"/>
      <c r="TQL349" s="182"/>
      <c r="TQM349" s="182"/>
      <c r="TQN349" s="182"/>
      <c r="TQO349" s="182"/>
      <c r="TQP349" s="182"/>
      <c r="TQQ349" s="182"/>
      <c r="TQR349" s="182"/>
      <c r="TQS349" s="182"/>
      <c r="TQT349" s="182"/>
      <c r="TQU349" s="182"/>
      <c r="TQV349" s="182"/>
      <c r="TQW349" s="182"/>
      <c r="TQX349" s="182"/>
      <c r="TQY349" s="182"/>
      <c r="TQZ349" s="182"/>
      <c r="TRA349" s="182"/>
      <c r="TRB349" s="182"/>
      <c r="TRC349" s="182"/>
      <c r="TRD349" s="182"/>
      <c r="TRE349" s="182"/>
      <c r="TRF349" s="182"/>
      <c r="TRG349" s="182"/>
      <c r="TRH349" s="182"/>
      <c r="TRI349" s="182"/>
      <c r="TRJ349" s="182"/>
      <c r="TRK349" s="182"/>
      <c r="TRL349" s="182"/>
      <c r="TRM349" s="182"/>
      <c r="TRN349" s="182"/>
      <c r="TRO349" s="182"/>
      <c r="TRP349" s="182"/>
      <c r="TRQ349" s="182"/>
      <c r="TRR349" s="182"/>
      <c r="TRS349" s="182"/>
      <c r="TRT349" s="182"/>
      <c r="TRU349" s="182"/>
      <c r="TRV349" s="182"/>
      <c r="TRW349" s="182"/>
      <c r="TRX349" s="182"/>
      <c r="TRY349" s="182"/>
      <c r="TRZ349" s="182"/>
      <c r="TSA349" s="182"/>
      <c r="TSB349" s="182"/>
      <c r="TSC349" s="182"/>
      <c r="TSD349" s="182"/>
      <c r="TSE349" s="182"/>
      <c r="TSF349" s="182"/>
      <c r="TSG349" s="182"/>
      <c r="TSH349" s="182"/>
      <c r="TSI349" s="182"/>
      <c r="TSJ349" s="182"/>
      <c r="TSK349" s="182"/>
      <c r="TSL349" s="182"/>
      <c r="TSM349" s="182"/>
      <c r="TSN349" s="182"/>
      <c r="TSO349" s="182"/>
      <c r="TSP349" s="182"/>
      <c r="TSQ349" s="182"/>
      <c r="TSR349" s="182"/>
      <c r="TSS349" s="182"/>
      <c r="TST349" s="182"/>
      <c r="TSU349" s="182"/>
      <c r="TSV349" s="182"/>
      <c r="TSW349" s="182"/>
      <c r="TSX349" s="182"/>
      <c r="TSY349" s="182"/>
      <c r="TSZ349" s="182"/>
      <c r="TTA349" s="182"/>
      <c r="TTB349" s="182"/>
      <c r="TTC349" s="182"/>
      <c r="TTD349" s="182"/>
      <c r="TTE349" s="182"/>
      <c r="TTF349" s="182"/>
      <c r="TTG349" s="182"/>
      <c r="TTH349" s="182"/>
      <c r="TTI349" s="182"/>
      <c r="TTJ349" s="182"/>
      <c r="TTK349" s="182"/>
      <c r="TTL349" s="182"/>
      <c r="TTM349" s="182"/>
      <c r="TTN349" s="182"/>
      <c r="TTO349" s="182"/>
      <c r="TTP349" s="182"/>
      <c r="TTQ349" s="182"/>
      <c r="TTR349" s="182"/>
      <c r="TTS349" s="182"/>
      <c r="TTT349" s="182"/>
      <c r="TTU349" s="182"/>
      <c r="TTV349" s="182"/>
      <c r="TTW349" s="182"/>
      <c r="TTX349" s="182"/>
      <c r="TTY349" s="182"/>
      <c r="TTZ349" s="182"/>
      <c r="TUA349" s="182"/>
      <c r="TUB349" s="182"/>
      <c r="TUC349" s="182"/>
      <c r="TUD349" s="182"/>
      <c r="TUE349" s="182"/>
      <c r="TUF349" s="182"/>
      <c r="TUG349" s="182"/>
      <c r="TUH349" s="182"/>
      <c r="TUI349" s="182"/>
      <c r="TUJ349" s="182"/>
      <c r="TUK349" s="182"/>
      <c r="TUL349" s="182"/>
      <c r="TUM349" s="182"/>
      <c r="TUN349" s="182"/>
      <c r="TUO349" s="182"/>
      <c r="TUP349" s="182"/>
      <c r="TUQ349" s="182"/>
      <c r="TUR349" s="182"/>
      <c r="TUS349" s="182"/>
      <c r="TUT349" s="182"/>
      <c r="TUU349" s="182"/>
      <c r="TUV349" s="182"/>
      <c r="TUW349" s="182"/>
      <c r="TUX349" s="182"/>
      <c r="TUY349" s="182"/>
      <c r="TUZ349" s="182"/>
      <c r="TVA349" s="182"/>
      <c r="TVB349" s="182"/>
      <c r="TVC349" s="182"/>
      <c r="TVD349" s="182"/>
      <c r="TVE349" s="182"/>
      <c r="TVF349" s="182"/>
      <c r="TVG349" s="182"/>
      <c r="TVH349" s="182"/>
      <c r="TVI349" s="182"/>
      <c r="TVJ349" s="182"/>
      <c r="TVK349" s="182"/>
      <c r="TVL349" s="182"/>
      <c r="TVM349" s="182"/>
      <c r="TVN349" s="182"/>
      <c r="TVO349" s="182"/>
      <c r="TVP349" s="182"/>
      <c r="TVQ349" s="182"/>
      <c r="TVR349" s="182"/>
      <c r="TVS349" s="182"/>
      <c r="TVT349" s="182"/>
      <c r="TVU349" s="182"/>
      <c r="TVV349" s="182"/>
      <c r="TVW349" s="182"/>
      <c r="TVX349" s="182"/>
      <c r="TVY349" s="182"/>
      <c r="TVZ349" s="182"/>
      <c r="TWA349" s="182"/>
      <c r="TWB349" s="182"/>
      <c r="TWC349" s="182"/>
      <c r="TWD349" s="182"/>
      <c r="TWE349" s="182"/>
      <c r="TWF349" s="182"/>
      <c r="TWG349" s="182"/>
      <c r="TWH349" s="182"/>
      <c r="TWI349" s="182"/>
      <c r="TWJ349" s="182"/>
      <c r="TWK349" s="182"/>
      <c r="TWL349" s="182"/>
      <c r="TWM349" s="182"/>
      <c r="TWN349" s="182"/>
      <c r="TWO349" s="182"/>
      <c r="TWP349" s="182"/>
      <c r="TWQ349" s="182"/>
      <c r="TWR349" s="182"/>
      <c r="TWS349" s="182"/>
      <c r="TWT349" s="182"/>
      <c r="TWU349" s="182"/>
      <c r="TWV349" s="182"/>
      <c r="TWW349" s="182"/>
      <c r="TWX349" s="182"/>
      <c r="TWY349" s="182"/>
      <c r="TWZ349" s="182"/>
      <c r="TXA349" s="182"/>
      <c r="TXB349" s="182"/>
      <c r="TXC349" s="182"/>
      <c r="TXD349" s="182"/>
      <c r="TXE349" s="182"/>
      <c r="TXF349" s="182"/>
      <c r="TXG349" s="182"/>
      <c r="TXH349" s="182"/>
      <c r="TXI349" s="182"/>
      <c r="TXJ349" s="182"/>
      <c r="TXK349" s="182"/>
      <c r="TXL349" s="182"/>
      <c r="TXM349" s="182"/>
      <c r="TXN349" s="182"/>
      <c r="TXO349" s="182"/>
      <c r="TXP349" s="182"/>
      <c r="TXQ349" s="182"/>
      <c r="TXR349" s="182"/>
      <c r="TXS349" s="182"/>
      <c r="TXT349" s="182"/>
      <c r="TXU349" s="182"/>
      <c r="TXV349" s="182"/>
      <c r="TXW349" s="182"/>
      <c r="TXX349" s="182"/>
      <c r="TXY349" s="182"/>
      <c r="TXZ349" s="182"/>
      <c r="TYA349" s="182"/>
      <c r="TYB349" s="182"/>
      <c r="TYC349" s="182"/>
      <c r="TYD349" s="182"/>
      <c r="TYE349" s="182"/>
      <c r="TYF349" s="182"/>
      <c r="TYG349" s="182"/>
      <c r="TYH349" s="182"/>
      <c r="TYI349" s="182"/>
      <c r="TYJ349" s="182"/>
      <c r="TYK349" s="182"/>
      <c r="TYL349" s="182"/>
      <c r="TYM349" s="182"/>
      <c r="TYN349" s="182"/>
      <c r="TYO349" s="182"/>
      <c r="TYP349" s="182"/>
      <c r="TYQ349" s="182"/>
      <c r="TYR349" s="182"/>
      <c r="TYS349" s="182"/>
      <c r="TYT349" s="182"/>
      <c r="TYU349" s="182"/>
      <c r="TYV349" s="182"/>
      <c r="TYW349" s="182"/>
      <c r="TYX349" s="182"/>
      <c r="TYY349" s="182"/>
      <c r="TYZ349" s="182"/>
      <c r="TZA349" s="182"/>
      <c r="TZB349" s="182"/>
      <c r="TZC349" s="182"/>
      <c r="TZD349" s="182"/>
      <c r="TZE349" s="182"/>
      <c r="TZF349" s="182"/>
      <c r="TZG349" s="182"/>
      <c r="TZH349" s="182"/>
      <c r="TZI349" s="182"/>
      <c r="TZJ349" s="182"/>
      <c r="TZK349" s="182"/>
      <c r="TZL349" s="182"/>
      <c r="TZM349" s="182"/>
      <c r="TZN349" s="182"/>
      <c r="TZO349" s="182"/>
      <c r="TZP349" s="182"/>
      <c r="TZQ349" s="182"/>
      <c r="TZR349" s="182"/>
      <c r="TZS349" s="182"/>
      <c r="TZT349" s="182"/>
      <c r="TZU349" s="182"/>
      <c r="TZV349" s="182"/>
      <c r="TZW349" s="182"/>
      <c r="TZX349" s="182"/>
      <c r="TZY349" s="182"/>
      <c r="TZZ349" s="182"/>
      <c r="UAA349" s="182"/>
      <c r="UAB349" s="182"/>
      <c r="UAC349" s="182"/>
      <c r="UAD349" s="182"/>
      <c r="UAE349" s="182"/>
      <c r="UAF349" s="182"/>
      <c r="UAG349" s="182"/>
      <c r="UAH349" s="182"/>
      <c r="UAI349" s="182"/>
      <c r="UAJ349" s="182"/>
      <c r="UAK349" s="182"/>
      <c r="UAL349" s="182"/>
      <c r="UAM349" s="182"/>
      <c r="UAN349" s="182"/>
      <c r="UAO349" s="182"/>
      <c r="UAP349" s="182"/>
      <c r="UAQ349" s="182"/>
      <c r="UAR349" s="182"/>
      <c r="UAS349" s="182"/>
      <c r="UAT349" s="182"/>
      <c r="UAU349" s="182"/>
      <c r="UAV349" s="182"/>
      <c r="UAW349" s="182"/>
      <c r="UAX349" s="182"/>
      <c r="UAY349" s="182"/>
      <c r="UAZ349" s="182"/>
      <c r="UBA349" s="182"/>
      <c r="UBB349" s="182"/>
      <c r="UBC349" s="182"/>
      <c r="UBD349" s="182"/>
      <c r="UBE349" s="182"/>
      <c r="UBF349" s="182"/>
      <c r="UBG349" s="182"/>
      <c r="UBH349" s="182"/>
      <c r="UBI349" s="182"/>
      <c r="UBJ349" s="182"/>
      <c r="UBK349" s="182"/>
      <c r="UBL349" s="182"/>
      <c r="UBM349" s="182"/>
      <c r="UBN349" s="182"/>
      <c r="UBO349" s="182"/>
      <c r="UBP349" s="182"/>
      <c r="UBQ349" s="182"/>
      <c r="UBR349" s="182"/>
      <c r="UBS349" s="182"/>
      <c r="UBT349" s="182"/>
      <c r="UBU349" s="182"/>
      <c r="UBV349" s="182"/>
      <c r="UBW349" s="182"/>
      <c r="UBX349" s="182"/>
      <c r="UBY349" s="182"/>
      <c r="UBZ349" s="182"/>
      <c r="UCA349" s="182"/>
      <c r="UCB349" s="182"/>
      <c r="UCC349" s="182"/>
      <c r="UCD349" s="182"/>
      <c r="UCE349" s="182"/>
      <c r="UCF349" s="182"/>
      <c r="UCG349" s="182"/>
      <c r="UCH349" s="182"/>
      <c r="UCI349" s="182"/>
      <c r="UCJ349" s="182"/>
      <c r="UCK349" s="182"/>
      <c r="UCL349" s="182"/>
      <c r="UCM349" s="182"/>
      <c r="UCN349" s="182"/>
      <c r="UCO349" s="182"/>
      <c r="UCP349" s="182"/>
      <c r="UCQ349" s="182"/>
      <c r="UCR349" s="182"/>
      <c r="UCS349" s="182"/>
      <c r="UCT349" s="182"/>
      <c r="UCU349" s="182"/>
      <c r="UCV349" s="182"/>
      <c r="UCW349" s="182"/>
      <c r="UCX349" s="182"/>
      <c r="UCY349" s="182"/>
      <c r="UCZ349" s="182"/>
      <c r="UDA349" s="182"/>
      <c r="UDB349" s="182"/>
      <c r="UDC349" s="182"/>
      <c r="UDD349" s="182"/>
      <c r="UDE349" s="182"/>
      <c r="UDF349" s="182"/>
      <c r="UDG349" s="182"/>
      <c r="UDH349" s="182"/>
      <c r="UDI349" s="182"/>
      <c r="UDJ349" s="182"/>
      <c r="UDK349" s="182"/>
      <c r="UDL349" s="182"/>
      <c r="UDM349" s="182"/>
      <c r="UDN349" s="182"/>
      <c r="UDO349" s="182"/>
      <c r="UDP349" s="182"/>
      <c r="UDQ349" s="182"/>
      <c r="UDR349" s="182"/>
      <c r="UDS349" s="182"/>
      <c r="UDT349" s="182"/>
      <c r="UDU349" s="182"/>
      <c r="UDV349" s="182"/>
      <c r="UDW349" s="182"/>
      <c r="UDX349" s="182"/>
      <c r="UDY349" s="182"/>
      <c r="UDZ349" s="182"/>
      <c r="UEA349" s="182"/>
      <c r="UEB349" s="182"/>
      <c r="UEC349" s="182"/>
      <c r="UED349" s="182"/>
      <c r="UEE349" s="182"/>
      <c r="UEF349" s="182"/>
      <c r="UEG349" s="182"/>
      <c r="UEH349" s="182"/>
      <c r="UEI349" s="182"/>
      <c r="UEJ349" s="182"/>
      <c r="UEK349" s="182"/>
      <c r="UEL349" s="182"/>
      <c r="UEM349" s="182"/>
      <c r="UEN349" s="182"/>
      <c r="UEO349" s="182"/>
      <c r="UEP349" s="182"/>
      <c r="UEQ349" s="182"/>
      <c r="UER349" s="182"/>
      <c r="UES349" s="182"/>
      <c r="UET349" s="182"/>
      <c r="UEU349" s="182"/>
      <c r="UEV349" s="182"/>
      <c r="UEW349" s="182"/>
      <c r="UEX349" s="182"/>
      <c r="UEY349" s="182"/>
      <c r="UEZ349" s="182"/>
      <c r="UFA349" s="182"/>
      <c r="UFB349" s="182"/>
      <c r="UFC349" s="182"/>
      <c r="UFD349" s="182"/>
      <c r="UFE349" s="182"/>
      <c r="UFF349" s="182"/>
      <c r="UFG349" s="182"/>
      <c r="UFH349" s="182"/>
      <c r="UFI349" s="182"/>
      <c r="UFJ349" s="182"/>
      <c r="UFK349" s="182"/>
      <c r="UFL349" s="182"/>
      <c r="UFM349" s="182"/>
      <c r="UFN349" s="182"/>
      <c r="UFO349" s="182"/>
      <c r="UFP349" s="182"/>
      <c r="UFQ349" s="182"/>
      <c r="UFR349" s="182"/>
      <c r="UFS349" s="182"/>
      <c r="UFT349" s="182"/>
      <c r="UFU349" s="182"/>
      <c r="UFV349" s="182"/>
      <c r="UFW349" s="182"/>
      <c r="UFX349" s="182"/>
      <c r="UFY349" s="182"/>
      <c r="UFZ349" s="182"/>
      <c r="UGA349" s="182"/>
      <c r="UGB349" s="182"/>
      <c r="UGC349" s="182"/>
      <c r="UGD349" s="182"/>
      <c r="UGE349" s="182"/>
      <c r="UGF349" s="182"/>
      <c r="UGG349" s="182"/>
      <c r="UGH349" s="182"/>
      <c r="UGI349" s="182"/>
      <c r="UGJ349" s="182"/>
      <c r="UGK349" s="182"/>
      <c r="UGL349" s="182"/>
      <c r="UGM349" s="182"/>
      <c r="UGN349" s="182"/>
      <c r="UGO349" s="182"/>
      <c r="UGP349" s="182"/>
      <c r="UGQ349" s="182"/>
      <c r="UGR349" s="182"/>
      <c r="UGS349" s="182"/>
      <c r="UGT349" s="182"/>
      <c r="UGU349" s="182"/>
      <c r="UGV349" s="182"/>
      <c r="UGW349" s="182"/>
      <c r="UGX349" s="182"/>
      <c r="UGY349" s="182"/>
      <c r="UGZ349" s="182"/>
      <c r="UHA349" s="182"/>
      <c r="UHB349" s="182"/>
      <c r="UHC349" s="182"/>
      <c r="UHD349" s="182"/>
      <c r="UHE349" s="182"/>
      <c r="UHF349" s="182"/>
      <c r="UHG349" s="182"/>
      <c r="UHH349" s="182"/>
      <c r="UHI349" s="182"/>
      <c r="UHJ349" s="182"/>
      <c r="UHK349" s="182"/>
      <c r="UHL349" s="182"/>
      <c r="UHM349" s="182"/>
      <c r="UHN349" s="182"/>
      <c r="UHO349" s="182"/>
      <c r="UHP349" s="182"/>
      <c r="UHQ349" s="182"/>
      <c r="UHR349" s="182"/>
      <c r="UHS349" s="182"/>
      <c r="UHT349" s="182"/>
      <c r="UHU349" s="182"/>
      <c r="UHV349" s="182"/>
      <c r="UHW349" s="182"/>
      <c r="UHX349" s="182"/>
      <c r="UHY349" s="182"/>
      <c r="UHZ349" s="182"/>
      <c r="UIA349" s="182"/>
      <c r="UIB349" s="182"/>
      <c r="UIC349" s="182"/>
      <c r="UID349" s="182"/>
      <c r="UIE349" s="182"/>
      <c r="UIF349" s="182"/>
      <c r="UIG349" s="182"/>
      <c r="UIH349" s="182"/>
      <c r="UII349" s="182"/>
      <c r="UIJ349" s="182"/>
      <c r="UIK349" s="182"/>
      <c r="UIL349" s="182"/>
      <c r="UIM349" s="182"/>
      <c r="UIN349" s="182"/>
      <c r="UIO349" s="182"/>
      <c r="UIP349" s="182"/>
      <c r="UIQ349" s="182"/>
      <c r="UIR349" s="182"/>
      <c r="UIS349" s="182"/>
      <c r="UIT349" s="182"/>
      <c r="UIU349" s="182"/>
      <c r="UIV349" s="182"/>
      <c r="UIW349" s="182"/>
      <c r="UIX349" s="182"/>
      <c r="UIY349" s="182"/>
      <c r="UIZ349" s="182"/>
      <c r="UJA349" s="182"/>
      <c r="UJB349" s="182"/>
      <c r="UJC349" s="182"/>
      <c r="UJD349" s="182"/>
      <c r="UJE349" s="182"/>
      <c r="UJF349" s="182"/>
      <c r="UJG349" s="182"/>
      <c r="UJH349" s="182"/>
      <c r="UJI349" s="182"/>
      <c r="UJJ349" s="182"/>
      <c r="UJK349" s="182"/>
      <c r="UJL349" s="182"/>
      <c r="UJM349" s="182"/>
      <c r="UJN349" s="182"/>
      <c r="UJO349" s="182"/>
      <c r="UJP349" s="182"/>
      <c r="UJQ349" s="182"/>
      <c r="UJR349" s="182"/>
      <c r="UJS349" s="182"/>
      <c r="UJT349" s="182"/>
      <c r="UJU349" s="182"/>
      <c r="UJV349" s="182"/>
      <c r="UJW349" s="182"/>
      <c r="UJX349" s="182"/>
      <c r="UJY349" s="182"/>
      <c r="UJZ349" s="182"/>
      <c r="UKA349" s="182"/>
      <c r="UKB349" s="182"/>
      <c r="UKC349" s="182"/>
      <c r="UKD349" s="182"/>
      <c r="UKE349" s="182"/>
      <c r="UKF349" s="182"/>
      <c r="UKG349" s="182"/>
      <c r="UKH349" s="182"/>
      <c r="UKI349" s="182"/>
      <c r="UKJ349" s="182"/>
      <c r="UKK349" s="182"/>
      <c r="UKL349" s="182"/>
      <c r="UKM349" s="182"/>
      <c r="UKN349" s="182"/>
      <c r="UKO349" s="182"/>
      <c r="UKP349" s="182"/>
      <c r="UKQ349" s="182"/>
      <c r="UKR349" s="182"/>
      <c r="UKS349" s="182"/>
      <c r="UKT349" s="182"/>
      <c r="UKU349" s="182"/>
      <c r="UKV349" s="182"/>
      <c r="UKW349" s="182"/>
      <c r="UKX349" s="182"/>
      <c r="UKY349" s="182"/>
      <c r="UKZ349" s="182"/>
      <c r="ULA349" s="182"/>
      <c r="ULB349" s="182"/>
      <c r="ULC349" s="182"/>
      <c r="ULD349" s="182"/>
      <c r="ULE349" s="182"/>
      <c r="ULF349" s="182"/>
      <c r="ULG349" s="182"/>
      <c r="ULH349" s="182"/>
      <c r="ULI349" s="182"/>
      <c r="ULJ349" s="182"/>
      <c r="ULK349" s="182"/>
      <c r="ULL349" s="182"/>
      <c r="ULM349" s="182"/>
      <c r="ULN349" s="182"/>
      <c r="ULO349" s="182"/>
      <c r="ULP349" s="182"/>
      <c r="ULQ349" s="182"/>
      <c r="ULR349" s="182"/>
      <c r="ULS349" s="182"/>
      <c r="ULT349" s="182"/>
      <c r="ULU349" s="182"/>
      <c r="ULV349" s="182"/>
      <c r="ULW349" s="182"/>
      <c r="ULX349" s="182"/>
      <c r="ULY349" s="182"/>
      <c r="ULZ349" s="182"/>
      <c r="UMA349" s="182"/>
      <c r="UMB349" s="182"/>
      <c r="UMC349" s="182"/>
      <c r="UMD349" s="182"/>
      <c r="UME349" s="182"/>
      <c r="UMF349" s="182"/>
      <c r="UMG349" s="182"/>
      <c r="UMH349" s="182"/>
      <c r="UMI349" s="182"/>
      <c r="UMJ349" s="182"/>
      <c r="UMK349" s="182"/>
      <c r="UML349" s="182"/>
      <c r="UMM349" s="182"/>
      <c r="UMN349" s="182"/>
      <c r="UMO349" s="182"/>
      <c r="UMP349" s="182"/>
      <c r="UMQ349" s="182"/>
      <c r="UMR349" s="182"/>
      <c r="UMS349" s="182"/>
      <c r="UMT349" s="182"/>
      <c r="UMU349" s="182"/>
      <c r="UMV349" s="182"/>
      <c r="UMW349" s="182"/>
      <c r="UMX349" s="182"/>
      <c r="UMY349" s="182"/>
      <c r="UMZ349" s="182"/>
      <c r="UNA349" s="182"/>
      <c r="UNB349" s="182"/>
      <c r="UNC349" s="182"/>
      <c r="UND349" s="182"/>
      <c r="UNE349" s="182"/>
      <c r="UNF349" s="182"/>
      <c r="UNG349" s="182"/>
      <c r="UNH349" s="182"/>
      <c r="UNI349" s="182"/>
      <c r="UNJ349" s="182"/>
      <c r="UNK349" s="182"/>
      <c r="UNL349" s="182"/>
      <c r="UNM349" s="182"/>
      <c r="UNN349" s="182"/>
      <c r="UNO349" s="182"/>
      <c r="UNP349" s="182"/>
      <c r="UNQ349" s="182"/>
      <c r="UNR349" s="182"/>
      <c r="UNS349" s="182"/>
      <c r="UNT349" s="182"/>
      <c r="UNU349" s="182"/>
      <c r="UNV349" s="182"/>
      <c r="UNW349" s="182"/>
      <c r="UNX349" s="182"/>
      <c r="UNY349" s="182"/>
      <c r="UNZ349" s="182"/>
      <c r="UOA349" s="182"/>
      <c r="UOB349" s="182"/>
      <c r="UOC349" s="182"/>
      <c r="UOD349" s="182"/>
      <c r="UOE349" s="182"/>
      <c r="UOF349" s="182"/>
      <c r="UOG349" s="182"/>
      <c r="UOH349" s="182"/>
      <c r="UOI349" s="182"/>
      <c r="UOJ349" s="182"/>
      <c r="UOK349" s="182"/>
      <c r="UOL349" s="182"/>
      <c r="UOM349" s="182"/>
      <c r="UON349" s="182"/>
      <c r="UOO349" s="182"/>
      <c r="UOP349" s="182"/>
      <c r="UOQ349" s="182"/>
      <c r="UOR349" s="182"/>
      <c r="UOS349" s="182"/>
      <c r="UOT349" s="182"/>
      <c r="UOU349" s="182"/>
      <c r="UOV349" s="182"/>
      <c r="UOW349" s="182"/>
      <c r="UOX349" s="182"/>
      <c r="UOY349" s="182"/>
      <c r="UOZ349" s="182"/>
      <c r="UPA349" s="182"/>
      <c r="UPB349" s="182"/>
      <c r="UPC349" s="182"/>
      <c r="UPD349" s="182"/>
      <c r="UPE349" s="182"/>
      <c r="UPF349" s="182"/>
      <c r="UPG349" s="182"/>
      <c r="UPH349" s="182"/>
      <c r="UPI349" s="182"/>
      <c r="UPJ349" s="182"/>
      <c r="UPK349" s="182"/>
      <c r="UPL349" s="182"/>
      <c r="UPM349" s="182"/>
      <c r="UPN349" s="182"/>
      <c r="UPO349" s="182"/>
      <c r="UPP349" s="182"/>
      <c r="UPQ349" s="182"/>
      <c r="UPR349" s="182"/>
      <c r="UPS349" s="182"/>
      <c r="UPT349" s="182"/>
      <c r="UPU349" s="182"/>
      <c r="UPV349" s="182"/>
      <c r="UPW349" s="182"/>
      <c r="UPX349" s="182"/>
      <c r="UPY349" s="182"/>
      <c r="UPZ349" s="182"/>
      <c r="UQA349" s="182"/>
      <c r="UQB349" s="182"/>
      <c r="UQC349" s="182"/>
      <c r="UQD349" s="182"/>
      <c r="UQE349" s="182"/>
      <c r="UQF349" s="182"/>
      <c r="UQG349" s="182"/>
      <c r="UQH349" s="182"/>
      <c r="UQI349" s="182"/>
      <c r="UQJ349" s="182"/>
      <c r="UQK349" s="182"/>
      <c r="UQL349" s="182"/>
      <c r="UQM349" s="182"/>
      <c r="UQN349" s="182"/>
      <c r="UQO349" s="182"/>
      <c r="UQP349" s="182"/>
      <c r="UQQ349" s="182"/>
      <c r="UQR349" s="182"/>
      <c r="UQS349" s="182"/>
      <c r="UQT349" s="182"/>
      <c r="UQU349" s="182"/>
      <c r="UQV349" s="182"/>
      <c r="UQW349" s="182"/>
      <c r="UQX349" s="182"/>
      <c r="UQY349" s="182"/>
      <c r="UQZ349" s="182"/>
      <c r="URA349" s="182"/>
      <c r="URB349" s="182"/>
      <c r="URC349" s="182"/>
      <c r="URD349" s="182"/>
      <c r="URE349" s="182"/>
      <c r="URF349" s="182"/>
      <c r="URG349" s="182"/>
      <c r="URH349" s="182"/>
      <c r="URI349" s="182"/>
      <c r="URJ349" s="182"/>
      <c r="URK349" s="182"/>
      <c r="URL349" s="182"/>
      <c r="URM349" s="182"/>
      <c r="URN349" s="182"/>
      <c r="URO349" s="182"/>
      <c r="URP349" s="182"/>
      <c r="URQ349" s="182"/>
      <c r="URR349" s="182"/>
      <c r="URS349" s="182"/>
      <c r="URT349" s="182"/>
      <c r="URU349" s="182"/>
      <c r="URV349" s="182"/>
      <c r="URW349" s="182"/>
      <c r="URX349" s="182"/>
      <c r="URY349" s="182"/>
      <c r="URZ349" s="182"/>
      <c r="USA349" s="182"/>
      <c r="USB349" s="182"/>
      <c r="USC349" s="182"/>
      <c r="USD349" s="182"/>
      <c r="USE349" s="182"/>
      <c r="USF349" s="182"/>
      <c r="USG349" s="182"/>
      <c r="USH349" s="182"/>
      <c r="USI349" s="182"/>
      <c r="USJ349" s="182"/>
      <c r="USK349" s="182"/>
      <c r="USL349" s="182"/>
      <c r="USM349" s="182"/>
      <c r="USN349" s="182"/>
      <c r="USO349" s="182"/>
      <c r="USP349" s="182"/>
      <c r="USQ349" s="182"/>
      <c r="USR349" s="182"/>
      <c r="USS349" s="182"/>
      <c r="UST349" s="182"/>
      <c r="USU349" s="182"/>
      <c r="USV349" s="182"/>
      <c r="USW349" s="182"/>
      <c r="USX349" s="182"/>
      <c r="USY349" s="182"/>
      <c r="USZ349" s="182"/>
      <c r="UTA349" s="182"/>
      <c r="UTB349" s="182"/>
      <c r="UTC349" s="182"/>
      <c r="UTD349" s="182"/>
      <c r="UTE349" s="182"/>
      <c r="UTF349" s="182"/>
      <c r="UTG349" s="182"/>
      <c r="UTH349" s="182"/>
      <c r="UTI349" s="182"/>
      <c r="UTJ349" s="182"/>
      <c r="UTK349" s="182"/>
      <c r="UTL349" s="182"/>
      <c r="UTM349" s="182"/>
      <c r="UTN349" s="182"/>
      <c r="UTO349" s="182"/>
      <c r="UTP349" s="182"/>
      <c r="UTQ349" s="182"/>
      <c r="UTR349" s="182"/>
      <c r="UTS349" s="182"/>
      <c r="UTT349" s="182"/>
      <c r="UTU349" s="182"/>
      <c r="UTV349" s="182"/>
      <c r="UTW349" s="182"/>
      <c r="UTX349" s="182"/>
      <c r="UTY349" s="182"/>
      <c r="UTZ349" s="182"/>
      <c r="UUA349" s="182"/>
      <c r="UUB349" s="182"/>
      <c r="UUC349" s="182"/>
      <c r="UUD349" s="182"/>
      <c r="UUE349" s="182"/>
      <c r="UUF349" s="182"/>
      <c r="UUG349" s="182"/>
      <c r="UUH349" s="182"/>
      <c r="UUI349" s="182"/>
      <c r="UUJ349" s="182"/>
      <c r="UUK349" s="182"/>
      <c r="UUL349" s="182"/>
      <c r="UUM349" s="182"/>
      <c r="UUN349" s="182"/>
      <c r="UUO349" s="182"/>
      <c r="UUP349" s="182"/>
      <c r="UUQ349" s="182"/>
      <c r="UUR349" s="182"/>
      <c r="UUS349" s="182"/>
      <c r="UUT349" s="182"/>
      <c r="UUU349" s="182"/>
      <c r="UUV349" s="182"/>
      <c r="UUW349" s="182"/>
      <c r="UUX349" s="182"/>
      <c r="UUY349" s="182"/>
      <c r="UUZ349" s="182"/>
      <c r="UVA349" s="182"/>
      <c r="UVB349" s="182"/>
      <c r="UVC349" s="182"/>
      <c r="UVD349" s="182"/>
      <c r="UVE349" s="182"/>
      <c r="UVF349" s="182"/>
      <c r="UVG349" s="182"/>
      <c r="UVH349" s="182"/>
      <c r="UVI349" s="182"/>
      <c r="UVJ349" s="182"/>
      <c r="UVK349" s="182"/>
      <c r="UVL349" s="182"/>
      <c r="UVM349" s="182"/>
      <c r="UVN349" s="182"/>
      <c r="UVO349" s="182"/>
      <c r="UVP349" s="182"/>
      <c r="UVQ349" s="182"/>
      <c r="UVR349" s="182"/>
      <c r="UVS349" s="182"/>
      <c r="UVT349" s="182"/>
      <c r="UVU349" s="182"/>
      <c r="UVV349" s="182"/>
      <c r="UVW349" s="182"/>
      <c r="UVX349" s="182"/>
      <c r="UVY349" s="182"/>
      <c r="UVZ349" s="182"/>
      <c r="UWA349" s="182"/>
      <c r="UWB349" s="182"/>
      <c r="UWC349" s="182"/>
      <c r="UWD349" s="182"/>
      <c r="UWE349" s="182"/>
      <c r="UWF349" s="182"/>
      <c r="UWG349" s="182"/>
      <c r="UWH349" s="182"/>
      <c r="UWI349" s="182"/>
      <c r="UWJ349" s="182"/>
      <c r="UWK349" s="182"/>
      <c r="UWL349" s="182"/>
      <c r="UWM349" s="182"/>
      <c r="UWN349" s="182"/>
      <c r="UWO349" s="182"/>
      <c r="UWP349" s="182"/>
      <c r="UWQ349" s="182"/>
      <c r="UWR349" s="182"/>
      <c r="UWS349" s="182"/>
      <c r="UWT349" s="182"/>
      <c r="UWU349" s="182"/>
      <c r="UWV349" s="182"/>
      <c r="UWW349" s="182"/>
      <c r="UWX349" s="182"/>
      <c r="UWY349" s="182"/>
      <c r="UWZ349" s="182"/>
      <c r="UXA349" s="182"/>
      <c r="UXB349" s="182"/>
      <c r="UXC349" s="182"/>
      <c r="UXD349" s="182"/>
      <c r="UXE349" s="182"/>
      <c r="UXF349" s="182"/>
      <c r="UXG349" s="182"/>
      <c r="UXH349" s="182"/>
      <c r="UXI349" s="182"/>
      <c r="UXJ349" s="182"/>
      <c r="UXK349" s="182"/>
      <c r="UXL349" s="182"/>
      <c r="UXM349" s="182"/>
      <c r="UXN349" s="182"/>
      <c r="UXO349" s="182"/>
      <c r="UXP349" s="182"/>
      <c r="UXQ349" s="182"/>
      <c r="UXR349" s="182"/>
      <c r="UXS349" s="182"/>
      <c r="UXT349" s="182"/>
      <c r="UXU349" s="182"/>
      <c r="UXV349" s="182"/>
      <c r="UXW349" s="182"/>
      <c r="UXX349" s="182"/>
      <c r="UXY349" s="182"/>
      <c r="UXZ349" s="182"/>
      <c r="UYA349" s="182"/>
      <c r="UYB349" s="182"/>
      <c r="UYC349" s="182"/>
      <c r="UYD349" s="182"/>
      <c r="UYE349" s="182"/>
      <c r="UYF349" s="182"/>
      <c r="UYG349" s="182"/>
      <c r="UYH349" s="182"/>
      <c r="UYI349" s="182"/>
      <c r="UYJ349" s="182"/>
      <c r="UYK349" s="182"/>
      <c r="UYL349" s="182"/>
      <c r="UYM349" s="182"/>
      <c r="UYN349" s="182"/>
      <c r="UYO349" s="182"/>
      <c r="UYP349" s="182"/>
      <c r="UYQ349" s="182"/>
      <c r="UYR349" s="182"/>
      <c r="UYS349" s="182"/>
      <c r="UYT349" s="182"/>
      <c r="UYU349" s="182"/>
      <c r="UYV349" s="182"/>
      <c r="UYW349" s="182"/>
      <c r="UYX349" s="182"/>
      <c r="UYY349" s="182"/>
      <c r="UYZ349" s="182"/>
      <c r="UZA349" s="182"/>
      <c r="UZB349" s="182"/>
      <c r="UZC349" s="182"/>
      <c r="UZD349" s="182"/>
      <c r="UZE349" s="182"/>
      <c r="UZF349" s="182"/>
      <c r="UZG349" s="182"/>
      <c r="UZH349" s="182"/>
      <c r="UZI349" s="182"/>
      <c r="UZJ349" s="182"/>
      <c r="UZK349" s="182"/>
      <c r="UZL349" s="182"/>
      <c r="UZM349" s="182"/>
      <c r="UZN349" s="182"/>
      <c r="UZO349" s="182"/>
      <c r="UZP349" s="182"/>
      <c r="UZQ349" s="182"/>
      <c r="UZR349" s="182"/>
      <c r="UZS349" s="182"/>
      <c r="UZT349" s="182"/>
      <c r="UZU349" s="182"/>
      <c r="UZV349" s="182"/>
      <c r="UZW349" s="182"/>
      <c r="UZX349" s="182"/>
      <c r="UZY349" s="182"/>
      <c r="UZZ349" s="182"/>
      <c r="VAA349" s="182"/>
      <c r="VAB349" s="182"/>
      <c r="VAC349" s="182"/>
      <c r="VAD349" s="182"/>
      <c r="VAE349" s="182"/>
      <c r="VAF349" s="182"/>
      <c r="VAG349" s="182"/>
      <c r="VAH349" s="182"/>
      <c r="VAI349" s="182"/>
      <c r="VAJ349" s="182"/>
      <c r="VAK349" s="182"/>
      <c r="VAL349" s="182"/>
      <c r="VAM349" s="182"/>
      <c r="VAN349" s="182"/>
      <c r="VAO349" s="182"/>
      <c r="VAP349" s="182"/>
      <c r="VAQ349" s="182"/>
      <c r="VAR349" s="182"/>
      <c r="VAS349" s="182"/>
      <c r="VAT349" s="182"/>
      <c r="VAU349" s="182"/>
      <c r="VAV349" s="182"/>
      <c r="VAW349" s="182"/>
      <c r="VAX349" s="182"/>
      <c r="VAY349" s="182"/>
      <c r="VAZ349" s="182"/>
      <c r="VBA349" s="182"/>
      <c r="VBB349" s="182"/>
      <c r="VBC349" s="182"/>
      <c r="VBD349" s="182"/>
      <c r="VBE349" s="182"/>
      <c r="VBF349" s="182"/>
      <c r="VBG349" s="182"/>
      <c r="VBH349" s="182"/>
      <c r="VBI349" s="182"/>
      <c r="VBJ349" s="182"/>
      <c r="VBK349" s="182"/>
      <c r="VBL349" s="182"/>
      <c r="VBM349" s="182"/>
      <c r="VBN349" s="182"/>
      <c r="VBO349" s="182"/>
      <c r="VBP349" s="182"/>
      <c r="VBQ349" s="182"/>
      <c r="VBR349" s="182"/>
      <c r="VBS349" s="182"/>
      <c r="VBT349" s="182"/>
      <c r="VBU349" s="182"/>
      <c r="VBV349" s="182"/>
      <c r="VBW349" s="182"/>
      <c r="VBX349" s="182"/>
      <c r="VBY349" s="182"/>
      <c r="VBZ349" s="182"/>
      <c r="VCA349" s="182"/>
      <c r="VCB349" s="182"/>
      <c r="VCC349" s="182"/>
      <c r="VCD349" s="182"/>
      <c r="VCE349" s="182"/>
      <c r="VCF349" s="182"/>
      <c r="VCG349" s="182"/>
      <c r="VCH349" s="182"/>
      <c r="VCI349" s="182"/>
      <c r="VCJ349" s="182"/>
      <c r="VCK349" s="182"/>
      <c r="VCL349" s="182"/>
      <c r="VCM349" s="182"/>
      <c r="VCN349" s="182"/>
      <c r="VCO349" s="182"/>
      <c r="VCP349" s="182"/>
      <c r="VCQ349" s="182"/>
      <c r="VCR349" s="182"/>
      <c r="VCS349" s="182"/>
      <c r="VCT349" s="182"/>
      <c r="VCU349" s="182"/>
      <c r="VCV349" s="182"/>
      <c r="VCW349" s="182"/>
      <c r="VCX349" s="182"/>
      <c r="VCY349" s="182"/>
      <c r="VCZ349" s="182"/>
      <c r="VDA349" s="182"/>
      <c r="VDB349" s="182"/>
      <c r="VDC349" s="182"/>
      <c r="VDD349" s="182"/>
      <c r="VDE349" s="182"/>
      <c r="VDF349" s="182"/>
      <c r="VDG349" s="182"/>
      <c r="VDH349" s="182"/>
      <c r="VDI349" s="182"/>
      <c r="VDJ349" s="182"/>
      <c r="VDK349" s="182"/>
      <c r="VDL349" s="182"/>
      <c r="VDM349" s="182"/>
      <c r="VDN349" s="182"/>
      <c r="VDO349" s="182"/>
      <c r="VDP349" s="182"/>
      <c r="VDQ349" s="182"/>
      <c r="VDR349" s="182"/>
      <c r="VDS349" s="182"/>
      <c r="VDT349" s="182"/>
      <c r="VDU349" s="182"/>
      <c r="VDV349" s="182"/>
      <c r="VDW349" s="182"/>
      <c r="VDX349" s="182"/>
      <c r="VDY349" s="182"/>
      <c r="VDZ349" s="182"/>
      <c r="VEA349" s="182"/>
      <c r="VEB349" s="182"/>
      <c r="VEC349" s="182"/>
      <c r="VED349" s="182"/>
      <c r="VEE349" s="182"/>
      <c r="VEF349" s="182"/>
      <c r="VEG349" s="182"/>
      <c r="VEH349" s="182"/>
      <c r="VEI349" s="182"/>
      <c r="VEJ349" s="182"/>
      <c r="VEK349" s="182"/>
      <c r="VEL349" s="182"/>
      <c r="VEM349" s="182"/>
      <c r="VEN349" s="182"/>
      <c r="VEO349" s="182"/>
      <c r="VEP349" s="182"/>
      <c r="VEQ349" s="182"/>
      <c r="VER349" s="182"/>
      <c r="VES349" s="182"/>
      <c r="VET349" s="182"/>
      <c r="VEU349" s="182"/>
      <c r="VEV349" s="182"/>
      <c r="VEW349" s="182"/>
      <c r="VEX349" s="182"/>
      <c r="VEY349" s="182"/>
      <c r="VEZ349" s="182"/>
      <c r="VFA349" s="182"/>
      <c r="VFB349" s="182"/>
      <c r="VFC349" s="182"/>
      <c r="VFD349" s="182"/>
      <c r="VFE349" s="182"/>
      <c r="VFF349" s="182"/>
      <c r="VFG349" s="182"/>
      <c r="VFH349" s="182"/>
      <c r="VFI349" s="182"/>
      <c r="VFJ349" s="182"/>
      <c r="VFK349" s="182"/>
      <c r="VFL349" s="182"/>
      <c r="VFM349" s="182"/>
      <c r="VFN349" s="182"/>
      <c r="VFO349" s="182"/>
      <c r="VFP349" s="182"/>
      <c r="VFQ349" s="182"/>
      <c r="VFR349" s="182"/>
      <c r="VFS349" s="182"/>
      <c r="VFT349" s="182"/>
      <c r="VFU349" s="182"/>
      <c r="VFV349" s="182"/>
      <c r="VFW349" s="182"/>
      <c r="VFX349" s="182"/>
      <c r="VFY349" s="182"/>
      <c r="VFZ349" s="182"/>
      <c r="VGA349" s="182"/>
      <c r="VGB349" s="182"/>
      <c r="VGC349" s="182"/>
      <c r="VGD349" s="182"/>
      <c r="VGE349" s="182"/>
      <c r="VGF349" s="182"/>
      <c r="VGG349" s="182"/>
      <c r="VGH349" s="182"/>
      <c r="VGI349" s="182"/>
      <c r="VGJ349" s="182"/>
      <c r="VGK349" s="182"/>
      <c r="VGL349" s="182"/>
      <c r="VGM349" s="182"/>
      <c r="VGN349" s="182"/>
      <c r="VGO349" s="182"/>
      <c r="VGP349" s="182"/>
      <c r="VGQ349" s="182"/>
      <c r="VGR349" s="182"/>
      <c r="VGS349" s="182"/>
      <c r="VGT349" s="182"/>
      <c r="VGU349" s="182"/>
      <c r="VGV349" s="182"/>
      <c r="VGW349" s="182"/>
      <c r="VGX349" s="182"/>
      <c r="VGY349" s="182"/>
      <c r="VGZ349" s="182"/>
      <c r="VHA349" s="182"/>
      <c r="VHB349" s="182"/>
      <c r="VHC349" s="182"/>
      <c r="VHD349" s="182"/>
      <c r="VHE349" s="182"/>
      <c r="VHF349" s="182"/>
      <c r="VHG349" s="182"/>
      <c r="VHH349" s="182"/>
      <c r="VHI349" s="182"/>
      <c r="VHJ349" s="182"/>
      <c r="VHK349" s="182"/>
      <c r="VHL349" s="182"/>
      <c r="VHM349" s="182"/>
      <c r="VHN349" s="182"/>
      <c r="VHO349" s="182"/>
      <c r="VHP349" s="182"/>
      <c r="VHQ349" s="182"/>
      <c r="VHR349" s="182"/>
      <c r="VHS349" s="182"/>
      <c r="VHT349" s="182"/>
      <c r="VHU349" s="182"/>
      <c r="VHV349" s="182"/>
      <c r="VHW349" s="182"/>
      <c r="VHX349" s="182"/>
      <c r="VHY349" s="182"/>
      <c r="VHZ349" s="182"/>
      <c r="VIA349" s="182"/>
      <c r="VIB349" s="182"/>
      <c r="VIC349" s="182"/>
      <c r="VID349" s="182"/>
      <c r="VIE349" s="182"/>
      <c r="VIF349" s="182"/>
      <c r="VIG349" s="182"/>
      <c r="VIH349" s="182"/>
      <c r="VII349" s="182"/>
      <c r="VIJ349" s="182"/>
      <c r="VIK349" s="182"/>
      <c r="VIL349" s="182"/>
      <c r="VIM349" s="182"/>
      <c r="VIN349" s="182"/>
      <c r="VIO349" s="182"/>
      <c r="VIP349" s="182"/>
      <c r="VIQ349" s="182"/>
      <c r="VIR349" s="182"/>
      <c r="VIS349" s="182"/>
      <c r="VIT349" s="182"/>
      <c r="VIU349" s="182"/>
      <c r="VIV349" s="182"/>
      <c r="VIW349" s="182"/>
      <c r="VIX349" s="182"/>
      <c r="VIY349" s="182"/>
      <c r="VIZ349" s="182"/>
      <c r="VJA349" s="182"/>
      <c r="VJB349" s="182"/>
      <c r="VJC349" s="182"/>
      <c r="VJD349" s="182"/>
      <c r="VJE349" s="182"/>
      <c r="VJF349" s="182"/>
      <c r="VJG349" s="182"/>
      <c r="VJH349" s="182"/>
      <c r="VJI349" s="182"/>
      <c r="VJJ349" s="182"/>
      <c r="VJK349" s="182"/>
      <c r="VJL349" s="182"/>
      <c r="VJM349" s="182"/>
      <c r="VJN349" s="182"/>
      <c r="VJO349" s="182"/>
      <c r="VJP349" s="182"/>
      <c r="VJQ349" s="182"/>
      <c r="VJR349" s="182"/>
      <c r="VJS349" s="182"/>
      <c r="VJT349" s="182"/>
      <c r="VJU349" s="182"/>
      <c r="VJV349" s="182"/>
      <c r="VJW349" s="182"/>
      <c r="VJX349" s="182"/>
      <c r="VJY349" s="182"/>
      <c r="VJZ349" s="182"/>
      <c r="VKA349" s="182"/>
      <c r="VKB349" s="182"/>
      <c r="VKC349" s="182"/>
      <c r="VKD349" s="182"/>
      <c r="VKE349" s="182"/>
      <c r="VKF349" s="182"/>
      <c r="VKG349" s="182"/>
      <c r="VKH349" s="182"/>
      <c r="VKI349" s="182"/>
      <c r="VKJ349" s="182"/>
      <c r="VKK349" s="182"/>
      <c r="VKL349" s="182"/>
      <c r="VKM349" s="182"/>
      <c r="VKN349" s="182"/>
      <c r="VKO349" s="182"/>
      <c r="VKP349" s="182"/>
      <c r="VKQ349" s="182"/>
      <c r="VKR349" s="182"/>
      <c r="VKS349" s="182"/>
      <c r="VKT349" s="182"/>
      <c r="VKU349" s="182"/>
      <c r="VKV349" s="182"/>
      <c r="VKW349" s="182"/>
      <c r="VKX349" s="182"/>
      <c r="VKY349" s="182"/>
      <c r="VKZ349" s="182"/>
      <c r="VLA349" s="182"/>
      <c r="VLB349" s="182"/>
      <c r="VLC349" s="182"/>
      <c r="VLD349" s="182"/>
      <c r="VLE349" s="182"/>
      <c r="VLF349" s="182"/>
      <c r="VLG349" s="182"/>
      <c r="VLH349" s="182"/>
      <c r="VLI349" s="182"/>
      <c r="VLJ349" s="182"/>
      <c r="VLK349" s="182"/>
      <c r="VLL349" s="182"/>
      <c r="VLM349" s="182"/>
      <c r="VLN349" s="182"/>
      <c r="VLO349" s="182"/>
      <c r="VLP349" s="182"/>
      <c r="VLQ349" s="182"/>
      <c r="VLR349" s="182"/>
      <c r="VLS349" s="182"/>
      <c r="VLT349" s="182"/>
      <c r="VLU349" s="182"/>
      <c r="VLV349" s="182"/>
      <c r="VLW349" s="182"/>
      <c r="VLX349" s="182"/>
      <c r="VLY349" s="182"/>
      <c r="VLZ349" s="182"/>
      <c r="VMA349" s="182"/>
      <c r="VMB349" s="182"/>
      <c r="VMC349" s="182"/>
      <c r="VMD349" s="182"/>
      <c r="VME349" s="182"/>
      <c r="VMF349" s="182"/>
      <c r="VMG349" s="182"/>
      <c r="VMH349" s="182"/>
      <c r="VMI349" s="182"/>
      <c r="VMJ349" s="182"/>
      <c r="VMK349" s="182"/>
      <c r="VML349" s="182"/>
      <c r="VMM349" s="182"/>
      <c r="VMN349" s="182"/>
      <c r="VMO349" s="182"/>
      <c r="VMP349" s="182"/>
      <c r="VMQ349" s="182"/>
      <c r="VMR349" s="182"/>
      <c r="VMS349" s="182"/>
      <c r="VMT349" s="182"/>
      <c r="VMU349" s="182"/>
      <c r="VMV349" s="182"/>
      <c r="VMW349" s="182"/>
      <c r="VMX349" s="182"/>
      <c r="VMY349" s="182"/>
      <c r="VMZ349" s="182"/>
      <c r="VNA349" s="182"/>
      <c r="VNB349" s="182"/>
      <c r="VNC349" s="182"/>
      <c r="VND349" s="182"/>
      <c r="VNE349" s="182"/>
      <c r="VNF349" s="182"/>
      <c r="VNG349" s="182"/>
      <c r="VNH349" s="182"/>
      <c r="VNI349" s="182"/>
      <c r="VNJ349" s="182"/>
      <c r="VNK349" s="182"/>
      <c r="VNL349" s="182"/>
      <c r="VNM349" s="182"/>
      <c r="VNN349" s="182"/>
      <c r="VNO349" s="182"/>
      <c r="VNP349" s="182"/>
      <c r="VNQ349" s="182"/>
      <c r="VNR349" s="182"/>
      <c r="VNS349" s="182"/>
      <c r="VNT349" s="182"/>
      <c r="VNU349" s="182"/>
      <c r="VNV349" s="182"/>
      <c r="VNW349" s="182"/>
      <c r="VNX349" s="182"/>
      <c r="VNY349" s="182"/>
      <c r="VNZ349" s="182"/>
      <c r="VOA349" s="182"/>
      <c r="VOB349" s="182"/>
      <c r="VOC349" s="182"/>
      <c r="VOD349" s="182"/>
      <c r="VOE349" s="182"/>
      <c r="VOF349" s="182"/>
      <c r="VOG349" s="182"/>
      <c r="VOH349" s="182"/>
      <c r="VOI349" s="182"/>
      <c r="VOJ349" s="182"/>
      <c r="VOK349" s="182"/>
      <c r="VOL349" s="182"/>
      <c r="VOM349" s="182"/>
      <c r="VON349" s="182"/>
      <c r="VOO349" s="182"/>
      <c r="VOP349" s="182"/>
      <c r="VOQ349" s="182"/>
      <c r="VOR349" s="182"/>
      <c r="VOS349" s="182"/>
      <c r="VOT349" s="182"/>
      <c r="VOU349" s="182"/>
      <c r="VOV349" s="182"/>
      <c r="VOW349" s="182"/>
      <c r="VOX349" s="182"/>
      <c r="VOY349" s="182"/>
      <c r="VOZ349" s="182"/>
      <c r="VPA349" s="182"/>
      <c r="VPB349" s="182"/>
      <c r="VPC349" s="182"/>
      <c r="VPD349" s="182"/>
      <c r="VPE349" s="182"/>
      <c r="VPF349" s="182"/>
      <c r="VPG349" s="182"/>
      <c r="VPH349" s="182"/>
      <c r="VPI349" s="182"/>
      <c r="VPJ349" s="182"/>
      <c r="VPK349" s="182"/>
      <c r="VPL349" s="182"/>
      <c r="VPM349" s="182"/>
      <c r="VPN349" s="182"/>
      <c r="VPO349" s="182"/>
      <c r="VPP349" s="182"/>
      <c r="VPQ349" s="182"/>
      <c r="VPR349" s="182"/>
      <c r="VPS349" s="182"/>
      <c r="VPT349" s="182"/>
      <c r="VPU349" s="182"/>
      <c r="VPV349" s="182"/>
      <c r="VPW349" s="182"/>
      <c r="VPX349" s="182"/>
      <c r="VPY349" s="182"/>
      <c r="VPZ349" s="182"/>
      <c r="VQA349" s="182"/>
      <c r="VQB349" s="182"/>
      <c r="VQC349" s="182"/>
      <c r="VQD349" s="182"/>
      <c r="VQE349" s="182"/>
      <c r="VQF349" s="182"/>
      <c r="VQG349" s="182"/>
      <c r="VQH349" s="182"/>
      <c r="VQI349" s="182"/>
      <c r="VQJ349" s="182"/>
      <c r="VQK349" s="182"/>
      <c r="VQL349" s="182"/>
      <c r="VQM349" s="182"/>
      <c r="VQN349" s="182"/>
      <c r="VQO349" s="182"/>
      <c r="VQP349" s="182"/>
      <c r="VQQ349" s="182"/>
      <c r="VQR349" s="182"/>
      <c r="VQS349" s="182"/>
      <c r="VQT349" s="182"/>
      <c r="VQU349" s="182"/>
      <c r="VQV349" s="182"/>
      <c r="VQW349" s="182"/>
      <c r="VQX349" s="182"/>
      <c r="VQY349" s="182"/>
      <c r="VQZ349" s="182"/>
      <c r="VRA349" s="182"/>
      <c r="VRB349" s="182"/>
      <c r="VRC349" s="182"/>
      <c r="VRD349" s="182"/>
      <c r="VRE349" s="182"/>
      <c r="VRF349" s="182"/>
      <c r="VRG349" s="182"/>
      <c r="VRH349" s="182"/>
      <c r="VRI349" s="182"/>
      <c r="VRJ349" s="182"/>
      <c r="VRK349" s="182"/>
      <c r="VRL349" s="182"/>
      <c r="VRM349" s="182"/>
      <c r="VRN349" s="182"/>
      <c r="VRO349" s="182"/>
      <c r="VRP349" s="182"/>
      <c r="VRQ349" s="182"/>
      <c r="VRR349" s="182"/>
      <c r="VRS349" s="182"/>
      <c r="VRT349" s="182"/>
      <c r="VRU349" s="182"/>
      <c r="VRV349" s="182"/>
      <c r="VRW349" s="182"/>
      <c r="VRX349" s="182"/>
      <c r="VRY349" s="182"/>
      <c r="VRZ349" s="182"/>
      <c r="VSA349" s="182"/>
      <c r="VSB349" s="182"/>
      <c r="VSC349" s="182"/>
      <c r="VSD349" s="182"/>
      <c r="VSE349" s="182"/>
      <c r="VSF349" s="182"/>
      <c r="VSG349" s="182"/>
      <c r="VSH349" s="182"/>
      <c r="VSI349" s="182"/>
      <c r="VSJ349" s="182"/>
      <c r="VSK349" s="182"/>
      <c r="VSL349" s="182"/>
      <c r="VSM349" s="182"/>
      <c r="VSN349" s="182"/>
      <c r="VSO349" s="182"/>
      <c r="VSP349" s="182"/>
      <c r="VSQ349" s="182"/>
      <c r="VSR349" s="182"/>
      <c r="VSS349" s="182"/>
      <c r="VST349" s="182"/>
      <c r="VSU349" s="182"/>
      <c r="VSV349" s="182"/>
      <c r="VSW349" s="182"/>
      <c r="VSX349" s="182"/>
      <c r="VSY349" s="182"/>
      <c r="VSZ349" s="182"/>
      <c r="VTA349" s="182"/>
      <c r="VTB349" s="182"/>
      <c r="VTC349" s="182"/>
      <c r="VTD349" s="182"/>
      <c r="VTE349" s="182"/>
      <c r="VTF349" s="182"/>
      <c r="VTG349" s="182"/>
      <c r="VTH349" s="182"/>
      <c r="VTI349" s="182"/>
      <c r="VTJ349" s="182"/>
      <c r="VTK349" s="182"/>
      <c r="VTL349" s="182"/>
      <c r="VTM349" s="182"/>
      <c r="VTN349" s="182"/>
      <c r="VTO349" s="182"/>
      <c r="VTP349" s="182"/>
      <c r="VTQ349" s="182"/>
      <c r="VTR349" s="182"/>
      <c r="VTS349" s="182"/>
      <c r="VTT349" s="182"/>
      <c r="VTU349" s="182"/>
      <c r="VTV349" s="182"/>
      <c r="VTW349" s="182"/>
      <c r="VTX349" s="182"/>
      <c r="VTY349" s="182"/>
      <c r="VTZ349" s="182"/>
      <c r="VUA349" s="182"/>
      <c r="VUB349" s="182"/>
      <c r="VUC349" s="182"/>
      <c r="VUD349" s="182"/>
      <c r="VUE349" s="182"/>
      <c r="VUF349" s="182"/>
      <c r="VUG349" s="182"/>
      <c r="VUH349" s="182"/>
      <c r="VUI349" s="182"/>
      <c r="VUJ349" s="182"/>
      <c r="VUK349" s="182"/>
      <c r="VUL349" s="182"/>
      <c r="VUM349" s="182"/>
      <c r="VUN349" s="182"/>
      <c r="VUO349" s="182"/>
      <c r="VUP349" s="182"/>
      <c r="VUQ349" s="182"/>
      <c r="VUR349" s="182"/>
      <c r="VUS349" s="182"/>
      <c r="VUT349" s="182"/>
      <c r="VUU349" s="182"/>
      <c r="VUV349" s="182"/>
      <c r="VUW349" s="182"/>
      <c r="VUX349" s="182"/>
      <c r="VUY349" s="182"/>
      <c r="VUZ349" s="182"/>
      <c r="VVA349" s="182"/>
      <c r="VVB349" s="182"/>
      <c r="VVC349" s="182"/>
      <c r="VVD349" s="182"/>
      <c r="VVE349" s="182"/>
      <c r="VVF349" s="182"/>
      <c r="VVG349" s="182"/>
      <c r="VVH349" s="182"/>
      <c r="VVI349" s="182"/>
      <c r="VVJ349" s="182"/>
      <c r="VVK349" s="182"/>
      <c r="VVL349" s="182"/>
      <c r="VVM349" s="182"/>
      <c r="VVN349" s="182"/>
      <c r="VVO349" s="182"/>
      <c r="VVP349" s="182"/>
      <c r="VVQ349" s="182"/>
      <c r="VVR349" s="182"/>
      <c r="VVS349" s="182"/>
      <c r="VVT349" s="182"/>
      <c r="VVU349" s="182"/>
      <c r="VVV349" s="182"/>
      <c r="VVW349" s="182"/>
      <c r="VVX349" s="182"/>
      <c r="VVY349" s="182"/>
      <c r="VVZ349" s="182"/>
      <c r="VWA349" s="182"/>
      <c r="VWB349" s="182"/>
      <c r="VWC349" s="182"/>
      <c r="VWD349" s="182"/>
      <c r="VWE349" s="182"/>
      <c r="VWF349" s="182"/>
      <c r="VWG349" s="182"/>
      <c r="VWH349" s="182"/>
      <c r="VWI349" s="182"/>
      <c r="VWJ349" s="182"/>
      <c r="VWK349" s="182"/>
      <c r="VWL349" s="182"/>
      <c r="VWM349" s="182"/>
      <c r="VWN349" s="182"/>
      <c r="VWO349" s="182"/>
      <c r="VWP349" s="182"/>
      <c r="VWQ349" s="182"/>
      <c r="VWR349" s="182"/>
      <c r="VWS349" s="182"/>
      <c r="VWT349" s="182"/>
      <c r="VWU349" s="182"/>
      <c r="VWV349" s="182"/>
      <c r="VWW349" s="182"/>
      <c r="VWX349" s="182"/>
      <c r="VWY349" s="182"/>
      <c r="VWZ349" s="182"/>
      <c r="VXA349" s="182"/>
      <c r="VXB349" s="182"/>
      <c r="VXC349" s="182"/>
      <c r="VXD349" s="182"/>
      <c r="VXE349" s="182"/>
      <c r="VXF349" s="182"/>
      <c r="VXG349" s="182"/>
      <c r="VXH349" s="182"/>
      <c r="VXI349" s="182"/>
      <c r="VXJ349" s="182"/>
      <c r="VXK349" s="182"/>
      <c r="VXL349" s="182"/>
      <c r="VXM349" s="182"/>
      <c r="VXN349" s="182"/>
      <c r="VXO349" s="182"/>
      <c r="VXP349" s="182"/>
      <c r="VXQ349" s="182"/>
      <c r="VXR349" s="182"/>
      <c r="VXS349" s="182"/>
      <c r="VXT349" s="182"/>
      <c r="VXU349" s="182"/>
      <c r="VXV349" s="182"/>
      <c r="VXW349" s="182"/>
      <c r="VXX349" s="182"/>
      <c r="VXY349" s="182"/>
      <c r="VXZ349" s="182"/>
      <c r="VYA349" s="182"/>
      <c r="VYB349" s="182"/>
      <c r="VYC349" s="182"/>
      <c r="VYD349" s="182"/>
      <c r="VYE349" s="182"/>
      <c r="VYF349" s="182"/>
      <c r="VYG349" s="182"/>
      <c r="VYH349" s="182"/>
      <c r="VYI349" s="182"/>
      <c r="VYJ349" s="182"/>
      <c r="VYK349" s="182"/>
      <c r="VYL349" s="182"/>
      <c r="VYM349" s="182"/>
      <c r="VYN349" s="182"/>
      <c r="VYO349" s="182"/>
      <c r="VYP349" s="182"/>
      <c r="VYQ349" s="182"/>
      <c r="VYR349" s="182"/>
      <c r="VYS349" s="182"/>
      <c r="VYT349" s="182"/>
      <c r="VYU349" s="182"/>
      <c r="VYV349" s="182"/>
      <c r="VYW349" s="182"/>
      <c r="VYX349" s="182"/>
      <c r="VYY349" s="182"/>
      <c r="VYZ349" s="182"/>
      <c r="VZA349" s="182"/>
      <c r="VZB349" s="182"/>
      <c r="VZC349" s="182"/>
      <c r="VZD349" s="182"/>
      <c r="VZE349" s="182"/>
      <c r="VZF349" s="182"/>
      <c r="VZG349" s="182"/>
      <c r="VZH349" s="182"/>
      <c r="VZI349" s="182"/>
      <c r="VZJ349" s="182"/>
      <c r="VZK349" s="182"/>
      <c r="VZL349" s="182"/>
      <c r="VZM349" s="182"/>
      <c r="VZN349" s="182"/>
      <c r="VZO349" s="182"/>
      <c r="VZP349" s="182"/>
      <c r="VZQ349" s="182"/>
      <c r="VZR349" s="182"/>
      <c r="VZS349" s="182"/>
      <c r="VZT349" s="182"/>
      <c r="VZU349" s="182"/>
      <c r="VZV349" s="182"/>
      <c r="VZW349" s="182"/>
      <c r="VZX349" s="182"/>
      <c r="VZY349" s="182"/>
      <c r="VZZ349" s="182"/>
      <c r="WAA349" s="182"/>
      <c r="WAB349" s="182"/>
      <c r="WAC349" s="182"/>
      <c r="WAD349" s="182"/>
      <c r="WAE349" s="182"/>
      <c r="WAF349" s="182"/>
      <c r="WAG349" s="182"/>
      <c r="WAH349" s="182"/>
      <c r="WAI349" s="182"/>
      <c r="WAJ349" s="182"/>
      <c r="WAK349" s="182"/>
      <c r="WAL349" s="182"/>
      <c r="WAM349" s="182"/>
      <c r="WAN349" s="182"/>
      <c r="WAO349" s="182"/>
      <c r="WAP349" s="182"/>
      <c r="WAQ349" s="182"/>
      <c r="WAR349" s="182"/>
      <c r="WAS349" s="182"/>
      <c r="WAT349" s="182"/>
      <c r="WAU349" s="182"/>
      <c r="WAV349" s="182"/>
      <c r="WAW349" s="182"/>
      <c r="WAX349" s="182"/>
      <c r="WAY349" s="182"/>
      <c r="WAZ349" s="182"/>
      <c r="WBA349" s="182"/>
      <c r="WBB349" s="182"/>
      <c r="WBC349" s="182"/>
      <c r="WBD349" s="182"/>
      <c r="WBE349" s="182"/>
      <c r="WBF349" s="182"/>
      <c r="WBG349" s="182"/>
      <c r="WBH349" s="182"/>
      <c r="WBI349" s="182"/>
      <c r="WBJ349" s="182"/>
      <c r="WBK349" s="182"/>
      <c r="WBL349" s="182"/>
      <c r="WBM349" s="182"/>
      <c r="WBN349" s="182"/>
      <c r="WBO349" s="182"/>
      <c r="WBP349" s="182"/>
      <c r="WBQ349" s="182"/>
      <c r="WBR349" s="182"/>
      <c r="WBS349" s="182"/>
      <c r="WBT349" s="182"/>
      <c r="WBU349" s="182"/>
      <c r="WBV349" s="182"/>
      <c r="WBW349" s="182"/>
      <c r="WBX349" s="182"/>
      <c r="WBY349" s="182"/>
      <c r="WBZ349" s="182"/>
      <c r="WCA349" s="182"/>
      <c r="WCB349" s="182"/>
      <c r="WCC349" s="182"/>
      <c r="WCD349" s="182"/>
      <c r="WCE349" s="182"/>
      <c r="WCF349" s="182"/>
      <c r="WCG349" s="182"/>
      <c r="WCH349" s="182"/>
      <c r="WCI349" s="182"/>
      <c r="WCJ349" s="182"/>
      <c r="WCK349" s="182"/>
      <c r="WCL349" s="182"/>
      <c r="WCM349" s="182"/>
      <c r="WCN349" s="182"/>
      <c r="WCO349" s="182"/>
      <c r="WCP349" s="182"/>
      <c r="WCQ349" s="182"/>
      <c r="WCR349" s="182"/>
      <c r="WCS349" s="182"/>
      <c r="WCT349" s="182"/>
      <c r="WCU349" s="182"/>
      <c r="WCV349" s="182"/>
      <c r="WCW349" s="182"/>
      <c r="WCX349" s="182"/>
      <c r="WCY349" s="182"/>
      <c r="WCZ349" s="182"/>
      <c r="WDA349" s="182"/>
      <c r="WDB349" s="182"/>
      <c r="WDC349" s="182"/>
      <c r="WDD349" s="182"/>
      <c r="WDE349" s="182"/>
      <c r="WDF349" s="182"/>
      <c r="WDG349" s="182"/>
      <c r="WDH349" s="182"/>
      <c r="WDI349" s="182"/>
      <c r="WDJ349" s="182"/>
      <c r="WDK349" s="182"/>
      <c r="WDL349" s="182"/>
      <c r="WDM349" s="182"/>
      <c r="WDN349" s="182"/>
      <c r="WDO349" s="182"/>
      <c r="WDP349" s="182"/>
      <c r="WDQ349" s="182"/>
      <c r="WDR349" s="182"/>
      <c r="WDS349" s="182"/>
      <c r="WDT349" s="182"/>
      <c r="WDU349" s="182"/>
      <c r="WDV349" s="182"/>
      <c r="WDW349" s="182"/>
      <c r="WDX349" s="182"/>
      <c r="WDY349" s="182"/>
      <c r="WDZ349" s="182"/>
      <c r="WEA349" s="182"/>
      <c r="WEB349" s="182"/>
      <c r="WEC349" s="182"/>
      <c r="WED349" s="182"/>
      <c r="WEE349" s="182"/>
      <c r="WEF349" s="182"/>
      <c r="WEG349" s="182"/>
      <c r="WEH349" s="182"/>
      <c r="WEI349" s="182"/>
      <c r="WEJ349" s="182"/>
      <c r="WEK349" s="182"/>
      <c r="WEL349" s="182"/>
      <c r="WEM349" s="182"/>
      <c r="WEN349" s="182"/>
      <c r="WEO349" s="182"/>
      <c r="WEP349" s="182"/>
      <c r="WEQ349" s="182"/>
      <c r="WER349" s="182"/>
      <c r="WES349" s="182"/>
      <c r="WET349" s="182"/>
      <c r="WEU349" s="182"/>
      <c r="WEV349" s="182"/>
      <c r="WEW349" s="182"/>
      <c r="WEX349" s="182"/>
      <c r="WEY349" s="182"/>
      <c r="WEZ349" s="182"/>
      <c r="WFA349" s="182"/>
      <c r="WFB349" s="182"/>
      <c r="WFC349" s="182"/>
      <c r="WFD349" s="182"/>
      <c r="WFE349" s="182"/>
      <c r="WFF349" s="182"/>
      <c r="WFG349" s="182"/>
      <c r="WFH349" s="182"/>
      <c r="WFI349" s="182"/>
      <c r="WFJ349" s="182"/>
      <c r="WFK349" s="182"/>
      <c r="WFL349" s="182"/>
      <c r="WFM349" s="182"/>
      <c r="WFN349" s="182"/>
      <c r="WFO349" s="182"/>
      <c r="WFP349" s="182"/>
      <c r="WFQ349" s="182"/>
      <c r="WFR349" s="182"/>
      <c r="WFS349" s="182"/>
      <c r="WFT349" s="182"/>
      <c r="WFU349" s="182"/>
      <c r="WFV349" s="182"/>
      <c r="WFW349" s="182"/>
      <c r="WFX349" s="182"/>
      <c r="WFY349" s="182"/>
      <c r="WFZ349" s="182"/>
      <c r="WGA349" s="182"/>
      <c r="WGB349" s="182"/>
      <c r="WGC349" s="182"/>
      <c r="WGD349" s="182"/>
      <c r="WGE349" s="182"/>
      <c r="WGF349" s="182"/>
      <c r="WGG349" s="182"/>
      <c r="WGH349" s="182"/>
      <c r="WGI349" s="182"/>
      <c r="WGJ349" s="182"/>
      <c r="WGK349" s="182"/>
      <c r="WGL349" s="182"/>
      <c r="WGM349" s="182"/>
      <c r="WGN349" s="182"/>
      <c r="WGO349" s="182"/>
      <c r="WGP349" s="182"/>
      <c r="WGQ349" s="182"/>
      <c r="WGR349" s="182"/>
      <c r="WGS349" s="182"/>
      <c r="WGT349" s="182"/>
      <c r="WGU349" s="182"/>
      <c r="WGV349" s="182"/>
      <c r="WGW349" s="182"/>
      <c r="WGX349" s="182"/>
      <c r="WGY349" s="182"/>
      <c r="WGZ349" s="182"/>
      <c r="WHA349" s="182"/>
      <c r="WHB349" s="182"/>
      <c r="WHC349" s="182"/>
      <c r="WHD349" s="182"/>
      <c r="WHE349" s="182"/>
      <c r="WHF349" s="182"/>
      <c r="WHG349" s="182"/>
      <c r="WHH349" s="182"/>
      <c r="WHI349" s="182"/>
      <c r="WHJ349" s="182"/>
      <c r="WHK349" s="182"/>
      <c r="WHL349" s="182"/>
      <c r="WHM349" s="182"/>
      <c r="WHN349" s="182"/>
      <c r="WHO349" s="182"/>
      <c r="WHP349" s="182"/>
      <c r="WHQ349" s="182"/>
      <c r="WHR349" s="182"/>
      <c r="WHS349" s="182"/>
      <c r="WHT349" s="182"/>
      <c r="WHU349" s="182"/>
      <c r="WHV349" s="182"/>
      <c r="WHW349" s="182"/>
      <c r="WHX349" s="182"/>
      <c r="WHY349" s="182"/>
      <c r="WHZ349" s="182"/>
      <c r="WIA349" s="182"/>
      <c r="WIB349" s="182"/>
      <c r="WIC349" s="182"/>
      <c r="WID349" s="182"/>
      <c r="WIE349" s="182"/>
      <c r="WIF349" s="182"/>
      <c r="WIG349" s="182"/>
      <c r="WIH349" s="182"/>
      <c r="WII349" s="182"/>
      <c r="WIJ349" s="182"/>
      <c r="WIK349" s="182"/>
      <c r="WIL349" s="182"/>
      <c r="WIM349" s="182"/>
      <c r="WIN349" s="182"/>
      <c r="WIO349" s="182"/>
      <c r="WIP349" s="182"/>
      <c r="WIQ349" s="182"/>
      <c r="WIR349" s="182"/>
      <c r="WIS349" s="182"/>
      <c r="WIT349" s="182"/>
      <c r="WIU349" s="182"/>
      <c r="WIV349" s="182"/>
      <c r="WIW349" s="182"/>
      <c r="WIX349" s="182"/>
      <c r="WIY349" s="182"/>
      <c r="WIZ349" s="182"/>
      <c r="WJA349" s="182"/>
      <c r="WJB349" s="182"/>
      <c r="WJC349" s="182"/>
      <c r="WJD349" s="182"/>
      <c r="WJE349" s="182"/>
      <c r="WJF349" s="182"/>
      <c r="WJG349" s="182"/>
      <c r="WJH349" s="182"/>
      <c r="WJI349" s="182"/>
      <c r="WJJ349" s="182"/>
      <c r="WJK349" s="182"/>
      <c r="WJL349" s="182"/>
      <c r="WJM349" s="182"/>
      <c r="WJN349" s="182"/>
      <c r="WJO349" s="182"/>
      <c r="WJP349" s="182"/>
      <c r="WJQ349" s="182"/>
      <c r="WJR349" s="182"/>
      <c r="WJS349" s="182"/>
      <c r="WJT349" s="182"/>
      <c r="WJU349" s="182"/>
      <c r="WJV349" s="182"/>
      <c r="WJW349" s="182"/>
      <c r="WJX349" s="182"/>
      <c r="WJY349" s="182"/>
      <c r="WJZ349" s="182"/>
      <c r="WKA349" s="182"/>
      <c r="WKB349" s="182"/>
      <c r="WKC349" s="182"/>
      <c r="WKD349" s="182"/>
      <c r="WKE349" s="182"/>
      <c r="WKF349" s="182"/>
      <c r="WKG349" s="182"/>
      <c r="WKH349" s="182"/>
      <c r="WKI349" s="182"/>
      <c r="WKJ349" s="182"/>
      <c r="WKK349" s="182"/>
      <c r="WKL349" s="182"/>
      <c r="WKM349" s="182"/>
      <c r="WKN349" s="182"/>
      <c r="WKO349" s="182"/>
      <c r="WKP349" s="182"/>
      <c r="WKQ349" s="182"/>
      <c r="WKR349" s="182"/>
      <c r="WKS349" s="182"/>
      <c r="WKT349" s="182"/>
      <c r="WKU349" s="182"/>
      <c r="WKV349" s="182"/>
      <c r="WKW349" s="182"/>
      <c r="WKX349" s="182"/>
      <c r="WKY349" s="182"/>
      <c r="WKZ349" s="182"/>
      <c r="WLA349" s="182"/>
      <c r="WLB349" s="182"/>
      <c r="WLC349" s="182"/>
      <c r="WLD349" s="182"/>
      <c r="WLE349" s="182"/>
      <c r="WLF349" s="182"/>
      <c r="WLG349" s="182"/>
      <c r="WLH349" s="182"/>
      <c r="WLI349" s="182"/>
      <c r="WLJ349" s="182"/>
      <c r="WLK349" s="182"/>
      <c r="WLL349" s="182"/>
      <c r="WLM349" s="182"/>
      <c r="WLN349" s="182"/>
      <c r="WLO349" s="182"/>
      <c r="WLP349" s="182"/>
      <c r="WLQ349" s="182"/>
      <c r="WLR349" s="182"/>
      <c r="WLS349" s="182"/>
      <c r="WLT349" s="182"/>
      <c r="WLU349" s="182"/>
      <c r="WLV349" s="182"/>
      <c r="WLW349" s="182"/>
      <c r="WLX349" s="182"/>
      <c r="WLY349" s="182"/>
      <c r="WLZ349" s="182"/>
      <c r="WMA349" s="182"/>
      <c r="WMB349" s="182"/>
      <c r="WMC349" s="182"/>
      <c r="WMD349" s="182"/>
      <c r="WME349" s="182"/>
      <c r="WMF349" s="182"/>
      <c r="WMG349" s="182"/>
      <c r="WMH349" s="182"/>
      <c r="WMI349" s="182"/>
      <c r="WMJ349" s="182"/>
      <c r="WMK349" s="182"/>
      <c r="WML349" s="182"/>
      <c r="WMM349" s="182"/>
      <c r="WMN349" s="182"/>
      <c r="WMO349" s="182"/>
      <c r="WMP349" s="182"/>
      <c r="WMQ349" s="182"/>
      <c r="WMR349" s="182"/>
      <c r="WMS349" s="182"/>
      <c r="WMT349" s="182"/>
      <c r="WMU349" s="182"/>
      <c r="WMV349" s="182"/>
      <c r="WMW349" s="182"/>
      <c r="WMX349" s="182"/>
      <c r="WMY349" s="182"/>
      <c r="WMZ349" s="182"/>
      <c r="WNA349" s="182"/>
      <c r="WNB349" s="182"/>
      <c r="WNC349" s="182"/>
      <c r="WND349" s="182"/>
      <c r="WNE349" s="182"/>
      <c r="WNF349" s="182"/>
      <c r="WNG349" s="182"/>
      <c r="WNH349" s="182"/>
      <c r="WNI349" s="182"/>
      <c r="WNJ349" s="182"/>
      <c r="WNK349" s="182"/>
      <c r="WNL349" s="182"/>
      <c r="WNM349" s="182"/>
      <c r="WNN349" s="182"/>
      <c r="WNO349" s="182"/>
      <c r="WNP349" s="182"/>
      <c r="WNQ349" s="182"/>
      <c r="WNR349" s="182"/>
      <c r="WNS349" s="182"/>
      <c r="WNT349" s="182"/>
      <c r="WNU349" s="182"/>
      <c r="WNV349" s="182"/>
      <c r="WNW349" s="182"/>
      <c r="WNX349" s="182"/>
      <c r="WNY349" s="182"/>
      <c r="WNZ349" s="182"/>
      <c r="WOA349" s="182"/>
      <c r="WOB349" s="182"/>
      <c r="WOC349" s="182"/>
      <c r="WOD349" s="182"/>
      <c r="WOE349" s="182"/>
      <c r="WOF349" s="182"/>
      <c r="WOG349" s="182"/>
      <c r="WOH349" s="182"/>
      <c r="WOI349" s="182"/>
      <c r="WOJ349" s="182"/>
      <c r="WOK349" s="182"/>
      <c r="WOL349" s="182"/>
      <c r="WOM349" s="182"/>
      <c r="WON349" s="182"/>
      <c r="WOO349" s="182"/>
      <c r="WOP349" s="182"/>
      <c r="WOQ349" s="182"/>
      <c r="WOR349" s="182"/>
      <c r="WOS349" s="182"/>
      <c r="WOT349" s="182"/>
      <c r="WOU349" s="182"/>
      <c r="WOV349" s="182"/>
      <c r="WOW349" s="182"/>
      <c r="WOX349" s="182"/>
      <c r="WOY349" s="182"/>
      <c r="WOZ349" s="182"/>
      <c r="WPA349" s="182"/>
      <c r="WPB349" s="182"/>
      <c r="WPC349" s="182"/>
      <c r="WPD349" s="182"/>
      <c r="WPE349" s="182"/>
      <c r="WPF349" s="182"/>
      <c r="WPG349" s="182"/>
      <c r="WPH349" s="182"/>
      <c r="WPI349" s="182"/>
      <c r="WPJ349" s="182"/>
      <c r="WPK349" s="182"/>
      <c r="WPL349" s="182"/>
      <c r="WPM349" s="182"/>
      <c r="WPN349" s="182"/>
      <c r="WPO349" s="182"/>
      <c r="WPP349" s="182"/>
      <c r="WPQ349" s="182"/>
      <c r="WPR349" s="182"/>
      <c r="WPS349" s="182"/>
      <c r="WPT349" s="182"/>
      <c r="WPU349" s="182"/>
      <c r="WPV349" s="182"/>
      <c r="WPW349" s="182"/>
      <c r="WPX349" s="182"/>
      <c r="WPY349" s="182"/>
      <c r="WPZ349" s="182"/>
      <c r="WQA349" s="182"/>
      <c r="WQB349" s="182"/>
      <c r="WQC349" s="182"/>
      <c r="WQD349" s="182"/>
      <c r="WQE349" s="182"/>
      <c r="WQF349" s="182"/>
      <c r="WQG349" s="182"/>
      <c r="WQH349" s="182"/>
      <c r="WQI349" s="182"/>
      <c r="WQJ349" s="182"/>
      <c r="WQK349" s="182"/>
      <c r="WQL349" s="182"/>
      <c r="WQM349" s="182"/>
      <c r="WQN349" s="182"/>
      <c r="WQO349" s="182"/>
      <c r="WQP349" s="182"/>
      <c r="WQQ349" s="182"/>
      <c r="WQR349" s="182"/>
      <c r="WQS349" s="182"/>
      <c r="WQT349" s="182"/>
      <c r="WQU349" s="182"/>
      <c r="WQV349" s="182"/>
      <c r="WQW349" s="182"/>
      <c r="WQX349" s="182"/>
      <c r="WQY349" s="182"/>
      <c r="WQZ349" s="182"/>
      <c r="WRA349" s="182"/>
      <c r="WRB349" s="182"/>
      <c r="WRC349" s="182"/>
      <c r="WRD349" s="182"/>
      <c r="WRE349" s="182"/>
      <c r="WRF349" s="182"/>
      <c r="WRG349" s="182"/>
      <c r="WRH349" s="182"/>
      <c r="WRI349" s="182"/>
      <c r="WRJ349" s="182"/>
      <c r="WRK349" s="182"/>
      <c r="WRL349" s="182"/>
      <c r="WRM349" s="182"/>
      <c r="WRN349" s="182"/>
      <c r="WRO349" s="182"/>
      <c r="WRP349" s="182"/>
      <c r="WRQ349" s="182"/>
      <c r="WRR349" s="182"/>
      <c r="WRS349" s="182"/>
      <c r="WRT349" s="182"/>
      <c r="WRU349" s="182"/>
      <c r="WRV349" s="182"/>
      <c r="WRW349" s="182"/>
      <c r="WRX349" s="182"/>
      <c r="WRY349" s="182"/>
      <c r="WRZ349" s="182"/>
      <c r="WSA349" s="182"/>
      <c r="WSB349" s="182"/>
      <c r="WSC349" s="182"/>
      <c r="WSD349" s="182"/>
      <c r="WSE349" s="182"/>
      <c r="WSF349" s="182"/>
      <c r="WSG349" s="182"/>
      <c r="WSH349" s="182"/>
      <c r="WSI349" s="182"/>
      <c r="WSJ349" s="182"/>
      <c r="WSK349" s="182"/>
      <c r="WSL349" s="182"/>
      <c r="WSM349" s="182"/>
      <c r="WSN349" s="182"/>
      <c r="WSO349" s="182"/>
      <c r="WSP349" s="182"/>
      <c r="WSQ349" s="182"/>
      <c r="WSR349" s="182"/>
      <c r="WSS349" s="182"/>
      <c r="WST349" s="182"/>
      <c r="WSU349" s="182"/>
      <c r="WSV349" s="182"/>
      <c r="WSW349" s="182"/>
      <c r="WSX349" s="182"/>
      <c r="WSY349" s="182"/>
      <c r="WSZ349" s="182"/>
      <c r="WTA349" s="182"/>
      <c r="WTB349" s="182"/>
      <c r="WTC349" s="182"/>
      <c r="WTD349" s="182"/>
      <c r="WTE349" s="182"/>
      <c r="WTF349" s="182"/>
      <c r="WTG349" s="182"/>
      <c r="WTH349" s="182"/>
      <c r="WTI349" s="182"/>
      <c r="WTJ349" s="182"/>
      <c r="WTK349" s="182"/>
      <c r="WTL349" s="182"/>
      <c r="WTM349" s="182"/>
      <c r="WTN349" s="182"/>
      <c r="WTO349" s="182"/>
      <c r="WTP349" s="182"/>
      <c r="WTQ349" s="182"/>
      <c r="WTR349" s="182"/>
      <c r="WTS349" s="182"/>
      <c r="WTT349" s="182"/>
      <c r="WTU349" s="182"/>
      <c r="WTV349" s="182"/>
      <c r="WTW349" s="182"/>
      <c r="WTX349" s="182"/>
      <c r="WTY349" s="182"/>
      <c r="WTZ349" s="182"/>
      <c r="WUA349" s="182"/>
      <c r="WUB349" s="182"/>
      <c r="WUC349" s="182"/>
      <c r="WUD349" s="182"/>
      <c r="WUE349" s="182"/>
      <c r="WUF349" s="182"/>
      <c r="WUG349" s="182"/>
      <c r="WUH349" s="182"/>
      <c r="WUI349" s="182"/>
      <c r="WUJ349" s="182"/>
      <c r="WUK349" s="182"/>
      <c r="WUL349" s="182"/>
      <c r="WUM349" s="182"/>
      <c r="WUN349" s="182"/>
      <c r="WUO349" s="182"/>
      <c r="WUP349" s="182"/>
      <c r="WUQ349" s="182"/>
      <c r="WUR349" s="182"/>
      <c r="WUS349" s="182"/>
      <c r="WUT349" s="182"/>
      <c r="WUU349" s="182"/>
      <c r="WUV349" s="182"/>
      <c r="WUW349" s="182"/>
      <c r="WUX349" s="182"/>
      <c r="WUY349" s="182"/>
      <c r="WUZ349" s="182"/>
      <c r="WVA349" s="182"/>
      <c r="WVB349" s="182"/>
      <c r="WVC349" s="182"/>
      <c r="WVD349" s="182"/>
      <c r="WVE349" s="182"/>
      <c r="WVF349" s="182"/>
      <c r="WVG349" s="182"/>
      <c r="WVH349" s="182"/>
      <c r="WVI349" s="182"/>
      <c r="WVJ349" s="182"/>
      <c r="WVK349" s="182"/>
      <c r="WVL349" s="182"/>
      <c r="WVM349" s="182"/>
      <c r="WVN349" s="182"/>
      <c r="WVO349" s="182"/>
      <c r="WVP349" s="182"/>
      <c r="WVQ349" s="182"/>
      <c r="WVR349" s="182"/>
      <c r="WVS349" s="182"/>
      <c r="WVT349" s="182"/>
      <c r="WVU349" s="182"/>
      <c r="WVV349" s="182"/>
      <c r="WVW349" s="182"/>
      <c r="WVX349" s="182"/>
      <c r="WVY349" s="182"/>
      <c r="WVZ349" s="182"/>
      <c r="WWA349" s="182"/>
      <c r="WWB349" s="182"/>
      <c r="WWC349" s="182"/>
      <c r="WWD349" s="182"/>
      <c r="WWE349" s="182"/>
      <c r="WWF349" s="182"/>
      <c r="WWG349" s="182"/>
      <c r="WWH349" s="182"/>
      <c r="WWI349" s="182"/>
      <c r="WWJ349" s="182"/>
      <c r="WWK349" s="182"/>
      <c r="WWL349" s="182"/>
      <c r="WWM349" s="182"/>
      <c r="WWN349" s="182"/>
      <c r="WWO349" s="182"/>
      <c r="WWP349" s="182"/>
      <c r="WWQ349" s="182"/>
      <c r="WWR349" s="182"/>
      <c r="WWS349" s="182"/>
      <c r="WWT349" s="182"/>
      <c r="WWU349" s="182"/>
      <c r="WWV349" s="182"/>
      <c r="WWW349" s="182"/>
      <c r="WWX349" s="182"/>
      <c r="WWY349" s="182"/>
      <c r="WWZ349" s="182"/>
      <c r="WXA349" s="182"/>
      <c r="WXB349" s="182"/>
      <c r="WXC349" s="182"/>
      <c r="WXD349" s="182"/>
      <c r="WXE349" s="182"/>
      <c r="WXF349" s="182"/>
      <c r="WXG349" s="182"/>
      <c r="WXH349" s="182"/>
      <c r="WXI349" s="182"/>
      <c r="WXJ349" s="182"/>
      <c r="WXK349" s="182"/>
      <c r="WXL349" s="182"/>
      <c r="WXM349" s="182"/>
      <c r="WXN349" s="182"/>
      <c r="WXO349" s="182"/>
      <c r="WXP349" s="182"/>
      <c r="WXQ349" s="182"/>
      <c r="WXR349" s="182"/>
      <c r="WXS349" s="182"/>
      <c r="WXT349" s="182"/>
      <c r="WXU349" s="182"/>
      <c r="WXV349" s="182"/>
      <c r="WXW349" s="182"/>
      <c r="WXX349" s="182"/>
      <c r="WXY349" s="182"/>
      <c r="WXZ349" s="182"/>
      <c r="WYA349" s="182"/>
      <c r="WYB349" s="182"/>
      <c r="WYC349" s="182"/>
      <c r="WYD349" s="182"/>
      <c r="WYE349" s="182"/>
      <c r="WYF349" s="182"/>
      <c r="WYG349" s="182"/>
      <c r="WYH349" s="182"/>
      <c r="WYI349" s="182"/>
      <c r="WYJ349" s="182"/>
      <c r="WYK349" s="182"/>
      <c r="WYL349" s="182"/>
      <c r="WYM349" s="182"/>
      <c r="WYN349" s="182"/>
      <c r="WYO349" s="182"/>
      <c r="WYP349" s="182"/>
      <c r="WYQ349" s="182"/>
      <c r="WYR349" s="182"/>
      <c r="WYS349" s="182"/>
      <c r="WYT349" s="182"/>
      <c r="WYU349" s="182"/>
      <c r="WYV349" s="182"/>
      <c r="WYW349" s="182"/>
    </row>
    <row r="350" spans="2:16221" s="183" customFormat="1" x14ac:dyDescent="0.25">
      <c r="B350" s="174"/>
      <c r="C350" s="174"/>
      <c r="D350" s="190"/>
      <c r="E350" s="190"/>
      <c r="F350" s="190"/>
      <c r="G350" s="190"/>
      <c r="H350" s="190"/>
      <c r="I350" s="190"/>
      <c r="J350" s="190"/>
      <c r="K350" s="190"/>
      <c r="L350" s="190"/>
      <c r="M350" s="190"/>
      <c r="N350" s="190"/>
      <c r="O350" s="190"/>
      <c r="P350" s="190"/>
      <c r="Q350" s="190"/>
      <c r="R350" s="190"/>
      <c r="S350" s="190"/>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c r="FS350" s="182"/>
      <c r="FT350" s="182"/>
      <c r="FU350" s="182"/>
      <c r="FV350" s="182"/>
      <c r="FW350" s="182"/>
      <c r="FX350" s="182"/>
      <c r="FY350" s="182"/>
      <c r="FZ350" s="182"/>
      <c r="GA350" s="182"/>
      <c r="GB350" s="182"/>
      <c r="GC350" s="182"/>
      <c r="GD350" s="182"/>
      <c r="GE350" s="182"/>
      <c r="GF350" s="182"/>
      <c r="GG350" s="182"/>
      <c r="GH350" s="182"/>
      <c r="GI350" s="182"/>
      <c r="GJ350" s="182"/>
      <c r="GK350" s="182"/>
      <c r="GL350" s="182"/>
      <c r="GM350" s="182"/>
      <c r="GN350" s="182"/>
      <c r="GO350" s="182"/>
      <c r="GP350" s="182"/>
      <c r="GQ350" s="182"/>
      <c r="GR350" s="182"/>
      <c r="GS350" s="182"/>
      <c r="GT350" s="182"/>
      <c r="GU350" s="182"/>
      <c r="GV350" s="182"/>
      <c r="GW350" s="182"/>
      <c r="GX350" s="182"/>
      <c r="GY350" s="182"/>
      <c r="GZ350" s="182"/>
      <c r="HA350" s="182"/>
      <c r="HB350" s="182"/>
      <c r="HC350" s="182"/>
      <c r="HD350" s="182"/>
      <c r="HE350" s="182"/>
      <c r="HF350" s="182"/>
      <c r="HG350" s="182"/>
      <c r="HH350" s="182"/>
      <c r="HI350" s="182"/>
      <c r="HJ350" s="182"/>
      <c r="HK350" s="182"/>
      <c r="HL350" s="182"/>
      <c r="HM350" s="182"/>
      <c r="HN350" s="182"/>
      <c r="HO350" s="182"/>
      <c r="HP350" s="182"/>
      <c r="HQ350" s="182"/>
      <c r="HR350" s="182"/>
      <c r="HS350" s="182"/>
      <c r="HT350" s="182"/>
      <c r="HU350" s="182"/>
      <c r="HV350" s="182"/>
      <c r="HW350" s="182"/>
      <c r="HX350" s="182"/>
      <c r="HY350" s="182"/>
      <c r="HZ350" s="182"/>
      <c r="IA350" s="182"/>
      <c r="IB350" s="182"/>
      <c r="IC350" s="182"/>
      <c r="ID350" s="182"/>
      <c r="IE350" s="182"/>
      <c r="IF350" s="182"/>
      <c r="IG350" s="182"/>
      <c r="IH350" s="182"/>
      <c r="II350" s="182"/>
      <c r="IJ350" s="182"/>
      <c r="IK350" s="182"/>
      <c r="IL350" s="182"/>
      <c r="IM350" s="182"/>
      <c r="IN350" s="182"/>
      <c r="IO350" s="182"/>
      <c r="IP350" s="182"/>
      <c r="IQ350" s="182"/>
      <c r="IR350" s="182"/>
      <c r="IS350" s="182"/>
      <c r="IT350" s="182"/>
      <c r="IU350" s="182"/>
      <c r="IV350" s="182"/>
      <c r="IW350" s="182"/>
      <c r="IX350" s="182"/>
      <c r="IY350" s="182"/>
      <c r="IZ350" s="182"/>
      <c r="JA350" s="182"/>
      <c r="JB350" s="182"/>
      <c r="JC350" s="182"/>
      <c r="JD350" s="182"/>
      <c r="JE350" s="182"/>
      <c r="JF350" s="182"/>
      <c r="JG350" s="182"/>
      <c r="JH350" s="182"/>
      <c r="JI350" s="182"/>
      <c r="JJ350" s="182"/>
      <c r="JK350" s="182"/>
      <c r="JL350" s="182"/>
      <c r="JM350" s="182"/>
      <c r="JN350" s="182"/>
      <c r="JO350" s="182"/>
      <c r="JP350" s="182"/>
      <c r="JQ350" s="182"/>
      <c r="JR350" s="182"/>
      <c r="JS350" s="182"/>
      <c r="JT350" s="182"/>
      <c r="JU350" s="182"/>
      <c r="JV350" s="182"/>
      <c r="JW350" s="182"/>
      <c r="JX350" s="182"/>
      <c r="JY350" s="182"/>
      <c r="JZ350" s="182"/>
      <c r="KA350" s="182"/>
      <c r="KB350" s="182"/>
      <c r="KC350" s="182"/>
      <c r="KD350" s="182"/>
      <c r="KE350" s="182"/>
      <c r="KF350" s="182"/>
      <c r="KG350" s="182"/>
      <c r="KH350" s="182"/>
      <c r="KI350" s="182"/>
      <c r="KJ350" s="182"/>
      <c r="KK350" s="182"/>
      <c r="KL350" s="182"/>
      <c r="KM350" s="182"/>
      <c r="KN350" s="182"/>
      <c r="KO350" s="182"/>
      <c r="KP350" s="182"/>
      <c r="KQ350" s="182"/>
      <c r="KR350" s="182"/>
      <c r="KS350" s="182"/>
      <c r="KT350" s="182"/>
      <c r="KU350" s="182"/>
      <c r="KV350" s="182"/>
      <c r="KW350" s="182"/>
      <c r="KX350" s="182"/>
      <c r="KY350" s="182"/>
      <c r="KZ350" s="182"/>
      <c r="LA350" s="182"/>
      <c r="LB350" s="182"/>
      <c r="LC350" s="182"/>
      <c r="LD350" s="182"/>
      <c r="LE350" s="182"/>
      <c r="LF350" s="182"/>
      <c r="LG350" s="182"/>
      <c r="LH350" s="182"/>
      <c r="LI350" s="182"/>
      <c r="LJ350" s="182"/>
      <c r="LK350" s="182"/>
      <c r="LL350" s="182"/>
      <c r="LM350" s="182"/>
      <c r="LN350" s="182"/>
      <c r="LO350" s="182"/>
      <c r="LP350" s="182"/>
      <c r="LQ350" s="182"/>
      <c r="LR350" s="182"/>
      <c r="LS350" s="182"/>
      <c r="LT350" s="182"/>
      <c r="LU350" s="182"/>
      <c r="LV350" s="182"/>
      <c r="LW350" s="182"/>
      <c r="LX350" s="182"/>
      <c r="LY350" s="182"/>
      <c r="LZ350" s="182"/>
      <c r="MA350" s="182"/>
      <c r="MB350" s="182"/>
      <c r="MC350" s="182"/>
      <c r="MD350" s="182"/>
      <c r="ME350" s="182"/>
      <c r="MF350" s="182"/>
      <c r="MG350" s="182"/>
      <c r="MH350" s="182"/>
      <c r="MI350" s="182"/>
      <c r="MJ350" s="182"/>
      <c r="MK350" s="182"/>
      <c r="ML350" s="182"/>
      <c r="MM350" s="182"/>
      <c r="MN350" s="182"/>
      <c r="MO350" s="182"/>
      <c r="MP350" s="182"/>
      <c r="MQ350" s="182"/>
      <c r="MR350" s="182"/>
      <c r="MS350" s="182"/>
      <c r="MT350" s="182"/>
      <c r="MU350" s="182"/>
      <c r="MV350" s="182"/>
      <c r="MW350" s="182"/>
      <c r="MX350" s="182"/>
      <c r="MY350" s="182"/>
      <c r="MZ350" s="182"/>
      <c r="NA350" s="182"/>
      <c r="NB350" s="182"/>
      <c r="NC350" s="182"/>
      <c r="ND350" s="182"/>
      <c r="NE350" s="182"/>
      <c r="NF350" s="182"/>
      <c r="NG350" s="182"/>
      <c r="NH350" s="182"/>
      <c r="NI350" s="182"/>
      <c r="NJ350" s="182"/>
      <c r="NK350" s="182"/>
      <c r="NL350" s="182"/>
      <c r="NM350" s="182"/>
      <c r="NN350" s="182"/>
      <c r="NO350" s="182"/>
      <c r="NP350" s="182"/>
      <c r="NQ350" s="182"/>
      <c r="NR350" s="182"/>
      <c r="NS350" s="182"/>
      <c r="NT350" s="182"/>
      <c r="NU350" s="182"/>
      <c r="NV350" s="182"/>
      <c r="NW350" s="182"/>
      <c r="NX350" s="182"/>
      <c r="NY350" s="182"/>
      <c r="NZ350" s="182"/>
      <c r="OA350" s="182"/>
      <c r="OB350" s="182"/>
      <c r="OC350" s="182"/>
      <c r="OD350" s="182"/>
      <c r="OE350" s="182"/>
      <c r="OF350" s="182"/>
      <c r="OG350" s="182"/>
      <c r="OH350" s="182"/>
      <c r="OI350" s="182"/>
      <c r="OJ350" s="182"/>
      <c r="OK350" s="182"/>
      <c r="OL350" s="182"/>
      <c r="OM350" s="182"/>
      <c r="ON350" s="182"/>
      <c r="OO350" s="182"/>
      <c r="OP350" s="182"/>
      <c r="OQ350" s="182"/>
      <c r="OR350" s="182"/>
      <c r="OS350" s="182"/>
      <c r="OT350" s="182"/>
      <c r="OU350" s="182"/>
      <c r="OV350" s="182"/>
      <c r="OW350" s="182"/>
      <c r="OX350" s="182"/>
      <c r="OY350" s="182"/>
      <c r="OZ350" s="182"/>
      <c r="PA350" s="182"/>
      <c r="PB350" s="182"/>
      <c r="PC350" s="182"/>
      <c r="PD350" s="182"/>
      <c r="PE350" s="182"/>
      <c r="PF350" s="182"/>
      <c r="PG350" s="182"/>
      <c r="PH350" s="182"/>
      <c r="PI350" s="182"/>
      <c r="PJ350" s="182"/>
      <c r="PK350" s="182"/>
      <c r="PL350" s="182"/>
      <c r="PM350" s="182"/>
      <c r="PN350" s="182"/>
      <c r="PO350" s="182"/>
      <c r="PP350" s="182"/>
      <c r="PQ350" s="182"/>
      <c r="PR350" s="182"/>
      <c r="PS350" s="182"/>
      <c r="PT350" s="182"/>
      <c r="PU350" s="182"/>
      <c r="PV350" s="182"/>
      <c r="PW350" s="182"/>
      <c r="PX350" s="182"/>
      <c r="PY350" s="182"/>
      <c r="PZ350" s="182"/>
      <c r="QA350" s="182"/>
      <c r="QB350" s="182"/>
      <c r="QC350" s="182"/>
      <c r="QD350" s="182"/>
      <c r="QE350" s="182"/>
      <c r="QF350" s="182"/>
      <c r="QG350" s="182"/>
      <c r="QH350" s="182"/>
      <c r="QI350" s="182"/>
      <c r="QJ350" s="182"/>
      <c r="QK350" s="182"/>
      <c r="QL350" s="182"/>
      <c r="QM350" s="182"/>
      <c r="QN350" s="182"/>
      <c r="QO350" s="182"/>
      <c r="QP350" s="182"/>
      <c r="QQ350" s="182"/>
      <c r="QR350" s="182"/>
      <c r="QS350" s="182"/>
      <c r="QT350" s="182"/>
      <c r="QU350" s="182"/>
      <c r="QV350" s="182"/>
      <c r="QW350" s="182"/>
      <c r="QX350" s="182"/>
      <c r="QY350" s="182"/>
      <c r="QZ350" s="182"/>
      <c r="RA350" s="182"/>
      <c r="RB350" s="182"/>
      <c r="RC350" s="182"/>
      <c r="RD350" s="182"/>
      <c r="RE350" s="182"/>
      <c r="RF350" s="182"/>
      <c r="RG350" s="182"/>
      <c r="RH350" s="182"/>
      <c r="RI350" s="182"/>
      <c r="RJ350" s="182"/>
      <c r="RK350" s="182"/>
      <c r="RL350" s="182"/>
      <c r="RM350" s="182"/>
      <c r="RN350" s="182"/>
      <c r="RO350" s="182"/>
      <c r="RP350" s="182"/>
      <c r="RQ350" s="182"/>
      <c r="RR350" s="182"/>
      <c r="RS350" s="182"/>
      <c r="RT350" s="182"/>
      <c r="RU350" s="182"/>
      <c r="RV350" s="182"/>
      <c r="RW350" s="182"/>
      <c r="RX350" s="182"/>
      <c r="RY350" s="182"/>
      <c r="RZ350" s="182"/>
      <c r="SA350" s="182"/>
      <c r="SB350" s="182"/>
      <c r="SC350" s="182"/>
      <c r="SD350" s="182"/>
      <c r="SE350" s="182"/>
      <c r="SF350" s="182"/>
      <c r="SG350" s="182"/>
      <c r="SH350" s="182"/>
      <c r="SI350" s="182"/>
      <c r="SJ350" s="182"/>
      <c r="SK350" s="182"/>
      <c r="SL350" s="182"/>
      <c r="SM350" s="182"/>
      <c r="SN350" s="182"/>
      <c r="SO350" s="182"/>
      <c r="SP350" s="182"/>
      <c r="SQ350" s="182"/>
      <c r="SR350" s="182"/>
      <c r="SS350" s="182"/>
      <c r="ST350" s="182"/>
      <c r="SU350" s="182"/>
      <c r="SV350" s="182"/>
      <c r="SW350" s="182"/>
      <c r="SX350" s="182"/>
      <c r="SY350" s="182"/>
      <c r="SZ350" s="182"/>
      <c r="TA350" s="182"/>
      <c r="TB350" s="182"/>
      <c r="TC350" s="182"/>
      <c r="TD350" s="182"/>
      <c r="TE350" s="182"/>
      <c r="TF350" s="182"/>
      <c r="TG350" s="182"/>
      <c r="TH350" s="182"/>
      <c r="TI350" s="182"/>
      <c r="TJ350" s="182"/>
      <c r="TK350" s="182"/>
      <c r="TL350" s="182"/>
      <c r="TM350" s="182"/>
      <c r="TN350" s="182"/>
      <c r="TO350" s="182"/>
      <c r="TP350" s="182"/>
      <c r="TQ350" s="182"/>
      <c r="TR350" s="182"/>
      <c r="TS350" s="182"/>
      <c r="TT350" s="182"/>
      <c r="TU350" s="182"/>
      <c r="TV350" s="182"/>
      <c r="TW350" s="182"/>
      <c r="TX350" s="182"/>
      <c r="TY350" s="182"/>
      <c r="TZ350" s="182"/>
      <c r="UA350" s="182"/>
      <c r="UB350" s="182"/>
      <c r="UC350" s="182"/>
      <c r="UD350" s="182"/>
      <c r="UE350" s="182"/>
      <c r="UF350" s="182"/>
      <c r="UG350" s="182"/>
      <c r="UH350" s="182"/>
      <c r="UI350" s="182"/>
      <c r="UJ350" s="182"/>
      <c r="UK350" s="182"/>
      <c r="UL350" s="182"/>
      <c r="UM350" s="182"/>
      <c r="UN350" s="182"/>
      <c r="UO350" s="182"/>
      <c r="UP350" s="182"/>
      <c r="UQ350" s="182"/>
      <c r="UR350" s="182"/>
      <c r="US350" s="182"/>
      <c r="UT350" s="182"/>
      <c r="UU350" s="182"/>
      <c r="UV350" s="182"/>
      <c r="UW350" s="182"/>
      <c r="UX350" s="182"/>
      <c r="UY350" s="182"/>
      <c r="UZ350" s="182"/>
      <c r="VA350" s="182"/>
      <c r="VB350" s="182"/>
      <c r="VC350" s="182"/>
      <c r="VD350" s="182"/>
      <c r="VE350" s="182"/>
      <c r="VF350" s="182"/>
      <c r="VG350" s="182"/>
      <c r="VH350" s="182"/>
      <c r="VI350" s="182"/>
      <c r="VJ350" s="182"/>
      <c r="VK350" s="182"/>
      <c r="VL350" s="182"/>
      <c r="VM350" s="182"/>
      <c r="VN350" s="182"/>
      <c r="VO350" s="182"/>
      <c r="VP350" s="182"/>
      <c r="VQ350" s="182"/>
      <c r="VR350" s="182"/>
      <c r="VS350" s="182"/>
      <c r="VT350" s="182"/>
      <c r="VU350" s="182"/>
      <c r="VV350" s="182"/>
      <c r="VW350" s="182"/>
      <c r="VX350" s="182"/>
      <c r="VY350" s="182"/>
      <c r="VZ350" s="182"/>
      <c r="WA350" s="182"/>
      <c r="WB350" s="182"/>
      <c r="WC350" s="182"/>
      <c r="WD350" s="182"/>
      <c r="WE350" s="182"/>
      <c r="WF350" s="182"/>
      <c r="WG350" s="182"/>
      <c r="WH350" s="182"/>
      <c r="WI350" s="182"/>
      <c r="WJ350" s="182"/>
      <c r="WK350" s="182"/>
      <c r="WL350" s="182"/>
      <c r="WM350" s="182"/>
      <c r="WN350" s="182"/>
      <c r="WO350" s="182"/>
      <c r="WP350" s="182"/>
      <c r="WQ350" s="182"/>
      <c r="WR350" s="182"/>
      <c r="WS350" s="182"/>
      <c r="WT350" s="182"/>
      <c r="WU350" s="182"/>
      <c r="WV350" s="182"/>
      <c r="WW350" s="182"/>
      <c r="WX350" s="182"/>
      <c r="WY350" s="182"/>
      <c r="WZ350" s="182"/>
      <c r="XA350" s="182"/>
      <c r="XB350" s="182"/>
      <c r="XC350" s="182"/>
      <c r="XD350" s="182"/>
      <c r="XE350" s="182"/>
      <c r="XF350" s="182"/>
      <c r="XG350" s="182"/>
      <c r="XH350" s="182"/>
      <c r="XI350" s="182"/>
      <c r="XJ350" s="182"/>
      <c r="XK350" s="182"/>
      <c r="XL350" s="182"/>
      <c r="XM350" s="182"/>
      <c r="XN350" s="182"/>
      <c r="XO350" s="182"/>
      <c r="XP350" s="182"/>
      <c r="XQ350" s="182"/>
      <c r="XR350" s="182"/>
      <c r="XS350" s="182"/>
      <c r="XT350" s="182"/>
      <c r="XU350" s="182"/>
      <c r="XV350" s="182"/>
      <c r="XW350" s="182"/>
      <c r="XX350" s="182"/>
      <c r="XY350" s="182"/>
      <c r="XZ350" s="182"/>
      <c r="YA350" s="182"/>
      <c r="YB350" s="182"/>
      <c r="YC350" s="182"/>
      <c r="YD350" s="182"/>
      <c r="YE350" s="182"/>
      <c r="YF350" s="182"/>
      <c r="YG350" s="182"/>
      <c r="YH350" s="182"/>
      <c r="YI350" s="182"/>
      <c r="YJ350" s="182"/>
      <c r="YK350" s="182"/>
      <c r="YL350" s="182"/>
      <c r="YM350" s="182"/>
      <c r="YN350" s="182"/>
      <c r="YO350" s="182"/>
      <c r="YP350" s="182"/>
      <c r="YQ350" s="182"/>
      <c r="YR350" s="182"/>
      <c r="YS350" s="182"/>
      <c r="YT350" s="182"/>
      <c r="YU350" s="182"/>
      <c r="YV350" s="182"/>
      <c r="YW350" s="182"/>
      <c r="YX350" s="182"/>
      <c r="YY350" s="182"/>
      <c r="YZ350" s="182"/>
      <c r="ZA350" s="182"/>
      <c r="ZB350" s="182"/>
      <c r="ZC350" s="182"/>
      <c r="ZD350" s="182"/>
      <c r="ZE350" s="182"/>
      <c r="ZF350" s="182"/>
      <c r="ZG350" s="182"/>
      <c r="ZH350" s="182"/>
      <c r="ZI350" s="182"/>
      <c r="ZJ350" s="182"/>
      <c r="ZK350" s="182"/>
      <c r="ZL350" s="182"/>
      <c r="ZM350" s="182"/>
      <c r="ZN350" s="182"/>
      <c r="ZO350" s="182"/>
      <c r="ZP350" s="182"/>
      <c r="ZQ350" s="182"/>
      <c r="ZR350" s="182"/>
      <c r="ZS350" s="182"/>
      <c r="ZT350" s="182"/>
      <c r="ZU350" s="182"/>
      <c r="ZV350" s="182"/>
      <c r="ZW350" s="182"/>
      <c r="ZX350" s="182"/>
      <c r="ZY350" s="182"/>
      <c r="ZZ350" s="182"/>
      <c r="AAA350" s="182"/>
      <c r="AAB350" s="182"/>
      <c r="AAC350" s="182"/>
      <c r="AAD350" s="182"/>
      <c r="AAE350" s="182"/>
      <c r="AAF350" s="182"/>
      <c r="AAG350" s="182"/>
      <c r="AAH350" s="182"/>
      <c r="AAI350" s="182"/>
      <c r="AAJ350" s="182"/>
      <c r="AAK350" s="182"/>
      <c r="AAL350" s="182"/>
      <c r="AAM350" s="182"/>
      <c r="AAN350" s="182"/>
      <c r="AAO350" s="182"/>
      <c r="AAP350" s="182"/>
      <c r="AAQ350" s="182"/>
      <c r="AAR350" s="182"/>
      <c r="AAS350" s="182"/>
      <c r="AAT350" s="182"/>
      <c r="AAU350" s="182"/>
      <c r="AAV350" s="182"/>
      <c r="AAW350" s="182"/>
      <c r="AAX350" s="182"/>
      <c r="AAY350" s="182"/>
      <c r="AAZ350" s="182"/>
      <c r="ABA350" s="182"/>
      <c r="ABB350" s="182"/>
      <c r="ABC350" s="182"/>
      <c r="ABD350" s="182"/>
      <c r="ABE350" s="182"/>
      <c r="ABF350" s="182"/>
      <c r="ABG350" s="182"/>
      <c r="ABH350" s="182"/>
      <c r="ABI350" s="182"/>
      <c r="ABJ350" s="182"/>
      <c r="ABK350" s="182"/>
      <c r="ABL350" s="182"/>
      <c r="ABM350" s="182"/>
      <c r="ABN350" s="182"/>
      <c r="ABO350" s="182"/>
      <c r="ABP350" s="182"/>
      <c r="ABQ350" s="182"/>
      <c r="ABR350" s="182"/>
      <c r="ABS350" s="182"/>
      <c r="ABT350" s="182"/>
      <c r="ABU350" s="182"/>
      <c r="ABV350" s="182"/>
      <c r="ABW350" s="182"/>
      <c r="ABX350" s="182"/>
      <c r="ABY350" s="182"/>
      <c r="ABZ350" s="182"/>
      <c r="ACA350" s="182"/>
      <c r="ACB350" s="182"/>
      <c r="ACC350" s="182"/>
      <c r="ACD350" s="182"/>
      <c r="ACE350" s="182"/>
      <c r="ACF350" s="182"/>
      <c r="ACG350" s="182"/>
      <c r="ACH350" s="182"/>
      <c r="ACI350" s="182"/>
      <c r="ACJ350" s="182"/>
      <c r="ACK350" s="182"/>
      <c r="ACL350" s="182"/>
      <c r="ACM350" s="182"/>
      <c r="ACN350" s="182"/>
      <c r="ACO350" s="182"/>
      <c r="ACP350" s="182"/>
      <c r="ACQ350" s="182"/>
      <c r="ACR350" s="182"/>
      <c r="ACS350" s="182"/>
      <c r="ACT350" s="182"/>
      <c r="ACU350" s="182"/>
      <c r="ACV350" s="182"/>
      <c r="ACW350" s="182"/>
      <c r="ACX350" s="182"/>
      <c r="ACY350" s="182"/>
      <c r="ACZ350" s="182"/>
      <c r="ADA350" s="182"/>
      <c r="ADB350" s="182"/>
      <c r="ADC350" s="182"/>
      <c r="ADD350" s="182"/>
      <c r="ADE350" s="182"/>
      <c r="ADF350" s="182"/>
      <c r="ADG350" s="182"/>
      <c r="ADH350" s="182"/>
      <c r="ADI350" s="182"/>
      <c r="ADJ350" s="182"/>
      <c r="ADK350" s="182"/>
      <c r="ADL350" s="182"/>
      <c r="ADM350" s="182"/>
      <c r="ADN350" s="182"/>
      <c r="ADO350" s="182"/>
      <c r="ADP350" s="182"/>
      <c r="ADQ350" s="182"/>
      <c r="ADR350" s="182"/>
      <c r="ADS350" s="182"/>
      <c r="ADT350" s="182"/>
      <c r="ADU350" s="182"/>
      <c r="ADV350" s="182"/>
      <c r="ADW350" s="182"/>
      <c r="ADX350" s="182"/>
      <c r="ADY350" s="182"/>
      <c r="ADZ350" s="182"/>
      <c r="AEA350" s="182"/>
      <c r="AEB350" s="182"/>
      <c r="AEC350" s="182"/>
      <c r="AED350" s="182"/>
      <c r="AEE350" s="182"/>
      <c r="AEF350" s="182"/>
      <c r="AEG350" s="182"/>
      <c r="AEH350" s="182"/>
      <c r="AEI350" s="182"/>
      <c r="AEJ350" s="182"/>
      <c r="AEK350" s="182"/>
      <c r="AEL350" s="182"/>
      <c r="AEM350" s="182"/>
      <c r="AEN350" s="182"/>
      <c r="AEO350" s="182"/>
      <c r="AEP350" s="182"/>
      <c r="AEQ350" s="182"/>
      <c r="AER350" s="182"/>
      <c r="AES350" s="182"/>
      <c r="AET350" s="182"/>
      <c r="AEU350" s="182"/>
      <c r="AEV350" s="182"/>
      <c r="AEW350" s="182"/>
      <c r="AEX350" s="182"/>
      <c r="AEY350" s="182"/>
      <c r="AEZ350" s="182"/>
      <c r="AFA350" s="182"/>
      <c r="AFB350" s="182"/>
      <c r="AFC350" s="182"/>
      <c r="AFD350" s="182"/>
      <c r="AFE350" s="182"/>
      <c r="AFF350" s="182"/>
      <c r="AFG350" s="182"/>
      <c r="AFH350" s="182"/>
      <c r="AFI350" s="182"/>
      <c r="AFJ350" s="182"/>
      <c r="AFK350" s="182"/>
      <c r="AFL350" s="182"/>
      <c r="AFM350" s="182"/>
      <c r="AFN350" s="182"/>
      <c r="AFO350" s="182"/>
      <c r="AFP350" s="182"/>
      <c r="AFQ350" s="182"/>
      <c r="AFR350" s="182"/>
      <c r="AFS350" s="182"/>
      <c r="AFT350" s="182"/>
      <c r="AFU350" s="182"/>
      <c r="AFV350" s="182"/>
      <c r="AFW350" s="182"/>
      <c r="AFX350" s="182"/>
      <c r="AFY350" s="182"/>
      <c r="AFZ350" s="182"/>
      <c r="AGA350" s="182"/>
      <c r="AGB350" s="182"/>
      <c r="AGC350" s="182"/>
      <c r="AGD350" s="182"/>
      <c r="AGE350" s="182"/>
      <c r="AGF350" s="182"/>
      <c r="AGG350" s="182"/>
      <c r="AGH350" s="182"/>
      <c r="AGI350" s="182"/>
      <c r="AGJ350" s="182"/>
      <c r="AGK350" s="182"/>
      <c r="AGL350" s="182"/>
      <c r="AGM350" s="182"/>
      <c r="AGN350" s="182"/>
      <c r="AGO350" s="182"/>
      <c r="AGP350" s="182"/>
      <c r="AGQ350" s="182"/>
      <c r="AGR350" s="182"/>
      <c r="AGS350" s="182"/>
      <c r="AGT350" s="182"/>
      <c r="AGU350" s="182"/>
      <c r="AGV350" s="182"/>
      <c r="AGW350" s="182"/>
      <c r="AGX350" s="182"/>
      <c r="AGY350" s="182"/>
      <c r="AGZ350" s="182"/>
      <c r="AHA350" s="182"/>
      <c r="AHB350" s="182"/>
      <c r="AHC350" s="182"/>
      <c r="AHD350" s="182"/>
      <c r="AHE350" s="182"/>
      <c r="AHF350" s="182"/>
      <c r="AHG350" s="182"/>
      <c r="AHH350" s="182"/>
      <c r="AHI350" s="182"/>
      <c r="AHJ350" s="182"/>
      <c r="AHK350" s="182"/>
      <c r="AHL350" s="182"/>
      <c r="AHM350" s="182"/>
      <c r="AHN350" s="182"/>
      <c r="AHO350" s="182"/>
      <c r="AHP350" s="182"/>
      <c r="AHQ350" s="182"/>
      <c r="AHR350" s="182"/>
      <c r="AHS350" s="182"/>
      <c r="AHT350" s="182"/>
      <c r="AHU350" s="182"/>
      <c r="AHV350" s="182"/>
      <c r="AHW350" s="182"/>
      <c r="AHX350" s="182"/>
      <c r="AHY350" s="182"/>
      <c r="AHZ350" s="182"/>
      <c r="AIA350" s="182"/>
      <c r="AIB350" s="182"/>
      <c r="AIC350" s="182"/>
      <c r="AID350" s="182"/>
      <c r="AIE350" s="182"/>
      <c r="AIF350" s="182"/>
      <c r="AIG350" s="182"/>
      <c r="AIH350" s="182"/>
      <c r="AII350" s="182"/>
      <c r="AIJ350" s="182"/>
      <c r="AIK350" s="182"/>
      <c r="AIL350" s="182"/>
      <c r="AIM350" s="182"/>
      <c r="AIN350" s="182"/>
      <c r="AIO350" s="182"/>
      <c r="AIP350" s="182"/>
      <c r="AIQ350" s="182"/>
      <c r="AIR350" s="182"/>
      <c r="AIS350" s="182"/>
      <c r="AIT350" s="182"/>
      <c r="AIU350" s="182"/>
      <c r="AIV350" s="182"/>
      <c r="AIW350" s="182"/>
      <c r="AIX350" s="182"/>
      <c r="AIY350" s="182"/>
      <c r="AIZ350" s="182"/>
      <c r="AJA350" s="182"/>
      <c r="AJB350" s="182"/>
      <c r="AJC350" s="182"/>
      <c r="AJD350" s="182"/>
      <c r="AJE350" s="182"/>
      <c r="AJF350" s="182"/>
      <c r="AJG350" s="182"/>
      <c r="AJH350" s="182"/>
      <c r="AJI350" s="182"/>
      <c r="AJJ350" s="182"/>
      <c r="AJK350" s="182"/>
      <c r="AJL350" s="182"/>
      <c r="AJM350" s="182"/>
      <c r="AJN350" s="182"/>
      <c r="AJO350" s="182"/>
      <c r="AJP350" s="182"/>
      <c r="AJQ350" s="182"/>
      <c r="AJR350" s="182"/>
      <c r="AJS350" s="182"/>
      <c r="AJT350" s="182"/>
      <c r="AJU350" s="182"/>
      <c r="AJV350" s="182"/>
      <c r="AJW350" s="182"/>
      <c r="AJX350" s="182"/>
      <c r="AJY350" s="182"/>
      <c r="AJZ350" s="182"/>
      <c r="AKA350" s="182"/>
      <c r="AKB350" s="182"/>
      <c r="AKC350" s="182"/>
      <c r="AKD350" s="182"/>
      <c r="AKE350" s="182"/>
      <c r="AKF350" s="182"/>
      <c r="AKG350" s="182"/>
      <c r="AKH350" s="182"/>
      <c r="AKI350" s="182"/>
      <c r="AKJ350" s="182"/>
      <c r="AKK350" s="182"/>
      <c r="AKL350" s="182"/>
      <c r="AKM350" s="182"/>
      <c r="AKN350" s="182"/>
      <c r="AKO350" s="182"/>
      <c r="AKP350" s="182"/>
      <c r="AKQ350" s="182"/>
      <c r="AKR350" s="182"/>
      <c r="AKS350" s="182"/>
      <c r="AKT350" s="182"/>
      <c r="AKU350" s="182"/>
      <c r="AKV350" s="182"/>
      <c r="AKW350" s="182"/>
      <c r="AKX350" s="182"/>
      <c r="AKY350" s="182"/>
      <c r="AKZ350" s="182"/>
      <c r="ALA350" s="182"/>
      <c r="ALB350" s="182"/>
      <c r="ALC350" s="182"/>
      <c r="ALD350" s="182"/>
      <c r="ALE350" s="182"/>
      <c r="ALF350" s="182"/>
      <c r="ALG350" s="182"/>
      <c r="ALH350" s="182"/>
      <c r="ALI350" s="182"/>
      <c r="ALJ350" s="182"/>
      <c r="ALK350" s="182"/>
      <c r="ALL350" s="182"/>
      <c r="ALM350" s="182"/>
      <c r="ALN350" s="182"/>
      <c r="ALO350" s="182"/>
      <c r="ALP350" s="182"/>
      <c r="ALQ350" s="182"/>
      <c r="ALR350" s="182"/>
      <c r="ALS350" s="182"/>
      <c r="ALT350" s="182"/>
      <c r="ALU350" s="182"/>
      <c r="ALV350" s="182"/>
      <c r="ALW350" s="182"/>
      <c r="ALX350" s="182"/>
      <c r="ALY350" s="182"/>
      <c r="ALZ350" s="182"/>
      <c r="AMA350" s="182"/>
      <c r="AMB350" s="182"/>
      <c r="AMC350" s="182"/>
      <c r="AMD350" s="182"/>
      <c r="AME350" s="182"/>
      <c r="AMF350" s="182"/>
      <c r="AMG350" s="182"/>
      <c r="AMH350" s="182"/>
      <c r="AMI350" s="182"/>
      <c r="AMJ350" s="182"/>
      <c r="AMK350" s="182"/>
      <c r="AML350" s="182"/>
      <c r="AMM350" s="182"/>
      <c r="AMN350" s="182"/>
      <c r="AMO350" s="182"/>
      <c r="AMP350" s="182"/>
      <c r="AMQ350" s="182"/>
      <c r="AMR350" s="182"/>
      <c r="AMS350" s="182"/>
      <c r="AMT350" s="182"/>
      <c r="AMU350" s="182"/>
      <c r="AMV350" s="182"/>
      <c r="AMW350" s="182"/>
      <c r="AMX350" s="182"/>
      <c r="AMY350" s="182"/>
      <c r="AMZ350" s="182"/>
      <c r="ANA350" s="182"/>
      <c r="ANB350" s="182"/>
      <c r="ANC350" s="182"/>
      <c r="AND350" s="182"/>
      <c r="ANE350" s="182"/>
      <c r="ANF350" s="182"/>
      <c r="ANG350" s="182"/>
      <c r="ANH350" s="182"/>
      <c r="ANI350" s="182"/>
      <c r="ANJ350" s="182"/>
      <c r="ANK350" s="182"/>
      <c r="ANL350" s="182"/>
      <c r="ANM350" s="182"/>
      <c r="ANN350" s="182"/>
      <c r="ANO350" s="182"/>
      <c r="ANP350" s="182"/>
      <c r="ANQ350" s="182"/>
      <c r="ANR350" s="182"/>
      <c r="ANS350" s="182"/>
      <c r="ANT350" s="182"/>
      <c r="ANU350" s="182"/>
      <c r="ANV350" s="182"/>
      <c r="ANW350" s="182"/>
      <c r="ANX350" s="182"/>
      <c r="ANY350" s="182"/>
      <c r="ANZ350" s="182"/>
      <c r="AOA350" s="182"/>
      <c r="AOB350" s="182"/>
      <c r="AOC350" s="182"/>
      <c r="AOD350" s="182"/>
      <c r="AOE350" s="182"/>
      <c r="AOF350" s="182"/>
      <c r="AOG350" s="182"/>
      <c r="AOH350" s="182"/>
      <c r="AOI350" s="182"/>
      <c r="AOJ350" s="182"/>
      <c r="AOK350" s="182"/>
      <c r="AOL350" s="182"/>
      <c r="AOM350" s="182"/>
      <c r="AON350" s="182"/>
      <c r="AOO350" s="182"/>
      <c r="AOP350" s="182"/>
      <c r="AOQ350" s="182"/>
      <c r="AOR350" s="182"/>
      <c r="AOS350" s="182"/>
      <c r="AOT350" s="182"/>
      <c r="AOU350" s="182"/>
      <c r="AOV350" s="182"/>
      <c r="AOW350" s="182"/>
      <c r="AOX350" s="182"/>
      <c r="AOY350" s="182"/>
      <c r="AOZ350" s="182"/>
      <c r="APA350" s="182"/>
      <c r="APB350" s="182"/>
      <c r="APC350" s="182"/>
      <c r="APD350" s="182"/>
      <c r="APE350" s="182"/>
      <c r="APF350" s="182"/>
      <c r="APG350" s="182"/>
      <c r="APH350" s="182"/>
      <c r="API350" s="182"/>
      <c r="APJ350" s="182"/>
      <c r="APK350" s="182"/>
      <c r="APL350" s="182"/>
      <c r="APM350" s="182"/>
      <c r="APN350" s="182"/>
      <c r="APO350" s="182"/>
      <c r="APP350" s="182"/>
      <c r="APQ350" s="182"/>
      <c r="APR350" s="182"/>
      <c r="APS350" s="182"/>
      <c r="APT350" s="182"/>
      <c r="APU350" s="182"/>
      <c r="APV350" s="182"/>
      <c r="APW350" s="182"/>
      <c r="APX350" s="182"/>
      <c r="APY350" s="182"/>
      <c r="APZ350" s="182"/>
      <c r="AQA350" s="182"/>
      <c r="AQB350" s="182"/>
      <c r="AQC350" s="182"/>
      <c r="AQD350" s="182"/>
      <c r="AQE350" s="182"/>
      <c r="AQF350" s="182"/>
      <c r="AQG350" s="182"/>
      <c r="AQH350" s="182"/>
      <c r="AQI350" s="182"/>
      <c r="AQJ350" s="182"/>
      <c r="AQK350" s="182"/>
      <c r="AQL350" s="182"/>
      <c r="AQM350" s="182"/>
      <c r="AQN350" s="182"/>
      <c r="AQO350" s="182"/>
      <c r="AQP350" s="182"/>
      <c r="AQQ350" s="182"/>
      <c r="AQR350" s="182"/>
      <c r="AQS350" s="182"/>
      <c r="AQT350" s="182"/>
      <c r="AQU350" s="182"/>
      <c r="AQV350" s="182"/>
      <c r="AQW350" s="182"/>
      <c r="AQX350" s="182"/>
      <c r="AQY350" s="182"/>
      <c r="AQZ350" s="182"/>
      <c r="ARA350" s="182"/>
      <c r="ARB350" s="182"/>
      <c r="ARC350" s="182"/>
      <c r="ARD350" s="182"/>
      <c r="ARE350" s="182"/>
      <c r="ARF350" s="182"/>
      <c r="ARG350" s="182"/>
      <c r="ARH350" s="182"/>
      <c r="ARI350" s="182"/>
      <c r="ARJ350" s="182"/>
      <c r="ARK350" s="182"/>
      <c r="ARL350" s="182"/>
      <c r="ARM350" s="182"/>
      <c r="ARN350" s="182"/>
      <c r="ARO350" s="182"/>
      <c r="ARP350" s="182"/>
      <c r="ARQ350" s="182"/>
      <c r="ARR350" s="182"/>
      <c r="ARS350" s="182"/>
      <c r="ART350" s="182"/>
      <c r="ARU350" s="182"/>
      <c r="ARV350" s="182"/>
      <c r="ARW350" s="182"/>
      <c r="ARX350" s="182"/>
      <c r="ARY350" s="182"/>
      <c r="ARZ350" s="182"/>
      <c r="ASA350" s="182"/>
      <c r="ASB350" s="182"/>
      <c r="ASC350" s="182"/>
      <c r="ASD350" s="182"/>
      <c r="ASE350" s="182"/>
      <c r="ASF350" s="182"/>
      <c r="ASG350" s="182"/>
      <c r="ASH350" s="182"/>
      <c r="ASI350" s="182"/>
      <c r="ASJ350" s="182"/>
      <c r="ASK350" s="182"/>
      <c r="ASL350" s="182"/>
      <c r="ASM350" s="182"/>
      <c r="ASN350" s="182"/>
      <c r="ASO350" s="182"/>
      <c r="ASP350" s="182"/>
      <c r="ASQ350" s="182"/>
      <c r="ASR350" s="182"/>
      <c r="ASS350" s="182"/>
      <c r="AST350" s="182"/>
      <c r="ASU350" s="182"/>
      <c r="ASV350" s="182"/>
      <c r="ASW350" s="182"/>
      <c r="ASX350" s="182"/>
      <c r="ASY350" s="182"/>
      <c r="ASZ350" s="182"/>
      <c r="ATA350" s="182"/>
      <c r="ATB350" s="182"/>
      <c r="ATC350" s="182"/>
      <c r="ATD350" s="182"/>
      <c r="ATE350" s="182"/>
      <c r="ATF350" s="182"/>
      <c r="ATG350" s="182"/>
      <c r="ATH350" s="182"/>
      <c r="ATI350" s="182"/>
      <c r="ATJ350" s="182"/>
      <c r="ATK350" s="182"/>
      <c r="ATL350" s="182"/>
      <c r="ATM350" s="182"/>
      <c r="ATN350" s="182"/>
      <c r="ATO350" s="182"/>
      <c r="ATP350" s="182"/>
      <c r="ATQ350" s="182"/>
      <c r="ATR350" s="182"/>
      <c r="ATS350" s="182"/>
      <c r="ATT350" s="182"/>
      <c r="ATU350" s="182"/>
      <c r="ATV350" s="182"/>
      <c r="ATW350" s="182"/>
      <c r="ATX350" s="182"/>
      <c r="ATY350" s="182"/>
      <c r="ATZ350" s="182"/>
      <c r="AUA350" s="182"/>
      <c r="AUB350" s="182"/>
      <c r="AUC350" s="182"/>
      <c r="AUD350" s="182"/>
      <c r="AUE350" s="182"/>
      <c r="AUF350" s="182"/>
      <c r="AUG350" s="182"/>
      <c r="AUH350" s="182"/>
      <c r="AUI350" s="182"/>
      <c r="AUJ350" s="182"/>
      <c r="AUK350" s="182"/>
      <c r="AUL350" s="182"/>
      <c r="AUM350" s="182"/>
      <c r="AUN350" s="182"/>
      <c r="AUO350" s="182"/>
      <c r="AUP350" s="182"/>
      <c r="AUQ350" s="182"/>
      <c r="AUR350" s="182"/>
      <c r="AUS350" s="182"/>
      <c r="AUT350" s="182"/>
      <c r="AUU350" s="182"/>
      <c r="AUV350" s="182"/>
      <c r="AUW350" s="182"/>
      <c r="AUX350" s="182"/>
      <c r="AUY350" s="182"/>
      <c r="AUZ350" s="182"/>
      <c r="AVA350" s="182"/>
      <c r="AVB350" s="182"/>
      <c r="AVC350" s="182"/>
      <c r="AVD350" s="182"/>
      <c r="AVE350" s="182"/>
      <c r="AVF350" s="182"/>
      <c r="AVG350" s="182"/>
      <c r="AVH350" s="182"/>
      <c r="AVI350" s="182"/>
      <c r="AVJ350" s="182"/>
      <c r="AVK350" s="182"/>
      <c r="AVL350" s="182"/>
      <c r="AVM350" s="182"/>
      <c r="AVN350" s="182"/>
      <c r="AVO350" s="182"/>
      <c r="AVP350" s="182"/>
      <c r="AVQ350" s="182"/>
      <c r="AVR350" s="182"/>
      <c r="AVS350" s="182"/>
      <c r="AVT350" s="182"/>
      <c r="AVU350" s="182"/>
      <c r="AVV350" s="182"/>
      <c r="AVW350" s="182"/>
      <c r="AVX350" s="182"/>
      <c r="AVY350" s="182"/>
      <c r="AVZ350" s="182"/>
      <c r="AWA350" s="182"/>
      <c r="AWB350" s="182"/>
      <c r="AWC350" s="182"/>
      <c r="AWD350" s="182"/>
      <c r="AWE350" s="182"/>
      <c r="AWF350" s="182"/>
      <c r="AWG350" s="182"/>
      <c r="AWH350" s="182"/>
      <c r="AWI350" s="182"/>
      <c r="AWJ350" s="182"/>
      <c r="AWK350" s="182"/>
      <c r="AWL350" s="182"/>
      <c r="AWM350" s="182"/>
      <c r="AWN350" s="182"/>
      <c r="AWO350" s="182"/>
      <c r="AWP350" s="182"/>
      <c r="AWQ350" s="182"/>
      <c r="AWR350" s="182"/>
      <c r="AWS350" s="182"/>
      <c r="AWT350" s="182"/>
      <c r="AWU350" s="182"/>
      <c r="AWV350" s="182"/>
      <c r="AWW350" s="182"/>
      <c r="AWX350" s="182"/>
      <c r="AWY350" s="182"/>
      <c r="AWZ350" s="182"/>
      <c r="AXA350" s="182"/>
      <c r="AXB350" s="182"/>
      <c r="AXC350" s="182"/>
      <c r="AXD350" s="182"/>
      <c r="AXE350" s="182"/>
      <c r="AXF350" s="182"/>
      <c r="AXG350" s="182"/>
      <c r="AXH350" s="182"/>
      <c r="AXI350" s="182"/>
      <c r="AXJ350" s="182"/>
      <c r="AXK350" s="182"/>
      <c r="AXL350" s="182"/>
      <c r="AXM350" s="182"/>
      <c r="AXN350" s="182"/>
      <c r="AXO350" s="182"/>
      <c r="AXP350" s="182"/>
      <c r="AXQ350" s="182"/>
      <c r="AXR350" s="182"/>
      <c r="AXS350" s="182"/>
      <c r="AXT350" s="182"/>
      <c r="AXU350" s="182"/>
      <c r="AXV350" s="182"/>
      <c r="AXW350" s="182"/>
      <c r="AXX350" s="182"/>
      <c r="AXY350" s="182"/>
      <c r="AXZ350" s="182"/>
      <c r="AYA350" s="182"/>
      <c r="AYB350" s="182"/>
      <c r="AYC350" s="182"/>
      <c r="AYD350" s="182"/>
      <c r="AYE350" s="182"/>
      <c r="AYF350" s="182"/>
      <c r="AYG350" s="182"/>
      <c r="AYH350" s="182"/>
      <c r="AYI350" s="182"/>
      <c r="AYJ350" s="182"/>
      <c r="AYK350" s="182"/>
      <c r="AYL350" s="182"/>
      <c r="AYM350" s="182"/>
      <c r="AYN350" s="182"/>
      <c r="AYO350" s="182"/>
      <c r="AYP350" s="182"/>
      <c r="AYQ350" s="182"/>
      <c r="AYR350" s="182"/>
      <c r="AYS350" s="182"/>
      <c r="AYT350" s="182"/>
      <c r="AYU350" s="182"/>
      <c r="AYV350" s="182"/>
      <c r="AYW350" s="182"/>
      <c r="AYX350" s="182"/>
      <c r="AYY350" s="182"/>
      <c r="AYZ350" s="182"/>
      <c r="AZA350" s="182"/>
      <c r="AZB350" s="182"/>
      <c r="AZC350" s="182"/>
      <c r="AZD350" s="182"/>
      <c r="AZE350" s="182"/>
      <c r="AZF350" s="182"/>
      <c r="AZG350" s="182"/>
      <c r="AZH350" s="182"/>
      <c r="AZI350" s="182"/>
      <c r="AZJ350" s="182"/>
      <c r="AZK350" s="182"/>
      <c r="AZL350" s="182"/>
      <c r="AZM350" s="182"/>
      <c r="AZN350" s="182"/>
      <c r="AZO350" s="182"/>
      <c r="AZP350" s="182"/>
      <c r="AZQ350" s="182"/>
      <c r="AZR350" s="182"/>
      <c r="AZS350" s="182"/>
      <c r="AZT350" s="182"/>
      <c r="AZU350" s="182"/>
      <c r="AZV350" s="182"/>
      <c r="AZW350" s="182"/>
      <c r="AZX350" s="182"/>
      <c r="AZY350" s="182"/>
      <c r="AZZ350" s="182"/>
      <c r="BAA350" s="182"/>
      <c r="BAB350" s="182"/>
      <c r="BAC350" s="182"/>
      <c r="BAD350" s="182"/>
      <c r="BAE350" s="182"/>
      <c r="BAF350" s="182"/>
      <c r="BAG350" s="182"/>
      <c r="BAH350" s="182"/>
      <c r="BAI350" s="182"/>
      <c r="BAJ350" s="182"/>
      <c r="BAK350" s="182"/>
      <c r="BAL350" s="182"/>
      <c r="BAM350" s="182"/>
      <c r="BAN350" s="182"/>
      <c r="BAO350" s="182"/>
      <c r="BAP350" s="182"/>
      <c r="BAQ350" s="182"/>
      <c r="BAR350" s="182"/>
      <c r="BAS350" s="182"/>
      <c r="BAT350" s="182"/>
      <c r="BAU350" s="182"/>
      <c r="BAV350" s="182"/>
      <c r="BAW350" s="182"/>
      <c r="BAX350" s="182"/>
      <c r="BAY350" s="182"/>
      <c r="BAZ350" s="182"/>
      <c r="BBA350" s="182"/>
      <c r="BBB350" s="182"/>
      <c r="BBC350" s="182"/>
      <c r="BBD350" s="182"/>
      <c r="BBE350" s="182"/>
      <c r="BBF350" s="182"/>
      <c r="BBG350" s="182"/>
      <c r="BBH350" s="182"/>
      <c r="BBI350" s="182"/>
      <c r="BBJ350" s="182"/>
      <c r="BBK350" s="182"/>
      <c r="BBL350" s="182"/>
      <c r="BBM350" s="182"/>
      <c r="BBN350" s="182"/>
      <c r="BBO350" s="182"/>
      <c r="BBP350" s="182"/>
      <c r="BBQ350" s="182"/>
      <c r="BBR350" s="182"/>
      <c r="BBS350" s="182"/>
      <c r="BBT350" s="182"/>
      <c r="BBU350" s="182"/>
      <c r="BBV350" s="182"/>
      <c r="BBW350" s="182"/>
      <c r="BBX350" s="182"/>
      <c r="BBY350" s="182"/>
      <c r="BBZ350" s="182"/>
      <c r="BCA350" s="182"/>
      <c r="BCB350" s="182"/>
      <c r="BCC350" s="182"/>
      <c r="BCD350" s="182"/>
      <c r="BCE350" s="182"/>
      <c r="BCF350" s="182"/>
      <c r="BCG350" s="182"/>
      <c r="BCH350" s="182"/>
      <c r="BCI350" s="182"/>
      <c r="BCJ350" s="182"/>
      <c r="BCK350" s="182"/>
      <c r="BCL350" s="182"/>
      <c r="BCM350" s="182"/>
      <c r="BCN350" s="182"/>
      <c r="BCO350" s="182"/>
      <c r="BCP350" s="182"/>
      <c r="BCQ350" s="182"/>
      <c r="BCR350" s="182"/>
      <c r="BCS350" s="182"/>
      <c r="BCT350" s="182"/>
      <c r="BCU350" s="182"/>
      <c r="BCV350" s="182"/>
      <c r="BCW350" s="182"/>
      <c r="BCX350" s="182"/>
      <c r="BCY350" s="182"/>
      <c r="BCZ350" s="182"/>
      <c r="BDA350" s="182"/>
      <c r="BDB350" s="182"/>
      <c r="BDC350" s="182"/>
      <c r="BDD350" s="182"/>
      <c r="BDE350" s="182"/>
      <c r="BDF350" s="182"/>
      <c r="BDG350" s="182"/>
      <c r="BDH350" s="182"/>
      <c r="BDI350" s="182"/>
      <c r="BDJ350" s="182"/>
      <c r="BDK350" s="182"/>
      <c r="BDL350" s="182"/>
      <c r="BDM350" s="182"/>
      <c r="BDN350" s="182"/>
      <c r="BDO350" s="182"/>
      <c r="BDP350" s="182"/>
      <c r="BDQ350" s="182"/>
      <c r="BDR350" s="182"/>
      <c r="BDS350" s="182"/>
      <c r="BDT350" s="182"/>
      <c r="BDU350" s="182"/>
      <c r="BDV350" s="182"/>
      <c r="BDW350" s="182"/>
      <c r="BDX350" s="182"/>
      <c r="BDY350" s="182"/>
      <c r="BDZ350" s="182"/>
      <c r="BEA350" s="182"/>
      <c r="BEB350" s="182"/>
      <c r="BEC350" s="182"/>
      <c r="BED350" s="182"/>
      <c r="BEE350" s="182"/>
      <c r="BEF350" s="182"/>
      <c r="BEG350" s="182"/>
      <c r="BEH350" s="182"/>
      <c r="BEI350" s="182"/>
      <c r="BEJ350" s="182"/>
      <c r="BEK350" s="182"/>
      <c r="BEL350" s="182"/>
      <c r="BEM350" s="182"/>
      <c r="BEN350" s="182"/>
      <c r="BEO350" s="182"/>
      <c r="BEP350" s="182"/>
      <c r="BEQ350" s="182"/>
      <c r="BER350" s="182"/>
      <c r="BES350" s="182"/>
      <c r="BET350" s="182"/>
      <c r="BEU350" s="182"/>
      <c r="BEV350" s="182"/>
      <c r="BEW350" s="182"/>
      <c r="BEX350" s="182"/>
      <c r="BEY350" s="182"/>
      <c r="BEZ350" s="182"/>
      <c r="BFA350" s="182"/>
      <c r="BFB350" s="182"/>
      <c r="BFC350" s="182"/>
      <c r="BFD350" s="182"/>
      <c r="BFE350" s="182"/>
      <c r="BFF350" s="182"/>
      <c r="BFG350" s="182"/>
      <c r="BFH350" s="182"/>
      <c r="BFI350" s="182"/>
      <c r="BFJ350" s="182"/>
      <c r="BFK350" s="182"/>
      <c r="BFL350" s="182"/>
      <c r="BFM350" s="182"/>
      <c r="BFN350" s="182"/>
      <c r="BFO350" s="182"/>
      <c r="BFP350" s="182"/>
      <c r="BFQ350" s="182"/>
      <c r="BFR350" s="182"/>
      <c r="BFS350" s="182"/>
      <c r="BFT350" s="182"/>
      <c r="BFU350" s="182"/>
      <c r="BFV350" s="182"/>
      <c r="BFW350" s="182"/>
      <c r="BFX350" s="182"/>
      <c r="BFY350" s="182"/>
      <c r="BFZ350" s="182"/>
      <c r="BGA350" s="182"/>
      <c r="BGB350" s="182"/>
      <c r="BGC350" s="182"/>
      <c r="BGD350" s="182"/>
      <c r="BGE350" s="182"/>
      <c r="BGF350" s="182"/>
      <c r="BGG350" s="182"/>
      <c r="BGH350" s="182"/>
      <c r="BGI350" s="182"/>
      <c r="BGJ350" s="182"/>
      <c r="BGK350" s="182"/>
      <c r="BGL350" s="182"/>
      <c r="BGM350" s="182"/>
      <c r="BGN350" s="182"/>
      <c r="BGO350" s="182"/>
      <c r="BGP350" s="182"/>
      <c r="BGQ350" s="182"/>
      <c r="BGR350" s="182"/>
      <c r="BGS350" s="182"/>
      <c r="BGT350" s="182"/>
      <c r="BGU350" s="182"/>
      <c r="BGV350" s="182"/>
      <c r="BGW350" s="182"/>
      <c r="BGX350" s="182"/>
      <c r="BGY350" s="182"/>
      <c r="BGZ350" s="182"/>
      <c r="BHA350" s="182"/>
      <c r="BHB350" s="182"/>
      <c r="BHC350" s="182"/>
      <c r="BHD350" s="182"/>
      <c r="BHE350" s="182"/>
      <c r="BHF350" s="182"/>
      <c r="BHG350" s="182"/>
      <c r="BHH350" s="182"/>
      <c r="BHI350" s="182"/>
      <c r="BHJ350" s="182"/>
      <c r="BHK350" s="182"/>
      <c r="BHL350" s="182"/>
      <c r="BHM350" s="182"/>
      <c r="BHN350" s="182"/>
      <c r="BHO350" s="182"/>
      <c r="BHP350" s="182"/>
      <c r="BHQ350" s="182"/>
      <c r="BHR350" s="182"/>
      <c r="BHS350" s="182"/>
      <c r="BHT350" s="182"/>
      <c r="BHU350" s="182"/>
      <c r="BHV350" s="182"/>
      <c r="BHW350" s="182"/>
      <c r="BHX350" s="182"/>
      <c r="BHY350" s="182"/>
      <c r="BHZ350" s="182"/>
      <c r="BIA350" s="182"/>
      <c r="BIB350" s="182"/>
      <c r="BIC350" s="182"/>
      <c r="BID350" s="182"/>
      <c r="BIE350" s="182"/>
      <c r="BIF350" s="182"/>
      <c r="BIG350" s="182"/>
      <c r="BIH350" s="182"/>
      <c r="BII350" s="182"/>
      <c r="BIJ350" s="182"/>
      <c r="BIK350" s="182"/>
      <c r="BIL350" s="182"/>
      <c r="BIM350" s="182"/>
      <c r="BIN350" s="182"/>
      <c r="BIO350" s="182"/>
      <c r="BIP350" s="182"/>
      <c r="BIQ350" s="182"/>
      <c r="BIR350" s="182"/>
      <c r="BIS350" s="182"/>
      <c r="BIT350" s="182"/>
      <c r="BIU350" s="182"/>
      <c r="BIV350" s="182"/>
      <c r="BIW350" s="182"/>
      <c r="BIX350" s="182"/>
      <c r="BIY350" s="182"/>
      <c r="BIZ350" s="182"/>
      <c r="BJA350" s="182"/>
      <c r="BJB350" s="182"/>
      <c r="BJC350" s="182"/>
      <c r="BJD350" s="182"/>
      <c r="BJE350" s="182"/>
      <c r="BJF350" s="182"/>
      <c r="BJG350" s="182"/>
      <c r="BJH350" s="182"/>
      <c r="BJI350" s="182"/>
      <c r="BJJ350" s="182"/>
      <c r="BJK350" s="182"/>
      <c r="BJL350" s="182"/>
      <c r="BJM350" s="182"/>
      <c r="BJN350" s="182"/>
      <c r="BJO350" s="182"/>
      <c r="BJP350" s="182"/>
      <c r="BJQ350" s="182"/>
      <c r="BJR350" s="182"/>
      <c r="BJS350" s="182"/>
      <c r="BJT350" s="182"/>
      <c r="BJU350" s="182"/>
      <c r="BJV350" s="182"/>
      <c r="BJW350" s="182"/>
      <c r="BJX350" s="182"/>
      <c r="BJY350" s="182"/>
      <c r="BJZ350" s="182"/>
      <c r="BKA350" s="182"/>
      <c r="BKB350" s="182"/>
      <c r="BKC350" s="182"/>
      <c r="BKD350" s="182"/>
      <c r="BKE350" s="182"/>
      <c r="BKF350" s="182"/>
      <c r="BKG350" s="182"/>
      <c r="BKH350" s="182"/>
      <c r="BKI350" s="182"/>
      <c r="BKJ350" s="182"/>
      <c r="BKK350" s="182"/>
      <c r="BKL350" s="182"/>
      <c r="BKM350" s="182"/>
      <c r="BKN350" s="182"/>
      <c r="BKO350" s="182"/>
      <c r="BKP350" s="182"/>
      <c r="BKQ350" s="182"/>
      <c r="BKR350" s="182"/>
      <c r="BKS350" s="182"/>
      <c r="BKT350" s="182"/>
      <c r="BKU350" s="182"/>
      <c r="BKV350" s="182"/>
      <c r="BKW350" s="182"/>
      <c r="BKX350" s="182"/>
      <c r="BKY350" s="182"/>
      <c r="BKZ350" s="182"/>
      <c r="BLA350" s="182"/>
      <c r="BLB350" s="182"/>
      <c r="BLC350" s="182"/>
      <c r="BLD350" s="182"/>
      <c r="BLE350" s="182"/>
      <c r="BLF350" s="182"/>
      <c r="BLG350" s="182"/>
      <c r="BLH350" s="182"/>
      <c r="BLI350" s="182"/>
      <c r="BLJ350" s="182"/>
      <c r="BLK350" s="182"/>
      <c r="BLL350" s="182"/>
      <c r="BLM350" s="182"/>
      <c r="BLN350" s="182"/>
      <c r="BLO350" s="182"/>
      <c r="BLP350" s="182"/>
      <c r="BLQ350" s="182"/>
      <c r="BLR350" s="182"/>
      <c r="BLS350" s="182"/>
      <c r="BLT350" s="182"/>
      <c r="BLU350" s="182"/>
      <c r="BLV350" s="182"/>
      <c r="BLW350" s="182"/>
      <c r="BLX350" s="182"/>
      <c r="BLY350" s="182"/>
      <c r="BLZ350" s="182"/>
      <c r="BMA350" s="182"/>
      <c r="BMB350" s="182"/>
      <c r="BMC350" s="182"/>
      <c r="BMD350" s="182"/>
      <c r="BME350" s="182"/>
      <c r="BMF350" s="182"/>
      <c r="BMG350" s="182"/>
      <c r="BMH350" s="182"/>
      <c r="BMI350" s="182"/>
      <c r="BMJ350" s="182"/>
      <c r="BMK350" s="182"/>
      <c r="BML350" s="182"/>
      <c r="BMM350" s="182"/>
      <c r="BMN350" s="182"/>
      <c r="BMO350" s="182"/>
      <c r="BMP350" s="182"/>
      <c r="BMQ350" s="182"/>
      <c r="BMR350" s="182"/>
      <c r="BMS350" s="182"/>
      <c r="BMT350" s="182"/>
      <c r="BMU350" s="182"/>
      <c r="BMV350" s="182"/>
      <c r="BMW350" s="182"/>
      <c r="BMX350" s="182"/>
      <c r="BMY350" s="182"/>
      <c r="BMZ350" s="182"/>
      <c r="BNA350" s="182"/>
      <c r="BNB350" s="182"/>
      <c r="BNC350" s="182"/>
      <c r="BND350" s="182"/>
      <c r="BNE350" s="182"/>
      <c r="BNF350" s="182"/>
      <c r="BNG350" s="182"/>
      <c r="BNH350" s="182"/>
      <c r="BNI350" s="182"/>
      <c r="BNJ350" s="182"/>
      <c r="BNK350" s="182"/>
      <c r="BNL350" s="182"/>
      <c r="BNM350" s="182"/>
      <c r="BNN350" s="182"/>
      <c r="BNO350" s="182"/>
      <c r="BNP350" s="182"/>
      <c r="BNQ350" s="182"/>
      <c r="BNR350" s="182"/>
      <c r="BNS350" s="182"/>
      <c r="BNT350" s="182"/>
      <c r="BNU350" s="182"/>
      <c r="BNV350" s="182"/>
      <c r="BNW350" s="182"/>
      <c r="BNX350" s="182"/>
      <c r="BNY350" s="182"/>
      <c r="BNZ350" s="182"/>
      <c r="BOA350" s="182"/>
      <c r="BOB350" s="182"/>
      <c r="BOC350" s="182"/>
      <c r="BOD350" s="182"/>
      <c r="BOE350" s="182"/>
      <c r="BOF350" s="182"/>
      <c r="BOG350" s="182"/>
      <c r="BOH350" s="182"/>
      <c r="BOI350" s="182"/>
      <c r="BOJ350" s="182"/>
      <c r="BOK350" s="182"/>
      <c r="BOL350" s="182"/>
      <c r="BOM350" s="182"/>
      <c r="BON350" s="182"/>
      <c r="BOO350" s="182"/>
      <c r="BOP350" s="182"/>
      <c r="BOQ350" s="182"/>
      <c r="BOR350" s="182"/>
      <c r="BOS350" s="182"/>
      <c r="BOT350" s="182"/>
      <c r="BOU350" s="182"/>
      <c r="BOV350" s="182"/>
      <c r="BOW350" s="182"/>
      <c r="BOX350" s="182"/>
      <c r="BOY350" s="182"/>
      <c r="BOZ350" s="182"/>
      <c r="BPA350" s="182"/>
      <c r="BPB350" s="182"/>
      <c r="BPC350" s="182"/>
      <c r="BPD350" s="182"/>
      <c r="BPE350" s="182"/>
      <c r="BPF350" s="182"/>
      <c r="BPG350" s="182"/>
      <c r="BPH350" s="182"/>
      <c r="BPI350" s="182"/>
      <c r="BPJ350" s="182"/>
      <c r="BPK350" s="182"/>
      <c r="BPL350" s="182"/>
      <c r="BPM350" s="182"/>
      <c r="BPN350" s="182"/>
      <c r="BPO350" s="182"/>
      <c r="BPP350" s="182"/>
      <c r="BPQ350" s="182"/>
      <c r="BPR350" s="182"/>
      <c r="BPS350" s="182"/>
      <c r="BPT350" s="182"/>
      <c r="BPU350" s="182"/>
      <c r="BPV350" s="182"/>
      <c r="BPW350" s="182"/>
      <c r="BPX350" s="182"/>
      <c r="BPY350" s="182"/>
      <c r="BPZ350" s="182"/>
      <c r="BQA350" s="182"/>
      <c r="BQB350" s="182"/>
      <c r="BQC350" s="182"/>
      <c r="BQD350" s="182"/>
      <c r="BQE350" s="182"/>
      <c r="BQF350" s="182"/>
      <c r="BQG350" s="182"/>
      <c r="BQH350" s="182"/>
      <c r="BQI350" s="182"/>
      <c r="BQJ350" s="182"/>
      <c r="BQK350" s="182"/>
      <c r="BQL350" s="182"/>
      <c r="BQM350" s="182"/>
      <c r="BQN350" s="182"/>
      <c r="BQO350" s="182"/>
      <c r="BQP350" s="182"/>
      <c r="BQQ350" s="182"/>
      <c r="BQR350" s="182"/>
      <c r="BQS350" s="182"/>
      <c r="BQT350" s="182"/>
      <c r="BQU350" s="182"/>
      <c r="BQV350" s="182"/>
      <c r="BQW350" s="182"/>
      <c r="BQX350" s="182"/>
      <c r="BQY350" s="182"/>
      <c r="BQZ350" s="182"/>
      <c r="BRA350" s="182"/>
      <c r="BRB350" s="182"/>
      <c r="BRC350" s="182"/>
      <c r="BRD350" s="182"/>
      <c r="BRE350" s="182"/>
      <c r="BRF350" s="182"/>
      <c r="BRG350" s="182"/>
      <c r="BRH350" s="182"/>
      <c r="BRI350" s="182"/>
      <c r="BRJ350" s="182"/>
      <c r="BRK350" s="182"/>
      <c r="BRL350" s="182"/>
      <c r="BRM350" s="182"/>
      <c r="BRN350" s="182"/>
      <c r="BRO350" s="182"/>
      <c r="BRP350" s="182"/>
      <c r="BRQ350" s="182"/>
      <c r="BRR350" s="182"/>
      <c r="BRS350" s="182"/>
      <c r="BRT350" s="182"/>
      <c r="BRU350" s="182"/>
      <c r="BRV350" s="182"/>
      <c r="BRW350" s="182"/>
      <c r="BRX350" s="182"/>
      <c r="BRY350" s="182"/>
      <c r="BRZ350" s="182"/>
      <c r="BSA350" s="182"/>
      <c r="BSB350" s="182"/>
      <c r="BSC350" s="182"/>
      <c r="BSD350" s="182"/>
      <c r="BSE350" s="182"/>
      <c r="BSF350" s="182"/>
      <c r="BSG350" s="182"/>
      <c r="BSH350" s="182"/>
      <c r="BSI350" s="182"/>
      <c r="BSJ350" s="182"/>
      <c r="BSK350" s="182"/>
      <c r="BSL350" s="182"/>
      <c r="BSM350" s="182"/>
      <c r="BSN350" s="182"/>
      <c r="BSO350" s="182"/>
      <c r="BSP350" s="182"/>
      <c r="BSQ350" s="182"/>
      <c r="BSR350" s="182"/>
      <c r="BSS350" s="182"/>
      <c r="BST350" s="182"/>
      <c r="BSU350" s="182"/>
      <c r="BSV350" s="182"/>
      <c r="BSW350" s="182"/>
      <c r="BSX350" s="182"/>
      <c r="BSY350" s="182"/>
      <c r="BSZ350" s="182"/>
      <c r="BTA350" s="182"/>
      <c r="BTB350" s="182"/>
      <c r="BTC350" s="182"/>
      <c r="BTD350" s="182"/>
      <c r="BTE350" s="182"/>
      <c r="BTF350" s="182"/>
      <c r="BTG350" s="182"/>
      <c r="BTH350" s="182"/>
      <c r="BTI350" s="182"/>
      <c r="BTJ350" s="182"/>
      <c r="BTK350" s="182"/>
      <c r="BTL350" s="182"/>
      <c r="BTM350" s="182"/>
      <c r="BTN350" s="182"/>
      <c r="BTO350" s="182"/>
      <c r="BTP350" s="182"/>
      <c r="BTQ350" s="182"/>
      <c r="BTR350" s="182"/>
      <c r="BTS350" s="182"/>
      <c r="BTT350" s="182"/>
      <c r="BTU350" s="182"/>
      <c r="BTV350" s="182"/>
      <c r="BTW350" s="182"/>
      <c r="BTX350" s="182"/>
      <c r="BTY350" s="182"/>
      <c r="BTZ350" s="182"/>
      <c r="BUA350" s="182"/>
      <c r="BUB350" s="182"/>
      <c r="BUC350" s="182"/>
      <c r="BUD350" s="182"/>
      <c r="BUE350" s="182"/>
      <c r="BUF350" s="182"/>
      <c r="BUG350" s="182"/>
      <c r="BUH350" s="182"/>
      <c r="BUI350" s="182"/>
      <c r="BUJ350" s="182"/>
      <c r="BUK350" s="182"/>
      <c r="BUL350" s="182"/>
      <c r="BUM350" s="182"/>
      <c r="BUN350" s="182"/>
      <c r="BUO350" s="182"/>
      <c r="BUP350" s="182"/>
      <c r="BUQ350" s="182"/>
      <c r="BUR350" s="182"/>
      <c r="BUS350" s="182"/>
      <c r="BUT350" s="182"/>
      <c r="BUU350" s="182"/>
      <c r="BUV350" s="182"/>
      <c r="BUW350" s="182"/>
      <c r="BUX350" s="182"/>
      <c r="BUY350" s="182"/>
      <c r="BUZ350" s="182"/>
      <c r="BVA350" s="182"/>
      <c r="BVB350" s="182"/>
      <c r="BVC350" s="182"/>
      <c r="BVD350" s="182"/>
      <c r="BVE350" s="182"/>
      <c r="BVF350" s="182"/>
      <c r="BVG350" s="182"/>
      <c r="BVH350" s="182"/>
      <c r="BVI350" s="182"/>
      <c r="BVJ350" s="182"/>
      <c r="BVK350" s="182"/>
      <c r="BVL350" s="182"/>
      <c r="BVM350" s="182"/>
      <c r="BVN350" s="182"/>
      <c r="BVO350" s="182"/>
      <c r="BVP350" s="182"/>
      <c r="BVQ350" s="182"/>
      <c r="BVR350" s="182"/>
      <c r="BVS350" s="182"/>
      <c r="BVT350" s="182"/>
      <c r="BVU350" s="182"/>
      <c r="BVV350" s="182"/>
      <c r="BVW350" s="182"/>
      <c r="BVX350" s="182"/>
      <c r="BVY350" s="182"/>
      <c r="BVZ350" s="182"/>
      <c r="BWA350" s="182"/>
      <c r="BWB350" s="182"/>
      <c r="BWC350" s="182"/>
      <c r="BWD350" s="182"/>
      <c r="BWE350" s="182"/>
      <c r="BWF350" s="182"/>
      <c r="BWG350" s="182"/>
      <c r="BWH350" s="182"/>
      <c r="BWI350" s="182"/>
      <c r="BWJ350" s="182"/>
      <c r="BWK350" s="182"/>
      <c r="BWL350" s="182"/>
      <c r="BWM350" s="182"/>
      <c r="BWN350" s="182"/>
      <c r="BWO350" s="182"/>
      <c r="BWP350" s="182"/>
      <c r="BWQ350" s="182"/>
      <c r="BWR350" s="182"/>
      <c r="BWS350" s="182"/>
      <c r="BWT350" s="182"/>
      <c r="BWU350" s="182"/>
      <c r="BWV350" s="182"/>
      <c r="BWW350" s="182"/>
      <c r="BWX350" s="182"/>
      <c r="BWY350" s="182"/>
      <c r="BWZ350" s="182"/>
      <c r="BXA350" s="182"/>
      <c r="BXB350" s="182"/>
      <c r="BXC350" s="182"/>
      <c r="BXD350" s="182"/>
      <c r="BXE350" s="182"/>
      <c r="BXF350" s="182"/>
      <c r="BXG350" s="182"/>
      <c r="BXH350" s="182"/>
      <c r="BXI350" s="182"/>
      <c r="BXJ350" s="182"/>
      <c r="BXK350" s="182"/>
      <c r="BXL350" s="182"/>
      <c r="BXM350" s="182"/>
      <c r="BXN350" s="182"/>
      <c r="BXO350" s="182"/>
      <c r="BXP350" s="182"/>
      <c r="BXQ350" s="182"/>
      <c r="BXR350" s="182"/>
      <c r="BXS350" s="182"/>
      <c r="BXT350" s="182"/>
      <c r="BXU350" s="182"/>
      <c r="BXV350" s="182"/>
      <c r="BXW350" s="182"/>
      <c r="BXX350" s="182"/>
      <c r="BXY350" s="182"/>
      <c r="BXZ350" s="182"/>
      <c r="BYA350" s="182"/>
      <c r="BYB350" s="182"/>
      <c r="BYC350" s="182"/>
      <c r="BYD350" s="182"/>
      <c r="BYE350" s="182"/>
      <c r="BYF350" s="182"/>
      <c r="BYG350" s="182"/>
      <c r="BYH350" s="182"/>
      <c r="BYI350" s="182"/>
      <c r="BYJ350" s="182"/>
      <c r="BYK350" s="182"/>
      <c r="BYL350" s="182"/>
      <c r="BYM350" s="182"/>
      <c r="BYN350" s="182"/>
      <c r="BYO350" s="182"/>
      <c r="BYP350" s="182"/>
      <c r="BYQ350" s="182"/>
      <c r="BYR350" s="182"/>
      <c r="BYS350" s="182"/>
      <c r="BYT350" s="182"/>
      <c r="BYU350" s="182"/>
      <c r="BYV350" s="182"/>
      <c r="BYW350" s="182"/>
      <c r="BYX350" s="182"/>
      <c r="BYY350" s="182"/>
      <c r="BYZ350" s="182"/>
      <c r="BZA350" s="182"/>
      <c r="BZB350" s="182"/>
      <c r="BZC350" s="182"/>
      <c r="BZD350" s="182"/>
      <c r="BZE350" s="182"/>
      <c r="BZF350" s="182"/>
      <c r="BZG350" s="182"/>
      <c r="BZH350" s="182"/>
      <c r="BZI350" s="182"/>
      <c r="BZJ350" s="182"/>
      <c r="BZK350" s="182"/>
      <c r="BZL350" s="182"/>
      <c r="BZM350" s="182"/>
      <c r="BZN350" s="182"/>
      <c r="BZO350" s="182"/>
      <c r="BZP350" s="182"/>
      <c r="BZQ350" s="182"/>
      <c r="BZR350" s="182"/>
      <c r="BZS350" s="182"/>
      <c r="BZT350" s="182"/>
      <c r="BZU350" s="182"/>
      <c r="BZV350" s="182"/>
      <c r="BZW350" s="182"/>
      <c r="BZX350" s="182"/>
      <c r="BZY350" s="182"/>
      <c r="BZZ350" s="182"/>
      <c r="CAA350" s="182"/>
      <c r="CAB350" s="182"/>
      <c r="CAC350" s="182"/>
      <c r="CAD350" s="182"/>
      <c r="CAE350" s="182"/>
      <c r="CAF350" s="182"/>
      <c r="CAG350" s="182"/>
      <c r="CAH350" s="182"/>
      <c r="CAI350" s="182"/>
      <c r="CAJ350" s="182"/>
      <c r="CAK350" s="182"/>
      <c r="CAL350" s="182"/>
      <c r="CAM350" s="182"/>
      <c r="CAN350" s="182"/>
      <c r="CAO350" s="182"/>
      <c r="CAP350" s="182"/>
      <c r="CAQ350" s="182"/>
      <c r="CAR350" s="182"/>
      <c r="CAS350" s="182"/>
      <c r="CAT350" s="182"/>
      <c r="CAU350" s="182"/>
      <c r="CAV350" s="182"/>
      <c r="CAW350" s="182"/>
      <c r="CAX350" s="182"/>
      <c r="CAY350" s="182"/>
      <c r="CAZ350" s="182"/>
      <c r="CBA350" s="182"/>
      <c r="CBB350" s="182"/>
      <c r="CBC350" s="182"/>
      <c r="CBD350" s="182"/>
      <c r="CBE350" s="182"/>
      <c r="CBF350" s="182"/>
      <c r="CBG350" s="182"/>
      <c r="CBH350" s="182"/>
      <c r="CBI350" s="182"/>
      <c r="CBJ350" s="182"/>
      <c r="CBK350" s="182"/>
      <c r="CBL350" s="182"/>
      <c r="CBM350" s="182"/>
      <c r="CBN350" s="182"/>
      <c r="CBO350" s="182"/>
      <c r="CBP350" s="182"/>
      <c r="CBQ350" s="182"/>
      <c r="CBR350" s="182"/>
      <c r="CBS350" s="182"/>
      <c r="CBT350" s="182"/>
      <c r="CBU350" s="182"/>
      <c r="CBV350" s="182"/>
      <c r="CBW350" s="182"/>
      <c r="CBX350" s="182"/>
      <c r="CBY350" s="182"/>
      <c r="CBZ350" s="182"/>
      <c r="CCA350" s="182"/>
      <c r="CCB350" s="182"/>
      <c r="CCC350" s="182"/>
      <c r="CCD350" s="182"/>
      <c r="CCE350" s="182"/>
      <c r="CCF350" s="182"/>
      <c r="CCG350" s="182"/>
      <c r="CCH350" s="182"/>
      <c r="CCI350" s="182"/>
      <c r="CCJ350" s="182"/>
      <c r="CCK350" s="182"/>
      <c r="CCL350" s="182"/>
      <c r="CCM350" s="182"/>
      <c r="CCN350" s="182"/>
      <c r="CCO350" s="182"/>
      <c r="CCP350" s="182"/>
      <c r="CCQ350" s="182"/>
      <c r="CCR350" s="182"/>
      <c r="CCS350" s="182"/>
      <c r="CCT350" s="182"/>
      <c r="CCU350" s="182"/>
      <c r="CCV350" s="182"/>
      <c r="CCW350" s="182"/>
      <c r="CCX350" s="182"/>
      <c r="CCY350" s="182"/>
      <c r="CCZ350" s="182"/>
      <c r="CDA350" s="182"/>
      <c r="CDB350" s="182"/>
      <c r="CDC350" s="182"/>
      <c r="CDD350" s="182"/>
      <c r="CDE350" s="182"/>
      <c r="CDF350" s="182"/>
      <c r="CDG350" s="182"/>
      <c r="CDH350" s="182"/>
      <c r="CDI350" s="182"/>
      <c r="CDJ350" s="182"/>
      <c r="CDK350" s="182"/>
      <c r="CDL350" s="182"/>
      <c r="CDM350" s="182"/>
      <c r="CDN350" s="182"/>
      <c r="CDO350" s="182"/>
      <c r="CDP350" s="182"/>
      <c r="CDQ350" s="182"/>
      <c r="CDR350" s="182"/>
      <c r="CDS350" s="182"/>
      <c r="CDT350" s="182"/>
      <c r="CDU350" s="182"/>
      <c r="CDV350" s="182"/>
      <c r="CDW350" s="182"/>
      <c r="CDX350" s="182"/>
      <c r="CDY350" s="182"/>
      <c r="CDZ350" s="182"/>
      <c r="CEA350" s="182"/>
      <c r="CEB350" s="182"/>
      <c r="CEC350" s="182"/>
      <c r="CED350" s="182"/>
      <c r="CEE350" s="182"/>
      <c r="CEF350" s="182"/>
      <c r="CEG350" s="182"/>
      <c r="CEH350" s="182"/>
      <c r="CEI350" s="182"/>
      <c r="CEJ350" s="182"/>
      <c r="CEK350" s="182"/>
      <c r="CEL350" s="182"/>
      <c r="CEM350" s="182"/>
      <c r="CEN350" s="182"/>
      <c r="CEO350" s="182"/>
      <c r="CEP350" s="182"/>
      <c r="CEQ350" s="182"/>
      <c r="CER350" s="182"/>
      <c r="CES350" s="182"/>
      <c r="CET350" s="182"/>
      <c r="CEU350" s="182"/>
      <c r="CEV350" s="182"/>
      <c r="CEW350" s="182"/>
      <c r="CEX350" s="182"/>
      <c r="CEY350" s="182"/>
      <c r="CEZ350" s="182"/>
      <c r="CFA350" s="182"/>
      <c r="CFB350" s="182"/>
      <c r="CFC350" s="182"/>
      <c r="CFD350" s="182"/>
      <c r="CFE350" s="182"/>
      <c r="CFF350" s="182"/>
      <c r="CFG350" s="182"/>
      <c r="CFH350" s="182"/>
      <c r="CFI350" s="182"/>
      <c r="CFJ350" s="182"/>
      <c r="CFK350" s="182"/>
      <c r="CFL350" s="182"/>
      <c r="CFM350" s="182"/>
      <c r="CFN350" s="182"/>
      <c r="CFO350" s="182"/>
      <c r="CFP350" s="182"/>
      <c r="CFQ350" s="182"/>
      <c r="CFR350" s="182"/>
      <c r="CFS350" s="182"/>
      <c r="CFT350" s="182"/>
      <c r="CFU350" s="182"/>
      <c r="CFV350" s="182"/>
      <c r="CFW350" s="182"/>
      <c r="CFX350" s="182"/>
      <c r="CFY350" s="182"/>
      <c r="CFZ350" s="182"/>
      <c r="CGA350" s="182"/>
      <c r="CGB350" s="182"/>
      <c r="CGC350" s="182"/>
      <c r="CGD350" s="182"/>
      <c r="CGE350" s="182"/>
      <c r="CGF350" s="182"/>
      <c r="CGG350" s="182"/>
      <c r="CGH350" s="182"/>
      <c r="CGI350" s="182"/>
      <c r="CGJ350" s="182"/>
      <c r="CGK350" s="182"/>
      <c r="CGL350" s="182"/>
      <c r="CGM350" s="182"/>
      <c r="CGN350" s="182"/>
      <c r="CGO350" s="182"/>
      <c r="CGP350" s="182"/>
      <c r="CGQ350" s="182"/>
      <c r="CGR350" s="182"/>
      <c r="CGS350" s="182"/>
      <c r="CGT350" s="182"/>
      <c r="CGU350" s="182"/>
      <c r="CGV350" s="182"/>
      <c r="CGW350" s="182"/>
      <c r="CGX350" s="182"/>
      <c r="CGY350" s="182"/>
      <c r="CGZ350" s="182"/>
      <c r="CHA350" s="182"/>
      <c r="CHB350" s="182"/>
      <c r="CHC350" s="182"/>
      <c r="CHD350" s="182"/>
      <c r="CHE350" s="182"/>
      <c r="CHF350" s="182"/>
      <c r="CHG350" s="182"/>
      <c r="CHH350" s="182"/>
      <c r="CHI350" s="182"/>
      <c r="CHJ350" s="182"/>
      <c r="CHK350" s="182"/>
      <c r="CHL350" s="182"/>
      <c r="CHM350" s="182"/>
      <c r="CHN350" s="182"/>
      <c r="CHO350" s="182"/>
      <c r="CHP350" s="182"/>
      <c r="CHQ350" s="182"/>
      <c r="CHR350" s="182"/>
      <c r="CHS350" s="182"/>
      <c r="CHT350" s="182"/>
      <c r="CHU350" s="182"/>
      <c r="CHV350" s="182"/>
      <c r="CHW350" s="182"/>
      <c r="CHX350" s="182"/>
      <c r="CHY350" s="182"/>
      <c r="CHZ350" s="182"/>
      <c r="CIA350" s="182"/>
      <c r="CIB350" s="182"/>
      <c r="CIC350" s="182"/>
      <c r="CID350" s="182"/>
      <c r="CIE350" s="182"/>
      <c r="CIF350" s="182"/>
      <c r="CIG350" s="182"/>
      <c r="CIH350" s="182"/>
      <c r="CII350" s="182"/>
      <c r="CIJ350" s="182"/>
      <c r="CIK350" s="182"/>
      <c r="CIL350" s="182"/>
      <c r="CIM350" s="182"/>
      <c r="CIN350" s="182"/>
      <c r="CIO350" s="182"/>
      <c r="CIP350" s="182"/>
      <c r="CIQ350" s="182"/>
      <c r="CIR350" s="182"/>
      <c r="CIS350" s="182"/>
      <c r="CIT350" s="182"/>
      <c r="CIU350" s="182"/>
      <c r="CIV350" s="182"/>
      <c r="CIW350" s="182"/>
      <c r="CIX350" s="182"/>
      <c r="CIY350" s="182"/>
      <c r="CIZ350" s="182"/>
      <c r="CJA350" s="182"/>
      <c r="CJB350" s="182"/>
      <c r="CJC350" s="182"/>
      <c r="CJD350" s="182"/>
      <c r="CJE350" s="182"/>
      <c r="CJF350" s="182"/>
      <c r="CJG350" s="182"/>
      <c r="CJH350" s="182"/>
      <c r="CJI350" s="182"/>
      <c r="CJJ350" s="182"/>
      <c r="CJK350" s="182"/>
      <c r="CJL350" s="182"/>
      <c r="CJM350" s="182"/>
      <c r="CJN350" s="182"/>
      <c r="CJO350" s="182"/>
      <c r="CJP350" s="182"/>
      <c r="CJQ350" s="182"/>
      <c r="CJR350" s="182"/>
      <c r="CJS350" s="182"/>
      <c r="CJT350" s="182"/>
      <c r="CJU350" s="182"/>
      <c r="CJV350" s="182"/>
      <c r="CJW350" s="182"/>
      <c r="CJX350" s="182"/>
      <c r="CJY350" s="182"/>
      <c r="CJZ350" s="182"/>
      <c r="CKA350" s="182"/>
      <c r="CKB350" s="182"/>
      <c r="CKC350" s="182"/>
      <c r="CKD350" s="182"/>
      <c r="CKE350" s="182"/>
      <c r="CKF350" s="182"/>
      <c r="CKG350" s="182"/>
      <c r="CKH350" s="182"/>
      <c r="CKI350" s="182"/>
      <c r="CKJ350" s="182"/>
      <c r="CKK350" s="182"/>
      <c r="CKL350" s="182"/>
      <c r="CKM350" s="182"/>
      <c r="CKN350" s="182"/>
      <c r="CKO350" s="182"/>
      <c r="CKP350" s="182"/>
      <c r="CKQ350" s="182"/>
      <c r="CKR350" s="182"/>
      <c r="CKS350" s="182"/>
      <c r="CKT350" s="182"/>
      <c r="CKU350" s="182"/>
      <c r="CKV350" s="182"/>
      <c r="CKW350" s="182"/>
      <c r="CKX350" s="182"/>
      <c r="CKY350" s="182"/>
      <c r="CKZ350" s="182"/>
      <c r="CLA350" s="182"/>
      <c r="CLB350" s="182"/>
      <c r="CLC350" s="182"/>
      <c r="CLD350" s="182"/>
      <c r="CLE350" s="182"/>
      <c r="CLF350" s="182"/>
      <c r="CLG350" s="182"/>
      <c r="CLH350" s="182"/>
      <c r="CLI350" s="182"/>
      <c r="CLJ350" s="182"/>
      <c r="CLK350" s="182"/>
      <c r="CLL350" s="182"/>
      <c r="CLM350" s="182"/>
      <c r="CLN350" s="182"/>
      <c r="CLO350" s="182"/>
      <c r="CLP350" s="182"/>
      <c r="CLQ350" s="182"/>
      <c r="CLR350" s="182"/>
      <c r="CLS350" s="182"/>
      <c r="CLT350" s="182"/>
      <c r="CLU350" s="182"/>
      <c r="CLV350" s="182"/>
      <c r="CLW350" s="182"/>
      <c r="CLX350" s="182"/>
      <c r="CLY350" s="182"/>
      <c r="CLZ350" s="182"/>
      <c r="CMA350" s="182"/>
      <c r="CMB350" s="182"/>
      <c r="CMC350" s="182"/>
      <c r="CMD350" s="182"/>
      <c r="CME350" s="182"/>
      <c r="CMF350" s="182"/>
      <c r="CMG350" s="182"/>
      <c r="CMH350" s="182"/>
      <c r="CMI350" s="182"/>
      <c r="CMJ350" s="182"/>
      <c r="CMK350" s="182"/>
      <c r="CML350" s="182"/>
      <c r="CMM350" s="182"/>
      <c r="CMN350" s="182"/>
      <c r="CMO350" s="182"/>
      <c r="CMP350" s="182"/>
      <c r="CMQ350" s="182"/>
      <c r="CMR350" s="182"/>
      <c r="CMS350" s="182"/>
      <c r="CMT350" s="182"/>
      <c r="CMU350" s="182"/>
      <c r="CMV350" s="182"/>
      <c r="CMW350" s="182"/>
      <c r="CMX350" s="182"/>
      <c r="CMY350" s="182"/>
      <c r="CMZ350" s="182"/>
      <c r="CNA350" s="182"/>
      <c r="CNB350" s="182"/>
      <c r="CNC350" s="182"/>
      <c r="CND350" s="182"/>
      <c r="CNE350" s="182"/>
      <c r="CNF350" s="182"/>
      <c r="CNG350" s="182"/>
      <c r="CNH350" s="182"/>
      <c r="CNI350" s="182"/>
      <c r="CNJ350" s="182"/>
      <c r="CNK350" s="182"/>
      <c r="CNL350" s="182"/>
      <c r="CNM350" s="182"/>
      <c r="CNN350" s="182"/>
      <c r="CNO350" s="182"/>
      <c r="CNP350" s="182"/>
      <c r="CNQ350" s="182"/>
      <c r="CNR350" s="182"/>
      <c r="CNS350" s="182"/>
      <c r="CNT350" s="182"/>
      <c r="CNU350" s="182"/>
      <c r="CNV350" s="182"/>
      <c r="CNW350" s="182"/>
      <c r="CNX350" s="182"/>
      <c r="CNY350" s="182"/>
      <c r="CNZ350" s="182"/>
      <c r="COA350" s="182"/>
      <c r="COB350" s="182"/>
      <c r="COC350" s="182"/>
      <c r="COD350" s="182"/>
      <c r="COE350" s="182"/>
      <c r="COF350" s="182"/>
      <c r="COG350" s="182"/>
      <c r="COH350" s="182"/>
      <c r="COI350" s="182"/>
      <c r="COJ350" s="182"/>
      <c r="COK350" s="182"/>
      <c r="COL350" s="182"/>
      <c r="COM350" s="182"/>
      <c r="CON350" s="182"/>
      <c r="COO350" s="182"/>
      <c r="COP350" s="182"/>
      <c r="COQ350" s="182"/>
      <c r="COR350" s="182"/>
      <c r="COS350" s="182"/>
      <c r="COT350" s="182"/>
      <c r="COU350" s="182"/>
      <c r="COV350" s="182"/>
      <c r="COW350" s="182"/>
      <c r="COX350" s="182"/>
      <c r="COY350" s="182"/>
      <c r="COZ350" s="182"/>
      <c r="CPA350" s="182"/>
      <c r="CPB350" s="182"/>
      <c r="CPC350" s="182"/>
      <c r="CPD350" s="182"/>
      <c r="CPE350" s="182"/>
      <c r="CPF350" s="182"/>
      <c r="CPG350" s="182"/>
      <c r="CPH350" s="182"/>
      <c r="CPI350" s="182"/>
      <c r="CPJ350" s="182"/>
      <c r="CPK350" s="182"/>
      <c r="CPL350" s="182"/>
      <c r="CPM350" s="182"/>
      <c r="CPN350" s="182"/>
      <c r="CPO350" s="182"/>
      <c r="CPP350" s="182"/>
      <c r="CPQ350" s="182"/>
      <c r="CPR350" s="182"/>
      <c r="CPS350" s="182"/>
      <c r="CPT350" s="182"/>
      <c r="CPU350" s="182"/>
      <c r="CPV350" s="182"/>
      <c r="CPW350" s="182"/>
      <c r="CPX350" s="182"/>
      <c r="CPY350" s="182"/>
      <c r="CPZ350" s="182"/>
      <c r="CQA350" s="182"/>
      <c r="CQB350" s="182"/>
      <c r="CQC350" s="182"/>
      <c r="CQD350" s="182"/>
      <c r="CQE350" s="182"/>
      <c r="CQF350" s="182"/>
      <c r="CQG350" s="182"/>
      <c r="CQH350" s="182"/>
      <c r="CQI350" s="182"/>
      <c r="CQJ350" s="182"/>
      <c r="CQK350" s="182"/>
      <c r="CQL350" s="182"/>
      <c r="CQM350" s="182"/>
      <c r="CQN350" s="182"/>
      <c r="CQO350" s="182"/>
      <c r="CQP350" s="182"/>
      <c r="CQQ350" s="182"/>
      <c r="CQR350" s="182"/>
      <c r="CQS350" s="182"/>
      <c r="CQT350" s="182"/>
      <c r="CQU350" s="182"/>
      <c r="CQV350" s="182"/>
      <c r="CQW350" s="182"/>
      <c r="CQX350" s="182"/>
      <c r="CQY350" s="182"/>
      <c r="CQZ350" s="182"/>
      <c r="CRA350" s="182"/>
      <c r="CRB350" s="182"/>
      <c r="CRC350" s="182"/>
      <c r="CRD350" s="182"/>
      <c r="CRE350" s="182"/>
      <c r="CRF350" s="182"/>
      <c r="CRG350" s="182"/>
      <c r="CRH350" s="182"/>
      <c r="CRI350" s="182"/>
      <c r="CRJ350" s="182"/>
      <c r="CRK350" s="182"/>
      <c r="CRL350" s="182"/>
      <c r="CRM350" s="182"/>
      <c r="CRN350" s="182"/>
      <c r="CRO350" s="182"/>
      <c r="CRP350" s="182"/>
      <c r="CRQ350" s="182"/>
      <c r="CRR350" s="182"/>
      <c r="CRS350" s="182"/>
      <c r="CRT350" s="182"/>
      <c r="CRU350" s="182"/>
      <c r="CRV350" s="182"/>
      <c r="CRW350" s="182"/>
      <c r="CRX350" s="182"/>
      <c r="CRY350" s="182"/>
      <c r="CRZ350" s="182"/>
      <c r="CSA350" s="182"/>
      <c r="CSB350" s="182"/>
      <c r="CSC350" s="182"/>
      <c r="CSD350" s="182"/>
      <c r="CSE350" s="182"/>
      <c r="CSF350" s="182"/>
      <c r="CSG350" s="182"/>
      <c r="CSH350" s="182"/>
      <c r="CSI350" s="182"/>
      <c r="CSJ350" s="182"/>
      <c r="CSK350" s="182"/>
      <c r="CSL350" s="182"/>
      <c r="CSM350" s="182"/>
      <c r="CSN350" s="182"/>
      <c r="CSO350" s="182"/>
      <c r="CSP350" s="182"/>
      <c r="CSQ350" s="182"/>
      <c r="CSR350" s="182"/>
      <c r="CSS350" s="182"/>
      <c r="CST350" s="182"/>
      <c r="CSU350" s="182"/>
      <c r="CSV350" s="182"/>
      <c r="CSW350" s="182"/>
      <c r="CSX350" s="182"/>
      <c r="CSY350" s="182"/>
      <c r="CSZ350" s="182"/>
      <c r="CTA350" s="182"/>
      <c r="CTB350" s="182"/>
      <c r="CTC350" s="182"/>
      <c r="CTD350" s="182"/>
      <c r="CTE350" s="182"/>
      <c r="CTF350" s="182"/>
      <c r="CTG350" s="182"/>
      <c r="CTH350" s="182"/>
      <c r="CTI350" s="182"/>
      <c r="CTJ350" s="182"/>
      <c r="CTK350" s="182"/>
      <c r="CTL350" s="182"/>
      <c r="CTM350" s="182"/>
      <c r="CTN350" s="182"/>
      <c r="CTO350" s="182"/>
      <c r="CTP350" s="182"/>
      <c r="CTQ350" s="182"/>
      <c r="CTR350" s="182"/>
      <c r="CTS350" s="182"/>
      <c r="CTT350" s="182"/>
      <c r="CTU350" s="182"/>
      <c r="CTV350" s="182"/>
      <c r="CTW350" s="182"/>
      <c r="CTX350" s="182"/>
      <c r="CTY350" s="182"/>
      <c r="CTZ350" s="182"/>
      <c r="CUA350" s="182"/>
      <c r="CUB350" s="182"/>
      <c r="CUC350" s="182"/>
      <c r="CUD350" s="182"/>
      <c r="CUE350" s="182"/>
      <c r="CUF350" s="182"/>
      <c r="CUG350" s="182"/>
      <c r="CUH350" s="182"/>
      <c r="CUI350" s="182"/>
      <c r="CUJ350" s="182"/>
      <c r="CUK350" s="182"/>
      <c r="CUL350" s="182"/>
      <c r="CUM350" s="182"/>
      <c r="CUN350" s="182"/>
      <c r="CUO350" s="182"/>
      <c r="CUP350" s="182"/>
      <c r="CUQ350" s="182"/>
      <c r="CUR350" s="182"/>
      <c r="CUS350" s="182"/>
      <c r="CUT350" s="182"/>
      <c r="CUU350" s="182"/>
      <c r="CUV350" s="182"/>
      <c r="CUW350" s="182"/>
      <c r="CUX350" s="182"/>
      <c r="CUY350" s="182"/>
      <c r="CUZ350" s="182"/>
      <c r="CVA350" s="182"/>
      <c r="CVB350" s="182"/>
      <c r="CVC350" s="182"/>
      <c r="CVD350" s="182"/>
      <c r="CVE350" s="182"/>
      <c r="CVF350" s="182"/>
      <c r="CVG350" s="182"/>
      <c r="CVH350" s="182"/>
      <c r="CVI350" s="182"/>
      <c r="CVJ350" s="182"/>
      <c r="CVK350" s="182"/>
      <c r="CVL350" s="182"/>
      <c r="CVM350" s="182"/>
      <c r="CVN350" s="182"/>
      <c r="CVO350" s="182"/>
      <c r="CVP350" s="182"/>
      <c r="CVQ350" s="182"/>
      <c r="CVR350" s="182"/>
      <c r="CVS350" s="182"/>
      <c r="CVT350" s="182"/>
      <c r="CVU350" s="182"/>
      <c r="CVV350" s="182"/>
      <c r="CVW350" s="182"/>
      <c r="CVX350" s="182"/>
      <c r="CVY350" s="182"/>
      <c r="CVZ350" s="182"/>
      <c r="CWA350" s="182"/>
      <c r="CWB350" s="182"/>
      <c r="CWC350" s="182"/>
      <c r="CWD350" s="182"/>
      <c r="CWE350" s="182"/>
      <c r="CWF350" s="182"/>
      <c r="CWG350" s="182"/>
      <c r="CWH350" s="182"/>
      <c r="CWI350" s="182"/>
      <c r="CWJ350" s="182"/>
      <c r="CWK350" s="182"/>
      <c r="CWL350" s="182"/>
      <c r="CWM350" s="182"/>
      <c r="CWN350" s="182"/>
      <c r="CWO350" s="182"/>
      <c r="CWP350" s="182"/>
      <c r="CWQ350" s="182"/>
      <c r="CWR350" s="182"/>
      <c r="CWS350" s="182"/>
      <c r="CWT350" s="182"/>
      <c r="CWU350" s="182"/>
      <c r="CWV350" s="182"/>
      <c r="CWW350" s="182"/>
      <c r="CWX350" s="182"/>
      <c r="CWY350" s="182"/>
      <c r="CWZ350" s="182"/>
      <c r="CXA350" s="182"/>
      <c r="CXB350" s="182"/>
      <c r="CXC350" s="182"/>
      <c r="CXD350" s="182"/>
      <c r="CXE350" s="182"/>
      <c r="CXF350" s="182"/>
      <c r="CXG350" s="182"/>
      <c r="CXH350" s="182"/>
      <c r="CXI350" s="182"/>
      <c r="CXJ350" s="182"/>
      <c r="CXK350" s="182"/>
      <c r="CXL350" s="182"/>
      <c r="CXM350" s="182"/>
      <c r="CXN350" s="182"/>
      <c r="CXO350" s="182"/>
      <c r="CXP350" s="182"/>
      <c r="CXQ350" s="182"/>
      <c r="CXR350" s="182"/>
      <c r="CXS350" s="182"/>
      <c r="CXT350" s="182"/>
      <c r="CXU350" s="182"/>
      <c r="CXV350" s="182"/>
      <c r="CXW350" s="182"/>
      <c r="CXX350" s="182"/>
      <c r="CXY350" s="182"/>
      <c r="CXZ350" s="182"/>
      <c r="CYA350" s="182"/>
      <c r="CYB350" s="182"/>
      <c r="CYC350" s="182"/>
      <c r="CYD350" s="182"/>
      <c r="CYE350" s="182"/>
      <c r="CYF350" s="182"/>
      <c r="CYG350" s="182"/>
      <c r="CYH350" s="182"/>
      <c r="CYI350" s="182"/>
      <c r="CYJ350" s="182"/>
      <c r="CYK350" s="182"/>
      <c r="CYL350" s="182"/>
      <c r="CYM350" s="182"/>
      <c r="CYN350" s="182"/>
      <c r="CYO350" s="182"/>
      <c r="CYP350" s="182"/>
      <c r="CYQ350" s="182"/>
      <c r="CYR350" s="182"/>
      <c r="CYS350" s="182"/>
      <c r="CYT350" s="182"/>
      <c r="CYU350" s="182"/>
      <c r="CYV350" s="182"/>
      <c r="CYW350" s="182"/>
      <c r="CYX350" s="182"/>
      <c r="CYY350" s="182"/>
      <c r="CYZ350" s="182"/>
      <c r="CZA350" s="182"/>
      <c r="CZB350" s="182"/>
      <c r="CZC350" s="182"/>
      <c r="CZD350" s="182"/>
      <c r="CZE350" s="182"/>
      <c r="CZF350" s="182"/>
      <c r="CZG350" s="182"/>
      <c r="CZH350" s="182"/>
      <c r="CZI350" s="182"/>
      <c r="CZJ350" s="182"/>
      <c r="CZK350" s="182"/>
      <c r="CZL350" s="182"/>
      <c r="CZM350" s="182"/>
      <c r="CZN350" s="182"/>
      <c r="CZO350" s="182"/>
      <c r="CZP350" s="182"/>
      <c r="CZQ350" s="182"/>
      <c r="CZR350" s="182"/>
      <c r="CZS350" s="182"/>
      <c r="CZT350" s="182"/>
      <c r="CZU350" s="182"/>
      <c r="CZV350" s="182"/>
      <c r="CZW350" s="182"/>
      <c r="CZX350" s="182"/>
      <c r="CZY350" s="182"/>
      <c r="CZZ350" s="182"/>
      <c r="DAA350" s="182"/>
      <c r="DAB350" s="182"/>
      <c r="DAC350" s="182"/>
      <c r="DAD350" s="182"/>
      <c r="DAE350" s="182"/>
      <c r="DAF350" s="182"/>
      <c r="DAG350" s="182"/>
      <c r="DAH350" s="182"/>
      <c r="DAI350" s="182"/>
      <c r="DAJ350" s="182"/>
      <c r="DAK350" s="182"/>
      <c r="DAL350" s="182"/>
      <c r="DAM350" s="182"/>
      <c r="DAN350" s="182"/>
      <c r="DAO350" s="182"/>
      <c r="DAP350" s="182"/>
      <c r="DAQ350" s="182"/>
      <c r="DAR350" s="182"/>
      <c r="DAS350" s="182"/>
      <c r="DAT350" s="182"/>
      <c r="DAU350" s="182"/>
      <c r="DAV350" s="182"/>
      <c r="DAW350" s="182"/>
      <c r="DAX350" s="182"/>
      <c r="DAY350" s="182"/>
      <c r="DAZ350" s="182"/>
      <c r="DBA350" s="182"/>
      <c r="DBB350" s="182"/>
      <c r="DBC350" s="182"/>
      <c r="DBD350" s="182"/>
      <c r="DBE350" s="182"/>
      <c r="DBF350" s="182"/>
      <c r="DBG350" s="182"/>
      <c r="DBH350" s="182"/>
      <c r="DBI350" s="182"/>
      <c r="DBJ350" s="182"/>
      <c r="DBK350" s="182"/>
      <c r="DBL350" s="182"/>
      <c r="DBM350" s="182"/>
      <c r="DBN350" s="182"/>
      <c r="DBO350" s="182"/>
      <c r="DBP350" s="182"/>
      <c r="DBQ350" s="182"/>
      <c r="DBR350" s="182"/>
      <c r="DBS350" s="182"/>
      <c r="DBT350" s="182"/>
      <c r="DBU350" s="182"/>
      <c r="DBV350" s="182"/>
      <c r="DBW350" s="182"/>
      <c r="DBX350" s="182"/>
      <c r="DBY350" s="182"/>
      <c r="DBZ350" s="182"/>
      <c r="DCA350" s="182"/>
      <c r="DCB350" s="182"/>
      <c r="DCC350" s="182"/>
      <c r="DCD350" s="182"/>
      <c r="DCE350" s="182"/>
      <c r="DCF350" s="182"/>
      <c r="DCG350" s="182"/>
      <c r="DCH350" s="182"/>
      <c r="DCI350" s="182"/>
      <c r="DCJ350" s="182"/>
      <c r="DCK350" s="182"/>
      <c r="DCL350" s="182"/>
      <c r="DCM350" s="182"/>
      <c r="DCN350" s="182"/>
      <c r="DCO350" s="182"/>
      <c r="DCP350" s="182"/>
      <c r="DCQ350" s="182"/>
      <c r="DCR350" s="182"/>
      <c r="DCS350" s="182"/>
      <c r="DCT350" s="182"/>
      <c r="DCU350" s="182"/>
      <c r="DCV350" s="182"/>
      <c r="DCW350" s="182"/>
      <c r="DCX350" s="182"/>
      <c r="DCY350" s="182"/>
      <c r="DCZ350" s="182"/>
      <c r="DDA350" s="182"/>
      <c r="DDB350" s="182"/>
      <c r="DDC350" s="182"/>
      <c r="DDD350" s="182"/>
      <c r="DDE350" s="182"/>
      <c r="DDF350" s="182"/>
      <c r="DDG350" s="182"/>
      <c r="DDH350" s="182"/>
      <c r="DDI350" s="182"/>
      <c r="DDJ350" s="182"/>
      <c r="DDK350" s="182"/>
      <c r="DDL350" s="182"/>
      <c r="DDM350" s="182"/>
      <c r="DDN350" s="182"/>
      <c r="DDO350" s="182"/>
      <c r="DDP350" s="182"/>
      <c r="DDQ350" s="182"/>
      <c r="DDR350" s="182"/>
      <c r="DDS350" s="182"/>
      <c r="DDT350" s="182"/>
      <c r="DDU350" s="182"/>
      <c r="DDV350" s="182"/>
      <c r="DDW350" s="182"/>
      <c r="DDX350" s="182"/>
      <c r="DDY350" s="182"/>
      <c r="DDZ350" s="182"/>
      <c r="DEA350" s="182"/>
      <c r="DEB350" s="182"/>
      <c r="DEC350" s="182"/>
      <c r="DED350" s="182"/>
      <c r="DEE350" s="182"/>
      <c r="DEF350" s="182"/>
      <c r="DEG350" s="182"/>
      <c r="DEH350" s="182"/>
      <c r="DEI350" s="182"/>
      <c r="DEJ350" s="182"/>
      <c r="DEK350" s="182"/>
      <c r="DEL350" s="182"/>
      <c r="DEM350" s="182"/>
      <c r="DEN350" s="182"/>
      <c r="DEO350" s="182"/>
      <c r="DEP350" s="182"/>
      <c r="DEQ350" s="182"/>
      <c r="DER350" s="182"/>
      <c r="DES350" s="182"/>
      <c r="DET350" s="182"/>
      <c r="DEU350" s="182"/>
      <c r="DEV350" s="182"/>
      <c r="DEW350" s="182"/>
      <c r="DEX350" s="182"/>
      <c r="DEY350" s="182"/>
      <c r="DEZ350" s="182"/>
      <c r="DFA350" s="182"/>
      <c r="DFB350" s="182"/>
      <c r="DFC350" s="182"/>
      <c r="DFD350" s="182"/>
      <c r="DFE350" s="182"/>
      <c r="DFF350" s="182"/>
      <c r="DFG350" s="182"/>
      <c r="DFH350" s="182"/>
      <c r="DFI350" s="182"/>
      <c r="DFJ350" s="182"/>
      <c r="DFK350" s="182"/>
      <c r="DFL350" s="182"/>
      <c r="DFM350" s="182"/>
      <c r="DFN350" s="182"/>
      <c r="DFO350" s="182"/>
      <c r="DFP350" s="182"/>
      <c r="DFQ350" s="182"/>
      <c r="DFR350" s="182"/>
      <c r="DFS350" s="182"/>
      <c r="DFT350" s="182"/>
      <c r="DFU350" s="182"/>
      <c r="DFV350" s="182"/>
      <c r="DFW350" s="182"/>
      <c r="DFX350" s="182"/>
      <c r="DFY350" s="182"/>
      <c r="DFZ350" s="182"/>
      <c r="DGA350" s="182"/>
      <c r="DGB350" s="182"/>
      <c r="DGC350" s="182"/>
      <c r="DGD350" s="182"/>
      <c r="DGE350" s="182"/>
      <c r="DGF350" s="182"/>
      <c r="DGG350" s="182"/>
      <c r="DGH350" s="182"/>
      <c r="DGI350" s="182"/>
      <c r="DGJ350" s="182"/>
      <c r="DGK350" s="182"/>
      <c r="DGL350" s="182"/>
      <c r="DGM350" s="182"/>
      <c r="DGN350" s="182"/>
      <c r="DGO350" s="182"/>
      <c r="DGP350" s="182"/>
      <c r="DGQ350" s="182"/>
      <c r="DGR350" s="182"/>
      <c r="DGS350" s="182"/>
      <c r="DGT350" s="182"/>
      <c r="DGU350" s="182"/>
      <c r="DGV350" s="182"/>
      <c r="DGW350" s="182"/>
      <c r="DGX350" s="182"/>
      <c r="DGY350" s="182"/>
      <c r="DGZ350" s="182"/>
      <c r="DHA350" s="182"/>
      <c r="DHB350" s="182"/>
      <c r="DHC350" s="182"/>
      <c r="DHD350" s="182"/>
      <c r="DHE350" s="182"/>
      <c r="DHF350" s="182"/>
      <c r="DHG350" s="182"/>
      <c r="DHH350" s="182"/>
      <c r="DHI350" s="182"/>
      <c r="DHJ350" s="182"/>
      <c r="DHK350" s="182"/>
      <c r="DHL350" s="182"/>
      <c r="DHM350" s="182"/>
      <c r="DHN350" s="182"/>
      <c r="DHO350" s="182"/>
      <c r="DHP350" s="182"/>
      <c r="DHQ350" s="182"/>
      <c r="DHR350" s="182"/>
      <c r="DHS350" s="182"/>
      <c r="DHT350" s="182"/>
      <c r="DHU350" s="182"/>
      <c r="DHV350" s="182"/>
      <c r="DHW350" s="182"/>
      <c r="DHX350" s="182"/>
      <c r="DHY350" s="182"/>
      <c r="DHZ350" s="182"/>
      <c r="DIA350" s="182"/>
      <c r="DIB350" s="182"/>
      <c r="DIC350" s="182"/>
      <c r="DID350" s="182"/>
      <c r="DIE350" s="182"/>
      <c r="DIF350" s="182"/>
      <c r="DIG350" s="182"/>
      <c r="DIH350" s="182"/>
      <c r="DII350" s="182"/>
      <c r="DIJ350" s="182"/>
      <c r="DIK350" s="182"/>
      <c r="DIL350" s="182"/>
      <c r="DIM350" s="182"/>
      <c r="DIN350" s="182"/>
      <c r="DIO350" s="182"/>
      <c r="DIP350" s="182"/>
      <c r="DIQ350" s="182"/>
      <c r="DIR350" s="182"/>
      <c r="DIS350" s="182"/>
      <c r="DIT350" s="182"/>
      <c r="DIU350" s="182"/>
      <c r="DIV350" s="182"/>
      <c r="DIW350" s="182"/>
      <c r="DIX350" s="182"/>
      <c r="DIY350" s="182"/>
      <c r="DIZ350" s="182"/>
      <c r="DJA350" s="182"/>
      <c r="DJB350" s="182"/>
      <c r="DJC350" s="182"/>
      <c r="DJD350" s="182"/>
      <c r="DJE350" s="182"/>
      <c r="DJF350" s="182"/>
      <c r="DJG350" s="182"/>
      <c r="DJH350" s="182"/>
      <c r="DJI350" s="182"/>
      <c r="DJJ350" s="182"/>
      <c r="DJK350" s="182"/>
      <c r="DJL350" s="182"/>
      <c r="DJM350" s="182"/>
      <c r="DJN350" s="182"/>
      <c r="DJO350" s="182"/>
      <c r="DJP350" s="182"/>
      <c r="DJQ350" s="182"/>
      <c r="DJR350" s="182"/>
      <c r="DJS350" s="182"/>
      <c r="DJT350" s="182"/>
      <c r="DJU350" s="182"/>
      <c r="DJV350" s="182"/>
      <c r="DJW350" s="182"/>
      <c r="DJX350" s="182"/>
      <c r="DJY350" s="182"/>
      <c r="DJZ350" s="182"/>
      <c r="DKA350" s="182"/>
      <c r="DKB350" s="182"/>
      <c r="DKC350" s="182"/>
      <c r="DKD350" s="182"/>
      <c r="DKE350" s="182"/>
      <c r="DKF350" s="182"/>
      <c r="DKG350" s="182"/>
      <c r="DKH350" s="182"/>
      <c r="DKI350" s="182"/>
      <c r="DKJ350" s="182"/>
      <c r="DKK350" s="182"/>
      <c r="DKL350" s="182"/>
      <c r="DKM350" s="182"/>
      <c r="DKN350" s="182"/>
      <c r="DKO350" s="182"/>
      <c r="DKP350" s="182"/>
      <c r="DKQ350" s="182"/>
      <c r="DKR350" s="182"/>
      <c r="DKS350" s="182"/>
      <c r="DKT350" s="182"/>
      <c r="DKU350" s="182"/>
      <c r="DKV350" s="182"/>
      <c r="DKW350" s="182"/>
      <c r="DKX350" s="182"/>
      <c r="DKY350" s="182"/>
      <c r="DKZ350" s="182"/>
      <c r="DLA350" s="182"/>
      <c r="DLB350" s="182"/>
      <c r="DLC350" s="182"/>
      <c r="DLD350" s="182"/>
      <c r="DLE350" s="182"/>
      <c r="DLF350" s="182"/>
      <c r="DLG350" s="182"/>
      <c r="DLH350" s="182"/>
      <c r="DLI350" s="182"/>
      <c r="DLJ350" s="182"/>
      <c r="DLK350" s="182"/>
      <c r="DLL350" s="182"/>
      <c r="DLM350" s="182"/>
      <c r="DLN350" s="182"/>
      <c r="DLO350" s="182"/>
      <c r="DLP350" s="182"/>
      <c r="DLQ350" s="182"/>
      <c r="DLR350" s="182"/>
      <c r="DLS350" s="182"/>
      <c r="DLT350" s="182"/>
      <c r="DLU350" s="182"/>
      <c r="DLV350" s="182"/>
      <c r="DLW350" s="182"/>
      <c r="DLX350" s="182"/>
      <c r="DLY350" s="182"/>
      <c r="DLZ350" s="182"/>
      <c r="DMA350" s="182"/>
      <c r="DMB350" s="182"/>
      <c r="DMC350" s="182"/>
      <c r="DMD350" s="182"/>
      <c r="DME350" s="182"/>
      <c r="DMF350" s="182"/>
      <c r="DMG350" s="182"/>
      <c r="DMH350" s="182"/>
      <c r="DMI350" s="182"/>
      <c r="DMJ350" s="182"/>
      <c r="DMK350" s="182"/>
      <c r="DML350" s="182"/>
      <c r="DMM350" s="182"/>
      <c r="DMN350" s="182"/>
      <c r="DMO350" s="182"/>
      <c r="DMP350" s="182"/>
      <c r="DMQ350" s="182"/>
      <c r="DMR350" s="182"/>
      <c r="DMS350" s="182"/>
      <c r="DMT350" s="182"/>
      <c r="DMU350" s="182"/>
      <c r="DMV350" s="182"/>
      <c r="DMW350" s="182"/>
      <c r="DMX350" s="182"/>
      <c r="DMY350" s="182"/>
      <c r="DMZ350" s="182"/>
      <c r="DNA350" s="182"/>
      <c r="DNB350" s="182"/>
      <c r="DNC350" s="182"/>
      <c r="DND350" s="182"/>
      <c r="DNE350" s="182"/>
      <c r="DNF350" s="182"/>
      <c r="DNG350" s="182"/>
      <c r="DNH350" s="182"/>
      <c r="DNI350" s="182"/>
      <c r="DNJ350" s="182"/>
      <c r="DNK350" s="182"/>
      <c r="DNL350" s="182"/>
      <c r="DNM350" s="182"/>
      <c r="DNN350" s="182"/>
      <c r="DNO350" s="182"/>
      <c r="DNP350" s="182"/>
      <c r="DNQ350" s="182"/>
      <c r="DNR350" s="182"/>
      <c r="DNS350" s="182"/>
      <c r="DNT350" s="182"/>
      <c r="DNU350" s="182"/>
      <c r="DNV350" s="182"/>
      <c r="DNW350" s="182"/>
      <c r="DNX350" s="182"/>
      <c r="DNY350" s="182"/>
      <c r="DNZ350" s="182"/>
      <c r="DOA350" s="182"/>
      <c r="DOB350" s="182"/>
      <c r="DOC350" s="182"/>
      <c r="DOD350" s="182"/>
      <c r="DOE350" s="182"/>
      <c r="DOF350" s="182"/>
      <c r="DOG350" s="182"/>
      <c r="DOH350" s="182"/>
      <c r="DOI350" s="182"/>
      <c r="DOJ350" s="182"/>
      <c r="DOK350" s="182"/>
      <c r="DOL350" s="182"/>
      <c r="DOM350" s="182"/>
      <c r="DON350" s="182"/>
      <c r="DOO350" s="182"/>
      <c r="DOP350" s="182"/>
      <c r="DOQ350" s="182"/>
      <c r="DOR350" s="182"/>
      <c r="DOS350" s="182"/>
      <c r="DOT350" s="182"/>
      <c r="DOU350" s="182"/>
      <c r="DOV350" s="182"/>
      <c r="DOW350" s="182"/>
      <c r="DOX350" s="182"/>
      <c r="DOY350" s="182"/>
      <c r="DOZ350" s="182"/>
      <c r="DPA350" s="182"/>
      <c r="DPB350" s="182"/>
      <c r="DPC350" s="182"/>
      <c r="DPD350" s="182"/>
      <c r="DPE350" s="182"/>
      <c r="DPF350" s="182"/>
      <c r="DPG350" s="182"/>
      <c r="DPH350" s="182"/>
      <c r="DPI350" s="182"/>
      <c r="DPJ350" s="182"/>
      <c r="DPK350" s="182"/>
      <c r="DPL350" s="182"/>
      <c r="DPM350" s="182"/>
      <c r="DPN350" s="182"/>
      <c r="DPO350" s="182"/>
      <c r="DPP350" s="182"/>
      <c r="DPQ350" s="182"/>
      <c r="DPR350" s="182"/>
      <c r="DPS350" s="182"/>
      <c r="DPT350" s="182"/>
      <c r="DPU350" s="182"/>
      <c r="DPV350" s="182"/>
      <c r="DPW350" s="182"/>
      <c r="DPX350" s="182"/>
      <c r="DPY350" s="182"/>
      <c r="DPZ350" s="182"/>
      <c r="DQA350" s="182"/>
      <c r="DQB350" s="182"/>
      <c r="DQC350" s="182"/>
      <c r="DQD350" s="182"/>
      <c r="DQE350" s="182"/>
      <c r="DQF350" s="182"/>
      <c r="DQG350" s="182"/>
      <c r="DQH350" s="182"/>
      <c r="DQI350" s="182"/>
      <c r="DQJ350" s="182"/>
      <c r="DQK350" s="182"/>
      <c r="DQL350" s="182"/>
      <c r="DQM350" s="182"/>
      <c r="DQN350" s="182"/>
      <c r="DQO350" s="182"/>
      <c r="DQP350" s="182"/>
      <c r="DQQ350" s="182"/>
      <c r="DQR350" s="182"/>
      <c r="DQS350" s="182"/>
      <c r="DQT350" s="182"/>
      <c r="DQU350" s="182"/>
      <c r="DQV350" s="182"/>
      <c r="DQW350" s="182"/>
      <c r="DQX350" s="182"/>
      <c r="DQY350" s="182"/>
      <c r="DQZ350" s="182"/>
      <c r="DRA350" s="182"/>
      <c r="DRB350" s="182"/>
      <c r="DRC350" s="182"/>
      <c r="DRD350" s="182"/>
      <c r="DRE350" s="182"/>
      <c r="DRF350" s="182"/>
      <c r="DRG350" s="182"/>
      <c r="DRH350" s="182"/>
      <c r="DRI350" s="182"/>
      <c r="DRJ350" s="182"/>
      <c r="DRK350" s="182"/>
      <c r="DRL350" s="182"/>
      <c r="DRM350" s="182"/>
      <c r="DRN350" s="182"/>
      <c r="DRO350" s="182"/>
      <c r="DRP350" s="182"/>
      <c r="DRQ350" s="182"/>
      <c r="DRR350" s="182"/>
      <c r="DRS350" s="182"/>
      <c r="DRT350" s="182"/>
      <c r="DRU350" s="182"/>
      <c r="DRV350" s="182"/>
      <c r="DRW350" s="182"/>
      <c r="DRX350" s="182"/>
      <c r="DRY350" s="182"/>
      <c r="DRZ350" s="182"/>
      <c r="DSA350" s="182"/>
      <c r="DSB350" s="182"/>
      <c r="DSC350" s="182"/>
      <c r="DSD350" s="182"/>
      <c r="DSE350" s="182"/>
      <c r="DSF350" s="182"/>
      <c r="DSG350" s="182"/>
      <c r="DSH350" s="182"/>
      <c r="DSI350" s="182"/>
      <c r="DSJ350" s="182"/>
      <c r="DSK350" s="182"/>
      <c r="DSL350" s="182"/>
      <c r="DSM350" s="182"/>
      <c r="DSN350" s="182"/>
      <c r="DSO350" s="182"/>
      <c r="DSP350" s="182"/>
      <c r="DSQ350" s="182"/>
      <c r="DSR350" s="182"/>
      <c r="DSS350" s="182"/>
      <c r="DST350" s="182"/>
      <c r="DSU350" s="182"/>
      <c r="DSV350" s="182"/>
      <c r="DSW350" s="182"/>
      <c r="DSX350" s="182"/>
      <c r="DSY350" s="182"/>
      <c r="DSZ350" s="182"/>
      <c r="DTA350" s="182"/>
      <c r="DTB350" s="182"/>
      <c r="DTC350" s="182"/>
      <c r="DTD350" s="182"/>
      <c r="DTE350" s="182"/>
      <c r="DTF350" s="182"/>
      <c r="DTG350" s="182"/>
      <c r="DTH350" s="182"/>
      <c r="DTI350" s="182"/>
      <c r="DTJ350" s="182"/>
      <c r="DTK350" s="182"/>
      <c r="DTL350" s="182"/>
      <c r="DTM350" s="182"/>
      <c r="DTN350" s="182"/>
      <c r="DTO350" s="182"/>
      <c r="DTP350" s="182"/>
      <c r="DTQ350" s="182"/>
      <c r="DTR350" s="182"/>
      <c r="DTS350" s="182"/>
      <c r="DTT350" s="182"/>
      <c r="DTU350" s="182"/>
      <c r="DTV350" s="182"/>
      <c r="DTW350" s="182"/>
      <c r="DTX350" s="182"/>
      <c r="DTY350" s="182"/>
      <c r="DTZ350" s="182"/>
      <c r="DUA350" s="182"/>
      <c r="DUB350" s="182"/>
      <c r="DUC350" s="182"/>
      <c r="DUD350" s="182"/>
      <c r="DUE350" s="182"/>
      <c r="DUF350" s="182"/>
      <c r="DUG350" s="182"/>
      <c r="DUH350" s="182"/>
      <c r="DUI350" s="182"/>
      <c r="DUJ350" s="182"/>
      <c r="DUK350" s="182"/>
      <c r="DUL350" s="182"/>
      <c r="DUM350" s="182"/>
      <c r="DUN350" s="182"/>
      <c r="DUO350" s="182"/>
      <c r="DUP350" s="182"/>
      <c r="DUQ350" s="182"/>
      <c r="DUR350" s="182"/>
      <c r="DUS350" s="182"/>
      <c r="DUT350" s="182"/>
      <c r="DUU350" s="182"/>
      <c r="DUV350" s="182"/>
      <c r="DUW350" s="182"/>
      <c r="DUX350" s="182"/>
      <c r="DUY350" s="182"/>
      <c r="DUZ350" s="182"/>
      <c r="DVA350" s="182"/>
      <c r="DVB350" s="182"/>
      <c r="DVC350" s="182"/>
      <c r="DVD350" s="182"/>
      <c r="DVE350" s="182"/>
      <c r="DVF350" s="182"/>
      <c r="DVG350" s="182"/>
      <c r="DVH350" s="182"/>
      <c r="DVI350" s="182"/>
      <c r="DVJ350" s="182"/>
      <c r="DVK350" s="182"/>
      <c r="DVL350" s="182"/>
      <c r="DVM350" s="182"/>
      <c r="DVN350" s="182"/>
      <c r="DVO350" s="182"/>
      <c r="DVP350" s="182"/>
      <c r="DVQ350" s="182"/>
      <c r="DVR350" s="182"/>
      <c r="DVS350" s="182"/>
      <c r="DVT350" s="182"/>
      <c r="DVU350" s="182"/>
      <c r="DVV350" s="182"/>
      <c r="DVW350" s="182"/>
      <c r="DVX350" s="182"/>
      <c r="DVY350" s="182"/>
      <c r="DVZ350" s="182"/>
      <c r="DWA350" s="182"/>
      <c r="DWB350" s="182"/>
      <c r="DWC350" s="182"/>
      <c r="DWD350" s="182"/>
      <c r="DWE350" s="182"/>
      <c r="DWF350" s="182"/>
      <c r="DWG350" s="182"/>
      <c r="DWH350" s="182"/>
      <c r="DWI350" s="182"/>
      <c r="DWJ350" s="182"/>
      <c r="DWK350" s="182"/>
      <c r="DWL350" s="182"/>
      <c r="DWM350" s="182"/>
      <c r="DWN350" s="182"/>
      <c r="DWO350" s="182"/>
      <c r="DWP350" s="182"/>
      <c r="DWQ350" s="182"/>
      <c r="DWR350" s="182"/>
      <c r="DWS350" s="182"/>
      <c r="DWT350" s="182"/>
      <c r="DWU350" s="182"/>
      <c r="DWV350" s="182"/>
      <c r="DWW350" s="182"/>
      <c r="DWX350" s="182"/>
      <c r="DWY350" s="182"/>
      <c r="DWZ350" s="182"/>
      <c r="DXA350" s="182"/>
      <c r="DXB350" s="182"/>
      <c r="DXC350" s="182"/>
      <c r="DXD350" s="182"/>
      <c r="DXE350" s="182"/>
      <c r="DXF350" s="182"/>
      <c r="DXG350" s="182"/>
      <c r="DXH350" s="182"/>
      <c r="DXI350" s="182"/>
      <c r="DXJ350" s="182"/>
      <c r="DXK350" s="182"/>
      <c r="DXL350" s="182"/>
      <c r="DXM350" s="182"/>
      <c r="DXN350" s="182"/>
      <c r="DXO350" s="182"/>
      <c r="DXP350" s="182"/>
      <c r="DXQ350" s="182"/>
      <c r="DXR350" s="182"/>
      <c r="DXS350" s="182"/>
      <c r="DXT350" s="182"/>
      <c r="DXU350" s="182"/>
      <c r="DXV350" s="182"/>
      <c r="DXW350" s="182"/>
      <c r="DXX350" s="182"/>
      <c r="DXY350" s="182"/>
      <c r="DXZ350" s="182"/>
      <c r="DYA350" s="182"/>
      <c r="DYB350" s="182"/>
      <c r="DYC350" s="182"/>
      <c r="DYD350" s="182"/>
      <c r="DYE350" s="182"/>
      <c r="DYF350" s="182"/>
      <c r="DYG350" s="182"/>
      <c r="DYH350" s="182"/>
      <c r="DYI350" s="182"/>
      <c r="DYJ350" s="182"/>
      <c r="DYK350" s="182"/>
      <c r="DYL350" s="182"/>
      <c r="DYM350" s="182"/>
      <c r="DYN350" s="182"/>
      <c r="DYO350" s="182"/>
      <c r="DYP350" s="182"/>
      <c r="DYQ350" s="182"/>
      <c r="DYR350" s="182"/>
      <c r="DYS350" s="182"/>
      <c r="DYT350" s="182"/>
      <c r="DYU350" s="182"/>
      <c r="DYV350" s="182"/>
      <c r="DYW350" s="182"/>
      <c r="DYX350" s="182"/>
      <c r="DYY350" s="182"/>
      <c r="DYZ350" s="182"/>
      <c r="DZA350" s="182"/>
      <c r="DZB350" s="182"/>
      <c r="DZC350" s="182"/>
      <c r="DZD350" s="182"/>
      <c r="DZE350" s="182"/>
      <c r="DZF350" s="182"/>
      <c r="DZG350" s="182"/>
      <c r="DZH350" s="182"/>
      <c r="DZI350" s="182"/>
      <c r="DZJ350" s="182"/>
      <c r="DZK350" s="182"/>
      <c r="DZL350" s="182"/>
      <c r="DZM350" s="182"/>
      <c r="DZN350" s="182"/>
      <c r="DZO350" s="182"/>
      <c r="DZP350" s="182"/>
      <c r="DZQ350" s="182"/>
      <c r="DZR350" s="182"/>
      <c r="DZS350" s="182"/>
      <c r="DZT350" s="182"/>
      <c r="DZU350" s="182"/>
      <c r="DZV350" s="182"/>
      <c r="DZW350" s="182"/>
      <c r="DZX350" s="182"/>
      <c r="DZY350" s="182"/>
      <c r="DZZ350" s="182"/>
      <c r="EAA350" s="182"/>
      <c r="EAB350" s="182"/>
      <c r="EAC350" s="182"/>
      <c r="EAD350" s="182"/>
      <c r="EAE350" s="182"/>
      <c r="EAF350" s="182"/>
      <c r="EAG350" s="182"/>
      <c r="EAH350" s="182"/>
      <c r="EAI350" s="182"/>
      <c r="EAJ350" s="182"/>
      <c r="EAK350" s="182"/>
      <c r="EAL350" s="182"/>
      <c r="EAM350" s="182"/>
      <c r="EAN350" s="182"/>
      <c r="EAO350" s="182"/>
      <c r="EAP350" s="182"/>
      <c r="EAQ350" s="182"/>
      <c r="EAR350" s="182"/>
      <c r="EAS350" s="182"/>
      <c r="EAT350" s="182"/>
      <c r="EAU350" s="182"/>
      <c r="EAV350" s="182"/>
      <c r="EAW350" s="182"/>
      <c r="EAX350" s="182"/>
      <c r="EAY350" s="182"/>
      <c r="EAZ350" s="182"/>
      <c r="EBA350" s="182"/>
      <c r="EBB350" s="182"/>
      <c r="EBC350" s="182"/>
      <c r="EBD350" s="182"/>
      <c r="EBE350" s="182"/>
      <c r="EBF350" s="182"/>
      <c r="EBG350" s="182"/>
      <c r="EBH350" s="182"/>
      <c r="EBI350" s="182"/>
      <c r="EBJ350" s="182"/>
      <c r="EBK350" s="182"/>
      <c r="EBL350" s="182"/>
      <c r="EBM350" s="182"/>
      <c r="EBN350" s="182"/>
      <c r="EBO350" s="182"/>
      <c r="EBP350" s="182"/>
      <c r="EBQ350" s="182"/>
      <c r="EBR350" s="182"/>
      <c r="EBS350" s="182"/>
      <c r="EBT350" s="182"/>
      <c r="EBU350" s="182"/>
      <c r="EBV350" s="182"/>
      <c r="EBW350" s="182"/>
      <c r="EBX350" s="182"/>
      <c r="EBY350" s="182"/>
      <c r="EBZ350" s="182"/>
      <c r="ECA350" s="182"/>
      <c r="ECB350" s="182"/>
      <c r="ECC350" s="182"/>
      <c r="ECD350" s="182"/>
      <c r="ECE350" s="182"/>
      <c r="ECF350" s="182"/>
      <c r="ECG350" s="182"/>
      <c r="ECH350" s="182"/>
      <c r="ECI350" s="182"/>
      <c r="ECJ350" s="182"/>
      <c r="ECK350" s="182"/>
      <c r="ECL350" s="182"/>
      <c r="ECM350" s="182"/>
      <c r="ECN350" s="182"/>
      <c r="ECO350" s="182"/>
      <c r="ECP350" s="182"/>
      <c r="ECQ350" s="182"/>
      <c r="ECR350" s="182"/>
      <c r="ECS350" s="182"/>
      <c r="ECT350" s="182"/>
      <c r="ECU350" s="182"/>
      <c r="ECV350" s="182"/>
      <c r="ECW350" s="182"/>
      <c r="ECX350" s="182"/>
      <c r="ECY350" s="182"/>
      <c r="ECZ350" s="182"/>
      <c r="EDA350" s="182"/>
      <c r="EDB350" s="182"/>
      <c r="EDC350" s="182"/>
      <c r="EDD350" s="182"/>
      <c r="EDE350" s="182"/>
      <c r="EDF350" s="182"/>
      <c r="EDG350" s="182"/>
      <c r="EDH350" s="182"/>
      <c r="EDI350" s="182"/>
      <c r="EDJ350" s="182"/>
      <c r="EDK350" s="182"/>
      <c r="EDL350" s="182"/>
      <c r="EDM350" s="182"/>
      <c r="EDN350" s="182"/>
      <c r="EDO350" s="182"/>
      <c r="EDP350" s="182"/>
      <c r="EDQ350" s="182"/>
      <c r="EDR350" s="182"/>
      <c r="EDS350" s="182"/>
      <c r="EDT350" s="182"/>
      <c r="EDU350" s="182"/>
      <c r="EDV350" s="182"/>
      <c r="EDW350" s="182"/>
      <c r="EDX350" s="182"/>
      <c r="EDY350" s="182"/>
      <c r="EDZ350" s="182"/>
      <c r="EEA350" s="182"/>
      <c r="EEB350" s="182"/>
      <c r="EEC350" s="182"/>
      <c r="EED350" s="182"/>
      <c r="EEE350" s="182"/>
      <c r="EEF350" s="182"/>
      <c r="EEG350" s="182"/>
      <c r="EEH350" s="182"/>
      <c r="EEI350" s="182"/>
      <c r="EEJ350" s="182"/>
      <c r="EEK350" s="182"/>
      <c r="EEL350" s="182"/>
      <c r="EEM350" s="182"/>
      <c r="EEN350" s="182"/>
      <c r="EEO350" s="182"/>
      <c r="EEP350" s="182"/>
      <c r="EEQ350" s="182"/>
      <c r="EER350" s="182"/>
      <c r="EES350" s="182"/>
      <c r="EET350" s="182"/>
      <c r="EEU350" s="182"/>
      <c r="EEV350" s="182"/>
      <c r="EEW350" s="182"/>
      <c r="EEX350" s="182"/>
      <c r="EEY350" s="182"/>
      <c r="EEZ350" s="182"/>
      <c r="EFA350" s="182"/>
      <c r="EFB350" s="182"/>
      <c r="EFC350" s="182"/>
      <c r="EFD350" s="182"/>
      <c r="EFE350" s="182"/>
      <c r="EFF350" s="182"/>
      <c r="EFG350" s="182"/>
      <c r="EFH350" s="182"/>
      <c r="EFI350" s="182"/>
      <c r="EFJ350" s="182"/>
      <c r="EFK350" s="182"/>
      <c r="EFL350" s="182"/>
      <c r="EFM350" s="182"/>
      <c r="EFN350" s="182"/>
      <c r="EFO350" s="182"/>
      <c r="EFP350" s="182"/>
      <c r="EFQ350" s="182"/>
      <c r="EFR350" s="182"/>
      <c r="EFS350" s="182"/>
      <c r="EFT350" s="182"/>
      <c r="EFU350" s="182"/>
      <c r="EFV350" s="182"/>
      <c r="EFW350" s="182"/>
      <c r="EFX350" s="182"/>
      <c r="EFY350" s="182"/>
      <c r="EFZ350" s="182"/>
      <c r="EGA350" s="182"/>
      <c r="EGB350" s="182"/>
      <c r="EGC350" s="182"/>
      <c r="EGD350" s="182"/>
      <c r="EGE350" s="182"/>
      <c r="EGF350" s="182"/>
      <c r="EGG350" s="182"/>
      <c r="EGH350" s="182"/>
      <c r="EGI350" s="182"/>
      <c r="EGJ350" s="182"/>
      <c r="EGK350" s="182"/>
      <c r="EGL350" s="182"/>
      <c r="EGM350" s="182"/>
      <c r="EGN350" s="182"/>
      <c r="EGO350" s="182"/>
      <c r="EGP350" s="182"/>
      <c r="EGQ350" s="182"/>
      <c r="EGR350" s="182"/>
      <c r="EGS350" s="182"/>
      <c r="EGT350" s="182"/>
      <c r="EGU350" s="182"/>
      <c r="EGV350" s="182"/>
      <c r="EGW350" s="182"/>
      <c r="EGX350" s="182"/>
      <c r="EGY350" s="182"/>
      <c r="EGZ350" s="182"/>
      <c r="EHA350" s="182"/>
      <c r="EHB350" s="182"/>
      <c r="EHC350" s="182"/>
      <c r="EHD350" s="182"/>
      <c r="EHE350" s="182"/>
      <c r="EHF350" s="182"/>
      <c r="EHG350" s="182"/>
      <c r="EHH350" s="182"/>
      <c r="EHI350" s="182"/>
      <c r="EHJ350" s="182"/>
      <c r="EHK350" s="182"/>
      <c r="EHL350" s="182"/>
      <c r="EHM350" s="182"/>
      <c r="EHN350" s="182"/>
      <c r="EHO350" s="182"/>
      <c r="EHP350" s="182"/>
      <c r="EHQ350" s="182"/>
      <c r="EHR350" s="182"/>
      <c r="EHS350" s="182"/>
      <c r="EHT350" s="182"/>
      <c r="EHU350" s="182"/>
      <c r="EHV350" s="182"/>
      <c r="EHW350" s="182"/>
      <c r="EHX350" s="182"/>
      <c r="EHY350" s="182"/>
      <c r="EHZ350" s="182"/>
      <c r="EIA350" s="182"/>
      <c r="EIB350" s="182"/>
      <c r="EIC350" s="182"/>
      <c r="EID350" s="182"/>
      <c r="EIE350" s="182"/>
      <c r="EIF350" s="182"/>
      <c r="EIG350" s="182"/>
      <c r="EIH350" s="182"/>
      <c r="EII350" s="182"/>
      <c r="EIJ350" s="182"/>
      <c r="EIK350" s="182"/>
      <c r="EIL350" s="182"/>
      <c r="EIM350" s="182"/>
      <c r="EIN350" s="182"/>
      <c r="EIO350" s="182"/>
      <c r="EIP350" s="182"/>
      <c r="EIQ350" s="182"/>
      <c r="EIR350" s="182"/>
      <c r="EIS350" s="182"/>
      <c r="EIT350" s="182"/>
      <c r="EIU350" s="182"/>
      <c r="EIV350" s="182"/>
      <c r="EIW350" s="182"/>
      <c r="EIX350" s="182"/>
      <c r="EIY350" s="182"/>
      <c r="EIZ350" s="182"/>
      <c r="EJA350" s="182"/>
      <c r="EJB350" s="182"/>
      <c r="EJC350" s="182"/>
      <c r="EJD350" s="182"/>
      <c r="EJE350" s="182"/>
      <c r="EJF350" s="182"/>
      <c r="EJG350" s="182"/>
      <c r="EJH350" s="182"/>
      <c r="EJI350" s="182"/>
      <c r="EJJ350" s="182"/>
      <c r="EJK350" s="182"/>
      <c r="EJL350" s="182"/>
      <c r="EJM350" s="182"/>
      <c r="EJN350" s="182"/>
      <c r="EJO350" s="182"/>
      <c r="EJP350" s="182"/>
      <c r="EJQ350" s="182"/>
      <c r="EJR350" s="182"/>
      <c r="EJS350" s="182"/>
      <c r="EJT350" s="182"/>
      <c r="EJU350" s="182"/>
      <c r="EJV350" s="182"/>
      <c r="EJW350" s="182"/>
      <c r="EJX350" s="182"/>
      <c r="EJY350" s="182"/>
      <c r="EJZ350" s="182"/>
      <c r="EKA350" s="182"/>
      <c r="EKB350" s="182"/>
      <c r="EKC350" s="182"/>
      <c r="EKD350" s="182"/>
      <c r="EKE350" s="182"/>
      <c r="EKF350" s="182"/>
      <c r="EKG350" s="182"/>
      <c r="EKH350" s="182"/>
      <c r="EKI350" s="182"/>
      <c r="EKJ350" s="182"/>
      <c r="EKK350" s="182"/>
      <c r="EKL350" s="182"/>
      <c r="EKM350" s="182"/>
      <c r="EKN350" s="182"/>
      <c r="EKO350" s="182"/>
      <c r="EKP350" s="182"/>
      <c r="EKQ350" s="182"/>
      <c r="EKR350" s="182"/>
      <c r="EKS350" s="182"/>
      <c r="EKT350" s="182"/>
      <c r="EKU350" s="182"/>
      <c r="EKV350" s="182"/>
      <c r="EKW350" s="182"/>
      <c r="EKX350" s="182"/>
      <c r="EKY350" s="182"/>
      <c r="EKZ350" s="182"/>
      <c r="ELA350" s="182"/>
      <c r="ELB350" s="182"/>
      <c r="ELC350" s="182"/>
      <c r="ELD350" s="182"/>
      <c r="ELE350" s="182"/>
      <c r="ELF350" s="182"/>
      <c r="ELG350" s="182"/>
      <c r="ELH350" s="182"/>
      <c r="ELI350" s="182"/>
      <c r="ELJ350" s="182"/>
      <c r="ELK350" s="182"/>
      <c r="ELL350" s="182"/>
      <c r="ELM350" s="182"/>
      <c r="ELN350" s="182"/>
      <c r="ELO350" s="182"/>
      <c r="ELP350" s="182"/>
      <c r="ELQ350" s="182"/>
      <c r="ELR350" s="182"/>
      <c r="ELS350" s="182"/>
      <c r="ELT350" s="182"/>
      <c r="ELU350" s="182"/>
      <c r="ELV350" s="182"/>
      <c r="ELW350" s="182"/>
      <c r="ELX350" s="182"/>
      <c r="ELY350" s="182"/>
      <c r="ELZ350" s="182"/>
      <c r="EMA350" s="182"/>
      <c r="EMB350" s="182"/>
      <c r="EMC350" s="182"/>
      <c r="EMD350" s="182"/>
      <c r="EME350" s="182"/>
      <c r="EMF350" s="182"/>
      <c r="EMG350" s="182"/>
      <c r="EMH350" s="182"/>
      <c r="EMI350" s="182"/>
      <c r="EMJ350" s="182"/>
      <c r="EMK350" s="182"/>
      <c r="EML350" s="182"/>
      <c r="EMM350" s="182"/>
      <c r="EMN350" s="182"/>
      <c r="EMO350" s="182"/>
      <c r="EMP350" s="182"/>
      <c r="EMQ350" s="182"/>
      <c r="EMR350" s="182"/>
      <c r="EMS350" s="182"/>
      <c r="EMT350" s="182"/>
      <c r="EMU350" s="182"/>
      <c r="EMV350" s="182"/>
      <c r="EMW350" s="182"/>
      <c r="EMX350" s="182"/>
      <c r="EMY350" s="182"/>
      <c r="EMZ350" s="182"/>
      <c r="ENA350" s="182"/>
      <c r="ENB350" s="182"/>
      <c r="ENC350" s="182"/>
      <c r="END350" s="182"/>
      <c r="ENE350" s="182"/>
      <c r="ENF350" s="182"/>
      <c r="ENG350" s="182"/>
      <c r="ENH350" s="182"/>
      <c r="ENI350" s="182"/>
      <c r="ENJ350" s="182"/>
      <c r="ENK350" s="182"/>
      <c r="ENL350" s="182"/>
      <c r="ENM350" s="182"/>
      <c r="ENN350" s="182"/>
      <c r="ENO350" s="182"/>
      <c r="ENP350" s="182"/>
      <c r="ENQ350" s="182"/>
      <c r="ENR350" s="182"/>
      <c r="ENS350" s="182"/>
      <c r="ENT350" s="182"/>
      <c r="ENU350" s="182"/>
      <c r="ENV350" s="182"/>
      <c r="ENW350" s="182"/>
      <c r="ENX350" s="182"/>
      <c r="ENY350" s="182"/>
      <c r="ENZ350" s="182"/>
      <c r="EOA350" s="182"/>
      <c r="EOB350" s="182"/>
      <c r="EOC350" s="182"/>
      <c r="EOD350" s="182"/>
      <c r="EOE350" s="182"/>
      <c r="EOF350" s="182"/>
      <c r="EOG350" s="182"/>
      <c r="EOH350" s="182"/>
      <c r="EOI350" s="182"/>
      <c r="EOJ350" s="182"/>
      <c r="EOK350" s="182"/>
      <c r="EOL350" s="182"/>
      <c r="EOM350" s="182"/>
      <c r="EON350" s="182"/>
      <c r="EOO350" s="182"/>
      <c r="EOP350" s="182"/>
      <c r="EOQ350" s="182"/>
      <c r="EOR350" s="182"/>
      <c r="EOS350" s="182"/>
      <c r="EOT350" s="182"/>
      <c r="EOU350" s="182"/>
      <c r="EOV350" s="182"/>
      <c r="EOW350" s="182"/>
      <c r="EOX350" s="182"/>
      <c r="EOY350" s="182"/>
      <c r="EOZ350" s="182"/>
      <c r="EPA350" s="182"/>
      <c r="EPB350" s="182"/>
      <c r="EPC350" s="182"/>
      <c r="EPD350" s="182"/>
      <c r="EPE350" s="182"/>
      <c r="EPF350" s="182"/>
      <c r="EPG350" s="182"/>
      <c r="EPH350" s="182"/>
      <c r="EPI350" s="182"/>
      <c r="EPJ350" s="182"/>
      <c r="EPK350" s="182"/>
      <c r="EPL350" s="182"/>
      <c r="EPM350" s="182"/>
      <c r="EPN350" s="182"/>
      <c r="EPO350" s="182"/>
      <c r="EPP350" s="182"/>
      <c r="EPQ350" s="182"/>
      <c r="EPR350" s="182"/>
      <c r="EPS350" s="182"/>
      <c r="EPT350" s="182"/>
      <c r="EPU350" s="182"/>
      <c r="EPV350" s="182"/>
      <c r="EPW350" s="182"/>
      <c r="EPX350" s="182"/>
      <c r="EPY350" s="182"/>
      <c r="EPZ350" s="182"/>
      <c r="EQA350" s="182"/>
      <c r="EQB350" s="182"/>
      <c r="EQC350" s="182"/>
      <c r="EQD350" s="182"/>
      <c r="EQE350" s="182"/>
      <c r="EQF350" s="182"/>
      <c r="EQG350" s="182"/>
      <c r="EQH350" s="182"/>
      <c r="EQI350" s="182"/>
      <c r="EQJ350" s="182"/>
      <c r="EQK350" s="182"/>
      <c r="EQL350" s="182"/>
      <c r="EQM350" s="182"/>
      <c r="EQN350" s="182"/>
      <c r="EQO350" s="182"/>
      <c r="EQP350" s="182"/>
      <c r="EQQ350" s="182"/>
      <c r="EQR350" s="182"/>
      <c r="EQS350" s="182"/>
      <c r="EQT350" s="182"/>
      <c r="EQU350" s="182"/>
      <c r="EQV350" s="182"/>
      <c r="EQW350" s="182"/>
      <c r="EQX350" s="182"/>
      <c r="EQY350" s="182"/>
      <c r="EQZ350" s="182"/>
      <c r="ERA350" s="182"/>
      <c r="ERB350" s="182"/>
      <c r="ERC350" s="182"/>
      <c r="ERD350" s="182"/>
      <c r="ERE350" s="182"/>
      <c r="ERF350" s="182"/>
      <c r="ERG350" s="182"/>
      <c r="ERH350" s="182"/>
      <c r="ERI350" s="182"/>
      <c r="ERJ350" s="182"/>
      <c r="ERK350" s="182"/>
      <c r="ERL350" s="182"/>
      <c r="ERM350" s="182"/>
      <c r="ERN350" s="182"/>
      <c r="ERO350" s="182"/>
      <c r="ERP350" s="182"/>
      <c r="ERQ350" s="182"/>
      <c r="ERR350" s="182"/>
      <c r="ERS350" s="182"/>
      <c r="ERT350" s="182"/>
      <c r="ERU350" s="182"/>
      <c r="ERV350" s="182"/>
      <c r="ERW350" s="182"/>
      <c r="ERX350" s="182"/>
      <c r="ERY350" s="182"/>
      <c r="ERZ350" s="182"/>
      <c r="ESA350" s="182"/>
      <c r="ESB350" s="182"/>
      <c r="ESC350" s="182"/>
      <c r="ESD350" s="182"/>
      <c r="ESE350" s="182"/>
      <c r="ESF350" s="182"/>
      <c r="ESG350" s="182"/>
      <c r="ESH350" s="182"/>
      <c r="ESI350" s="182"/>
      <c r="ESJ350" s="182"/>
      <c r="ESK350" s="182"/>
      <c r="ESL350" s="182"/>
      <c r="ESM350" s="182"/>
      <c r="ESN350" s="182"/>
      <c r="ESO350" s="182"/>
      <c r="ESP350" s="182"/>
      <c r="ESQ350" s="182"/>
      <c r="ESR350" s="182"/>
      <c r="ESS350" s="182"/>
      <c r="EST350" s="182"/>
      <c r="ESU350" s="182"/>
      <c r="ESV350" s="182"/>
      <c r="ESW350" s="182"/>
      <c r="ESX350" s="182"/>
      <c r="ESY350" s="182"/>
      <c r="ESZ350" s="182"/>
      <c r="ETA350" s="182"/>
      <c r="ETB350" s="182"/>
      <c r="ETC350" s="182"/>
      <c r="ETD350" s="182"/>
      <c r="ETE350" s="182"/>
      <c r="ETF350" s="182"/>
      <c r="ETG350" s="182"/>
      <c r="ETH350" s="182"/>
      <c r="ETI350" s="182"/>
      <c r="ETJ350" s="182"/>
      <c r="ETK350" s="182"/>
      <c r="ETL350" s="182"/>
      <c r="ETM350" s="182"/>
      <c r="ETN350" s="182"/>
      <c r="ETO350" s="182"/>
      <c r="ETP350" s="182"/>
      <c r="ETQ350" s="182"/>
      <c r="ETR350" s="182"/>
      <c r="ETS350" s="182"/>
      <c r="ETT350" s="182"/>
      <c r="ETU350" s="182"/>
      <c r="ETV350" s="182"/>
      <c r="ETW350" s="182"/>
      <c r="ETX350" s="182"/>
      <c r="ETY350" s="182"/>
      <c r="ETZ350" s="182"/>
      <c r="EUA350" s="182"/>
      <c r="EUB350" s="182"/>
      <c r="EUC350" s="182"/>
      <c r="EUD350" s="182"/>
      <c r="EUE350" s="182"/>
      <c r="EUF350" s="182"/>
      <c r="EUG350" s="182"/>
      <c r="EUH350" s="182"/>
      <c r="EUI350" s="182"/>
      <c r="EUJ350" s="182"/>
      <c r="EUK350" s="182"/>
      <c r="EUL350" s="182"/>
      <c r="EUM350" s="182"/>
      <c r="EUN350" s="182"/>
      <c r="EUO350" s="182"/>
      <c r="EUP350" s="182"/>
      <c r="EUQ350" s="182"/>
      <c r="EUR350" s="182"/>
      <c r="EUS350" s="182"/>
      <c r="EUT350" s="182"/>
      <c r="EUU350" s="182"/>
      <c r="EUV350" s="182"/>
      <c r="EUW350" s="182"/>
      <c r="EUX350" s="182"/>
      <c r="EUY350" s="182"/>
      <c r="EUZ350" s="182"/>
      <c r="EVA350" s="182"/>
      <c r="EVB350" s="182"/>
      <c r="EVC350" s="182"/>
      <c r="EVD350" s="182"/>
      <c r="EVE350" s="182"/>
      <c r="EVF350" s="182"/>
      <c r="EVG350" s="182"/>
      <c r="EVH350" s="182"/>
      <c r="EVI350" s="182"/>
      <c r="EVJ350" s="182"/>
      <c r="EVK350" s="182"/>
      <c r="EVL350" s="182"/>
      <c r="EVM350" s="182"/>
      <c r="EVN350" s="182"/>
      <c r="EVO350" s="182"/>
      <c r="EVP350" s="182"/>
      <c r="EVQ350" s="182"/>
      <c r="EVR350" s="182"/>
      <c r="EVS350" s="182"/>
      <c r="EVT350" s="182"/>
      <c r="EVU350" s="182"/>
      <c r="EVV350" s="182"/>
      <c r="EVW350" s="182"/>
      <c r="EVX350" s="182"/>
      <c r="EVY350" s="182"/>
      <c r="EVZ350" s="182"/>
      <c r="EWA350" s="182"/>
      <c r="EWB350" s="182"/>
      <c r="EWC350" s="182"/>
      <c r="EWD350" s="182"/>
      <c r="EWE350" s="182"/>
      <c r="EWF350" s="182"/>
      <c r="EWG350" s="182"/>
      <c r="EWH350" s="182"/>
      <c r="EWI350" s="182"/>
      <c r="EWJ350" s="182"/>
      <c r="EWK350" s="182"/>
      <c r="EWL350" s="182"/>
      <c r="EWM350" s="182"/>
      <c r="EWN350" s="182"/>
      <c r="EWO350" s="182"/>
      <c r="EWP350" s="182"/>
      <c r="EWQ350" s="182"/>
      <c r="EWR350" s="182"/>
      <c r="EWS350" s="182"/>
      <c r="EWT350" s="182"/>
      <c r="EWU350" s="182"/>
      <c r="EWV350" s="182"/>
      <c r="EWW350" s="182"/>
      <c r="EWX350" s="182"/>
      <c r="EWY350" s="182"/>
      <c r="EWZ350" s="182"/>
      <c r="EXA350" s="182"/>
      <c r="EXB350" s="182"/>
      <c r="EXC350" s="182"/>
      <c r="EXD350" s="182"/>
      <c r="EXE350" s="182"/>
      <c r="EXF350" s="182"/>
      <c r="EXG350" s="182"/>
      <c r="EXH350" s="182"/>
      <c r="EXI350" s="182"/>
      <c r="EXJ350" s="182"/>
      <c r="EXK350" s="182"/>
      <c r="EXL350" s="182"/>
      <c r="EXM350" s="182"/>
      <c r="EXN350" s="182"/>
      <c r="EXO350" s="182"/>
      <c r="EXP350" s="182"/>
      <c r="EXQ350" s="182"/>
      <c r="EXR350" s="182"/>
      <c r="EXS350" s="182"/>
      <c r="EXT350" s="182"/>
      <c r="EXU350" s="182"/>
      <c r="EXV350" s="182"/>
      <c r="EXW350" s="182"/>
      <c r="EXX350" s="182"/>
      <c r="EXY350" s="182"/>
      <c r="EXZ350" s="182"/>
      <c r="EYA350" s="182"/>
      <c r="EYB350" s="182"/>
      <c r="EYC350" s="182"/>
      <c r="EYD350" s="182"/>
      <c r="EYE350" s="182"/>
      <c r="EYF350" s="182"/>
      <c r="EYG350" s="182"/>
      <c r="EYH350" s="182"/>
      <c r="EYI350" s="182"/>
      <c r="EYJ350" s="182"/>
      <c r="EYK350" s="182"/>
      <c r="EYL350" s="182"/>
      <c r="EYM350" s="182"/>
      <c r="EYN350" s="182"/>
      <c r="EYO350" s="182"/>
      <c r="EYP350" s="182"/>
      <c r="EYQ350" s="182"/>
      <c r="EYR350" s="182"/>
      <c r="EYS350" s="182"/>
      <c r="EYT350" s="182"/>
      <c r="EYU350" s="182"/>
      <c r="EYV350" s="182"/>
      <c r="EYW350" s="182"/>
      <c r="EYX350" s="182"/>
      <c r="EYY350" s="182"/>
      <c r="EYZ350" s="182"/>
      <c r="EZA350" s="182"/>
      <c r="EZB350" s="182"/>
      <c r="EZC350" s="182"/>
      <c r="EZD350" s="182"/>
      <c r="EZE350" s="182"/>
      <c r="EZF350" s="182"/>
      <c r="EZG350" s="182"/>
      <c r="EZH350" s="182"/>
      <c r="EZI350" s="182"/>
      <c r="EZJ350" s="182"/>
      <c r="EZK350" s="182"/>
      <c r="EZL350" s="182"/>
      <c r="EZM350" s="182"/>
      <c r="EZN350" s="182"/>
      <c r="EZO350" s="182"/>
      <c r="EZP350" s="182"/>
      <c r="EZQ350" s="182"/>
      <c r="EZR350" s="182"/>
      <c r="EZS350" s="182"/>
      <c r="EZT350" s="182"/>
      <c r="EZU350" s="182"/>
      <c r="EZV350" s="182"/>
      <c r="EZW350" s="182"/>
      <c r="EZX350" s="182"/>
      <c r="EZY350" s="182"/>
      <c r="EZZ350" s="182"/>
      <c r="FAA350" s="182"/>
      <c r="FAB350" s="182"/>
      <c r="FAC350" s="182"/>
      <c r="FAD350" s="182"/>
      <c r="FAE350" s="182"/>
      <c r="FAF350" s="182"/>
      <c r="FAG350" s="182"/>
      <c r="FAH350" s="182"/>
      <c r="FAI350" s="182"/>
      <c r="FAJ350" s="182"/>
      <c r="FAK350" s="182"/>
      <c r="FAL350" s="182"/>
      <c r="FAM350" s="182"/>
      <c r="FAN350" s="182"/>
      <c r="FAO350" s="182"/>
      <c r="FAP350" s="182"/>
      <c r="FAQ350" s="182"/>
      <c r="FAR350" s="182"/>
      <c r="FAS350" s="182"/>
      <c r="FAT350" s="182"/>
      <c r="FAU350" s="182"/>
      <c r="FAV350" s="182"/>
      <c r="FAW350" s="182"/>
      <c r="FAX350" s="182"/>
      <c r="FAY350" s="182"/>
      <c r="FAZ350" s="182"/>
      <c r="FBA350" s="182"/>
      <c r="FBB350" s="182"/>
      <c r="FBC350" s="182"/>
      <c r="FBD350" s="182"/>
      <c r="FBE350" s="182"/>
      <c r="FBF350" s="182"/>
      <c r="FBG350" s="182"/>
      <c r="FBH350" s="182"/>
      <c r="FBI350" s="182"/>
      <c r="FBJ350" s="182"/>
      <c r="FBK350" s="182"/>
      <c r="FBL350" s="182"/>
      <c r="FBM350" s="182"/>
      <c r="FBN350" s="182"/>
      <c r="FBO350" s="182"/>
      <c r="FBP350" s="182"/>
      <c r="FBQ350" s="182"/>
      <c r="FBR350" s="182"/>
      <c r="FBS350" s="182"/>
      <c r="FBT350" s="182"/>
      <c r="FBU350" s="182"/>
      <c r="FBV350" s="182"/>
      <c r="FBW350" s="182"/>
      <c r="FBX350" s="182"/>
      <c r="FBY350" s="182"/>
      <c r="FBZ350" s="182"/>
      <c r="FCA350" s="182"/>
      <c r="FCB350" s="182"/>
      <c r="FCC350" s="182"/>
      <c r="FCD350" s="182"/>
      <c r="FCE350" s="182"/>
      <c r="FCF350" s="182"/>
      <c r="FCG350" s="182"/>
      <c r="FCH350" s="182"/>
      <c r="FCI350" s="182"/>
      <c r="FCJ350" s="182"/>
      <c r="FCK350" s="182"/>
      <c r="FCL350" s="182"/>
      <c r="FCM350" s="182"/>
      <c r="FCN350" s="182"/>
      <c r="FCO350" s="182"/>
      <c r="FCP350" s="182"/>
      <c r="FCQ350" s="182"/>
      <c r="FCR350" s="182"/>
      <c r="FCS350" s="182"/>
      <c r="FCT350" s="182"/>
      <c r="FCU350" s="182"/>
      <c r="FCV350" s="182"/>
      <c r="FCW350" s="182"/>
      <c r="FCX350" s="182"/>
      <c r="FCY350" s="182"/>
      <c r="FCZ350" s="182"/>
      <c r="FDA350" s="182"/>
      <c r="FDB350" s="182"/>
      <c r="FDC350" s="182"/>
      <c r="FDD350" s="182"/>
      <c r="FDE350" s="182"/>
      <c r="FDF350" s="182"/>
      <c r="FDG350" s="182"/>
      <c r="FDH350" s="182"/>
      <c r="FDI350" s="182"/>
      <c r="FDJ350" s="182"/>
      <c r="FDK350" s="182"/>
      <c r="FDL350" s="182"/>
      <c r="FDM350" s="182"/>
      <c r="FDN350" s="182"/>
      <c r="FDO350" s="182"/>
      <c r="FDP350" s="182"/>
      <c r="FDQ350" s="182"/>
      <c r="FDR350" s="182"/>
      <c r="FDS350" s="182"/>
      <c r="FDT350" s="182"/>
      <c r="FDU350" s="182"/>
      <c r="FDV350" s="182"/>
      <c r="FDW350" s="182"/>
      <c r="FDX350" s="182"/>
      <c r="FDY350" s="182"/>
      <c r="FDZ350" s="182"/>
      <c r="FEA350" s="182"/>
      <c r="FEB350" s="182"/>
      <c r="FEC350" s="182"/>
      <c r="FED350" s="182"/>
      <c r="FEE350" s="182"/>
      <c r="FEF350" s="182"/>
      <c r="FEG350" s="182"/>
      <c r="FEH350" s="182"/>
      <c r="FEI350" s="182"/>
      <c r="FEJ350" s="182"/>
      <c r="FEK350" s="182"/>
      <c r="FEL350" s="182"/>
      <c r="FEM350" s="182"/>
      <c r="FEN350" s="182"/>
      <c r="FEO350" s="182"/>
      <c r="FEP350" s="182"/>
      <c r="FEQ350" s="182"/>
      <c r="FER350" s="182"/>
      <c r="FES350" s="182"/>
      <c r="FET350" s="182"/>
      <c r="FEU350" s="182"/>
      <c r="FEV350" s="182"/>
      <c r="FEW350" s="182"/>
      <c r="FEX350" s="182"/>
      <c r="FEY350" s="182"/>
      <c r="FEZ350" s="182"/>
      <c r="FFA350" s="182"/>
      <c r="FFB350" s="182"/>
      <c r="FFC350" s="182"/>
      <c r="FFD350" s="182"/>
      <c r="FFE350" s="182"/>
      <c r="FFF350" s="182"/>
      <c r="FFG350" s="182"/>
      <c r="FFH350" s="182"/>
      <c r="FFI350" s="182"/>
      <c r="FFJ350" s="182"/>
      <c r="FFK350" s="182"/>
      <c r="FFL350" s="182"/>
      <c r="FFM350" s="182"/>
      <c r="FFN350" s="182"/>
      <c r="FFO350" s="182"/>
      <c r="FFP350" s="182"/>
      <c r="FFQ350" s="182"/>
      <c r="FFR350" s="182"/>
      <c r="FFS350" s="182"/>
      <c r="FFT350" s="182"/>
      <c r="FFU350" s="182"/>
      <c r="FFV350" s="182"/>
      <c r="FFW350" s="182"/>
      <c r="FFX350" s="182"/>
      <c r="FFY350" s="182"/>
      <c r="FFZ350" s="182"/>
      <c r="FGA350" s="182"/>
      <c r="FGB350" s="182"/>
      <c r="FGC350" s="182"/>
      <c r="FGD350" s="182"/>
      <c r="FGE350" s="182"/>
      <c r="FGF350" s="182"/>
      <c r="FGG350" s="182"/>
      <c r="FGH350" s="182"/>
      <c r="FGI350" s="182"/>
      <c r="FGJ350" s="182"/>
      <c r="FGK350" s="182"/>
      <c r="FGL350" s="182"/>
      <c r="FGM350" s="182"/>
      <c r="FGN350" s="182"/>
      <c r="FGO350" s="182"/>
      <c r="FGP350" s="182"/>
      <c r="FGQ350" s="182"/>
      <c r="FGR350" s="182"/>
      <c r="FGS350" s="182"/>
      <c r="FGT350" s="182"/>
      <c r="FGU350" s="182"/>
      <c r="FGV350" s="182"/>
      <c r="FGW350" s="182"/>
      <c r="FGX350" s="182"/>
      <c r="FGY350" s="182"/>
      <c r="FGZ350" s="182"/>
      <c r="FHA350" s="182"/>
      <c r="FHB350" s="182"/>
      <c r="FHC350" s="182"/>
      <c r="FHD350" s="182"/>
      <c r="FHE350" s="182"/>
      <c r="FHF350" s="182"/>
      <c r="FHG350" s="182"/>
      <c r="FHH350" s="182"/>
      <c r="FHI350" s="182"/>
      <c r="FHJ350" s="182"/>
      <c r="FHK350" s="182"/>
      <c r="FHL350" s="182"/>
      <c r="FHM350" s="182"/>
      <c r="FHN350" s="182"/>
      <c r="FHO350" s="182"/>
      <c r="FHP350" s="182"/>
      <c r="FHQ350" s="182"/>
      <c r="FHR350" s="182"/>
      <c r="FHS350" s="182"/>
      <c r="FHT350" s="182"/>
      <c r="FHU350" s="182"/>
      <c r="FHV350" s="182"/>
      <c r="FHW350" s="182"/>
      <c r="FHX350" s="182"/>
      <c r="FHY350" s="182"/>
      <c r="FHZ350" s="182"/>
      <c r="FIA350" s="182"/>
      <c r="FIB350" s="182"/>
      <c r="FIC350" s="182"/>
      <c r="FID350" s="182"/>
      <c r="FIE350" s="182"/>
      <c r="FIF350" s="182"/>
      <c r="FIG350" s="182"/>
      <c r="FIH350" s="182"/>
      <c r="FII350" s="182"/>
      <c r="FIJ350" s="182"/>
      <c r="FIK350" s="182"/>
      <c r="FIL350" s="182"/>
      <c r="FIM350" s="182"/>
      <c r="FIN350" s="182"/>
      <c r="FIO350" s="182"/>
      <c r="FIP350" s="182"/>
      <c r="FIQ350" s="182"/>
      <c r="FIR350" s="182"/>
      <c r="FIS350" s="182"/>
      <c r="FIT350" s="182"/>
      <c r="FIU350" s="182"/>
      <c r="FIV350" s="182"/>
      <c r="FIW350" s="182"/>
      <c r="FIX350" s="182"/>
      <c r="FIY350" s="182"/>
      <c r="FIZ350" s="182"/>
      <c r="FJA350" s="182"/>
      <c r="FJB350" s="182"/>
      <c r="FJC350" s="182"/>
      <c r="FJD350" s="182"/>
      <c r="FJE350" s="182"/>
      <c r="FJF350" s="182"/>
      <c r="FJG350" s="182"/>
      <c r="FJH350" s="182"/>
      <c r="FJI350" s="182"/>
      <c r="FJJ350" s="182"/>
      <c r="FJK350" s="182"/>
      <c r="FJL350" s="182"/>
      <c r="FJM350" s="182"/>
      <c r="FJN350" s="182"/>
      <c r="FJO350" s="182"/>
      <c r="FJP350" s="182"/>
      <c r="FJQ350" s="182"/>
      <c r="FJR350" s="182"/>
      <c r="FJS350" s="182"/>
      <c r="FJT350" s="182"/>
      <c r="FJU350" s="182"/>
      <c r="FJV350" s="182"/>
      <c r="FJW350" s="182"/>
      <c r="FJX350" s="182"/>
      <c r="FJY350" s="182"/>
      <c r="FJZ350" s="182"/>
      <c r="FKA350" s="182"/>
      <c r="FKB350" s="182"/>
      <c r="FKC350" s="182"/>
      <c r="FKD350" s="182"/>
      <c r="FKE350" s="182"/>
      <c r="FKF350" s="182"/>
      <c r="FKG350" s="182"/>
      <c r="FKH350" s="182"/>
      <c r="FKI350" s="182"/>
      <c r="FKJ350" s="182"/>
      <c r="FKK350" s="182"/>
      <c r="FKL350" s="182"/>
      <c r="FKM350" s="182"/>
      <c r="FKN350" s="182"/>
      <c r="FKO350" s="182"/>
      <c r="FKP350" s="182"/>
      <c r="FKQ350" s="182"/>
      <c r="FKR350" s="182"/>
      <c r="FKS350" s="182"/>
      <c r="FKT350" s="182"/>
      <c r="FKU350" s="182"/>
      <c r="FKV350" s="182"/>
      <c r="FKW350" s="182"/>
      <c r="FKX350" s="182"/>
      <c r="FKY350" s="182"/>
      <c r="FKZ350" s="182"/>
      <c r="FLA350" s="182"/>
      <c r="FLB350" s="182"/>
      <c r="FLC350" s="182"/>
      <c r="FLD350" s="182"/>
      <c r="FLE350" s="182"/>
      <c r="FLF350" s="182"/>
      <c r="FLG350" s="182"/>
      <c r="FLH350" s="182"/>
      <c r="FLI350" s="182"/>
      <c r="FLJ350" s="182"/>
      <c r="FLK350" s="182"/>
      <c r="FLL350" s="182"/>
      <c r="FLM350" s="182"/>
      <c r="FLN350" s="182"/>
      <c r="FLO350" s="182"/>
      <c r="FLP350" s="182"/>
      <c r="FLQ350" s="182"/>
      <c r="FLR350" s="182"/>
      <c r="FLS350" s="182"/>
      <c r="FLT350" s="182"/>
      <c r="FLU350" s="182"/>
      <c r="FLV350" s="182"/>
      <c r="FLW350" s="182"/>
      <c r="FLX350" s="182"/>
      <c r="FLY350" s="182"/>
      <c r="FLZ350" s="182"/>
      <c r="FMA350" s="182"/>
      <c r="FMB350" s="182"/>
      <c r="FMC350" s="182"/>
      <c r="FMD350" s="182"/>
      <c r="FME350" s="182"/>
      <c r="FMF350" s="182"/>
      <c r="FMG350" s="182"/>
      <c r="FMH350" s="182"/>
      <c r="FMI350" s="182"/>
      <c r="FMJ350" s="182"/>
      <c r="FMK350" s="182"/>
      <c r="FML350" s="182"/>
      <c r="FMM350" s="182"/>
      <c r="FMN350" s="182"/>
      <c r="FMO350" s="182"/>
      <c r="FMP350" s="182"/>
      <c r="FMQ350" s="182"/>
      <c r="FMR350" s="182"/>
      <c r="FMS350" s="182"/>
      <c r="FMT350" s="182"/>
      <c r="FMU350" s="182"/>
      <c r="FMV350" s="182"/>
      <c r="FMW350" s="182"/>
      <c r="FMX350" s="182"/>
      <c r="FMY350" s="182"/>
      <c r="FMZ350" s="182"/>
      <c r="FNA350" s="182"/>
      <c r="FNB350" s="182"/>
      <c r="FNC350" s="182"/>
      <c r="FND350" s="182"/>
      <c r="FNE350" s="182"/>
      <c r="FNF350" s="182"/>
      <c r="FNG350" s="182"/>
      <c r="FNH350" s="182"/>
      <c r="FNI350" s="182"/>
      <c r="FNJ350" s="182"/>
      <c r="FNK350" s="182"/>
      <c r="FNL350" s="182"/>
      <c r="FNM350" s="182"/>
      <c r="FNN350" s="182"/>
      <c r="FNO350" s="182"/>
      <c r="FNP350" s="182"/>
      <c r="FNQ350" s="182"/>
      <c r="FNR350" s="182"/>
      <c r="FNS350" s="182"/>
      <c r="FNT350" s="182"/>
      <c r="FNU350" s="182"/>
      <c r="FNV350" s="182"/>
      <c r="FNW350" s="182"/>
      <c r="FNX350" s="182"/>
      <c r="FNY350" s="182"/>
      <c r="FNZ350" s="182"/>
      <c r="FOA350" s="182"/>
      <c r="FOB350" s="182"/>
      <c r="FOC350" s="182"/>
      <c r="FOD350" s="182"/>
      <c r="FOE350" s="182"/>
      <c r="FOF350" s="182"/>
      <c r="FOG350" s="182"/>
      <c r="FOH350" s="182"/>
      <c r="FOI350" s="182"/>
      <c r="FOJ350" s="182"/>
      <c r="FOK350" s="182"/>
      <c r="FOL350" s="182"/>
      <c r="FOM350" s="182"/>
      <c r="FON350" s="182"/>
      <c r="FOO350" s="182"/>
      <c r="FOP350" s="182"/>
      <c r="FOQ350" s="182"/>
      <c r="FOR350" s="182"/>
      <c r="FOS350" s="182"/>
      <c r="FOT350" s="182"/>
      <c r="FOU350" s="182"/>
      <c r="FOV350" s="182"/>
      <c r="FOW350" s="182"/>
      <c r="FOX350" s="182"/>
      <c r="FOY350" s="182"/>
      <c r="FOZ350" s="182"/>
      <c r="FPA350" s="182"/>
      <c r="FPB350" s="182"/>
      <c r="FPC350" s="182"/>
      <c r="FPD350" s="182"/>
      <c r="FPE350" s="182"/>
      <c r="FPF350" s="182"/>
      <c r="FPG350" s="182"/>
      <c r="FPH350" s="182"/>
      <c r="FPI350" s="182"/>
      <c r="FPJ350" s="182"/>
      <c r="FPK350" s="182"/>
      <c r="FPL350" s="182"/>
      <c r="FPM350" s="182"/>
      <c r="FPN350" s="182"/>
      <c r="FPO350" s="182"/>
      <c r="FPP350" s="182"/>
      <c r="FPQ350" s="182"/>
      <c r="FPR350" s="182"/>
      <c r="FPS350" s="182"/>
      <c r="FPT350" s="182"/>
      <c r="FPU350" s="182"/>
      <c r="FPV350" s="182"/>
      <c r="FPW350" s="182"/>
      <c r="FPX350" s="182"/>
      <c r="FPY350" s="182"/>
      <c r="FPZ350" s="182"/>
      <c r="FQA350" s="182"/>
      <c r="FQB350" s="182"/>
      <c r="FQC350" s="182"/>
      <c r="FQD350" s="182"/>
      <c r="FQE350" s="182"/>
      <c r="FQF350" s="182"/>
      <c r="FQG350" s="182"/>
      <c r="FQH350" s="182"/>
      <c r="FQI350" s="182"/>
      <c r="FQJ350" s="182"/>
      <c r="FQK350" s="182"/>
      <c r="FQL350" s="182"/>
      <c r="FQM350" s="182"/>
      <c r="FQN350" s="182"/>
      <c r="FQO350" s="182"/>
      <c r="FQP350" s="182"/>
      <c r="FQQ350" s="182"/>
      <c r="FQR350" s="182"/>
      <c r="FQS350" s="182"/>
      <c r="FQT350" s="182"/>
      <c r="FQU350" s="182"/>
      <c r="FQV350" s="182"/>
      <c r="FQW350" s="182"/>
      <c r="FQX350" s="182"/>
      <c r="FQY350" s="182"/>
      <c r="FQZ350" s="182"/>
      <c r="FRA350" s="182"/>
      <c r="FRB350" s="182"/>
      <c r="FRC350" s="182"/>
      <c r="FRD350" s="182"/>
      <c r="FRE350" s="182"/>
      <c r="FRF350" s="182"/>
      <c r="FRG350" s="182"/>
      <c r="FRH350" s="182"/>
      <c r="FRI350" s="182"/>
      <c r="FRJ350" s="182"/>
      <c r="FRK350" s="182"/>
      <c r="FRL350" s="182"/>
      <c r="FRM350" s="182"/>
      <c r="FRN350" s="182"/>
      <c r="FRO350" s="182"/>
      <c r="FRP350" s="182"/>
      <c r="FRQ350" s="182"/>
      <c r="FRR350" s="182"/>
      <c r="FRS350" s="182"/>
      <c r="FRT350" s="182"/>
      <c r="FRU350" s="182"/>
      <c r="FRV350" s="182"/>
      <c r="FRW350" s="182"/>
      <c r="FRX350" s="182"/>
      <c r="FRY350" s="182"/>
      <c r="FRZ350" s="182"/>
      <c r="FSA350" s="182"/>
      <c r="FSB350" s="182"/>
      <c r="FSC350" s="182"/>
      <c r="FSD350" s="182"/>
      <c r="FSE350" s="182"/>
      <c r="FSF350" s="182"/>
      <c r="FSG350" s="182"/>
      <c r="FSH350" s="182"/>
      <c r="FSI350" s="182"/>
      <c r="FSJ350" s="182"/>
      <c r="FSK350" s="182"/>
      <c r="FSL350" s="182"/>
      <c r="FSM350" s="182"/>
      <c r="FSN350" s="182"/>
      <c r="FSO350" s="182"/>
      <c r="FSP350" s="182"/>
      <c r="FSQ350" s="182"/>
      <c r="FSR350" s="182"/>
      <c r="FSS350" s="182"/>
      <c r="FST350" s="182"/>
      <c r="FSU350" s="182"/>
      <c r="FSV350" s="182"/>
      <c r="FSW350" s="182"/>
      <c r="FSX350" s="182"/>
      <c r="FSY350" s="182"/>
      <c r="FSZ350" s="182"/>
      <c r="FTA350" s="182"/>
      <c r="FTB350" s="182"/>
      <c r="FTC350" s="182"/>
      <c r="FTD350" s="182"/>
      <c r="FTE350" s="182"/>
      <c r="FTF350" s="182"/>
      <c r="FTG350" s="182"/>
      <c r="FTH350" s="182"/>
      <c r="FTI350" s="182"/>
      <c r="FTJ350" s="182"/>
      <c r="FTK350" s="182"/>
      <c r="FTL350" s="182"/>
      <c r="FTM350" s="182"/>
      <c r="FTN350" s="182"/>
      <c r="FTO350" s="182"/>
      <c r="FTP350" s="182"/>
      <c r="FTQ350" s="182"/>
      <c r="FTR350" s="182"/>
      <c r="FTS350" s="182"/>
      <c r="FTT350" s="182"/>
      <c r="FTU350" s="182"/>
      <c r="FTV350" s="182"/>
      <c r="FTW350" s="182"/>
      <c r="FTX350" s="182"/>
      <c r="FTY350" s="182"/>
      <c r="FTZ350" s="182"/>
      <c r="FUA350" s="182"/>
      <c r="FUB350" s="182"/>
      <c r="FUC350" s="182"/>
      <c r="FUD350" s="182"/>
      <c r="FUE350" s="182"/>
      <c r="FUF350" s="182"/>
      <c r="FUG350" s="182"/>
      <c r="FUH350" s="182"/>
      <c r="FUI350" s="182"/>
      <c r="FUJ350" s="182"/>
      <c r="FUK350" s="182"/>
      <c r="FUL350" s="182"/>
      <c r="FUM350" s="182"/>
      <c r="FUN350" s="182"/>
      <c r="FUO350" s="182"/>
      <c r="FUP350" s="182"/>
      <c r="FUQ350" s="182"/>
      <c r="FUR350" s="182"/>
      <c r="FUS350" s="182"/>
      <c r="FUT350" s="182"/>
      <c r="FUU350" s="182"/>
      <c r="FUV350" s="182"/>
      <c r="FUW350" s="182"/>
      <c r="FUX350" s="182"/>
      <c r="FUY350" s="182"/>
      <c r="FUZ350" s="182"/>
      <c r="FVA350" s="182"/>
      <c r="FVB350" s="182"/>
      <c r="FVC350" s="182"/>
      <c r="FVD350" s="182"/>
      <c r="FVE350" s="182"/>
      <c r="FVF350" s="182"/>
      <c r="FVG350" s="182"/>
      <c r="FVH350" s="182"/>
      <c r="FVI350" s="182"/>
      <c r="FVJ350" s="182"/>
      <c r="FVK350" s="182"/>
      <c r="FVL350" s="182"/>
      <c r="FVM350" s="182"/>
      <c r="FVN350" s="182"/>
      <c r="FVO350" s="182"/>
      <c r="FVP350" s="182"/>
      <c r="FVQ350" s="182"/>
      <c r="FVR350" s="182"/>
      <c r="FVS350" s="182"/>
      <c r="FVT350" s="182"/>
      <c r="FVU350" s="182"/>
      <c r="FVV350" s="182"/>
      <c r="FVW350" s="182"/>
      <c r="FVX350" s="182"/>
      <c r="FVY350" s="182"/>
      <c r="FVZ350" s="182"/>
      <c r="FWA350" s="182"/>
      <c r="FWB350" s="182"/>
      <c r="FWC350" s="182"/>
      <c r="FWD350" s="182"/>
      <c r="FWE350" s="182"/>
      <c r="FWF350" s="182"/>
      <c r="FWG350" s="182"/>
      <c r="FWH350" s="182"/>
      <c r="FWI350" s="182"/>
      <c r="FWJ350" s="182"/>
      <c r="FWK350" s="182"/>
      <c r="FWL350" s="182"/>
      <c r="FWM350" s="182"/>
      <c r="FWN350" s="182"/>
      <c r="FWO350" s="182"/>
      <c r="FWP350" s="182"/>
      <c r="FWQ350" s="182"/>
      <c r="FWR350" s="182"/>
      <c r="FWS350" s="182"/>
      <c r="FWT350" s="182"/>
      <c r="FWU350" s="182"/>
      <c r="FWV350" s="182"/>
      <c r="FWW350" s="182"/>
      <c r="FWX350" s="182"/>
      <c r="FWY350" s="182"/>
      <c r="FWZ350" s="182"/>
      <c r="FXA350" s="182"/>
      <c r="FXB350" s="182"/>
      <c r="FXC350" s="182"/>
      <c r="FXD350" s="182"/>
      <c r="FXE350" s="182"/>
      <c r="FXF350" s="182"/>
      <c r="FXG350" s="182"/>
      <c r="FXH350" s="182"/>
      <c r="FXI350" s="182"/>
      <c r="FXJ350" s="182"/>
      <c r="FXK350" s="182"/>
      <c r="FXL350" s="182"/>
      <c r="FXM350" s="182"/>
      <c r="FXN350" s="182"/>
      <c r="FXO350" s="182"/>
      <c r="FXP350" s="182"/>
      <c r="FXQ350" s="182"/>
      <c r="FXR350" s="182"/>
      <c r="FXS350" s="182"/>
      <c r="FXT350" s="182"/>
      <c r="FXU350" s="182"/>
      <c r="FXV350" s="182"/>
      <c r="FXW350" s="182"/>
      <c r="FXX350" s="182"/>
      <c r="FXY350" s="182"/>
      <c r="FXZ350" s="182"/>
      <c r="FYA350" s="182"/>
      <c r="FYB350" s="182"/>
      <c r="FYC350" s="182"/>
      <c r="FYD350" s="182"/>
      <c r="FYE350" s="182"/>
      <c r="FYF350" s="182"/>
      <c r="FYG350" s="182"/>
      <c r="FYH350" s="182"/>
      <c r="FYI350" s="182"/>
      <c r="FYJ350" s="182"/>
      <c r="FYK350" s="182"/>
      <c r="FYL350" s="182"/>
      <c r="FYM350" s="182"/>
      <c r="FYN350" s="182"/>
      <c r="FYO350" s="182"/>
      <c r="FYP350" s="182"/>
      <c r="FYQ350" s="182"/>
      <c r="FYR350" s="182"/>
      <c r="FYS350" s="182"/>
      <c r="FYT350" s="182"/>
      <c r="FYU350" s="182"/>
      <c r="FYV350" s="182"/>
      <c r="FYW350" s="182"/>
      <c r="FYX350" s="182"/>
      <c r="FYY350" s="182"/>
      <c r="FYZ350" s="182"/>
      <c r="FZA350" s="182"/>
      <c r="FZB350" s="182"/>
      <c r="FZC350" s="182"/>
      <c r="FZD350" s="182"/>
      <c r="FZE350" s="182"/>
      <c r="FZF350" s="182"/>
      <c r="FZG350" s="182"/>
      <c r="FZH350" s="182"/>
      <c r="FZI350" s="182"/>
      <c r="FZJ350" s="182"/>
      <c r="FZK350" s="182"/>
      <c r="FZL350" s="182"/>
      <c r="FZM350" s="182"/>
      <c r="FZN350" s="182"/>
      <c r="FZO350" s="182"/>
      <c r="FZP350" s="182"/>
      <c r="FZQ350" s="182"/>
      <c r="FZR350" s="182"/>
      <c r="FZS350" s="182"/>
      <c r="FZT350" s="182"/>
      <c r="FZU350" s="182"/>
      <c r="FZV350" s="182"/>
      <c r="FZW350" s="182"/>
      <c r="FZX350" s="182"/>
      <c r="FZY350" s="182"/>
      <c r="FZZ350" s="182"/>
      <c r="GAA350" s="182"/>
      <c r="GAB350" s="182"/>
      <c r="GAC350" s="182"/>
      <c r="GAD350" s="182"/>
      <c r="GAE350" s="182"/>
      <c r="GAF350" s="182"/>
      <c r="GAG350" s="182"/>
      <c r="GAH350" s="182"/>
      <c r="GAI350" s="182"/>
      <c r="GAJ350" s="182"/>
      <c r="GAK350" s="182"/>
      <c r="GAL350" s="182"/>
      <c r="GAM350" s="182"/>
      <c r="GAN350" s="182"/>
      <c r="GAO350" s="182"/>
      <c r="GAP350" s="182"/>
      <c r="GAQ350" s="182"/>
      <c r="GAR350" s="182"/>
      <c r="GAS350" s="182"/>
      <c r="GAT350" s="182"/>
      <c r="GAU350" s="182"/>
      <c r="GAV350" s="182"/>
      <c r="GAW350" s="182"/>
      <c r="GAX350" s="182"/>
      <c r="GAY350" s="182"/>
      <c r="GAZ350" s="182"/>
      <c r="GBA350" s="182"/>
      <c r="GBB350" s="182"/>
      <c r="GBC350" s="182"/>
      <c r="GBD350" s="182"/>
      <c r="GBE350" s="182"/>
      <c r="GBF350" s="182"/>
      <c r="GBG350" s="182"/>
      <c r="GBH350" s="182"/>
      <c r="GBI350" s="182"/>
      <c r="GBJ350" s="182"/>
      <c r="GBK350" s="182"/>
      <c r="GBL350" s="182"/>
      <c r="GBM350" s="182"/>
      <c r="GBN350" s="182"/>
      <c r="GBO350" s="182"/>
      <c r="GBP350" s="182"/>
      <c r="GBQ350" s="182"/>
      <c r="GBR350" s="182"/>
      <c r="GBS350" s="182"/>
      <c r="GBT350" s="182"/>
      <c r="GBU350" s="182"/>
      <c r="GBV350" s="182"/>
      <c r="GBW350" s="182"/>
      <c r="GBX350" s="182"/>
      <c r="GBY350" s="182"/>
      <c r="GBZ350" s="182"/>
      <c r="GCA350" s="182"/>
      <c r="GCB350" s="182"/>
      <c r="GCC350" s="182"/>
      <c r="GCD350" s="182"/>
      <c r="GCE350" s="182"/>
      <c r="GCF350" s="182"/>
      <c r="GCG350" s="182"/>
      <c r="GCH350" s="182"/>
      <c r="GCI350" s="182"/>
      <c r="GCJ350" s="182"/>
      <c r="GCK350" s="182"/>
      <c r="GCL350" s="182"/>
      <c r="GCM350" s="182"/>
      <c r="GCN350" s="182"/>
      <c r="GCO350" s="182"/>
      <c r="GCP350" s="182"/>
      <c r="GCQ350" s="182"/>
      <c r="GCR350" s="182"/>
      <c r="GCS350" s="182"/>
      <c r="GCT350" s="182"/>
      <c r="GCU350" s="182"/>
      <c r="GCV350" s="182"/>
      <c r="GCW350" s="182"/>
      <c r="GCX350" s="182"/>
      <c r="GCY350" s="182"/>
      <c r="GCZ350" s="182"/>
      <c r="GDA350" s="182"/>
      <c r="GDB350" s="182"/>
      <c r="GDC350" s="182"/>
      <c r="GDD350" s="182"/>
      <c r="GDE350" s="182"/>
      <c r="GDF350" s="182"/>
      <c r="GDG350" s="182"/>
      <c r="GDH350" s="182"/>
      <c r="GDI350" s="182"/>
      <c r="GDJ350" s="182"/>
      <c r="GDK350" s="182"/>
      <c r="GDL350" s="182"/>
      <c r="GDM350" s="182"/>
      <c r="GDN350" s="182"/>
      <c r="GDO350" s="182"/>
      <c r="GDP350" s="182"/>
      <c r="GDQ350" s="182"/>
      <c r="GDR350" s="182"/>
      <c r="GDS350" s="182"/>
      <c r="GDT350" s="182"/>
      <c r="GDU350" s="182"/>
      <c r="GDV350" s="182"/>
      <c r="GDW350" s="182"/>
      <c r="GDX350" s="182"/>
      <c r="GDY350" s="182"/>
      <c r="GDZ350" s="182"/>
      <c r="GEA350" s="182"/>
      <c r="GEB350" s="182"/>
      <c r="GEC350" s="182"/>
      <c r="GED350" s="182"/>
      <c r="GEE350" s="182"/>
      <c r="GEF350" s="182"/>
      <c r="GEG350" s="182"/>
      <c r="GEH350" s="182"/>
      <c r="GEI350" s="182"/>
      <c r="GEJ350" s="182"/>
      <c r="GEK350" s="182"/>
      <c r="GEL350" s="182"/>
      <c r="GEM350" s="182"/>
      <c r="GEN350" s="182"/>
      <c r="GEO350" s="182"/>
      <c r="GEP350" s="182"/>
      <c r="GEQ350" s="182"/>
      <c r="GER350" s="182"/>
      <c r="GES350" s="182"/>
      <c r="GET350" s="182"/>
      <c r="GEU350" s="182"/>
      <c r="GEV350" s="182"/>
      <c r="GEW350" s="182"/>
      <c r="GEX350" s="182"/>
      <c r="GEY350" s="182"/>
      <c r="GEZ350" s="182"/>
      <c r="GFA350" s="182"/>
      <c r="GFB350" s="182"/>
      <c r="GFC350" s="182"/>
      <c r="GFD350" s="182"/>
      <c r="GFE350" s="182"/>
      <c r="GFF350" s="182"/>
      <c r="GFG350" s="182"/>
      <c r="GFH350" s="182"/>
      <c r="GFI350" s="182"/>
      <c r="GFJ350" s="182"/>
      <c r="GFK350" s="182"/>
      <c r="GFL350" s="182"/>
      <c r="GFM350" s="182"/>
      <c r="GFN350" s="182"/>
      <c r="GFO350" s="182"/>
      <c r="GFP350" s="182"/>
      <c r="GFQ350" s="182"/>
      <c r="GFR350" s="182"/>
      <c r="GFS350" s="182"/>
      <c r="GFT350" s="182"/>
      <c r="GFU350" s="182"/>
      <c r="GFV350" s="182"/>
      <c r="GFW350" s="182"/>
      <c r="GFX350" s="182"/>
      <c r="GFY350" s="182"/>
      <c r="GFZ350" s="182"/>
      <c r="GGA350" s="182"/>
      <c r="GGB350" s="182"/>
      <c r="GGC350" s="182"/>
      <c r="GGD350" s="182"/>
      <c r="GGE350" s="182"/>
      <c r="GGF350" s="182"/>
      <c r="GGG350" s="182"/>
      <c r="GGH350" s="182"/>
      <c r="GGI350" s="182"/>
      <c r="GGJ350" s="182"/>
      <c r="GGK350" s="182"/>
      <c r="GGL350" s="182"/>
      <c r="GGM350" s="182"/>
      <c r="GGN350" s="182"/>
      <c r="GGO350" s="182"/>
      <c r="GGP350" s="182"/>
      <c r="GGQ350" s="182"/>
      <c r="GGR350" s="182"/>
      <c r="GGS350" s="182"/>
      <c r="GGT350" s="182"/>
      <c r="GGU350" s="182"/>
      <c r="GGV350" s="182"/>
      <c r="GGW350" s="182"/>
      <c r="GGX350" s="182"/>
      <c r="GGY350" s="182"/>
      <c r="GGZ350" s="182"/>
      <c r="GHA350" s="182"/>
      <c r="GHB350" s="182"/>
      <c r="GHC350" s="182"/>
      <c r="GHD350" s="182"/>
      <c r="GHE350" s="182"/>
      <c r="GHF350" s="182"/>
      <c r="GHG350" s="182"/>
      <c r="GHH350" s="182"/>
      <c r="GHI350" s="182"/>
      <c r="GHJ350" s="182"/>
      <c r="GHK350" s="182"/>
      <c r="GHL350" s="182"/>
      <c r="GHM350" s="182"/>
      <c r="GHN350" s="182"/>
      <c r="GHO350" s="182"/>
      <c r="GHP350" s="182"/>
      <c r="GHQ350" s="182"/>
      <c r="GHR350" s="182"/>
      <c r="GHS350" s="182"/>
      <c r="GHT350" s="182"/>
      <c r="GHU350" s="182"/>
      <c r="GHV350" s="182"/>
      <c r="GHW350" s="182"/>
      <c r="GHX350" s="182"/>
      <c r="GHY350" s="182"/>
      <c r="GHZ350" s="182"/>
      <c r="GIA350" s="182"/>
      <c r="GIB350" s="182"/>
      <c r="GIC350" s="182"/>
      <c r="GID350" s="182"/>
      <c r="GIE350" s="182"/>
      <c r="GIF350" s="182"/>
      <c r="GIG350" s="182"/>
      <c r="GIH350" s="182"/>
      <c r="GII350" s="182"/>
      <c r="GIJ350" s="182"/>
      <c r="GIK350" s="182"/>
      <c r="GIL350" s="182"/>
      <c r="GIM350" s="182"/>
      <c r="GIN350" s="182"/>
      <c r="GIO350" s="182"/>
      <c r="GIP350" s="182"/>
      <c r="GIQ350" s="182"/>
      <c r="GIR350" s="182"/>
      <c r="GIS350" s="182"/>
      <c r="GIT350" s="182"/>
      <c r="GIU350" s="182"/>
      <c r="GIV350" s="182"/>
      <c r="GIW350" s="182"/>
      <c r="GIX350" s="182"/>
      <c r="GIY350" s="182"/>
      <c r="GIZ350" s="182"/>
      <c r="GJA350" s="182"/>
      <c r="GJB350" s="182"/>
      <c r="GJC350" s="182"/>
      <c r="GJD350" s="182"/>
      <c r="GJE350" s="182"/>
      <c r="GJF350" s="182"/>
      <c r="GJG350" s="182"/>
      <c r="GJH350" s="182"/>
      <c r="GJI350" s="182"/>
      <c r="GJJ350" s="182"/>
      <c r="GJK350" s="182"/>
      <c r="GJL350" s="182"/>
      <c r="GJM350" s="182"/>
      <c r="GJN350" s="182"/>
      <c r="GJO350" s="182"/>
      <c r="GJP350" s="182"/>
      <c r="GJQ350" s="182"/>
      <c r="GJR350" s="182"/>
      <c r="GJS350" s="182"/>
      <c r="GJT350" s="182"/>
      <c r="GJU350" s="182"/>
      <c r="GJV350" s="182"/>
      <c r="GJW350" s="182"/>
      <c r="GJX350" s="182"/>
      <c r="GJY350" s="182"/>
      <c r="GJZ350" s="182"/>
      <c r="GKA350" s="182"/>
      <c r="GKB350" s="182"/>
      <c r="GKC350" s="182"/>
      <c r="GKD350" s="182"/>
      <c r="GKE350" s="182"/>
      <c r="GKF350" s="182"/>
      <c r="GKG350" s="182"/>
      <c r="GKH350" s="182"/>
      <c r="GKI350" s="182"/>
      <c r="GKJ350" s="182"/>
      <c r="GKK350" s="182"/>
      <c r="GKL350" s="182"/>
      <c r="GKM350" s="182"/>
      <c r="GKN350" s="182"/>
      <c r="GKO350" s="182"/>
      <c r="GKP350" s="182"/>
      <c r="GKQ350" s="182"/>
      <c r="GKR350" s="182"/>
      <c r="GKS350" s="182"/>
      <c r="GKT350" s="182"/>
      <c r="GKU350" s="182"/>
      <c r="GKV350" s="182"/>
      <c r="GKW350" s="182"/>
      <c r="GKX350" s="182"/>
      <c r="GKY350" s="182"/>
      <c r="GKZ350" s="182"/>
      <c r="GLA350" s="182"/>
      <c r="GLB350" s="182"/>
      <c r="GLC350" s="182"/>
      <c r="GLD350" s="182"/>
      <c r="GLE350" s="182"/>
      <c r="GLF350" s="182"/>
      <c r="GLG350" s="182"/>
      <c r="GLH350" s="182"/>
      <c r="GLI350" s="182"/>
      <c r="GLJ350" s="182"/>
      <c r="GLK350" s="182"/>
      <c r="GLL350" s="182"/>
      <c r="GLM350" s="182"/>
      <c r="GLN350" s="182"/>
      <c r="GLO350" s="182"/>
      <c r="GLP350" s="182"/>
      <c r="GLQ350" s="182"/>
      <c r="GLR350" s="182"/>
      <c r="GLS350" s="182"/>
      <c r="GLT350" s="182"/>
      <c r="GLU350" s="182"/>
      <c r="GLV350" s="182"/>
      <c r="GLW350" s="182"/>
      <c r="GLX350" s="182"/>
      <c r="GLY350" s="182"/>
      <c r="GLZ350" s="182"/>
      <c r="GMA350" s="182"/>
      <c r="GMB350" s="182"/>
      <c r="GMC350" s="182"/>
      <c r="GMD350" s="182"/>
      <c r="GME350" s="182"/>
      <c r="GMF350" s="182"/>
      <c r="GMG350" s="182"/>
      <c r="GMH350" s="182"/>
      <c r="GMI350" s="182"/>
      <c r="GMJ350" s="182"/>
      <c r="GMK350" s="182"/>
      <c r="GML350" s="182"/>
      <c r="GMM350" s="182"/>
      <c r="GMN350" s="182"/>
      <c r="GMO350" s="182"/>
      <c r="GMP350" s="182"/>
      <c r="GMQ350" s="182"/>
      <c r="GMR350" s="182"/>
      <c r="GMS350" s="182"/>
      <c r="GMT350" s="182"/>
      <c r="GMU350" s="182"/>
      <c r="GMV350" s="182"/>
      <c r="GMW350" s="182"/>
      <c r="GMX350" s="182"/>
      <c r="GMY350" s="182"/>
      <c r="GMZ350" s="182"/>
      <c r="GNA350" s="182"/>
      <c r="GNB350" s="182"/>
      <c r="GNC350" s="182"/>
      <c r="GND350" s="182"/>
      <c r="GNE350" s="182"/>
      <c r="GNF350" s="182"/>
      <c r="GNG350" s="182"/>
      <c r="GNH350" s="182"/>
      <c r="GNI350" s="182"/>
      <c r="GNJ350" s="182"/>
      <c r="GNK350" s="182"/>
      <c r="GNL350" s="182"/>
      <c r="GNM350" s="182"/>
      <c r="GNN350" s="182"/>
      <c r="GNO350" s="182"/>
      <c r="GNP350" s="182"/>
      <c r="GNQ350" s="182"/>
      <c r="GNR350" s="182"/>
      <c r="GNS350" s="182"/>
      <c r="GNT350" s="182"/>
      <c r="GNU350" s="182"/>
      <c r="GNV350" s="182"/>
      <c r="GNW350" s="182"/>
      <c r="GNX350" s="182"/>
      <c r="GNY350" s="182"/>
      <c r="GNZ350" s="182"/>
      <c r="GOA350" s="182"/>
      <c r="GOB350" s="182"/>
      <c r="GOC350" s="182"/>
      <c r="GOD350" s="182"/>
      <c r="GOE350" s="182"/>
      <c r="GOF350" s="182"/>
      <c r="GOG350" s="182"/>
      <c r="GOH350" s="182"/>
      <c r="GOI350" s="182"/>
      <c r="GOJ350" s="182"/>
      <c r="GOK350" s="182"/>
      <c r="GOL350" s="182"/>
      <c r="GOM350" s="182"/>
      <c r="GON350" s="182"/>
      <c r="GOO350" s="182"/>
      <c r="GOP350" s="182"/>
      <c r="GOQ350" s="182"/>
      <c r="GOR350" s="182"/>
      <c r="GOS350" s="182"/>
      <c r="GOT350" s="182"/>
      <c r="GOU350" s="182"/>
      <c r="GOV350" s="182"/>
      <c r="GOW350" s="182"/>
      <c r="GOX350" s="182"/>
      <c r="GOY350" s="182"/>
      <c r="GOZ350" s="182"/>
      <c r="GPA350" s="182"/>
      <c r="GPB350" s="182"/>
      <c r="GPC350" s="182"/>
      <c r="GPD350" s="182"/>
      <c r="GPE350" s="182"/>
      <c r="GPF350" s="182"/>
      <c r="GPG350" s="182"/>
      <c r="GPH350" s="182"/>
      <c r="GPI350" s="182"/>
      <c r="GPJ350" s="182"/>
      <c r="GPK350" s="182"/>
      <c r="GPL350" s="182"/>
      <c r="GPM350" s="182"/>
      <c r="GPN350" s="182"/>
      <c r="GPO350" s="182"/>
      <c r="GPP350" s="182"/>
      <c r="GPQ350" s="182"/>
      <c r="GPR350" s="182"/>
      <c r="GPS350" s="182"/>
      <c r="GPT350" s="182"/>
      <c r="GPU350" s="182"/>
      <c r="GPV350" s="182"/>
      <c r="GPW350" s="182"/>
      <c r="GPX350" s="182"/>
      <c r="GPY350" s="182"/>
      <c r="GPZ350" s="182"/>
      <c r="GQA350" s="182"/>
      <c r="GQB350" s="182"/>
      <c r="GQC350" s="182"/>
      <c r="GQD350" s="182"/>
      <c r="GQE350" s="182"/>
      <c r="GQF350" s="182"/>
      <c r="GQG350" s="182"/>
      <c r="GQH350" s="182"/>
      <c r="GQI350" s="182"/>
      <c r="GQJ350" s="182"/>
      <c r="GQK350" s="182"/>
      <c r="GQL350" s="182"/>
      <c r="GQM350" s="182"/>
      <c r="GQN350" s="182"/>
      <c r="GQO350" s="182"/>
      <c r="GQP350" s="182"/>
      <c r="GQQ350" s="182"/>
      <c r="GQR350" s="182"/>
      <c r="GQS350" s="182"/>
      <c r="GQT350" s="182"/>
      <c r="GQU350" s="182"/>
      <c r="GQV350" s="182"/>
      <c r="GQW350" s="182"/>
      <c r="GQX350" s="182"/>
      <c r="GQY350" s="182"/>
      <c r="GQZ350" s="182"/>
      <c r="GRA350" s="182"/>
      <c r="GRB350" s="182"/>
      <c r="GRC350" s="182"/>
      <c r="GRD350" s="182"/>
      <c r="GRE350" s="182"/>
      <c r="GRF350" s="182"/>
      <c r="GRG350" s="182"/>
      <c r="GRH350" s="182"/>
      <c r="GRI350" s="182"/>
      <c r="GRJ350" s="182"/>
      <c r="GRK350" s="182"/>
      <c r="GRL350" s="182"/>
      <c r="GRM350" s="182"/>
      <c r="GRN350" s="182"/>
      <c r="GRO350" s="182"/>
      <c r="GRP350" s="182"/>
      <c r="GRQ350" s="182"/>
      <c r="GRR350" s="182"/>
      <c r="GRS350" s="182"/>
      <c r="GRT350" s="182"/>
      <c r="GRU350" s="182"/>
      <c r="GRV350" s="182"/>
      <c r="GRW350" s="182"/>
      <c r="GRX350" s="182"/>
      <c r="GRY350" s="182"/>
      <c r="GRZ350" s="182"/>
      <c r="GSA350" s="182"/>
      <c r="GSB350" s="182"/>
      <c r="GSC350" s="182"/>
      <c r="GSD350" s="182"/>
      <c r="GSE350" s="182"/>
      <c r="GSF350" s="182"/>
      <c r="GSG350" s="182"/>
      <c r="GSH350" s="182"/>
      <c r="GSI350" s="182"/>
      <c r="GSJ350" s="182"/>
      <c r="GSK350" s="182"/>
      <c r="GSL350" s="182"/>
      <c r="GSM350" s="182"/>
      <c r="GSN350" s="182"/>
      <c r="GSO350" s="182"/>
      <c r="GSP350" s="182"/>
      <c r="GSQ350" s="182"/>
      <c r="GSR350" s="182"/>
      <c r="GSS350" s="182"/>
      <c r="GST350" s="182"/>
      <c r="GSU350" s="182"/>
      <c r="GSV350" s="182"/>
      <c r="GSW350" s="182"/>
      <c r="GSX350" s="182"/>
      <c r="GSY350" s="182"/>
      <c r="GSZ350" s="182"/>
      <c r="GTA350" s="182"/>
      <c r="GTB350" s="182"/>
      <c r="GTC350" s="182"/>
      <c r="GTD350" s="182"/>
      <c r="GTE350" s="182"/>
      <c r="GTF350" s="182"/>
      <c r="GTG350" s="182"/>
      <c r="GTH350" s="182"/>
      <c r="GTI350" s="182"/>
      <c r="GTJ350" s="182"/>
      <c r="GTK350" s="182"/>
      <c r="GTL350" s="182"/>
      <c r="GTM350" s="182"/>
      <c r="GTN350" s="182"/>
      <c r="GTO350" s="182"/>
      <c r="GTP350" s="182"/>
      <c r="GTQ350" s="182"/>
      <c r="GTR350" s="182"/>
      <c r="GTS350" s="182"/>
      <c r="GTT350" s="182"/>
      <c r="GTU350" s="182"/>
      <c r="GTV350" s="182"/>
      <c r="GTW350" s="182"/>
      <c r="GTX350" s="182"/>
      <c r="GTY350" s="182"/>
      <c r="GTZ350" s="182"/>
      <c r="GUA350" s="182"/>
      <c r="GUB350" s="182"/>
      <c r="GUC350" s="182"/>
      <c r="GUD350" s="182"/>
      <c r="GUE350" s="182"/>
      <c r="GUF350" s="182"/>
      <c r="GUG350" s="182"/>
      <c r="GUH350" s="182"/>
      <c r="GUI350" s="182"/>
      <c r="GUJ350" s="182"/>
      <c r="GUK350" s="182"/>
      <c r="GUL350" s="182"/>
      <c r="GUM350" s="182"/>
      <c r="GUN350" s="182"/>
      <c r="GUO350" s="182"/>
      <c r="GUP350" s="182"/>
      <c r="GUQ350" s="182"/>
      <c r="GUR350" s="182"/>
      <c r="GUS350" s="182"/>
      <c r="GUT350" s="182"/>
      <c r="GUU350" s="182"/>
      <c r="GUV350" s="182"/>
      <c r="GUW350" s="182"/>
      <c r="GUX350" s="182"/>
      <c r="GUY350" s="182"/>
      <c r="GUZ350" s="182"/>
      <c r="GVA350" s="182"/>
      <c r="GVB350" s="182"/>
      <c r="GVC350" s="182"/>
      <c r="GVD350" s="182"/>
      <c r="GVE350" s="182"/>
      <c r="GVF350" s="182"/>
      <c r="GVG350" s="182"/>
      <c r="GVH350" s="182"/>
      <c r="GVI350" s="182"/>
      <c r="GVJ350" s="182"/>
      <c r="GVK350" s="182"/>
      <c r="GVL350" s="182"/>
      <c r="GVM350" s="182"/>
      <c r="GVN350" s="182"/>
      <c r="GVO350" s="182"/>
      <c r="GVP350" s="182"/>
      <c r="GVQ350" s="182"/>
      <c r="GVR350" s="182"/>
      <c r="GVS350" s="182"/>
      <c r="GVT350" s="182"/>
      <c r="GVU350" s="182"/>
      <c r="GVV350" s="182"/>
      <c r="GVW350" s="182"/>
      <c r="GVX350" s="182"/>
      <c r="GVY350" s="182"/>
      <c r="GVZ350" s="182"/>
      <c r="GWA350" s="182"/>
      <c r="GWB350" s="182"/>
      <c r="GWC350" s="182"/>
      <c r="GWD350" s="182"/>
      <c r="GWE350" s="182"/>
      <c r="GWF350" s="182"/>
      <c r="GWG350" s="182"/>
      <c r="GWH350" s="182"/>
      <c r="GWI350" s="182"/>
      <c r="GWJ350" s="182"/>
      <c r="GWK350" s="182"/>
      <c r="GWL350" s="182"/>
      <c r="GWM350" s="182"/>
      <c r="GWN350" s="182"/>
      <c r="GWO350" s="182"/>
      <c r="GWP350" s="182"/>
      <c r="GWQ350" s="182"/>
      <c r="GWR350" s="182"/>
      <c r="GWS350" s="182"/>
      <c r="GWT350" s="182"/>
      <c r="GWU350" s="182"/>
      <c r="GWV350" s="182"/>
      <c r="GWW350" s="182"/>
      <c r="GWX350" s="182"/>
      <c r="GWY350" s="182"/>
      <c r="GWZ350" s="182"/>
      <c r="GXA350" s="182"/>
      <c r="GXB350" s="182"/>
      <c r="GXC350" s="182"/>
      <c r="GXD350" s="182"/>
      <c r="GXE350" s="182"/>
      <c r="GXF350" s="182"/>
      <c r="GXG350" s="182"/>
      <c r="GXH350" s="182"/>
      <c r="GXI350" s="182"/>
      <c r="GXJ350" s="182"/>
      <c r="GXK350" s="182"/>
      <c r="GXL350" s="182"/>
      <c r="GXM350" s="182"/>
      <c r="GXN350" s="182"/>
      <c r="GXO350" s="182"/>
      <c r="GXP350" s="182"/>
      <c r="GXQ350" s="182"/>
      <c r="GXR350" s="182"/>
      <c r="GXS350" s="182"/>
      <c r="GXT350" s="182"/>
      <c r="GXU350" s="182"/>
      <c r="GXV350" s="182"/>
      <c r="GXW350" s="182"/>
      <c r="GXX350" s="182"/>
      <c r="GXY350" s="182"/>
      <c r="GXZ350" s="182"/>
      <c r="GYA350" s="182"/>
      <c r="GYB350" s="182"/>
      <c r="GYC350" s="182"/>
      <c r="GYD350" s="182"/>
      <c r="GYE350" s="182"/>
      <c r="GYF350" s="182"/>
      <c r="GYG350" s="182"/>
      <c r="GYH350" s="182"/>
      <c r="GYI350" s="182"/>
      <c r="GYJ350" s="182"/>
      <c r="GYK350" s="182"/>
      <c r="GYL350" s="182"/>
      <c r="GYM350" s="182"/>
      <c r="GYN350" s="182"/>
      <c r="GYO350" s="182"/>
      <c r="GYP350" s="182"/>
      <c r="GYQ350" s="182"/>
      <c r="GYR350" s="182"/>
      <c r="GYS350" s="182"/>
      <c r="GYT350" s="182"/>
      <c r="GYU350" s="182"/>
      <c r="GYV350" s="182"/>
      <c r="GYW350" s="182"/>
      <c r="GYX350" s="182"/>
      <c r="GYY350" s="182"/>
      <c r="GYZ350" s="182"/>
      <c r="GZA350" s="182"/>
      <c r="GZB350" s="182"/>
      <c r="GZC350" s="182"/>
      <c r="GZD350" s="182"/>
      <c r="GZE350" s="182"/>
      <c r="GZF350" s="182"/>
      <c r="GZG350" s="182"/>
      <c r="GZH350" s="182"/>
      <c r="GZI350" s="182"/>
      <c r="GZJ350" s="182"/>
      <c r="GZK350" s="182"/>
      <c r="GZL350" s="182"/>
      <c r="GZM350" s="182"/>
      <c r="GZN350" s="182"/>
      <c r="GZO350" s="182"/>
      <c r="GZP350" s="182"/>
      <c r="GZQ350" s="182"/>
      <c r="GZR350" s="182"/>
      <c r="GZS350" s="182"/>
      <c r="GZT350" s="182"/>
      <c r="GZU350" s="182"/>
      <c r="GZV350" s="182"/>
      <c r="GZW350" s="182"/>
      <c r="GZX350" s="182"/>
      <c r="GZY350" s="182"/>
      <c r="GZZ350" s="182"/>
      <c r="HAA350" s="182"/>
      <c r="HAB350" s="182"/>
      <c r="HAC350" s="182"/>
      <c r="HAD350" s="182"/>
      <c r="HAE350" s="182"/>
      <c r="HAF350" s="182"/>
      <c r="HAG350" s="182"/>
      <c r="HAH350" s="182"/>
      <c r="HAI350" s="182"/>
      <c r="HAJ350" s="182"/>
      <c r="HAK350" s="182"/>
      <c r="HAL350" s="182"/>
      <c r="HAM350" s="182"/>
      <c r="HAN350" s="182"/>
      <c r="HAO350" s="182"/>
      <c r="HAP350" s="182"/>
      <c r="HAQ350" s="182"/>
      <c r="HAR350" s="182"/>
      <c r="HAS350" s="182"/>
      <c r="HAT350" s="182"/>
      <c r="HAU350" s="182"/>
      <c r="HAV350" s="182"/>
      <c r="HAW350" s="182"/>
      <c r="HAX350" s="182"/>
      <c r="HAY350" s="182"/>
      <c r="HAZ350" s="182"/>
      <c r="HBA350" s="182"/>
      <c r="HBB350" s="182"/>
      <c r="HBC350" s="182"/>
      <c r="HBD350" s="182"/>
      <c r="HBE350" s="182"/>
      <c r="HBF350" s="182"/>
      <c r="HBG350" s="182"/>
      <c r="HBH350" s="182"/>
      <c r="HBI350" s="182"/>
      <c r="HBJ350" s="182"/>
      <c r="HBK350" s="182"/>
      <c r="HBL350" s="182"/>
      <c r="HBM350" s="182"/>
      <c r="HBN350" s="182"/>
      <c r="HBO350" s="182"/>
      <c r="HBP350" s="182"/>
      <c r="HBQ350" s="182"/>
      <c r="HBR350" s="182"/>
      <c r="HBS350" s="182"/>
      <c r="HBT350" s="182"/>
      <c r="HBU350" s="182"/>
      <c r="HBV350" s="182"/>
      <c r="HBW350" s="182"/>
      <c r="HBX350" s="182"/>
      <c r="HBY350" s="182"/>
      <c r="HBZ350" s="182"/>
      <c r="HCA350" s="182"/>
      <c r="HCB350" s="182"/>
      <c r="HCC350" s="182"/>
      <c r="HCD350" s="182"/>
      <c r="HCE350" s="182"/>
      <c r="HCF350" s="182"/>
      <c r="HCG350" s="182"/>
      <c r="HCH350" s="182"/>
      <c r="HCI350" s="182"/>
      <c r="HCJ350" s="182"/>
      <c r="HCK350" s="182"/>
      <c r="HCL350" s="182"/>
      <c r="HCM350" s="182"/>
      <c r="HCN350" s="182"/>
      <c r="HCO350" s="182"/>
      <c r="HCP350" s="182"/>
      <c r="HCQ350" s="182"/>
      <c r="HCR350" s="182"/>
      <c r="HCS350" s="182"/>
      <c r="HCT350" s="182"/>
      <c r="HCU350" s="182"/>
      <c r="HCV350" s="182"/>
      <c r="HCW350" s="182"/>
      <c r="HCX350" s="182"/>
      <c r="HCY350" s="182"/>
      <c r="HCZ350" s="182"/>
      <c r="HDA350" s="182"/>
      <c r="HDB350" s="182"/>
      <c r="HDC350" s="182"/>
      <c r="HDD350" s="182"/>
      <c r="HDE350" s="182"/>
      <c r="HDF350" s="182"/>
      <c r="HDG350" s="182"/>
      <c r="HDH350" s="182"/>
      <c r="HDI350" s="182"/>
      <c r="HDJ350" s="182"/>
      <c r="HDK350" s="182"/>
      <c r="HDL350" s="182"/>
      <c r="HDM350" s="182"/>
      <c r="HDN350" s="182"/>
      <c r="HDO350" s="182"/>
      <c r="HDP350" s="182"/>
      <c r="HDQ350" s="182"/>
      <c r="HDR350" s="182"/>
      <c r="HDS350" s="182"/>
      <c r="HDT350" s="182"/>
      <c r="HDU350" s="182"/>
      <c r="HDV350" s="182"/>
      <c r="HDW350" s="182"/>
      <c r="HDX350" s="182"/>
      <c r="HDY350" s="182"/>
      <c r="HDZ350" s="182"/>
      <c r="HEA350" s="182"/>
      <c r="HEB350" s="182"/>
      <c r="HEC350" s="182"/>
      <c r="HED350" s="182"/>
      <c r="HEE350" s="182"/>
      <c r="HEF350" s="182"/>
      <c r="HEG350" s="182"/>
      <c r="HEH350" s="182"/>
      <c r="HEI350" s="182"/>
      <c r="HEJ350" s="182"/>
      <c r="HEK350" s="182"/>
      <c r="HEL350" s="182"/>
      <c r="HEM350" s="182"/>
      <c r="HEN350" s="182"/>
      <c r="HEO350" s="182"/>
      <c r="HEP350" s="182"/>
      <c r="HEQ350" s="182"/>
      <c r="HER350" s="182"/>
      <c r="HES350" s="182"/>
      <c r="HET350" s="182"/>
      <c r="HEU350" s="182"/>
      <c r="HEV350" s="182"/>
      <c r="HEW350" s="182"/>
      <c r="HEX350" s="182"/>
      <c r="HEY350" s="182"/>
      <c r="HEZ350" s="182"/>
      <c r="HFA350" s="182"/>
      <c r="HFB350" s="182"/>
      <c r="HFC350" s="182"/>
      <c r="HFD350" s="182"/>
      <c r="HFE350" s="182"/>
      <c r="HFF350" s="182"/>
      <c r="HFG350" s="182"/>
      <c r="HFH350" s="182"/>
      <c r="HFI350" s="182"/>
      <c r="HFJ350" s="182"/>
      <c r="HFK350" s="182"/>
      <c r="HFL350" s="182"/>
      <c r="HFM350" s="182"/>
      <c r="HFN350" s="182"/>
      <c r="HFO350" s="182"/>
      <c r="HFP350" s="182"/>
      <c r="HFQ350" s="182"/>
      <c r="HFR350" s="182"/>
      <c r="HFS350" s="182"/>
      <c r="HFT350" s="182"/>
      <c r="HFU350" s="182"/>
      <c r="HFV350" s="182"/>
      <c r="HFW350" s="182"/>
      <c r="HFX350" s="182"/>
      <c r="HFY350" s="182"/>
      <c r="HFZ350" s="182"/>
      <c r="HGA350" s="182"/>
      <c r="HGB350" s="182"/>
      <c r="HGC350" s="182"/>
      <c r="HGD350" s="182"/>
      <c r="HGE350" s="182"/>
      <c r="HGF350" s="182"/>
      <c r="HGG350" s="182"/>
      <c r="HGH350" s="182"/>
      <c r="HGI350" s="182"/>
      <c r="HGJ350" s="182"/>
      <c r="HGK350" s="182"/>
      <c r="HGL350" s="182"/>
      <c r="HGM350" s="182"/>
      <c r="HGN350" s="182"/>
      <c r="HGO350" s="182"/>
      <c r="HGP350" s="182"/>
      <c r="HGQ350" s="182"/>
      <c r="HGR350" s="182"/>
      <c r="HGS350" s="182"/>
      <c r="HGT350" s="182"/>
      <c r="HGU350" s="182"/>
      <c r="HGV350" s="182"/>
      <c r="HGW350" s="182"/>
      <c r="HGX350" s="182"/>
      <c r="HGY350" s="182"/>
      <c r="HGZ350" s="182"/>
      <c r="HHA350" s="182"/>
      <c r="HHB350" s="182"/>
      <c r="HHC350" s="182"/>
      <c r="HHD350" s="182"/>
      <c r="HHE350" s="182"/>
      <c r="HHF350" s="182"/>
      <c r="HHG350" s="182"/>
      <c r="HHH350" s="182"/>
      <c r="HHI350" s="182"/>
      <c r="HHJ350" s="182"/>
      <c r="HHK350" s="182"/>
      <c r="HHL350" s="182"/>
      <c r="HHM350" s="182"/>
      <c r="HHN350" s="182"/>
      <c r="HHO350" s="182"/>
      <c r="HHP350" s="182"/>
      <c r="HHQ350" s="182"/>
      <c r="HHR350" s="182"/>
      <c r="HHS350" s="182"/>
      <c r="HHT350" s="182"/>
      <c r="HHU350" s="182"/>
      <c r="HHV350" s="182"/>
      <c r="HHW350" s="182"/>
      <c r="HHX350" s="182"/>
      <c r="HHY350" s="182"/>
      <c r="HHZ350" s="182"/>
      <c r="HIA350" s="182"/>
      <c r="HIB350" s="182"/>
      <c r="HIC350" s="182"/>
      <c r="HID350" s="182"/>
      <c r="HIE350" s="182"/>
      <c r="HIF350" s="182"/>
      <c r="HIG350" s="182"/>
      <c r="HIH350" s="182"/>
      <c r="HII350" s="182"/>
      <c r="HIJ350" s="182"/>
      <c r="HIK350" s="182"/>
      <c r="HIL350" s="182"/>
      <c r="HIM350" s="182"/>
      <c r="HIN350" s="182"/>
      <c r="HIO350" s="182"/>
      <c r="HIP350" s="182"/>
      <c r="HIQ350" s="182"/>
      <c r="HIR350" s="182"/>
      <c r="HIS350" s="182"/>
      <c r="HIT350" s="182"/>
      <c r="HIU350" s="182"/>
      <c r="HIV350" s="182"/>
      <c r="HIW350" s="182"/>
      <c r="HIX350" s="182"/>
      <c r="HIY350" s="182"/>
      <c r="HIZ350" s="182"/>
      <c r="HJA350" s="182"/>
      <c r="HJB350" s="182"/>
      <c r="HJC350" s="182"/>
      <c r="HJD350" s="182"/>
      <c r="HJE350" s="182"/>
      <c r="HJF350" s="182"/>
      <c r="HJG350" s="182"/>
      <c r="HJH350" s="182"/>
      <c r="HJI350" s="182"/>
      <c r="HJJ350" s="182"/>
      <c r="HJK350" s="182"/>
      <c r="HJL350" s="182"/>
      <c r="HJM350" s="182"/>
      <c r="HJN350" s="182"/>
      <c r="HJO350" s="182"/>
      <c r="HJP350" s="182"/>
      <c r="HJQ350" s="182"/>
      <c r="HJR350" s="182"/>
      <c r="HJS350" s="182"/>
      <c r="HJT350" s="182"/>
      <c r="HJU350" s="182"/>
      <c r="HJV350" s="182"/>
      <c r="HJW350" s="182"/>
      <c r="HJX350" s="182"/>
      <c r="HJY350" s="182"/>
      <c r="HJZ350" s="182"/>
      <c r="HKA350" s="182"/>
      <c r="HKB350" s="182"/>
      <c r="HKC350" s="182"/>
      <c r="HKD350" s="182"/>
      <c r="HKE350" s="182"/>
      <c r="HKF350" s="182"/>
      <c r="HKG350" s="182"/>
      <c r="HKH350" s="182"/>
      <c r="HKI350" s="182"/>
      <c r="HKJ350" s="182"/>
      <c r="HKK350" s="182"/>
      <c r="HKL350" s="182"/>
      <c r="HKM350" s="182"/>
      <c r="HKN350" s="182"/>
      <c r="HKO350" s="182"/>
      <c r="HKP350" s="182"/>
      <c r="HKQ350" s="182"/>
      <c r="HKR350" s="182"/>
      <c r="HKS350" s="182"/>
      <c r="HKT350" s="182"/>
      <c r="HKU350" s="182"/>
      <c r="HKV350" s="182"/>
      <c r="HKW350" s="182"/>
      <c r="HKX350" s="182"/>
      <c r="HKY350" s="182"/>
      <c r="HKZ350" s="182"/>
      <c r="HLA350" s="182"/>
      <c r="HLB350" s="182"/>
      <c r="HLC350" s="182"/>
      <c r="HLD350" s="182"/>
      <c r="HLE350" s="182"/>
      <c r="HLF350" s="182"/>
      <c r="HLG350" s="182"/>
      <c r="HLH350" s="182"/>
      <c r="HLI350" s="182"/>
      <c r="HLJ350" s="182"/>
      <c r="HLK350" s="182"/>
      <c r="HLL350" s="182"/>
      <c r="HLM350" s="182"/>
      <c r="HLN350" s="182"/>
      <c r="HLO350" s="182"/>
      <c r="HLP350" s="182"/>
      <c r="HLQ350" s="182"/>
      <c r="HLR350" s="182"/>
      <c r="HLS350" s="182"/>
      <c r="HLT350" s="182"/>
      <c r="HLU350" s="182"/>
      <c r="HLV350" s="182"/>
      <c r="HLW350" s="182"/>
      <c r="HLX350" s="182"/>
      <c r="HLY350" s="182"/>
      <c r="HLZ350" s="182"/>
      <c r="HMA350" s="182"/>
      <c r="HMB350" s="182"/>
      <c r="HMC350" s="182"/>
      <c r="HMD350" s="182"/>
      <c r="HME350" s="182"/>
      <c r="HMF350" s="182"/>
      <c r="HMG350" s="182"/>
      <c r="HMH350" s="182"/>
      <c r="HMI350" s="182"/>
      <c r="HMJ350" s="182"/>
      <c r="HMK350" s="182"/>
      <c r="HML350" s="182"/>
      <c r="HMM350" s="182"/>
      <c r="HMN350" s="182"/>
      <c r="HMO350" s="182"/>
      <c r="HMP350" s="182"/>
      <c r="HMQ350" s="182"/>
      <c r="HMR350" s="182"/>
      <c r="HMS350" s="182"/>
      <c r="HMT350" s="182"/>
      <c r="HMU350" s="182"/>
      <c r="HMV350" s="182"/>
      <c r="HMW350" s="182"/>
      <c r="HMX350" s="182"/>
      <c r="HMY350" s="182"/>
      <c r="HMZ350" s="182"/>
      <c r="HNA350" s="182"/>
      <c r="HNB350" s="182"/>
      <c r="HNC350" s="182"/>
      <c r="HND350" s="182"/>
      <c r="HNE350" s="182"/>
      <c r="HNF350" s="182"/>
      <c r="HNG350" s="182"/>
      <c r="HNH350" s="182"/>
      <c r="HNI350" s="182"/>
      <c r="HNJ350" s="182"/>
      <c r="HNK350" s="182"/>
      <c r="HNL350" s="182"/>
      <c r="HNM350" s="182"/>
      <c r="HNN350" s="182"/>
      <c r="HNO350" s="182"/>
      <c r="HNP350" s="182"/>
      <c r="HNQ350" s="182"/>
      <c r="HNR350" s="182"/>
      <c r="HNS350" s="182"/>
      <c r="HNT350" s="182"/>
      <c r="HNU350" s="182"/>
      <c r="HNV350" s="182"/>
      <c r="HNW350" s="182"/>
      <c r="HNX350" s="182"/>
      <c r="HNY350" s="182"/>
      <c r="HNZ350" s="182"/>
      <c r="HOA350" s="182"/>
      <c r="HOB350" s="182"/>
      <c r="HOC350" s="182"/>
      <c r="HOD350" s="182"/>
      <c r="HOE350" s="182"/>
      <c r="HOF350" s="182"/>
      <c r="HOG350" s="182"/>
      <c r="HOH350" s="182"/>
      <c r="HOI350" s="182"/>
      <c r="HOJ350" s="182"/>
      <c r="HOK350" s="182"/>
      <c r="HOL350" s="182"/>
      <c r="HOM350" s="182"/>
      <c r="HON350" s="182"/>
      <c r="HOO350" s="182"/>
      <c r="HOP350" s="182"/>
      <c r="HOQ350" s="182"/>
      <c r="HOR350" s="182"/>
      <c r="HOS350" s="182"/>
      <c r="HOT350" s="182"/>
      <c r="HOU350" s="182"/>
      <c r="HOV350" s="182"/>
      <c r="HOW350" s="182"/>
      <c r="HOX350" s="182"/>
      <c r="HOY350" s="182"/>
      <c r="HOZ350" s="182"/>
      <c r="HPA350" s="182"/>
      <c r="HPB350" s="182"/>
      <c r="HPC350" s="182"/>
      <c r="HPD350" s="182"/>
      <c r="HPE350" s="182"/>
      <c r="HPF350" s="182"/>
      <c r="HPG350" s="182"/>
      <c r="HPH350" s="182"/>
      <c r="HPI350" s="182"/>
      <c r="HPJ350" s="182"/>
      <c r="HPK350" s="182"/>
      <c r="HPL350" s="182"/>
      <c r="HPM350" s="182"/>
      <c r="HPN350" s="182"/>
      <c r="HPO350" s="182"/>
      <c r="HPP350" s="182"/>
      <c r="HPQ350" s="182"/>
      <c r="HPR350" s="182"/>
      <c r="HPS350" s="182"/>
      <c r="HPT350" s="182"/>
      <c r="HPU350" s="182"/>
      <c r="HPV350" s="182"/>
      <c r="HPW350" s="182"/>
      <c r="HPX350" s="182"/>
      <c r="HPY350" s="182"/>
      <c r="HPZ350" s="182"/>
      <c r="HQA350" s="182"/>
      <c r="HQB350" s="182"/>
      <c r="HQC350" s="182"/>
      <c r="HQD350" s="182"/>
      <c r="HQE350" s="182"/>
      <c r="HQF350" s="182"/>
      <c r="HQG350" s="182"/>
      <c r="HQH350" s="182"/>
      <c r="HQI350" s="182"/>
      <c r="HQJ350" s="182"/>
      <c r="HQK350" s="182"/>
      <c r="HQL350" s="182"/>
      <c r="HQM350" s="182"/>
      <c r="HQN350" s="182"/>
      <c r="HQO350" s="182"/>
      <c r="HQP350" s="182"/>
      <c r="HQQ350" s="182"/>
      <c r="HQR350" s="182"/>
      <c r="HQS350" s="182"/>
      <c r="HQT350" s="182"/>
      <c r="HQU350" s="182"/>
      <c r="HQV350" s="182"/>
      <c r="HQW350" s="182"/>
      <c r="HQX350" s="182"/>
      <c r="HQY350" s="182"/>
      <c r="HQZ350" s="182"/>
      <c r="HRA350" s="182"/>
      <c r="HRB350" s="182"/>
      <c r="HRC350" s="182"/>
      <c r="HRD350" s="182"/>
      <c r="HRE350" s="182"/>
      <c r="HRF350" s="182"/>
      <c r="HRG350" s="182"/>
      <c r="HRH350" s="182"/>
      <c r="HRI350" s="182"/>
      <c r="HRJ350" s="182"/>
      <c r="HRK350" s="182"/>
      <c r="HRL350" s="182"/>
      <c r="HRM350" s="182"/>
      <c r="HRN350" s="182"/>
      <c r="HRO350" s="182"/>
      <c r="HRP350" s="182"/>
      <c r="HRQ350" s="182"/>
      <c r="HRR350" s="182"/>
      <c r="HRS350" s="182"/>
      <c r="HRT350" s="182"/>
      <c r="HRU350" s="182"/>
      <c r="HRV350" s="182"/>
      <c r="HRW350" s="182"/>
      <c r="HRX350" s="182"/>
      <c r="HRY350" s="182"/>
      <c r="HRZ350" s="182"/>
      <c r="HSA350" s="182"/>
      <c r="HSB350" s="182"/>
      <c r="HSC350" s="182"/>
      <c r="HSD350" s="182"/>
      <c r="HSE350" s="182"/>
      <c r="HSF350" s="182"/>
      <c r="HSG350" s="182"/>
      <c r="HSH350" s="182"/>
      <c r="HSI350" s="182"/>
      <c r="HSJ350" s="182"/>
      <c r="HSK350" s="182"/>
      <c r="HSL350" s="182"/>
      <c r="HSM350" s="182"/>
      <c r="HSN350" s="182"/>
      <c r="HSO350" s="182"/>
      <c r="HSP350" s="182"/>
      <c r="HSQ350" s="182"/>
      <c r="HSR350" s="182"/>
      <c r="HSS350" s="182"/>
      <c r="HST350" s="182"/>
      <c r="HSU350" s="182"/>
      <c r="HSV350" s="182"/>
      <c r="HSW350" s="182"/>
      <c r="HSX350" s="182"/>
      <c r="HSY350" s="182"/>
      <c r="HSZ350" s="182"/>
      <c r="HTA350" s="182"/>
      <c r="HTB350" s="182"/>
      <c r="HTC350" s="182"/>
      <c r="HTD350" s="182"/>
      <c r="HTE350" s="182"/>
      <c r="HTF350" s="182"/>
      <c r="HTG350" s="182"/>
      <c r="HTH350" s="182"/>
      <c r="HTI350" s="182"/>
      <c r="HTJ350" s="182"/>
      <c r="HTK350" s="182"/>
      <c r="HTL350" s="182"/>
      <c r="HTM350" s="182"/>
      <c r="HTN350" s="182"/>
      <c r="HTO350" s="182"/>
      <c r="HTP350" s="182"/>
      <c r="HTQ350" s="182"/>
      <c r="HTR350" s="182"/>
      <c r="HTS350" s="182"/>
      <c r="HTT350" s="182"/>
      <c r="HTU350" s="182"/>
      <c r="HTV350" s="182"/>
      <c r="HTW350" s="182"/>
      <c r="HTX350" s="182"/>
      <c r="HTY350" s="182"/>
      <c r="HTZ350" s="182"/>
      <c r="HUA350" s="182"/>
      <c r="HUB350" s="182"/>
      <c r="HUC350" s="182"/>
      <c r="HUD350" s="182"/>
      <c r="HUE350" s="182"/>
      <c r="HUF350" s="182"/>
      <c r="HUG350" s="182"/>
      <c r="HUH350" s="182"/>
      <c r="HUI350" s="182"/>
      <c r="HUJ350" s="182"/>
      <c r="HUK350" s="182"/>
      <c r="HUL350" s="182"/>
      <c r="HUM350" s="182"/>
      <c r="HUN350" s="182"/>
      <c r="HUO350" s="182"/>
      <c r="HUP350" s="182"/>
      <c r="HUQ350" s="182"/>
      <c r="HUR350" s="182"/>
      <c r="HUS350" s="182"/>
      <c r="HUT350" s="182"/>
      <c r="HUU350" s="182"/>
      <c r="HUV350" s="182"/>
      <c r="HUW350" s="182"/>
      <c r="HUX350" s="182"/>
      <c r="HUY350" s="182"/>
      <c r="HUZ350" s="182"/>
      <c r="HVA350" s="182"/>
      <c r="HVB350" s="182"/>
      <c r="HVC350" s="182"/>
      <c r="HVD350" s="182"/>
      <c r="HVE350" s="182"/>
      <c r="HVF350" s="182"/>
      <c r="HVG350" s="182"/>
      <c r="HVH350" s="182"/>
      <c r="HVI350" s="182"/>
      <c r="HVJ350" s="182"/>
      <c r="HVK350" s="182"/>
      <c r="HVL350" s="182"/>
      <c r="HVM350" s="182"/>
      <c r="HVN350" s="182"/>
      <c r="HVO350" s="182"/>
      <c r="HVP350" s="182"/>
      <c r="HVQ350" s="182"/>
      <c r="HVR350" s="182"/>
      <c r="HVS350" s="182"/>
      <c r="HVT350" s="182"/>
      <c r="HVU350" s="182"/>
      <c r="HVV350" s="182"/>
      <c r="HVW350" s="182"/>
      <c r="HVX350" s="182"/>
      <c r="HVY350" s="182"/>
      <c r="HVZ350" s="182"/>
      <c r="HWA350" s="182"/>
      <c r="HWB350" s="182"/>
      <c r="HWC350" s="182"/>
      <c r="HWD350" s="182"/>
      <c r="HWE350" s="182"/>
      <c r="HWF350" s="182"/>
      <c r="HWG350" s="182"/>
      <c r="HWH350" s="182"/>
      <c r="HWI350" s="182"/>
      <c r="HWJ350" s="182"/>
      <c r="HWK350" s="182"/>
      <c r="HWL350" s="182"/>
      <c r="HWM350" s="182"/>
      <c r="HWN350" s="182"/>
      <c r="HWO350" s="182"/>
      <c r="HWP350" s="182"/>
      <c r="HWQ350" s="182"/>
      <c r="HWR350" s="182"/>
      <c r="HWS350" s="182"/>
      <c r="HWT350" s="182"/>
      <c r="HWU350" s="182"/>
      <c r="HWV350" s="182"/>
      <c r="HWW350" s="182"/>
      <c r="HWX350" s="182"/>
      <c r="HWY350" s="182"/>
      <c r="HWZ350" s="182"/>
      <c r="HXA350" s="182"/>
      <c r="HXB350" s="182"/>
      <c r="HXC350" s="182"/>
      <c r="HXD350" s="182"/>
      <c r="HXE350" s="182"/>
      <c r="HXF350" s="182"/>
      <c r="HXG350" s="182"/>
      <c r="HXH350" s="182"/>
      <c r="HXI350" s="182"/>
      <c r="HXJ350" s="182"/>
      <c r="HXK350" s="182"/>
      <c r="HXL350" s="182"/>
      <c r="HXM350" s="182"/>
      <c r="HXN350" s="182"/>
      <c r="HXO350" s="182"/>
      <c r="HXP350" s="182"/>
      <c r="HXQ350" s="182"/>
      <c r="HXR350" s="182"/>
      <c r="HXS350" s="182"/>
      <c r="HXT350" s="182"/>
      <c r="HXU350" s="182"/>
      <c r="HXV350" s="182"/>
      <c r="HXW350" s="182"/>
      <c r="HXX350" s="182"/>
      <c r="HXY350" s="182"/>
      <c r="HXZ350" s="182"/>
      <c r="HYA350" s="182"/>
      <c r="HYB350" s="182"/>
      <c r="HYC350" s="182"/>
      <c r="HYD350" s="182"/>
      <c r="HYE350" s="182"/>
      <c r="HYF350" s="182"/>
      <c r="HYG350" s="182"/>
      <c r="HYH350" s="182"/>
      <c r="HYI350" s="182"/>
      <c r="HYJ350" s="182"/>
      <c r="HYK350" s="182"/>
      <c r="HYL350" s="182"/>
      <c r="HYM350" s="182"/>
      <c r="HYN350" s="182"/>
      <c r="HYO350" s="182"/>
      <c r="HYP350" s="182"/>
      <c r="HYQ350" s="182"/>
      <c r="HYR350" s="182"/>
      <c r="HYS350" s="182"/>
      <c r="HYT350" s="182"/>
      <c r="HYU350" s="182"/>
      <c r="HYV350" s="182"/>
      <c r="HYW350" s="182"/>
      <c r="HYX350" s="182"/>
      <c r="HYY350" s="182"/>
      <c r="HYZ350" s="182"/>
      <c r="HZA350" s="182"/>
      <c r="HZB350" s="182"/>
      <c r="HZC350" s="182"/>
      <c r="HZD350" s="182"/>
      <c r="HZE350" s="182"/>
      <c r="HZF350" s="182"/>
      <c r="HZG350" s="182"/>
      <c r="HZH350" s="182"/>
      <c r="HZI350" s="182"/>
      <c r="HZJ350" s="182"/>
      <c r="HZK350" s="182"/>
      <c r="HZL350" s="182"/>
      <c r="HZM350" s="182"/>
      <c r="HZN350" s="182"/>
      <c r="HZO350" s="182"/>
      <c r="HZP350" s="182"/>
      <c r="HZQ350" s="182"/>
      <c r="HZR350" s="182"/>
      <c r="HZS350" s="182"/>
      <c r="HZT350" s="182"/>
      <c r="HZU350" s="182"/>
      <c r="HZV350" s="182"/>
      <c r="HZW350" s="182"/>
      <c r="HZX350" s="182"/>
      <c r="HZY350" s="182"/>
      <c r="HZZ350" s="182"/>
      <c r="IAA350" s="182"/>
      <c r="IAB350" s="182"/>
      <c r="IAC350" s="182"/>
      <c r="IAD350" s="182"/>
      <c r="IAE350" s="182"/>
      <c r="IAF350" s="182"/>
      <c r="IAG350" s="182"/>
      <c r="IAH350" s="182"/>
      <c r="IAI350" s="182"/>
      <c r="IAJ350" s="182"/>
      <c r="IAK350" s="182"/>
      <c r="IAL350" s="182"/>
      <c r="IAM350" s="182"/>
      <c r="IAN350" s="182"/>
      <c r="IAO350" s="182"/>
      <c r="IAP350" s="182"/>
      <c r="IAQ350" s="182"/>
      <c r="IAR350" s="182"/>
      <c r="IAS350" s="182"/>
      <c r="IAT350" s="182"/>
      <c r="IAU350" s="182"/>
      <c r="IAV350" s="182"/>
      <c r="IAW350" s="182"/>
      <c r="IAX350" s="182"/>
      <c r="IAY350" s="182"/>
      <c r="IAZ350" s="182"/>
      <c r="IBA350" s="182"/>
      <c r="IBB350" s="182"/>
      <c r="IBC350" s="182"/>
      <c r="IBD350" s="182"/>
      <c r="IBE350" s="182"/>
      <c r="IBF350" s="182"/>
      <c r="IBG350" s="182"/>
      <c r="IBH350" s="182"/>
      <c r="IBI350" s="182"/>
      <c r="IBJ350" s="182"/>
      <c r="IBK350" s="182"/>
      <c r="IBL350" s="182"/>
      <c r="IBM350" s="182"/>
      <c r="IBN350" s="182"/>
      <c r="IBO350" s="182"/>
      <c r="IBP350" s="182"/>
      <c r="IBQ350" s="182"/>
      <c r="IBR350" s="182"/>
      <c r="IBS350" s="182"/>
      <c r="IBT350" s="182"/>
      <c r="IBU350" s="182"/>
      <c r="IBV350" s="182"/>
      <c r="IBW350" s="182"/>
      <c r="IBX350" s="182"/>
      <c r="IBY350" s="182"/>
      <c r="IBZ350" s="182"/>
      <c r="ICA350" s="182"/>
      <c r="ICB350" s="182"/>
      <c r="ICC350" s="182"/>
      <c r="ICD350" s="182"/>
      <c r="ICE350" s="182"/>
      <c r="ICF350" s="182"/>
      <c r="ICG350" s="182"/>
      <c r="ICH350" s="182"/>
      <c r="ICI350" s="182"/>
      <c r="ICJ350" s="182"/>
      <c r="ICK350" s="182"/>
      <c r="ICL350" s="182"/>
      <c r="ICM350" s="182"/>
      <c r="ICN350" s="182"/>
      <c r="ICO350" s="182"/>
      <c r="ICP350" s="182"/>
      <c r="ICQ350" s="182"/>
      <c r="ICR350" s="182"/>
      <c r="ICS350" s="182"/>
      <c r="ICT350" s="182"/>
      <c r="ICU350" s="182"/>
      <c r="ICV350" s="182"/>
      <c r="ICW350" s="182"/>
      <c r="ICX350" s="182"/>
      <c r="ICY350" s="182"/>
      <c r="ICZ350" s="182"/>
      <c r="IDA350" s="182"/>
      <c r="IDB350" s="182"/>
      <c r="IDC350" s="182"/>
      <c r="IDD350" s="182"/>
      <c r="IDE350" s="182"/>
      <c r="IDF350" s="182"/>
      <c r="IDG350" s="182"/>
      <c r="IDH350" s="182"/>
      <c r="IDI350" s="182"/>
      <c r="IDJ350" s="182"/>
      <c r="IDK350" s="182"/>
      <c r="IDL350" s="182"/>
      <c r="IDM350" s="182"/>
      <c r="IDN350" s="182"/>
      <c r="IDO350" s="182"/>
      <c r="IDP350" s="182"/>
      <c r="IDQ350" s="182"/>
      <c r="IDR350" s="182"/>
      <c r="IDS350" s="182"/>
      <c r="IDT350" s="182"/>
      <c r="IDU350" s="182"/>
      <c r="IDV350" s="182"/>
      <c r="IDW350" s="182"/>
      <c r="IDX350" s="182"/>
      <c r="IDY350" s="182"/>
      <c r="IDZ350" s="182"/>
      <c r="IEA350" s="182"/>
      <c r="IEB350" s="182"/>
      <c r="IEC350" s="182"/>
      <c r="IED350" s="182"/>
      <c r="IEE350" s="182"/>
      <c r="IEF350" s="182"/>
      <c r="IEG350" s="182"/>
      <c r="IEH350" s="182"/>
      <c r="IEI350" s="182"/>
      <c r="IEJ350" s="182"/>
      <c r="IEK350" s="182"/>
      <c r="IEL350" s="182"/>
      <c r="IEM350" s="182"/>
      <c r="IEN350" s="182"/>
      <c r="IEO350" s="182"/>
      <c r="IEP350" s="182"/>
      <c r="IEQ350" s="182"/>
      <c r="IER350" s="182"/>
      <c r="IES350" s="182"/>
      <c r="IET350" s="182"/>
      <c r="IEU350" s="182"/>
      <c r="IEV350" s="182"/>
      <c r="IEW350" s="182"/>
      <c r="IEX350" s="182"/>
      <c r="IEY350" s="182"/>
      <c r="IEZ350" s="182"/>
      <c r="IFA350" s="182"/>
      <c r="IFB350" s="182"/>
      <c r="IFC350" s="182"/>
      <c r="IFD350" s="182"/>
      <c r="IFE350" s="182"/>
      <c r="IFF350" s="182"/>
      <c r="IFG350" s="182"/>
      <c r="IFH350" s="182"/>
      <c r="IFI350" s="182"/>
      <c r="IFJ350" s="182"/>
      <c r="IFK350" s="182"/>
      <c r="IFL350" s="182"/>
      <c r="IFM350" s="182"/>
      <c r="IFN350" s="182"/>
      <c r="IFO350" s="182"/>
      <c r="IFP350" s="182"/>
      <c r="IFQ350" s="182"/>
      <c r="IFR350" s="182"/>
      <c r="IFS350" s="182"/>
      <c r="IFT350" s="182"/>
      <c r="IFU350" s="182"/>
      <c r="IFV350" s="182"/>
      <c r="IFW350" s="182"/>
      <c r="IFX350" s="182"/>
      <c r="IFY350" s="182"/>
      <c r="IFZ350" s="182"/>
      <c r="IGA350" s="182"/>
      <c r="IGB350" s="182"/>
      <c r="IGC350" s="182"/>
      <c r="IGD350" s="182"/>
      <c r="IGE350" s="182"/>
      <c r="IGF350" s="182"/>
      <c r="IGG350" s="182"/>
      <c r="IGH350" s="182"/>
      <c r="IGI350" s="182"/>
      <c r="IGJ350" s="182"/>
      <c r="IGK350" s="182"/>
      <c r="IGL350" s="182"/>
      <c r="IGM350" s="182"/>
      <c r="IGN350" s="182"/>
      <c r="IGO350" s="182"/>
      <c r="IGP350" s="182"/>
      <c r="IGQ350" s="182"/>
      <c r="IGR350" s="182"/>
      <c r="IGS350" s="182"/>
      <c r="IGT350" s="182"/>
      <c r="IGU350" s="182"/>
      <c r="IGV350" s="182"/>
      <c r="IGW350" s="182"/>
      <c r="IGX350" s="182"/>
      <c r="IGY350" s="182"/>
      <c r="IGZ350" s="182"/>
      <c r="IHA350" s="182"/>
      <c r="IHB350" s="182"/>
      <c r="IHC350" s="182"/>
      <c r="IHD350" s="182"/>
      <c r="IHE350" s="182"/>
      <c r="IHF350" s="182"/>
      <c r="IHG350" s="182"/>
      <c r="IHH350" s="182"/>
      <c r="IHI350" s="182"/>
      <c r="IHJ350" s="182"/>
      <c r="IHK350" s="182"/>
      <c r="IHL350" s="182"/>
      <c r="IHM350" s="182"/>
      <c r="IHN350" s="182"/>
      <c r="IHO350" s="182"/>
      <c r="IHP350" s="182"/>
      <c r="IHQ350" s="182"/>
      <c r="IHR350" s="182"/>
      <c r="IHS350" s="182"/>
      <c r="IHT350" s="182"/>
      <c r="IHU350" s="182"/>
      <c r="IHV350" s="182"/>
      <c r="IHW350" s="182"/>
      <c r="IHX350" s="182"/>
      <c r="IHY350" s="182"/>
      <c r="IHZ350" s="182"/>
      <c r="IIA350" s="182"/>
      <c r="IIB350" s="182"/>
      <c r="IIC350" s="182"/>
      <c r="IID350" s="182"/>
      <c r="IIE350" s="182"/>
      <c r="IIF350" s="182"/>
      <c r="IIG350" s="182"/>
      <c r="IIH350" s="182"/>
      <c r="III350" s="182"/>
      <c r="IIJ350" s="182"/>
      <c r="IIK350" s="182"/>
      <c r="IIL350" s="182"/>
      <c r="IIM350" s="182"/>
      <c r="IIN350" s="182"/>
      <c r="IIO350" s="182"/>
      <c r="IIP350" s="182"/>
      <c r="IIQ350" s="182"/>
      <c r="IIR350" s="182"/>
      <c r="IIS350" s="182"/>
      <c r="IIT350" s="182"/>
      <c r="IIU350" s="182"/>
      <c r="IIV350" s="182"/>
      <c r="IIW350" s="182"/>
      <c r="IIX350" s="182"/>
      <c r="IIY350" s="182"/>
      <c r="IIZ350" s="182"/>
      <c r="IJA350" s="182"/>
      <c r="IJB350" s="182"/>
      <c r="IJC350" s="182"/>
      <c r="IJD350" s="182"/>
      <c r="IJE350" s="182"/>
      <c r="IJF350" s="182"/>
      <c r="IJG350" s="182"/>
      <c r="IJH350" s="182"/>
      <c r="IJI350" s="182"/>
      <c r="IJJ350" s="182"/>
      <c r="IJK350" s="182"/>
      <c r="IJL350" s="182"/>
      <c r="IJM350" s="182"/>
      <c r="IJN350" s="182"/>
      <c r="IJO350" s="182"/>
      <c r="IJP350" s="182"/>
      <c r="IJQ350" s="182"/>
      <c r="IJR350" s="182"/>
      <c r="IJS350" s="182"/>
      <c r="IJT350" s="182"/>
      <c r="IJU350" s="182"/>
      <c r="IJV350" s="182"/>
      <c r="IJW350" s="182"/>
      <c r="IJX350" s="182"/>
      <c r="IJY350" s="182"/>
      <c r="IJZ350" s="182"/>
      <c r="IKA350" s="182"/>
      <c r="IKB350" s="182"/>
      <c r="IKC350" s="182"/>
      <c r="IKD350" s="182"/>
      <c r="IKE350" s="182"/>
      <c r="IKF350" s="182"/>
      <c r="IKG350" s="182"/>
      <c r="IKH350" s="182"/>
      <c r="IKI350" s="182"/>
      <c r="IKJ350" s="182"/>
      <c r="IKK350" s="182"/>
      <c r="IKL350" s="182"/>
      <c r="IKM350" s="182"/>
      <c r="IKN350" s="182"/>
      <c r="IKO350" s="182"/>
      <c r="IKP350" s="182"/>
      <c r="IKQ350" s="182"/>
      <c r="IKR350" s="182"/>
      <c r="IKS350" s="182"/>
      <c r="IKT350" s="182"/>
      <c r="IKU350" s="182"/>
      <c r="IKV350" s="182"/>
      <c r="IKW350" s="182"/>
      <c r="IKX350" s="182"/>
      <c r="IKY350" s="182"/>
      <c r="IKZ350" s="182"/>
      <c r="ILA350" s="182"/>
      <c r="ILB350" s="182"/>
      <c r="ILC350" s="182"/>
      <c r="ILD350" s="182"/>
      <c r="ILE350" s="182"/>
      <c r="ILF350" s="182"/>
      <c r="ILG350" s="182"/>
      <c r="ILH350" s="182"/>
      <c r="ILI350" s="182"/>
      <c r="ILJ350" s="182"/>
      <c r="ILK350" s="182"/>
      <c r="ILL350" s="182"/>
      <c r="ILM350" s="182"/>
      <c r="ILN350" s="182"/>
      <c r="ILO350" s="182"/>
      <c r="ILP350" s="182"/>
      <c r="ILQ350" s="182"/>
      <c r="ILR350" s="182"/>
      <c r="ILS350" s="182"/>
      <c r="ILT350" s="182"/>
      <c r="ILU350" s="182"/>
      <c r="ILV350" s="182"/>
      <c r="ILW350" s="182"/>
      <c r="ILX350" s="182"/>
      <c r="ILY350" s="182"/>
      <c r="ILZ350" s="182"/>
      <c r="IMA350" s="182"/>
      <c r="IMB350" s="182"/>
      <c r="IMC350" s="182"/>
      <c r="IMD350" s="182"/>
      <c r="IME350" s="182"/>
      <c r="IMF350" s="182"/>
      <c r="IMG350" s="182"/>
      <c r="IMH350" s="182"/>
      <c r="IMI350" s="182"/>
      <c r="IMJ350" s="182"/>
      <c r="IMK350" s="182"/>
      <c r="IML350" s="182"/>
      <c r="IMM350" s="182"/>
      <c r="IMN350" s="182"/>
      <c r="IMO350" s="182"/>
      <c r="IMP350" s="182"/>
      <c r="IMQ350" s="182"/>
      <c r="IMR350" s="182"/>
      <c r="IMS350" s="182"/>
      <c r="IMT350" s="182"/>
      <c r="IMU350" s="182"/>
      <c r="IMV350" s="182"/>
      <c r="IMW350" s="182"/>
      <c r="IMX350" s="182"/>
      <c r="IMY350" s="182"/>
      <c r="IMZ350" s="182"/>
      <c r="INA350" s="182"/>
      <c r="INB350" s="182"/>
      <c r="INC350" s="182"/>
      <c r="IND350" s="182"/>
      <c r="INE350" s="182"/>
      <c r="INF350" s="182"/>
      <c r="ING350" s="182"/>
      <c r="INH350" s="182"/>
      <c r="INI350" s="182"/>
      <c r="INJ350" s="182"/>
      <c r="INK350" s="182"/>
      <c r="INL350" s="182"/>
      <c r="INM350" s="182"/>
      <c r="INN350" s="182"/>
      <c r="INO350" s="182"/>
      <c r="INP350" s="182"/>
      <c r="INQ350" s="182"/>
      <c r="INR350" s="182"/>
      <c r="INS350" s="182"/>
      <c r="INT350" s="182"/>
      <c r="INU350" s="182"/>
      <c r="INV350" s="182"/>
      <c r="INW350" s="182"/>
      <c r="INX350" s="182"/>
      <c r="INY350" s="182"/>
      <c r="INZ350" s="182"/>
      <c r="IOA350" s="182"/>
      <c r="IOB350" s="182"/>
      <c r="IOC350" s="182"/>
      <c r="IOD350" s="182"/>
      <c r="IOE350" s="182"/>
      <c r="IOF350" s="182"/>
      <c r="IOG350" s="182"/>
      <c r="IOH350" s="182"/>
      <c r="IOI350" s="182"/>
      <c r="IOJ350" s="182"/>
      <c r="IOK350" s="182"/>
      <c r="IOL350" s="182"/>
      <c r="IOM350" s="182"/>
      <c r="ION350" s="182"/>
      <c r="IOO350" s="182"/>
      <c r="IOP350" s="182"/>
      <c r="IOQ350" s="182"/>
      <c r="IOR350" s="182"/>
      <c r="IOS350" s="182"/>
      <c r="IOT350" s="182"/>
      <c r="IOU350" s="182"/>
      <c r="IOV350" s="182"/>
      <c r="IOW350" s="182"/>
      <c r="IOX350" s="182"/>
      <c r="IOY350" s="182"/>
      <c r="IOZ350" s="182"/>
      <c r="IPA350" s="182"/>
      <c r="IPB350" s="182"/>
      <c r="IPC350" s="182"/>
      <c r="IPD350" s="182"/>
      <c r="IPE350" s="182"/>
      <c r="IPF350" s="182"/>
      <c r="IPG350" s="182"/>
      <c r="IPH350" s="182"/>
      <c r="IPI350" s="182"/>
      <c r="IPJ350" s="182"/>
      <c r="IPK350" s="182"/>
      <c r="IPL350" s="182"/>
      <c r="IPM350" s="182"/>
      <c r="IPN350" s="182"/>
      <c r="IPO350" s="182"/>
      <c r="IPP350" s="182"/>
      <c r="IPQ350" s="182"/>
      <c r="IPR350" s="182"/>
      <c r="IPS350" s="182"/>
      <c r="IPT350" s="182"/>
      <c r="IPU350" s="182"/>
      <c r="IPV350" s="182"/>
      <c r="IPW350" s="182"/>
      <c r="IPX350" s="182"/>
      <c r="IPY350" s="182"/>
      <c r="IPZ350" s="182"/>
      <c r="IQA350" s="182"/>
      <c r="IQB350" s="182"/>
      <c r="IQC350" s="182"/>
      <c r="IQD350" s="182"/>
      <c r="IQE350" s="182"/>
      <c r="IQF350" s="182"/>
      <c r="IQG350" s="182"/>
      <c r="IQH350" s="182"/>
      <c r="IQI350" s="182"/>
      <c r="IQJ350" s="182"/>
      <c r="IQK350" s="182"/>
      <c r="IQL350" s="182"/>
      <c r="IQM350" s="182"/>
      <c r="IQN350" s="182"/>
      <c r="IQO350" s="182"/>
      <c r="IQP350" s="182"/>
      <c r="IQQ350" s="182"/>
      <c r="IQR350" s="182"/>
      <c r="IQS350" s="182"/>
      <c r="IQT350" s="182"/>
      <c r="IQU350" s="182"/>
      <c r="IQV350" s="182"/>
      <c r="IQW350" s="182"/>
      <c r="IQX350" s="182"/>
      <c r="IQY350" s="182"/>
      <c r="IQZ350" s="182"/>
      <c r="IRA350" s="182"/>
      <c r="IRB350" s="182"/>
      <c r="IRC350" s="182"/>
      <c r="IRD350" s="182"/>
      <c r="IRE350" s="182"/>
      <c r="IRF350" s="182"/>
      <c r="IRG350" s="182"/>
      <c r="IRH350" s="182"/>
      <c r="IRI350" s="182"/>
      <c r="IRJ350" s="182"/>
      <c r="IRK350" s="182"/>
      <c r="IRL350" s="182"/>
      <c r="IRM350" s="182"/>
      <c r="IRN350" s="182"/>
      <c r="IRO350" s="182"/>
      <c r="IRP350" s="182"/>
      <c r="IRQ350" s="182"/>
      <c r="IRR350" s="182"/>
      <c r="IRS350" s="182"/>
      <c r="IRT350" s="182"/>
      <c r="IRU350" s="182"/>
      <c r="IRV350" s="182"/>
      <c r="IRW350" s="182"/>
      <c r="IRX350" s="182"/>
      <c r="IRY350" s="182"/>
      <c r="IRZ350" s="182"/>
      <c r="ISA350" s="182"/>
      <c r="ISB350" s="182"/>
      <c r="ISC350" s="182"/>
      <c r="ISD350" s="182"/>
      <c r="ISE350" s="182"/>
      <c r="ISF350" s="182"/>
      <c r="ISG350" s="182"/>
      <c r="ISH350" s="182"/>
      <c r="ISI350" s="182"/>
      <c r="ISJ350" s="182"/>
      <c r="ISK350" s="182"/>
      <c r="ISL350" s="182"/>
      <c r="ISM350" s="182"/>
      <c r="ISN350" s="182"/>
      <c r="ISO350" s="182"/>
      <c r="ISP350" s="182"/>
      <c r="ISQ350" s="182"/>
      <c r="ISR350" s="182"/>
      <c r="ISS350" s="182"/>
      <c r="IST350" s="182"/>
      <c r="ISU350" s="182"/>
      <c r="ISV350" s="182"/>
      <c r="ISW350" s="182"/>
      <c r="ISX350" s="182"/>
      <c r="ISY350" s="182"/>
      <c r="ISZ350" s="182"/>
      <c r="ITA350" s="182"/>
      <c r="ITB350" s="182"/>
      <c r="ITC350" s="182"/>
      <c r="ITD350" s="182"/>
      <c r="ITE350" s="182"/>
      <c r="ITF350" s="182"/>
      <c r="ITG350" s="182"/>
      <c r="ITH350" s="182"/>
      <c r="ITI350" s="182"/>
      <c r="ITJ350" s="182"/>
      <c r="ITK350" s="182"/>
      <c r="ITL350" s="182"/>
      <c r="ITM350" s="182"/>
      <c r="ITN350" s="182"/>
      <c r="ITO350" s="182"/>
      <c r="ITP350" s="182"/>
      <c r="ITQ350" s="182"/>
      <c r="ITR350" s="182"/>
      <c r="ITS350" s="182"/>
      <c r="ITT350" s="182"/>
      <c r="ITU350" s="182"/>
      <c r="ITV350" s="182"/>
      <c r="ITW350" s="182"/>
      <c r="ITX350" s="182"/>
      <c r="ITY350" s="182"/>
      <c r="ITZ350" s="182"/>
      <c r="IUA350" s="182"/>
      <c r="IUB350" s="182"/>
      <c r="IUC350" s="182"/>
      <c r="IUD350" s="182"/>
      <c r="IUE350" s="182"/>
      <c r="IUF350" s="182"/>
      <c r="IUG350" s="182"/>
      <c r="IUH350" s="182"/>
      <c r="IUI350" s="182"/>
      <c r="IUJ350" s="182"/>
      <c r="IUK350" s="182"/>
      <c r="IUL350" s="182"/>
      <c r="IUM350" s="182"/>
      <c r="IUN350" s="182"/>
      <c r="IUO350" s="182"/>
      <c r="IUP350" s="182"/>
      <c r="IUQ350" s="182"/>
      <c r="IUR350" s="182"/>
      <c r="IUS350" s="182"/>
      <c r="IUT350" s="182"/>
      <c r="IUU350" s="182"/>
      <c r="IUV350" s="182"/>
      <c r="IUW350" s="182"/>
      <c r="IUX350" s="182"/>
      <c r="IUY350" s="182"/>
      <c r="IUZ350" s="182"/>
      <c r="IVA350" s="182"/>
      <c r="IVB350" s="182"/>
      <c r="IVC350" s="182"/>
      <c r="IVD350" s="182"/>
      <c r="IVE350" s="182"/>
      <c r="IVF350" s="182"/>
      <c r="IVG350" s="182"/>
      <c r="IVH350" s="182"/>
      <c r="IVI350" s="182"/>
      <c r="IVJ350" s="182"/>
      <c r="IVK350" s="182"/>
      <c r="IVL350" s="182"/>
      <c r="IVM350" s="182"/>
      <c r="IVN350" s="182"/>
      <c r="IVO350" s="182"/>
      <c r="IVP350" s="182"/>
      <c r="IVQ350" s="182"/>
      <c r="IVR350" s="182"/>
      <c r="IVS350" s="182"/>
      <c r="IVT350" s="182"/>
      <c r="IVU350" s="182"/>
      <c r="IVV350" s="182"/>
      <c r="IVW350" s="182"/>
      <c r="IVX350" s="182"/>
      <c r="IVY350" s="182"/>
      <c r="IVZ350" s="182"/>
      <c r="IWA350" s="182"/>
      <c r="IWB350" s="182"/>
      <c r="IWC350" s="182"/>
      <c r="IWD350" s="182"/>
      <c r="IWE350" s="182"/>
      <c r="IWF350" s="182"/>
      <c r="IWG350" s="182"/>
      <c r="IWH350" s="182"/>
      <c r="IWI350" s="182"/>
      <c r="IWJ350" s="182"/>
      <c r="IWK350" s="182"/>
      <c r="IWL350" s="182"/>
      <c r="IWM350" s="182"/>
      <c r="IWN350" s="182"/>
      <c r="IWO350" s="182"/>
      <c r="IWP350" s="182"/>
      <c r="IWQ350" s="182"/>
      <c r="IWR350" s="182"/>
      <c r="IWS350" s="182"/>
      <c r="IWT350" s="182"/>
      <c r="IWU350" s="182"/>
      <c r="IWV350" s="182"/>
      <c r="IWW350" s="182"/>
      <c r="IWX350" s="182"/>
      <c r="IWY350" s="182"/>
      <c r="IWZ350" s="182"/>
      <c r="IXA350" s="182"/>
      <c r="IXB350" s="182"/>
      <c r="IXC350" s="182"/>
      <c r="IXD350" s="182"/>
      <c r="IXE350" s="182"/>
      <c r="IXF350" s="182"/>
      <c r="IXG350" s="182"/>
      <c r="IXH350" s="182"/>
      <c r="IXI350" s="182"/>
      <c r="IXJ350" s="182"/>
      <c r="IXK350" s="182"/>
      <c r="IXL350" s="182"/>
      <c r="IXM350" s="182"/>
      <c r="IXN350" s="182"/>
      <c r="IXO350" s="182"/>
      <c r="IXP350" s="182"/>
      <c r="IXQ350" s="182"/>
      <c r="IXR350" s="182"/>
      <c r="IXS350" s="182"/>
      <c r="IXT350" s="182"/>
      <c r="IXU350" s="182"/>
      <c r="IXV350" s="182"/>
      <c r="IXW350" s="182"/>
      <c r="IXX350" s="182"/>
      <c r="IXY350" s="182"/>
      <c r="IXZ350" s="182"/>
      <c r="IYA350" s="182"/>
      <c r="IYB350" s="182"/>
      <c r="IYC350" s="182"/>
      <c r="IYD350" s="182"/>
      <c r="IYE350" s="182"/>
      <c r="IYF350" s="182"/>
      <c r="IYG350" s="182"/>
      <c r="IYH350" s="182"/>
      <c r="IYI350" s="182"/>
      <c r="IYJ350" s="182"/>
      <c r="IYK350" s="182"/>
      <c r="IYL350" s="182"/>
      <c r="IYM350" s="182"/>
      <c r="IYN350" s="182"/>
      <c r="IYO350" s="182"/>
      <c r="IYP350" s="182"/>
      <c r="IYQ350" s="182"/>
      <c r="IYR350" s="182"/>
      <c r="IYS350" s="182"/>
      <c r="IYT350" s="182"/>
      <c r="IYU350" s="182"/>
      <c r="IYV350" s="182"/>
      <c r="IYW350" s="182"/>
      <c r="IYX350" s="182"/>
      <c r="IYY350" s="182"/>
      <c r="IYZ350" s="182"/>
      <c r="IZA350" s="182"/>
      <c r="IZB350" s="182"/>
      <c r="IZC350" s="182"/>
      <c r="IZD350" s="182"/>
      <c r="IZE350" s="182"/>
      <c r="IZF350" s="182"/>
      <c r="IZG350" s="182"/>
      <c r="IZH350" s="182"/>
      <c r="IZI350" s="182"/>
      <c r="IZJ350" s="182"/>
      <c r="IZK350" s="182"/>
      <c r="IZL350" s="182"/>
      <c r="IZM350" s="182"/>
      <c r="IZN350" s="182"/>
      <c r="IZO350" s="182"/>
      <c r="IZP350" s="182"/>
      <c r="IZQ350" s="182"/>
      <c r="IZR350" s="182"/>
      <c r="IZS350" s="182"/>
      <c r="IZT350" s="182"/>
      <c r="IZU350" s="182"/>
      <c r="IZV350" s="182"/>
      <c r="IZW350" s="182"/>
      <c r="IZX350" s="182"/>
      <c r="IZY350" s="182"/>
      <c r="IZZ350" s="182"/>
      <c r="JAA350" s="182"/>
      <c r="JAB350" s="182"/>
      <c r="JAC350" s="182"/>
      <c r="JAD350" s="182"/>
      <c r="JAE350" s="182"/>
      <c r="JAF350" s="182"/>
      <c r="JAG350" s="182"/>
      <c r="JAH350" s="182"/>
      <c r="JAI350" s="182"/>
      <c r="JAJ350" s="182"/>
      <c r="JAK350" s="182"/>
      <c r="JAL350" s="182"/>
      <c r="JAM350" s="182"/>
      <c r="JAN350" s="182"/>
      <c r="JAO350" s="182"/>
      <c r="JAP350" s="182"/>
      <c r="JAQ350" s="182"/>
      <c r="JAR350" s="182"/>
      <c r="JAS350" s="182"/>
      <c r="JAT350" s="182"/>
      <c r="JAU350" s="182"/>
      <c r="JAV350" s="182"/>
      <c r="JAW350" s="182"/>
      <c r="JAX350" s="182"/>
      <c r="JAY350" s="182"/>
      <c r="JAZ350" s="182"/>
      <c r="JBA350" s="182"/>
      <c r="JBB350" s="182"/>
      <c r="JBC350" s="182"/>
      <c r="JBD350" s="182"/>
      <c r="JBE350" s="182"/>
      <c r="JBF350" s="182"/>
      <c r="JBG350" s="182"/>
      <c r="JBH350" s="182"/>
      <c r="JBI350" s="182"/>
      <c r="JBJ350" s="182"/>
      <c r="JBK350" s="182"/>
      <c r="JBL350" s="182"/>
      <c r="JBM350" s="182"/>
      <c r="JBN350" s="182"/>
      <c r="JBO350" s="182"/>
      <c r="JBP350" s="182"/>
      <c r="JBQ350" s="182"/>
      <c r="JBR350" s="182"/>
      <c r="JBS350" s="182"/>
      <c r="JBT350" s="182"/>
      <c r="JBU350" s="182"/>
      <c r="JBV350" s="182"/>
      <c r="JBW350" s="182"/>
      <c r="JBX350" s="182"/>
      <c r="JBY350" s="182"/>
      <c r="JBZ350" s="182"/>
      <c r="JCA350" s="182"/>
      <c r="JCB350" s="182"/>
      <c r="JCC350" s="182"/>
      <c r="JCD350" s="182"/>
      <c r="JCE350" s="182"/>
      <c r="JCF350" s="182"/>
      <c r="JCG350" s="182"/>
      <c r="JCH350" s="182"/>
      <c r="JCI350" s="182"/>
      <c r="JCJ350" s="182"/>
      <c r="JCK350" s="182"/>
      <c r="JCL350" s="182"/>
      <c r="JCM350" s="182"/>
      <c r="JCN350" s="182"/>
      <c r="JCO350" s="182"/>
      <c r="JCP350" s="182"/>
      <c r="JCQ350" s="182"/>
      <c r="JCR350" s="182"/>
      <c r="JCS350" s="182"/>
      <c r="JCT350" s="182"/>
      <c r="JCU350" s="182"/>
      <c r="JCV350" s="182"/>
      <c r="JCW350" s="182"/>
      <c r="JCX350" s="182"/>
      <c r="JCY350" s="182"/>
      <c r="JCZ350" s="182"/>
      <c r="JDA350" s="182"/>
      <c r="JDB350" s="182"/>
      <c r="JDC350" s="182"/>
      <c r="JDD350" s="182"/>
      <c r="JDE350" s="182"/>
      <c r="JDF350" s="182"/>
      <c r="JDG350" s="182"/>
      <c r="JDH350" s="182"/>
      <c r="JDI350" s="182"/>
      <c r="JDJ350" s="182"/>
      <c r="JDK350" s="182"/>
      <c r="JDL350" s="182"/>
      <c r="JDM350" s="182"/>
      <c r="JDN350" s="182"/>
      <c r="JDO350" s="182"/>
      <c r="JDP350" s="182"/>
      <c r="JDQ350" s="182"/>
      <c r="JDR350" s="182"/>
      <c r="JDS350" s="182"/>
      <c r="JDT350" s="182"/>
      <c r="JDU350" s="182"/>
      <c r="JDV350" s="182"/>
      <c r="JDW350" s="182"/>
      <c r="JDX350" s="182"/>
      <c r="JDY350" s="182"/>
      <c r="JDZ350" s="182"/>
      <c r="JEA350" s="182"/>
      <c r="JEB350" s="182"/>
      <c r="JEC350" s="182"/>
      <c r="JED350" s="182"/>
      <c r="JEE350" s="182"/>
      <c r="JEF350" s="182"/>
      <c r="JEG350" s="182"/>
      <c r="JEH350" s="182"/>
      <c r="JEI350" s="182"/>
      <c r="JEJ350" s="182"/>
      <c r="JEK350" s="182"/>
      <c r="JEL350" s="182"/>
      <c r="JEM350" s="182"/>
      <c r="JEN350" s="182"/>
      <c r="JEO350" s="182"/>
      <c r="JEP350" s="182"/>
      <c r="JEQ350" s="182"/>
      <c r="JER350" s="182"/>
      <c r="JES350" s="182"/>
      <c r="JET350" s="182"/>
      <c r="JEU350" s="182"/>
      <c r="JEV350" s="182"/>
      <c r="JEW350" s="182"/>
      <c r="JEX350" s="182"/>
      <c r="JEY350" s="182"/>
      <c r="JEZ350" s="182"/>
      <c r="JFA350" s="182"/>
      <c r="JFB350" s="182"/>
      <c r="JFC350" s="182"/>
      <c r="JFD350" s="182"/>
      <c r="JFE350" s="182"/>
      <c r="JFF350" s="182"/>
      <c r="JFG350" s="182"/>
      <c r="JFH350" s="182"/>
      <c r="JFI350" s="182"/>
      <c r="JFJ350" s="182"/>
      <c r="JFK350" s="182"/>
      <c r="JFL350" s="182"/>
      <c r="JFM350" s="182"/>
      <c r="JFN350" s="182"/>
      <c r="JFO350" s="182"/>
      <c r="JFP350" s="182"/>
      <c r="JFQ350" s="182"/>
      <c r="JFR350" s="182"/>
      <c r="JFS350" s="182"/>
      <c r="JFT350" s="182"/>
      <c r="JFU350" s="182"/>
      <c r="JFV350" s="182"/>
      <c r="JFW350" s="182"/>
      <c r="JFX350" s="182"/>
      <c r="JFY350" s="182"/>
      <c r="JFZ350" s="182"/>
      <c r="JGA350" s="182"/>
      <c r="JGB350" s="182"/>
      <c r="JGC350" s="182"/>
      <c r="JGD350" s="182"/>
      <c r="JGE350" s="182"/>
      <c r="JGF350" s="182"/>
      <c r="JGG350" s="182"/>
      <c r="JGH350" s="182"/>
      <c r="JGI350" s="182"/>
      <c r="JGJ350" s="182"/>
      <c r="JGK350" s="182"/>
      <c r="JGL350" s="182"/>
      <c r="JGM350" s="182"/>
      <c r="JGN350" s="182"/>
      <c r="JGO350" s="182"/>
      <c r="JGP350" s="182"/>
      <c r="JGQ350" s="182"/>
      <c r="JGR350" s="182"/>
      <c r="JGS350" s="182"/>
      <c r="JGT350" s="182"/>
      <c r="JGU350" s="182"/>
      <c r="JGV350" s="182"/>
      <c r="JGW350" s="182"/>
      <c r="JGX350" s="182"/>
      <c r="JGY350" s="182"/>
      <c r="JGZ350" s="182"/>
      <c r="JHA350" s="182"/>
      <c r="JHB350" s="182"/>
      <c r="JHC350" s="182"/>
      <c r="JHD350" s="182"/>
      <c r="JHE350" s="182"/>
      <c r="JHF350" s="182"/>
      <c r="JHG350" s="182"/>
      <c r="JHH350" s="182"/>
      <c r="JHI350" s="182"/>
      <c r="JHJ350" s="182"/>
      <c r="JHK350" s="182"/>
      <c r="JHL350" s="182"/>
      <c r="JHM350" s="182"/>
      <c r="JHN350" s="182"/>
      <c r="JHO350" s="182"/>
      <c r="JHP350" s="182"/>
      <c r="JHQ350" s="182"/>
      <c r="JHR350" s="182"/>
      <c r="JHS350" s="182"/>
      <c r="JHT350" s="182"/>
      <c r="JHU350" s="182"/>
      <c r="JHV350" s="182"/>
      <c r="JHW350" s="182"/>
      <c r="JHX350" s="182"/>
      <c r="JHY350" s="182"/>
      <c r="JHZ350" s="182"/>
      <c r="JIA350" s="182"/>
      <c r="JIB350" s="182"/>
      <c r="JIC350" s="182"/>
      <c r="JID350" s="182"/>
      <c r="JIE350" s="182"/>
      <c r="JIF350" s="182"/>
      <c r="JIG350" s="182"/>
      <c r="JIH350" s="182"/>
      <c r="JII350" s="182"/>
      <c r="JIJ350" s="182"/>
      <c r="JIK350" s="182"/>
      <c r="JIL350" s="182"/>
      <c r="JIM350" s="182"/>
      <c r="JIN350" s="182"/>
      <c r="JIO350" s="182"/>
      <c r="JIP350" s="182"/>
      <c r="JIQ350" s="182"/>
      <c r="JIR350" s="182"/>
      <c r="JIS350" s="182"/>
      <c r="JIT350" s="182"/>
      <c r="JIU350" s="182"/>
      <c r="JIV350" s="182"/>
      <c r="JIW350" s="182"/>
      <c r="JIX350" s="182"/>
      <c r="JIY350" s="182"/>
      <c r="JIZ350" s="182"/>
      <c r="JJA350" s="182"/>
      <c r="JJB350" s="182"/>
      <c r="JJC350" s="182"/>
      <c r="JJD350" s="182"/>
      <c r="JJE350" s="182"/>
      <c r="JJF350" s="182"/>
      <c r="JJG350" s="182"/>
      <c r="JJH350" s="182"/>
      <c r="JJI350" s="182"/>
      <c r="JJJ350" s="182"/>
      <c r="JJK350" s="182"/>
      <c r="JJL350" s="182"/>
      <c r="JJM350" s="182"/>
      <c r="JJN350" s="182"/>
      <c r="JJO350" s="182"/>
      <c r="JJP350" s="182"/>
      <c r="JJQ350" s="182"/>
      <c r="JJR350" s="182"/>
      <c r="JJS350" s="182"/>
      <c r="JJT350" s="182"/>
      <c r="JJU350" s="182"/>
      <c r="JJV350" s="182"/>
      <c r="JJW350" s="182"/>
      <c r="JJX350" s="182"/>
      <c r="JJY350" s="182"/>
      <c r="JJZ350" s="182"/>
      <c r="JKA350" s="182"/>
      <c r="JKB350" s="182"/>
      <c r="JKC350" s="182"/>
      <c r="JKD350" s="182"/>
      <c r="JKE350" s="182"/>
      <c r="JKF350" s="182"/>
      <c r="JKG350" s="182"/>
      <c r="JKH350" s="182"/>
      <c r="JKI350" s="182"/>
      <c r="JKJ350" s="182"/>
      <c r="JKK350" s="182"/>
      <c r="JKL350" s="182"/>
      <c r="JKM350" s="182"/>
      <c r="JKN350" s="182"/>
      <c r="JKO350" s="182"/>
      <c r="JKP350" s="182"/>
      <c r="JKQ350" s="182"/>
      <c r="JKR350" s="182"/>
      <c r="JKS350" s="182"/>
      <c r="JKT350" s="182"/>
      <c r="JKU350" s="182"/>
      <c r="JKV350" s="182"/>
      <c r="JKW350" s="182"/>
      <c r="JKX350" s="182"/>
      <c r="JKY350" s="182"/>
      <c r="JKZ350" s="182"/>
      <c r="JLA350" s="182"/>
      <c r="JLB350" s="182"/>
      <c r="JLC350" s="182"/>
      <c r="JLD350" s="182"/>
      <c r="JLE350" s="182"/>
      <c r="JLF350" s="182"/>
      <c r="JLG350" s="182"/>
      <c r="JLH350" s="182"/>
      <c r="JLI350" s="182"/>
      <c r="JLJ350" s="182"/>
      <c r="JLK350" s="182"/>
      <c r="JLL350" s="182"/>
      <c r="JLM350" s="182"/>
      <c r="JLN350" s="182"/>
      <c r="JLO350" s="182"/>
      <c r="JLP350" s="182"/>
      <c r="JLQ350" s="182"/>
      <c r="JLR350" s="182"/>
      <c r="JLS350" s="182"/>
      <c r="JLT350" s="182"/>
      <c r="JLU350" s="182"/>
      <c r="JLV350" s="182"/>
      <c r="JLW350" s="182"/>
      <c r="JLX350" s="182"/>
      <c r="JLY350" s="182"/>
      <c r="JLZ350" s="182"/>
      <c r="JMA350" s="182"/>
      <c r="JMB350" s="182"/>
      <c r="JMC350" s="182"/>
      <c r="JMD350" s="182"/>
      <c r="JME350" s="182"/>
      <c r="JMF350" s="182"/>
      <c r="JMG350" s="182"/>
      <c r="JMH350" s="182"/>
      <c r="JMI350" s="182"/>
      <c r="JMJ350" s="182"/>
      <c r="JMK350" s="182"/>
      <c r="JML350" s="182"/>
      <c r="JMM350" s="182"/>
      <c r="JMN350" s="182"/>
      <c r="JMO350" s="182"/>
      <c r="JMP350" s="182"/>
      <c r="JMQ350" s="182"/>
      <c r="JMR350" s="182"/>
      <c r="JMS350" s="182"/>
      <c r="JMT350" s="182"/>
      <c r="JMU350" s="182"/>
      <c r="JMV350" s="182"/>
      <c r="JMW350" s="182"/>
      <c r="JMX350" s="182"/>
      <c r="JMY350" s="182"/>
      <c r="JMZ350" s="182"/>
      <c r="JNA350" s="182"/>
      <c r="JNB350" s="182"/>
      <c r="JNC350" s="182"/>
      <c r="JND350" s="182"/>
      <c r="JNE350" s="182"/>
      <c r="JNF350" s="182"/>
      <c r="JNG350" s="182"/>
      <c r="JNH350" s="182"/>
      <c r="JNI350" s="182"/>
      <c r="JNJ350" s="182"/>
      <c r="JNK350" s="182"/>
      <c r="JNL350" s="182"/>
      <c r="JNM350" s="182"/>
      <c r="JNN350" s="182"/>
      <c r="JNO350" s="182"/>
      <c r="JNP350" s="182"/>
      <c r="JNQ350" s="182"/>
      <c r="JNR350" s="182"/>
      <c r="JNS350" s="182"/>
      <c r="JNT350" s="182"/>
      <c r="JNU350" s="182"/>
      <c r="JNV350" s="182"/>
      <c r="JNW350" s="182"/>
      <c r="JNX350" s="182"/>
      <c r="JNY350" s="182"/>
      <c r="JNZ350" s="182"/>
      <c r="JOA350" s="182"/>
      <c r="JOB350" s="182"/>
      <c r="JOC350" s="182"/>
      <c r="JOD350" s="182"/>
      <c r="JOE350" s="182"/>
      <c r="JOF350" s="182"/>
      <c r="JOG350" s="182"/>
      <c r="JOH350" s="182"/>
      <c r="JOI350" s="182"/>
      <c r="JOJ350" s="182"/>
      <c r="JOK350" s="182"/>
      <c r="JOL350" s="182"/>
      <c r="JOM350" s="182"/>
      <c r="JON350" s="182"/>
      <c r="JOO350" s="182"/>
      <c r="JOP350" s="182"/>
      <c r="JOQ350" s="182"/>
      <c r="JOR350" s="182"/>
      <c r="JOS350" s="182"/>
      <c r="JOT350" s="182"/>
      <c r="JOU350" s="182"/>
      <c r="JOV350" s="182"/>
      <c r="JOW350" s="182"/>
      <c r="JOX350" s="182"/>
      <c r="JOY350" s="182"/>
      <c r="JOZ350" s="182"/>
      <c r="JPA350" s="182"/>
      <c r="JPB350" s="182"/>
      <c r="JPC350" s="182"/>
      <c r="JPD350" s="182"/>
      <c r="JPE350" s="182"/>
      <c r="JPF350" s="182"/>
      <c r="JPG350" s="182"/>
      <c r="JPH350" s="182"/>
      <c r="JPI350" s="182"/>
      <c r="JPJ350" s="182"/>
      <c r="JPK350" s="182"/>
      <c r="JPL350" s="182"/>
      <c r="JPM350" s="182"/>
      <c r="JPN350" s="182"/>
      <c r="JPO350" s="182"/>
      <c r="JPP350" s="182"/>
      <c r="JPQ350" s="182"/>
      <c r="JPR350" s="182"/>
      <c r="JPS350" s="182"/>
      <c r="JPT350" s="182"/>
      <c r="JPU350" s="182"/>
      <c r="JPV350" s="182"/>
      <c r="JPW350" s="182"/>
      <c r="JPX350" s="182"/>
      <c r="JPY350" s="182"/>
      <c r="JPZ350" s="182"/>
      <c r="JQA350" s="182"/>
      <c r="JQB350" s="182"/>
      <c r="JQC350" s="182"/>
      <c r="JQD350" s="182"/>
      <c r="JQE350" s="182"/>
      <c r="JQF350" s="182"/>
      <c r="JQG350" s="182"/>
      <c r="JQH350" s="182"/>
      <c r="JQI350" s="182"/>
      <c r="JQJ350" s="182"/>
      <c r="JQK350" s="182"/>
      <c r="JQL350" s="182"/>
      <c r="JQM350" s="182"/>
      <c r="JQN350" s="182"/>
      <c r="JQO350" s="182"/>
      <c r="JQP350" s="182"/>
      <c r="JQQ350" s="182"/>
      <c r="JQR350" s="182"/>
      <c r="JQS350" s="182"/>
      <c r="JQT350" s="182"/>
      <c r="JQU350" s="182"/>
      <c r="JQV350" s="182"/>
      <c r="JQW350" s="182"/>
      <c r="JQX350" s="182"/>
      <c r="JQY350" s="182"/>
      <c r="JQZ350" s="182"/>
      <c r="JRA350" s="182"/>
      <c r="JRB350" s="182"/>
      <c r="JRC350" s="182"/>
      <c r="JRD350" s="182"/>
      <c r="JRE350" s="182"/>
      <c r="JRF350" s="182"/>
      <c r="JRG350" s="182"/>
      <c r="JRH350" s="182"/>
      <c r="JRI350" s="182"/>
      <c r="JRJ350" s="182"/>
      <c r="JRK350" s="182"/>
      <c r="JRL350" s="182"/>
      <c r="JRM350" s="182"/>
      <c r="JRN350" s="182"/>
      <c r="JRO350" s="182"/>
      <c r="JRP350" s="182"/>
      <c r="JRQ350" s="182"/>
      <c r="JRR350" s="182"/>
      <c r="JRS350" s="182"/>
      <c r="JRT350" s="182"/>
      <c r="JRU350" s="182"/>
      <c r="JRV350" s="182"/>
      <c r="JRW350" s="182"/>
      <c r="JRX350" s="182"/>
      <c r="JRY350" s="182"/>
      <c r="JRZ350" s="182"/>
      <c r="JSA350" s="182"/>
      <c r="JSB350" s="182"/>
      <c r="JSC350" s="182"/>
      <c r="JSD350" s="182"/>
      <c r="JSE350" s="182"/>
      <c r="JSF350" s="182"/>
      <c r="JSG350" s="182"/>
      <c r="JSH350" s="182"/>
      <c r="JSI350" s="182"/>
      <c r="JSJ350" s="182"/>
      <c r="JSK350" s="182"/>
      <c r="JSL350" s="182"/>
      <c r="JSM350" s="182"/>
      <c r="JSN350" s="182"/>
      <c r="JSO350" s="182"/>
      <c r="JSP350" s="182"/>
      <c r="JSQ350" s="182"/>
      <c r="JSR350" s="182"/>
      <c r="JSS350" s="182"/>
      <c r="JST350" s="182"/>
      <c r="JSU350" s="182"/>
      <c r="JSV350" s="182"/>
      <c r="JSW350" s="182"/>
      <c r="JSX350" s="182"/>
      <c r="JSY350" s="182"/>
      <c r="JSZ350" s="182"/>
      <c r="JTA350" s="182"/>
      <c r="JTB350" s="182"/>
      <c r="JTC350" s="182"/>
      <c r="JTD350" s="182"/>
      <c r="JTE350" s="182"/>
      <c r="JTF350" s="182"/>
      <c r="JTG350" s="182"/>
      <c r="JTH350" s="182"/>
      <c r="JTI350" s="182"/>
      <c r="JTJ350" s="182"/>
      <c r="JTK350" s="182"/>
      <c r="JTL350" s="182"/>
      <c r="JTM350" s="182"/>
      <c r="JTN350" s="182"/>
      <c r="JTO350" s="182"/>
      <c r="JTP350" s="182"/>
      <c r="JTQ350" s="182"/>
      <c r="JTR350" s="182"/>
      <c r="JTS350" s="182"/>
      <c r="JTT350" s="182"/>
      <c r="JTU350" s="182"/>
      <c r="JTV350" s="182"/>
      <c r="JTW350" s="182"/>
      <c r="JTX350" s="182"/>
      <c r="JTY350" s="182"/>
      <c r="JTZ350" s="182"/>
      <c r="JUA350" s="182"/>
      <c r="JUB350" s="182"/>
      <c r="JUC350" s="182"/>
      <c r="JUD350" s="182"/>
      <c r="JUE350" s="182"/>
      <c r="JUF350" s="182"/>
      <c r="JUG350" s="182"/>
      <c r="JUH350" s="182"/>
      <c r="JUI350" s="182"/>
      <c r="JUJ350" s="182"/>
      <c r="JUK350" s="182"/>
      <c r="JUL350" s="182"/>
      <c r="JUM350" s="182"/>
      <c r="JUN350" s="182"/>
      <c r="JUO350" s="182"/>
      <c r="JUP350" s="182"/>
      <c r="JUQ350" s="182"/>
      <c r="JUR350" s="182"/>
      <c r="JUS350" s="182"/>
      <c r="JUT350" s="182"/>
      <c r="JUU350" s="182"/>
      <c r="JUV350" s="182"/>
      <c r="JUW350" s="182"/>
      <c r="JUX350" s="182"/>
      <c r="JUY350" s="182"/>
      <c r="JUZ350" s="182"/>
      <c r="JVA350" s="182"/>
      <c r="JVB350" s="182"/>
      <c r="JVC350" s="182"/>
      <c r="JVD350" s="182"/>
      <c r="JVE350" s="182"/>
      <c r="JVF350" s="182"/>
      <c r="JVG350" s="182"/>
      <c r="JVH350" s="182"/>
      <c r="JVI350" s="182"/>
      <c r="JVJ350" s="182"/>
      <c r="JVK350" s="182"/>
      <c r="JVL350" s="182"/>
      <c r="JVM350" s="182"/>
      <c r="JVN350" s="182"/>
      <c r="JVO350" s="182"/>
      <c r="JVP350" s="182"/>
      <c r="JVQ350" s="182"/>
      <c r="JVR350" s="182"/>
      <c r="JVS350" s="182"/>
      <c r="JVT350" s="182"/>
      <c r="JVU350" s="182"/>
      <c r="JVV350" s="182"/>
      <c r="JVW350" s="182"/>
      <c r="JVX350" s="182"/>
      <c r="JVY350" s="182"/>
      <c r="JVZ350" s="182"/>
      <c r="JWA350" s="182"/>
      <c r="JWB350" s="182"/>
      <c r="JWC350" s="182"/>
      <c r="JWD350" s="182"/>
      <c r="JWE350" s="182"/>
      <c r="JWF350" s="182"/>
      <c r="JWG350" s="182"/>
      <c r="JWH350" s="182"/>
      <c r="JWI350" s="182"/>
      <c r="JWJ350" s="182"/>
      <c r="JWK350" s="182"/>
      <c r="JWL350" s="182"/>
      <c r="JWM350" s="182"/>
      <c r="JWN350" s="182"/>
      <c r="JWO350" s="182"/>
      <c r="JWP350" s="182"/>
      <c r="JWQ350" s="182"/>
      <c r="JWR350" s="182"/>
      <c r="JWS350" s="182"/>
      <c r="JWT350" s="182"/>
      <c r="JWU350" s="182"/>
      <c r="JWV350" s="182"/>
      <c r="JWW350" s="182"/>
      <c r="JWX350" s="182"/>
      <c r="JWY350" s="182"/>
      <c r="JWZ350" s="182"/>
      <c r="JXA350" s="182"/>
      <c r="JXB350" s="182"/>
      <c r="JXC350" s="182"/>
      <c r="JXD350" s="182"/>
      <c r="JXE350" s="182"/>
      <c r="JXF350" s="182"/>
      <c r="JXG350" s="182"/>
      <c r="JXH350" s="182"/>
      <c r="JXI350" s="182"/>
      <c r="JXJ350" s="182"/>
      <c r="JXK350" s="182"/>
      <c r="JXL350" s="182"/>
      <c r="JXM350" s="182"/>
      <c r="JXN350" s="182"/>
      <c r="JXO350" s="182"/>
      <c r="JXP350" s="182"/>
      <c r="JXQ350" s="182"/>
      <c r="JXR350" s="182"/>
      <c r="JXS350" s="182"/>
      <c r="JXT350" s="182"/>
      <c r="JXU350" s="182"/>
      <c r="JXV350" s="182"/>
      <c r="JXW350" s="182"/>
      <c r="JXX350" s="182"/>
      <c r="JXY350" s="182"/>
      <c r="JXZ350" s="182"/>
      <c r="JYA350" s="182"/>
      <c r="JYB350" s="182"/>
      <c r="JYC350" s="182"/>
      <c r="JYD350" s="182"/>
      <c r="JYE350" s="182"/>
      <c r="JYF350" s="182"/>
      <c r="JYG350" s="182"/>
      <c r="JYH350" s="182"/>
      <c r="JYI350" s="182"/>
      <c r="JYJ350" s="182"/>
      <c r="JYK350" s="182"/>
      <c r="JYL350" s="182"/>
      <c r="JYM350" s="182"/>
      <c r="JYN350" s="182"/>
      <c r="JYO350" s="182"/>
      <c r="JYP350" s="182"/>
      <c r="JYQ350" s="182"/>
      <c r="JYR350" s="182"/>
      <c r="JYS350" s="182"/>
      <c r="JYT350" s="182"/>
      <c r="JYU350" s="182"/>
      <c r="JYV350" s="182"/>
      <c r="JYW350" s="182"/>
      <c r="JYX350" s="182"/>
      <c r="JYY350" s="182"/>
      <c r="JYZ350" s="182"/>
      <c r="JZA350" s="182"/>
      <c r="JZB350" s="182"/>
      <c r="JZC350" s="182"/>
      <c r="JZD350" s="182"/>
      <c r="JZE350" s="182"/>
      <c r="JZF350" s="182"/>
      <c r="JZG350" s="182"/>
      <c r="JZH350" s="182"/>
      <c r="JZI350" s="182"/>
      <c r="JZJ350" s="182"/>
      <c r="JZK350" s="182"/>
      <c r="JZL350" s="182"/>
      <c r="JZM350" s="182"/>
      <c r="JZN350" s="182"/>
      <c r="JZO350" s="182"/>
      <c r="JZP350" s="182"/>
      <c r="JZQ350" s="182"/>
      <c r="JZR350" s="182"/>
      <c r="JZS350" s="182"/>
      <c r="JZT350" s="182"/>
      <c r="JZU350" s="182"/>
      <c r="JZV350" s="182"/>
      <c r="JZW350" s="182"/>
      <c r="JZX350" s="182"/>
      <c r="JZY350" s="182"/>
      <c r="JZZ350" s="182"/>
      <c r="KAA350" s="182"/>
      <c r="KAB350" s="182"/>
      <c r="KAC350" s="182"/>
      <c r="KAD350" s="182"/>
      <c r="KAE350" s="182"/>
      <c r="KAF350" s="182"/>
      <c r="KAG350" s="182"/>
      <c r="KAH350" s="182"/>
      <c r="KAI350" s="182"/>
      <c r="KAJ350" s="182"/>
      <c r="KAK350" s="182"/>
      <c r="KAL350" s="182"/>
      <c r="KAM350" s="182"/>
      <c r="KAN350" s="182"/>
      <c r="KAO350" s="182"/>
      <c r="KAP350" s="182"/>
      <c r="KAQ350" s="182"/>
      <c r="KAR350" s="182"/>
      <c r="KAS350" s="182"/>
      <c r="KAT350" s="182"/>
      <c r="KAU350" s="182"/>
      <c r="KAV350" s="182"/>
      <c r="KAW350" s="182"/>
      <c r="KAX350" s="182"/>
      <c r="KAY350" s="182"/>
      <c r="KAZ350" s="182"/>
      <c r="KBA350" s="182"/>
      <c r="KBB350" s="182"/>
      <c r="KBC350" s="182"/>
      <c r="KBD350" s="182"/>
      <c r="KBE350" s="182"/>
      <c r="KBF350" s="182"/>
      <c r="KBG350" s="182"/>
      <c r="KBH350" s="182"/>
      <c r="KBI350" s="182"/>
      <c r="KBJ350" s="182"/>
      <c r="KBK350" s="182"/>
      <c r="KBL350" s="182"/>
      <c r="KBM350" s="182"/>
      <c r="KBN350" s="182"/>
      <c r="KBO350" s="182"/>
      <c r="KBP350" s="182"/>
      <c r="KBQ350" s="182"/>
      <c r="KBR350" s="182"/>
      <c r="KBS350" s="182"/>
      <c r="KBT350" s="182"/>
      <c r="KBU350" s="182"/>
      <c r="KBV350" s="182"/>
      <c r="KBW350" s="182"/>
      <c r="KBX350" s="182"/>
      <c r="KBY350" s="182"/>
      <c r="KBZ350" s="182"/>
      <c r="KCA350" s="182"/>
      <c r="KCB350" s="182"/>
      <c r="KCC350" s="182"/>
      <c r="KCD350" s="182"/>
      <c r="KCE350" s="182"/>
      <c r="KCF350" s="182"/>
      <c r="KCG350" s="182"/>
      <c r="KCH350" s="182"/>
      <c r="KCI350" s="182"/>
      <c r="KCJ350" s="182"/>
      <c r="KCK350" s="182"/>
      <c r="KCL350" s="182"/>
      <c r="KCM350" s="182"/>
      <c r="KCN350" s="182"/>
      <c r="KCO350" s="182"/>
      <c r="KCP350" s="182"/>
      <c r="KCQ350" s="182"/>
      <c r="KCR350" s="182"/>
      <c r="KCS350" s="182"/>
      <c r="KCT350" s="182"/>
      <c r="KCU350" s="182"/>
      <c r="KCV350" s="182"/>
      <c r="KCW350" s="182"/>
      <c r="KCX350" s="182"/>
      <c r="KCY350" s="182"/>
      <c r="KCZ350" s="182"/>
      <c r="KDA350" s="182"/>
      <c r="KDB350" s="182"/>
      <c r="KDC350" s="182"/>
      <c r="KDD350" s="182"/>
      <c r="KDE350" s="182"/>
      <c r="KDF350" s="182"/>
      <c r="KDG350" s="182"/>
      <c r="KDH350" s="182"/>
      <c r="KDI350" s="182"/>
      <c r="KDJ350" s="182"/>
      <c r="KDK350" s="182"/>
      <c r="KDL350" s="182"/>
      <c r="KDM350" s="182"/>
      <c r="KDN350" s="182"/>
      <c r="KDO350" s="182"/>
      <c r="KDP350" s="182"/>
      <c r="KDQ350" s="182"/>
      <c r="KDR350" s="182"/>
      <c r="KDS350" s="182"/>
      <c r="KDT350" s="182"/>
      <c r="KDU350" s="182"/>
      <c r="KDV350" s="182"/>
      <c r="KDW350" s="182"/>
      <c r="KDX350" s="182"/>
      <c r="KDY350" s="182"/>
      <c r="KDZ350" s="182"/>
      <c r="KEA350" s="182"/>
      <c r="KEB350" s="182"/>
      <c r="KEC350" s="182"/>
      <c r="KED350" s="182"/>
      <c r="KEE350" s="182"/>
      <c r="KEF350" s="182"/>
      <c r="KEG350" s="182"/>
      <c r="KEH350" s="182"/>
      <c r="KEI350" s="182"/>
      <c r="KEJ350" s="182"/>
      <c r="KEK350" s="182"/>
      <c r="KEL350" s="182"/>
      <c r="KEM350" s="182"/>
      <c r="KEN350" s="182"/>
      <c r="KEO350" s="182"/>
      <c r="KEP350" s="182"/>
      <c r="KEQ350" s="182"/>
      <c r="KER350" s="182"/>
      <c r="KES350" s="182"/>
      <c r="KET350" s="182"/>
      <c r="KEU350" s="182"/>
      <c r="KEV350" s="182"/>
      <c r="KEW350" s="182"/>
      <c r="KEX350" s="182"/>
      <c r="KEY350" s="182"/>
      <c r="KEZ350" s="182"/>
      <c r="KFA350" s="182"/>
      <c r="KFB350" s="182"/>
      <c r="KFC350" s="182"/>
      <c r="KFD350" s="182"/>
      <c r="KFE350" s="182"/>
      <c r="KFF350" s="182"/>
      <c r="KFG350" s="182"/>
      <c r="KFH350" s="182"/>
      <c r="KFI350" s="182"/>
      <c r="KFJ350" s="182"/>
      <c r="KFK350" s="182"/>
      <c r="KFL350" s="182"/>
      <c r="KFM350" s="182"/>
      <c r="KFN350" s="182"/>
      <c r="KFO350" s="182"/>
      <c r="KFP350" s="182"/>
      <c r="KFQ350" s="182"/>
      <c r="KFR350" s="182"/>
      <c r="KFS350" s="182"/>
      <c r="KFT350" s="182"/>
      <c r="KFU350" s="182"/>
      <c r="KFV350" s="182"/>
      <c r="KFW350" s="182"/>
      <c r="KFX350" s="182"/>
      <c r="KFY350" s="182"/>
      <c r="KFZ350" s="182"/>
      <c r="KGA350" s="182"/>
      <c r="KGB350" s="182"/>
      <c r="KGC350" s="182"/>
      <c r="KGD350" s="182"/>
      <c r="KGE350" s="182"/>
      <c r="KGF350" s="182"/>
      <c r="KGG350" s="182"/>
      <c r="KGH350" s="182"/>
      <c r="KGI350" s="182"/>
      <c r="KGJ350" s="182"/>
      <c r="KGK350" s="182"/>
      <c r="KGL350" s="182"/>
      <c r="KGM350" s="182"/>
      <c r="KGN350" s="182"/>
      <c r="KGO350" s="182"/>
      <c r="KGP350" s="182"/>
      <c r="KGQ350" s="182"/>
      <c r="KGR350" s="182"/>
      <c r="KGS350" s="182"/>
      <c r="KGT350" s="182"/>
      <c r="KGU350" s="182"/>
      <c r="KGV350" s="182"/>
      <c r="KGW350" s="182"/>
      <c r="KGX350" s="182"/>
      <c r="KGY350" s="182"/>
      <c r="KGZ350" s="182"/>
      <c r="KHA350" s="182"/>
      <c r="KHB350" s="182"/>
      <c r="KHC350" s="182"/>
      <c r="KHD350" s="182"/>
      <c r="KHE350" s="182"/>
      <c r="KHF350" s="182"/>
      <c r="KHG350" s="182"/>
      <c r="KHH350" s="182"/>
      <c r="KHI350" s="182"/>
      <c r="KHJ350" s="182"/>
      <c r="KHK350" s="182"/>
      <c r="KHL350" s="182"/>
      <c r="KHM350" s="182"/>
      <c r="KHN350" s="182"/>
      <c r="KHO350" s="182"/>
      <c r="KHP350" s="182"/>
      <c r="KHQ350" s="182"/>
      <c r="KHR350" s="182"/>
      <c r="KHS350" s="182"/>
      <c r="KHT350" s="182"/>
      <c r="KHU350" s="182"/>
      <c r="KHV350" s="182"/>
      <c r="KHW350" s="182"/>
      <c r="KHX350" s="182"/>
      <c r="KHY350" s="182"/>
      <c r="KHZ350" s="182"/>
      <c r="KIA350" s="182"/>
      <c r="KIB350" s="182"/>
      <c r="KIC350" s="182"/>
      <c r="KID350" s="182"/>
      <c r="KIE350" s="182"/>
      <c r="KIF350" s="182"/>
      <c r="KIG350" s="182"/>
      <c r="KIH350" s="182"/>
      <c r="KII350" s="182"/>
      <c r="KIJ350" s="182"/>
      <c r="KIK350" s="182"/>
      <c r="KIL350" s="182"/>
      <c r="KIM350" s="182"/>
      <c r="KIN350" s="182"/>
      <c r="KIO350" s="182"/>
      <c r="KIP350" s="182"/>
      <c r="KIQ350" s="182"/>
      <c r="KIR350" s="182"/>
      <c r="KIS350" s="182"/>
      <c r="KIT350" s="182"/>
      <c r="KIU350" s="182"/>
      <c r="KIV350" s="182"/>
      <c r="KIW350" s="182"/>
      <c r="KIX350" s="182"/>
      <c r="KIY350" s="182"/>
      <c r="KIZ350" s="182"/>
      <c r="KJA350" s="182"/>
      <c r="KJB350" s="182"/>
      <c r="KJC350" s="182"/>
      <c r="KJD350" s="182"/>
      <c r="KJE350" s="182"/>
      <c r="KJF350" s="182"/>
      <c r="KJG350" s="182"/>
      <c r="KJH350" s="182"/>
      <c r="KJI350" s="182"/>
      <c r="KJJ350" s="182"/>
      <c r="KJK350" s="182"/>
      <c r="KJL350" s="182"/>
      <c r="KJM350" s="182"/>
      <c r="KJN350" s="182"/>
      <c r="KJO350" s="182"/>
      <c r="KJP350" s="182"/>
      <c r="KJQ350" s="182"/>
      <c r="KJR350" s="182"/>
      <c r="KJS350" s="182"/>
      <c r="KJT350" s="182"/>
      <c r="KJU350" s="182"/>
      <c r="KJV350" s="182"/>
      <c r="KJW350" s="182"/>
      <c r="KJX350" s="182"/>
      <c r="KJY350" s="182"/>
      <c r="KJZ350" s="182"/>
      <c r="KKA350" s="182"/>
      <c r="KKB350" s="182"/>
      <c r="KKC350" s="182"/>
      <c r="KKD350" s="182"/>
      <c r="KKE350" s="182"/>
      <c r="KKF350" s="182"/>
      <c r="KKG350" s="182"/>
      <c r="KKH350" s="182"/>
      <c r="KKI350" s="182"/>
      <c r="KKJ350" s="182"/>
      <c r="KKK350" s="182"/>
      <c r="KKL350" s="182"/>
      <c r="KKM350" s="182"/>
      <c r="KKN350" s="182"/>
      <c r="KKO350" s="182"/>
      <c r="KKP350" s="182"/>
      <c r="KKQ350" s="182"/>
      <c r="KKR350" s="182"/>
      <c r="KKS350" s="182"/>
      <c r="KKT350" s="182"/>
      <c r="KKU350" s="182"/>
      <c r="KKV350" s="182"/>
      <c r="KKW350" s="182"/>
      <c r="KKX350" s="182"/>
      <c r="KKY350" s="182"/>
      <c r="KKZ350" s="182"/>
      <c r="KLA350" s="182"/>
      <c r="KLB350" s="182"/>
      <c r="KLC350" s="182"/>
      <c r="KLD350" s="182"/>
      <c r="KLE350" s="182"/>
      <c r="KLF350" s="182"/>
      <c r="KLG350" s="182"/>
      <c r="KLH350" s="182"/>
      <c r="KLI350" s="182"/>
      <c r="KLJ350" s="182"/>
      <c r="KLK350" s="182"/>
      <c r="KLL350" s="182"/>
      <c r="KLM350" s="182"/>
      <c r="KLN350" s="182"/>
      <c r="KLO350" s="182"/>
      <c r="KLP350" s="182"/>
      <c r="KLQ350" s="182"/>
      <c r="KLR350" s="182"/>
      <c r="KLS350" s="182"/>
      <c r="KLT350" s="182"/>
      <c r="KLU350" s="182"/>
      <c r="KLV350" s="182"/>
      <c r="KLW350" s="182"/>
      <c r="KLX350" s="182"/>
      <c r="KLY350" s="182"/>
      <c r="KLZ350" s="182"/>
      <c r="KMA350" s="182"/>
      <c r="KMB350" s="182"/>
      <c r="KMC350" s="182"/>
      <c r="KMD350" s="182"/>
      <c r="KME350" s="182"/>
      <c r="KMF350" s="182"/>
      <c r="KMG350" s="182"/>
      <c r="KMH350" s="182"/>
      <c r="KMI350" s="182"/>
      <c r="KMJ350" s="182"/>
      <c r="KMK350" s="182"/>
      <c r="KML350" s="182"/>
      <c r="KMM350" s="182"/>
      <c r="KMN350" s="182"/>
      <c r="KMO350" s="182"/>
      <c r="KMP350" s="182"/>
      <c r="KMQ350" s="182"/>
      <c r="KMR350" s="182"/>
      <c r="KMS350" s="182"/>
      <c r="KMT350" s="182"/>
      <c r="KMU350" s="182"/>
      <c r="KMV350" s="182"/>
      <c r="KMW350" s="182"/>
      <c r="KMX350" s="182"/>
      <c r="KMY350" s="182"/>
      <c r="KMZ350" s="182"/>
      <c r="KNA350" s="182"/>
      <c r="KNB350" s="182"/>
      <c r="KNC350" s="182"/>
      <c r="KND350" s="182"/>
      <c r="KNE350" s="182"/>
      <c r="KNF350" s="182"/>
      <c r="KNG350" s="182"/>
      <c r="KNH350" s="182"/>
      <c r="KNI350" s="182"/>
      <c r="KNJ350" s="182"/>
      <c r="KNK350" s="182"/>
      <c r="KNL350" s="182"/>
      <c r="KNM350" s="182"/>
      <c r="KNN350" s="182"/>
      <c r="KNO350" s="182"/>
      <c r="KNP350" s="182"/>
      <c r="KNQ350" s="182"/>
      <c r="KNR350" s="182"/>
      <c r="KNS350" s="182"/>
      <c r="KNT350" s="182"/>
      <c r="KNU350" s="182"/>
      <c r="KNV350" s="182"/>
      <c r="KNW350" s="182"/>
      <c r="KNX350" s="182"/>
      <c r="KNY350" s="182"/>
      <c r="KNZ350" s="182"/>
      <c r="KOA350" s="182"/>
      <c r="KOB350" s="182"/>
      <c r="KOC350" s="182"/>
      <c r="KOD350" s="182"/>
      <c r="KOE350" s="182"/>
      <c r="KOF350" s="182"/>
      <c r="KOG350" s="182"/>
      <c r="KOH350" s="182"/>
      <c r="KOI350" s="182"/>
      <c r="KOJ350" s="182"/>
      <c r="KOK350" s="182"/>
      <c r="KOL350" s="182"/>
      <c r="KOM350" s="182"/>
      <c r="KON350" s="182"/>
      <c r="KOO350" s="182"/>
      <c r="KOP350" s="182"/>
      <c r="KOQ350" s="182"/>
      <c r="KOR350" s="182"/>
      <c r="KOS350" s="182"/>
      <c r="KOT350" s="182"/>
      <c r="KOU350" s="182"/>
      <c r="KOV350" s="182"/>
      <c r="KOW350" s="182"/>
      <c r="KOX350" s="182"/>
      <c r="KOY350" s="182"/>
      <c r="KOZ350" s="182"/>
      <c r="KPA350" s="182"/>
      <c r="KPB350" s="182"/>
      <c r="KPC350" s="182"/>
      <c r="KPD350" s="182"/>
      <c r="KPE350" s="182"/>
      <c r="KPF350" s="182"/>
      <c r="KPG350" s="182"/>
      <c r="KPH350" s="182"/>
      <c r="KPI350" s="182"/>
      <c r="KPJ350" s="182"/>
      <c r="KPK350" s="182"/>
      <c r="KPL350" s="182"/>
      <c r="KPM350" s="182"/>
      <c r="KPN350" s="182"/>
      <c r="KPO350" s="182"/>
      <c r="KPP350" s="182"/>
      <c r="KPQ350" s="182"/>
      <c r="KPR350" s="182"/>
      <c r="KPS350" s="182"/>
      <c r="KPT350" s="182"/>
      <c r="KPU350" s="182"/>
      <c r="KPV350" s="182"/>
      <c r="KPW350" s="182"/>
      <c r="KPX350" s="182"/>
      <c r="KPY350" s="182"/>
      <c r="KPZ350" s="182"/>
      <c r="KQA350" s="182"/>
      <c r="KQB350" s="182"/>
      <c r="KQC350" s="182"/>
      <c r="KQD350" s="182"/>
      <c r="KQE350" s="182"/>
      <c r="KQF350" s="182"/>
      <c r="KQG350" s="182"/>
      <c r="KQH350" s="182"/>
      <c r="KQI350" s="182"/>
      <c r="KQJ350" s="182"/>
      <c r="KQK350" s="182"/>
      <c r="KQL350" s="182"/>
      <c r="KQM350" s="182"/>
      <c r="KQN350" s="182"/>
      <c r="KQO350" s="182"/>
      <c r="KQP350" s="182"/>
      <c r="KQQ350" s="182"/>
      <c r="KQR350" s="182"/>
      <c r="KQS350" s="182"/>
      <c r="KQT350" s="182"/>
      <c r="KQU350" s="182"/>
      <c r="KQV350" s="182"/>
      <c r="KQW350" s="182"/>
      <c r="KQX350" s="182"/>
      <c r="KQY350" s="182"/>
      <c r="KQZ350" s="182"/>
      <c r="KRA350" s="182"/>
      <c r="KRB350" s="182"/>
      <c r="KRC350" s="182"/>
      <c r="KRD350" s="182"/>
      <c r="KRE350" s="182"/>
      <c r="KRF350" s="182"/>
      <c r="KRG350" s="182"/>
      <c r="KRH350" s="182"/>
      <c r="KRI350" s="182"/>
      <c r="KRJ350" s="182"/>
      <c r="KRK350" s="182"/>
      <c r="KRL350" s="182"/>
      <c r="KRM350" s="182"/>
      <c r="KRN350" s="182"/>
      <c r="KRO350" s="182"/>
      <c r="KRP350" s="182"/>
      <c r="KRQ350" s="182"/>
      <c r="KRR350" s="182"/>
      <c r="KRS350" s="182"/>
      <c r="KRT350" s="182"/>
      <c r="KRU350" s="182"/>
      <c r="KRV350" s="182"/>
      <c r="KRW350" s="182"/>
      <c r="KRX350" s="182"/>
      <c r="KRY350" s="182"/>
      <c r="KRZ350" s="182"/>
      <c r="KSA350" s="182"/>
      <c r="KSB350" s="182"/>
      <c r="KSC350" s="182"/>
      <c r="KSD350" s="182"/>
      <c r="KSE350" s="182"/>
      <c r="KSF350" s="182"/>
      <c r="KSG350" s="182"/>
      <c r="KSH350" s="182"/>
      <c r="KSI350" s="182"/>
      <c r="KSJ350" s="182"/>
      <c r="KSK350" s="182"/>
      <c r="KSL350" s="182"/>
      <c r="KSM350" s="182"/>
      <c r="KSN350" s="182"/>
      <c r="KSO350" s="182"/>
      <c r="KSP350" s="182"/>
      <c r="KSQ350" s="182"/>
      <c r="KSR350" s="182"/>
      <c r="KSS350" s="182"/>
      <c r="KST350" s="182"/>
      <c r="KSU350" s="182"/>
      <c r="KSV350" s="182"/>
      <c r="KSW350" s="182"/>
      <c r="KSX350" s="182"/>
      <c r="KSY350" s="182"/>
      <c r="KSZ350" s="182"/>
      <c r="KTA350" s="182"/>
      <c r="KTB350" s="182"/>
      <c r="KTC350" s="182"/>
      <c r="KTD350" s="182"/>
      <c r="KTE350" s="182"/>
      <c r="KTF350" s="182"/>
      <c r="KTG350" s="182"/>
      <c r="KTH350" s="182"/>
      <c r="KTI350" s="182"/>
      <c r="KTJ350" s="182"/>
      <c r="KTK350" s="182"/>
      <c r="KTL350" s="182"/>
      <c r="KTM350" s="182"/>
      <c r="KTN350" s="182"/>
      <c r="KTO350" s="182"/>
      <c r="KTP350" s="182"/>
      <c r="KTQ350" s="182"/>
      <c r="KTR350" s="182"/>
      <c r="KTS350" s="182"/>
      <c r="KTT350" s="182"/>
      <c r="KTU350" s="182"/>
      <c r="KTV350" s="182"/>
      <c r="KTW350" s="182"/>
      <c r="KTX350" s="182"/>
      <c r="KTY350" s="182"/>
      <c r="KTZ350" s="182"/>
      <c r="KUA350" s="182"/>
      <c r="KUB350" s="182"/>
      <c r="KUC350" s="182"/>
      <c r="KUD350" s="182"/>
      <c r="KUE350" s="182"/>
      <c r="KUF350" s="182"/>
      <c r="KUG350" s="182"/>
      <c r="KUH350" s="182"/>
      <c r="KUI350" s="182"/>
      <c r="KUJ350" s="182"/>
      <c r="KUK350" s="182"/>
      <c r="KUL350" s="182"/>
      <c r="KUM350" s="182"/>
      <c r="KUN350" s="182"/>
      <c r="KUO350" s="182"/>
      <c r="KUP350" s="182"/>
      <c r="KUQ350" s="182"/>
      <c r="KUR350" s="182"/>
      <c r="KUS350" s="182"/>
      <c r="KUT350" s="182"/>
      <c r="KUU350" s="182"/>
      <c r="KUV350" s="182"/>
      <c r="KUW350" s="182"/>
      <c r="KUX350" s="182"/>
      <c r="KUY350" s="182"/>
      <c r="KUZ350" s="182"/>
      <c r="KVA350" s="182"/>
      <c r="KVB350" s="182"/>
      <c r="KVC350" s="182"/>
      <c r="KVD350" s="182"/>
      <c r="KVE350" s="182"/>
      <c r="KVF350" s="182"/>
      <c r="KVG350" s="182"/>
      <c r="KVH350" s="182"/>
      <c r="KVI350" s="182"/>
      <c r="KVJ350" s="182"/>
      <c r="KVK350" s="182"/>
      <c r="KVL350" s="182"/>
      <c r="KVM350" s="182"/>
      <c r="KVN350" s="182"/>
      <c r="KVO350" s="182"/>
      <c r="KVP350" s="182"/>
      <c r="KVQ350" s="182"/>
      <c r="KVR350" s="182"/>
      <c r="KVS350" s="182"/>
      <c r="KVT350" s="182"/>
      <c r="KVU350" s="182"/>
      <c r="KVV350" s="182"/>
      <c r="KVW350" s="182"/>
      <c r="KVX350" s="182"/>
      <c r="KVY350" s="182"/>
      <c r="KVZ350" s="182"/>
      <c r="KWA350" s="182"/>
      <c r="KWB350" s="182"/>
      <c r="KWC350" s="182"/>
      <c r="KWD350" s="182"/>
      <c r="KWE350" s="182"/>
      <c r="KWF350" s="182"/>
      <c r="KWG350" s="182"/>
      <c r="KWH350" s="182"/>
      <c r="KWI350" s="182"/>
      <c r="KWJ350" s="182"/>
      <c r="KWK350" s="182"/>
      <c r="KWL350" s="182"/>
      <c r="KWM350" s="182"/>
      <c r="KWN350" s="182"/>
      <c r="KWO350" s="182"/>
      <c r="KWP350" s="182"/>
      <c r="KWQ350" s="182"/>
      <c r="KWR350" s="182"/>
      <c r="KWS350" s="182"/>
      <c r="KWT350" s="182"/>
      <c r="KWU350" s="182"/>
      <c r="KWV350" s="182"/>
      <c r="KWW350" s="182"/>
      <c r="KWX350" s="182"/>
      <c r="KWY350" s="182"/>
      <c r="KWZ350" s="182"/>
      <c r="KXA350" s="182"/>
      <c r="KXB350" s="182"/>
      <c r="KXC350" s="182"/>
      <c r="KXD350" s="182"/>
      <c r="KXE350" s="182"/>
      <c r="KXF350" s="182"/>
      <c r="KXG350" s="182"/>
      <c r="KXH350" s="182"/>
      <c r="KXI350" s="182"/>
      <c r="KXJ350" s="182"/>
      <c r="KXK350" s="182"/>
      <c r="KXL350" s="182"/>
      <c r="KXM350" s="182"/>
      <c r="KXN350" s="182"/>
      <c r="KXO350" s="182"/>
      <c r="KXP350" s="182"/>
      <c r="KXQ350" s="182"/>
      <c r="KXR350" s="182"/>
      <c r="KXS350" s="182"/>
      <c r="KXT350" s="182"/>
      <c r="KXU350" s="182"/>
      <c r="KXV350" s="182"/>
      <c r="KXW350" s="182"/>
      <c r="KXX350" s="182"/>
      <c r="KXY350" s="182"/>
      <c r="KXZ350" s="182"/>
      <c r="KYA350" s="182"/>
      <c r="KYB350" s="182"/>
      <c r="KYC350" s="182"/>
      <c r="KYD350" s="182"/>
      <c r="KYE350" s="182"/>
      <c r="KYF350" s="182"/>
      <c r="KYG350" s="182"/>
      <c r="KYH350" s="182"/>
      <c r="KYI350" s="182"/>
      <c r="KYJ350" s="182"/>
      <c r="KYK350" s="182"/>
      <c r="KYL350" s="182"/>
      <c r="KYM350" s="182"/>
      <c r="KYN350" s="182"/>
      <c r="KYO350" s="182"/>
      <c r="KYP350" s="182"/>
      <c r="KYQ350" s="182"/>
      <c r="KYR350" s="182"/>
      <c r="KYS350" s="182"/>
      <c r="KYT350" s="182"/>
      <c r="KYU350" s="182"/>
      <c r="KYV350" s="182"/>
      <c r="KYW350" s="182"/>
      <c r="KYX350" s="182"/>
      <c r="KYY350" s="182"/>
      <c r="KYZ350" s="182"/>
      <c r="KZA350" s="182"/>
      <c r="KZB350" s="182"/>
      <c r="KZC350" s="182"/>
      <c r="KZD350" s="182"/>
      <c r="KZE350" s="182"/>
      <c r="KZF350" s="182"/>
      <c r="KZG350" s="182"/>
      <c r="KZH350" s="182"/>
      <c r="KZI350" s="182"/>
      <c r="KZJ350" s="182"/>
      <c r="KZK350" s="182"/>
      <c r="KZL350" s="182"/>
      <c r="KZM350" s="182"/>
      <c r="KZN350" s="182"/>
      <c r="KZO350" s="182"/>
      <c r="KZP350" s="182"/>
      <c r="KZQ350" s="182"/>
      <c r="KZR350" s="182"/>
      <c r="KZS350" s="182"/>
      <c r="KZT350" s="182"/>
      <c r="KZU350" s="182"/>
      <c r="KZV350" s="182"/>
      <c r="KZW350" s="182"/>
      <c r="KZX350" s="182"/>
      <c r="KZY350" s="182"/>
      <c r="KZZ350" s="182"/>
      <c r="LAA350" s="182"/>
      <c r="LAB350" s="182"/>
      <c r="LAC350" s="182"/>
      <c r="LAD350" s="182"/>
      <c r="LAE350" s="182"/>
      <c r="LAF350" s="182"/>
      <c r="LAG350" s="182"/>
      <c r="LAH350" s="182"/>
      <c r="LAI350" s="182"/>
      <c r="LAJ350" s="182"/>
      <c r="LAK350" s="182"/>
      <c r="LAL350" s="182"/>
      <c r="LAM350" s="182"/>
      <c r="LAN350" s="182"/>
      <c r="LAO350" s="182"/>
      <c r="LAP350" s="182"/>
      <c r="LAQ350" s="182"/>
      <c r="LAR350" s="182"/>
      <c r="LAS350" s="182"/>
      <c r="LAT350" s="182"/>
      <c r="LAU350" s="182"/>
      <c r="LAV350" s="182"/>
      <c r="LAW350" s="182"/>
      <c r="LAX350" s="182"/>
      <c r="LAY350" s="182"/>
      <c r="LAZ350" s="182"/>
      <c r="LBA350" s="182"/>
      <c r="LBB350" s="182"/>
      <c r="LBC350" s="182"/>
      <c r="LBD350" s="182"/>
      <c r="LBE350" s="182"/>
      <c r="LBF350" s="182"/>
      <c r="LBG350" s="182"/>
      <c r="LBH350" s="182"/>
      <c r="LBI350" s="182"/>
      <c r="LBJ350" s="182"/>
      <c r="LBK350" s="182"/>
      <c r="LBL350" s="182"/>
      <c r="LBM350" s="182"/>
      <c r="LBN350" s="182"/>
      <c r="LBO350" s="182"/>
      <c r="LBP350" s="182"/>
      <c r="LBQ350" s="182"/>
      <c r="LBR350" s="182"/>
      <c r="LBS350" s="182"/>
      <c r="LBT350" s="182"/>
      <c r="LBU350" s="182"/>
      <c r="LBV350" s="182"/>
      <c r="LBW350" s="182"/>
      <c r="LBX350" s="182"/>
      <c r="LBY350" s="182"/>
      <c r="LBZ350" s="182"/>
      <c r="LCA350" s="182"/>
      <c r="LCB350" s="182"/>
      <c r="LCC350" s="182"/>
      <c r="LCD350" s="182"/>
      <c r="LCE350" s="182"/>
      <c r="LCF350" s="182"/>
      <c r="LCG350" s="182"/>
      <c r="LCH350" s="182"/>
      <c r="LCI350" s="182"/>
      <c r="LCJ350" s="182"/>
      <c r="LCK350" s="182"/>
      <c r="LCL350" s="182"/>
      <c r="LCM350" s="182"/>
      <c r="LCN350" s="182"/>
      <c r="LCO350" s="182"/>
      <c r="LCP350" s="182"/>
      <c r="LCQ350" s="182"/>
      <c r="LCR350" s="182"/>
      <c r="LCS350" s="182"/>
      <c r="LCT350" s="182"/>
      <c r="LCU350" s="182"/>
      <c r="LCV350" s="182"/>
      <c r="LCW350" s="182"/>
      <c r="LCX350" s="182"/>
      <c r="LCY350" s="182"/>
      <c r="LCZ350" s="182"/>
      <c r="LDA350" s="182"/>
      <c r="LDB350" s="182"/>
      <c r="LDC350" s="182"/>
      <c r="LDD350" s="182"/>
      <c r="LDE350" s="182"/>
      <c r="LDF350" s="182"/>
      <c r="LDG350" s="182"/>
      <c r="LDH350" s="182"/>
      <c r="LDI350" s="182"/>
      <c r="LDJ350" s="182"/>
      <c r="LDK350" s="182"/>
      <c r="LDL350" s="182"/>
      <c r="LDM350" s="182"/>
      <c r="LDN350" s="182"/>
      <c r="LDO350" s="182"/>
      <c r="LDP350" s="182"/>
      <c r="LDQ350" s="182"/>
      <c r="LDR350" s="182"/>
      <c r="LDS350" s="182"/>
      <c r="LDT350" s="182"/>
      <c r="LDU350" s="182"/>
      <c r="LDV350" s="182"/>
      <c r="LDW350" s="182"/>
      <c r="LDX350" s="182"/>
      <c r="LDY350" s="182"/>
      <c r="LDZ350" s="182"/>
      <c r="LEA350" s="182"/>
      <c r="LEB350" s="182"/>
      <c r="LEC350" s="182"/>
      <c r="LED350" s="182"/>
      <c r="LEE350" s="182"/>
      <c r="LEF350" s="182"/>
      <c r="LEG350" s="182"/>
      <c r="LEH350" s="182"/>
      <c r="LEI350" s="182"/>
      <c r="LEJ350" s="182"/>
      <c r="LEK350" s="182"/>
      <c r="LEL350" s="182"/>
      <c r="LEM350" s="182"/>
      <c r="LEN350" s="182"/>
      <c r="LEO350" s="182"/>
      <c r="LEP350" s="182"/>
      <c r="LEQ350" s="182"/>
      <c r="LER350" s="182"/>
      <c r="LES350" s="182"/>
      <c r="LET350" s="182"/>
      <c r="LEU350" s="182"/>
      <c r="LEV350" s="182"/>
      <c r="LEW350" s="182"/>
      <c r="LEX350" s="182"/>
      <c r="LEY350" s="182"/>
      <c r="LEZ350" s="182"/>
      <c r="LFA350" s="182"/>
      <c r="LFB350" s="182"/>
      <c r="LFC350" s="182"/>
      <c r="LFD350" s="182"/>
      <c r="LFE350" s="182"/>
      <c r="LFF350" s="182"/>
      <c r="LFG350" s="182"/>
      <c r="LFH350" s="182"/>
      <c r="LFI350" s="182"/>
      <c r="LFJ350" s="182"/>
      <c r="LFK350" s="182"/>
      <c r="LFL350" s="182"/>
      <c r="LFM350" s="182"/>
      <c r="LFN350" s="182"/>
      <c r="LFO350" s="182"/>
      <c r="LFP350" s="182"/>
      <c r="LFQ350" s="182"/>
      <c r="LFR350" s="182"/>
      <c r="LFS350" s="182"/>
      <c r="LFT350" s="182"/>
      <c r="LFU350" s="182"/>
      <c r="LFV350" s="182"/>
      <c r="LFW350" s="182"/>
      <c r="LFX350" s="182"/>
      <c r="LFY350" s="182"/>
      <c r="LFZ350" s="182"/>
      <c r="LGA350" s="182"/>
      <c r="LGB350" s="182"/>
      <c r="LGC350" s="182"/>
      <c r="LGD350" s="182"/>
      <c r="LGE350" s="182"/>
      <c r="LGF350" s="182"/>
      <c r="LGG350" s="182"/>
      <c r="LGH350" s="182"/>
      <c r="LGI350" s="182"/>
      <c r="LGJ350" s="182"/>
      <c r="LGK350" s="182"/>
      <c r="LGL350" s="182"/>
      <c r="LGM350" s="182"/>
      <c r="LGN350" s="182"/>
      <c r="LGO350" s="182"/>
      <c r="LGP350" s="182"/>
      <c r="LGQ350" s="182"/>
      <c r="LGR350" s="182"/>
      <c r="LGS350" s="182"/>
      <c r="LGT350" s="182"/>
      <c r="LGU350" s="182"/>
      <c r="LGV350" s="182"/>
      <c r="LGW350" s="182"/>
      <c r="LGX350" s="182"/>
      <c r="LGY350" s="182"/>
      <c r="LGZ350" s="182"/>
      <c r="LHA350" s="182"/>
      <c r="LHB350" s="182"/>
      <c r="LHC350" s="182"/>
      <c r="LHD350" s="182"/>
      <c r="LHE350" s="182"/>
      <c r="LHF350" s="182"/>
      <c r="LHG350" s="182"/>
      <c r="LHH350" s="182"/>
      <c r="LHI350" s="182"/>
      <c r="LHJ350" s="182"/>
      <c r="LHK350" s="182"/>
      <c r="LHL350" s="182"/>
      <c r="LHM350" s="182"/>
      <c r="LHN350" s="182"/>
      <c r="LHO350" s="182"/>
      <c r="LHP350" s="182"/>
      <c r="LHQ350" s="182"/>
      <c r="LHR350" s="182"/>
      <c r="LHS350" s="182"/>
      <c r="LHT350" s="182"/>
      <c r="LHU350" s="182"/>
      <c r="LHV350" s="182"/>
      <c r="LHW350" s="182"/>
      <c r="LHX350" s="182"/>
      <c r="LHY350" s="182"/>
      <c r="LHZ350" s="182"/>
      <c r="LIA350" s="182"/>
      <c r="LIB350" s="182"/>
      <c r="LIC350" s="182"/>
      <c r="LID350" s="182"/>
      <c r="LIE350" s="182"/>
      <c r="LIF350" s="182"/>
      <c r="LIG350" s="182"/>
      <c r="LIH350" s="182"/>
      <c r="LII350" s="182"/>
      <c r="LIJ350" s="182"/>
      <c r="LIK350" s="182"/>
      <c r="LIL350" s="182"/>
      <c r="LIM350" s="182"/>
      <c r="LIN350" s="182"/>
      <c r="LIO350" s="182"/>
      <c r="LIP350" s="182"/>
      <c r="LIQ350" s="182"/>
      <c r="LIR350" s="182"/>
      <c r="LIS350" s="182"/>
      <c r="LIT350" s="182"/>
      <c r="LIU350" s="182"/>
      <c r="LIV350" s="182"/>
      <c r="LIW350" s="182"/>
      <c r="LIX350" s="182"/>
      <c r="LIY350" s="182"/>
      <c r="LIZ350" s="182"/>
      <c r="LJA350" s="182"/>
      <c r="LJB350" s="182"/>
      <c r="LJC350" s="182"/>
      <c r="LJD350" s="182"/>
      <c r="LJE350" s="182"/>
      <c r="LJF350" s="182"/>
      <c r="LJG350" s="182"/>
      <c r="LJH350" s="182"/>
      <c r="LJI350" s="182"/>
      <c r="LJJ350" s="182"/>
      <c r="LJK350" s="182"/>
      <c r="LJL350" s="182"/>
      <c r="LJM350" s="182"/>
      <c r="LJN350" s="182"/>
      <c r="LJO350" s="182"/>
      <c r="LJP350" s="182"/>
      <c r="LJQ350" s="182"/>
      <c r="LJR350" s="182"/>
      <c r="LJS350" s="182"/>
      <c r="LJT350" s="182"/>
      <c r="LJU350" s="182"/>
      <c r="LJV350" s="182"/>
      <c r="LJW350" s="182"/>
      <c r="LJX350" s="182"/>
      <c r="LJY350" s="182"/>
      <c r="LJZ350" s="182"/>
      <c r="LKA350" s="182"/>
      <c r="LKB350" s="182"/>
      <c r="LKC350" s="182"/>
      <c r="LKD350" s="182"/>
      <c r="LKE350" s="182"/>
      <c r="LKF350" s="182"/>
      <c r="LKG350" s="182"/>
      <c r="LKH350" s="182"/>
      <c r="LKI350" s="182"/>
      <c r="LKJ350" s="182"/>
      <c r="LKK350" s="182"/>
      <c r="LKL350" s="182"/>
      <c r="LKM350" s="182"/>
      <c r="LKN350" s="182"/>
      <c r="LKO350" s="182"/>
      <c r="LKP350" s="182"/>
      <c r="LKQ350" s="182"/>
      <c r="LKR350" s="182"/>
      <c r="LKS350" s="182"/>
      <c r="LKT350" s="182"/>
      <c r="LKU350" s="182"/>
      <c r="LKV350" s="182"/>
      <c r="LKW350" s="182"/>
      <c r="LKX350" s="182"/>
      <c r="LKY350" s="182"/>
      <c r="LKZ350" s="182"/>
      <c r="LLA350" s="182"/>
      <c r="LLB350" s="182"/>
      <c r="LLC350" s="182"/>
      <c r="LLD350" s="182"/>
      <c r="LLE350" s="182"/>
      <c r="LLF350" s="182"/>
      <c r="LLG350" s="182"/>
      <c r="LLH350" s="182"/>
      <c r="LLI350" s="182"/>
      <c r="LLJ350" s="182"/>
      <c r="LLK350" s="182"/>
      <c r="LLL350" s="182"/>
      <c r="LLM350" s="182"/>
      <c r="LLN350" s="182"/>
      <c r="LLO350" s="182"/>
      <c r="LLP350" s="182"/>
      <c r="LLQ350" s="182"/>
      <c r="LLR350" s="182"/>
      <c r="LLS350" s="182"/>
      <c r="LLT350" s="182"/>
      <c r="LLU350" s="182"/>
      <c r="LLV350" s="182"/>
      <c r="LLW350" s="182"/>
      <c r="LLX350" s="182"/>
      <c r="LLY350" s="182"/>
      <c r="LLZ350" s="182"/>
      <c r="LMA350" s="182"/>
      <c r="LMB350" s="182"/>
      <c r="LMC350" s="182"/>
      <c r="LMD350" s="182"/>
      <c r="LME350" s="182"/>
      <c r="LMF350" s="182"/>
      <c r="LMG350" s="182"/>
      <c r="LMH350" s="182"/>
      <c r="LMI350" s="182"/>
      <c r="LMJ350" s="182"/>
      <c r="LMK350" s="182"/>
      <c r="LML350" s="182"/>
      <c r="LMM350" s="182"/>
      <c r="LMN350" s="182"/>
      <c r="LMO350" s="182"/>
      <c r="LMP350" s="182"/>
      <c r="LMQ350" s="182"/>
      <c r="LMR350" s="182"/>
      <c r="LMS350" s="182"/>
      <c r="LMT350" s="182"/>
      <c r="LMU350" s="182"/>
      <c r="LMV350" s="182"/>
      <c r="LMW350" s="182"/>
      <c r="LMX350" s="182"/>
      <c r="LMY350" s="182"/>
      <c r="LMZ350" s="182"/>
      <c r="LNA350" s="182"/>
      <c r="LNB350" s="182"/>
      <c r="LNC350" s="182"/>
      <c r="LND350" s="182"/>
      <c r="LNE350" s="182"/>
      <c r="LNF350" s="182"/>
      <c r="LNG350" s="182"/>
      <c r="LNH350" s="182"/>
      <c r="LNI350" s="182"/>
      <c r="LNJ350" s="182"/>
      <c r="LNK350" s="182"/>
      <c r="LNL350" s="182"/>
      <c r="LNM350" s="182"/>
      <c r="LNN350" s="182"/>
      <c r="LNO350" s="182"/>
      <c r="LNP350" s="182"/>
      <c r="LNQ350" s="182"/>
      <c r="LNR350" s="182"/>
      <c r="LNS350" s="182"/>
      <c r="LNT350" s="182"/>
      <c r="LNU350" s="182"/>
      <c r="LNV350" s="182"/>
      <c r="LNW350" s="182"/>
      <c r="LNX350" s="182"/>
      <c r="LNY350" s="182"/>
      <c r="LNZ350" s="182"/>
      <c r="LOA350" s="182"/>
      <c r="LOB350" s="182"/>
      <c r="LOC350" s="182"/>
      <c r="LOD350" s="182"/>
      <c r="LOE350" s="182"/>
      <c r="LOF350" s="182"/>
      <c r="LOG350" s="182"/>
      <c r="LOH350" s="182"/>
      <c r="LOI350" s="182"/>
      <c r="LOJ350" s="182"/>
      <c r="LOK350" s="182"/>
      <c r="LOL350" s="182"/>
      <c r="LOM350" s="182"/>
      <c r="LON350" s="182"/>
      <c r="LOO350" s="182"/>
      <c r="LOP350" s="182"/>
      <c r="LOQ350" s="182"/>
      <c r="LOR350" s="182"/>
      <c r="LOS350" s="182"/>
      <c r="LOT350" s="182"/>
      <c r="LOU350" s="182"/>
      <c r="LOV350" s="182"/>
      <c r="LOW350" s="182"/>
      <c r="LOX350" s="182"/>
      <c r="LOY350" s="182"/>
      <c r="LOZ350" s="182"/>
      <c r="LPA350" s="182"/>
      <c r="LPB350" s="182"/>
      <c r="LPC350" s="182"/>
      <c r="LPD350" s="182"/>
      <c r="LPE350" s="182"/>
      <c r="LPF350" s="182"/>
      <c r="LPG350" s="182"/>
      <c r="LPH350" s="182"/>
      <c r="LPI350" s="182"/>
      <c r="LPJ350" s="182"/>
      <c r="LPK350" s="182"/>
      <c r="LPL350" s="182"/>
      <c r="LPM350" s="182"/>
      <c r="LPN350" s="182"/>
      <c r="LPO350" s="182"/>
      <c r="LPP350" s="182"/>
      <c r="LPQ350" s="182"/>
      <c r="LPR350" s="182"/>
      <c r="LPS350" s="182"/>
      <c r="LPT350" s="182"/>
      <c r="LPU350" s="182"/>
      <c r="LPV350" s="182"/>
      <c r="LPW350" s="182"/>
      <c r="LPX350" s="182"/>
      <c r="LPY350" s="182"/>
      <c r="LPZ350" s="182"/>
      <c r="LQA350" s="182"/>
      <c r="LQB350" s="182"/>
      <c r="LQC350" s="182"/>
      <c r="LQD350" s="182"/>
      <c r="LQE350" s="182"/>
      <c r="LQF350" s="182"/>
      <c r="LQG350" s="182"/>
      <c r="LQH350" s="182"/>
      <c r="LQI350" s="182"/>
      <c r="LQJ350" s="182"/>
      <c r="LQK350" s="182"/>
      <c r="LQL350" s="182"/>
      <c r="LQM350" s="182"/>
      <c r="LQN350" s="182"/>
      <c r="LQO350" s="182"/>
      <c r="LQP350" s="182"/>
      <c r="LQQ350" s="182"/>
      <c r="LQR350" s="182"/>
      <c r="LQS350" s="182"/>
      <c r="LQT350" s="182"/>
      <c r="LQU350" s="182"/>
      <c r="LQV350" s="182"/>
      <c r="LQW350" s="182"/>
      <c r="LQX350" s="182"/>
      <c r="LQY350" s="182"/>
      <c r="LQZ350" s="182"/>
      <c r="LRA350" s="182"/>
      <c r="LRB350" s="182"/>
      <c r="LRC350" s="182"/>
      <c r="LRD350" s="182"/>
      <c r="LRE350" s="182"/>
      <c r="LRF350" s="182"/>
      <c r="LRG350" s="182"/>
      <c r="LRH350" s="182"/>
      <c r="LRI350" s="182"/>
      <c r="LRJ350" s="182"/>
      <c r="LRK350" s="182"/>
      <c r="LRL350" s="182"/>
      <c r="LRM350" s="182"/>
      <c r="LRN350" s="182"/>
      <c r="LRO350" s="182"/>
      <c r="LRP350" s="182"/>
      <c r="LRQ350" s="182"/>
      <c r="LRR350" s="182"/>
      <c r="LRS350" s="182"/>
      <c r="LRT350" s="182"/>
      <c r="LRU350" s="182"/>
      <c r="LRV350" s="182"/>
      <c r="LRW350" s="182"/>
      <c r="LRX350" s="182"/>
      <c r="LRY350" s="182"/>
      <c r="LRZ350" s="182"/>
      <c r="LSA350" s="182"/>
      <c r="LSB350" s="182"/>
      <c r="LSC350" s="182"/>
      <c r="LSD350" s="182"/>
      <c r="LSE350" s="182"/>
      <c r="LSF350" s="182"/>
      <c r="LSG350" s="182"/>
      <c r="LSH350" s="182"/>
      <c r="LSI350" s="182"/>
      <c r="LSJ350" s="182"/>
      <c r="LSK350" s="182"/>
      <c r="LSL350" s="182"/>
      <c r="LSM350" s="182"/>
      <c r="LSN350" s="182"/>
      <c r="LSO350" s="182"/>
      <c r="LSP350" s="182"/>
      <c r="LSQ350" s="182"/>
      <c r="LSR350" s="182"/>
      <c r="LSS350" s="182"/>
      <c r="LST350" s="182"/>
      <c r="LSU350" s="182"/>
      <c r="LSV350" s="182"/>
      <c r="LSW350" s="182"/>
      <c r="LSX350" s="182"/>
      <c r="LSY350" s="182"/>
      <c r="LSZ350" s="182"/>
      <c r="LTA350" s="182"/>
      <c r="LTB350" s="182"/>
      <c r="LTC350" s="182"/>
      <c r="LTD350" s="182"/>
      <c r="LTE350" s="182"/>
      <c r="LTF350" s="182"/>
      <c r="LTG350" s="182"/>
      <c r="LTH350" s="182"/>
      <c r="LTI350" s="182"/>
      <c r="LTJ350" s="182"/>
      <c r="LTK350" s="182"/>
      <c r="LTL350" s="182"/>
      <c r="LTM350" s="182"/>
      <c r="LTN350" s="182"/>
      <c r="LTO350" s="182"/>
      <c r="LTP350" s="182"/>
      <c r="LTQ350" s="182"/>
      <c r="LTR350" s="182"/>
      <c r="LTS350" s="182"/>
      <c r="LTT350" s="182"/>
      <c r="LTU350" s="182"/>
      <c r="LTV350" s="182"/>
      <c r="LTW350" s="182"/>
      <c r="LTX350" s="182"/>
      <c r="LTY350" s="182"/>
      <c r="LTZ350" s="182"/>
      <c r="LUA350" s="182"/>
      <c r="LUB350" s="182"/>
      <c r="LUC350" s="182"/>
      <c r="LUD350" s="182"/>
      <c r="LUE350" s="182"/>
      <c r="LUF350" s="182"/>
      <c r="LUG350" s="182"/>
      <c r="LUH350" s="182"/>
      <c r="LUI350" s="182"/>
      <c r="LUJ350" s="182"/>
      <c r="LUK350" s="182"/>
      <c r="LUL350" s="182"/>
      <c r="LUM350" s="182"/>
      <c r="LUN350" s="182"/>
      <c r="LUO350" s="182"/>
      <c r="LUP350" s="182"/>
      <c r="LUQ350" s="182"/>
      <c r="LUR350" s="182"/>
      <c r="LUS350" s="182"/>
      <c r="LUT350" s="182"/>
      <c r="LUU350" s="182"/>
      <c r="LUV350" s="182"/>
      <c r="LUW350" s="182"/>
      <c r="LUX350" s="182"/>
      <c r="LUY350" s="182"/>
      <c r="LUZ350" s="182"/>
      <c r="LVA350" s="182"/>
      <c r="LVB350" s="182"/>
      <c r="LVC350" s="182"/>
      <c r="LVD350" s="182"/>
      <c r="LVE350" s="182"/>
      <c r="LVF350" s="182"/>
      <c r="LVG350" s="182"/>
      <c r="LVH350" s="182"/>
      <c r="LVI350" s="182"/>
      <c r="LVJ350" s="182"/>
      <c r="LVK350" s="182"/>
      <c r="LVL350" s="182"/>
      <c r="LVM350" s="182"/>
      <c r="LVN350" s="182"/>
      <c r="LVO350" s="182"/>
      <c r="LVP350" s="182"/>
      <c r="LVQ350" s="182"/>
      <c r="LVR350" s="182"/>
      <c r="LVS350" s="182"/>
      <c r="LVT350" s="182"/>
      <c r="LVU350" s="182"/>
      <c r="LVV350" s="182"/>
      <c r="LVW350" s="182"/>
      <c r="LVX350" s="182"/>
      <c r="LVY350" s="182"/>
      <c r="LVZ350" s="182"/>
      <c r="LWA350" s="182"/>
      <c r="LWB350" s="182"/>
      <c r="LWC350" s="182"/>
      <c r="LWD350" s="182"/>
      <c r="LWE350" s="182"/>
      <c r="LWF350" s="182"/>
      <c r="LWG350" s="182"/>
      <c r="LWH350" s="182"/>
      <c r="LWI350" s="182"/>
      <c r="LWJ350" s="182"/>
      <c r="LWK350" s="182"/>
      <c r="LWL350" s="182"/>
      <c r="LWM350" s="182"/>
      <c r="LWN350" s="182"/>
      <c r="LWO350" s="182"/>
      <c r="LWP350" s="182"/>
      <c r="LWQ350" s="182"/>
      <c r="LWR350" s="182"/>
      <c r="LWS350" s="182"/>
      <c r="LWT350" s="182"/>
      <c r="LWU350" s="182"/>
      <c r="LWV350" s="182"/>
      <c r="LWW350" s="182"/>
      <c r="LWX350" s="182"/>
      <c r="LWY350" s="182"/>
      <c r="LWZ350" s="182"/>
      <c r="LXA350" s="182"/>
      <c r="LXB350" s="182"/>
      <c r="LXC350" s="182"/>
      <c r="LXD350" s="182"/>
      <c r="LXE350" s="182"/>
      <c r="LXF350" s="182"/>
      <c r="LXG350" s="182"/>
      <c r="LXH350" s="182"/>
      <c r="LXI350" s="182"/>
      <c r="LXJ350" s="182"/>
      <c r="LXK350" s="182"/>
      <c r="LXL350" s="182"/>
      <c r="LXM350" s="182"/>
      <c r="LXN350" s="182"/>
      <c r="LXO350" s="182"/>
      <c r="LXP350" s="182"/>
      <c r="LXQ350" s="182"/>
      <c r="LXR350" s="182"/>
      <c r="LXS350" s="182"/>
      <c r="LXT350" s="182"/>
      <c r="LXU350" s="182"/>
      <c r="LXV350" s="182"/>
      <c r="LXW350" s="182"/>
      <c r="LXX350" s="182"/>
      <c r="LXY350" s="182"/>
      <c r="LXZ350" s="182"/>
      <c r="LYA350" s="182"/>
      <c r="LYB350" s="182"/>
      <c r="LYC350" s="182"/>
      <c r="LYD350" s="182"/>
      <c r="LYE350" s="182"/>
      <c r="LYF350" s="182"/>
      <c r="LYG350" s="182"/>
      <c r="LYH350" s="182"/>
      <c r="LYI350" s="182"/>
      <c r="LYJ350" s="182"/>
      <c r="LYK350" s="182"/>
      <c r="LYL350" s="182"/>
      <c r="LYM350" s="182"/>
      <c r="LYN350" s="182"/>
      <c r="LYO350" s="182"/>
      <c r="LYP350" s="182"/>
      <c r="LYQ350" s="182"/>
      <c r="LYR350" s="182"/>
      <c r="LYS350" s="182"/>
      <c r="LYT350" s="182"/>
      <c r="LYU350" s="182"/>
      <c r="LYV350" s="182"/>
      <c r="LYW350" s="182"/>
      <c r="LYX350" s="182"/>
      <c r="LYY350" s="182"/>
      <c r="LYZ350" s="182"/>
      <c r="LZA350" s="182"/>
      <c r="LZB350" s="182"/>
      <c r="LZC350" s="182"/>
      <c r="LZD350" s="182"/>
      <c r="LZE350" s="182"/>
      <c r="LZF350" s="182"/>
      <c r="LZG350" s="182"/>
      <c r="LZH350" s="182"/>
      <c r="LZI350" s="182"/>
      <c r="LZJ350" s="182"/>
      <c r="LZK350" s="182"/>
      <c r="LZL350" s="182"/>
      <c r="LZM350" s="182"/>
      <c r="LZN350" s="182"/>
      <c r="LZO350" s="182"/>
      <c r="LZP350" s="182"/>
      <c r="LZQ350" s="182"/>
      <c r="LZR350" s="182"/>
      <c r="LZS350" s="182"/>
      <c r="LZT350" s="182"/>
      <c r="LZU350" s="182"/>
      <c r="LZV350" s="182"/>
      <c r="LZW350" s="182"/>
      <c r="LZX350" s="182"/>
      <c r="LZY350" s="182"/>
      <c r="LZZ350" s="182"/>
      <c r="MAA350" s="182"/>
      <c r="MAB350" s="182"/>
      <c r="MAC350" s="182"/>
      <c r="MAD350" s="182"/>
      <c r="MAE350" s="182"/>
      <c r="MAF350" s="182"/>
      <c r="MAG350" s="182"/>
      <c r="MAH350" s="182"/>
      <c r="MAI350" s="182"/>
      <c r="MAJ350" s="182"/>
      <c r="MAK350" s="182"/>
      <c r="MAL350" s="182"/>
      <c r="MAM350" s="182"/>
      <c r="MAN350" s="182"/>
      <c r="MAO350" s="182"/>
      <c r="MAP350" s="182"/>
      <c r="MAQ350" s="182"/>
      <c r="MAR350" s="182"/>
      <c r="MAS350" s="182"/>
      <c r="MAT350" s="182"/>
      <c r="MAU350" s="182"/>
      <c r="MAV350" s="182"/>
      <c r="MAW350" s="182"/>
      <c r="MAX350" s="182"/>
      <c r="MAY350" s="182"/>
      <c r="MAZ350" s="182"/>
      <c r="MBA350" s="182"/>
      <c r="MBB350" s="182"/>
      <c r="MBC350" s="182"/>
      <c r="MBD350" s="182"/>
      <c r="MBE350" s="182"/>
      <c r="MBF350" s="182"/>
      <c r="MBG350" s="182"/>
      <c r="MBH350" s="182"/>
      <c r="MBI350" s="182"/>
      <c r="MBJ350" s="182"/>
      <c r="MBK350" s="182"/>
      <c r="MBL350" s="182"/>
      <c r="MBM350" s="182"/>
      <c r="MBN350" s="182"/>
      <c r="MBO350" s="182"/>
      <c r="MBP350" s="182"/>
      <c r="MBQ350" s="182"/>
      <c r="MBR350" s="182"/>
      <c r="MBS350" s="182"/>
      <c r="MBT350" s="182"/>
      <c r="MBU350" s="182"/>
      <c r="MBV350" s="182"/>
      <c r="MBW350" s="182"/>
      <c r="MBX350" s="182"/>
      <c r="MBY350" s="182"/>
      <c r="MBZ350" s="182"/>
      <c r="MCA350" s="182"/>
      <c r="MCB350" s="182"/>
      <c r="MCC350" s="182"/>
      <c r="MCD350" s="182"/>
      <c r="MCE350" s="182"/>
      <c r="MCF350" s="182"/>
      <c r="MCG350" s="182"/>
      <c r="MCH350" s="182"/>
      <c r="MCI350" s="182"/>
      <c r="MCJ350" s="182"/>
      <c r="MCK350" s="182"/>
      <c r="MCL350" s="182"/>
      <c r="MCM350" s="182"/>
      <c r="MCN350" s="182"/>
      <c r="MCO350" s="182"/>
      <c r="MCP350" s="182"/>
      <c r="MCQ350" s="182"/>
      <c r="MCR350" s="182"/>
      <c r="MCS350" s="182"/>
      <c r="MCT350" s="182"/>
      <c r="MCU350" s="182"/>
      <c r="MCV350" s="182"/>
      <c r="MCW350" s="182"/>
      <c r="MCX350" s="182"/>
      <c r="MCY350" s="182"/>
      <c r="MCZ350" s="182"/>
      <c r="MDA350" s="182"/>
      <c r="MDB350" s="182"/>
      <c r="MDC350" s="182"/>
      <c r="MDD350" s="182"/>
      <c r="MDE350" s="182"/>
      <c r="MDF350" s="182"/>
      <c r="MDG350" s="182"/>
      <c r="MDH350" s="182"/>
      <c r="MDI350" s="182"/>
      <c r="MDJ350" s="182"/>
      <c r="MDK350" s="182"/>
      <c r="MDL350" s="182"/>
      <c r="MDM350" s="182"/>
      <c r="MDN350" s="182"/>
      <c r="MDO350" s="182"/>
      <c r="MDP350" s="182"/>
      <c r="MDQ350" s="182"/>
      <c r="MDR350" s="182"/>
      <c r="MDS350" s="182"/>
      <c r="MDT350" s="182"/>
      <c r="MDU350" s="182"/>
      <c r="MDV350" s="182"/>
      <c r="MDW350" s="182"/>
      <c r="MDX350" s="182"/>
      <c r="MDY350" s="182"/>
      <c r="MDZ350" s="182"/>
      <c r="MEA350" s="182"/>
      <c r="MEB350" s="182"/>
      <c r="MEC350" s="182"/>
      <c r="MED350" s="182"/>
      <c r="MEE350" s="182"/>
      <c r="MEF350" s="182"/>
      <c r="MEG350" s="182"/>
      <c r="MEH350" s="182"/>
      <c r="MEI350" s="182"/>
      <c r="MEJ350" s="182"/>
      <c r="MEK350" s="182"/>
      <c r="MEL350" s="182"/>
      <c r="MEM350" s="182"/>
      <c r="MEN350" s="182"/>
      <c r="MEO350" s="182"/>
      <c r="MEP350" s="182"/>
      <c r="MEQ350" s="182"/>
      <c r="MER350" s="182"/>
      <c r="MES350" s="182"/>
      <c r="MET350" s="182"/>
      <c r="MEU350" s="182"/>
      <c r="MEV350" s="182"/>
      <c r="MEW350" s="182"/>
      <c r="MEX350" s="182"/>
      <c r="MEY350" s="182"/>
      <c r="MEZ350" s="182"/>
      <c r="MFA350" s="182"/>
      <c r="MFB350" s="182"/>
      <c r="MFC350" s="182"/>
      <c r="MFD350" s="182"/>
      <c r="MFE350" s="182"/>
      <c r="MFF350" s="182"/>
      <c r="MFG350" s="182"/>
      <c r="MFH350" s="182"/>
      <c r="MFI350" s="182"/>
      <c r="MFJ350" s="182"/>
      <c r="MFK350" s="182"/>
      <c r="MFL350" s="182"/>
      <c r="MFM350" s="182"/>
      <c r="MFN350" s="182"/>
      <c r="MFO350" s="182"/>
      <c r="MFP350" s="182"/>
      <c r="MFQ350" s="182"/>
      <c r="MFR350" s="182"/>
      <c r="MFS350" s="182"/>
      <c r="MFT350" s="182"/>
      <c r="MFU350" s="182"/>
      <c r="MFV350" s="182"/>
      <c r="MFW350" s="182"/>
      <c r="MFX350" s="182"/>
      <c r="MFY350" s="182"/>
      <c r="MFZ350" s="182"/>
      <c r="MGA350" s="182"/>
      <c r="MGB350" s="182"/>
      <c r="MGC350" s="182"/>
      <c r="MGD350" s="182"/>
      <c r="MGE350" s="182"/>
      <c r="MGF350" s="182"/>
      <c r="MGG350" s="182"/>
      <c r="MGH350" s="182"/>
      <c r="MGI350" s="182"/>
      <c r="MGJ350" s="182"/>
      <c r="MGK350" s="182"/>
      <c r="MGL350" s="182"/>
      <c r="MGM350" s="182"/>
      <c r="MGN350" s="182"/>
      <c r="MGO350" s="182"/>
      <c r="MGP350" s="182"/>
      <c r="MGQ350" s="182"/>
      <c r="MGR350" s="182"/>
      <c r="MGS350" s="182"/>
      <c r="MGT350" s="182"/>
      <c r="MGU350" s="182"/>
      <c r="MGV350" s="182"/>
      <c r="MGW350" s="182"/>
      <c r="MGX350" s="182"/>
      <c r="MGY350" s="182"/>
      <c r="MGZ350" s="182"/>
      <c r="MHA350" s="182"/>
      <c r="MHB350" s="182"/>
      <c r="MHC350" s="182"/>
      <c r="MHD350" s="182"/>
      <c r="MHE350" s="182"/>
      <c r="MHF350" s="182"/>
      <c r="MHG350" s="182"/>
      <c r="MHH350" s="182"/>
      <c r="MHI350" s="182"/>
      <c r="MHJ350" s="182"/>
      <c r="MHK350" s="182"/>
      <c r="MHL350" s="182"/>
      <c r="MHM350" s="182"/>
      <c r="MHN350" s="182"/>
      <c r="MHO350" s="182"/>
      <c r="MHP350" s="182"/>
      <c r="MHQ350" s="182"/>
      <c r="MHR350" s="182"/>
      <c r="MHS350" s="182"/>
      <c r="MHT350" s="182"/>
      <c r="MHU350" s="182"/>
      <c r="MHV350" s="182"/>
      <c r="MHW350" s="182"/>
      <c r="MHX350" s="182"/>
      <c r="MHY350" s="182"/>
      <c r="MHZ350" s="182"/>
      <c r="MIA350" s="182"/>
      <c r="MIB350" s="182"/>
      <c r="MIC350" s="182"/>
      <c r="MID350" s="182"/>
      <c r="MIE350" s="182"/>
      <c r="MIF350" s="182"/>
      <c r="MIG350" s="182"/>
      <c r="MIH350" s="182"/>
      <c r="MII350" s="182"/>
      <c r="MIJ350" s="182"/>
      <c r="MIK350" s="182"/>
      <c r="MIL350" s="182"/>
      <c r="MIM350" s="182"/>
      <c r="MIN350" s="182"/>
      <c r="MIO350" s="182"/>
      <c r="MIP350" s="182"/>
      <c r="MIQ350" s="182"/>
      <c r="MIR350" s="182"/>
      <c r="MIS350" s="182"/>
      <c r="MIT350" s="182"/>
      <c r="MIU350" s="182"/>
      <c r="MIV350" s="182"/>
      <c r="MIW350" s="182"/>
      <c r="MIX350" s="182"/>
      <c r="MIY350" s="182"/>
      <c r="MIZ350" s="182"/>
      <c r="MJA350" s="182"/>
      <c r="MJB350" s="182"/>
      <c r="MJC350" s="182"/>
      <c r="MJD350" s="182"/>
      <c r="MJE350" s="182"/>
      <c r="MJF350" s="182"/>
      <c r="MJG350" s="182"/>
      <c r="MJH350" s="182"/>
      <c r="MJI350" s="182"/>
      <c r="MJJ350" s="182"/>
      <c r="MJK350" s="182"/>
      <c r="MJL350" s="182"/>
      <c r="MJM350" s="182"/>
      <c r="MJN350" s="182"/>
      <c r="MJO350" s="182"/>
      <c r="MJP350" s="182"/>
      <c r="MJQ350" s="182"/>
      <c r="MJR350" s="182"/>
      <c r="MJS350" s="182"/>
      <c r="MJT350" s="182"/>
      <c r="MJU350" s="182"/>
      <c r="MJV350" s="182"/>
      <c r="MJW350" s="182"/>
      <c r="MJX350" s="182"/>
      <c r="MJY350" s="182"/>
      <c r="MJZ350" s="182"/>
      <c r="MKA350" s="182"/>
      <c r="MKB350" s="182"/>
      <c r="MKC350" s="182"/>
      <c r="MKD350" s="182"/>
      <c r="MKE350" s="182"/>
      <c r="MKF350" s="182"/>
      <c r="MKG350" s="182"/>
      <c r="MKH350" s="182"/>
      <c r="MKI350" s="182"/>
      <c r="MKJ350" s="182"/>
      <c r="MKK350" s="182"/>
      <c r="MKL350" s="182"/>
      <c r="MKM350" s="182"/>
      <c r="MKN350" s="182"/>
      <c r="MKO350" s="182"/>
      <c r="MKP350" s="182"/>
      <c r="MKQ350" s="182"/>
      <c r="MKR350" s="182"/>
      <c r="MKS350" s="182"/>
      <c r="MKT350" s="182"/>
      <c r="MKU350" s="182"/>
      <c r="MKV350" s="182"/>
      <c r="MKW350" s="182"/>
      <c r="MKX350" s="182"/>
      <c r="MKY350" s="182"/>
      <c r="MKZ350" s="182"/>
      <c r="MLA350" s="182"/>
      <c r="MLB350" s="182"/>
      <c r="MLC350" s="182"/>
      <c r="MLD350" s="182"/>
      <c r="MLE350" s="182"/>
      <c r="MLF350" s="182"/>
      <c r="MLG350" s="182"/>
      <c r="MLH350" s="182"/>
      <c r="MLI350" s="182"/>
      <c r="MLJ350" s="182"/>
      <c r="MLK350" s="182"/>
      <c r="MLL350" s="182"/>
      <c r="MLM350" s="182"/>
      <c r="MLN350" s="182"/>
      <c r="MLO350" s="182"/>
      <c r="MLP350" s="182"/>
      <c r="MLQ350" s="182"/>
      <c r="MLR350" s="182"/>
      <c r="MLS350" s="182"/>
      <c r="MLT350" s="182"/>
      <c r="MLU350" s="182"/>
      <c r="MLV350" s="182"/>
      <c r="MLW350" s="182"/>
      <c r="MLX350" s="182"/>
      <c r="MLY350" s="182"/>
      <c r="MLZ350" s="182"/>
      <c r="MMA350" s="182"/>
      <c r="MMB350" s="182"/>
      <c r="MMC350" s="182"/>
      <c r="MMD350" s="182"/>
      <c r="MME350" s="182"/>
      <c r="MMF350" s="182"/>
      <c r="MMG350" s="182"/>
      <c r="MMH350" s="182"/>
      <c r="MMI350" s="182"/>
      <c r="MMJ350" s="182"/>
      <c r="MMK350" s="182"/>
      <c r="MML350" s="182"/>
      <c r="MMM350" s="182"/>
      <c r="MMN350" s="182"/>
      <c r="MMO350" s="182"/>
      <c r="MMP350" s="182"/>
      <c r="MMQ350" s="182"/>
      <c r="MMR350" s="182"/>
      <c r="MMS350" s="182"/>
      <c r="MMT350" s="182"/>
      <c r="MMU350" s="182"/>
      <c r="MMV350" s="182"/>
      <c r="MMW350" s="182"/>
      <c r="MMX350" s="182"/>
      <c r="MMY350" s="182"/>
      <c r="MMZ350" s="182"/>
      <c r="MNA350" s="182"/>
      <c r="MNB350" s="182"/>
      <c r="MNC350" s="182"/>
      <c r="MND350" s="182"/>
      <c r="MNE350" s="182"/>
      <c r="MNF350" s="182"/>
      <c r="MNG350" s="182"/>
      <c r="MNH350" s="182"/>
      <c r="MNI350" s="182"/>
      <c r="MNJ350" s="182"/>
      <c r="MNK350" s="182"/>
      <c r="MNL350" s="182"/>
      <c r="MNM350" s="182"/>
      <c r="MNN350" s="182"/>
      <c r="MNO350" s="182"/>
      <c r="MNP350" s="182"/>
      <c r="MNQ350" s="182"/>
      <c r="MNR350" s="182"/>
      <c r="MNS350" s="182"/>
      <c r="MNT350" s="182"/>
      <c r="MNU350" s="182"/>
      <c r="MNV350" s="182"/>
      <c r="MNW350" s="182"/>
      <c r="MNX350" s="182"/>
      <c r="MNY350" s="182"/>
      <c r="MNZ350" s="182"/>
      <c r="MOA350" s="182"/>
      <c r="MOB350" s="182"/>
      <c r="MOC350" s="182"/>
      <c r="MOD350" s="182"/>
      <c r="MOE350" s="182"/>
      <c r="MOF350" s="182"/>
      <c r="MOG350" s="182"/>
      <c r="MOH350" s="182"/>
      <c r="MOI350" s="182"/>
      <c r="MOJ350" s="182"/>
      <c r="MOK350" s="182"/>
      <c r="MOL350" s="182"/>
      <c r="MOM350" s="182"/>
      <c r="MON350" s="182"/>
      <c r="MOO350" s="182"/>
      <c r="MOP350" s="182"/>
      <c r="MOQ350" s="182"/>
      <c r="MOR350" s="182"/>
      <c r="MOS350" s="182"/>
      <c r="MOT350" s="182"/>
      <c r="MOU350" s="182"/>
      <c r="MOV350" s="182"/>
      <c r="MOW350" s="182"/>
      <c r="MOX350" s="182"/>
      <c r="MOY350" s="182"/>
      <c r="MOZ350" s="182"/>
      <c r="MPA350" s="182"/>
      <c r="MPB350" s="182"/>
      <c r="MPC350" s="182"/>
      <c r="MPD350" s="182"/>
      <c r="MPE350" s="182"/>
      <c r="MPF350" s="182"/>
      <c r="MPG350" s="182"/>
      <c r="MPH350" s="182"/>
      <c r="MPI350" s="182"/>
      <c r="MPJ350" s="182"/>
      <c r="MPK350" s="182"/>
      <c r="MPL350" s="182"/>
      <c r="MPM350" s="182"/>
      <c r="MPN350" s="182"/>
      <c r="MPO350" s="182"/>
      <c r="MPP350" s="182"/>
      <c r="MPQ350" s="182"/>
      <c r="MPR350" s="182"/>
      <c r="MPS350" s="182"/>
      <c r="MPT350" s="182"/>
      <c r="MPU350" s="182"/>
      <c r="MPV350" s="182"/>
      <c r="MPW350" s="182"/>
      <c r="MPX350" s="182"/>
      <c r="MPY350" s="182"/>
      <c r="MPZ350" s="182"/>
      <c r="MQA350" s="182"/>
      <c r="MQB350" s="182"/>
      <c r="MQC350" s="182"/>
      <c r="MQD350" s="182"/>
      <c r="MQE350" s="182"/>
      <c r="MQF350" s="182"/>
      <c r="MQG350" s="182"/>
      <c r="MQH350" s="182"/>
      <c r="MQI350" s="182"/>
      <c r="MQJ350" s="182"/>
      <c r="MQK350" s="182"/>
      <c r="MQL350" s="182"/>
      <c r="MQM350" s="182"/>
      <c r="MQN350" s="182"/>
      <c r="MQO350" s="182"/>
      <c r="MQP350" s="182"/>
      <c r="MQQ350" s="182"/>
      <c r="MQR350" s="182"/>
      <c r="MQS350" s="182"/>
      <c r="MQT350" s="182"/>
      <c r="MQU350" s="182"/>
      <c r="MQV350" s="182"/>
      <c r="MQW350" s="182"/>
      <c r="MQX350" s="182"/>
      <c r="MQY350" s="182"/>
      <c r="MQZ350" s="182"/>
      <c r="MRA350" s="182"/>
      <c r="MRB350" s="182"/>
      <c r="MRC350" s="182"/>
      <c r="MRD350" s="182"/>
      <c r="MRE350" s="182"/>
      <c r="MRF350" s="182"/>
      <c r="MRG350" s="182"/>
      <c r="MRH350" s="182"/>
      <c r="MRI350" s="182"/>
      <c r="MRJ350" s="182"/>
      <c r="MRK350" s="182"/>
      <c r="MRL350" s="182"/>
      <c r="MRM350" s="182"/>
      <c r="MRN350" s="182"/>
      <c r="MRO350" s="182"/>
      <c r="MRP350" s="182"/>
      <c r="MRQ350" s="182"/>
      <c r="MRR350" s="182"/>
      <c r="MRS350" s="182"/>
      <c r="MRT350" s="182"/>
      <c r="MRU350" s="182"/>
      <c r="MRV350" s="182"/>
      <c r="MRW350" s="182"/>
      <c r="MRX350" s="182"/>
      <c r="MRY350" s="182"/>
      <c r="MRZ350" s="182"/>
      <c r="MSA350" s="182"/>
      <c r="MSB350" s="182"/>
      <c r="MSC350" s="182"/>
      <c r="MSD350" s="182"/>
      <c r="MSE350" s="182"/>
      <c r="MSF350" s="182"/>
      <c r="MSG350" s="182"/>
      <c r="MSH350" s="182"/>
      <c r="MSI350" s="182"/>
      <c r="MSJ350" s="182"/>
      <c r="MSK350" s="182"/>
      <c r="MSL350" s="182"/>
      <c r="MSM350" s="182"/>
      <c r="MSN350" s="182"/>
      <c r="MSO350" s="182"/>
      <c r="MSP350" s="182"/>
      <c r="MSQ350" s="182"/>
      <c r="MSR350" s="182"/>
      <c r="MSS350" s="182"/>
      <c r="MST350" s="182"/>
      <c r="MSU350" s="182"/>
      <c r="MSV350" s="182"/>
      <c r="MSW350" s="182"/>
      <c r="MSX350" s="182"/>
      <c r="MSY350" s="182"/>
      <c r="MSZ350" s="182"/>
      <c r="MTA350" s="182"/>
      <c r="MTB350" s="182"/>
      <c r="MTC350" s="182"/>
      <c r="MTD350" s="182"/>
      <c r="MTE350" s="182"/>
      <c r="MTF350" s="182"/>
      <c r="MTG350" s="182"/>
      <c r="MTH350" s="182"/>
      <c r="MTI350" s="182"/>
      <c r="MTJ350" s="182"/>
      <c r="MTK350" s="182"/>
      <c r="MTL350" s="182"/>
      <c r="MTM350" s="182"/>
      <c r="MTN350" s="182"/>
      <c r="MTO350" s="182"/>
      <c r="MTP350" s="182"/>
      <c r="MTQ350" s="182"/>
      <c r="MTR350" s="182"/>
      <c r="MTS350" s="182"/>
      <c r="MTT350" s="182"/>
      <c r="MTU350" s="182"/>
      <c r="MTV350" s="182"/>
      <c r="MTW350" s="182"/>
      <c r="MTX350" s="182"/>
      <c r="MTY350" s="182"/>
      <c r="MTZ350" s="182"/>
      <c r="MUA350" s="182"/>
      <c r="MUB350" s="182"/>
      <c r="MUC350" s="182"/>
      <c r="MUD350" s="182"/>
      <c r="MUE350" s="182"/>
      <c r="MUF350" s="182"/>
      <c r="MUG350" s="182"/>
      <c r="MUH350" s="182"/>
      <c r="MUI350" s="182"/>
      <c r="MUJ350" s="182"/>
      <c r="MUK350" s="182"/>
      <c r="MUL350" s="182"/>
      <c r="MUM350" s="182"/>
      <c r="MUN350" s="182"/>
      <c r="MUO350" s="182"/>
      <c r="MUP350" s="182"/>
      <c r="MUQ350" s="182"/>
      <c r="MUR350" s="182"/>
      <c r="MUS350" s="182"/>
      <c r="MUT350" s="182"/>
      <c r="MUU350" s="182"/>
      <c r="MUV350" s="182"/>
      <c r="MUW350" s="182"/>
      <c r="MUX350" s="182"/>
      <c r="MUY350" s="182"/>
      <c r="MUZ350" s="182"/>
      <c r="MVA350" s="182"/>
      <c r="MVB350" s="182"/>
      <c r="MVC350" s="182"/>
      <c r="MVD350" s="182"/>
      <c r="MVE350" s="182"/>
      <c r="MVF350" s="182"/>
      <c r="MVG350" s="182"/>
      <c r="MVH350" s="182"/>
      <c r="MVI350" s="182"/>
      <c r="MVJ350" s="182"/>
      <c r="MVK350" s="182"/>
      <c r="MVL350" s="182"/>
      <c r="MVM350" s="182"/>
      <c r="MVN350" s="182"/>
      <c r="MVO350" s="182"/>
      <c r="MVP350" s="182"/>
      <c r="MVQ350" s="182"/>
      <c r="MVR350" s="182"/>
      <c r="MVS350" s="182"/>
      <c r="MVT350" s="182"/>
      <c r="MVU350" s="182"/>
      <c r="MVV350" s="182"/>
      <c r="MVW350" s="182"/>
      <c r="MVX350" s="182"/>
      <c r="MVY350" s="182"/>
      <c r="MVZ350" s="182"/>
      <c r="MWA350" s="182"/>
      <c r="MWB350" s="182"/>
      <c r="MWC350" s="182"/>
      <c r="MWD350" s="182"/>
      <c r="MWE350" s="182"/>
      <c r="MWF350" s="182"/>
      <c r="MWG350" s="182"/>
      <c r="MWH350" s="182"/>
      <c r="MWI350" s="182"/>
      <c r="MWJ350" s="182"/>
      <c r="MWK350" s="182"/>
      <c r="MWL350" s="182"/>
      <c r="MWM350" s="182"/>
      <c r="MWN350" s="182"/>
      <c r="MWO350" s="182"/>
      <c r="MWP350" s="182"/>
      <c r="MWQ350" s="182"/>
      <c r="MWR350" s="182"/>
      <c r="MWS350" s="182"/>
      <c r="MWT350" s="182"/>
      <c r="MWU350" s="182"/>
      <c r="MWV350" s="182"/>
      <c r="MWW350" s="182"/>
      <c r="MWX350" s="182"/>
      <c r="MWY350" s="182"/>
      <c r="MWZ350" s="182"/>
      <c r="MXA350" s="182"/>
      <c r="MXB350" s="182"/>
      <c r="MXC350" s="182"/>
      <c r="MXD350" s="182"/>
      <c r="MXE350" s="182"/>
      <c r="MXF350" s="182"/>
      <c r="MXG350" s="182"/>
      <c r="MXH350" s="182"/>
      <c r="MXI350" s="182"/>
      <c r="MXJ350" s="182"/>
      <c r="MXK350" s="182"/>
      <c r="MXL350" s="182"/>
      <c r="MXM350" s="182"/>
      <c r="MXN350" s="182"/>
      <c r="MXO350" s="182"/>
      <c r="MXP350" s="182"/>
      <c r="MXQ350" s="182"/>
      <c r="MXR350" s="182"/>
      <c r="MXS350" s="182"/>
      <c r="MXT350" s="182"/>
      <c r="MXU350" s="182"/>
      <c r="MXV350" s="182"/>
      <c r="MXW350" s="182"/>
      <c r="MXX350" s="182"/>
      <c r="MXY350" s="182"/>
      <c r="MXZ350" s="182"/>
      <c r="MYA350" s="182"/>
      <c r="MYB350" s="182"/>
      <c r="MYC350" s="182"/>
      <c r="MYD350" s="182"/>
      <c r="MYE350" s="182"/>
      <c r="MYF350" s="182"/>
      <c r="MYG350" s="182"/>
      <c r="MYH350" s="182"/>
      <c r="MYI350" s="182"/>
      <c r="MYJ350" s="182"/>
      <c r="MYK350" s="182"/>
      <c r="MYL350" s="182"/>
      <c r="MYM350" s="182"/>
      <c r="MYN350" s="182"/>
      <c r="MYO350" s="182"/>
      <c r="MYP350" s="182"/>
      <c r="MYQ350" s="182"/>
      <c r="MYR350" s="182"/>
      <c r="MYS350" s="182"/>
      <c r="MYT350" s="182"/>
      <c r="MYU350" s="182"/>
      <c r="MYV350" s="182"/>
      <c r="MYW350" s="182"/>
      <c r="MYX350" s="182"/>
      <c r="MYY350" s="182"/>
      <c r="MYZ350" s="182"/>
      <c r="MZA350" s="182"/>
      <c r="MZB350" s="182"/>
      <c r="MZC350" s="182"/>
      <c r="MZD350" s="182"/>
      <c r="MZE350" s="182"/>
      <c r="MZF350" s="182"/>
      <c r="MZG350" s="182"/>
      <c r="MZH350" s="182"/>
      <c r="MZI350" s="182"/>
      <c r="MZJ350" s="182"/>
      <c r="MZK350" s="182"/>
      <c r="MZL350" s="182"/>
      <c r="MZM350" s="182"/>
      <c r="MZN350" s="182"/>
      <c r="MZO350" s="182"/>
      <c r="MZP350" s="182"/>
      <c r="MZQ350" s="182"/>
      <c r="MZR350" s="182"/>
      <c r="MZS350" s="182"/>
      <c r="MZT350" s="182"/>
      <c r="MZU350" s="182"/>
      <c r="MZV350" s="182"/>
      <c r="MZW350" s="182"/>
      <c r="MZX350" s="182"/>
      <c r="MZY350" s="182"/>
      <c r="MZZ350" s="182"/>
      <c r="NAA350" s="182"/>
      <c r="NAB350" s="182"/>
      <c r="NAC350" s="182"/>
      <c r="NAD350" s="182"/>
      <c r="NAE350" s="182"/>
      <c r="NAF350" s="182"/>
      <c r="NAG350" s="182"/>
      <c r="NAH350" s="182"/>
      <c r="NAI350" s="182"/>
      <c r="NAJ350" s="182"/>
      <c r="NAK350" s="182"/>
      <c r="NAL350" s="182"/>
      <c r="NAM350" s="182"/>
      <c r="NAN350" s="182"/>
      <c r="NAO350" s="182"/>
      <c r="NAP350" s="182"/>
      <c r="NAQ350" s="182"/>
      <c r="NAR350" s="182"/>
      <c r="NAS350" s="182"/>
      <c r="NAT350" s="182"/>
      <c r="NAU350" s="182"/>
      <c r="NAV350" s="182"/>
      <c r="NAW350" s="182"/>
      <c r="NAX350" s="182"/>
      <c r="NAY350" s="182"/>
      <c r="NAZ350" s="182"/>
      <c r="NBA350" s="182"/>
      <c r="NBB350" s="182"/>
      <c r="NBC350" s="182"/>
      <c r="NBD350" s="182"/>
      <c r="NBE350" s="182"/>
      <c r="NBF350" s="182"/>
      <c r="NBG350" s="182"/>
      <c r="NBH350" s="182"/>
      <c r="NBI350" s="182"/>
      <c r="NBJ350" s="182"/>
      <c r="NBK350" s="182"/>
      <c r="NBL350" s="182"/>
      <c r="NBM350" s="182"/>
      <c r="NBN350" s="182"/>
      <c r="NBO350" s="182"/>
      <c r="NBP350" s="182"/>
      <c r="NBQ350" s="182"/>
      <c r="NBR350" s="182"/>
      <c r="NBS350" s="182"/>
      <c r="NBT350" s="182"/>
      <c r="NBU350" s="182"/>
      <c r="NBV350" s="182"/>
      <c r="NBW350" s="182"/>
      <c r="NBX350" s="182"/>
      <c r="NBY350" s="182"/>
      <c r="NBZ350" s="182"/>
      <c r="NCA350" s="182"/>
      <c r="NCB350" s="182"/>
      <c r="NCC350" s="182"/>
      <c r="NCD350" s="182"/>
      <c r="NCE350" s="182"/>
      <c r="NCF350" s="182"/>
      <c r="NCG350" s="182"/>
      <c r="NCH350" s="182"/>
      <c r="NCI350" s="182"/>
      <c r="NCJ350" s="182"/>
      <c r="NCK350" s="182"/>
      <c r="NCL350" s="182"/>
      <c r="NCM350" s="182"/>
      <c r="NCN350" s="182"/>
      <c r="NCO350" s="182"/>
      <c r="NCP350" s="182"/>
      <c r="NCQ350" s="182"/>
      <c r="NCR350" s="182"/>
      <c r="NCS350" s="182"/>
      <c r="NCT350" s="182"/>
      <c r="NCU350" s="182"/>
      <c r="NCV350" s="182"/>
      <c r="NCW350" s="182"/>
      <c r="NCX350" s="182"/>
      <c r="NCY350" s="182"/>
      <c r="NCZ350" s="182"/>
      <c r="NDA350" s="182"/>
      <c r="NDB350" s="182"/>
      <c r="NDC350" s="182"/>
      <c r="NDD350" s="182"/>
      <c r="NDE350" s="182"/>
      <c r="NDF350" s="182"/>
      <c r="NDG350" s="182"/>
      <c r="NDH350" s="182"/>
      <c r="NDI350" s="182"/>
      <c r="NDJ350" s="182"/>
      <c r="NDK350" s="182"/>
      <c r="NDL350" s="182"/>
      <c r="NDM350" s="182"/>
      <c r="NDN350" s="182"/>
      <c r="NDO350" s="182"/>
      <c r="NDP350" s="182"/>
      <c r="NDQ350" s="182"/>
      <c r="NDR350" s="182"/>
      <c r="NDS350" s="182"/>
      <c r="NDT350" s="182"/>
      <c r="NDU350" s="182"/>
      <c r="NDV350" s="182"/>
      <c r="NDW350" s="182"/>
      <c r="NDX350" s="182"/>
      <c r="NDY350" s="182"/>
      <c r="NDZ350" s="182"/>
      <c r="NEA350" s="182"/>
      <c r="NEB350" s="182"/>
      <c r="NEC350" s="182"/>
      <c r="NED350" s="182"/>
      <c r="NEE350" s="182"/>
      <c r="NEF350" s="182"/>
      <c r="NEG350" s="182"/>
      <c r="NEH350" s="182"/>
      <c r="NEI350" s="182"/>
      <c r="NEJ350" s="182"/>
      <c r="NEK350" s="182"/>
      <c r="NEL350" s="182"/>
      <c r="NEM350" s="182"/>
      <c r="NEN350" s="182"/>
      <c r="NEO350" s="182"/>
      <c r="NEP350" s="182"/>
      <c r="NEQ350" s="182"/>
      <c r="NER350" s="182"/>
      <c r="NES350" s="182"/>
      <c r="NET350" s="182"/>
      <c r="NEU350" s="182"/>
      <c r="NEV350" s="182"/>
      <c r="NEW350" s="182"/>
      <c r="NEX350" s="182"/>
      <c r="NEY350" s="182"/>
      <c r="NEZ350" s="182"/>
      <c r="NFA350" s="182"/>
      <c r="NFB350" s="182"/>
      <c r="NFC350" s="182"/>
      <c r="NFD350" s="182"/>
      <c r="NFE350" s="182"/>
      <c r="NFF350" s="182"/>
      <c r="NFG350" s="182"/>
      <c r="NFH350" s="182"/>
      <c r="NFI350" s="182"/>
      <c r="NFJ350" s="182"/>
      <c r="NFK350" s="182"/>
      <c r="NFL350" s="182"/>
      <c r="NFM350" s="182"/>
      <c r="NFN350" s="182"/>
      <c r="NFO350" s="182"/>
      <c r="NFP350" s="182"/>
      <c r="NFQ350" s="182"/>
      <c r="NFR350" s="182"/>
      <c r="NFS350" s="182"/>
      <c r="NFT350" s="182"/>
      <c r="NFU350" s="182"/>
      <c r="NFV350" s="182"/>
      <c r="NFW350" s="182"/>
      <c r="NFX350" s="182"/>
      <c r="NFY350" s="182"/>
      <c r="NFZ350" s="182"/>
      <c r="NGA350" s="182"/>
      <c r="NGB350" s="182"/>
      <c r="NGC350" s="182"/>
      <c r="NGD350" s="182"/>
      <c r="NGE350" s="182"/>
      <c r="NGF350" s="182"/>
      <c r="NGG350" s="182"/>
      <c r="NGH350" s="182"/>
      <c r="NGI350" s="182"/>
      <c r="NGJ350" s="182"/>
      <c r="NGK350" s="182"/>
      <c r="NGL350" s="182"/>
      <c r="NGM350" s="182"/>
      <c r="NGN350" s="182"/>
      <c r="NGO350" s="182"/>
      <c r="NGP350" s="182"/>
      <c r="NGQ350" s="182"/>
      <c r="NGR350" s="182"/>
      <c r="NGS350" s="182"/>
      <c r="NGT350" s="182"/>
      <c r="NGU350" s="182"/>
      <c r="NGV350" s="182"/>
      <c r="NGW350" s="182"/>
      <c r="NGX350" s="182"/>
      <c r="NGY350" s="182"/>
      <c r="NGZ350" s="182"/>
      <c r="NHA350" s="182"/>
      <c r="NHB350" s="182"/>
      <c r="NHC350" s="182"/>
      <c r="NHD350" s="182"/>
      <c r="NHE350" s="182"/>
      <c r="NHF350" s="182"/>
      <c r="NHG350" s="182"/>
      <c r="NHH350" s="182"/>
      <c r="NHI350" s="182"/>
      <c r="NHJ350" s="182"/>
      <c r="NHK350" s="182"/>
      <c r="NHL350" s="182"/>
      <c r="NHM350" s="182"/>
      <c r="NHN350" s="182"/>
      <c r="NHO350" s="182"/>
      <c r="NHP350" s="182"/>
      <c r="NHQ350" s="182"/>
      <c r="NHR350" s="182"/>
      <c r="NHS350" s="182"/>
      <c r="NHT350" s="182"/>
      <c r="NHU350" s="182"/>
      <c r="NHV350" s="182"/>
      <c r="NHW350" s="182"/>
      <c r="NHX350" s="182"/>
      <c r="NHY350" s="182"/>
      <c r="NHZ350" s="182"/>
      <c r="NIA350" s="182"/>
      <c r="NIB350" s="182"/>
      <c r="NIC350" s="182"/>
      <c r="NID350" s="182"/>
      <c r="NIE350" s="182"/>
      <c r="NIF350" s="182"/>
      <c r="NIG350" s="182"/>
      <c r="NIH350" s="182"/>
      <c r="NII350" s="182"/>
      <c r="NIJ350" s="182"/>
      <c r="NIK350" s="182"/>
      <c r="NIL350" s="182"/>
      <c r="NIM350" s="182"/>
      <c r="NIN350" s="182"/>
      <c r="NIO350" s="182"/>
      <c r="NIP350" s="182"/>
      <c r="NIQ350" s="182"/>
      <c r="NIR350" s="182"/>
      <c r="NIS350" s="182"/>
      <c r="NIT350" s="182"/>
      <c r="NIU350" s="182"/>
      <c r="NIV350" s="182"/>
      <c r="NIW350" s="182"/>
      <c r="NIX350" s="182"/>
      <c r="NIY350" s="182"/>
      <c r="NIZ350" s="182"/>
      <c r="NJA350" s="182"/>
      <c r="NJB350" s="182"/>
      <c r="NJC350" s="182"/>
      <c r="NJD350" s="182"/>
      <c r="NJE350" s="182"/>
      <c r="NJF350" s="182"/>
      <c r="NJG350" s="182"/>
      <c r="NJH350" s="182"/>
      <c r="NJI350" s="182"/>
      <c r="NJJ350" s="182"/>
      <c r="NJK350" s="182"/>
      <c r="NJL350" s="182"/>
      <c r="NJM350" s="182"/>
      <c r="NJN350" s="182"/>
      <c r="NJO350" s="182"/>
      <c r="NJP350" s="182"/>
      <c r="NJQ350" s="182"/>
      <c r="NJR350" s="182"/>
      <c r="NJS350" s="182"/>
      <c r="NJT350" s="182"/>
      <c r="NJU350" s="182"/>
      <c r="NJV350" s="182"/>
      <c r="NJW350" s="182"/>
      <c r="NJX350" s="182"/>
      <c r="NJY350" s="182"/>
      <c r="NJZ350" s="182"/>
      <c r="NKA350" s="182"/>
      <c r="NKB350" s="182"/>
      <c r="NKC350" s="182"/>
      <c r="NKD350" s="182"/>
      <c r="NKE350" s="182"/>
      <c r="NKF350" s="182"/>
      <c r="NKG350" s="182"/>
      <c r="NKH350" s="182"/>
      <c r="NKI350" s="182"/>
      <c r="NKJ350" s="182"/>
      <c r="NKK350" s="182"/>
      <c r="NKL350" s="182"/>
      <c r="NKM350" s="182"/>
      <c r="NKN350" s="182"/>
      <c r="NKO350" s="182"/>
      <c r="NKP350" s="182"/>
      <c r="NKQ350" s="182"/>
      <c r="NKR350" s="182"/>
      <c r="NKS350" s="182"/>
      <c r="NKT350" s="182"/>
      <c r="NKU350" s="182"/>
      <c r="NKV350" s="182"/>
      <c r="NKW350" s="182"/>
      <c r="NKX350" s="182"/>
      <c r="NKY350" s="182"/>
      <c r="NKZ350" s="182"/>
      <c r="NLA350" s="182"/>
      <c r="NLB350" s="182"/>
      <c r="NLC350" s="182"/>
      <c r="NLD350" s="182"/>
      <c r="NLE350" s="182"/>
      <c r="NLF350" s="182"/>
      <c r="NLG350" s="182"/>
      <c r="NLH350" s="182"/>
      <c r="NLI350" s="182"/>
      <c r="NLJ350" s="182"/>
      <c r="NLK350" s="182"/>
      <c r="NLL350" s="182"/>
      <c r="NLM350" s="182"/>
      <c r="NLN350" s="182"/>
      <c r="NLO350" s="182"/>
      <c r="NLP350" s="182"/>
      <c r="NLQ350" s="182"/>
      <c r="NLR350" s="182"/>
      <c r="NLS350" s="182"/>
      <c r="NLT350" s="182"/>
      <c r="NLU350" s="182"/>
      <c r="NLV350" s="182"/>
      <c r="NLW350" s="182"/>
      <c r="NLX350" s="182"/>
      <c r="NLY350" s="182"/>
      <c r="NLZ350" s="182"/>
      <c r="NMA350" s="182"/>
      <c r="NMB350" s="182"/>
      <c r="NMC350" s="182"/>
      <c r="NMD350" s="182"/>
      <c r="NME350" s="182"/>
      <c r="NMF350" s="182"/>
      <c r="NMG350" s="182"/>
      <c r="NMH350" s="182"/>
      <c r="NMI350" s="182"/>
      <c r="NMJ350" s="182"/>
      <c r="NMK350" s="182"/>
      <c r="NML350" s="182"/>
      <c r="NMM350" s="182"/>
      <c r="NMN350" s="182"/>
      <c r="NMO350" s="182"/>
      <c r="NMP350" s="182"/>
      <c r="NMQ350" s="182"/>
      <c r="NMR350" s="182"/>
      <c r="NMS350" s="182"/>
      <c r="NMT350" s="182"/>
      <c r="NMU350" s="182"/>
      <c r="NMV350" s="182"/>
      <c r="NMW350" s="182"/>
      <c r="NMX350" s="182"/>
      <c r="NMY350" s="182"/>
      <c r="NMZ350" s="182"/>
      <c r="NNA350" s="182"/>
      <c r="NNB350" s="182"/>
      <c r="NNC350" s="182"/>
      <c r="NND350" s="182"/>
      <c r="NNE350" s="182"/>
      <c r="NNF350" s="182"/>
      <c r="NNG350" s="182"/>
      <c r="NNH350" s="182"/>
      <c r="NNI350" s="182"/>
      <c r="NNJ350" s="182"/>
      <c r="NNK350" s="182"/>
      <c r="NNL350" s="182"/>
      <c r="NNM350" s="182"/>
      <c r="NNN350" s="182"/>
      <c r="NNO350" s="182"/>
      <c r="NNP350" s="182"/>
      <c r="NNQ350" s="182"/>
      <c r="NNR350" s="182"/>
      <c r="NNS350" s="182"/>
      <c r="NNT350" s="182"/>
      <c r="NNU350" s="182"/>
      <c r="NNV350" s="182"/>
      <c r="NNW350" s="182"/>
      <c r="NNX350" s="182"/>
      <c r="NNY350" s="182"/>
      <c r="NNZ350" s="182"/>
      <c r="NOA350" s="182"/>
      <c r="NOB350" s="182"/>
      <c r="NOC350" s="182"/>
      <c r="NOD350" s="182"/>
      <c r="NOE350" s="182"/>
      <c r="NOF350" s="182"/>
      <c r="NOG350" s="182"/>
      <c r="NOH350" s="182"/>
      <c r="NOI350" s="182"/>
      <c r="NOJ350" s="182"/>
      <c r="NOK350" s="182"/>
      <c r="NOL350" s="182"/>
      <c r="NOM350" s="182"/>
      <c r="NON350" s="182"/>
      <c r="NOO350" s="182"/>
      <c r="NOP350" s="182"/>
      <c r="NOQ350" s="182"/>
      <c r="NOR350" s="182"/>
      <c r="NOS350" s="182"/>
      <c r="NOT350" s="182"/>
      <c r="NOU350" s="182"/>
      <c r="NOV350" s="182"/>
      <c r="NOW350" s="182"/>
      <c r="NOX350" s="182"/>
      <c r="NOY350" s="182"/>
      <c r="NOZ350" s="182"/>
      <c r="NPA350" s="182"/>
      <c r="NPB350" s="182"/>
      <c r="NPC350" s="182"/>
      <c r="NPD350" s="182"/>
      <c r="NPE350" s="182"/>
      <c r="NPF350" s="182"/>
      <c r="NPG350" s="182"/>
      <c r="NPH350" s="182"/>
      <c r="NPI350" s="182"/>
      <c r="NPJ350" s="182"/>
      <c r="NPK350" s="182"/>
      <c r="NPL350" s="182"/>
      <c r="NPM350" s="182"/>
      <c r="NPN350" s="182"/>
      <c r="NPO350" s="182"/>
      <c r="NPP350" s="182"/>
      <c r="NPQ350" s="182"/>
      <c r="NPR350" s="182"/>
      <c r="NPS350" s="182"/>
      <c r="NPT350" s="182"/>
      <c r="NPU350" s="182"/>
      <c r="NPV350" s="182"/>
      <c r="NPW350" s="182"/>
      <c r="NPX350" s="182"/>
      <c r="NPY350" s="182"/>
      <c r="NPZ350" s="182"/>
      <c r="NQA350" s="182"/>
      <c r="NQB350" s="182"/>
      <c r="NQC350" s="182"/>
      <c r="NQD350" s="182"/>
      <c r="NQE350" s="182"/>
      <c r="NQF350" s="182"/>
      <c r="NQG350" s="182"/>
      <c r="NQH350" s="182"/>
      <c r="NQI350" s="182"/>
      <c r="NQJ350" s="182"/>
      <c r="NQK350" s="182"/>
      <c r="NQL350" s="182"/>
      <c r="NQM350" s="182"/>
      <c r="NQN350" s="182"/>
      <c r="NQO350" s="182"/>
      <c r="NQP350" s="182"/>
      <c r="NQQ350" s="182"/>
      <c r="NQR350" s="182"/>
      <c r="NQS350" s="182"/>
      <c r="NQT350" s="182"/>
      <c r="NQU350" s="182"/>
      <c r="NQV350" s="182"/>
      <c r="NQW350" s="182"/>
      <c r="NQX350" s="182"/>
      <c r="NQY350" s="182"/>
      <c r="NQZ350" s="182"/>
      <c r="NRA350" s="182"/>
      <c r="NRB350" s="182"/>
      <c r="NRC350" s="182"/>
      <c r="NRD350" s="182"/>
      <c r="NRE350" s="182"/>
      <c r="NRF350" s="182"/>
      <c r="NRG350" s="182"/>
      <c r="NRH350" s="182"/>
      <c r="NRI350" s="182"/>
      <c r="NRJ350" s="182"/>
      <c r="NRK350" s="182"/>
      <c r="NRL350" s="182"/>
      <c r="NRM350" s="182"/>
      <c r="NRN350" s="182"/>
      <c r="NRO350" s="182"/>
      <c r="NRP350" s="182"/>
      <c r="NRQ350" s="182"/>
      <c r="NRR350" s="182"/>
      <c r="NRS350" s="182"/>
      <c r="NRT350" s="182"/>
      <c r="NRU350" s="182"/>
      <c r="NRV350" s="182"/>
      <c r="NRW350" s="182"/>
      <c r="NRX350" s="182"/>
      <c r="NRY350" s="182"/>
      <c r="NRZ350" s="182"/>
      <c r="NSA350" s="182"/>
      <c r="NSB350" s="182"/>
      <c r="NSC350" s="182"/>
      <c r="NSD350" s="182"/>
      <c r="NSE350" s="182"/>
      <c r="NSF350" s="182"/>
      <c r="NSG350" s="182"/>
      <c r="NSH350" s="182"/>
      <c r="NSI350" s="182"/>
      <c r="NSJ350" s="182"/>
      <c r="NSK350" s="182"/>
      <c r="NSL350" s="182"/>
      <c r="NSM350" s="182"/>
      <c r="NSN350" s="182"/>
      <c r="NSO350" s="182"/>
      <c r="NSP350" s="182"/>
      <c r="NSQ350" s="182"/>
      <c r="NSR350" s="182"/>
      <c r="NSS350" s="182"/>
      <c r="NST350" s="182"/>
      <c r="NSU350" s="182"/>
      <c r="NSV350" s="182"/>
      <c r="NSW350" s="182"/>
      <c r="NSX350" s="182"/>
      <c r="NSY350" s="182"/>
      <c r="NSZ350" s="182"/>
      <c r="NTA350" s="182"/>
      <c r="NTB350" s="182"/>
      <c r="NTC350" s="182"/>
      <c r="NTD350" s="182"/>
      <c r="NTE350" s="182"/>
      <c r="NTF350" s="182"/>
      <c r="NTG350" s="182"/>
      <c r="NTH350" s="182"/>
      <c r="NTI350" s="182"/>
      <c r="NTJ350" s="182"/>
      <c r="NTK350" s="182"/>
      <c r="NTL350" s="182"/>
      <c r="NTM350" s="182"/>
      <c r="NTN350" s="182"/>
      <c r="NTO350" s="182"/>
      <c r="NTP350" s="182"/>
      <c r="NTQ350" s="182"/>
      <c r="NTR350" s="182"/>
      <c r="NTS350" s="182"/>
      <c r="NTT350" s="182"/>
      <c r="NTU350" s="182"/>
      <c r="NTV350" s="182"/>
      <c r="NTW350" s="182"/>
      <c r="NTX350" s="182"/>
      <c r="NTY350" s="182"/>
      <c r="NTZ350" s="182"/>
      <c r="NUA350" s="182"/>
      <c r="NUB350" s="182"/>
      <c r="NUC350" s="182"/>
      <c r="NUD350" s="182"/>
      <c r="NUE350" s="182"/>
      <c r="NUF350" s="182"/>
      <c r="NUG350" s="182"/>
      <c r="NUH350" s="182"/>
      <c r="NUI350" s="182"/>
      <c r="NUJ350" s="182"/>
      <c r="NUK350" s="182"/>
      <c r="NUL350" s="182"/>
      <c r="NUM350" s="182"/>
      <c r="NUN350" s="182"/>
      <c r="NUO350" s="182"/>
      <c r="NUP350" s="182"/>
      <c r="NUQ350" s="182"/>
      <c r="NUR350" s="182"/>
      <c r="NUS350" s="182"/>
      <c r="NUT350" s="182"/>
      <c r="NUU350" s="182"/>
      <c r="NUV350" s="182"/>
      <c r="NUW350" s="182"/>
      <c r="NUX350" s="182"/>
      <c r="NUY350" s="182"/>
      <c r="NUZ350" s="182"/>
      <c r="NVA350" s="182"/>
      <c r="NVB350" s="182"/>
      <c r="NVC350" s="182"/>
      <c r="NVD350" s="182"/>
      <c r="NVE350" s="182"/>
      <c r="NVF350" s="182"/>
      <c r="NVG350" s="182"/>
      <c r="NVH350" s="182"/>
      <c r="NVI350" s="182"/>
      <c r="NVJ350" s="182"/>
      <c r="NVK350" s="182"/>
      <c r="NVL350" s="182"/>
      <c r="NVM350" s="182"/>
      <c r="NVN350" s="182"/>
      <c r="NVO350" s="182"/>
      <c r="NVP350" s="182"/>
      <c r="NVQ350" s="182"/>
      <c r="NVR350" s="182"/>
      <c r="NVS350" s="182"/>
      <c r="NVT350" s="182"/>
      <c r="NVU350" s="182"/>
      <c r="NVV350" s="182"/>
      <c r="NVW350" s="182"/>
      <c r="NVX350" s="182"/>
      <c r="NVY350" s="182"/>
      <c r="NVZ350" s="182"/>
      <c r="NWA350" s="182"/>
      <c r="NWB350" s="182"/>
      <c r="NWC350" s="182"/>
      <c r="NWD350" s="182"/>
      <c r="NWE350" s="182"/>
      <c r="NWF350" s="182"/>
      <c r="NWG350" s="182"/>
      <c r="NWH350" s="182"/>
      <c r="NWI350" s="182"/>
      <c r="NWJ350" s="182"/>
      <c r="NWK350" s="182"/>
      <c r="NWL350" s="182"/>
      <c r="NWM350" s="182"/>
      <c r="NWN350" s="182"/>
      <c r="NWO350" s="182"/>
      <c r="NWP350" s="182"/>
      <c r="NWQ350" s="182"/>
      <c r="NWR350" s="182"/>
      <c r="NWS350" s="182"/>
      <c r="NWT350" s="182"/>
      <c r="NWU350" s="182"/>
      <c r="NWV350" s="182"/>
      <c r="NWW350" s="182"/>
      <c r="NWX350" s="182"/>
      <c r="NWY350" s="182"/>
      <c r="NWZ350" s="182"/>
      <c r="NXA350" s="182"/>
      <c r="NXB350" s="182"/>
      <c r="NXC350" s="182"/>
      <c r="NXD350" s="182"/>
      <c r="NXE350" s="182"/>
      <c r="NXF350" s="182"/>
      <c r="NXG350" s="182"/>
      <c r="NXH350" s="182"/>
      <c r="NXI350" s="182"/>
      <c r="NXJ350" s="182"/>
      <c r="NXK350" s="182"/>
      <c r="NXL350" s="182"/>
      <c r="NXM350" s="182"/>
      <c r="NXN350" s="182"/>
      <c r="NXO350" s="182"/>
      <c r="NXP350" s="182"/>
      <c r="NXQ350" s="182"/>
      <c r="NXR350" s="182"/>
      <c r="NXS350" s="182"/>
      <c r="NXT350" s="182"/>
      <c r="NXU350" s="182"/>
      <c r="NXV350" s="182"/>
      <c r="NXW350" s="182"/>
      <c r="NXX350" s="182"/>
      <c r="NXY350" s="182"/>
      <c r="NXZ350" s="182"/>
      <c r="NYA350" s="182"/>
      <c r="NYB350" s="182"/>
      <c r="NYC350" s="182"/>
      <c r="NYD350" s="182"/>
      <c r="NYE350" s="182"/>
      <c r="NYF350" s="182"/>
      <c r="NYG350" s="182"/>
      <c r="NYH350" s="182"/>
      <c r="NYI350" s="182"/>
      <c r="NYJ350" s="182"/>
      <c r="NYK350" s="182"/>
      <c r="NYL350" s="182"/>
      <c r="NYM350" s="182"/>
      <c r="NYN350" s="182"/>
      <c r="NYO350" s="182"/>
      <c r="NYP350" s="182"/>
      <c r="NYQ350" s="182"/>
      <c r="NYR350" s="182"/>
      <c r="NYS350" s="182"/>
      <c r="NYT350" s="182"/>
      <c r="NYU350" s="182"/>
      <c r="NYV350" s="182"/>
      <c r="NYW350" s="182"/>
      <c r="NYX350" s="182"/>
      <c r="NYY350" s="182"/>
      <c r="NYZ350" s="182"/>
      <c r="NZA350" s="182"/>
      <c r="NZB350" s="182"/>
      <c r="NZC350" s="182"/>
      <c r="NZD350" s="182"/>
      <c r="NZE350" s="182"/>
      <c r="NZF350" s="182"/>
      <c r="NZG350" s="182"/>
      <c r="NZH350" s="182"/>
      <c r="NZI350" s="182"/>
      <c r="NZJ350" s="182"/>
      <c r="NZK350" s="182"/>
      <c r="NZL350" s="182"/>
      <c r="NZM350" s="182"/>
      <c r="NZN350" s="182"/>
      <c r="NZO350" s="182"/>
      <c r="NZP350" s="182"/>
      <c r="NZQ350" s="182"/>
      <c r="NZR350" s="182"/>
      <c r="NZS350" s="182"/>
      <c r="NZT350" s="182"/>
      <c r="NZU350" s="182"/>
      <c r="NZV350" s="182"/>
      <c r="NZW350" s="182"/>
      <c r="NZX350" s="182"/>
      <c r="NZY350" s="182"/>
      <c r="NZZ350" s="182"/>
      <c r="OAA350" s="182"/>
      <c r="OAB350" s="182"/>
      <c r="OAC350" s="182"/>
      <c r="OAD350" s="182"/>
      <c r="OAE350" s="182"/>
      <c r="OAF350" s="182"/>
      <c r="OAG350" s="182"/>
      <c r="OAH350" s="182"/>
      <c r="OAI350" s="182"/>
      <c r="OAJ350" s="182"/>
      <c r="OAK350" s="182"/>
      <c r="OAL350" s="182"/>
      <c r="OAM350" s="182"/>
      <c r="OAN350" s="182"/>
      <c r="OAO350" s="182"/>
      <c r="OAP350" s="182"/>
      <c r="OAQ350" s="182"/>
      <c r="OAR350" s="182"/>
      <c r="OAS350" s="182"/>
      <c r="OAT350" s="182"/>
      <c r="OAU350" s="182"/>
      <c r="OAV350" s="182"/>
      <c r="OAW350" s="182"/>
      <c r="OAX350" s="182"/>
      <c r="OAY350" s="182"/>
      <c r="OAZ350" s="182"/>
      <c r="OBA350" s="182"/>
      <c r="OBB350" s="182"/>
      <c r="OBC350" s="182"/>
      <c r="OBD350" s="182"/>
      <c r="OBE350" s="182"/>
      <c r="OBF350" s="182"/>
      <c r="OBG350" s="182"/>
      <c r="OBH350" s="182"/>
      <c r="OBI350" s="182"/>
      <c r="OBJ350" s="182"/>
      <c r="OBK350" s="182"/>
      <c r="OBL350" s="182"/>
      <c r="OBM350" s="182"/>
      <c r="OBN350" s="182"/>
      <c r="OBO350" s="182"/>
      <c r="OBP350" s="182"/>
      <c r="OBQ350" s="182"/>
      <c r="OBR350" s="182"/>
      <c r="OBS350" s="182"/>
      <c r="OBT350" s="182"/>
      <c r="OBU350" s="182"/>
      <c r="OBV350" s="182"/>
      <c r="OBW350" s="182"/>
      <c r="OBX350" s="182"/>
      <c r="OBY350" s="182"/>
      <c r="OBZ350" s="182"/>
      <c r="OCA350" s="182"/>
      <c r="OCB350" s="182"/>
      <c r="OCC350" s="182"/>
      <c r="OCD350" s="182"/>
      <c r="OCE350" s="182"/>
      <c r="OCF350" s="182"/>
      <c r="OCG350" s="182"/>
      <c r="OCH350" s="182"/>
      <c r="OCI350" s="182"/>
      <c r="OCJ350" s="182"/>
      <c r="OCK350" s="182"/>
      <c r="OCL350" s="182"/>
      <c r="OCM350" s="182"/>
      <c r="OCN350" s="182"/>
      <c r="OCO350" s="182"/>
      <c r="OCP350" s="182"/>
      <c r="OCQ350" s="182"/>
      <c r="OCR350" s="182"/>
      <c r="OCS350" s="182"/>
      <c r="OCT350" s="182"/>
      <c r="OCU350" s="182"/>
      <c r="OCV350" s="182"/>
      <c r="OCW350" s="182"/>
      <c r="OCX350" s="182"/>
      <c r="OCY350" s="182"/>
      <c r="OCZ350" s="182"/>
      <c r="ODA350" s="182"/>
      <c r="ODB350" s="182"/>
      <c r="ODC350" s="182"/>
      <c r="ODD350" s="182"/>
      <c r="ODE350" s="182"/>
      <c r="ODF350" s="182"/>
      <c r="ODG350" s="182"/>
      <c r="ODH350" s="182"/>
      <c r="ODI350" s="182"/>
      <c r="ODJ350" s="182"/>
      <c r="ODK350" s="182"/>
      <c r="ODL350" s="182"/>
      <c r="ODM350" s="182"/>
      <c r="ODN350" s="182"/>
      <c r="ODO350" s="182"/>
      <c r="ODP350" s="182"/>
      <c r="ODQ350" s="182"/>
      <c r="ODR350" s="182"/>
      <c r="ODS350" s="182"/>
      <c r="ODT350" s="182"/>
      <c r="ODU350" s="182"/>
      <c r="ODV350" s="182"/>
      <c r="ODW350" s="182"/>
      <c r="ODX350" s="182"/>
      <c r="ODY350" s="182"/>
      <c r="ODZ350" s="182"/>
      <c r="OEA350" s="182"/>
      <c r="OEB350" s="182"/>
      <c r="OEC350" s="182"/>
      <c r="OED350" s="182"/>
      <c r="OEE350" s="182"/>
      <c r="OEF350" s="182"/>
      <c r="OEG350" s="182"/>
      <c r="OEH350" s="182"/>
      <c r="OEI350" s="182"/>
      <c r="OEJ350" s="182"/>
      <c r="OEK350" s="182"/>
      <c r="OEL350" s="182"/>
      <c r="OEM350" s="182"/>
      <c r="OEN350" s="182"/>
      <c r="OEO350" s="182"/>
      <c r="OEP350" s="182"/>
      <c r="OEQ350" s="182"/>
      <c r="OER350" s="182"/>
      <c r="OES350" s="182"/>
      <c r="OET350" s="182"/>
      <c r="OEU350" s="182"/>
      <c r="OEV350" s="182"/>
      <c r="OEW350" s="182"/>
      <c r="OEX350" s="182"/>
      <c r="OEY350" s="182"/>
      <c r="OEZ350" s="182"/>
      <c r="OFA350" s="182"/>
      <c r="OFB350" s="182"/>
      <c r="OFC350" s="182"/>
      <c r="OFD350" s="182"/>
      <c r="OFE350" s="182"/>
      <c r="OFF350" s="182"/>
      <c r="OFG350" s="182"/>
      <c r="OFH350" s="182"/>
      <c r="OFI350" s="182"/>
      <c r="OFJ350" s="182"/>
      <c r="OFK350" s="182"/>
      <c r="OFL350" s="182"/>
      <c r="OFM350" s="182"/>
      <c r="OFN350" s="182"/>
      <c r="OFO350" s="182"/>
      <c r="OFP350" s="182"/>
      <c r="OFQ350" s="182"/>
      <c r="OFR350" s="182"/>
      <c r="OFS350" s="182"/>
      <c r="OFT350" s="182"/>
      <c r="OFU350" s="182"/>
      <c r="OFV350" s="182"/>
      <c r="OFW350" s="182"/>
      <c r="OFX350" s="182"/>
      <c r="OFY350" s="182"/>
      <c r="OFZ350" s="182"/>
      <c r="OGA350" s="182"/>
      <c r="OGB350" s="182"/>
      <c r="OGC350" s="182"/>
      <c r="OGD350" s="182"/>
      <c r="OGE350" s="182"/>
      <c r="OGF350" s="182"/>
      <c r="OGG350" s="182"/>
      <c r="OGH350" s="182"/>
      <c r="OGI350" s="182"/>
      <c r="OGJ350" s="182"/>
      <c r="OGK350" s="182"/>
      <c r="OGL350" s="182"/>
      <c r="OGM350" s="182"/>
      <c r="OGN350" s="182"/>
      <c r="OGO350" s="182"/>
      <c r="OGP350" s="182"/>
      <c r="OGQ350" s="182"/>
      <c r="OGR350" s="182"/>
      <c r="OGS350" s="182"/>
      <c r="OGT350" s="182"/>
      <c r="OGU350" s="182"/>
      <c r="OGV350" s="182"/>
      <c r="OGW350" s="182"/>
      <c r="OGX350" s="182"/>
      <c r="OGY350" s="182"/>
      <c r="OGZ350" s="182"/>
      <c r="OHA350" s="182"/>
      <c r="OHB350" s="182"/>
      <c r="OHC350" s="182"/>
      <c r="OHD350" s="182"/>
      <c r="OHE350" s="182"/>
      <c r="OHF350" s="182"/>
      <c r="OHG350" s="182"/>
      <c r="OHH350" s="182"/>
      <c r="OHI350" s="182"/>
      <c r="OHJ350" s="182"/>
      <c r="OHK350" s="182"/>
      <c r="OHL350" s="182"/>
      <c r="OHM350" s="182"/>
      <c r="OHN350" s="182"/>
      <c r="OHO350" s="182"/>
      <c r="OHP350" s="182"/>
      <c r="OHQ350" s="182"/>
      <c r="OHR350" s="182"/>
      <c r="OHS350" s="182"/>
      <c r="OHT350" s="182"/>
      <c r="OHU350" s="182"/>
      <c r="OHV350" s="182"/>
      <c r="OHW350" s="182"/>
      <c r="OHX350" s="182"/>
      <c r="OHY350" s="182"/>
      <c r="OHZ350" s="182"/>
      <c r="OIA350" s="182"/>
      <c r="OIB350" s="182"/>
      <c r="OIC350" s="182"/>
      <c r="OID350" s="182"/>
      <c r="OIE350" s="182"/>
      <c r="OIF350" s="182"/>
      <c r="OIG350" s="182"/>
      <c r="OIH350" s="182"/>
      <c r="OII350" s="182"/>
      <c r="OIJ350" s="182"/>
      <c r="OIK350" s="182"/>
      <c r="OIL350" s="182"/>
      <c r="OIM350" s="182"/>
      <c r="OIN350" s="182"/>
      <c r="OIO350" s="182"/>
      <c r="OIP350" s="182"/>
      <c r="OIQ350" s="182"/>
      <c r="OIR350" s="182"/>
      <c r="OIS350" s="182"/>
      <c r="OIT350" s="182"/>
      <c r="OIU350" s="182"/>
      <c r="OIV350" s="182"/>
      <c r="OIW350" s="182"/>
      <c r="OIX350" s="182"/>
      <c r="OIY350" s="182"/>
      <c r="OIZ350" s="182"/>
      <c r="OJA350" s="182"/>
      <c r="OJB350" s="182"/>
      <c r="OJC350" s="182"/>
      <c r="OJD350" s="182"/>
      <c r="OJE350" s="182"/>
      <c r="OJF350" s="182"/>
      <c r="OJG350" s="182"/>
      <c r="OJH350" s="182"/>
      <c r="OJI350" s="182"/>
      <c r="OJJ350" s="182"/>
      <c r="OJK350" s="182"/>
      <c r="OJL350" s="182"/>
      <c r="OJM350" s="182"/>
      <c r="OJN350" s="182"/>
      <c r="OJO350" s="182"/>
      <c r="OJP350" s="182"/>
      <c r="OJQ350" s="182"/>
      <c r="OJR350" s="182"/>
      <c r="OJS350" s="182"/>
      <c r="OJT350" s="182"/>
      <c r="OJU350" s="182"/>
      <c r="OJV350" s="182"/>
      <c r="OJW350" s="182"/>
      <c r="OJX350" s="182"/>
      <c r="OJY350" s="182"/>
      <c r="OJZ350" s="182"/>
      <c r="OKA350" s="182"/>
      <c r="OKB350" s="182"/>
      <c r="OKC350" s="182"/>
      <c r="OKD350" s="182"/>
      <c r="OKE350" s="182"/>
      <c r="OKF350" s="182"/>
      <c r="OKG350" s="182"/>
      <c r="OKH350" s="182"/>
      <c r="OKI350" s="182"/>
      <c r="OKJ350" s="182"/>
      <c r="OKK350" s="182"/>
      <c r="OKL350" s="182"/>
      <c r="OKM350" s="182"/>
      <c r="OKN350" s="182"/>
      <c r="OKO350" s="182"/>
      <c r="OKP350" s="182"/>
      <c r="OKQ350" s="182"/>
      <c r="OKR350" s="182"/>
      <c r="OKS350" s="182"/>
      <c r="OKT350" s="182"/>
      <c r="OKU350" s="182"/>
      <c r="OKV350" s="182"/>
      <c r="OKW350" s="182"/>
      <c r="OKX350" s="182"/>
      <c r="OKY350" s="182"/>
      <c r="OKZ350" s="182"/>
      <c r="OLA350" s="182"/>
      <c r="OLB350" s="182"/>
      <c r="OLC350" s="182"/>
      <c r="OLD350" s="182"/>
      <c r="OLE350" s="182"/>
      <c r="OLF350" s="182"/>
      <c r="OLG350" s="182"/>
      <c r="OLH350" s="182"/>
      <c r="OLI350" s="182"/>
      <c r="OLJ350" s="182"/>
      <c r="OLK350" s="182"/>
      <c r="OLL350" s="182"/>
      <c r="OLM350" s="182"/>
      <c r="OLN350" s="182"/>
      <c r="OLO350" s="182"/>
      <c r="OLP350" s="182"/>
      <c r="OLQ350" s="182"/>
      <c r="OLR350" s="182"/>
      <c r="OLS350" s="182"/>
      <c r="OLT350" s="182"/>
      <c r="OLU350" s="182"/>
      <c r="OLV350" s="182"/>
      <c r="OLW350" s="182"/>
      <c r="OLX350" s="182"/>
      <c r="OLY350" s="182"/>
      <c r="OLZ350" s="182"/>
      <c r="OMA350" s="182"/>
      <c r="OMB350" s="182"/>
      <c r="OMC350" s="182"/>
      <c r="OMD350" s="182"/>
      <c r="OME350" s="182"/>
      <c r="OMF350" s="182"/>
      <c r="OMG350" s="182"/>
      <c r="OMH350" s="182"/>
      <c r="OMI350" s="182"/>
      <c r="OMJ350" s="182"/>
      <c r="OMK350" s="182"/>
      <c r="OML350" s="182"/>
      <c r="OMM350" s="182"/>
      <c r="OMN350" s="182"/>
      <c r="OMO350" s="182"/>
      <c r="OMP350" s="182"/>
      <c r="OMQ350" s="182"/>
      <c r="OMR350" s="182"/>
      <c r="OMS350" s="182"/>
      <c r="OMT350" s="182"/>
      <c r="OMU350" s="182"/>
      <c r="OMV350" s="182"/>
      <c r="OMW350" s="182"/>
      <c r="OMX350" s="182"/>
      <c r="OMY350" s="182"/>
      <c r="OMZ350" s="182"/>
      <c r="ONA350" s="182"/>
      <c r="ONB350" s="182"/>
      <c r="ONC350" s="182"/>
      <c r="OND350" s="182"/>
      <c r="ONE350" s="182"/>
      <c r="ONF350" s="182"/>
      <c r="ONG350" s="182"/>
      <c r="ONH350" s="182"/>
      <c r="ONI350" s="182"/>
      <c r="ONJ350" s="182"/>
      <c r="ONK350" s="182"/>
      <c r="ONL350" s="182"/>
      <c r="ONM350" s="182"/>
      <c r="ONN350" s="182"/>
      <c r="ONO350" s="182"/>
      <c r="ONP350" s="182"/>
      <c r="ONQ350" s="182"/>
      <c r="ONR350" s="182"/>
      <c r="ONS350" s="182"/>
      <c r="ONT350" s="182"/>
      <c r="ONU350" s="182"/>
      <c r="ONV350" s="182"/>
      <c r="ONW350" s="182"/>
      <c r="ONX350" s="182"/>
      <c r="ONY350" s="182"/>
      <c r="ONZ350" s="182"/>
      <c r="OOA350" s="182"/>
      <c r="OOB350" s="182"/>
      <c r="OOC350" s="182"/>
      <c r="OOD350" s="182"/>
      <c r="OOE350" s="182"/>
      <c r="OOF350" s="182"/>
      <c r="OOG350" s="182"/>
      <c r="OOH350" s="182"/>
      <c r="OOI350" s="182"/>
      <c r="OOJ350" s="182"/>
      <c r="OOK350" s="182"/>
      <c r="OOL350" s="182"/>
      <c r="OOM350" s="182"/>
      <c r="OON350" s="182"/>
      <c r="OOO350" s="182"/>
      <c r="OOP350" s="182"/>
      <c r="OOQ350" s="182"/>
      <c r="OOR350" s="182"/>
      <c r="OOS350" s="182"/>
      <c r="OOT350" s="182"/>
      <c r="OOU350" s="182"/>
      <c r="OOV350" s="182"/>
      <c r="OOW350" s="182"/>
      <c r="OOX350" s="182"/>
      <c r="OOY350" s="182"/>
      <c r="OOZ350" s="182"/>
      <c r="OPA350" s="182"/>
      <c r="OPB350" s="182"/>
      <c r="OPC350" s="182"/>
      <c r="OPD350" s="182"/>
      <c r="OPE350" s="182"/>
      <c r="OPF350" s="182"/>
      <c r="OPG350" s="182"/>
      <c r="OPH350" s="182"/>
      <c r="OPI350" s="182"/>
      <c r="OPJ350" s="182"/>
      <c r="OPK350" s="182"/>
      <c r="OPL350" s="182"/>
      <c r="OPM350" s="182"/>
      <c r="OPN350" s="182"/>
      <c r="OPO350" s="182"/>
      <c r="OPP350" s="182"/>
      <c r="OPQ350" s="182"/>
      <c r="OPR350" s="182"/>
      <c r="OPS350" s="182"/>
      <c r="OPT350" s="182"/>
      <c r="OPU350" s="182"/>
      <c r="OPV350" s="182"/>
      <c r="OPW350" s="182"/>
      <c r="OPX350" s="182"/>
      <c r="OPY350" s="182"/>
      <c r="OPZ350" s="182"/>
      <c r="OQA350" s="182"/>
      <c r="OQB350" s="182"/>
      <c r="OQC350" s="182"/>
      <c r="OQD350" s="182"/>
      <c r="OQE350" s="182"/>
      <c r="OQF350" s="182"/>
      <c r="OQG350" s="182"/>
      <c r="OQH350" s="182"/>
      <c r="OQI350" s="182"/>
      <c r="OQJ350" s="182"/>
      <c r="OQK350" s="182"/>
      <c r="OQL350" s="182"/>
      <c r="OQM350" s="182"/>
      <c r="OQN350" s="182"/>
      <c r="OQO350" s="182"/>
      <c r="OQP350" s="182"/>
      <c r="OQQ350" s="182"/>
      <c r="OQR350" s="182"/>
      <c r="OQS350" s="182"/>
      <c r="OQT350" s="182"/>
      <c r="OQU350" s="182"/>
      <c r="OQV350" s="182"/>
      <c r="OQW350" s="182"/>
      <c r="OQX350" s="182"/>
      <c r="OQY350" s="182"/>
      <c r="OQZ350" s="182"/>
      <c r="ORA350" s="182"/>
      <c r="ORB350" s="182"/>
      <c r="ORC350" s="182"/>
      <c r="ORD350" s="182"/>
      <c r="ORE350" s="182"/>
      <c r="ORF350" s="182"/>
      <c r="ORG350" s="182"/>
      <c r="ORH350" s="182"/>
      <c r="ORI350" s="182"/>
      <c r="ORJ350" s="182"/>
      <c r="ORK350" s="182"/>
      <c r="ORL350" s="182"/>
      <c r="ORM350" s="182"/>
      <c r="ORN350" s="182"/>
      <c r="ORO350" s="182"/>
      <c r="ORP350" s="182"/>
      <c r="ORQ350" s="182"/>
      <c r="ORR350" s="182"/>
      <c r="ORS350" s="182"/>
      <c r="ORT350" s="182"/>
      <c r="ORU350" s="182"/>
      <c r="ORV350" s="182"/>
      <c r="ORW350" s="182"/>
      <c r="ORX350" s="182"/>
      <c r="ORY350" s="182"/>
      <c r="ORZ350" s="182"/>
      <c r="OSA350" s="182"/>
      <c r="OSB350" s="182"/>
      <c r="OSC350" s="182"/>
      <c r="OSD350" s="182"/>
      <c r="OSE350" s="182"/>
      <c r="OSF350" s="182"/>
      <c r="OSG350" s="182"/>
      <c r="OSH350" s="182"/>
      <c r="OSI350" s="182"/>
      <c r="OSJ350" s="182"/>
      <c r="OSK350" s="182"/>
      <c r="OSL350" s="182"/>
      <c r="OSM350" s="182"/>
      <c r="OSN350" s="182"/>
      <c r="OSO350" s="182"/>
      <c r="OSP350" s="182"/>
      <c r="OSQ350" s="182"/>
      <c r="OSR350" s="182"/>
      <c r="OSS350" s="182"/>
      <c r="OST350" s="182"/>
      <c r="OSU350" s="182"/>
      <c r="OSV350" s="182"/>
      <c r="OSW350" s="182"/>
      <c r="OSX350" s="182"/>
      <c r="OSY350" s="182"/>
      <c r="OSZ350" s="182"/>
      <c r="OTA350" s="182"/>
      <c r="OTB350" s="182"/>
      <c r="OTC350" s="182"/>
      <c r="OTD350" s="182"/>
      <c r="OTE350" s="182"/>
      <c r="OTF350" s="182"/>
      <c r="OTG350" s="182"/>
      <c r="OTH350" s="182"/>
      <c r="OTI350" s="182"/>
      <c r="OTJ350" s="182"/>
      <c r="OTK350" s="182"/>
      <c r="OTL350" s="182"/>
      <c r="OTM350" s="182"/>
      <c r="OTN350" s="182"/>
      <c r="OTO350" s="182"/>
      <c r="OTP350" s="182"/>
      <c r="OTQ350" s="182"/>
      <c r="OTR350" s="182"/>
      <c r="OTS350" s="182"/>
      <c r="OTT350" s="182"/>
      <c r="OTU350" s="182"/>
      <c r="OTV350" s="182"/>
      <c r="OTW350" s="182"/>
      <c r="OTX350" s="182"/>
      <c r="OTY350" s="182"/>
      <c r="OTZ350" s="182"/>
      <c r="OUA350" s="182"/>
      <c r="OUB350" s="182"/>
      <c r="OUC350" s="182"/>
      <c r="OUD350" s="182"/>
      <c r="OUE350" s="182"/>
      <c r="OUF350" s="182"/>
      <c r="OUG350" s="182"/>
      <c r="OUH350" s="182"/>
      <c r="OUI350" s="182"/>
      <c r="OUJ350" s="182"/>
      <c r="OUK350" s="182"/>
      <c r="OUL350" s="182"/>
      <c r="OUM350" s="182"/>
      <c r="OUN350" s="182"/>
      <c r="OUO350" s="182"/>
      <c r="OUP350" s="182"/>
      <c r="OUQ350" s="182"/>
      <c r="OUR350" s="182"/>
      <c r="OUS350" s="182"/>
      <c r="OUT350" s="182"/>
      <c r="OUU350" s="182"/>
      <c r="OUV350" s="182"/>
      <c r="OUW350" s="182"/>
      <c r="OUX350" s="182"/>
      <c r="OUY350" s="182"/>
      <c r="OUZ350" s="182"/>
      <c r="OVA350" s="182"/>
      <c r="OVB350" s="182"/>
      <c r="OVC350" s="182"/>
      <c r="OVD350" s="182"/>
      <c r="OVE350" s="182"/>
      <c r="OVF350" s="182"/>
      <c r="OVG350" s="182"/>
      <c r="OVH350" s="182"/>
      <c r="OVI350" s="182"/>
      <c r="OVJ350" s="182"/>
      <c r="OVK350" s="182"/>
      <c r="OVL350" s="182"/>
      <c r="OVM350" s="182"/>
      <c r="OVN350" s="182"/>
      <c r="OVO350" s="182"/>
      <c r="OVP350" s="182"/>
      <c r="OVQ350" s="182"/>
      <c r="OVR350" s="182"/>
      <c r="OVS350" s="182"/>
      <c r="OVT350" s="182"/>
      <c r="OVU350" s="182"/>
      <c r="OVV350" s="182"/>
      <c r="OVW350" s="182"/>
      <c r="OVX350" s="182"/>
      <c r="OVY350" s="182"/>
      <c r="OVZ350" s="182"/>
      <c r="OWA350" s="182"/>
      <c r="OWB350" s="182"/>
      <c r="OWC350" s="182"/>
      <c r="OWD350" s="182"/>
      <c r="OWE350" s="182"/>
      <c r="OWF350" s="182"/>
      <c r="OWG350" s="182"/>
      <c r="OWH350" s="182"/>
      <c r="OWI350" s="182"/>
      <c r="OWJ350" s="182"/>
      <c r="OWK350" s="182"/>
      <c r="OWL350" s="182"/>
      <c r="OWM350" s="182"/>
      <c r="OWN350" s="182"/>
      <c r="OWO350" s="182"/>
      <c r="OWP350" s="182"/>
      <c r="OWQ350" s="182"/>
      <c r="OWR350" s="182"/>
      <c r="OWS350" s="182"/>
      <c r="OWT350" s="182"/>
      <c r="OWU350" s="182"/>
      <c r="OWV350" s="182"/>
      <c r="OWW350" s="182"/>
      <c r="OWX350" s="182"/>
      <c r="OWY350" s="182"/>
      <c r="OWZ350" s="182"/>
      <c r="OXA350" s="182"/>
      <c r="OXB350" s="182"/>
      <c r="OXC350" s="182"/>
      <c r="OXD350" s="182"/>
      <c r="OXE350" s="182"/>
      <c r="OXF350" s="182"/>
      <c r="OXG350" s="182"/>
      <c r="OXH350" s="182"/>
      <c r="OXI350" s="182"/>
      <c r="OXJ350" s="182"/>
      <c r="OXK350" s="182"/>
      <c r="OXL350" s="182"/>
      <c r="OXM350" s="182"/>
      <c r="OXN350" s="182"/>
      <c r="OXO350" s="182"/>
      <c r="OXP350" s="182"/>
      <c r="OXQ350" s="182"/>
      <c r="OXR350" s="182"/>
      <c r="OXS350" s="182"/>
      <c r="OXT350" s="182"/>
      <c r="OXU350" s="182"/>
      <c r="OXV350" s="182"/>
      <c r="OXW350" s="182"/>
      <c r="OXX350" s="182"/>
      <c r="OXY350" s="182"/>
      <c r="OXZ350" s="182"/>
      <c r="OYA350" s="182"/>
      <c r="OYB350" s="182"/>
      <c r="OYC350" s="182"/>
      <c r="OYD350" s="182"/>
      <c r="OYE350" s="182"/>
      <c r="OYF350" s="182"/>
      <c r="OYG350" s="182"/>
      <c r="OYH350" s="182"/>
      <c r="OYI350" s="182"/>
      <c r="OYJ350" s="182"/>
      <c r="OYK350" s="182"/>
      <c r="OYL350" s="182"/>
      <c r="OYM350" s="182"/>
      <c r="OYN350" s="182"/>
      <c r="OYO350" s="182"/>
      <c r="OYP350" s="182"/>
      <c r="OYQ350" s="182"/>
      <c r="OYR350" s="182"/>
      <c r="OYS350" s="182"/>
      <c r="OYT350" s="182"/>
      <c r="OYU350" s="182"/>
      <c r="OYV350" s="182"/>
      <c r="OYW350" s="182"/>
      <c r="OYX350" s="182"/>
      <c r="OYY350" s="182"/>
      <c r="OYZ350" s="182"/>
      <c r="OZA350" s="182"/>
      <c r="OZB350" s="182"/>
      <c r="OZC350" s="182"/>
      <c r="OZD350" s="182"/>
      <c r="OZE350" s="182"/>
      <c r="OZF350" s="182"/>
      <c r="OZG350" s="182"/>
      <c r="OZH350" s="182"/>
      <c r="OZI350" s="182"/>
      <c r="OZJ350" s="182"/>
      <c r="OZK350" s="182"/>
      <c r="OZL350" s="182"/>
      <c r="OZM350" s="182"/>
      <c r="OZN350" s="182"/>
      <c r="OZO350" s="182"/>
      <c r="OZP350" s="182"/>
      <c r="OZQ350" s="182"/>
      <c r="OZR350" s="182"/>
      <c r="OZS350" s="182"/>
      <c r="OZT350" s="182"/>
      <c r="OZU350" s="182"/>
      <c r="OZV350" s="182"/>
      <c r="OZW350" s="182"/>
      <c r="OZX350" s="182"/>
      <c r="OZY350" s="182"/>
      <c r="OZZ350" s="182"/>
      <c r="PAA350" s="182"/>
      <c r="PAB350" s="182"/>
      <c r="PAC350" s="182"/>
      <c r="PAD350" s="182"/>
      <c r="PAE350" s="182"/>
      <c r="PAF350" s="182"/>
      <c r="PAG350" s="182"/>
      <c r="PAH350" s="182"/>
      <c r="PAI350" s="182"/>
      <c r="PAJ350" s="182"/>
      <c r="PAK350" s="182"/>
      <c r="PAL350" s="182"/>
      <c r="PAM350" s="182"/>
      <c r="PAN350" s="182"/>
      <c r="PAO350" s="182"/>
      <c r="PAP350" s="182"/>
      <c r="PAQ350" s="182"/>
      <c r="PAR350" s="182"/>
      <c r="PAS350" s="182"/>
      <c r="PAT350" s="182"/>
      <c r="PAU350" s="182"/>
      <c r="PAV350" s="182"/>
      <c r="PAW350" s="182"/>
      <c r="PAX350" s="182"/>
      <c r="PAY350" s="182"/>
      <c r="PAZ350" s="182"/>
      <c r="PBA350" s="182"/>
      <c r="PBB350" s="182"/>
      <c r="PBC350" s="182"/>
      <c r="PBD350" s="182"/>
      <c r="PBE350" s="182"/>
      <c r="PBF350" s="182"/>
      <c r="PBG350" s="182"/>
      <c r="PBH350" s="182"/>
      <c r="PBI350" s="182"/>
      <c r="PBJ350" s="182"/>
      <c r="PBK350" s="182"/>
      <c r="PBL350" s="182"/>
      <c r="PBM350" s="182"/>
      <c r="PBN350" s="182"/>
      <c r="PBO350" s="182"/>
      <c r="PBP350" s="182"/>
      <c r="PBQ350" s="182"/>
      <c r="PBR350" s="182"/>
      <c r="PBS350" s="182"/>
      <c r="PBT350" s="182"/>
      <c r="PBU350" s="182"/>
      <c r="PBV350" s="182"/>
      <c r="PBW350" s="182"/>
      <c r="PBX350" s="182"/>
      <c r="PBY350" s="182"/>
      <c r="PBZ350" s="182"/>
      <c r="PCA350" s="182"/>
      <c r="PCB350" s="182"/>
      <c r="PCC350" s="182"/>
      <c r="PCD350" s="182"/>
      <c r="PCE350" s="182"/>
      <c r="PCF350" s="182"/>
      <c r="PCG350" s="182"/>
      <c r="PCH350" s="182"/>
      <c r="PCI350" s="182"/>
      <c r="PCJ350" s="182"/>
      <c r="PCK350" s="182"/>
      <c r="PCL350" s="182"/>
      <c r="PCM350" s="182"/>
      <c r="PCN350" s="182"/>
      <c r="PCO350" s="182"/>
      <c r="PCP350" s="182"/>
      <c r="PCQ350" s="182"/>
      <c r="PCR350" s="182"/>
      <c r="PCS350" s="182"/>
      <c r="PCT350" s="182"/>
      <c r="PCU350" s="182"/>
      <c r="PCV350" s="182"/>
      <c r="PCW350" s="182"/>
      <c r="PCX350" s="182"/>
      <c r="PCY350" s="182"/>
      <c r="PCZ350" s="182"/>
      <c r="PDA350" s="182"/>
      <c r="PDB350" s="182"/>
      <c r="PDC350" s="182"/>
      <c r="PDD350" s="182"/>
      <c r="PDE350" s="182"/>
      <c r="PDF350" s="182"/>
      <c r="PDG350" s="182"/>
      <c r="PDH350" s="182"/>
      <c r="PDI350" s="182"/>
      <c r="PDJ350" s="182"/>
      <c r="PDK350" s="182"/>
      <c r="PDL350" s="182"/>
      <c r="PDM350" s="182"/>
      <c r="PDN350" s="182"/>
      <c r="PDO350" s="182"/>
      <c r="PDP350" s="182"/>
      <c r="PDQ350" s="182"/>
      <c r="PDR350" s="182"/>
      <c r="PDS350" s="182"/>
      <c r="PDT350" s="182"/>
      <c r="PDU350" s="182"/>
      <c r="PDV350" s="182"/>
      <c r="PDW350" s="182"/>
      <c r="PDX350" s="182"/>
      <c r="PDY350" s="182"/>
      <c r="PDZ350" s="182"/>
      <c r="PEA350" s="182"/>
      <c r="PEB350" s="182"/>
      <c r="PEC350" s="182"/>
      <c r="PED350" s="182"/>
      <c r="PEE350" s="182"/>
      <c r="PEF350" s="182"/>
      <c r="PEG350" s="182"/>
      <c r="PEH350" s="182"/>
      <c r="PEI350" s="182"/>
      <c r="PEJ350" s="182"/>
      <c r="PEK350" s="182"/>
      <c r="PEL350" s="182"/>
      <c r="PEM350" s="182"/>
      <c r="PEN350" s="182"/>
      <c r="PEO350" s="182"/>
      <c r="PEP350" s="182"/>
      <c r="PEQ350" s="182"/>
      <c r="PER350" s="182"/>
      <c r="PES350" s="182"/>
      <c r="PET350" s="182"/>
      <c r="PEU350" s="182"/>
      <c r="PEV350" s="182"/>
      <c r="PEW350" s="182"/>
      <c r="PEX350" s="182"/>
      <c r="PEY350" s="182"/>
      <c r="PEZ350" s="182"/>
      <c r="PFA350" s="182"/>
      <c r="PFB350" s="182"/>
      <c r="PFC350" s="182"/>
      <c r="PFD350" s="182"/>
      <c r="PFE350" s="182"/>
      <c r="PFF350" s="182"/>
      <c r="PFG350" s="182"/>
      <c r="PFH350" s="182"/>
      <c r="PFI350" s="182"/>
      <c r="PFJ350" s="182"/>
      <c r="PFK350" s="182"/>
      <c r="PFL350" s="182"/>
      <c r="PFM350" s="182"/>
      <c r="PFN350" s="182"/>
      <c r="PFO350" s="182"/>
      <c r="PFP350" s="182"/>
      <c r="PFQ350" s="182"/>
      <c r="PFR350" s="182"/>
      <c r="PFS350" s="182"/>
      <c r="PFT350" s="182"/>
      <c r="PFU350" s="182"/>
      <c r="PFV350" s="182"/>
      <c r="PFW350" s="182"/>
      <c r="PFX350" s="182"/>
      <c r="PFY350" s="182"/>
      <c r="PFZ350" s="182"/>
      <c r="PGA350" s="182"/>
      <c r="PGB350" s="182"/>
      <c r="PGC350" s="182"/>
      <c r="PGD350" s="182"/>
      <c r="PGE350" s="182"/>
      <c r="PGF350" s="182"/>
      <c r="PGG350" s="182"/>
      <c r="PGH350" s="182"/>
      <c r="PGI350" s="182"/>
      <c r="PGJ350" s="182"/>
      <c r="PGK350" s="182"/>
      <c r="PGL350" s="182"/>
      <c r="PGM350" s="182"/>
      <c r="PGN350" s="182"/>
      <c r="PGO350" s="182"/>
      <c r="PGP350" s="182"/>
      <c r="PGQ350" s="182"/>
      <c r="PGR350" s="182"/>
      <c r="PGS350" s="182"/>
      <c r="PGT350" s="182"/>
      <c r="PGU350" s="182"/>
      <c r="PGV350" s="182"/>
      <c r="PGW350" s="182"/>
      <c r="PGX350" s="182"/>
      <c r="PGY350" s="182"/>
      <c r="PGZ350" s="182"/>
      <c r="PHA350" s="182"/>
      <c r="PHB350" s="182"/>
      <c r="PHC350" s="182"/>
      <c r="PHD350" s="182"/>
      <c r="PHE350" s="182"/>
      <c r="PHF350" s="182"/>
      <c r="PHG350" s="182"/>
      <c r="PHH350" s="182"/>
      <c r="PHI350" s="182"/>
      <c r="PHJ350" s="182"/>
      <c r="PHK350" s="182"/>
      <c r="PHL350" s="182"/>
      <c r="PHM350" s="182"/>
      <c r="PHN350" s="182"/>
      <c r="PHO350" s="182"/>
      <c r="PHP350" s="182"/>
      <c r="PHQ350" s="182"/>
      <c r="PHR350" s="182"/>
      <c r="PHS350" s="182"/>
      <c r="PHT350" s="182"/>
      <c r="PHU350" s="182"/>
      <c r="PHV350" s="182"/>
      <c r="PHW350" s="182"/>
      <c r="PHX350" s="182"/>
      <c r="PHY350" s="182"/>
      <c r="PHZ350" s="182"/>
      <c r="PIA350" s="182"/>
      <c r="PIB350" s="182"/>
      <c r="PIC350" s="182"/>
      <c r="PID350" s="182"/>
      <c r="PIE350" s="182"/>
      <c r="PIF350" s="182"/>
      <c r="PIG350" s="182"/>
      <c r="PIH350" s="182"/>
      <c r="PII350" s="182"/>
      <c r="PIJ350" s="182"/>
      <c r="PIK350" s="182"/>
      <c r="PIL350" s="182"/>
      <c r="PIM350" s="182"/>
      <c r="PIN350" s="182"/>
      <c r="PIO350" s="182"/>
      <c r="PIP350" s="182"/>
      <c r="PIQ350" s="182"/>
      <c r="PIR350" s="182"/>
      <c r="PIS350" s="182"/>
      <c r="PIT350" s="182"/>
      <c r="PIU350" s="182"/>
      <c r="PIV350" s="182"/>
      <c r="PIW350" s="182"/>
      <c r="PIX350" s="182"/>
      <c r="PIY350" s="182"/>
      <c r="PIZ350" s="182"/>
      <c r="PJA350" s="182"/>
      <c r="PJB350" s="182"/>
      <c r="PJC350" s="182"/>
      <c r="PJD350" s="182"/>
      <c r="PJE350" s="182"/>
      <c r="PJF350" s="182"/>
      <c r="PJG350" s="182"/>
      <c r="PJH350" s="182"/>
      <c r="PJI350" s="182"/>
      <c r="PJJ350" s="182"/>
      <c r="PJK350" s="182"/>
      <c r="PJL350" s="182"/>
      <c r="PJM350" s="182"/>
      <c r="PJN350" s="182"/>
      <c r="PJO350" s="182"/>
      <c r="PJP350" s="182"/>
      <c r="PJQ350" s="182"/>
      <c r="PJR350" s="182"/>
      <c r="PJS350" s="182"/>
      <c r="PJT350" s="182"/>
      <c r="PJU350" s="182"/>
      <c r="PJV350" s="182"/>
      <c r="PJW350" s="182"/>
      <c r="PJX350" s="182"/>
      <c r="PJY350" s="182"/>
      <c r="PJZ350" s="182"/>
      <c r="PKA350" s="182"/>
      <c r="PKB350" s="182"/>
      <c r="PKC350" s="182"/>
      <c r="PKD350" s="182"/>
      <c r="PKE350" s="182"/>
      <c r="PKF350" s="182"/>
      <c r="PKG350" s="182"/>
      <c r="PKH350" s="182"/>
      <c r="PKI350" s="182"/>
      <c r="PKJ350" s="182"/>
      <c r="PKK350" s="182"/>
      <c r="PKL350" s="182"/>
      <c r="PKM350" s="182"/>
      <c r="PKN350" s="182"/>
      <c r="PKO350" s="182"/>
      <c r="PKP350" s="182"/>
      <c r="PKQ350" s="182"/>
      <c r="PKR350" s="182"/>
      <c r="PKS350" s="182"/>
      <c r="PKT350" s="182"/>
      <c r="PKU350" s="182"/>
      <c r="PKV350" s="182"/>
      <c r="PKW350" s="182"/>
      <c r="PKX350" s="182"/>
      <c r="PKY350" s="182"/>
      <c r="PKZ350" s="182"/>
      <c r="PLA350" s="182"/>
      <c r="PLB350" s="182"/>
      <c r="PLC350" s="182"/>
      <c r="PLD350" s="182"/>
      <c r="PLE350" s="182"/>
      <c r="PLF350" s="182"/>
      <c r="PLG350" s="182"/>
      <c r="PLH350" s="182"/>
      <c r="PLI350" s="182"/>
      <c r="PLJ350" s="182"/>
      <c r="PLK350" s="182"/>
      <c r="PLL350" s="182"/>
      <c r="PLM350" s="182"/>
      <c r="PLN350" s="182"/>
      <c r="PLO350" s="182"/>
      <c r="PLP350" s="182"/>
      <c r="PLQ350" s="182"/>
      <c r="PLR350" s="182"/>
      <c r="PLS350" s="182"/>
      <c r="PLT350" s="182"/>
      <c r="PLU350" s="182"/>
      <c r="PLV350" s="182"/>
      <c r="PLW350" s="182"/>
      <c r="PLX350" s="182"/>
      <c r="PLY350" s="182"/>
      <c r="PLZ350" s="182"/>
      <c r="PMA350" s="182"/>
      <c r="PMB350" s="182"/>
      <c r="PMC350" s="182"/>
      <c r="PMD350" s="182"/>
      <c r="PME350" s="182"/>
      <c r="PMF350" s="182"/>
      <c r="PMG350" s="182"/>
      <c r="PMH350" s="182"/>
      <c r="PMI350" s="182"/>
      <c r="PMJ350" s="182"/>
      <c r="PMK350" s="182"/>
      <c r="PML350" s="182"/>
      <c r="PMM350" s="182"/>
      <c r="PMN350" s="182"/>
      <c r="PMO350" s="182"/>
      <c r="PMP350" s="182"/>
      <c r="PMQ350" s="182"/>
      <c r="PMR350" s="182"/>
      <c r="PMS350" s="182"/>
      <c r="PMT350" s="182"/>
      <c r="PMU350" s="182"/>
      <c r="PMV350" s="182"/>
      <c r="PMW350" s="182"/>
      <c r="PMX350" s="182"/>
      <c r="PMY350" s="182"/>
      <c r="PMZ350" s="182"/>
      <c r="PNA350" s="182"/>
      <c r="PNB350" s="182"/>
      <c r="PNC350" s="182"/>
      <c r="PND350" s="182"/>
      <c r="PNE350" s="182"/>
      <c r="PNF350" s="182"/>
      <c r="PNG350" s="182"/>
      <c r="PNH350" s="182"/>
      <c r="PNI350" s="182"/>
      <c r="PNJ350" s="182"/>
      <c r="PNK350" s="182"/>
      <c r="PNL350" s="182"/>
      <c r="PNM350" s="182"/>
      <c r="PNN350" s="182"/>
      <c r="PNO350" s="182"/>
      <c r="PNP350" s="182"/>
      <c r="PNQ350" s="182"/>
      <c r="PNR350" s="182"/>
      <c r="PNS350" s="182"/>
      <c r="PNT350" s="182"/>
      <c r="PNU350" s="182"/>
      <c r="PNV350" s="182"/>
      <c r="PNW350" s="182"/>
      <c r="PNX350" s="182"/>
      <c r="PNY350" s="182"/>
      <c r="PNZ350" s="182"/>
      <c r="POA350" s="182"/>
      <c r="POB350" s="182"/>
      <c r="POC350" s="182"/>
      <c r="POD350" s="182"/>
      <c r="POE350" s="182"/>
      <c r="POF350" s="182"/>
      <c r="POG350" s="182"/>
      <c r="POH350" s="182"/>
      <c r="POI350" s="182"/>
      <c r="POJ350" s="182"/>
      <c r="POK350" s="182"/>
      <c r="POL350" s="182"/>
      <c r="POM350" s="182"/>
      <c r="PON350" s="182"/>
      <c r="POO350" s="182"/>
      <c r="POP350" s="182"/>
      <c r="POQ350" s="182"/>
      <c r="POR350" s="182"/>
      <c r="POS350" s="182"/>
      <c r="POT350" s="182"/>
      <c r="POU350" s="182"/>
      <c r="POV350" s="182"/>
      <c r="POW350" s="182"/>
      <c r="POX350" s="182"/>
      <c r="POY350" s="182"/>
      <c r="POZ350" s="182"/>
      <c r="PPA350" s="182"/>
      <c r="PPB350" s="182"/>
      <c r="PPC350" s="182"/>
      <c r="PPD350" s="182"/>
      <c r="PPE350" s="182"/>
      <c r="PPF350" s="182"/>
      <c r="PPG350" s="182"/>
      <c r="PPH350" s="182"/>
      <c r="PPI350" s="182"/>
      <c r="PPJ350" s="182"/>
      <c r="PPK350" s="182"/>
      <c r="PPL350" s="182"/>
      <c r="PPM350" s="182"/>
      <c r="PPN350" s="182"/>
      <c r="PPO350" s="182"/>
      <c r="PPP350" s="182"/>
      <c r="PPQ350" s="182"/>
      <c r="PPR350" s="182"/>
      <c r="PPS350" s="182"/>
      <c r="PPT350" s="182"/>
      <c r="PPU350" s="182"/>
      <c r="PPV350" s="182"/>
      <c r="PPW350" s="182"/>
      <c r="PPX350" s="182"/>
      <c r="PPY350" s="182"/>
      <c r="PPZ350" s="182"/>
      <c r="PQA350" s="182"/>
      <c r="PQB350" s="182"/>
      <c r="PQC350" s="182"/>
      <c r="PQD350" s="182"/>
      <c r="PQE350" s="182"/>
      <c r="PQF350" s="182"/>
      <c r="PQG350" s="182"/>
      <c r="PQH350" s="182"/>
      <c r="PQI350" s="182"/>
      <c r="PQJ350" s="182"/>
      <c r="PQK350" s="182"/>
      <c r="PQL350" s="182"/>
      <c r="PQM350" s="182"/>
      <c r="PQN350" s="182"/>
      <c r="PQO350" s="182"/>
      <c r="PQP350" s="182"/>
      <c r="PQQ350" s="182"/>
      <c r="PQR350" s="182"/>
      <c r="PQS350" s="182"/>
      <c r="PQT350" s="182"/>
      <c r="PQU350" s="182"/>
      <c r="PQV350" s="182"/>
      <c r="PQW350" s="182"/>
      <c r="PQX350" s="182"/>
      <c r="PQY350" s="182"/>
      <c r="PQZ350" s="182"/>
      <c r="PRA350" s="182"/>
      <c r="PRB350" s="182"/>
      <c r="PRC350" s="182"/>
      <c r="PRD350" s="182"/>
      <c r="PRE350" s="182"/>
      <c r="PRF350" s="182"/>
      <c r="PRG350" s="182"/>
      <c r="PRH350" s="182"/>
      <c r="PRI350" s="182"/>
      <c r="PRJ350" s="182"/>
      <c r="PRK350" s="182"/>
      <c r="PRL350" s="182"/>
      <c r="PRM350" s="182"/>
      <c r="PRN350" s="182"/>
      <c r="PRO350" s="182"/>
      <c r="PRP350" s="182"/>
      <c r="PRQ350" s="182"/>
      <c r="PRR350" s="182"/>
      <c r="PRS350" s="182"/>
      <c r="PRT350" s="182"/>
      <c r="PRU350" s="182"/>
      <c r="PRV350" s="182"/>
      <c r="PRW350" s="182"/>
      <c r="PRX350" s="182"/>
      <c r="PRY350" s="182"/>
      <c r="PRZ350" s="182"/>
      <c r="PSA350" s="182"/>
      <c r="PSB350" s="182"/>
      <c r="PSC350" s="182"/>
      <c r="PSD350" s="182"/>
      <c r="PSE350" s="182"/>
      <c r="PSF350" s="182"/>
      <c r="PSG350" s="182"/>
      <c r="PSH350" s="182"/>
      <c r="PSI350" s="182"/>
      <c r="PSJ350" s="182"/>
      <c r="PSK350" s="182"/>
      <c r="PSL350" s="182"/>
      <c r="PSM350" s="182"/>
      <c r="PSN350" s="182"/>
      <c r="PSO350" s="182"/>
      <c r="PSP350" s="182"/>
      <c r="PSQ350" s="182"/>
      <c r="PSR350" s="182"/>
      <c r="PSS350" s="182"/>
      <c r="PST350" s="182"/>
      <c r="PSU350" s="182"/>
      <c r="PSV350" s="182"/>
      <c r="PSW350" s="182"/>
      <c r="PSX350" s="182"/>
      <c r="PSY350" s="182"/>
      <c r="PSZ350" s="182"/>
      <c r="PTA350" s="182"/>
      <c r="PTB350" s="182"/>
      <c r="PTC350" s="182"/>
      <c r="PTD350" s="182"/>
      <c r="PTE350" s="182"/>
      <c r="PTF350" s="182"/>
      <c r="PTG350" s="182"/>
      <c r="PTH350" s="182"/>
      <c r="PTI350" s="182"/>
      <c r="PTJ350" s="182"/>
      <c r="PTK350" s="182"/>
      <c r="PTL350" s="182"/>
      <c r="PTM350" s="182"/>
      <c r="PTN350" s="182"/>
      <c r="PTO350" s="182"/>
      <c r="PTP350" s="182"/>
      <c r="PTQ350" s="182"/>
      <c r="PTR350" s="182"/>
      <c r="PTS350" s="182"/>
      <c r="PTT350" s="182"/>
      <c r="PTU350" s="182"/>
      <c r="PTV350" s="182"/>
      <c r="PTW350" s="182"/>
      <c r="PTX350" s="182"/>
      <c r="PTY350" s="182"/>
      <c r="PTZ350" s="182"/>
      <c r="PUA350" s="182"/>
      <c r="PUB350" s="182"/>
      <c r="PUC350" s="182"/>
      <c r="PUD350" s="182"/>
      <c r="PUE350" s="182"/>
      <c r="PUF350" s="182"/>
      <c r="PUG350" s="182"/>
      <c r="PUH350" s="182"/>
      <c r="PUI350" s="182"/>
      <c r="PUJ350" s="182"/>
      <c r="PUK350" s="182"/>
      <c r="PUL350" s="182"/>
      <c r="PUM350" s="182"/>
      <c r="PUN350" s="182"/>
      <c r="PUO350" s="182"/>
      <c r="PUP350" s="182"/>
      <c r="PUQ350" s="182"/>
      <c r="PUR350" s="182"/>
      <c r="PUS350" s="182"/>
      <c r="PUT350" s="182"/>
      <c r="PUU350" s="182"/>
      <c r="PUV350" s="182"/>
      <c r="PUW350" s="182"/>
      <c r="PUX350" s="182"/>
      <c r="PUY350" s="182"/>
      <c r="PUZ350" s="182"/>
      <c r="PVA350" s="182"/>
      <c r="PVB350" s="182"/>
      <c r="PVC350" s="182"/>
      <c r="PVD350" s="182"/>
      <c r="PVE350" s="182"/>
      <c r="PVF350" s="182"/>
      <c r="PVG350" s="182"/>
      <c r="PVH350" s="182"/>
      <c r="PVI350" s="182"/>
      <c r="PVJ350" s="182"/>
      <c r="PVK350" s="182"/>
      <c r="PVL350" s="182"/>
      <c r="PVM350" s="182"/>
      <c r="PVN350" s="182"/>
      <c r="PVO350" s="182"/>
      <c r="PVP350" s="182"/>
      <c r="PVQ350" s="182"/>
      <c r="PVR350" s="182"/>
      <c r="PVS350" s="182"/>
      <c r="PVT350" s="182"/>
      <c r="PVU350" s="182"/>
      <c r="PVV350" s="182"/>
      <c r="PVW350" s="182"/>
      <c r="PVX350" s="182"/>
      <c r="PVY350" s="182"/>
      <c r="PVZ350" s="182"/>
      <c r="PWA350" s="182"/>
      <c r="PWB350" s="182"/>
      <c r="PWC350" s="182"/>
      <c r="PWD350" s="182"/>
      <c r="PWE350" s="182"/>
      <c r="PWF350" s="182"/>
      <c r="PWG350" s="182"/>
      <c r="PWH350" s="182"/>
      <c r="PWI350" s="182"/>
      <c r="PWJ350" s="182"/>
      <c r="PWK350" s="182"/>
      <c r="PWL350" s="182"/>
      <c r="PWM350" s="182"/>
      <c r="PWN350" s="182"/>
      <c r="PWO350" s="182"/>
      <c r="PWP350" s="182"/>
      <c r="PWQ350" s="182"/>
      <c r="PWR350" s="182"/>
      <c r="PWS350" s="182"/>
      <c r="PWT350" s="182"/>
      <c r="PWU350" s="182"/>
      <c r="PWV350" s="182"/>
      <c r="PWW350" s="182"/>
      <c r="PWX350" s="182"/>
      <c r="PWY350" s="182"/>
      <c r="PWZ350" s="182"/>
      <c r="PXA350" s="182"/>
      <c r="PXB350" s="182"/>
      <c r="PXC350" s="182"/>
      <c r="PXD350" s="182"/>
      <c r="PXE350" s="182"/>
      <c r="PXF350" s="182"/>
      <c r="PXG350" s="182"/>
      <c r="PXH350" s="182"/>
      <c r="PXI350" s="182"/>
      <c r="PXJ350" s="182"/>
      <c r="PXK350" s="182"/>
      <c r="PXL350" s="182"/>
      <c r="PXM350" s="182"/>
      <c r="PXN350" s="182"/>
      <c r="PXO350" s="182"/>
      <c r="PXP350" s="182"/>
      <c r="PXQ350" s="182"/>
      <c r="PXR350" s="182"/>
      <c r="PXS350" s="182"/>
      <c r="PXT350" s="182"/>
      <c r="PXU350" s="182"/>
      <c r="PXV350" s="182"/>
      <c r="PXW350" s="182"/>
      <c r="PXX350" s="182"/>
      <c r="PXY350" s="182"/>
      <c r="PXZ350" s="182"/>
      <c r="PYA350" s="182"/>
      <c r="PYB350" s="182"/>
      <c r="PYC350" s="182"/>
      <c r="PYD350" s="182"/>
      <c r="PYE350" s="182"/>
      <c r="PYF350" s="182"/>
      <c r="PYG350" s="182"/>
      <c r="PYH350" s="182"/>
      <c r="PYI350" s="182"/>
      <c r="PYJ350" s="182"/>
      <c r="PYK350" s="182"/>
      <c r="PYL350" s="182"/>
      <c r="PYM350" s="182"/>
      <c r="PYN350" s="182"/>
      <c r="PYO350" s="182"/>
      <c r="PYP350" s="182"/>
      <c r="PYQ350" s="182"/>
      <c r="PYR350" s="182"/>
      <c r="PYS350" s="182"/>
      <c r="PYT350" s="182"/>
      <c r="PYU350" s="182"/>
      <c r="PYV350" s="182"/>
      <c r="PYW350" s="182"/>
      <c r="PYX350" s="182"/>
      <c r="PYY350" s="182"/>
      <c r="PYZ350" s="182"/>
      <c r="PZA350" s="182"/>
      <c r="PZB350" s="182"/>
      <c r="PZC350" s="182"/>
      <c r="PZD350" s="182"/>
      <c r="PZE350" s="182"/>
      <c r="PZF350" s="182"/>
      <c r="PZG350" s="182"/>
      <c r="PZH350" s="182"/>
      <c r="PZI350" s="182"/>
      <c r="PZJ350" s="182"/>
      <c r="PZK350" s="182"/>
      <c r="PZL350" s="182"/>
      <c r="PZM350" s="182"/>
      <c r="PZN350" s="182"/>
      <c r="PZO350" s="182"/>
      <c r="PZP350" s="182"/>
      <c r="PZQ350" s="182"/>
      <c r="PZR350" s="182"/>
      <c r="PZS350" s="182"/>
      <c r="PZT350" s="182"/>
      <c r="PZU350" s="182"/>
      <c r="PZV350" s="182"/>
      <c r="PZW350" s="182"/>
      <c r="PZX350" s="182"/>
      <c r="PZY350" s="182"/>
      <c r="PZZ350" s="182"/>
      <c r="QAA350" s="182"/>
      <c r="QAB350" s="182"/>
      <c r="QAC350" s="182"/>
      <c r="QAD350" s="182"/>
      <c r="QAE350" s="182"/>
      <c r="QAF350" s="182"/>
      <c r="QAG350" s="182"/>
      <c r="QAH350" s="182"/>
      <c r="QAI350" s="182"/>
      <c r="QAJ350" s="182"/>
      <c r="QAK350" s="182"/>
      <c r="QAL350" s="182"/>
      <c r="QAM350" s="182"/>
      <c r="QAN350" s="182"/>
      <c r="QAO350" s="182"/>
      <c r="QAP350" s="182"/>
      <c r="QAQ350" s="182"/>
      <c r="QAR350" s="182"/>
      <c r="QAS350" s="182"/>
      <c r="QAT350" s="182"/>
      <c r="QAU350" s="182"/>
      <c r="QAV350" s="182"/>
      <c r="QAW350" s="182"/>
      <c r="QAX350" s="182"/>
      <c r="QAY350" s="182"/>
      <c r="QAZ350" s="182"/>
      <c r="QBA350" s="182"/>
      <c r="QBB350" s="182"/>
      <c r="QBC350" s="182"/>
      <c r="QBD350" s="182"/>
      <c r="QBE350" s="182"/>
      <c r="QBF350" s="182"/>
      <c r="QBG350" s="182"/>
      <c r="QBH350" s="182"/>
      <c r="QBI350" s="182"/>
      <c r="QBJ350" s="182"/>
      <c r="QBK350" s="182"/>
      <c r="QBL350" s="182"/>
      <c r="QBM350" s="182"/>
      <c r="QBN350" s="182"/>
      <c r="QBO350" s="182"/>
      <c r="QBP350" s="182"/>
      <c r="QBQ350" s="182"/>
      <c r="QBR350" s="182"/>
      <c r="QBS350" s="182"/>
      <c r="QBT350" s="182"/>
      <c r="QBU350" s="182"/>
      <c r="QBV350" s="182"/>
      <c r="QBW350" s="182"/>
      <c r="QBX350" s="182"/>
      <c r="QBY350" s="182"/>
      <c r="QBZ350" s="182"/>
      <c r="QCA350" s="182"/>
      <c r="QCB350" s="182"/>
      <c r="QCC350" s="182"/>
      <c r="QCD350" s="182"/>
      <c r="QCE350" s="182"/>
      <c r="QCF350" s="182"/>
      <c r="QCG350" s="182"/>
      <c r="QCH350" s="182"/>
      <c r="QCI350" s="182"/>
      <c r="QCJ350" s="182"/>
      <c r="QCK350" s="182"/>
      <c r="QCL350" s="182"/>
      <c r="QCM350" s="182"/>
      <c r="QCN350" s="182"/>
      <c r="QCO350" s="182"/>
      <c r="QCP350" s="182"/>
      <c r="QCQ350" s="182"/>
      <c r="QCR350" s="182"/>
      <c r="QCS350" s="182"/>
      <c r="QCT350" s="182"/>
      <c r="QCU350" s="182"/>
      <c r="QCV350" s="182"/>
      <c r="QCW350" s="182"/>
      <c r="QCX350" s="182"/>
      <c r="QCY350" s="182"/>
      <c r="QCZ350" s="182"/>
      <c r="QDA350" s="182"/>
      <c r="QDB350" s="182"/>
      <c r="QDC350" s="182"/>
      <c r="QDD350" s="182"/>
      <c r="QDE350" s="182"/>
      <c r="QDF350" s="182"/>
      <c r="QDG350" s="182"/>
      <c r="QDH350" s="182"/>
      <c r="QDI350" s="182"/>
      <c r="QDJ350" s="182"/>
      <c r="QDK350" s="182"/>
      <c r="QDL350" s="182"/>
      <c r="QDM350" s="182"/>
      <c r="QDN350" s="182"/>
      <c r="QDO350" s="182"/>
      <c r="QDP350" s="182"/>
      <c r="QDQ350" s="182"/>
      <c r="QDR350" s="182"/>
      <c r="QDS350" s="182"/>
      <c r="QDT350" s="182"/>
      <c r="QDU350" s="182"/>
      <c r="QDV350" s="182"/>
      <c r="QDW350" s="182"/>
      <c r="QDX350" s="182"/>
      <c r="QDY350" s="182"/>
      <c r="QDZ350" s="182"/>
      <c r="QEA350" s="182"/>
      <c r="QEB350" s="182"/>
      <c r="QEC350" s="182"/>
      <c r="QED350" s="182"/>
      <c r="QEE350" s="182"/>
      <c r="QEF350" s="182"/>
      <c r="QEG350" s="182"/>
      <c r="QEH350" s="182"/>
      <c r="QEI350" s="182"/>
      <c r="QEJ350" s="182"/>
      <c r="QEK350" s="182"/>
      <c r="QEL350" s="182"/>
      <c r="QEM350" s="182"/>
      <c r="QEN350" s="182"/>
      <c r="QEO350" s="182"/>
      <c r="QEP350" s="182"/>
      <c r="QEQ350" s="182"/>
      <c r="QER350" s="182"/>
      <c r="QES350" s="182"/>
      <c r="QET350" s="182"/>
      <c r="QEU350" s="182"/>
      <c r="QEV350" s="182"/>
      <c r="QEW350" s="182"/>
      <c r="QEX350" s="182"/>
      <c r="QEY350" s="182"/>
      <c r="QEZ350" s="182"/>
      <c r="QFA350" s="182"/>
      <c r="QFB350" s="182"/>
      <c r="QFC350" s="182"/>
      <c r="QFD350" s="182"/>
      <c r="QFE350" s="182"/>
      <c r="QFF350" s="182"/>
      <c r="QFG350" s="182"/>
      <c r="QFH350" s="182"/>
      <c r="QFI350" s="182"/>
      <c r="QFJ350" s="182"/>
      <c r="QFK350" s="182"/>
      <c r="QFL350" s="182"/>
      <c r="QFM350" s="182"/>
      <c r="QFN350" s="182"/>
      <c r="QFO350" s="182"/>
      <c r="QFP350" s="182"/>
      <c r="QFQ350" s="182"/>
      <c r="QFR350" s="182"/>
      <c r="QFS350" s="182"/>
      <c r="QFT350" s="182"/>
      <c r="QFU350" s="182"/>
      <c r="QFV350" s="182"/>
      <c r="QFW350" s="182"/>
      <c r="QFX350" s="182"/>
      <c r="QFY350" s="182"/>
      <c r="QFZ350" s="182"/>
      <c r="QGA350" s="182"/>
      <c r="QGB350" s="182"/>
      <c r="QGC350" s="182"/>
      <c r="QGD350" s="182"/>
      <c r="QGE350" s="182"/>
      <c r="QGF350" s="182"/>
      <c r="QGG350" s="182"/>
      <c r="QGH350" s="182"/>
      <c r="QGI350" s="182"/>
      <c r="QGJ350" s="182"/>
      <c r="QGK350" s="182"/>
      <c r="QGL350" s="182"/>
      <c r="QGM350" s="182"/>
      <c r="QGN350" s="182"/>
      <c r="QGO350" s="182"/>
      <c r="QGP350" s="182"/>
      <c r="QGQ350" s="182"/>
      <c r="QGR350" s="182"/>
      <c r="QGS350" s="182"/>
      <c r="QGT350" s="182"/>
      <c r="QGU350" s="182"/>
      <c r="QGV350" s="182"/>
      <c r="QGW350" s="182"/>
      <c r="QGX350" s="182"/>
      <c r="QGY350" s="182"/>
      <c r="QGZ350" s="182"/>
      <c r="QHA350" s="182"/>
      <c r="QHB350" s="182"/>
      <c r="QHC350" s="182"/>
      <c r="QHD350" s="182"/>
      <c r="QHE350" s="182"/>
      <c r="QHF350" s="182"/>
      <c r="QHG350" s="182"/>
      <c r="QHH350" s="182"/>
      <c r="QHI350" s="182"/>
      <c r="QHJ350" s="182"/>
      <c r="QHK350" s="182"/>
      <c r="QHL350" s="182"/>
      <c r="QHM350" s="182"/>
      <c r="QHN350" s="182"/>
      <c r="QHO350" s="182"/>
      <c r="QHP350" s="182"/>
      <c r="QHQ350" s="182"/>
      <c r="QHR350" s="182"/>
      <c r="QHS350" s="182"/>
      <c r="QHT350" s="182"/>
      <c r="QHU350" s="182"/>
      <c r="QHV350" s="182"/>
      <c r="QHW350" s="182"/>
      <c r="QHX350" s="182"/>
      <c r="QHY350" s="182"/>
      <c r="QHZ350" s="182"/>
      <c r="QIA350" s="182"/>
      <c r="QIB350" s="182"/>
      <c r="QIC350" s="182"/>
      <c r="QID350" s="182"/>
      <c r="QIE350" s="182"/>
      <c r="QIF350" s="182"/>
      <c r="QIG350" s="182"/>
      <c r="QIH350" s="182"/>
      <c r="QII350" s="182"/>
      <c r="QIJ350" s="182"/>
      <c r="QIK350" s="182"/>
      <c r="QIL350" s="182"/>
      <c r="QIM350" s="182"/>
      <c r="QIN350" s="182"/>
      <c r="QIO350" s="182"/>
      <c r="QIP350" s="182"/>
      <c r="QIQ350" s="182"/>
      <c r="QIR350" s="182"/>
      <c r="QIS350" s="182"/>
      <c r="QIT350" s="182"/>
      <c r="QIU350" s="182"/>
      <c r="QIV350" s="182"/>
      <c r="QIW350" s="182"/>
      <c r="QIX350" s="182"/>
      <c r="QIY350" s="182"/>
      <c r="QIZ350" s="182"/>
      <c r="QJA350" s="182"/>
      <c r="QJB350" s="182"/>
      <c r="QJC350" s="182"/>
      <c r="QJD350" s="182"/>
      <c r="QJE350" s="182"/>
      <c r="QJF350" s="182"/>
      <c r="QJG350" s="182"/>
      <c r="QJH350" s="182"/>
      <c r="QJI350" s="182"/>
      <c r="QJJ350" s="182"/>
      <c r="QJK350" s="182"/>
      <c r="QJL350" s="182"/>
      <c r="QJM350" s="182"/>
      <c r="QJN350" s="182"/>
      <c r="QJO350" s="182"/>
      <c r="QJP350" s="182"/>
      <c r="QJQ350" s="182"/>
      <c r="QJR350" s="182"/>
      <c r="QJS350" s="182"/>
      <c r="QJT350" s="182"/>
      <c r="QJU350" s="182"/>
      <c r="QJV350" s="182"/>
      <c r="QJW350" s="182"/>
      <c r="QJX350" s="182"/>
      <c r="QJY350" s="182"/>
      <c r="QJZ350" s="182"/>
      <c r="QKA350" s="182"/>
      <c r="QKB350" s="182"/>
      <c r="QKC350" s="182"/>
      <c r="QKD350" s="182"/>
      <c r="QKE350" s="182"/>
      <c r="QKF350" s="182"/>
      <c r="QKG350" s="182"/>
      <c r="QKH350" s="182"/>
      <c r="QKI350" s="182"/>
      <c r="QKJ350" s="182"/>
      <c r="QKK350" s="182"/>
      <c r="QKL350" s="182"/>
      <c r="QKM350" s="182"/>
      <c r="QKN350" s="182"/>
      <c r="QKO350" s="182"/>
      <c r="QKP350" s="182"/>
      <c r="QKQ350" s="182"/>
      <c r="QKR350" s="182"/>
      <c r="QKS350" s="182"/>
      <c r="QKT350" s="182"/>
      <c r="QKU350" s="182"/>
      <c r="QKV350" s="182"/>
      <c r="QKW350" s="182"/>
      <c r="QKX350" s="182"/>
      <c r="QKY350" s="182"/>
      <c r="QKZ350" s="182"/>
      <c r="QLA350" s="182"/>
      <c r="QLB350" s="182"/>
      <c r="QLC350" s="182"/>
      <c r="QLD350" s="182"/>
      <c r="QLE350" s="182"/>
      <c r="QLF350" s="182"/>
      <c r="QLG350" s="182"/>
      <c r="QLH350" s="182"/>
      <c r="QLI350" s="182"/>
      <c r="QLJ350" s="182"/>
      <c r="QLK350" s="182"/>
      <c r="QLL350" s="182"/>
      <c r="QLM350" s="182"/>
      <c r="QLN350" s="182"/>
      <c r="QLO350" s="182"/>
      <c r="QLP350" s="182"/>
      <c r="QLQ350" s="182"/>
      <c r="QLR350" s="182"/>
      <c r="QLS350" s="182"/>
      <c r="QLT350" s="182"/>
      <c r="QLU350" s="182"/>
      <c r="QLV350" s="182"/>
      <c r="QLW350" s="182"/>
      <c r="QLX350" s="182"/>
      <c r="QLY350" s="182"/>
      <c r="QLZ350" s="182"/>
      <c r="QMA350" s="182"/>
      <c r="QMB350" s="182"/>
      <c r="QMC350" s="182"/>
      <c r="QMD350" s="182"/>
      <c r="QME350" s="182"/>
      <c r="QMF350" s="182"/>
      <c r="QMG350" s="182"/>
      <c r="QMH350" s="182"/>
      <c r="QMI350" s="182"/>
      <c r="QMJ350" s="182"/>
      <c r="QMK350" s="182"/>
      <c r="QML350" s="182"/>
      <c r="QMM350" s="182"/>
      <c r="QMN350" s="182"/>
      <c r="QMO350" s="182"/>
      <c r="QMP350" s="182"/>
      <c r="QMQ350" s="182"/>
      <c r="QMR350" s="182"/>
      <c r="QMS350" s="182"/>
      <c r="QMT350" s="182"/>
      <c r="QMU350" s="182"/>
      <c r="QMV350" s="182"/>
      <c r="QMW350" s="182"/>
      <c r="QMX350" s="182"/>
      <c r="QMY350" s="182"/>
      <c r="QMZ350" s="182"/>
      <c r="QNA350" s="182"/>
      <c r="QNB350" s="182"/>
      <c r="QNC350" s="182"/>
      <c r="QND350" s="182"/>
      <c r="QNE350" s="182"/>
      <c r="QNF350" s="182"/>
      <c r="QNG350" s="182"/>
      <c r="QNH350" s="182"/>
      <c r="QNI350" s="182"/>
      <c r="QNJ350" s="182"/>
      <c r="QNK350" s="182"/>
      <c r="QNL350" s="182"/>
      <c r="QNM350" s="182"/>
      <c r="QNN350" s="182"/>
      <c r="QNO350" s="182"/>
      <c r="QNP350" s="182"/>
      <c r="QNQ350" s="182"/>
      <c r="QNR350" s="182"/>
      <c r="QNS350" s="182"/>
      <c r="QNT350" s="182"/>
      <c r="QNU350" s="182"/>
      <c r="QNV350" s="182"/>
      <c r="QNW350" s="182"/>
      <c r="QNX350" s="182"/>
      <c r="QNY350" s="182"/>
      <c r="QNZ350" s="182"/>
      <c r="QOA350" s="182"/>
      <c r="QOB350" s="182"/>
      <c r="QOC350" s="182"/>
      <c r="QOD350" s="182"/>
      <c r="QOE350" s="182"/>
      <c r="QOF350" s="182"/>
      <c r="QOG350" s="182"/>
      <c r="QOH350" s="182"/>
      <c r="QOI350" s="182"/>
      <c r="QOJ350" s="182"/>
      <c r="QOK350" s="182"/>
      <c r="QOL350" s="182"/>
      <c r="QOM350" s="182"/>
      <c r="QON350" s="182"/>
      <c r="QOO350" s="182"/>
      <c r="QOP350" s="182"/>
      <c r="QOQ350" s="182"/>
      <c r="QOR350" s="182"/>
      <c r="QOS350" s="182"/>
      <c r="QOT350" s="182"/>
      <c r="QOU350" s="182"/>
      <c r="QOV350" s="182"/>
      <c r="QOW350" s="182"/>
      <c r="QOX350" s="182"/>
      <c r="QOY350" s="182"/>
      <c r="QOZ350" s="182"/>
      <c r="QPA350" s="182"/>
      <c r="QPB350" s="182"/>
      <c r="QPC350" s="182"/>
      <c r="QPD350" s="182"/>
      <c r="QPE350" s="182"/>
      <c r="QPF350" s="182"/>
      <c r="QPG350" s="182"/>
      <c r="QPH350" s="182"/>
      <c r="QPI350" s="182"/>
      <c r="QPJ350" s="182"/>
      <c r="QPK350" s="182"/>
      <c r="QPL350" s="182"/>
      <c r="QPM350" s="182"/>
      <c r="QPN350" s="182"/>
      <c r="QPO350" s="182"/>
      <c r="QPP350" s="182"/>
      <c r="QPQ350" s="182"/>
      <c r="QPR350" s="182"/>
      <c r="QPS350" s="182"/>
      <c r="QPT350" s="182"/>
      <c r="QPU350" s="182"/>
      <c r="QPV350" s="182"/>
      <c r="QPW350" s="182"/>
      <c r="QPX350" s="182"/>
      <c r="QPY350" s="182"/>
      <c r="QPZ350" s="182"/>
      <c r="QQA350" s="182"/>
      <c r="QQB350" s="182"/>
      <c r="QQC350" s="182"/>
      <c r="QQD350" s="182"/>
      <c r="QQE350" s="182"/>
      <c r="QQF350" s="182"/>
      <c r="QQG350" s="182"/>
      <c r="QQH350" s="182"/>
      <c r="QQI350" s="182"/>
      <c r="QQJ350" s="182"/>
      <c r="QQK350" s="182"/>
      <c r="QQL350" s="182"/>
      <c r="QQM350" s="182"/>
      <c r="QQN350" s="182"/>
      <c r="QQO350" s="182"/>
      <c r="QQP350" s="182"/>
      <c r="QQQ350" s="182"/>
      <c r="QQR350" s="182"/>
      <c r="QQS350" s="182"/>
      <c r="QQT350" s="182"/>
      <c r="QQU350" s="182"/>
      <c r="QQV350" s="182"/>
      <c r="QQW350" s="182"/>
      <c r="QQX350" s="182"/>
      <c r="QQY350" s="182"/>
      <c r="QQZ350" s="182"/>
      <c r="QRA350" s="182"/>
      <c r="QRB350" s="182"/>
      <c r="QRC350" s="182"/>
      <c r="QRD350" s="182"/>
      <c r="QRE350" s="182"/>
      <c r="QRF350" s="182"/>
      <c r="QRG350" s="182"/>
      <c r="QRH350" s="182"/>
      <c r="QRI350" s="182"/>
      <c r="QRJ350" s="182"/>
      <c r="QRK350" s="182"/>
      <c r="QRL350" s="182"/>
      <c r="QRM350" s="182"/>
      <c r="QRN350" s="182"/>
      <c r="QRO350" s="182"/>
      <c r="QRP350" s="182"/>
      <c r="QRQ350" s="182"/>
      <c r="QRR350" s="182"/>
      <c r="QRS350" s="182"/>
      <c r="QRT350" s="182"/>
      <c r="QRU350" s="182"/>
      <c r="QRV350" s="182"/>
      <c r="QRW350" s="182"/>
      <c r="QRX350" s="182"/>
      <c r="QRY350" s="182"/>
      <c r="QRZ350" s="182"/>
      <c r="QSA350" s="182"/>
      <c r="QSB350" s="182"/>
      <c r="QSC350" s="182"/>
      <c r="QSD350" s="182"/>
      <c r="QSE350" s="182"/>
      <c r="QSF350" s="182"/>
      <c r="QSG350" s="182"/>
      <c r="QSH350" s="182"/>
      <c r="QSI350" s="182"/>
      <c r="QSJ350" s="182"/>
      <c r="QSK350" s="182"/>
      <c r="QSL350" s="182"/>
      <c r="QSM350" s="182"/>
      <c r="QSN350" s="182"/>
      <c r="QSO350" s="182"/>
      <c r="QSP350" s="182"/>
      <c r="QSQ350" s="182"/>
      <c r="QSR350" s="182"/>
      <c r="QSS350" s="182"/>
      <c r="QST350" s="182"/>
      <c r="QSU350" s="182"/>
      <c r="QSV350" s="182"/>
      <c r="QSW350" s="182"/>
      <c r="QSX350" s="182"/>
      <c r="QSY350" s="182"/>
      <c r="QSZ350" s="182"/>
      <c r="QTA350" s="182"/>
      <c r="QTB350" s="182"/>
      <c r="QTC350" s="182"/>
      <c r="QTD350" s="182"/>
      <c r="QTE350" s="182"/>
      <c r="QTF350" s="182"/>
      <c r="QTG350" s="182"/>
      <c r="QTH350" s="182"/>
      <c r="QTI350" s="182"/>
      <c r="QTJ350" s="182"/>
      <c r="QTK350" s="182"/>
      <c r="QTL350" s="182"/>
      <c r="QTM350" s="182"/>
      <c r="QTN350" s="182"/>
      <c r="QTO350" s="182"/>
      <c r="QTP350" s="182"/>
      <c r="QTQ350" s="182"/>
      <c r="QTR350" s="182"/>
      <c r="QTS350" s="182"/>
      <c r="QTT350" s="182"/>
      <c r="QTU350" s="182"/>
      <c r="QTV350" s="182"/>
      <c r="QTW350" s="182"/>
      <c r="QTX350" s="182"/>
      <c r="QTY350" s="182"/>
      <c r="QTZ350" s="182"/>
      <c r="QUA350" s="182"/>
      <c r="QUB350" s="182"/>
      <c r="QUC350" s="182"/>
      <c r="QUD350" s="182"/>
      <c r="QUE350" s="182"/>
      <c r="QUF350" s="182"/>
      <c r="QUG350" s="182"/>
      <c r="QUH350" s="182"/>
      <c r="QUI350" s="182"/>
      <c r="QUJ350" s="182"/>
      <c r="QUK350" s="182"/>
      <c r="QUL350" s="182"/>
      <c r="QUM350" s="182"/>
      <c r="QUN350" s="182"/>
      <c r="QUO350" s="182"/>
      <c r="QUP350" s="182"/>
      <c r="QUQ350" s="182"/>
      <c r="QUR350" s="182"/>
      <c r="QUS350" s="182"/>
      <c r="QUT350" s="182"/>
      <c r="QUU350" s="182"/>
      <c r="QUV350" s="182"/>
      <c r="QUW350" s="182"/>
      <c r="QUX350" s="182"/>
      <c r="QUY350" s="182"/>
      <c r="QUZ350" s="182"/>
      <c r="QVA350" s="182"/>
      <c r="QVB350" s="182"/>
      <c r="QVC350" s="182"/>
      <c r="QVD350" s="182"/>
      <c r="QVE350" s="182"/>
      <c r="QVF350" s="182"/>
      <c r="QVG350" s="182"/>
      <c r="QVH350" s="182"/>
      <c r="QVI350" s="182"/>
      <c r="QVJ350" s="182"/>
      <c r="QVK350" s="182"/>
      <c r="QVL350" s="182"/>
      <c r="QVM350" s="182"/>
      <c r="QVN350" s="182"/>
      <c r="QVO350" s="182"/>
      <c r="QVP350" s="182"/>
      <c r="QVQ350" s="182"/>
      <c r="QVR350" s="182"/>
      <c r="QVS350" s="182"/>
      <c r="QVT350" s="182"/>
      <c r="QVU350" s="182"/>
      <c r="QVV350" s="182"/>
      <c r="QVW350" s="182"/>
      <c r="QVX350" s="182"/>
      <c r="QVY350" s="182"/>
      <c r="QVZ350" s="182"/>
      <c r="QWA350" s="182"/>
      <c r="QWB350" s="182"/>
      <c r="QWC350" s="182"/>
      <c r="QWD350" s="182"/>
      <c r="QWE350" s="182"/>
      <c r="QWF350" s="182"/>
      <c r="QWG350" s="182"/>
      <c r="QWH350" s="182"/>
      <c r="QWI350" s="182"/>
      <c r="QWJ350" s="182"/>
      <c r="QWK350" s="182"/>
      <c r="QWL350" s="182"/>
      <c r="QWM350" s="182"/>
      <c r="QWN350" s="182"/>
      <c r="QWO350" s="182"/>
      <c r="QWP350" s="182"/>
      <c r="QWQ350" s="182"/>
      <c r="QWR350" s="182"/>
      <c r="QWS350" s="182"/>
      <c r="QWT350" s="182"/>
      <c r="QWU350" s="182"/>
      <c r="QWV350" s="182"/>
      <c r="QWW350" s="182"/>
      <c r="QWX350" s="182"/>
      <c r="QWY350" s="182"/>
      <c r="QWZ350" s="182"/>
      <c r="QXA350" s="182"/>
      <c r="QXB350" s="182"/>
      <c r="QXC350" s="182"/>
      <c r="QXD350" s="182"/>
      <c r="QXE350" s="182"/>
      <c r="QXF350" s="182"/>
      <c r="QXG350" s="182"/>
      <c r="QXH350" s="182"/>
      <c r="QXI350" s="182"/>
      <c r="QXJ350" s="182"/>
      <c r="QXK350" s="182"/>
      <c r="QXL350" s="182"/>
      <c r="QXM350" s="182"/>
      <c r="QXN350" s="182"/>
      <c r="QXO350" s="182"/>
      <c r="QXP350" s="182"/>
      <c r="QXQ350" s="182"/>
      <c r="QXR350" s="182"/>
      <c r="QXS350" s="182"/>
      <c r="QXT350" s="182"/>
      <c r="QXU350" s="182"/>
      <c r="QXV350" s="182"/>
      <c r="QXW350" s="182"/>
      <c r="QXX350" s="182"/>
      <c r="QXY350" s="182"/>
      <c r="QXZ350" s="182"/>
      <c r="QYA350" s="182"/>
      <c r="QYB350" s="182"/>
      <c r="QYC350" s="182"/>
      <c r="QYD350" s="182"/>
      <c r="QYE350" s="182"/>
      <c r="QYF350" s="182"/>
      <c r="QYG350" s="182"/>
      <c r="QYH350" s="182"/>
      <c r="QYI350" s="182"/>
      <c r="QYJ350" s="182"/>
      <c r="QYK350" s="182"/>
      <c r="QYL350" s="182"/>
      <c r="QYM350" s="182"/>
      <c r="QYN350" s="182"/>
      <c r="QYO350" s="182"/>
      <c r="QYP350" s="182"/>
      <c r="QYQ350" s="182"/>
      <c r="QYR350" s="182"/>
      <c r="QYS350" s="182"/>
      <c r="QYT350" s="182"/>
      <c r="QYU350" s="182"/>
      <c r="QYV350" s="182"/>
      <c r="QYW350" s="182"/>
      <c r="QYX350" s="182"/>
      <c r="QYY350" s="182"/>
      <c r="QYZ350" s="182"/>
      <c r="QZA350" s="182"/>
      <c r="QZB350" s="182"/>
      <c r="QZC350" s="182"/>
      <c r="QZD350" s="182"/>
      <c r="QZE350" s="182"/>
      <c r="QZF350" s="182"/>
      <c r="QZG350" s="182"/>
      <c r="QZH350" s="182"/>
      <c r="QZI350" s="182"/>
      <c r="QZJ350" s="182"/>
      <c r="QZK350" s="182"/>
      <c r="QZL350" s="182"/>
      <c r="QZM350" s="182"/>
      <c r="QZN350" s="182"/>
      <c r="QZO350" s="182"/>
      <c r="QZP350" s="182"/>
      <c r="QZQ350" s="182"/>
      <c r="QZR350" s="182"/>
      <c r="QZS350" s="182"/>
      <c r="QZT350" s="182"/>
      <c r="QZU350" s="182"/>
      <c r="QZV350" s="182"/>
      <c r="QZW350" s="182"/>
      <c r="QZX350" s="182"/>
      <c r="QZY350" s="182"/>
      <c r="QZZ350" s="182"/>
      <c r="RAA350" s="182"/>
      <c r="RAB350" s="182"/>
      <c r="RAC350" s="182"/>
      <c r="RAD350" s="182"/>
      <c r="RAE350" s="182"/>
      <c r="RAF350" s="182"/>
      <c r="RAG350" s="182"/>
      <c r="RAH350" s="182"/>
      <c r="RAI350" s="182"/>
      <c r="RAJ350" s="182"/>
      <c r="RAK350" s="182"/>
      <c r="RAL350" s="182"/>
      <c r="RAM350" s="182"/>
      <c r="RAN350" s="182"/>
      <c r="RAO350" s="182"/>
      <c r="RAP350" s="182"/>
      <c r="RAQ350" s="182"/>
      <c r="RAR350" s="182"/>
      <c r="RAS350" s="182"/>
      <c r="RAT350" s="182"/>
      <c r="RAU350" s="182"/>
      <c r="RAV350" s="182"/>
      <c r="RAW350" s="182"/>
      <c r="RAX350" s="182"/>
      <c r="RAY350" s="182"/>
      <c r="RAZ350" s="182"/>
      <c r="RBA350" s="182"/>
      <c r="RBB350" s="182"/>
      <c r="RBC350" s="182"/>
      <c r="RBD350" s="182"/>
      <c r="RBE350" s="182"/>
      <c r="RBF350" s="182"/>
      <c r="RBG350" s="182"/>
      <c r="RBH350" s="182"/>
      <c r="RBI350" s="182"/>
      <c r="RBJ350" s="182"/>
      <c r="RBK350" s="182"/>
      <c r="RBL350" s="182"/>
      <c r="RBM350" s="182"/>
      <c r="RBN350" s="182"/>
      <c r="RBO350" s="182"/>
      <c r="RBP350" s="182"/>
      <c r="RBQ350" s="182"/>
      <c r="RBR350" s="182"/>
      <c r="RBS350" s="182"/>
      <c r="RBT350" s="182"/>
      <c r="RBU350" s="182"/>
      <c r="RBV350" s="182"/>
      <c r="RBW350" s="182"/>
      <c r="RBX350" s="182"/>
      <c r="RBY350" s="182"/>
      <c r="RBZ350" s="182"/>
      <c r="RCA350" s="182"/>
      <c r="RCB350" s="182"/>
      <c r="RCC350" s="182"/>
      <c r="RCD350" s="182"/>
      <c r="RCE350" s="182"/>
      <c r="RCF350" s="182"/>
      <c r="RCG350" s="182"/>
      <c r="RCH350" s="182"/>
      <c r="RCI350" s="182"/>
      <c r="RCJ350" s="182"/>
      <c r="RCK350" s="182"/>
      <c r="RCL350" s="182"/>
      <c r="RCM350" s="182"/>
      <c r="RCN350" s="182"/>
      <c r="RCO350" s="182"/>
      <c r="RCP350" s="182"/>
      <c r="RCQ350" s="182"/>
      <c r="RCR350" s="182"/>
      <c r="RCS350" s="182"/>
      <c r="RCT350" s="182"/>
      <c r="RCU350" s="182"/>
      <c r="RCV350" s="182"/>
      <c r="RCW350" s="182"/>
      <c r="RCX350" s="182"/>
      <c r="RCY350" s="182"/>
      <c r="RCZ350" s="182"/>
      <c r="RDA350" s="182"/>
      <c r="RDB350" s="182"/>
      <c r="RDC350" s="182"/>
      <c r="RDD350" s="182"/>
      <c r="RDE350" s="182"/>
      <c r="RDF350" s="182"/>
      <c r="RDG350" s="182"/>
      <c r="RDH350" s="182"/>
      <c r="RDI350" s="182"/>
      <c r="RDJ350" s="182"/>
      <c r="RDK350" s="182"/>
      <c r="RDL350" s="182"/>
      <c r="RDM350" s="182"/>
      <c r="RDN350" s="182"/>
      <c r="RDO350" s="182"/>
      <c r="RDP350" s="182"/>
      <c r="RDQ350" s="182"/>
      <c r="RDR350" s="182"/>
      <c r="RDS350" s="182"/>
      <c r="RDT350" s="182"/>
      <c r="RDU350" s="182"/>
      <c r="RDV350" s="182"/>
      <c r="RDW350" s="182"/>
      <c r="RDX350" s="182"/>
      <c r="RDY350" s="182"/>
      <c r="RDZ350" s="182"/>
      <c r="REA350" s="182"/>
      <c r="REB350" s="182"/>
      <c r="REC350" s="182"/>
      <c r="RED350" s="182"/>
      <c r="REE350" s="182"/>
      <c r="REF350" s="182"/>
      <c r="REG350" s="182"/>
      <c r="REH350" s="182"/>
      <c r="REI350" s="182"/>
      <c r="REJ350" s="182"/>
      <c r="REK350" s="182"/>
      <c r="REL350" s="182"/>
      <c r="REM350" s="182"/>
      <c r="REN350" s="182"/>
      <c r="REO350" s="182"/>
      <c r="REP350" s="182"/>
      <c r="REQ350" s="182"/>
      <c r="RER350" s="182"/>
      <c r="RES350" s="182"/>
      <c r="RET350" s="182"/>
      <c r="REU350" s="182"/>
      <c r="REV350" s="182"/>
      <c r="REW350" s="182"/>
      <c r="REX350" s="182"/>
      <c r="REY350" s="182"/>
      <c r="REZ350" s="182"/>
      <c r="RFA350" s="182"/>
      <c r="RFB350" s="182"/>
      <c r="RFC350" s="182"/>
      <c r="RFD350" s="182"/>
      <c r="RFE350" s="182"/>
      <c r="RFF350" s="182"/>
      <c r="RFG350" s="182"/>
      <c r="RFH350" s="182"/>
      <c r="RFI350" s="182"/>
      <c r="RFJ350" s="182"/>
      <c r="RFK350" s="182"/>
      <c r="RFL350" s="182"/>
      <c r="RFM350" s="182"/>
      <c r="RFN350" s="182"/>
      <c r="RFO350" s="182"/>
      <c r="RFP350" s="182"/>
      <c r="RFQ350" s="182"/>
      <c r="RFR350" s="182"/>
      <c r="RFS350" s="182"/>
      <c r="RFT350" s="182"/>
      <c r="RFU350" s="182"/>
      <c r="RFV350" s="182"/>
      <c r="RFW350" s="182"/>
      <c r="RFX350" s="182"/>
      <c r="RFY350" s="182"/>
      <c r="RFZ350" s="182"/>
      <c r="RGA350" s="182"/>
      <c r="RGB350" s="182"/>
      <c r="RGC350" s="182"/>
      <c r="RGD350" s="182"/>
      <c r="RGE350" s="182"/>
      <c r="RGF350" s="182"/>
      <c r="RGG350" s="182"/>
      <c r="RGH350" s="182"/>
      <c r="RGI350" s="182"/>
      <c r="RGJ350" s="182"/>
      <c r="RGK350" s="182"/>
      <c r="RGL350" s="182"/>
      <c r="RGM350" s="182"/>
      <c r="RGN350" s="182"/>
      <c r="RGO350" s="182"/>
      <c r="RGP350" s="182"/>
      <c r="RGQ350" s="182"/>
      <c r="RGR350" s="182"/>
      <c r="RGS350" s="182"/>
      <c r="RGT350" s="182"/>
      <c r="RGU350" s="182"/>
      <c r="RGV350" s="182"/>
      <c r="RGW350" s="182"/>
      <c r="RGX350" s="182"/>
      <c r="RGY350" s="182"/>
      <c r="RGZ350" s="182"/>
      <c r="RHA350" s="182"/>
      <c r="RHB350" s="182"/>
      <c r="RHC350" s="182"/>
      <c r="RHD350" s="182"/>
      <c r="RHE350" s="182"/>
      <c r="RHF350" s="182"/>
      <c r="RHG350" s="182"/>
      <c r="RHH350" s="182"/>
      <c r="RHI350" s="182"/>
      <c r="RHJ350" s="182"/>
      <c r="RHK350" s="182"/>
      <c r="RHL350" s="182"/>
      <c r="RHM350" s="182"/>
      <c r="RHN350" s="182"/>
      <c r="RHO350" s="182"/>
      <c r="RHP350" s="182"/>
      <c r="RHQ350" s="182"/>
      <c r="RHR350" s="182"/>
      <c r="RHS350" s="182"/>
      <c r="RHT350" s="182"/>
      <c r="RHU350" s="182"/>
      <c r="RHV350" s="182"/>
      <c r="RHW350" s="182"/>
      <c r="RHX350" s="182"/>
      <c r="RHY350" s="182"/>
      <c r="RHZ350" s="182"/>
      <c r="RIA350" s="182"/>
      <c r="RIB350" s="182"/>
      <c r="RIC350" s="182"/>
      <c r="RID350" s="182"/>
      <c r="RIE350" s="182"/>
      <c r="RIF350" s="182"/>
      <c r="RIG350" s="182"/>
      <c r="RIH350" s="182"/>
      <c r="RII350" s="182"/>
      <c r="RIJ350" s="182"/>
      <c r="RIK350" s="182"/>
      <c r="RIL350" s="182"/>
      <c r="RIM350" s="182"/>
      <c r="RIN350" s="182"/>
      <c r="RIO350" s="182"/>
      <c r="RIP350" s="182"/>
      <c r="RIQ350" s="182"/>
      <c r="RIR350" s="182"/>
      <c r="RIS350" s="182"/>
      <c r="RIT350" s="182"/>
      <c r="RIU350" s="182"/>
      <c r="RIV350" s="182"/>
      <c r="RIW350" s="182"/>
      <c r="RIX350" s="182"/>
      <c r="RIY350" s="182"/>
      <c r="RIZ350" s="182"/>
      <c r="RJA350" s="182"/>
      <c r="RJB350" s="182"/>
      <c r="RJC350" s="182"/>
      <c r="RJD350" s="182"/>
      <c r="RJE350" s="182"/>
      <c r="RJF350" s="182"/>
      <c r="RJG350" s="182"/>
      <c r="RJH350" s="182"/>
      <c r="RJI350" s="182"/>
      <c r="RJJ350" s="182"/>
      <c r="RJK350" s="182"/>
      <c r="RJL350" s="182"/>
      <c r="RJM350" s="182"/>
      <c r="RJN350" s="182"/>
      <c r="RJO350" s="182"/>
      <c r="RJP350" s="182"/>
      <c r="RJQ350" s="182"/>
      <c r="RJR350" s="182"/>
      <c r="RJS350" s="182"/>
      <c r="RJT350" s="182"/>
      <c r="RJU350" s="182"/>
      <c r="RJV350" s="182"/>
      <c r="RJW350" s="182"/>
      <c r="RJX350" s="182"/>
      <c r="RJY350" s="182"/>
      <c r="RJZ350" s="182"/>
      <c r="RKA350" s="182"/>
      <c r="RKB350" s="182"/>
      <c r="RKC350" s="182"/>
      <c r="RKD350" s="182"/>
      <c r="RKE350" s="182"/>
      <c r="RKF350" s="182"/>
      <c r="RKG350" s="182"/>
      <c r="RKH350" s="182"/>
      <c r="RKI350" s="182"/>
      <c r="RKJ350" s="182"/>
      <c r="RKK350" s="182"/>
      <c r="RKL350" s="182"/>
      <c r="RKM350" s="182"/>
      <c r="RKN350" s="182"/>
      <c r="RKO350" s="182"/>
      <c r="RKP350" s="182"/>
      <c r="RKQ350" s="182"/>
      <c r="RKR350" s="182"/>
      <c r="RKS350" s="182"/>
      <c r="RKT350" s="182"/>
      <c r="RKU350" s="182"/>
      <c r="RKV350" s="182"/>
      <c r="RKW350" s="182"/>
      <c r="RKX350" s="182"/>
      <c r="RKY350" s="182"/>
      <c r="RKZ350" s="182"/>
      <c r="RLA350" s="182"/>
      <c r="RLB350" s="182"/>
      <c r="RLC350" s="182"/>
      <c r="RLD350" s="182"/>
      <c r="RLE350" s="182"/>
      <c r="RLF350" s="182"/>
      <c r="RLG350" s="182"/>
      <c r="RLH350" s="182"/>
      <c r="RLI350" s="182"/>
      <c r="RLJ350" s="182"/>
      <c r="RLK350" s="182"/>
      <c r="RLL350" s="182"/>
      <c r="RLM350" s="182"/>
      <c r="RLN350" s="182"/>
      <c r="RLO350" s="182"/>
      <c r="RLP350" s="182"/>
      <c r="RLQ350" s="182"/>
      <c r="RLR350" s="182"/>
      <c r="RLS350" s="182"/>
      <c r="RLT350" s="182"/>
      <c r="RLU350" s="182"/>
      <c r="RLV350" s="182"/>
      <c r="RLW350" s="182"/>
      <c r="RLX350" s="182"/>
      <c r="RLY350" s="182"/>
      <c r="RLZ350" s="182"/>
      <c r="RMA350" s="182"/>
      <c r="RMB350" s="182"/>
      <c r="RMC350" s="182"/>
      <c r="RMD350" s="182"/>
      <c r="RME350" s="182"/>
      <c r="RMF350" s="182"/>
      <c r="RMG350" s="182"/>
      <c r="RMH350" s="182"/>
      <c r="RMI350" s="182"/>
      <c r="RMJ350" s="182"/>
      <c r="RMK350" s="182"/>
      <c r="RML350" s="182"/>
      <c r="RMM350" s="182"/>
      <c r="RMN350" s="182"/>
      <c r="RMO350" s="182"/>
      <c r="RMP350" s="182"/>
      <c r="RMQ350" s="182"/>
      <c r="RMR350" s="182"/>
      <c r="RMS350" s="182"/>
      <c r="RMT350" s="182"/>
      <c r="RMU350" s="182"/>
      <c r="RMV350" s="182"/>
      <c r="RMW350" s="182"/>
      <c r="RMX350" s="182"/>
      <c r="RMY350" s="182"/>
      <c r="RMZ350" s="182"/>
      <c r="RNA350" s="182"/>
      <c r="RNB350" s="182"/>
      <c r="RNC350" s="182"/>
      <c r="RND350" s="182"/>
      <c r="RNE350" s="182"/>
      <c r="RNF350" s="182"/>
      <c r="RNG350" s="182"/>
      <c r="RNH350" s="182"/>
      <c r="RNI350" s="182"/>
      <c r="RNJ350" s="182"/>
      <c r="RNK350" s="182"/>
      <c r="RNL350" s="182"/>
      <c r="RNM350" s="182"/>
      <c r="RNN350" s="182"/>
      <c r="RNO350" s="182"/>
      <c r="RNP350" s="182"/>
      <c r="RNQ350" s="182"/>
      <c r="RNR350" s="182"/>
      <c r="RNS350" s="182"/>
      <c r="RNT350" s="182"/>
      <c r="RNU350" s="182"/>
      <c r="RNV350" s="182"/>
      <c r="RNW350" s="182"/>
      <c r="RNX350" s="182"/>
      <c r="RNY350" s="182"/>
      <c r="RNZ350" s="182"/>
      <c r="ROA350" s="182"/>
      <c r="ROB350" s="182"/>
      <c r="ROC350" s="182"/>
      <c r="ROD350" s="182"/>
      <c r="ROE350" s="182"/>
      <c r="ROF350" s="182"/>
      <c r="ROG350" s="182"/>
      <c r="ROH350" s="182"/>
      <c r="ROI350" s="182"/>
      <c r="ROJ350" s="182"/>
      <c r="ROK350" s="182"/>
      <c r="ROL350" s="182"/>
      <c r="ROM350" s="182"/>
      <c r="RON350" s="182"/>
      <c r="ROO350" s="182"/>
      <c r="ROP350" s="182"/>
      <c r="ROQ350" s="182"/>
      <c r="ROR350" s="182"/>
      <c r="ROS350" s="182"/>
      <c r="ROT350" s="182"/>
      <c r="ROU350" s="182"/>
      <c r="ROV350" s="182"/>
      <c r="ROW350" s="182"/>
      <c r="ROX350" s="182"/>
      <c r="ROY350" s="182"/>
      <c r="ROZ350" s="182"/>
      <c r="RPA350" s="182"/>
      <c r="RPB350" s="182"/>
      <c r="RPC350" s="182"/>
      <c r="RPD350" s="182"/>
      <c r="RPE350" s="182"/>
      <c r="RPF350" s="182"/>
      <c r="RPG350" s="182"/>
      <c r="RPH350" s="182"/>
      <c r="RPI350" s="182"/>
      <c r="RPJ350" s="182"/>
      <c r="RPK350" s="182"/>
      <c r="RPL350" s="182"/>
      <c r="RPM350" s="182"/>
      <c r="RPN350" s="182"/>
      <c r="RPO350" s="182"/>
      <c r="RPP350" s="182"/>
      <c r="RPQ350" s="182"/>
      <c r="RPR350" s="182"/>
      <c r="RPS350" s="182"/>
      <c r="RPT350" s="182"/>
      <c r="RPU350" s="182"/>
      <c r="RPV350" s="182"/>
      <c r="RPW350" s="182"/>
      <c r="RPX350" s="182"/>
      <c r="RPY350" s="182"/>
      <c r="RPZ350" s="182"/>
      <c r="RQA350" s="182"/>
      <c r="RQB350" s="182"/>
      <c r="RQC350" s="182"/>
      <c r="RQD350" s="182"/>
      <c r="RQE350" s="182"/>
      <c r="RQF350" s="182"/>
      <c r="RQG350" s="182"/>
      <c r="RQH350" s="182"/>
      <c r="RQI350" s="182"/>
      <c r="RQJ350" s="182"/>
      <c r="RQK350" s="182"/>
      <c r="RQL350" s="182"/>
      <c r="RQM350" s="182"/>
      <c r="RQN350" s="182"/>
      <c r="RQO350" s="182"/>
      <c r="RQP350" s="182"/>
      <c r="RQQ350" s="182"/>
      <c r="RQR350" s="182"/>
      <c r="RQS350" s="182"/>
      <c r="RQT350" s="182"/>
      <c r="RQU350" s="182"/>
      <c r="RQV350" s="182"/>
      <c r="RQW350" s="182"/>
      <c r="RQX350" s="182"/>
      <c r="RQY350" s="182"/>
      <c r="RQZ350" s="182"/>
      <c r="RRA350" s="182"/>
      <c r="RRB350" s="182"/>
      <c r="RRC350" s="182"/>
      <c r="RRD350" s="182"/>
      <c r="RRE350" s="182"/>
      <c r="RRF350" s="182"/>
      <c r="RRG350" s="182"/>
      <c r="RRH350" s="182"/>
      <c r="RRI350" s="182"/>
      <c r="RRJ350" s="182"/>
      <c r="RRK350" s="182"/>
      <c r="RRL350" s="182"/>
      <c r="RRM350" s="182"/>
      <c r="RRN350" s="182"/>
      <c r="RRO350" s="182"/>
      <c r="RRP350" s="182"/>
      <c r="RRQ350" s="182"/>
      <c r="RRR350" s="182"/>
      <c r="RRS350" s="182"/>
      <c r="RRT350" s="182"/>
      <c r="RRU350" s="182"/>
      <c r="RRV350" s="182"/>
      <c r="RRW350" s="182"/>
      <c r="RRX350" s="182"/>
      <c r="RRY350" s="182"/>
      <c r="RRZ350" s="182"/>
      <c r="RSA350" s="182"/>
      <c r="RSB350" s="182"/>
      <c r="RSC350" s="182"/>
      <c r="RSD350" s="182"/>
      <c r="RSE350" s="182"/>
      <c r="RSF350" s="182"/>
      <c r="RSG350" s="182"/>
      <c r="RSH350" s="182"/>
      <c r="RSI350" s="182"/>
      <c r="RSJ350" s="182"/>
      <c r="RSK350" s="182"/>
      <c r="RSL350" s="182"/>
      <c r="RSM350" s="182"/>
      <c r="RSN350" s="182"/>
      <c r="RSO350" s="182"/>
      <c r="RSP350" s="182"/>
      <c r="RSQ350" s="182"/>
      <c r="RSR350" s="182"/>
      <c r="RSS350" s="182"/>
      <c r="RST350" s="182"/>
      <c r="RSU350" s="182"/>
      <c r="RSV350" s="182"/>
      <c r="RSW350" s="182"/>
      <c r="RSX350" s="182"/>
      <c r="RSY350" s="182"/>
      <c r="RSZ350" s="182"/>
      <c r="RTA350" s="182"/>
      <c r="RTB350" s="182"/>
      <c r="RTC350" s="182"/>
      <c r="RTD350" s="182"/>
      <c r="RTE350" s="182"/>
      <c r="RTF350" s="182"/>
      <c r="RTG350" s="182"/>
      <c r="RTH350" s="182"/>
      <c r="RTI350" s="182"/>
      <c r="RTJ350" s="182"/>
      <c r="RTK350" s="182"/>
      <c r="RTL350" s="182"/>
      <c r="RTM350" s="182"/>
      <c r="RTN350" s="182"/>
      <c r="RTO350" s="182"/>
      <c r="RTP350" s="182"/>
      <c r="RTQ350" s="182"/>
      <c r="RTR350" s="182"/>
      <c r="RTS350" s="182"/>
      <c r="RTT350" s="182"/>
      <c r="RTU350" s="182"/>
      <c r="RTV350" s="182"/>
      <c r="RTW350" s="182"/>
      <c r="RTX350" s="182"/>
      <c r="RTY350" s="182"/>
      <c r="RTZ350" s="182"/>
      <c r="RUA350" s="182"/>
      <c r="RUB350" s="182"/>
      <c r="RUC350" s="182"/>
      <c r="RUD350" s="182"/>
      <c r="RUE350" s="182"/>
      <c r="RUF350" s="182"/>
      <c r="RUG350" s="182"/>
      <c r="RUH350" s="182"/>
      <c r="RUI350" s="182"/>
      <c r="RUJ350" s="182"/>
      <c r="RUK350" s="182"/>
      <c r="RUL350" s="182"/>
      <c r="RUM350" s="182"/>
      <c r="RUN350" s="182"/>
      <c r="RUO350" s="182"/>
      <c r="RUP350" s="182"/>
      <c r="RUQ350" s="182"/>
      <c r="RUR350" s="182"/>
      <c r="RUS350" s="182"/>
      <c r="RUT350" s="182"/>
      <c r="RUU350" s="182"/>
      <c r="RUV350" s="182"/>
      <c r="RUW350" s="182"/>
      <c r="RUX350" s="182"/>
      <c r="RUY350" s="182"/>
      <c r="RUZ350" s="182"/>
      <c r="RVA350" s="182"/>
      <c r="RVB350" s="182"/>
      <c r="RVC350" s="182"/>
      <c r="RVD350" s="182"/>
      <c r="RVE350" s="182"/>
      <c r="RVF350" s="182"/>
      <c r="RVG350" s="182"/>
      <c r="RVH350" s="182"/>
      <c r="RVI350" s="182"/>
      <c r="RVJ350" s="182"/>
      <c r="RVK350" s="182"/>
      <c r="RVL350" s="182"/>
      <c r="RVM350" s="182"/>
      <c r="RVN350" s="182"/>
      <c r="RVO350" s="182"/>
      <c r="RVP350" s="182"/>
      <c r="RVQ350" s="182"/>
      <c r="RVR350" s="182"/>
      <c r="RVS350" s="182"/>
      <c r="RVT350" s="182"/>
      <c r="RVU350" s="182"/>
      <c r="RVV350" s="182"/>
      <c r="RVW350" s="182"/>
      <c r="RVX350" s="182"/>
      <c r="RVY350" s="182"/>
      <c r="RVZ350" s="182"/>
      <c r="RWA350" s="182"/>
      <c r="RWB350" s="182"/>
      <c r="RWC350" s="182"/>
      <c r="RWD350" s="182"/>
      <c r="RWE350" s="182"/>
      <c r="RWF350" s="182"/>
      <c r="RWG350" s="182"/>
      <c r="RWH350" s="182"/>
      <c r="RWI350" s="182"/>
      <c r="RWJ350" s="182"/>
      <c r="RWK350" s="182"/>
      <c r="RWL350" s="182"/>
      <c r="RWM350" s="182"/>
      <c r="RWN350" s="182"/>
      <c r="RWO350" s="182"/>
      <c r="RWP350" s="182"/>
      <c r="RWQ350" s="182"/>
      <c r="RWR350" s="182"/>
      <c r="RWS350" s="182"/>
      <c r="RWT350" s="182"/>
      <c r="RWU350" s="182"/>
      <c r="RWV350" s="182"/>
      <c r="RWW350" s="182"/>
      <c r="RWX350" s="182"/>
      <c r="RWY350" s="182"/>
      <c r="RWZ350" s="182"/>
      <c r="RXA350" s="182"/>
      <c r="RXB350" s="182"/>
      <c r="RXC350" s="182"/>
      <c r="RXD350" s="182"/>
      <c r="RXE350" s="182"/>
      <c r="RXF350" s="182"/>
      <c r="RXG350" s="182"/>
      <c r="RXH350" s="182"/>
      <c r="RXI350" s="182"/>
      <c r="RXJ350" s="182"/>
      <c r="RXK350" s="182"/>
      <c r="RXL350" s="182"/>
      <c r="RXM350" s="182"/>
      <c r="RXN350" s="182"/>
      <c r="RXO350" s="182"/>
      <c r="RXP350" s="182"/>
      <c r="RXQ350" s="182"/>
      <c r="RXR350" s="182"/>
      <c r="RXS350" s="182"/>
      <c r="RXT350" s="182"/>
      <c r="RXU350" s="182"/>
      <c r="RXV350" s="182"/>
      <c r="RXW350" s="182"/>
      <c r="RXX350" s="182"/>
      <c r="RXY350" s="182"/>
      <c r="RXZ350" s="182"/>
      <c r="RYA350" s="182"/>
      <c r="RYB350" s="182"/>
      <c r="RYC350" s="182"/>
      <c r="RYD350" s="182"/>
      <c r="RYE350" s="182"/>
      <c r="RYF350" s="182"/>
      <c r="RYG350" s="182"/>
      <c r="RYH350" s="182"/>
      <c r="RYI350" s="182"/>
      <c r="RYJ350" s="182"/>
      <c r="RYK350" s="182"/>
      <c r="RYL350" s="182"/>
      <c r="RYM350" s="182"/>
      <c r="RYN350" s="182"/>
      <c r="RYO350" s="182"/>
      <c r="RYP350" s="182"/>
      <c r="RYQ350" s="182"/>
      <c r="RYR350" s="182"/>
      <c r="RYS350" s="182"/>
      <c r="RYT350" s="182"/>
      <c r="RYU350" s="182"/>
      <c r="RYV350" s="182"/>
      <c r="RYW350" s="182"/>
      <c r="RYX350" s="182"/>
      <c r="RYY350" s="182"/>
      <c r="RYZ350" s="182"/>
      <c r="RZA350" s="182"/>
      <c r="RZB350" s="182"/>
      <c r="RZC350" s="182"/>
      <c r="RZD350" s="182"/>
      <c r="RZE350" s="182"/>
      <c r="RZF350" s="182"/>
      <c r="RZG350" s="182"/>
      <c r="RZH350" s="182"/>
      <c r="RZI350" s="182"/>
      <c r="RZJ350" s="182"/>
      <c r="RZK350" s="182"/>
      <c r="RZL350" s="182"/>
      <c r="RZM350" s="182"/>
      <c r="RZN350" s="182"/>
      <c r="RZO350" s="182"/>
      <c r="RZP350" s="182"/>
      <c r="RZQ350" s="182"/>
      <c r="RZR350" s="182"/>
      <c r="RZS350" s="182"/>
      <c r="RZT350" s="182"/>
      <c r="RZU350" s="182"/>
      <c r="RZV350" s="182"/>
      <c r="RZW350" s="182"/>
      <c r="RZX350" s="182"/>
      <c r="RZY350" s="182"/>
      <c r="RZZ350" s="182"/>
      <c r="SAA350" s="182"/>
      <c r="SAB350" s="182"/>
      <c r="SAC350" s="182"/>
      <c r="SAD350" s="182"/>
      <c r="SAE350" s="182"/>
      <c r="SAF350" s="182"/>
      <c r="SAG350" s="182"/>
      <c r="SAH350" s="182"/>
      <c r="SAI350" s="182"/>
      <c r="SAJ350" s="182"/>
      <c r="SAK350" s="182"/>
      <c r="SAL350" s="182"/>
      <c r="SAM350" s="182"/>
      <c r="SAN350" s="182"/>
      <c r="SAO350" s="182"/>
      <c r="SAP350" s="182"/>
      <c r="SAQ350" s="182"/>
      <c r="SAR350" s="182"/>
      <c r="SAS350" s="182"/>
      <c r="SAT350" s="182"/>
      <c r="SAU350" s="182"/>
      <c r="SAV350" s="182"/>
      <c r="SAW350" s="182"/>
      <c r="SAX350" s="182"/>
      <c r="SAY350" s="182"/>
      <c r="SAZ350" s="182"/>
      <c r="SBA350" s="182"/>
      <c r="SBB350" s="182"/>
      <c r="SBC350" s="182"/>
      <c r="SBD350" s="182"/>
      <c r="SBE350" s="182"/>
      <c r="SBF350" s="182"/>
      <c r="SBG350" s="182"/>
      <c r="SBH350" s="182"/>
      <c r="SBI350" s="182"/>
      <c r="SBJ350" s="182"/>
      <c r="SBK350" s="182"/>
      <c r="SBL350" s="182"/>
      <c r="SBM350" s="182"/>
      <c r="SBN350" s="182"/>
      <c r="SBO350" s="182"/>
      <c r="SBP350" s="182"/>
      <c r="SBQ350" s="182"/>
      <c r="SBR350" s="182"/>
      <c r="SBS350" s="182"/>
      <c r="SBT350" s="182"/>
      <c r="SBU350" s="182"/>
      <c r="SBV350" s="182"/>
      <c r="SBW350" s="182"/>
      <c r="SBX350" s="182"/>
      <c r="SBY350" s="182"/>
      <c r="SBZ350" s="182"/>
      <c r="SCA350" s="182"/>
      <c r="SCB350" s="182"/>
      <c r="SCC350" s="182"/>
      <c r="SCD350" s="182"/>
      <c r="SCE350" s="182"/>
      <c r="SCF350" s="182"/>
      <c r="SCG350" s="182"/>
      <c r="SCH350" s="182"/>
      <c r="SCI350" s="182"/>
      <c r="SCJ350" s="182"/>
      <c r="SCK350" s="182"/>
      <c r="SCL350" s="182"/>
      <c r="SCM350" s="182"/>
      <c r="SCN350" s="182"/>
      <c r="SCO350" s="182"/>
      <c r="SCP350" s="182"/>
      <c r="SCQ350" s="182"/>
      <c r="SCR350" s="182"/>
      <c r="SCS350" s="182"/>
      <c r="SCT350" s="182"/>
      <c r="SCU350" s="182"/>
      <c r="SCV350" s="182"/>
      <c r="SCW350" s="182"/>
      <c r="SCX350" s="182"/>
      <c r="SCY350" s="182"/>
      <c r="SCZ350" s="182"/>
      <c r="SDA350" s="182"/>
      <c r="SDB350" s="182"/>
      <c r="SDC350" s="182"/>
      <c r="SDD350" s="182"/>
      <c r="SDE350" s="182"/>
      <c r="SDF350" s="182"/>
      <c r="SDG350" s="182"/>
      <c r="SDH350" s="182"/>
      <c r="SDI350" s="182"/>
      <c r="SDJ350" s="182"/>
      <c r="SDK350" s="182"/>
      <c r="SDL350" s="182"/>
      <c r="SDM350" s="182"/>
      <c r="SDN350" s="182"/>
      <c r="SDO350" s="182"/>
      <c r="SDP350" s="182"/>
      <c r="SDQ350" s="182"/>
      <c r="SDR350" s="182"/>
      <c r="SDS350" s="182"/>
      <c r="SDT350" s="182"/>
      <c r="SDU350" s="182"/>
      <c r="SDV350" s="182"/>
      <c r="SDW350" s="182"/>
      <c r="SDX350" s="182"/>
      <c r="SDY350" s="182"/>
      <c r="SDZ350" s="182"/>
      <c r="SEA350" s="182"/>
      <c r="SEB350" s="182"/>
      <c r="SEC350" s="182"/>
      <c r="SED350" s="182"/>
      <c r="SEE350" s="182"/>
      <c r="SEF350" s="182"/>
      <c r="SEG350" s="182"/>
      <c r="SEH350" s="182"/>
      <c r="SEI350" s="182"/>
      <c r="SEJ350" s="182"/>
      <c r="SEK350" s="182"/>
      <c r="SEL350" s="182"/>
      <c r="SEM350" s="182"/>
      <c r="SEN350" s="182"/>
      <c r="SEO350" s="182"/>
      <c r="SEP350" s="182"/>
      <c r="SEQ350" s="182"/>
      <c r="SER350" s="182"/>
      <c r="SES350" s="182"/>
      <c r="SET350" s="182"/>
      <c r="SEU350" s="182"/>
      <c r="SEV350" s="182"/>
      <c r="SEW350" s="182"/>
      <c r="SEX350" s="182"/>
      <c r="SEY350" s="182"/>
      <c r="SEZ350" s="182"/>
      <c r="SFA350" s="182"/>
      <c r="SFB350" s="182"/>
      <c r="SFC350" s="182"/>
      <c r="SFD350" s="182"/>
      <c r="SFE350" s="182"/>
      <c r="SFF350" s="182"/>
      <c r="SFG350" s="182"/>
      <c r="SFH350" s="182"/>
      <c r="SFI350" s="182"/>
      <c r="SFJ350" s="182"/>
      <c r="SFK350" s="182"/>
      <c r="SFL350" s="182"/>
      <c r="SFM350" s="182"/>
      <c r="SFN350" s="182"/>
      <c r="SFO350" s="182"/>
      <c r="SFP350" s="182"/>
      <c r="SFQ350" s="182"/>
      <c r="SFR350" s="182"/>
      <c r="SFS350" s="182"/>
      <c r="SFT350" s="182"/>
      <c r="SFU350" s="182"/>
      <c r="SFV350" s="182"/>
      <c r="SFW350" s="182"/>
      <c r="SFX350" s="182"/>
      <c r="SFY350" s="182"/>
      <c r="SFZ350" s="182"/>
      <c r="SGA350" s="182"/>
      <c r="SGB350" s="182"/>
      <c r="SGC350" s="182"/>
      <c r="SGD350" s="182"/>
      <c r="SGE350" s="182"/>
      <c r="SGF350" s="182"/>
      <c r="SGG350" s="182"/>
      <c r="SGH350" s="182"/>
      <c r="SGI350" s="182"/>
      <c r="SGJ350" s="182"/>
      <c r="SGK350" s="182"/>
      <c r="SGL350" s="182"/>
      <c r="SGM350" s="182"/>
      <c r="SGN350" s="182"/>
      <c r="SGO350" s="182"/>
      <c r="SGP350" s="182"/>
      <c r="SGQ350" s="182"/>
      <c r="SGR350" s="182"/>
      <c r="SGS350" s="182"/>
      <c r="SGT350" s="182"/>
      <c r="SGU350" s="182"/>
      <c r="SGV350" s="182"/>
      <c r="SGW350" s="182"/>
      <c r="SGX350" s="182"/>
      <c r="SGY350" s="182"/>
      <c r="SGZ350" s="182"/>
      <c r="SHA350" s="182"/>
      <c r="SHB350" s="182"/>
      <c r="SHC350" s="182"/>
      <c r="SHD350" s="182"/>
      <c r="SHE350" s="182"/>
      <c r="SHF350" s="182"/>
      <c r="SHG350" s="182"/>
      <c r="SHH350" s="182"/>
      <c r="SHI350" s="182"/>
      <c r="SHJ350" s="182"/>
      <c r="SHK350" s="182"/>
      <c r="SHL350" s="182"/>
      <c r="SHM350" s="182"/>
      <c r="SHN350" s="182"/>
      <c r="SHO350" s="182"/>
      <c r="SHP350" s="182"/>
      <c r="SHQ350" s="182"/>
      <c r="SHR350" s="182"/>
      <c r="SHS350" s="182"/>
      <c r="SHT350" s="182"/>
      <c r="SHU350" s="182"/>
      <c r="SHV350" s="182"/>
      <c r="SHW350" s="182"/>
      <c r="SHX350" s="182"/>
      <c r="SHY350" s="182"/>
      <c r="SHZ350" s="182"/>
      <c r="SIA350" s="182"/>
      <c r="SIB350" s="182"/>
      <c r="SIC350" s="182"/>
      <c r="SID350" s="182"/>
      <c r="SIE350" s="182"/>
      <c r="SIF350" s="182"/>
      <c r="SIG350" s="182"/>
      <c r="SIH350" s="182"/>
      <c r="SII350" s="182"/>
      <c r="SIJ350" s="182"/>
      <c r="SIK350" s="182"/>
      <c r="SIL350" s="182"/>
      <c r="SIM350" s="182"/>
      <c r="SIN350" s="182"/>
      <c r="SIO350" s="182"/>
      <c r="SIP350" s="182"/>
      <c r="SIQ350" s="182"/>
      <c r="SIR350" s="182"/>
      <c r="SIS350" s="182"/>
      <c r="SIT350" s="182"/>
      <c r="SIU350" s="182"/>
      <c r="SIV350" s="182"/>
      <c r="SIW350" s="182"/>
      <c r="SIX350" s="182"/>
      <c r="SIY350" s="182"/>
      <c r="SIZ350" s="182"/>
      <c r="SJA350" s="182"/>
      <c r="SJB350" s="182"/>
      <c r="SJC350" s="182"/>
      <c r="SJD350" s="182"/>
      <c r="SJE350" s="182"/>
      <c r="SJF350" s="182"/>
      <c r="SJG350" s="182"/>
      <c r="SJH350" s="182"/>
      <c r="SJI350" s="182"/>
      <c r="SJJ350" s="182"/>
      <c r="SJK350" s="182"/>
      <c r="SJL350" s="182"/>
      <c r="SJM350" s="182"/>
      <c r="SJN350" s="182"/>
      <c r="SJO350" s="182"/>
      <c r="SJP350" s="182"/>
      <c r="SJQ350" s="182"/>
      <c r="SJR350" s="182"/>
      <c r="SJS350" s="182"/>
      <c r="SJT350" s="182"/>
      <c r="SJU350" s="182"/>
      <c r="SJV350" s="182"/>
      <c r="SJW350" s="182"/>
      <c r="SJX350" s="182"/>
      <c r="SJY350" s="182"/>
      <c r="SJZ350" s="182"/>
      <c r="SKA350" s="182"/>
      <c r="SKB350" s="182"/>
      <c r="SKC350" s="182"/>
      <c r="SKD350" s="182"/>
      <c r="SKE350" s="182"/>
      <c r="SKF350" s="182"/>
      <c r="SKG350" s="182"/>
      <c r="SKH350" s="182"/>
      <c r="SKI350" s="182"/>
      <c r="SKJ350" s="182"/>
      <c r="SKK350" s="182"/>
      <c r="SKL350" s="182"/>
      <c r="SKM350" s="182"/>
      <c r="SKN350" s="182"/>
      <c r="SKO350" s="182"/>
      <c r="SKP350" s="182"/>
      <c r="SKQ350" s="182"/>
      <c r="SKR350" s="182"/>
      <c r="SKS350" s="182"/>
      <c r="SKT350" s="182"/>
      <c r="SKU350" s="182"/>
      <c r="SKV350" s="182"/>
      <c r="SKW350" s="182"/>
      <c r="SKX350" s="182"/>
      <c r="SKY350" s="182"/>
      <c r="SKZ350" s="182"/>
      <c r="SLA350" s="182"/>
      <c r="SLB350" s="182"/>
      <c r="SLC350" s="182"/>
      <c r="SLD350" s="182"/>
      <c r="SLE350" s="182"/>
      <c r="SLF350" s="182"/>
      <c r="SLG350" s="182"/>
      <c r="SLH350" s="182"/>
      <c r="SLI350" s="182"/>
      <c r="SLJ350" s="182"/>
      <c r="SLK350" s="182"/>
      <c r="SLL350" s="182"/>
      <c r="SLM350" s="182"/>
      <c r="SLN350" s="182"/>
      <c r="SLO350" s="182"/>
      <c r="SLP350" s="182"/>
      <c r="SLQ350" s="182"/>
      <c r="SLR350" s="182"/>
      <c r="SLS350" s="182"/>
      <c r="SLT350" s="182"/>
      <c r="SLU350" s="182"/>
      <c r="SLV350" s="182"/>
      <c r="SLW350" s="182"/>
      <c r="SLX350" s="182"/>
      <c r="SLY350" s="182"/>
      <c r="SLZ350" s="182"/>
      <c r="SMA350" s="182"/>
      <c r="SMB350" s="182"/>
      <c r="SMC350" s="182"/>
      <c r="SMD350" s="182"/>
      <c r="SME350" s="182"/>
      <c r="SMF350" s="182"/>
      <c r="SMG350" s="182"/>
      <c r="SMH350" s="182"/>
      <c r="SMI350" s="182"/>
      <c r="SMJ350" s="182"/>
      <c r="SMK350" s="182"/>
      <c r="SML350" s="182"/>
      <c r="SMM350" s="182"/>
      <c r="SMN350" s="182"/>
      <c r="SMO350" s="182"/>
      <c r="SMP350" s="182"/>
      <c r="SMQ350" s="182"/>
      <c r="SMR350" s="182"/>
      <c r="SMS350" s="182"/>
      <c r="SMT350" s="182"/>
      <c r="SMU350" s="182"/>
      <c r="SMV350" s="182"/>
      <c r="SMW350" s="182"/>
      <c r="SMX350" s="182"/>
      <c r="SMY350" s="182"/>
      <c r="SMZ350" s="182"/>
      <c r="SNA350" s="182"/>
      <c r="SNB350" s="182"/>
      <c r="SNC350" s="182"/>
      <c r="SND350" s="182"/>
      <c r="SNE350" s="182"/>
      <c r="SNF350" s="182"/>
      <c r="SNG350" s="182"/>
      <c r="SNH350" s="182"/>
      <c r="SNI350" s="182"/>
      <c r="SNJ350" s="182"/>
      <c r="SNK350" s="182"/>
      <c r="SNL350" s="182"/>
      <c r="SNM350" s="182"/>
      <c r="SNN350" s="182"/>
      <c r="SNO350" s="182"/>
      <c r="SNP350" s="182"/>
      <c r="SNQ350" s="182"/>
      <c r="SNR350" s="182"/>
      <c r="SNS350" s="182"/>
      <c r="SNT350" s="182"/>
      <c r="SNU350" s="182"/>
      <c r="SNV350" s="182"/>
      <c r="SNW350" s="182"/>
      <c r="SNX350" s="182"/>
      <c r="SNY350" s="182"/>
      <c r="SNZ350" s="182"/>
      <c r="SOA350" s="182"/>
      <c r="SOB350" s="182"/>
      <c r="SOC350" s="182"/>
      <c r="SOD350" s="182"/>
      <c r="SOE350" s="182"/>
      <c r="SOF350" s="182"/>
      <c r="SOG350" s="182"/>
      <c r="SOH350" s="182"/>
      <c r="SOI350" s="182"/>
      <c r="SOJ350" s="182"/>
      <c r="SOK350" s="182"/>
      <c r="SOL350" s="182"/>
      <c r="SOM350" s="182"/>
      <c r="SON350" s="182"/>
      <c r="SOO350" s="182"/>
      <c r="SOP350" s="182"/>
      <c r="SOQ350" s="182"/>
      <c r="SOR350" s="182"/>
      <c r="SOS350" s="182"/>
      <c r="SOT350" s="182"/>
      <c r="SOU350" s="182"/>
      <c r="SOV350" s="182"/>
      <c r="SOW350" s="182"/>
      <c r="SOX350" s="182"/>
      <c r="SOY350" s="182"/>
      <c r="SOZ350" s="182"/>
      <c r="SPA350" s="182"/>
      <c r="SPB350" s="182"/>
      <c r="SPC350" s="182"/>
      <c r="SPD350" s="182"/>
      <c r="SPE350" s="182"/>
      <c r="SPF350" s="182"/>
      <c r="SPG350" s="182"/>
      <c r="SPH350" s="182"/>
      <c r="SPI350" s="182"/>
      <c r="SPJ350" s="182"/>
      <c r="SPK350" s="182"/>
      <c r="SPL350" s="182"/>
      <c r="SPM350" s="182"/>
      <c r="SPN350" s="182"/>
      <c r="SPO350" s="182"/>
      <c r="SPP350" s="182"/>
      <c r="SPQ350" s="182"/>
      <c r="SPR350" s="182"/>
      <c r="SPS350" s="182"/>
      <c r="SPT350" s="182"/>
      <c r="SPU350" s="182"/>
      <c r="SPV350" s="182"/>
      <c r="SPW350" s="182"/>
      <c r="SPX350" s="182"/>
      <c r="SPY350" s="182"/>
      <c r="SPZ350" s="182"/>
      <c r="SQA350" s="182"/>
      <c r="SQB350" s="182"/>
      <c r="SQC350" s="182"/>
      <c r="SQD350" s="182"/>
      <c r="SQE350" s="182"/>
      <c r="SQF350" s="182"/>
      <c r="SQG350" s="182"/>
      <c r="SQH350" s="182"/>
      <c r="SQI350" s="182"/>
      <c r="SQJ350" s="182"/>
      <c r="SQK350" s="182"/>
      <c r="SQL350" s="182"/>
      <c r="SQM350" s="182"/>
      <c r="SQN350" s="182"/>
      <c r="SQO350" s="182"/>
      <c r="SQP350" s="182"/>
      <c r="SQQ350" s="182"/>
      <c r="SQR350" s="182"/>
      <c r="SQS350" s="182"/>
      <c r="SQT350" s="182"/>
      <c r="SQU350" s="182"/>
      <c r="SQV350" s="182"/>
      <c r="SQW350" s="182"/>
      <c r="SQX350" s="182"/>
      <c r="SQY350" s="182"/>
      <c r="SQZ350" s="182"/>
      <c r="SRA350" s="182"/>
      <c r="SRB350" s="182"/>
      <c r="SRC350" s="182"/>
      <c r="SRD350" s="182"/>
      <c r="SRE350" s="182"/>
      <c r="SRF350" s="182"/>
      <c r="SRG350" s="182"/>
      <c r="SRH350" s="182"/>
      <c r="SRI350" s="182"/>
      <c r="SRJ350" s="182"/>
      <c r="SRK350" s="182"/>
      <c r="SRL350" s="182"/>
      <c r="SRM350" s="182"/>
      <c r="SRN350" s="182"/>
      <c r="SRO350" s="182"/>
      <c r="SRP350" s="182"/>
      <c r="SRQ350" s="182"/>
      <c r="SRR350" s="182"/>
      <c r="SRS350" s="182"/>
      <c r="SRT350" s="182"/>
      <c r="SRU350" s="182"/>
      <c r="SRV350" s="182"/>
      <c r="SRW350" s="182"/>
      <c r="SRX350" s="182"/>
      <c r="SRY350" s="182"/>
      <c r="SRZ350" s="182"/>
      <c r="SSA350" s="182"/>
      <c r="SSB350" s="182"/>
      <c r="SSC350" s="182"/>
      <c r="SSD350" s="182"/>
      <c r="SSE350" s="182"/>
      <c r="SSF350" s="182"/>
      <c r="SSG350" s="182"/>
      <c r="SSH350" s="182"/>
      <c r="SSI350" s="182"/>
      <c r="SSJ350" s="182"/>
      <c r="SSK350" s="182"/>
      <c r="SSL350" s="182"/>
      <c r="SSM350" s="182"/>
      <c r="SSN350" s="182"/>
      <c r="SSO350" s="182"/>
      <c r="SSP350" s="182"/>
      <c r="SSQ350" s="182"/>
      <c r="SSR350" s="182"/>
      <c r="SSS350" s="182"/>
      <c r="SST350" s="182"/>
      <c r="SSU350" s="182"/>
      <c r="SSV350" s="182"/>
      <c r="SSW350" s="182"/>
      <c r="SSX350" s="182"/>
      <c r="SSY350" s="182"/>
      <c r="SSZ350" s="182"/>
      <c r="STA350" s="182"/>
      <c r="STB350" s="182"/>
      <c r="STC350" s="182"/>
      <c r="STD350" s="182"/>
      <c r="STE350" s="182"/>
      <c r="STF350" s="182"/>
      <c r="STG350" s="182"/>
      <c r="STH350" s="182"/>
      <c r="STI350" s="182"/>
      <c r="STJ350" s="182"/>
      <c r="STK350" s="182"/>
      <c r="STL350" s="182"/>
      <c r="STM350" s="182"/>
      <c r="STN350" s="182"/>
      <c r="STO350" s="182"/>
      <c r="STP350" s="182"/>
      <c r="STQ350" s="182"/>
      <c r="STR350" s="182"/>
      <c r="STS350" s="182"/>
      <c r="STT350" s="182"/>
      <c r="STU350" s="182"/>
      <c r="STV350" s="182"/>
      <c r="STW350" s="182"/>
      <c r="STX350" s="182"/>
      <c r="STY350" s="182"/>
      <c r="STZ350" s="182"/>
      <c r="SUA350" s="182"/>
      <c r="SUB350" s="182"/>
      <c r="SUC350" s="182"/>
      <c r="SUD350" s="182"/>
      <c r="SUE350" s="182"/>
      <c r="SUF350" s="182"/>
      <c r="SUG350" s="182"/>
      <c r="SUH350" s="182"/>
      <c r="SUI350" s="182"/>
      <c r="SUJ350" s="182"/>
      <c r="SUK350" s="182"/>
      <c r="SUL350" s="182"/>
      <c r="SUM350" s="182"/>
      <c r="SUN350" s="182"/>
      <c r="SUO350" s="182"/>
      <c r="SUP350" s="182"/>
      <c r="SUQ350" s="182"/>
      <c r="SUR350" s="182"/>
      <c r="SUS350" s="182"/>
      <c r="SUT350" s="182"/>
      <c r="SUU350" s="182"/>
      <c r="SUV350" s="182"/>
      <c r="SUW350" s="182"/>
      <c r="SUX350" s="182"/>
      <c r="SUY350" s="182"/>
      <c r="SUZ350" s="182"/>
      <c r="SVA350" s="182"/>
      <c r="SVB350" s="182"/>
      <c r="SVC350" s="182"/>
      <c r="SVD350" s="182"/>
      <c r="SVE350" s="182"/>
      <c r="SVF350" s="182"/>
      <c r="SVG350" s="182"/>
      <c r="SVH350" s="182"/>
      <c r="SVI350" s="182"/>
      <c r="SVJ350" s="182"/>
      <c r="SVK350" s="182"/>
      <c r="SVL350" s="182"/>
      <c r="SVM350" s="182"/>
      <c r="SVN350" s="182"/>
      <c r="SVO350" s="182"/>
      <c r="SVP350" s="182"/>
      <c r="SVQ350" s="182"/>
      <c r="SVR350" s="182"/>
      <c r="SVS350" s="182"/>
      <c r="SVT350" s="182"/>
      <c r="SVU350" s="182"/>
      <c r="SVV350" s="182"/>
      <c r="SVW350" s="182"/>
      <c r="SVX350" s="182"/>
      <c r="SVY350" s="182"/>
      <c r="SVZ350" s="182"/>
      <c r="SWA350" s="182"/>
      <c r="SWB350" s="182"/>
      <c r="SWC350" s="182"/>
      <c r="SWD350" s="182"/>
      <c r="SWE350" s="182"/>
      <c r="SWF350" s="182"/>
      <c r="SWG350" s="182"/>
      <c r="SWH350" s="182"/>
      <c r="SWI350" s="182"/>
      <c r="SWJ350" s="182"/>
      <c r="SWK350" s="182"/>
      <c r="SWL350" s="182"/>
      <c r="SWM350" s="182"/>
      <c r="SWN350" s="182"/>
      <c r="SWO350" s="182"/>
      <c r="SWP350" s="182"/>
      <c r="SWQ350" s="182"/>
      <c r="SWR350" s="182"/>
      <c r="SWS350" s="182"/>
      <c r="SWT350" s="182"/>
      <c r="SWU350" s="182"/>
      <c r="SWV350" s="182"/>
      <c r="SWW350" s="182"/>
      <c r="SWX350" s="182"/>
      <c r="SWY350" s="182"/>
      <c r="SWZ350" s="182"/>
      <c r="SXA350" s="182"/>
      <c r="SXB350" s="182"/>
      <c r="SXC350" s="182"/>
      <c r="SXD350" s="182"/>
      <c r="SXE350" s="182"/>
      <c r="SXF350" s="182"/>
      <c r="SXG350" s="182"/>
      <c r="SXH350" s="182"/>
      <c r="SXI350" s="182"/>
      <c r="SXJ350" s="182"/>
      <c r="SXK350" s="182"/>
      <c r="SXL350" s="182"/>
      <c r="SXM350" s="182"/>
      <c r="SXN350" s="182"/>
      <c r="SXO350" s="182"/>
      <c r="SXP350" s="182"/>
      <c r="SXQ350" s="182"/>
      <c r="SXR350" s="182"/>
      <c r="SXS350" s="182"/>
      <c r="SXT350" s="182"/>
      <c r="SXU350" s="182"/>
      <c r="SXV350" s="182"/>
      <c r="SXW350" s="182"/>
      <c r="SXX350" s="182"/>
      <c r="SXY350" s="182"/>
      <c r="SXZ350" s="182"/>
      <c r="SYA350" s="182"/>
      <c r="SYB350" s="182"/>
      <c r="SYC350" s="182"/>
      <c r="SYD350" s="182"/>
      <c r="SYE350" s="182"/>
      <c r="SYF350" s="182"/>
      <c r="SYG350" s="182"/>
      <c r="SYH350" s="182"/>
      <c r="SYI350" s="182"/>
      <c r="SYJ350" s="182"/>
      <c r="SYK350" s="182"/>
      <c r="SYL350" s="182"/>
      <c r="SYM350" s="182"/>
      <c r="SYN350" s="182"/>
      <c r="SYO350" s="182"/>
      <c r="SYP350" s="182"/>
      <c r="SYQ350" s="182"/>
      <c r="SYR350" s="182"/>
      <c r="SYS350" s="182"/>
      <c r="SYT350" s="182"/>
      <c r="SYU350" s="182"/>
      <c r="SYV350" s="182"/>
      <c r="SYW350" s="182"/>
      <c r="SYX350" s="182"/>
      <c r="SYY350" s="182"/>
      <c r="SYZ350" s="182"/>
      <c r="SZA350" s="182"/>
      <c r="SZB350" s="182"/>
      <c r="SZC350" s="182"/>
      <c r="SZD350" s="182"/>
      <c r="SZE350" s="182"/>
      <c r="SZF350" s="182"/>
      <c r="SZG350" s="182"/>
      <c r="SZH350" s="182"/>
      <c r="SZI350" s="182"/>
      <c r="SZJ350" s="182"/>
      <c r="SZK350" s="182"/>
      <c r="SZL350" s="182"/>
      <c r="SZM350" s="182"/>
      <c r="SZN350" s="182"/>
      <c r="SZO350" s="182"/>
      <c r="SZP350" s="182"/>
      <c r="SZQ350" s="182"/>
      <c r="SZR350" s="182"/>
      <c r="SZS350" s="182"/>
      <c r="SZT350" s="182"/>
      <c r="SZU350" s="182"/>
      <c r="SZV350" s="182"/>
      <c r="SZW350" s="182"/>
      <c r="SZX350" s="182"/>
      <c r="SZY350" s="182"/>
      <c r="SZZ350" s="182"/>
      <c r="TAA350" s="182"/>
      <c r="TAB350" s="182"/>
      <c r="TAC350" s="182"/>
      <c r="TAD350" s="182"/>
      <c r="TAE350" s="182"/>
      <c r="TAF350" s="182"/>
      <c r="TAG350" s="182"/>
      <c r="TAH350" s="182"/>
      <c r="TAI350" s="182"/>
      <c r="TAJ350" s="182"/>
      <c r="TAK350" s="182"/>
      <c r="TAL350" s="182"/>
      <c r="TAM350" s="182"/>
      <c r="TAN350" s="182"/>
      <c r="TAO350" s="182"/>
      <c r="TAP350" s="182"/>
      <c r="TAQ350" s="182"/>
      <c r="TAR350" s="182"/>
      <c r="TAS350" s="182"/>
      <c r="TAT350" s="182"/>
      <c r="TAU350" s="182"/>
      <c r="TAV350" s="182"/>
      <c r="TAW350" s="182"/>
      <c r="TAX350" s="182"/>
      <c r="TAY350" s="182"/>
      <c r="TAZ350" s="182"/>
      <c r="TBA350" s="182"/>
      <c r="TBB350" s="182"/>
      <c r="TBC350" s="182"/>
      <c r="TBD350" s="182"/>
      <c r="TBE350" s="182"/>
      <c r="TBF350" s="182"/>
      <c r="TBG350" s="182"/>
      <c r="TBH350" s="182"/>
      <c r="TBI350" s="182"/>
      <c r="TBJ350" s="182"/>
      <c r="TBK350" s="182"/>
      <c r="TBL350" s="182"/>
      <c r="TBM350" s="182"/>
      <c r="TBN350" s="182"/>
      <c r="TBO350" s="182"/>
      <c r="TBP350" s="182"/>
      <c r="TBQ350" s="182"/>
      <c r="TBR350" s="182"/>
      <c r="TBS350" s="182"/>
      <c r="TBT350" s="182"/>
      <c r="TBU350" s="182"/>
      <c r="TBV350" s="182"/>
      <c r="TBW350" s="182"/>
      <c r="TBX350" s="182"/>
      <c r="TBY350" s="182"/>
      <c r="TBZ350" s="182"/>
      <c r="TCA350" s="182"/>
      <c r="TCB350" s="182"/>
      <c r="TCC350" s="182"/>
      <c r="TCD350" s="182"/>
      <c r="TCE350" s="182"/>
      <c r="TCF350" s="182"/>
      <c r="TCG350" s="182"/>
      <c r="TCH350" s="182"/>
      <c r="TCI350" s="182"/>
      <c r="TCJ350" s="182"/>
      <c r="TCK350" s="182"/>
      <c r="TCL350" s="182"/>
      <c r="TCM350" s="182"/>
      <c r="TCN350" s="182"/>
      <c r="TCO350" s="182"/>
      <c r="TCP350" s="182"/>
      <c r="TCQ350" s="182"/>
      <c r="TCR350" s="182"/>
      <c r="TCS350" s="182"/>
      <c r="TCT350" s="182"/>
      <c r="TCU350" s="182"/>
      <c r="TCV350" s="182"/>
      <c r="TCW350" s="182"/>
      <c r="TCX350" s="182"/>
      <c r="TCY350" s="182"/>
      <c r="TCZ350" s="182"/>
      <c r="TDA350" s="182"/>
      <c r="TDB350" s="182"/>
      <c r="TDC350" s="182"/>
      <c r="TDD350" s="182"/>
      <c r="TDE350" s="182"/>
      <c r="TDF350" s="182"/>
      <c r="TDG350" s="182"/>
      <c r="TDH350" s="182"/>
      <c r="TDI350" s="182"/>
      <c r="TDJ350" s="182"/>
      <c r="TDK350" s="182"/>
      <c r="TDL350" s="182"/>
      <c r="TDM350" s="182"/>
      <c r="TDN350" s="182"/>
      <c r="TDO350" s="182"/>
      <c r="TDP350" s="182"/>
      <c r="TDQ350" s="182"/>
      <c r="TDR350" s="182"/>
      <c r="TDS350" s="182"/>
      <c r="TDT350" s="182"/>
      <c r="TDU350" s="182"/>
      <c r="TDV350" s="182"/>
      <c r="TDW350" s="182"/>
      <c r="TDX350" s="182"/>
      <c r="TDY350" s="182"/>
      <c r="TDZ350" s="182"/>
      <c r="TEA350" s="182"/>
      <c r="TEB350" s="182"/>
      <c r="TEC350" s="182"/>
      <c r="TED350" s="182"/>
      <c r="TEE350" s="182"/>
      <c r="TEF350" s="182"/>
      <c r="TEG350" s="182"/>
      <c r="TEH350" s="182"/>
      <c r="TEI350" s="182"/>
      <c r="TEJ350" s="182"/>
      <c r="TEK350" s="182"/>
      <c r="TEL350" s="182"/>
      <c r="TEM350" s="182"/>
      <c r="TEN350" s="182"/>
      <c r="TEO350" s="182"/>
      <c r="TEP350" s="182"/>
      <c r="TEQ350" s="182"/>
      <c r="TER350" s="182"/>
      <c r="TES350" s="182"/>
      <c r="TET350" s="182"/>
      <c r="TEU350" s="182"/>
      <c r="TEV350" s="182"/>
      <c r="TEW350" s="182"/>
      <c r="TEX350" s="182"/>
      <c r="TEY350" s="182"/>
      <c r="TEZ350" s="182"/>
      <c r="TFA350" s="182"/>
      <c r="TFB350" s="182"/>
      <c r="TFC350" s="182"/>
      <c r="TFD350" s="182"/>
      <c r="TFE350" s="182"/>
      <c r="TFF350" s="182"/>
      <c r="TFG350" s="182"/>
      <c r="TFH350" s="182"/>
      <c r="TFI350" s="182"/>
      <c r="TFJ350" s="182"/>
      <c r="TFK350" s="182"/>
      <c r="TFL350" s="182"/>
      <c r="TFM350" s="182"/>
      <c r="TFN350" s="182"/>
      <c r="TFO350" s="182"/>
      <c r="TFP350" s="182"/>
      <c r="TFQ350" s="182"/>
      <c r="TFR350" s="182"/>
      <c r="TFS350" s="182"/>
      <c r="TFT350" s="182"/>
      <c r="TFU350" s="182"/>
      <c r="TFV350" s="182"/>
      <c r="TFW350" s="182"/>
      <c r="TFX350" s="182"/>
      <c r="TFY350" s="182"/>
      <c r="TFZ350" s="182"/>
      <c r="TGA350" s="182"/>
      <c r="TGB350" s="182"/>
      <c r="TGC350" s="182"/>
      <c r="TGD350" s="182"/>
      <c r="TGE350" s="182"/>
      <c r="TGF350" s="182"/>
      <c r="TGG350" s="182"/>
      <c r="TGH350" s="182"/>
      <c r="TGI350" s="182"/>
      <c r="TGJ350" s="182"/>
      <c r="TGK350" s="182"/>
      <c r="TGL350" s="182"/>
      <c r="TGM350" s="182"/>
      <c r="TGN350" s="182"/>
      <c r="TGO350" s="182"/>
      <c r="TGP350" s="182"/>
      <c r="TGQ350" s="182"/>
      <c r="TGR350" s="182"/>
      <c r="TGS350" s="182"/>
      <c r="TGT350" s="182"/>
      <c r="TGU350" s="182"/>
      <c r="TGV350" s="182"/>
      <c r="TGW350" s="182"/>
      <c r="TGX350" s="182"/>
      <c r="TGY350" s="182"/>
      <c r="TGZ350" s="182"/>
      <c r="THA350" s="182"/>
      <c r="THB350" s="182"/>
      <c r="THC350" s="182"/>
      <c r="THD350" s="182"/>
      <c r="THE350" s="182"/>
      <c r="THF350" s="182"/>
      <c r="THG350" s="182"/>
      <c r="THH350" s="182"/>
      <c r="THI350" s="182"/>
      <c r="THJ350" s="182"/>
      <c r="THK350" s="182"/>
      <c r="THL350" s="182"/>
      <c r="THM350" s="182"/>
      <c r="THN350" s="182"/>
      <c r="THO350" s="182"/>
      <c r="THP350" s="182"/>
      <c r="THQ350" s="182"/>
      <c r="THR350" s="182"/>
      <c r="THS350" s="182"/>
      <c r="THT350" s="182"/>
      <c r="THU350" s="182"/>
      <c r="THV350" s="182"/>
      <c r="THW350" s="182"/>
      <c r="THX350" s="182"/>
      <c r="THY350" s="182"/>
      <c r="THZ350" s="182"/>
      <c r="TIA350" s="182"/>
      <c r="TIB350" s="182"/>
      <c r="TIC350" s="182"/>
      <c r="TID350" s="182"/>
      <c r="TIE350" s="182"/>
      <c r="TIF350" s="182"/>
      <c r="TIG350" s="182"/>
      <c r="TIH350" s="182"/>
      <c r="TII350" s="182"/>
      <c r="TIJ350" s="182"/>
      <c r="TIK350" s="182"/>
      <c r="TIL350" s="182"/>
      <c r="TIM350" s="182"/>
      <c r="TIN350" s="182"/>
      <c r="TIO350" s="182"/>
      <c r="TIP350" s="182"/>
      <c r="TIQ350" s="182"/>
      <c r="TIR350" s="182"/>
      <c r="TIS350" s="182"/>
      <c r="TIT350" s="182"/>
      <c r="TIU350" s="182"/>
      <c r="TIV350" s="182"/>
      <c r="TIW350" s="182"/>
      <c r="TIX350" s="182"/>
      <c r="TIY350" s="182"/>
      <c r="TIZ350" s="182"/>
      <c r="TJA350" s="182"/>
      <c r="TJB350" s="182"/>
      <c r="TJC350" s="182"/>
      <c r="TJD350" s="182"/>
      <c r="TJE350" s="182"/>
      <c r="TJF350" s="182"/>
      <c r="TJG350" s="182"/>
      <c r="TJH350" s="182"/>
      <c r="TJI350" s="182"/>
      <c r="TJJ350" s="182"/>
      <c r="TJK350" s="182"/>
      <c r="TJL350" s="182"/>
      <c r="TJM350" s="182"/>
      <c r="TJN350" s="182"/>
      <c r="TJO350" s="182"/>
      <c r="TJP350" s="182"/>
      <c r="TJQ350" s="182"/>
      <c r="TJR350" s="182"/>
      <c r="TJS350" s="182"/>
      <c r="TJT350" s="182"/>
      <c r="TJU350" s="182"/>
      <c r="TJV350" s="182"/>
      <c r="TJW350" s="182"/>
      <c r="TJX350" s="182"/>
      <c r="TJY350" s="182"/>
      <c r="TJZ350" s="182"/>
      <c r="TKA350" s="182"/>
      <c r="TKB350" s="182"/>
      <c r="TKC350" s="182"/>
      <c r="TKD350" s="182"/>
      <c r="TKE350" s="182"/>
      <c r="TKF350" s="182"/>
      <c r="TKG350" s="182"/>
      <c r="TKH350" s="182"/>
      <c r="TKI350" s="182"/>
      <c r="TKJ350" s="182"/>
      <c r="TKK350" s="182"/>
      <c r="TKL350" s="182"/>
      <c r="TKM350" s="182"/>
      <c r="TKN350" s="182"/>
      <c r="TKO350" s="182"/>
      <c r="TKP350" s="182"/>
      <c r="TKQ350" s="182"/>
      <c r="TKR350" s="182"/>
      <c r="TKS350" s="182"/>
      <c r="TKT350" s="182"/>
      <c r="TKU350" s="182"/>
      <c r="TKV350" s="182"/>
      <c r="TKW350" s="182"/>
      <c r="TKX350" s="182"/>
      <c r="TKY350" s="182"/>
      <c r="TKZ350" s="182"/>
      <c r="TLA350" s="182"/>
      <c r="TLB350" s="182"/>
      <c r="TLC350" s="182"/>
      <c r="TLD350" s="182"/>
      <c r="TLE350" s="182"/>
      <c r="TLF350" s="182"/>
      <c r="TLG350" s="182"/>
      <c r="TLH350" s="182"/>
      <c r="TLI350" s="182"/>
      <c r="TLJ350" s="182"/>
      <c r="TLK350" s="182"/>
      <c r="TLL350" s="182"/>
      <c r="TLM350" s="182"/>
      <c r="TLN350" s="182"/>
      <c r="TLO350" s="182"/>
      <c r="TLP350" s="182"/>
      <c r="TLQ350" s="182"/>
      <c r="TLR350" s="182"/>
      <c r="TLS350" s="182"/>
      <c r="TLT350" s="182"/>
      <c r="TLU350" s="182"/>
      <c r="TLV350" s="182"/>
      <c r="TLW350" s="182"/>
      <c r="TLX350" s="182"/>
      <c r="TLY350" s="182"/>
      <c r="TLZ350" s="182"/>
      <c r="TMA350" s="182"/>
      <c r="TMB350" s="182"/>
      <c r="TMC350" s="182"/>
      <c r="TMD350" s="182"/>
      <c r="TME350" s="182"/>
      <c r="TMF350" s="182"/>
      <c r="TMG350" s="182"/>
      <c r="TMH350" s="182"/>
      <c r="TMI350" s="182"/>
      <c r="TMJ350" s="182"/>
      <c r="TMK350" s="182"/>
      <c r="TML350" s="182"/>
      <c r="TMM350" s="182"/>
      <c r="TMN350" s="182"/>
      <c r="TMO350" s="182"/>
      <c r="TMP350" s="182"/>
      <c r="TMQ350" s="182"/>
      <c r="TMR350" s="182"/>
      <c r="TMS350" s="182"/>
      <c r="TMT350" s="182"/>
      <c r="TMU350" s="182"/>
      <c r="TMV350" s="182"/>
      <c r="TMW350" s="182"/>
      <c r="TMX350" s="182"/>
      <c r="TMY350" s="182"/>
      <c r="TMZ350" s="182"/>
      <c r="TNA350" s="182"/>
      <c r="TNB350" s="182"/>
      <c r="TNC350" s="182"/>
      <c r="TND350" s="182"/>
      <c r="TNE350" s="182"/>
      <c r="TNF350" s="182"/>
      <c r="TNG350" s="182"/>
      <c r="TNH350" s="182"/>
      <c r="TNI350" s="182"/>
      <c r="TNJ350" s="182"/>
      <c r="TNK350" s="182"/>
      <c r="TNL350" s="182"/>
      <c r="TNM350" s="182"/>
      <c r="TNN350" s="182"/>
      <c r="TNO350" s="182"/>
      <c r="TNP350" s="182"/>
      <c r="TNQ350" s="182"/>
      <c r="TNR350" s="182"/>
      <c r="TNS350" s="182"/>
      <c r="TNT350" s="182"/>
      <c r="TNU350" s="182"/>
      <c r="TNV350" s="182"/>
      <c r="TNW350" s="182"/>
      <c r="TNX350" s="182"/>
      <c r="TNY350" s="182"/>
      <c r="TNZ350" s="182"/>
      <c r="TOA350" s="182"/>
      <c r="TOB350" s="182"/>
      <c r="TOC350" s="182"/>
      <c r="TOD350" s="182"/>
      <c r="TOE350" s="182"/>
      <c r="TOF350" s="182"/>
      <c r="TOG350" s="182"/>
      <c r="TOH350" s="182"/>
      <c r="TOI350" s="182"/>
      <c r="TOJ350" s="182"/>
      <c r="TOK350" s="182"/>
      <c r="TOL350" s="182"/>
      <c r="TOM350" s="182"/>
      <c r="TON350" s="182"/>
      <c r="TOO350" s="182"/>
      <c r="TOP350" s="182"/>
      <c r="TOQ350" s="182"/>
      <c r="TOR350" s="182"/>
      <c r="TOS350" s="182"/>
      <c r="TOT350" s="182"/>
      <c r="TOU350" s="182"/>
      <c r="TOV350" s="182"/>
      <c r="TOW350" s="182"/>
      <c r="TOX350" s="182"/>
      <c r="TOY350" s="182"/>
      <c r="TOZ350" s="182"/>
      <c r="TPA350" s="182"/>
      <c r="TPB350" s="182"/>
      <c r="TPC350" s="182"/>
      <c r="TPD350" s="182"/>
      <c r="TPE350" s="182"/>
      <c r="TPF350" s="182"/>
      <c r="TPG350" s="182"/>
      <c r="TPH350" s="182"/>
      <c r="TPI350" s="182"/>
      <c r="TPJ350" s="182"/>
      <c r="TPK350" s="182"/>
      <c r="TPL350" s="182"/>
      <c r="TPM350" s="182"/>
      <c r="TPN350" s="182"/>
      <c r="TPO350" s="182"/>
      <c r="TPP350" s="182"/>
      <c r="TPQ350" s="182"/>
      <c r="TPR350" s="182"/>
      <c r="TPS350" s="182"/>
      <c r="TPT350" s="182"/>
      <c r="TPU350" s="182"/>
      <c r="TPV350" s="182"/>
      <c r="TPW350" s="182"/>
      <c r="TPX350" s="182"/>
      <c r="TPY350" s="182"/>
      <c r="TPZ350" s="182"/>
      <c r="TQA350" s="182"/>
      <c r="TQB350" s="182"/>
      <c r="TQC350" s="182"/>
      <c r="TQD350" s="182"/>
      <c r="TQE350" s="182"/>
      <c r="TQF350" s="182"/>
      <c r="TQG350" s="182"/>
      <c r="TQH350" s="182"/>
      <c r="TQI350" s="182"/>
      <c r="TQJ350" s="182"/>
      <c r="TQK350" s="182"/>
      <c r="TQL350" s="182"/>
      <c r="TQM350" s="182"/>
      <c r="TQN350" s="182"/>
      <c r="TQO350" s="182"/>
      <c r="TQP350" s="182"/>
      <c r="TQQ350" s="182"/>
      <c r="TQR350" s="182"/>
      <c r="TQS350" s="182"/>
      <c r="TQT350" s="182"/>
      <c r="TQU350" s="182"/>
      <c r="TQV350" s="182"/>
      <c r="TQW350" s="182"/>
      <c r="TQX350" s="182"/>
      <c r="TQY350" s="182"/>
      <c r="TQZ350" s="182"/>
      <c r="TRA350" s="182"/>
      <c r="TRB350" s="182"/>
      <c r="TRC350" s="182"/>
      <c r="TRD350" s="182"/>
      <c r="TRE350" s="182"/>
      <c r="TRF350" s="182"/>
      <c r="TRG350" s="182"/>
      <c r="TRH350" s="182"/>
      <c r="TRI350" s="182"/>
      <c r="TRJ350" s="182"/>
      <c r="TRK350" s="182"/>
      <c r="TRL350" s="182"/>
      <c r="TRM350" s="182"/>
      <c r="TRN350" s="182"/>
      <c r="TRO350" s="182"/>
      <c r="TRP350" s="182"/>
      <c r="TRQ350" s="182"/>
      <c r="TRR350" s="182"/>
      <c r="TRS350" s="182"/>
      <c r="TRT350" s="182"/>
      <c r="TRU350" s="182"/>
      <c r="TRV350" s="182"/>
      <c r="TRW350" s="182"/>
      <c r="TRX350" s="182"/>
      <c r="TRY350" s="182"/>
      <c r="TRZ350" s="182"/>
      <c r="TSA350" s="182"/>
      <c r="TSB350" s="182"/>
      <c r="TSC350" s="182"/>
      <c r="TSD350" s="182"/>
      <c r="TSE350" s="182"/>
      <c r="TSF350" s="182"/>
      <c r="TSG350" s="182"/>
      <c r="TSH350" s="182"/>
      <c r="TSI350" s="182"/>
      <c r="TSJ350" s="182"/>
      <c r="TSK350" s="182"/>
      <c r="TSL350" s="182"/>
      <c r="TSM350" s="182"/>
      <c r="TSN350" s="182"/>
      <c r="TSO350" s="182"/>
      <c r="TSP350" s="182"/>
      <c r="TSQ350" s="182"/>
      <c r="TSR350" s="182"/>
      <c r="TSS350" s="182"/>
      <c r="TST350" s="182"/>
      <c r="TSU350" s="182"/>
      <c r="TSV350" s="182"/>
      <c r="TSW350" s="182"/>
      <c r="TSX350" s="182"/>
      <c r="TSY350" s="182"/>
      <c r="TSZ350" s="182"/>
      <c r="TTA350" s="182"/>
      <c r="TTB350" s="182"/>
      <c r="TTC350" s="182"/>
      <c r="TTD350" s="182"/>
      <c r="TTE350" s="182"/>
      <c r="TTF350" s="182"/>
      <c r="TTG350" s="182"/>
      <c r="TTH350" s="182"/>
      <c r="TTI350" s="182"/>
      <c r="TTJ350" s="182"/>
      <c r="TTK350" s="182"/>
      <c r="TTL350" s="182"/>
      <c r="TTM350" s="182"/>
      <c r="TTN350" s="182"/>
      <c r="TTO350" s="182"/>
      <c r="TTP350" s="182"/>
      <c r="TTQ350" s="182"/>
      <c r="TTR350" s="182"/>
      <c r="TTS350" s="182"/>
      <c r="TTT350" s="182"/>
      <c r="TTU350" s="182"/>
      <c r="TTV350" s="182"/>
      <c r="TTW350" s="182"/>
      <c r="TTX350" s="182"/>
      <c r="TTY350" s="182"/>
      <c r="TTZ350" s="182"/>
      <c r="TUA350" s="182"/>
      <c r="TUB350" s="182"/>
      <c r="TUC350" s="182"/>
      <c r="TUD350" s="182"/>
      <c r="TUE350" s="182"/>
      <c r="TUF350" s="182"/>
      <c r="TUG350" s="182"/>
      <c r="TUH350" s="182"/>
      <c r="TUI350" s="182"/>
      <c r="TUJ350" s="182"/>
      <c r="TUK350" s="182"/>
      <c r="TUL350" s="182"/>
      <c r="TUM350" s="182"/>
      <c r="TUN350" s="182"/>
      <c r="TUO350" s="182"/>
      <c r="TUP350" s="182"/>
      <c r="TUQ350" s="182"/>
      <c r="TUR350" s="182"/>
      <c r="TUS350" s="182"/>
      <c r="TUT350" s="182"/>
      <c r="TUU350" s="182"/>
      <c r="TUV350" s="182"/>
      <c r="TUW350" s="182"/>
      <c r="TUX350" s="182"/>
      <c r="TUY350" s="182"/>
      <c r="TUZ350" s="182"/>
      <c r="TVA350" s="182"/>
      <c r="TVB350" s="182"/>
      <c r="TVC350" s="182"/>
      <c r="TVD350" s="182"/>
      <c r="TVE350" s="182"/>
      <c r="TVF350" s="182"/>
      <c r="TVG350" s="182"/>
      <c r="TVH350" s="182"/>
      <c r="TVI350" s="182"/>
      <c r="TVJ350" s="182"/>
      <c r="TVK350" s="182"/>
      <c r="TVL350" s="182"/>
      <c r="TVM350" s="182"/>
      <c r="TVN350" s="182"/>
      <c r="TVO350" s="182"/>
      <c r="TVP350" s="182"/>
      <c r="TVQ350" s="182"/>
      <c r="TVR350" s="182"/>
      <c r="TVS350" s="182"/>
      <c r="TVT350" s="182"/>
      <c r="TVU350" s="182"/>
      <c r="TVV350" s="182"/>
      <c r="TVW350" s="182"/>
      <c r="TVX350" s="182"/>
      <c r="TVY350" s="182"/>
      <c r="TVZ350" s="182"/>
      <c r="TWA350" s="182"/>
      <c r="TWB350" s="182"/>
      <c r="TWC350" s="182"/>
      <c r="TWD350" s="182"/>
      <c r="TWE350" s="182"/>
      <c r="TWF350" s="182"/>
      <c r="TWG350" s="182"/>
      <c r="TWH350" s="182"/>
      <c r="TWI350" s="182"/>
      <c r="TWJ350" s="182"/>
      <c r="TWK350" s="182"/>
      <c r="TWL350" s="182"/>
      <c r="TWM350" s="182"/>
      <c r="TWN350" s="182"/>
      <c r="TWO350" s="182"/>
      <c r="TWP350" s="182"/>
      <c r="TWQ350" s="182"/>
      <c r="TWR350" s="182"/>
      <c r="TWS350" s="182"/>
      <c r="TWT350" s="182"/>
      <c r="TWU350" s="182"/>
      <c r="TWV350" s="182"/>
      <c r="TWW350" s="182"/>
      <c r="TWX350" s="182"/>
      <c r="TWY350" s="182"/>
      <c r="TWZ350" s="182"/>
      <c r="TXA350" s="182"/>
      <c r="TXB350" s="182"/>
      <c r="TXC350" s="182"/>
      <c r="TXD350" s="182"/>
      <c r="TXE350" s="182"/>
      <c r="TXF350" s="182"/>
      <c r="TXG350" s="182"/>
      <c r="TXH350" s="182"/>
      <c r="TXI350" s="182"/>
      <c r="TXJ350" s="182"/>
      <c r="TXK350" s="182"/>
      <c r="TXL350" s="182"/>
      <c r="TXM350" s="182"/>
      <c r="TXN350" s="182"/>
      <c r="TXO350" s="182"/>
      <c r="TXP350" s="182"/>
      <c r="TXQ350" s="182"/>
      <c r="TXR350" s="182"/>
      <c r="TXS350" s="182"/>
      <c r="TXT350" s="182"/>
      <c r="TXU350" s="182"/>
      <c r="TXV350" s="182"/>
      <c r="TXW350" s="182"/>
      <c r="TXX350" s="182"/>
      <c r="TXY350" s="182"/>
      <c r="TXZ350" s="182"/>
      <c r="TYA350" s="182"/>
      <c r="TYB350" s="182"/>
      <c r="TYC350" s="182"/>
      <c r="TYD350" s="182"/>
      <c r="TYE350" s="182"/>
      <c r="TYF350" s="182"/>
      <c r="TYG350" s="182"/>
      <c r="TYH350" s="182"/>
      <c r="TYI350" s="182"/>
      <c r="TYJ350" s="182"/>
      <c r="TYK350" s="182"/>
      <c r="TYL350" s="182"/>
      <c r="TYM350" s="182"/>
      <c r="TYN350" s="182"/>
      <c r="TYO350" s="182"/>
      <c r="TYP350" s="182"/>
      <c r="TYQ350" s="182"/>
      <c r="TYR350" s="182"/>
      <c r="TYS350" s="182"/>
      <c r="TYT350" s="182"/>
      <c r="TYU350" s="182"/>
      <c r="TYV350" s="182"/>
      <c r="TYW350" s="182"/>
      <c r="TYX350" s="182"/>
      <c r="TYY350" s="182"/>
      <c r="TYZ350" s="182"/>
      <c r="TZA350" s="182"/>
      <c r="TZB350" s="182"/>
      <c r="TZC350" s="182"/>
      <c r="TZD350" s="182"/>
      <c r="TZE350" s="182"/>
      <c r="TZF350" s="182"/>
      <c r="TZG350" s="182"/>
      <c r="TZH350" s="182"/>
      <c r="TZI350" s="182"/>
      <c r="TZJ350" s="182"/>
      <c r="TZK350" s="182"/>
      <c r="TZL350" s="182"/>
      <c r="TZM350" s="182"/>
      <c r="TZN350" s="182"/>
      <c r="TZO350" s="182"/>
      <c r="TZP350" s="182"/>
      <c r="TZQ350" s="182"/>
      <c r="TZR350" s="182"/>
      <c r="TZS350" s="182"/>
      <c r="TZT350" s="182"/>
      <c r="TZU350" s="182"/>
      <c r="TZV350" s="182"/>
      <c r="TZW350" s="182"/>
      <c r="TZX350" s="182"/>
      <c r="TZY350" s="182"/>
      <c r="TZZ350" s="182"/>
      <c r="UAA350" s="182"/>
      <c r="UAB350" s="182"/>
      <c r="UAC350" s="182"/>
      <c r="UAD350" s="182"/>
      <c r="UAE350" s="182"/>
      <c r="UAF350" s="182"/>
      <c r="UAG350" s="182"/>
      <c r="UAH350" s="182"/>
      <c r="UAI350" s="182"/>
      <c r="UAJ350" s="182"/>
      <c r="UAK350" s="182"/>
      <c r="UAL350" s="182"/>
      <c r="UAM350" s="182"/>
      <c r="UAN350" s="182"/>
      <c r="UAO350" s="182"/>
      <c r="UAP350" s="182"/>
      <c r="UAQ350" s="182"/>
      <c r="UAR350" s="182"/>
      <c r="UAS350" s="182"/>
      <c r="UAT350" s="182"/>
      <c r="UAU350" s="182"/>
      <c r="UAV350" s="182"/>
      <c r="UAW350" s="182"/>
      <c r="UAX350" s="182"/>
      <c r="UAY350" s="182"/>
      <c r="UAZ350" s="182"/>
      <c r="UBA350" s="182"/>
      <c r="UBB350" s="182"/>
      <c r="UBC350" s="182"/>
      <c r="UBD350" s="182"/>
      <c r="UBE350" s="182"/>
      <c r="UBF350" s="182"/>
      <c r="UBG350" s="182"/>
      <c r="UBH350" s="182"/>
      <c r="UBI350" s="182"/>
      <c r="UBJ350" s="182"/>
      <c r="UBK350" s="182"/>
      <c r="UBL350" s="182"/>
      <c r="UBM350" s="182"/>
      <c r="UBN350" s="182"/>
      <c r="UBO350" s="182"/>
      <c r="UBP350" s="182"/>
      <c r="UBQ350" s="182"/>
      <c r="UBR350" s="182"/>
      <c r="UBS350" s="182"/>
      <c r="UBT350" s="182"/>
      <c r="UBU350" s="182"/>
      <c r="UBV350" s="182"/>
      <c r="UBW350" s="182"/>
      <c r="UBX350" s="182"/>
      <c r="UBY350" s="182"/>
      <c r="UBZ350" s="182"/>
      <c r="UCA350" s="182"/>
      <c r="UCB350" s="182"/>
      <c r="UCC350" s="182"/>
      <c r="UCD350" s="182"/>
      <c r="UCE350" s="182"/>
      <c r="UCF350" s="182"/>
      <c r="UCG350" s="182"/>
      <c r="UCH350" s="182"/>
      <c r="UCI350" s="182"/>
      <c r="UCJ350" s="182"/>
      <c r="UCK350" s="182"/>
      <c r="UCL350" s="182"/>
      <c r="UCM350" s="182"/>
      <c r="UCN350" s="182"/>
      <c r="UCO350" s="182"/>
      <c r="UCP350" s="182"/>
      <c r="UCQ350" s="182"/>
      <c r="UCR350" s="182"/>
      <c r="UCS350" s="182"/>
      <c r="UCT350" s="182"/>
      <c r="UCU350" s="182"/>
      <c r="UCV350" s="182"/>
      <c r="UCW350" s="182"/>
      <c r="UCX350" s="182"/>
      <c r="UCY350" s="182"/>
      <c r="UCZ350" s="182"/>
      <c r="UDA350" s="182"/>
      <c r="UDB350" s="182"/>
      <c r="UDC350" s="182"/>
      <c r="UDD350" s="182"/>
      <c r="UDE350" s="182"/>
      <c r="UDF350" s="182"/>
      <c r="UDG350" s="182"/>
      <c r="UDH350" s="182"/>
      <c r="UDI350" s="182"/>
      <c r="UDJ350" s="182"/>
      <c r="UDK350" s="182"/>
      <c r="UDL350" s="182"/>
      <c r="UDM350" s="182"/>
      <c r="UDN350" s="182"/>
      <c r="UDO350" s="182"/>
      <c r="UDP350" s="182"/>
      <c r="UDQ350" s="182"/>
      <c r="UDR350" s="182"/>
      <c r="UDS350" s="182"/>
      <c r="UDT350" s="182"/>
      <c r="UDU350" s="182"/>
      <c r="UDV350" s="182"/>
      <c r="UDW350" s="182"/>
      <c r="UDX350" s="182"/>
      <c r="UDY350" s="182"/>
      <c r="UDZ350" s="182"/>
      <c r="UEA350" s="182"/>
      <c r="UEB350" s="182"/>
      <c r="UEC350" s="182"/>
      <c r="UED350" s="182"/>
      <c r="UEE350" s="182"/>
      <c r="UEF350" s="182"/>
      <c r="UEG350" s="182"/>
      <c r="UEH350" s="182"/>
      <c r="UEI350" s="182"/>
      <c r="UEJ350" s="182"/>
      <c r="UEK350" s="182"/>
      <c r="UEL350" s="182"/>
      <c r="UEM350" s="182"/>
      <c r="UEN350" s="182"/>
      <c r="UEO350" s="182"/>
      <c r="UEP350" s="182"/>
      <c r="UEQ350" s="182"/>
      <c r="UER350" s="182"/>
      <c r="UES350" s="182"/>
      <c r="UET350" s="182"/>
      <c r="UEU350" s="182"/>
      <c r="UEV350" s="182"/>
      <c r="UEW350" s="182"/>
      <c r="UEX350" s="182"/>
      <c r="UEY350" s="182"/>
      <c r="UEZ350" s="182"/>
      <c r="UFA350" s="182"/>
      <c r="UFB350" s="182"/>
      <c r="UFC350" s="182"/>
      <c r="UFD350" s="182"/>
      <c r="UFE350" s="182"/>
      <c r="UFF350" s="182"/>
      <c r="UFG350" s="182"/>
      <c r="UFH350" s="182"/>
      <c r="UFI350" s="182"/>
      <c r="UFJ350" s="182"/>
      <c r="UFK350" s="182"/>
      <c r="UFL350" s="182"/>
      <c r="UFM350" s="182"/>
      <c r="UFN350" s="182"/>
      <c r="UFO350" s="182"/>
      <c r="UFP350" s="182"/>
      <c r="UFQ350" s="182"/>
      <c r="UFR350" s="182"/>
      <c r="UFS350" s="182"/>
      <c r="UFT350" s="182"/>
      <c r="UFU350" s="182"/>
      <c r="UFV350" s="182"/>
      <c r="UFW350" s="182"/>
      <c r="UFX350" s="182"/>
      <c r="UFY350" s="182"/>
      <c r="UFZ350" s="182"/>
      <c r="UGA350" s="182"/>
      <c r="UGB350" s="182"/>
      <c r="UGC350" s="182"/>
      <c r="UGD350" s="182"/>
      <c r="UGE350" s="182"/>
      <c r="UGF350" s="182"/>
      <c r="UGG350" s="182"/>
      <c r="UGH350" s="182"/>
      <c r="UGI350" s="182"/>
      <c r="UGJ350" s="182"/>
      <c r="UGK350" s="182"/>
      <c r="UGL350" s="182"/>
      <c r="UGM350" s="182"/>
      <c r="UGN350" s="182"/>
      <c r="UGO350" s="182"/>
      <c r="UGP350" s="182"/>
      <c r="UGQ350" s="182"/>
      <c r="UGR350" s="182"/>
      <c r="UGS350" s="182"/>
      <c r="UGT350" s="182"/>
      <c r="UGU350" s="182"/>
      <c r="UGV350" s="182"/>
      <c r="UGW350" s="182"/>
      <c r="UGX350" s="182"/>
      <c r="UGY350" s="182"/>
      <c r="UGZ350" s="182"/>
      <c r="UHA350" s="182"/>
      <c r="UHB350" s="182"/>
      <c r="UHC350" s="182"/>
      <c r="UHD350" s="182"/>
      <c r="UHE350" s="182"/>
      <c r="UHF350" s="182"/>
      <c r="UHG350" s="182"/>
      <c r="UHH350" s="182"/>
      <c r="UHI350" s="182"/>
      <c r="UHJ350" s="182"/>
      <c r="UHK350" s="182"/>
      <c r="UHL350" s="182"/>
      <c r="UHM350" s="182"/>
      <c r="UHN350" s="182"/>
      <c r="UHO350" s="182"/>
      <c r="UHP350" s="182"/>
      <c r="UHQ350" s="182"/>
      <c r="UHR350" s="182"/>
      <c r="UHS350" s="182"/>
      <c r="UHT350" s="182"/>
      <c r="UHU350" s="182"/>
      <c r="UHV350" s="182"/>
      <c r="UHW350" s="182"/>
      <c r="UHX350" s="182"/>
      <c r="UHY350" s="182"/>
      <c r="UHZ350" s="182"/>
      <c r="UIA350" s="182"/>
      <c r="UIB350" s="182"/>
      <c r="UIC350" s="182"/>
      <c r="UID350" s="182"/>
      <c r="UIE350" s="182"/>
      <c r="UIF350" s="182"/>
      <c r="UIG350" s="182"/>
      <c r="UIH350" s="182"/>
      <c r="UII350" s="182"/>
      <c r="UIJ350" s="182"/>
      <c r="UIK350" s="182"/>
      <c r="UIL350" s="182"/>
      <c r="UIM350" s="182"/>
      <c r="UIN350" s="182"/>
      <c r="UIO350" s="182"/>
      <c r="UIP350" s="182"/>
      <c r="UIQ350" s="182"/>
      <c r="UIR350" s="182"/>
      <c r="UIS350" s="182"/>
      <c r="UIT350" s="182"/>
      <c r="UIU350" s="182"/>
      <c r="UIV350" s="182"/>
      <c r="UIW350" s="182"/>
      <c r="UIX350" s="182"/>
      <c r="UIY350" s="182"/>
      <c r="UIZ350" s="182"/>
      <c r="UJA350" s="182"/>
      <c r="UJB350" s="182"/>
      <c r="UJC350" s="182"/>
      <c r="UJD350" s="182"/>
      <c r="UJE350" s="182"/>
      <c r="UJF350" s="182"/>
      <c r="UJG350" s="182"/>
      <c r="UJH350" s="182"/>
      <c r="UJI350" s="182"/>
      <c r="UJJ350" s="182"/>
      <c r="UJK350" s="182"/>
      <c r="UJL350" s="182"/>
      <c r="UJM350" s="182"/>
      <c r="UJN350" s="182"/>
      <c r="UJO350" s="182"/>
      <c r="UJP350" s="182"/>
      <c r="UJQ350" s="182"/>
      <c r="UJR350" s="182"/>
      <c r="UJS350" s="182"/>
      <c r="UJT350" s="182"/>
      <c r="UJU350" s="182"/>
      <c r="UJV350" s="182"/>
      <c r="UJW350" s="182"/>
      <c r="UJX350" s="182"/>
      <c r="UJY350" s="182"/>
      <c r="UJZ350" s="182"/>
      <c r="UKA350" s="182"/>
      <c r="UKB350" s="182"/>
      <c r="UKC350" s="182"/>
      <c r="UKD350" s="182"/>
      <c r="UKE350" s="182"/>
      <c r="UKF350" s="182"/>
      <c r="UKG350" s="182"/>
      <c r="UKH350" s="182"/>
      <c r="UKI350" s="182"/>
      <c r="UKJ350" s="182"/>
      <c r="UKK350" s="182"/>
      <c r="UKL350" s="182"/>
      <c r="UKM350" s="182"/>
      <c r="UKN350" s="182"/>
      <c r="UKO350" s="182"/>
      <c r="UKP350" s="182"/>
      <c r="UKQ350" s="182"/>
      <c r="UKR350" s="182"/>
      <c r="UKS350" s="182"/>
      <c r="UKT350" s="182"/>
      <c r="UKU350" s="182"/>
      <c r="UKV350" s="182"/>
      <c r="UKW350" s="182"/>
      <c r="UKX350" s="182"/>
      <c r="UKY350" s="182"/>
      <c r="UKZ350" s="182"/>
      <c r="ULA350" s="182"/>
      <c r="ULB350" s="182"/>
      <c r="ULC350" s="182"/>
      <c r="ULD350" s="182"/>
      <c r="ULE350" s="182"/>
      <c r="ULF350" s="182"/>
      <c r="ULG350" s="182"/>
      <c r="ULH350" s="182"/>
      <c r="ULI350" s="182"/>
      <c r="ULJ350" s="182"/>
      <c r="ULK350" s="182"/>
      <c r="ULL350" s="182"/>
      <c r="ULM350" s="182"/>
      <c r="ULN350" s="182"/>
      <c r="ULO350" s="182"/>
      <c r="ULP350" s="182"/>
      <c r="ULQ350" s="182"/>
      <c r="ULR350" s="182"/>
      <c r="ULS350" s="182"/>
      <c r="ULT350" s="182"/>
      <c r="ULU350" s="182"/>
      <c r="ULV350" s="182"/>
      <c r="ULW350" s="182"/>
      <c r="ULX350" s="182"/>
      <c r="ULY350" s="182"/>
      <c r="ULZ350" s="182"/>
      <c r="UMA350" s="182"/>
      <c r="UMB350" s="182"/>
      <c r="UMC350" s="182"/>
      <c r="UMD350" s="182"/>
      <c r="UME350" s="182"/>
      <c r="UMF350" s="182"/>
      <c r="UMG350" s="182"/>
      <c r="UMH350" s="182"/>
      <c r="UMI350" s="182"/>
      <c r="UMJ350" s="182"/>
      <c r="UMK350" s="182"/>
      <c r="UML350" s="182"/>
      <c r="UMM350" s="182"/>
      <c r="UMN350" s="182"/>
      <c r="UMO350" s="182"/>
      <c r="UMP350" s="182"/>
      <c r="UMQ350" s="182"/>
      <c r="UMR350" s="182"/>
      <c r="UMS350" s="182"/>
      <c r="UMT350" s="182"/>
      <c r="UMU350" s="182"/>
      <c r="UMV350" s="182"/>
      <c r="UMW350" s="182"/>
      <c r="UMX350" s="182"/>
      <c r="UMY350" s="182"/>
      <c r="UMZ350" s="182"/>
      <c r="UNA350" s="182"/>
      <c r="UNB350" s="182"/>
      <c r="UNC350" s="182"/>
      <c r="UND350" s="182"/>
      <c r="UNE350" s="182"/>
      <c r="UNF350" s="182"/>
      <c r="UNG350" s="182"/>
      <c r="UNH350" s="182"/>
      <c r="UNI350" s="182"/>
      <c r="UNJ350" s="182"/>
      <c r="UNK350" s="182"/>
      <c r="UNL350" s="182"/>
      <c r="UNM350" s="182"/>
      <c r="UNN350" s="182"/>
      <c r="UNO350" s="182"/>
      <c r="UNP350" s="182"/>
      <c r="UNQ350" s="182"/>
      <c r="UNR350" s="182"/>
      <c r="UNS350" s="182"/>
      <c r="UNT350" s="182"/>
      <c r="UNU350" s="182"/>
      <c r="UNV350" s="182"/>
      <c r="UNW350" s="182"/>
      <c r="UNX350" s="182"/>
      <c r="UNY350" s="182"/>
      <c r="UNZ350" s="182"/>
      <c r="UOA350" s="182"/>
      <c r="UOB350" s="182"/>
      <c r="UOC350" s="182"/>
      <c r="UOD350" s="182"/>
      <c r="UOE350" s="182"/>
      <c r="UOF350" s="182"/>
      <c r="UOG350" s="182"/>
      <c r="UOH350" s="182"/>
      <c r="UOI350" s="182"/>
      <c r="UOJ350" s="182"/>
      <c r="UOK350" s="182"/>
      <c r="UOL350" s="182"/>
      <c r="UOM350" s="182"/>
      <c r="UON350" s="182"/>
      <c r="UOO350" s="182"/>
      <c r="UOP350" s="182"/>
      <c r="UOQ350" s="182"/>
      <c r="UOR350" s="182"/>
      <c r="UOS350" s="182"/>
      <c r="UOT350" s="182"/>
      <c r="UOU350" s="182"/>
      <c r="UOV350" s="182"/>
      <c r="UOW350" s="182"/>
      <c r="UOX350" s="182"/>
      <c r="UOY350" s="182"/>
      <c r="UOZ350" s="182"/>
      <c r="UPA350" s="182"/>
      <c r="UPB350" s="182"/>
      <c r="UPC350" s="182"/>
      <c r="UPD350" s="182"/>
      <c r="UPE350" s="182"/>
      <c r="UPF350" s="182"/>
      <c r="UPG350" s="182"/>
      <c r="UPH350" s="182"/>
      <c r="UPI350" s="182"/>
      <c r="UPJ350" s="182"/>
      <c r="UPK350" s="182"/>
      <c r="UPL350" s="182"/>
      <c r="UPM350" s="182"/>
      <c r="UPN350" s="182"/>
      <c r="UPO350" s="182"/>
      <c r="UPP350" s="182"/>
      <c r="UPQ350" s="182"/>
      <c r="UPR350" s="182"/>
      <c r="UPS350" s="182"/>
      <c r="UPT350" s="182"/>
      <c r="UPU350" s="182"/>
      <c r="UPV350" s="182"/>
      <c r="UPW350" s="182"/>
      <c r="UPX350" s="182"/>
      <c r="UPY350" s="182"/>
      <c r="UPZ350" s="182"/>
      <c r="UQA350" s="182"/>
      <c r="UQB350" s="182"/>
      <c r="UQC350" s="182"/>
      <c r="UQD350" s="182"/>
      <c r="UQE350" s="182"/>
      <c r="UQF350" s="182"/>
      <c r="UQG350" s="182"/>
      <c r="UQH350" s="182"/>
      <c r="UQI350" s="182"/>
      <c r="UQJ350" s="182"/>
      <c r="UQK350" s="182"/>
      <c r="UQL350" s="182"/>
      <c r="UQM350" s="182"/>
      <c r="UQN350" s="182"/>
      <c r="UQO350" s="182"/>
      <c r="UQP350" s="182"/>
      <c r="UQQ350" s="182"/>
      <c r="UQR350" s="182"/>
      <c r="UQS350" s="182"/>
      <c r="UQT350" s="182"/>
      <c r="UQU350" s="182"/>
      <c r="UQV350" s="182"/>
      <c r="UQW350" s="182"/>
      <c r="UQX350" s="182"/>
      <c r="UQY350" s="182"/>
      <c r="UQZ350" s="182"/>
      <c r="URA350" s="182"/>
      <c r="URB350" s="182"/>
      <c r="URC350" s="182"/>
      <c r="URD350" s="182"/>
      <c r="URE350" s="182"/>
      <c r="URF350" s="182"/>
      <c r="URG350" s="182"/>
      <c r="URH350" s="182"/>
      <c r="URI350" s="182"/>
      <c r="URJ350" s="182"/>
      <c r="URK350" s="182"/>
      <c r="URL350" s="182"/>
      <c r="URM350" s="182"/>
      <c r="URN350" s="182"/>
      <c r="URO350" s="182"/>
      <c r="URP350" s="182"/>
      <c r="URQ350" s="182"/>
      <c r="URR350" s="182"/>
      <c r="URS350" s="182"/>
      <c r="URT350" s="182"/>
      <c r="URU350" s="182"/>
      <c r="URV350" s="182"/>
      <c r="URW350" s="182"/>
      <c r="URX350" s="182"/>
      <c r="URY350" s="182"/>
      <c r="URZ350" s="182"/>
      <c r="USA350" s="182"/>
      <c r="USB350" s="182"/>
      <c r="USC350" s="182"/>
      <c r="USD350" s="182"/>
      <c r="USE350" s="182"/>
      <c r="USF350" s="182"/>
      <c r="USG350" s="182"/>
      <c r="USH350" s="182"/>
      <c r="USI350" s="182"/>
      <c r="USJ350" s="182"/>
      <c r="USK350" s="182"/>
      <c r="USL350" s="182"/>
      <c r="USM350" s="182"/>
      <c r="USN350" s="182"/>
      <c r="USO350" s="182"/>
      <c r="USP350" s="182"/>
      <c r="USQ350" s="182"/>
      <c r="USR350" s="182"/>
      <c r="USS350" s="182"/>
      <c r="UST350" s="182"/>
      <c r="USU350" s="182"/>
      <c r="USV350" s="182"/>
      <c r="USW350" s="182"/>
      <c r="USX350" s="182"/>
      <c r="USY350" s="182"/>
      <c r="USZ350" s="182"/>
      <c r="UTA350" s="182"/>
      <c r="UTB350" s="182"/>
      <c r="UTC350" s="182"/>
      <c r="UTD350" s="182"/>
      <c r="UTE350" s="182"/>
      <c r="UTF350" s="182"/>
      <c r="UTG350" s="182"/>
      <c r="UTH350" s="182"/>
      <c r="UTI350" s="182"/>
      <c r="UTJ350" s="182"/>
      <c r="UTK350" s="182"/>
      <c r="UTL350" s="182"/>
      <c r="UTM350" s="182"/>
      <c r="UTN350" s="182"/>
      <c r="UTO350" s="182"/>
      <c r="UTP350" s="182"/>
      <c r="UTQ350" s="182"/>
      <c r="UTR350" s="182"/>
      <c r="UTS350" s="182"/>
      <c r="UTT350" s="182"/>
      <c r="UTU350" s="182"/>
      <c r="UTV350" s="182"/>
      <c r="UTW350" s="182"/>
      <c r="UTX350" s="182"/>
      <c r="UTY350" s="182"/>
      <c r="UTZ350" s="182"/>
      <c r="UUA350" s="182"/>
      <c r="UUB350" s="182"/>
      <c r="UUC350" s="182"/>
      <c r="UUD350" s="182"/>
      <c r="UUE350" s="182"/>
      <c r="UUF350" s="182"/>
      <c r="UUG350" s="182"/>
      <c r="UUH350" s="182"/>
      <c r="UUI350" s="182"/>
      <c r="UUJ350" s="182"/>
      <c r="UUK350" s="182"/>
      <c r="UUL350" s="182"/>
      <c r="UUM350" s="182"/>
      <c r="UUN350" s="182"/>
      <c r="UUO350" s="182"/>
      <c r="UUP350" s="182"/>
      <c r="UUQ350" s="182"/>
      <c r="UUR350" s="182"/>
      <c r="UUS350" s="182"/>
      <c r="UUT350" s="182"/>
      <c r="UUU350" s="182"/>
      <c r="UUV350" s="182"/>
      <c r="UUW350" s="182"/>
      <c r="UUX350" s="182"/>
      <c r="UUY350" s="182"/>
      <c r="UUZ350" s="182"/>
      <c r="UVA350" s="182"/>
      <c r="UVB350" s="182"/>
      <c r="UVC350" s="182"/>
      <c r="UVD350" s="182"/>
      <c r="UVE350" s="182"/>
      <c r="UVF350" s="182"/>
      <c r="UVG350" s="182"/>
      <c r="UVH350" s="182"/>
      <c r="UVI350" s="182"/>
      <c r="UVJ350" s="182"/>
      <c r="UVK350" s="182"/>
      <c r="UVL350" s="182"/>
      <c r="UVM350" s="182"/>
      <c r="UVN350" s="182"/>
      <c r="UVO350" s="182"/>
      <c r="UVP350" s="182"/>
      <c r="UVQ350" s="182"/>
      <c r="UVR350" s="182"/>
      <c r="UVS350" s="182"/>
      <c r="UVT350" s="182"/>
      <c r="UVU350" s="182"/>
      <c r="UVV350" s="182"/>
      <c r="UVW350" s="182"/>
      <c r="UVX350" s="182"/>
      <c r="UVY350" s="182"/>
      <c r="UVZ350" s="182"/>
      <c r="UWA350" s="182"/>
      <c r="UWB350" s="182"/>
      <c r="UWC350" s="182"/>
      <c r="UWD350" s="182"/>
      <c r="UWE350" s="182"/>
      <c r="UWF350" s="182"/>
      <c r="UWG350" s="182"/>
      <c r="UWH350" s="182"/>
      <c r="UWI350" s="182"/>
      <c r="UWJ350" s="182"/>
      <c r="UWK350" s="182"/>
      <c r="UWL350" s="182"/>
      <c r="UWM350" s="182"/>
      <c r="UWN350" s="182"/>
      <c r="UWO350" s="182"/>
      <c r="UWP350" s="182"/>
      <c r="UWQ350" s="182"/>
      <c r="UWR350" s="182"/>
      <c r="UWS350" s="182"/>
      <c r="UWT350" s="182"/>
      <c r="UWU350" s="182"/>
      <c r="UWV350" s="182"/>
      <c r="UWW350" s="182"/>
      <c r="UWX350" s="182"/>
      <c r="UWY350" s="182"/>
      <c r="UWZ350" s="182"/>
      <c r="UXA350" s="182"/>
      <c r="UXB350" s="182"/>
      <c r="UXC350" s="182"/>
      <c r="UXD350" s="182"/>
      <c r="UXE350" s="182"/>
      <c r="UXF350" s="182"/>
      <c r="UXG350" s="182"/>
      <c r="UXH350" s="182"/>
      <c r="UXI350" s="182"/>
      <c r="UXJ350" s="182"/>
      <c r="UXK350" s="182"/>
      <c r="UXL350" s="182"/>
      <c r="UXM350" s="182"/>
      <c r="UXN350" s="182"/>
      <c r="UXO350" s="182"/>
      <c r="UXP350" s="182"/>
      <c r="UXQ350" s="182"/>
      <c r="UXR350" s="182"/>
      <c r="UXS350" s="182"/>
      <c r="UXT350" s="182"/>
      <c r="UXU350" s="182"/>
      <c r="UXV350" s="182"/>
      <c r="UXW350" s="182"/>
      <c r="UXX350" s="182"/>
      <c r="UXY350" s="182"/>
      <c r="UXZ350" s="182"/>
      <c r="UYA350" s="182"/>
      <c r="UYB350" s="182"/>
      <c r="UYC350" s="182"/>
      <c r="UYD350" s="182"/>
      <c r="UYE350" s="182"/>
      <c r="UYF350" s="182"/>
      <c r="UYG350" s="182"/>
      <c r="UYH350" s="182"/>
      <c r="UYI350" s="182"/>
      <c r="UYJ350" s="182"/>
      <c r="UYK350" s="182"/>
      <c r="UYL350" s="182"/>
      <c r="UYM350" s="182"/>
      <c r="UYN350" s="182"/>
      <c r="UYO350" s="182"/>
      <c r="UYP350" s="182"/>
      <c r="UYQ350" s="182"/>
      <c r="UYR350" s="182"/>
      <c r="UYS350" s="182"/>
      <c r="UYT350" s="182"/>
      <c r="UYU350" s="182"/>
      <c r="UYV350" s="182"/>
      <c r="UYW350" s="182"/>
      <c r="UYX350" s="182"/>
      <c r="UYY350" s="182"/>
      <c r="UYZ350" s="182"/>
      <c r="UZA350" s="182"/>
      <c r="UZB350" s="182"/>
      <c r="UZC350" s="182"/>
      <c r="UZD350" s="182"/>
      <c r="UZE350" s="182"/>
      <c r="UZF350" s="182"/>
      <c r="UZG350" s="182"/>
      <c r="UZH350" s="182"/>
      <c r="UZI350" s="182"/>
      <c r="UZJ350" s="182"/>
      <c r="UZK350" s="182"/>
      <c r="UZL350" s="182"/>
      <c r="UZM350" s="182"/>
      <c r="UZN350" s="182"/>
      <c r="UZO350" s="182"/>
      <c r="UZP350" s="182"/>
      <c r="UZQ350" s="182"/>
      <c r="UZR350" s="182"/>
      <c r="UZS350" s="182"/>
      <c r="UZT350" s="182"/>
      <c r="UZU350" s="182"/>
      <c r="UZV350" s="182"/>
      <c r="UZW350" s="182"/>
      <c r="UZX350" s="182"/>
      <c r="UZY350" s="182"/>
      <c r="UZZ350" s="182"/>
      <c r="VAA350" s="182"/>
      <c r="VAB350" s="182"/>
      <c r="VAC350" s="182"/>
      <c r="VAD350" s="182"/>
      <c r="VAE350" s="182"/>
      <c r="VAF350" s="182"/>
      <c r="VAG350" s="182"/>
      <c r="VAH350" s="182"/>
      <c r="VAI350" s="182"/>
      <c r="VAJ350" s="182"/>
      <c r="VAK350" s="182"/>
      <c r="VAL350" s="182"/>
      <c r="VAM350" s="182"/>
      <c r="VAN350" s="182"/>
      <c r="VAO350" s="182"/>
      <c r="VAP350" s="182"/>
      <c r="VAQ350" s="182"/>
      <c r="VAR350" s="182"/>
      <c r="VAS350" s="182"/>
      <c r="VAT350" s="182"/>
      <c r="VAU350" s="182"/>
      <c r="VAV350" s="182"/>
      <c r="VAW350" s="182"/>
      <c r="VAX350" s="182"/>
      <c r="VAY350" s="182"/>
      <c r="VAZ350" s="182"/>
      <c r="VBA350" s="182"/>
      <c r="VBB350" s="182"/>
      <c r="VBC350" s="182"/>
      <c r="VBD350" s="182"/>
      <c r="VBE350" s="182"/>
      <c r="VBF350" s="182"/>
      <c r="VBG350" s="182"/>
      <c r="VBH350" s="182"/>
      <c r="VBI350" s="182"/>
      <c r="VBJ350" s="182"/>
      <c r="VBK350" s="182"/>
      <c r="VBL350" s="182"/>
      <c r="VBM350" s="182"/>
      <c r="VBN350" s="182"/>
      <c r="VBO350" s="182"/>
      <c r="VBP350" s="182"/>
      <c r="VBQ350" s="182"/>
      <c r="VBR350" s="182"/>
      <c r="VBS350" s="182"/>
      <c r="VBT350" s="182"/>
      <c r="VBU350" s="182"/>
      <c r="VBV350" s="182"/>
      <c r="VBW350" s="182"/>
      <c r="VBX350" s="182"/>
      <c r="VBY350" s="182"/>
      <c r="VBZ350" s="182"/>
      <c r="VCA350" s="182"/>
      <c r="VCB350" s="182"/>
      <c r="VCC350" s="182"/>
      <c r="VCD350" s="182"/>
      <c r="VCE350" s="182"/>
      <c r="VCF350" s="182"/>
      <c r="VCG350" s="182"/>
      <c r="VCH350" s="182"/>
      <c r="VCI350" s="182"/>
      <c r="VCJ350" s="182"/>
      <c r="VCK350" s="182"/>
      <c r="VCL350" s="182"/>
      <c r="VCM350" s="182"/>
      <c r="VCN350" s="182"/>
      <c r="VCO350" s="182"/>
      <c r="VCP350" s="182"/>
      <c r="VCQ350" s="182"/>
      <c r="VCR350" s="182"/>
      <c r="VCS350" s="182"/>
      <c r="VCT350" s="182"/>
      <c r="VCU350" s="182"/>
      <c r="VCV350" s="182"/>
      <c r="VCW350" s="182"/>
      <c r="VCX350" s="182"/>
      <c r="VCY350" s="182"/>
      <c r="VCZ350" s="182"/>
      <c r="VDA350" s="182"/>
      <c r="VDB350" s="182"/>
      <c r="VDC350" s="182"/>
      <c r="VDD350" s="182"/>
      <c r="VDE350" s="182"/>
      <c r="VDF350" s="182"/>
      <c r="VDG350" s="182"/>
      <c r="VDH350" s="182"/>
      <c r="VDI350" s="182"/>
      <c r="VDJ350" s="182"/>
      <c r="VDK350" s="182"/>
      <c r="VDL350" s="182"/>
      <c r="VDM350" s="182"/>
      <c r="VDN350" s="182"/>
      <c r="VDO350" s="182"/>
      <c r="VDP350" s="182"/>
      <c r="VDQ350" s="182"/>
      <c r="VDR350" s="182"/>
      <c r="VDS350" s="182"/>
      <c r="VDT350" s="182"/>
      <c r="VDU350" s="182"/>
      <c r="VDV350" s="182"/>
      <c r="VDW350" s="182"/>
      <c r="VDX350" s="182"/>
      <c r="VDY350" s="182"/>
      <c r="VDZ350" s="182"/>
      <c r="VEA350" s="182"/>
      <c r="VEB350" s="182"/>
      <c r="VEC350" s="182"/>
      <c r="VED350" s="182"/>
      <c r="VEE350" s="182"/>
      <c r="VEF350" s="182"/>
      <c r="VEG350" s="182"/>
      <c r="VEH350" s="182"/>
      <c r="VEI350" s="182"/>
      <c r="VEJ350" s="182"/>
      <c r="VEK350" s="182"/>
      <c r="VEL350" s="182"/>
      <c r="VEM350" s="182"/>
      <c r="VEN350" s="182"/>
      <c r="VEO350" s="182"/>
      <c r="VEP350" s="182"/>
      <c r="VEQ350" s="182"/>
      <c r="VER350" s="182"/>
      <c r="VES350" s="182"/>
      <c r="VET350" s="182"/>
      <c r="VEU350" s="182"/>
      <c r="VEV350" s="182"/>
      <c r="VEW350" s="182"/>
      <c r="VEX350" s="182"/>
      <c r="VEY350" s="182"/>
      <c r="VEZ350" s="182"/>
      <c r="VFA350" s="182"/>
      <c r="VFB350" s="182"/>
      <c r="VFC350" s="182"/>
      <c r="VFD350" s="182"/>
      <c r="VFE350" s="182"/>
      <c r="VFF350" s="182"/>
      <c r="VFG350" s="182"/>
      <c r="VFH350" s="182"/>
      <c r="VFI350" s="182"/>
      <c r="VFJ350" s="182"/>
      <c r="VFK350" s="182"/>
      <c r="VFL350" s="182"/>
      <c r="VFM350" s="182"/>
      <c r="VFN350" s="182"/>
      <c r="VFO350" s="182"/>
      <c r="VFP350" s="182"/>
      <c r="VFQ350" s="182"/>
      <c r="VFR350" s="182"/>
      <c r="VFS350" s="182"/>
      <c r="VFT350" s="182"/>
      <c r="VFU350" s="182"/>
      <c r="VFV350" s="182"/>
      <c r="VFW350" s="182"/>
      <c r="VFX350" s="182"/>
      <c r="VFY350" s="182"/>
      <c r="VFZ350" s="182"/>
      <c r="VGA350" s="182"/>
      <c r="VGB350" s="182"/>
      <c r="VGC350" s="182"/>
      <c r="VGD350" s="182"/>
      <c r="VGE350" s="182"/>
      <c r="VGF350" s="182"/>
      <c r="VGG350" s="182"/>
      <c r="VGH350" s="182"/>
      <c r="VGI350" s="182"/>
      <c r="VGJ350" s="182"/>
      <c r="VGK350" s="182"/>
      <c r="VGL350" s="182"/>
      <c r="VGM350" s="182"/>
      <c r="VGN350" s="182"/>
      <c r="VGO350" s="182"/>
      <c r="VGP350" s="182"/>
      <c r="VGQ350" s="182"/>
      <c r="VGR350" s="182"/>
      <c r="VGS350" s="182"/>
      <c r="VGT350" s="182"/>
      <c r="VGU350" s="182"/>
      <c r="VGV350" s="182"/>
      <c r="VGW350" s="182"/>
      <c r="VGX350" s="182"/>
      <c r="VGY350" s="182"/>
      <c r="VGZ350" s="182"/>
      <c r="VHA350" s="182"/>
      <c r="VHB350" s="182"/>
      <c r="VHC350" s="182"/>
      <c r="VHD350" s="182"/>
      <c r="VHE350" s="182"/>
      <c r="VHF350" s="182"/>
      <c r="VHG350" s="182"/>
      <c r="VHH350" s="182"/>
      <c r="VHI350" s="182"/>
      <c r="VHJ350" s="182"/>
      <c r="VHK350" s="182"/>
      <c r="VHL350" s="182"/>
      <c r="VHM350" s="182"/>
      <c r="VHN350" s="182"/>
      <c r="VHO350" s="182"/>
      <c r="VHP350" s="182"/>
      <c r="VHQ350" s="182"/>
      <c r="VHR350" s="182"/>
      <c r="VHS350" s="182"/>
      <c r="VHT350" s="182"/>
      <c r="VHU350" s="182"/>
      <c r="VHV350" s="182"/>
      <c r="VHW350" s="182"/>
      <c r="VHX350" s="182"/>
      <c r="VHY350" s="182"/>
      <c r="VHZ350" s="182"/>
      <c r="VIA350" s="182"/>
      <c r="VIB350" s="182"/>
      <c r="VIC350" s="182"/>
      <c r="VID350" s="182"/>
      <c r="VIE350" s="182"/>
      <c r="VIF350" s="182"/>
      <c r="VIG350" s="182"/>
      <c r="VIH350" s="182"/>
      <c r="VII350" s="182"/>
      <c r="VIJ350" s="182"/>
      <c r="VIK350" s="182"/>
      <c r="VIL350" s="182"/>
      <c r="VIM350" s="182"/>
      <c r="VIN350" s="182"/>
      <c r="VIO350" s="182"/>
      <c r="VIP350" s="182"/>
      <c r="VIQ350" s="182"/>
      <c r="VIR350" s="182"/>
      <c r="VIS350" s="182"/>
      <c r="VIT350" s="182"/>
      <c r="VIU350" s="182"/>
      <c r="VIV350" s="182"/>
      <c r="VIW350" s="182"/>
      <c r="VIX350" s="182"/>
      <c r="VIY350" s="182"/>
      <c r="VIZ350" s="182"/>
      <c r="VJA350" s="182"/>
      <c r="VJB350" s="182"/>
      <c r="VJC350" s="182"/>
      <c r="VJD350" s="182"/>
      <c r="VJE350" s="182"/>
      <c r="VJF350" s="182"/>
      <c r="VJG350" s="182"/>
      <c r="VJH350" s="182"/>
      <c r="VJI350" s="182"/>
      <c r="VJJ350" s="182"/>
      <c r="VJK350" s="182"/>
      <c r="VJL350" s="182"/>
      <c r="VJM350" s="182"/>
      <c r="VJN350" s="182"/>
      <c r="VJO350" s="182"/>
      <c r="VJP350" s="182"/>
      <c r="VJQ350" s="182"/>
      <c r="VJR350" s="182"/>
      <c r="VJS350" s="182"/>
      <c r="VJT350" s="182"/>
      <c r="VJU350" s="182"/>
      <c r="VJV350" s="182"/>
      <c r="VJW350" s="182"/>
      <c r="VJX350" s="182"/>
      <c r="VJY350" s="182"/>
      <c r="VJZ350" s="182"/>
      <c r="VKA350" s="182"/>
      <c r="VKB350" s="182"/>
      <c r="VKC350" s="182"/>
      <c r="VKD350" s="182"/>
      <c r="VKE350" s="182"/>
      <c r="VKF350" s="182"/>
      <c r="VKG350" s="182"/>
      <c r="VKH350" s="182"/>
      <c r="VKI350" s="182"/>
      <c r="VKJ350" s="182"/>
      <c r="VKK350" s="182"/>
      <c r="VKL350" s="182"/>
      <c r="VKM350" s="182"/>
      <c r="VKN350" s="182"/>
      <c r="VKO350" s="182"/>
      <c r="VKP350" s="182"/>
      <c r="VKQ350" s="182"/>
      <c r="VKR350" s="182"/>
      <c r="VKS350" s="182"/>
      <c r="VKT350" s="182"/>
      <c r="VKU350" s="182"/>
      <c r="VKV350" s="182"/>
      <c r="VKW350" s="182"/>
      <c r="VKX350" s="182"/>
      <c r="VKY350" s="182"/>
      <c r="VKZ350" s="182"/>
      <c r="VLA350" s="182"/>
      <c r="VLB350" s="182"/>
      <c r="VLC350" s="182"/>
      <c r="VLD350" s="182"/>
      <c r="VLE350" s="182"/>
      <c r="VLF350" s="182"/>
      <c r="VLG350" s="182"/>
      <c r="VLH350" s="182"/>
      <c r="VLI350" s="182"/>
      <c r="VLJ350" s="182"/>
      <c r="VLK350" s="182"/>
      <c r="VLL350" s="182"/>
      <c r="VLM350" s="182"/>
      <c r="VLN350" s="182"/>
      <c r="VLO350" s="182"/>
      <c r="VLP350" s="182"/>
      <c r="VLQ350" s="182"/>
      <c r="VLR350" s="182"/>
      <c r="VLS350" s="182"/>
      <c r="VLT350" s="182"/>
      <c r="VLU350" s="182"/>
      <c r="VLV350" s="182"/>
      <c r="VLW350" s="182"/>
      <c r="VLX350" s="182"/>
      <c r="VLY350" s="182"/>
      <c r="VLZ350" s="182"/>
      <c r="VMA350" s="182"/>
      <c r="VMB350" s="182"/>
      <c r="VMC350" s="182"/>
      <c r="VMD350" s="182"/>
      <c r="VME350" s="182"/>
      <c r="VMF350" s="182"/>
      <c r="VMG350" s="182"/>
      <c r="VMH350" s="182"/>
      <c r="VMI350" s="182"/>
      <c r="VMJ350" s="182"/>
      <c r="VMK350" s="182"/>
      <c r="VML350" s="182"/>
      <c r="VMM350" s="182"/>
      <c r="VMN350" s="182"/>
      <c r="VMO350" s="182"/>
      <c r="VMP350" s="182"/>
      <c r="VMQ350" s="182"/>
      <c r="VMR350" s="182"/>
      <c r="VMS350" s="182"/>
      <c r="VMT350" s="182"/>
      <c r="VMU350" s="182"/>
      <c r="VMV350" s="182"/>
      <c r="VMW350" s="182"/>
      <c r="VMX350" s="182"/>
      <c r="VMY350" s="182"/>
      <c r="VMZ350" s="182"/>
      <c r="VNA350" s="182"/>
      <c r="VNB350" s="182"/>
      <c r="VNC350" s="182"/>
      <c r="VND350" s="182"/>
      <c r="VNE350" s="182"/>
      <c r="VNF350" s="182"/>
      <c r="VNG350" s="182"/>
      <c r="VNH350" s="182"/>
      <c r="VNI350" s="182"/>
      <c r="VNJ350" s="182"/>
      <c r="VNK350" s="182"/>
      <c r="VNL350" s="182"/>
      <c r="VNM350" s="182"/>
      <c r="VNN350" s="182"/>
      <c r="VNO350" s="182"/>
      <c r="VNP350" s="182"/>
      <c r="VNQ350" s="182"/>
      <c r="VNR350" s="182"/>
      <c r="VNS350" s="182"/>
      <c r="VNT350" s="182"/>
      <c r="VNU350" s="182"/>
      <c r="VNV350" s="182"/>
      <c r="VNW350" s="182"/>
      <c r="VNX350" s="182"/>
      <c r="VNY350" s="182"/>
      <c r="VNZ350" s="182"/>
      <c r="VOA350" s="182"/>
      <c r="VOB350" s="182"/>
      <c r="VOC350" s="182"/>
      <c r="VOD350" s="182"/>
      <c r="VOE350" s="182"/>
      <c r="VOF350" s="182"/>
      <c r="VOG350" s="182"/>
      <c r="VOH350" s="182"/>
      <c r="VOI350" s="182"/>
      <c r="VOJ350" s="182"/>
      <c r="VOK350" s="182"/>
      <c r="VOL350" s="182"/>
      <c r="VOM350" s="182"/>
      <c r="VON350" s="182"/>
      <c r="VOO350" s="182"/>
      <c r="VOP350" s="182"/>
      <c r="VOQ350" s="182"/>
      <c r="VOR350" s="182"/>
      <c r="VOS350" s="182"/>
      <c r="VOT350" s="182"/>
      <c r="VOU350" s="182"/>
      <c r="VOV350" s="182"/>
      <c r="VOW350" s="182"/>
      <c r="VOX350" s="182"/>
      <c r="VOY350" s="182"/>
      <c r="VOZ350" s="182"/>
      <c r="VPA350" s="182"/>
      <c r="VPB350" s="182"/>
      <c r="VPC350" s="182"/>
      <c r="VPD350" s="182"/>
      <c r="VPE350" s="182"/>
      <c r="VPF350" s="182"/>
      <c r="VPG350" s="182"/>
      <c r="VPH350" s="182"/>
      <c r="VPI350" s="182"/>
      <c r="VPJ350" s="182"/>
      <c r="VPK350" s="182"/>
      <c r="VPL350" s="182"/>
      <c r="VPM350" s="182"/>
      <c r="VPN350" s="182"/>
      <c r="VPO350" s="182"/>
      <c r="VPP350" s="182"/>
      <c r="VPQ350" s="182"/>
      <c r="VPR350" s="182"/>
      <c r="VPS350" s="182"/>
      <c r="VPT350" s="182"/>
      <c r="VPU350" s="182"/>
      <c r="VPV350" s="182"/>
      <c r="VPW350" s="182"/>
      <c r="VPX350" s="182"/>
      <c r="VPY350" s="182"/>
      <c r="VPZ350" s="182"/>
      <c r="VQA350" s="182"/>
      <c r="VQB350" s="182"/>
      <c r="VQC350" s="182"/>
      <c r="VQD350" s="182"/>
      <c r="VQE350" s="182"/>
      <c r="VQF350" s="182"/>
      <c r="VQG350" s="182"/>
      <c r="VQH350" s="182"/>
      <c r="VQI350" s="182"/>
      <c r="VQJ350" s="182"/>
      <c r="VQK350" s="182"/>
      <c r="VQL350" s="182"/>
      <c r="VQM350" s="182"/>
      <c r="VQN350" s="182"/>
      <c r="VQO350" s="182"/>
      <c r="VQP350" s="182"/>
      <c r="VQQ350" s="182"/>
      <c r="VQR350" s="182"/>
      <c r="VQS350" s="182"/>
      <c r="VQT350" s="182"/>
      <c r="VQU350" s="182"/>
      <c r="VQV350" s="182"/>
      <c r="VQW350" s="182"/>
      <c r="VQX350" s="182"/>
      <c r="VQY350" s="182"/>
      <c r="VQZ350" s="182"/>
      <c r="VRA350" s="182"/>
      <c r="VRB350" s="182"/>
      <c r="VRC350" s="182"/>
      <c r="VRD350" s="182"/>
      <c r="VRE350" s="182"/>
      <c r="VRF350" s="182"/>
      <c r="VRG350" s="182"/>
      <c r="VRH350" s="182"/>
      <c r="VRI350" s="182"/>
      <c r="VRJ350" s="182"/>
      <c r="VRK350" s="182"/>
      <c r="VRL350" s="182"/>
      <c r="VRM350" s="182"/>
      <c r="VRN350" s="182"/>
      <c r="VRO350" s="182"/>
      <c r="VRP350" s="182"/>
      <c r="VRQ350" s="182"/>
      <c r="VRR350" s="182"/>
      <c r="VRS350" s="182"/>
      <c r="VRT350" s="182"/>
      <c r="VRU350" s="182"/>
      <c r="VRV350" s="182"/>
      <c r="VRW350" s="182"/>
      <c r="VRX350" s="182"/>
      <c r="VRY350" s="182"/>
      <c r="VRZ350" s="182"/>
      <c r="VSA350" s="182"/>
      <c r="VSB350" s="182"/>
      <c r="VSC350" s="182"/>
      <c r="VSD350" s="182"/>
      <c r="VSE350" s="182"/>
      <c r="VSF350" s="182"/>
      <c r="VSG350" s="182"/>
      <c r="VSH350" s="182"/>
      <c r="VSI350" s="182"/>
      <c r="VSJ350" s="182"/>
      <c r="VSK350" s="182"/>
      <c r="VSL350" s="182"/>
      <c r="VSM350" s="182"/>
      <c r="VSN350" s="182"/>
      <c r="VSO350" s="182"/>
      <c r="VSP350" s="182"/>
      <c r="VSQ350" s="182"/>
      <c r="VSR350" s="182"/>
      <c r="VSS350" s="182"/>
      <c r="VST350" s="182"/>
      <c r="VSU350" s="182"/>
      <c r="VSV350" s="182"/>
      <c r="VSW350" s="182"/>
      <c r="VSX350" s="182"/>
      <c r="VSY350" s="182"/>
      <c r="VSZ350" s="182"/>
      <c r="VTA350" s="182"/>
      <c r="VTB350" s="182"/>
      <c r="VTC350" s="182"/>
      <c r="VTD350" s="182"/>
      <c r="VTE350" s="182"/>
      <c r="VTF350" s="182"/>
      <c r="VTG350" s="182"/>
      <c r="VTH350" s="182"/>
      <c r="VTI350" s="182"/>
      <c r="VTJ350" s="182"/>
      <c r="VTK350" s="182"/>
      <c r="VTL350" s="182"/>
      <c r="VTM350" s="182"/>
      <c r="VTN350" s="182"/>
      <c r="VTO350" s="182"/>
      <c r="VTP350" s="182"/>
      <c r="VTQ350" s="182"/>
      <c r="VTR350" s="182"/>
      <c r="VTS350" s="182"/>
      <c r="VTT350" s="182"/>
      <c r="VTU350" s="182"/>
      <c r="VTV350" s="182"/>
      <c r="VTW350" s="182"/>
      <c r="VTX350" s="182"/>
      <c r="VTY350" s="182"/>
      <c r="VTZ350" s="182"/>
      <c r="VUA350" s="182"/>
      <c r="VUB350" s="182"/>
      <c r="VUC350" s="182"/>
      <c r="VUD350" s="182"/>
      <c r="VUE350" s="182"/>
      <c r="VUF350" s="182"/>
      <c r="VUG350" s="182"/>
      <c r="VUH350" s="182"/>
      <c r="VUI350" s="182"/>
      <c r="VUJ350" s="182"/>
      <c r="VUK350" s="182"/>
      <c r="VUL350" s="182"/>
      <c r="VUM350" s="182"/>
      <c r="VUN350" s="182"/>
      <c r="VUO350" s="182"/>
      <c r="VUP350" s="182"/>
      <c r="VUQ350" s="182"/>
      <c r="VUR350" s="182"/>
      <c r="VUS350" s="182"/>
      <c r="VUT350" s="182"/>
      <c r="VUU350" s="182"/>
      <c r="VUV350" s="182"/>
      <c r="VUW350" s="182"/>
      <c r="VUX350" s="182"/>
      <c r="VUY350" s="182"/>
      <c r="VUZ350" s="182"/>
      <c r="VVA350" s="182"/>
      <c r="VVB350" s="182"/>
      <c r="VVC350" s="182"/>
      <c r="VVD350" s="182"/>
      <c r="VVE350" s="182"/>
      <c r="VVF350" s="182"/>
      <c r="VVG350" s="182"/>
      <c r="VVH350" s="182"/>
      <c r="VVI350" s="182"/>
      <c r="VVJ350" s="182"/>
      <c r="VVK350" s="182"/>
      <c r="VVL350" s="182"/>
      <c r="VVM350" s="182"/>
      <c r="VVN350" s="182"/>
      <c r="VVO350" s="182"/>
      <c r="VVP350" s="182"/>
      <c r="VVQ350" s="182"/>
      <c r="VVR350" s="182"/>
      <c r="VVS350" s="182"/>
      <c r="VVT350" s="182"/>
      <c r="VVU350" s="182"/>
      <c r="VVV350" s="182"/>
      <c r="VVW350" s="182"/>
      <c r="VVX350" s="182"/>
      <c r="VVY350" s="182"/>
      <c r="VVZ350" s="182"/>
      <c r="VWA350" s="182"/>
      <c r="VWB350" s="182"/>
      <c r="VWC350" s="182"/>
      <c r="VWD350" s="182"/>
      <c r="VWE350" s="182"/>
      <c r="VWF350" s="182"/>
      <c r="VWG350" s="182"/>
      <c r="VWH350" s="182"/>
      <c r="VWI350" s="182"/>
      <c r="VWJ350" s="182"/>
      <c r="VWK350" s="182"/>
      <c r="VWL350" s="182"/>
      <c r="VWM350" s="182"/>
      <c r="VWN350" s="182"/>
      <c r="VWO350" s="182"/>
      <c r="VWP350" s="182"/>
      <c r="VWQ350" s="182"/>
      <c r="VWR350" s="182"/>
      <c r="VWS350" s="182"/>
      <c r="VWT350" s="182"/>
      <c r="VWU350" s="182"/>
      <c r="VWV350" s="182"/>
      <c r="VWW350" s="182"/>
      <c r="VWX350" s="182"/>
      <c r="VWY350" s="182"/>
      <c r="VWZ350" s="182"/>
      <c r="VXA350" s="182"/>
      <c r="VXB350" s="182"/>
      <c r="VXC350" s="182"/>
      <c r="VXD350" s="182"/>
      <c r="VXE350" s="182"/>
      <c r="VXF350" s="182"/>
      <c r="VXG350" s="182"/>
      <c r="VXH350" s="182"/>
      <c r="VXI350" s="182"/>
      <c r="VXJ350" s="182"/>
      <c r="VXK350" s="182"/>
      <c r="VXL350" s="182"/>
      <c r="VXM350" s="182"/>
      <c r="VXN350" s="182"/>
      <c r="VXO350" s="182"/>
      <c r="VXP350" s="182"/>
      <c r="VXQ350" s="182"/>
      <c r="VXR350" s="182"/>
      <c r="VXS350" s="182"/>
      <c r="VXT350" s="182"/>
      <c r="VXU350" s="182"/>
      <c r="VXV350" s="182"/>
      <c r="VXW350" s="182"/>
      <c r="VXX350" s="182"/>
      <c r="VXY350" s="182"/>
      <c r="VXZ350" s="182"/>
      <c r="VYA350" s="182"/>
      <c r="VYB350" s="182"/>
      <c r="VYC350" s="182"/>
      <c r="VYD350" s="182"/>
      <c r="VYE350" s="182"/>
      <c r="VYF350" s="182"/>
      <c r="VYG350" s="182"/>
      <c r="VYH350" s="182"/>
      <c r="VYI350" s="182"/>
      <c r="VYJ350" s="182"/>
      <c r="VYK350" s="182"/>
      <c r="VYL350" s="182"/>
      <c r="VYM350" s="182"/>
      <c r="VYN350" s="182"/>
      <c r="VYO350" s="182"/>
      <c r="VYP350" s="182"/>
      <c r="VYQ350" s="182"/>
      <c r="VYR350" s="182"/>
      <c r="VYS350" s="182"/>
      <c r="VYT350" s="182"/>
      <c r="VYU350" s="182"/>
      <c r="VYV350" s="182"/>
      <c r="VYW350" s="182"/>
      <c r="VYX350" s="182"/>
      <c r="VYY350" s="182"/>
      <c r="VYZ350" s="182"/>
      <c r="VZA350" s="182"/>
      <c r="VZB350" s="182"/>
      <c r="VZC350" s="182"/>
      <c r="VZD350" s="182"/>
      <c r="VZE350" s="182"/>
      <c r="VZF350" s="182"/>
      <c r="VZG350" s="182"/>
      <c r="VZH350" s="182"/>
      <c r="VZI350" s="182"/>
      <c r="VZJ350" s="182"/>
      <c r="VZK350" s="182"/>
      <c r="VZL350" s="182"/>
      <c r="VZM350" s="182"/>
      <c r="VZN350" s="182"/>
      <c r="VZO350" s="182"/>
      <c r="VZP350" s="182"/>
      <c r="VZQ350" s="182"/>
      <c r="VZR350" s="182"/>
      <c r="VZS350" s="182"/>
      <c r="VZT350" s="182"/>
      <c r="VZU350" s="182"/>
      <c r="VZV350" s="182"/>
      <c r="VZW350" s="182"/>
      <c r="VZX350" s="182"/>
      <c r="VZY350" s="182"/>
      <c r="VZZ350" s="182"/>
      <c r="WAA350" s="182"/>
      <c r="WAB350" s="182"/>
      <c r="WAC350" s="182"/>
      <c r="WAD350" s="182"/>
      <c r="WAE350" s="182"/>
      <c r="WAF350" s="182"/>
      <c r="WAG350" s="182"/>
      <c r="WAH350" s="182"/>
      <c r="WAI350" s="182"/>
      <c r="WAJ350" s="182"/>
      <c r="WAK350" s="182"/>
      <c r="WAL350" s="182"/>
      <c r="WAM350" s="182"/>
      <c r="WAN350" s="182"/>
      <c r="WAO350" s="182"/>
      <c r="WAP350" s="182"/>
      <c r="WAQ350" s="182"/>
      <c r="WAR350" s="182"/>
      <c r="WAS350" s="182"/>
      <c r="WAT350" s="182"/>
      <c r="WAU350" s="182"/>
      <c r="WAV350" s="182"/>
      <c r="WAW350" s="182"/>
      <c r="WAX350" s="182"/>
      <c r="WAY350" s="182"/>
      <c r="WAZ350" s="182"/>
      <c r="WBA350" s="182"/>
      <c r="WBB350" s="182"/>
      <c r="WBC350" s="182"/>
      <c r="WBD350" s="182"/>
      <c r="WBE350" s="182"/>
      <c r="WBF350" s="182"/>
      <c r="WBG350" s="182"/>
      <c r="WBH350" s="182"/>
      <c r="WBI350" s="182"/>
      <c r="WBJ350" s="182"/>
      <c r="WBK350" s="182"/>
      <c r="WBL350" s="182"/>
      <c r="WBM350" s="182"/>
      <c r="WBN350" s="182"/>
      <c r="WBO350" s="182"/>
      <c r="WBP350" s="182"/>
      <c r="WBQ350" s="182"/>
      <c r="WBR350" s="182"/>
      <c r="WBS350" s="182"/>
      <c r="WBT350" s="182"/>
      <c r="WBU350" s="182"/>
      <c r="WBV350" s="182"/>
      <c r="WBW350" s="182"/>
      <c r="WBX350" s="182"/>
      <c r="WBY350" s="182"/>
      <c r="WBZ350" s="182"/>
      <c r="WCA350" s="182"/>
      <c r="WCB350" s="182"/>
      <c r="WCC350" s="182"/>
      <c r="WCD350" s="182"/>
      <c r="WCE350" s="182"/>
      <c r="WCF350" s="182"/>
      <c r="WCG350" s="182"/>
      <c r="WCH350" s="182"/>
      <c r="WCI350" s="182"/>
      <c r="WCJ350" s="182"/>
      <c r="WCK350" s="182"/>
      <c r="WCL350" s="182"/>
      <c r="WCM350" s="182"/>
      <c r="WCN350" s="182"/>
      <c r="WCO350" s="182"/>
      <c r="WCP350" s="182"/>
      <c r="WCQ350" s="182"/>
      <c r="WCR350" s="182"/>
      <c r="WCS350" s="182"/>
      <c r="WCT350" s="182"/>
      <c r="WCU350" s="182"/>
      <c r="WCV350" s="182"/>
      <c r="WCW350" s="182"/>
      <c r="WCX350" s="182"/>
      <c r="WCY350" s="182"/>
      <c r="WCZ350" s="182"/>
      <c r="WDA350" s="182"/>
      <c r="WDB350" s="182"/>
      <c r="WDC350" s="182"/>
      <c r="WDD350" s="182"/>
      <c r="WDE350" s="182"/>
      <c r="WDF350" s="182"/>
      <c r="WDG350" s="182"/>
      <c r="WDH350" s="182"/>
      <c r="WDI350" s="182"/>
      <c r="WDJ350" s="182"/>
      <c r="WDK350" s="182"/>
      <c r="WDL350" s="182"/>
      <c r="WDM350" s="182"/>
      <c r="WDN350" s="182"/>
      <c r="WDO350" s="182"/>
      <c r="WDP350" s="182"/>
      <c r="WDQ350" s="182"/>
      <c r="WDR350" s="182"/>
      <c r="WDS350" s="182"/>
      <c r="WDT350" s="182"/>
      <c r="WDU350" s="182"/>
      <c r="WDV350" s="182"/>
      <c r="WDW350" s="182"/>
      <c r="WDX350" s="182"/>
      <c r="WDY350" s="182"/>
      <c r="WDZ350" s="182"/>
      <c r="WEA350" s="182"/>
      <c r="WEB350" s="182"/>
      <c r="WEC350" s="182"/>
      <c r="WED350" s="182"/>
      <c r="WEE350" s="182"/>
      <c r="WEF350" s="182"/>
      <c r="WEG350" s="182"/>
      <c r="WEH350" s="182"/>
      <c r="WEI350" s="182"/>
      <c r="WEJ350" s="182"/>
      <c r="WEK350" s="182"/>
      <c r="WEL350" s="182"/>
      <c r="WEM350" s="182"/>
      <c r="WEN350" s="182"/>
      <c r="WEO350" s="182"/>
      <c r="WEP350" s="182"/>
      <c r="WEQ350" s="182"/>
      <c r="WER350" s="182"/>
      <c r="WES350" s="182"/>
      <c r="WET350" s="182"/>
      <c r="WEU350" s="182"/>
      <c r="WEV350" s="182"/>
      <c r="WEW350" s="182"/>
      <c r="WEX350" s="182"/>
      <c r="WEY350" s="182"/>
      <c r="WEZ350" s="182"/>
      <c r="WFA350" s="182"/>
      <c r="WFB350" s="182"/>
      <c r="WFC350" s="182"/>
      <c r="WFD350" s="182"/>
      <c r="WFE350" s="182"/>
      <c r="WFF350" s="182"/>
      <c r="WFG350" s="182"/>
      <c r="WFH350" s="182"/>
      <c r="WFI350" s="182"/>
      <c r="WFJ350" s="182"/>
      <c r="WFK350" s="182"/>
      <c r="WFL350" s="182"/>
      <c r="WFM350" s="182"/>
      <c r="WFN350" s="182"/>
      <c r="WFO350" s="182"/>
      <c r="WFP350" s="182"/>
      <c r="WFQ350" s="182"/>
      <c r="WFR350" s="182"/>
      <c r="WFS350" s="182"/>
      <c r="WFT350" s="182"/>
      <c r="WFU350" s="182"/>
      <c r="WFV350" s="182"/>
      <c r="WFW350" s="182"/>
      <c r="WFX350" s="182"/>
      <c r="WFY350" s="182"/>
      <c r="WFZ350" s="182"/>
      <c r="WGA350" s="182"/>
      <c r="WGB350" s="182"/>
      <c r="WGC350" s="182"/>
      <c r="WGD350" s="182"/>
      <c r="WGE350" s="182"/>
      <c r="WGF350" s="182"/>
      <c r="WGG350" s="182"/>
      <c r="WGH350" s="182"/>
      <c r="WGI350" s="182"/>
      <c r="WGJ350" s="182"/>
      <c r="WGK350" s="182"/>
      <c r="WGL350" s="182"/>
      <c r="WGM350" s="182"/>
      <c r="WGN350" s="182"/>
      <c r="WGO350" s="182"/>
      <c r="WGP350" s="182"/>
      <c r="WGQ350" s="182"/>
      <c r="WGR350" s="182"/>
      <c r="WGS350" s="182"/>
      <c r="WGT350" s="182"/>
      <c r="WGU350" s="182"/>
      <c r="WGV350" s="182"/>
      <c r="WGW350" s="182"/>
      <c r="WGX350" s="182"/>
      <c r="WGY350" s="182"/>
      <c r="WGZ350" s="182"/>
      <c r="WHA350" s="182"/>
      <c r="WHB350" s="182"/>
      <c r="WHC350" s="182"/>
      <c r="WHD350" s="182"/>
      <c r="WHE350" s="182"/>
      <c r="WHF350" s="182"/>
      <c r="WHG350" s="182"/>
      <c r="WHH350" s="182"/>
      <c r="WHI350" s="182"/>
      <c r="WHJ350" s="182"/>
      <c r="WHK350" s="182"/>
      <c r="WHL350" s="182"/>
      <c r="WHM350" s="182"/>
      <c r="WHN350" s="182"/>
      <c r="WHO350" s="182"/>
      <c r="WHP350" s="182"/>
      <c r="WHQ350" s="182"/>
      <c r="WHR350" s="182"/>
      <c r="WHS350" s="182"/>
      <c r="WHT350" s="182"/>
      <c r="WHU350" s="182"/>
      <c r="WHV350" s="182"/>
      <c r="WHW350" s="182"/>
      <c r="WHX350" s="182"/>
      <c r="WHY350" s="182"/>
      <c r="WHZ350" s="182"/>
      <c r="WIA350" s="182"/>
      <c r="WIB350" s="182"/>
      <c r="WIC350" s="182"/>
      <c r="WID350" s="182"/>
      <c r="WIE350" s="182"/>
      <c r="WIF350" s="182"/>
      <c r="WIG350" s="182"/>
      <c r="WIH350" s="182"/>
      <c r="WII350" s="182"/>
      <c r="WIJ350" s="182"/>
      <c r="WIK350" s="182"/>
      <c r="WIL350" s="182"/>
      <c r="WIM350" s="182"/>
      <c r="WIN350" s="182"/>
      <c r="WIO350" s="182"/>
      <c r="WIP350" s="182"/>
      <c r="WIQ350" s="182"/>
      <c r="WIR350" s="182"/>
      <c r="WIS350" s="182"/>
      <c r="WIT350" s="182"/>
      <c r="WIU350" s="182"/>
      <c r="WIV350" s="182"/>
      <c r="WIW350" s="182"/>
      <c r="WIX350" s="182"/>
      <c r="WIY350" s="182"/>
      <c r="WIZ350" s="182"/>
      <c r="WJA350" s="182"/>
      <c r="WJB350" s="182"/>
      <c r="WJC350" s="182"/>
      <c r="WJD350" s="182"/>
      <c r="WJE350" s="182"/>
      <c r="WJF350" s="182"/>
      <c r="WJG350" s="182"/>
      <c r="WJH350" s="182"/>
      <c r="WJI350" s="182"/>
      <c r="WJJ350" s="182"/>
      <c r="WJK350" s="182"/>
      <c r="WJL350" s="182"/>
      <c r="WJM350" s="182"/>
      <c r="WJN350" s="182"/>
      <c r="WJO350" s="182"/>
      <c r="WJP350" s="182"/>
      <c r="WJQ350" s="182"/>
      <c r="WJR350" s="182"/>
      <c r="WJS350" s="182"/>
      <c r="WJT350" s="182"/>
      <c r="WJU350" s="182"/>
      <c r="WJV350" s="182"/>
      <c r="WJW350" s="182"/>
      <c r="WJX350" s="182"/>
      <c r="WJY350" s="182"/>
      <c r="WJZ350" s="182"/>
      <c r="WKA350" s="182"/>
      <c r="WKB350" s="182"/>
      <c r="WKC350" s="182"/>
      <c r="WKD350" s="182"/>
      <c r="WKE350" s="182"/>
      <c r="WKF350" s="182"/>
      <c r="WKG350" s="182"/>
      <c r="WKH350" s="182"/>
      <c r="WKI350" s="182"/>
      <c r="WKJ350" s="182"/>
      <c r="WKK350" s="182"/>
      <c r="WKL350" s="182"/>
      <c r="WKM350" s="182"/>
      <c r="WKN350" s="182"/>
      <c r="WKO350" s="182"/>
      <c r="WKP350" s="182"/>
      <c r="WKQ350" s="182"/>
      <c r="WKR350" s="182"/>
      <c r="WKS350" s="182"/>
      <c r="WKT350" s="182"/>
      <c r="WKU350" s="182"/>
      <c r="WKV350" s="182"/>
      <c r="WKW350" s="182"/>
      <c r="WKX350" s="182"/>
      <c r="WKY350" s="182"/>
      <c r="WKZ350" s="182"/>
      <c r="WLA350" s="182"/>
      <c r="WLB350" s="182"/>
      <c r="WLC350" s="182"/>
      <c r="WLD350" s="182"/>
      <c r="WLE350" s="182"/>
      <c r="WLF350" s="182"/>
      <c r="WLG350" s="182"/>
      <c r="WLH350" s="182"/>
      <c r="WLI350" s="182"/>
      <c r="WLJ350" s="182"/>
      <c r="WLK350" s="182"/>
      <c r="WLL350" s="182"/>
      <c r="WLM350" s="182"/>
      <c r="WLN350" s="182"/>
      <c r="WLO350" s="182"/>
      <c r="WLP350" s="182"/>
      <c r="WLQ350" s="182"/>
      <c r="WLR350" s="182"/>
      <c r="WLS350" s="182"/>
      <c r="WLT350" s="182"/>
      <c r="WLU350" s="182"/>
      <c r="WLV350" s="182"/>
      <c r="WLW350" s="182"/>
      <c r="WLX350" s="182"/>
      <c r="WLY350" s="182"/>
      <c r="WLZ350" s="182"/>
      <c r="WMA350" s="182"/>
      <c r="WMB350" s="182"/>
      <c r="WMC350" s="182"/>
      <c r="WMD350" s="182"/>
      <c r="WME350" s="182"/>
      <c r="WMF350" s="182"/>
      <c r="WMG350" s="182"/>
      <c r="WMH350" s="182"/>
      <c r="WMI350" s="182"/>
      <c r="WMJ350" s="182"/>
      <c r="WMK350" s="182"/>
      <c r="WML350" s="182"/>
      <c r="WMM350" s="182"/>
      <c r="WMN350" s="182"/>
      <c r="WMO350" s="182"/>
      <c r="WMP350" s="182"/>
      <c r="WMQ350" s="182"/>
      <c r="WMR350" s="182"/>
      <c r="WMS350" s="182"/>
      <c r="WMT350" s="182"/>
      <c r="WMU350" s="182"/>
      <c r="WMV350" s="182"/>
      <c r="WMW350" s="182"/>
      <c r="WMX350" s="182"/>
      <c r="WMY350" s="182"/>
      <c r="WMZ350" s="182"/>
      <c r="WNA350" s="182"/>
      <c r="WNB350" s="182"/>
      <c r="WNC350" s="182"/>
      <c r="WND350" s="182"/>
      <c r="WNE350" s="182"/>
      <c r="WNF350" s="182"/>
      <c r="WNG350" s="182"/>
      <c r="WNH350" s="182"/>
      <c r="WNI350" s="182"/>
      <c r="WNJ350" s="182"/>
      <c r="WNK350" s="182"/>
      <c r="WNL350" s="182"/>
      <c r="WNM350" s="182"/>
      <c r="WNN350" s="182"/>
      <c r="WNO350" s="182"/>
      <c r="WNP350" s="182"/>
      <c r="WNQ350" s="182"/>
      <c r="WNR350" s="182"/>
      <c r="WNS350" s="182"/>
      <c r="WNT350" s="182"/>
      <c r="WNU350" s="182"/>
      <c r="WNV350" s="182"/>
      <c r="WNW350" s="182"/>
      <c r="WNX350" s="182"/>
      <c r="WNY350" s="182"/>
      <c r="WNZ350" s="182"/>
      <c r="WOA350" s="182"/>
      <c r="WOB350" s="182"/>
      <c r="WOC350" s="182"/>
      <c r="WOD350" s="182"/>
      <c r="WOE350" s="182"/>
      <c r="WOF350" s="182"/>
      <c r="WOG350" s="182"/>
      <c r="WOH350" s="182"/>
      <c r="WOI350" s="182"/>
      <c r="WOJ350" s="182"/>
      <c r="WOK350" s="182"/>
      <c r="WOL350" s="182"/>
      <c r="WOM350" s="182"/>
      <c r="WON350" s="182"/>
      <c r="WOO350" s="182"/>
      <c r="WOP350" s="182"/>
      <c r="WOQ350" s="182"/>
      <c r="WOR350" s="182"/>
      <c r="WOS350" s="182"/>
      <c r="WOT350" s="182"/>
      <c r="WOU350" s="182"/>
      <c r="WOV350" s="182"/>
      <c r="WOW350" s="182"/>
      <c r="WOX350" s="182"/>
      <c r="WOY350" s="182"/>
      <c r="WOZ350" s="182"/>
      <c r="WPA350" s="182"/>
      <c r="WPB350" s="182"/>
      <c r="WPC350" s="182"/>
      <c r="WPD350" s="182"/>
      <c r="WPE350" s="182"/>
      <c r="WPF350" s="182"/>
      <c r="WPG350" s="182"/>
      <c r="WPH350" s="182"/>
      <c r="WPI350" s="182"/>
      <c r="WPJ350" s="182"/>
      <c r="WPK350" s="182"/>
      <c r="WPL350" s="182"/>
      <c r="WPM350" s="182"/>
      <c r="WPN350" s="182"/>
      <c r="WPO350" s="182"/>
      <c r="WPP350" s="182"/>
      <c r="WPQ350" s="182"/>
      <c r="WPR350" s="182"/>
      <c r="WPS350" s="182"/>
      <c r="WPT350" s="182"/>
      <c r="WPU350" s="182"/>
      <c r="WPV350" s="182"/>
      <c r="WPW350" s="182"/>
      <c r="WPX350" s="182"/>
      <c r="WPY350" s="182"/>
      <c r="WPZ350" s="182"/>
      <c r="WQA350" s="182"/>
      <c r="WQB350" s="182"/>
      <c r="WQC350" s="182"/>
      <c r="WQD350" s="182"/>
      <c r="WQE350" s="182"/>
      <c r="WQF350" s="182"/>
      <c r="WQG350" s="182"/>
      <c r="WQH350" s="182"/>
      <c r="WQI350" s="182"/>
      <c r="WQJ350" s="182"/>
      <c r="WQK350" s="182"/>
      <c r="WQL350" s="182"/>
      <c r="WQM350" s="182"/>
      <c r="WQN350" s="182"/>
      <c r="WQO350" s="182"/>
      <c r="WQP350" s="182"/>
      <c r="WQQ350" s="182"/>
      <c r="WQR350" s="182"/>
      <c r="WQS350" s="182"/>
      <c r="WQT350" s="182"/>
      <c r="WQU350" s="182"/>
      <c r="WQV350" s="182"/>
      <c r="WQW350" s="182"/>
      <c r="WQX350" s="182"/>
      <c r="WQY350" s="182"/>
      <c r="WQZ350" s="182"/>
      <c r="WRA350" s="182"/>
      <c r="WRB350" s="182"/>
      <c r="WRC350" s="182"/>
      <c r="WRD350" s="182"/>
      <c r="WRE350" s="182"/>
      <c r="WRF350" s="182"/>
      <c r="WRG350" s="182"/>
      <c r="WRH350" s="182"/>
      <c r="WRI350" s="182"/>
      <c r="WRJ350" s="182"/>
      <c r="WRK350" s="182"/>
      <c r="WRL350" s="182"/>
      <c r="WRM350" s="182"/>
      <c r="WRN350" s="182"/>
      <c r="WRO350" s="182"/>
      <c r="WRP350" s="182"/>
      <c r="WRQ350" s="182"/>
      <c r="WRR350" s="182"/>
      <c r="WRS350" s="182"/>
      <c r="WRT350" s="182"/>
      <c r="WRU350" s="182"/>
      <c r="WRV350" s="182"/>
      <c r="WRW350" s="182"/>
      <c r="WRX350" s="182"/>
      <c r="WRY350" s="182"/>
      <c r="WRZ350" s="182"/>
      <c r="WSA350" s="182"/>
      <c r="WSB350" s="182"/>
      <c r="WSC350" s="182"/>
      <c r="WSD350" s="182"/>
      <c r="WSE350" s="182"/>
      <c r="WSF350" s="182"/>
      <c r="WSG350" s="182"/>
      <c r="WSH350" s="182"/>
      <c r="WSI350" s="182"/>
      <c r="WSJ350" s="182"/>
      <c r="WSK350" s="182"/>
      <c r="WSL350" s="182"/>
      <c r="WSM350" s="182"/>
      <c r="WSN350" s="182"/>
      <c r="WSO350" s="182"/>
      <c r="WSP350" s="182"/>
      <c r="WSQ350" s="182"/>
      <c r="WSR350" s="182"/>
      <c r="WSS350" s="182"/>
      <c r="WST350" s="182"/>
      <c r="WSU350" s="182"/>
      <c r="WSV350" s="182"/>
      <c r="WSW350" s="182"/>
      <c r="WSX350" s="182"/>
      <c r="WSY350" s="182"/>
      <c r="WSZ350" s="182"/>
      <c r="WTA350" s="182"/>
      <c r="WTB350" s="182"/>
      <c r="WTC350" s="182"/>
      <c r="WTD350" s="182"/>
      <c r="WTE350" s="182"/>
      <c r="WTF350" s="182"/>
      <c r="WTG350" s="182"/>
      <c r="WTH350" s="182"/>
      <c r="WTI350" s="182"/>
      <c r="WTJ350" s="182"/>
      <c r="WTK350" s="182"/>
      <c r="WTL350" s="182"/>
      <c r="WTM350" s="182"/>
      <c r="WTN350" s="182"/>
      <c r="WTO350" s="182"/>
      <c r="WTP350" s="182"/>
      <c r="WTQ350" s="182"/>
      <c r="WTR350" s="182"/>
      <c r="WTS350" s="182"/>
      <c r="WTT350" s="182"/>
      <c r="WTU350" s="182"/>
      <c r="WTV350" s="182"/>
      <c r="WTW350" s="182"/>
      <c r="WTX350" s="182"/>
      <c r="WTY350" s="182"/>
      <c r="WTZ350" s="182"/>
      <c r="WUA350" s="182"/>
      <c r="WUB350" s="182"/>
      <c r="WUC350" s="182"/>
      <c r="WUD350" s="182"/>
      <c r="WUE350" s="182"/>
      <c r="WUF350" s="182"/>
      <c r="WUG350" s="182"/>
      <c r="WUH350" s="182"/>
      <c r="WUI350" s="182"/>
      <c r="WUJ350" s="182"/>
      <c r="WUK350" s="182"/>
      <c r="WUL350" s="182"/>
      <c r="WUM350" s="182"/>
      <c r="WUN350" s="182"/>
      <c r="WUO350" s="182"/>
      <c r="WUP350" s="182"/>
      <c r="WUQ350" s="182"/>
      <c r="WUR350" s="182"/>
      <c r="WUS350" s="182"/>
      <c r="WUT350" s="182"/>
      <c r="WUU350" s="182"/>
      <c r="WUV350" s="182"/>
      <c r="WUW350" s="182"/>
      <c r="WUX350" s="182"/>
      <c r="WUY350" s="182"/>
      <c r="WUZ350" s="182"/>
      <c r="WVA350" s="182"/>
      <c r="WVB350" s="182"/>
      <c r="WVC350" s="182"/>
      <c r="WVD350" s="182"/>
      <c r="WVE350" s="182"/>
      <c r="WVF350" s="182"/>
      <c r="WVG350" s="182"/>
      <c r="WVH350" s="182"/>
      <c r="WVI350" s="182"/>
      <c r="WVJ350" s="182"/>
      <c r="WVK350" s="182"/>
      <c r="WVL350" s="182"/>
      <c r="WVM350" s="182"/>
      <c r="WVN350" s="182"/>
      <c r="WVO350" s="182"/>
      <c r="WVP350" s="182"/>
      <c r="WVQ350" s="182"/>
      <c r="WVR350" s="182"/>
      <c r="WVS350" s="182"/>
      <c r="WVT350" s="182"/>
      <c r="WVU350" s="182"/>
      <c r="WVV350" s="182"/>
      <c r="WVW350" s="182"/>
      <c r="WVX350" s="182"/>
      <c r="WVY350" s="182"/>
      <c r="WVZ350" s="182"/>
      <c r="WWA350" s="182"/>
      <c r="WWB350" s="182"/>
      <c r="WWC350" s="182"/>
      <c r="WWD350" s="182"/>
      <c r="WWE350" s="182"/>
      <c r="WWF350" s="182"/>
      <c r="WWG350" s="182"/>
      <c r="WWH350" s="182"/>
      <c r="WWI350" s="182"/>
      <c r="WWJ350" s="182"/>
      <c r="WWK350" s="182"/>
      <c r="WWL350" s="182"/>
      <c r="WWM350" s="182"/>
      <c r="WWN350" s="182"/>
      <c r="WWO350" s="182"/>
      <c r="WWP350" s="182"/>
      <c r="WWQ350" s="182"/>
      <c r="WWR350" s="182"/>
      <c r="WWS350" s="182"/>
      <c r="WWT350" s="182"/>
      <c r="WWU350" s="182"/>
      <c r="WWV350" s="182"/>
      <c r="WWW350" s="182"/>
      <c r="WWX350" s="182"/>
      <c r="WWY350" s="182"/>
      <c r="WWZ350" s="182"/>
      <c r="WXA350" s="182"/>
      <c r="WXB350" s="182"/>
      <c r="WXC350" s="182"/>
      <c r="WXD350" s="182"/>
      <c r="WXE350" s="182"/>
      <c r="WXF350" s="182"/>
      <c r="WXG350" s="182"/>
      <c r="WXH350" s="182"/>
      <c r="WXI350" s="182"/>
      <c r="WXJ350" s="182"/>
      <c r="WXK350" s="182"/>
      <c r="WXL350" s="182"/>
      <c r="WXM350" s="182"/>
      <c r="WXN350" s="182"/>
      <c r="WXO350" s="182"/>
      <c r="WXP350" s="182"/>
      <c r="WXQ350" s="182"/>
      <c r="WXR350" s="182"/>
      <c r="WXS350" s="182"/>
      <c r="WXT350" s="182"/>
      <c r="WXU350" s="182"/>
      <c r="WXV350" s="182"/>
      <c r="WXW350" s="182"/>
      <c r="WXX350" s="182"/>
      <c r="WXY350" s="182"/>
      <c r="WXZ350" s="182"/>
      <c r="WYA350" s="182"/>
      <c r="WYB350" s="182"/>
      <c r="WYC350" s="182"/>
      <c r="WYD350" s="182"/>
      <c r="WYE350" s="182"/>
      <c r="WYF350" s="182"/>
      <c r="WYG350" s="182"/>
      <c r="WYH350" s="182"/>
      <c r="WYI350" s="182"/>
      <c r="WYJ350" s="182"/>
      <c r="WYK350" s="182"/>
      <c r="WYL350" s="182"/>
      <c r="WYM350" s="182"/>
      <c r="WYN350" s="182"/>
      <c r="WYO350" s="182"/>
      <c r="WYP350" s="182"/>
      <c r="WYQ350" s="182"/>
      <c r="WYR350" s="182"/>
      <c r="WYS350" s="182"/>
      <c r="WYT350" s="182"/>
      <c r="WYU350" s="182"/>
      <c r="WYV350" s="182"/>
      <c r="WYW350" s="182"/>
    </row>
    <row r="351" spans="2:16221" s="183" customFormat="1" x14ac:dyDescent="0.25">
      <c r="B351" s="174"/>
      <c r="C351" s="174"/>
      <c r="D351" s="190"/>
      <c r="E351" s="190"/>
      <c r="F351" s="190"/>
      <c r="G351" s="190"/>
      <c r="H351" s="190"/>
      <c r="I351" s="190"/>
      <c r="J351" s="190"/>
      <c r="K351" s="190"/>
      <c r="L351" s="190"/>
      <c r="M351" s="190"/>
      <c r="N351" s="190"/>
      <c r="O351" s="190"/>
      <c r="P351" s="190"/>
      <c r="Q351" s="190"/>
      <c r="R351" s="190"/>
      <c r="S351" s="190"/>
      <c r="T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c r="FS351" s="182"/>
      <c r="FT351" s="182"/>
      <c r="FU351" s="182"/>
      <c r="FV351" s="182"/>
      <c r="FW351" s="182"/>
      <c r="FX351" s="182"/>
      <c r="FY351" s="182"/>
      <c r="FZ351" s="182"/>
      <c r="GA351" s="182"/>
      <c r="GB351" s="182"/>
      <c r="GC351" s="182"/>
      <c r="GD351" s="182"/>
      <c r="GE351" s="182"/>
      <c r="GF351" s="182"/>
      <c r="GG351" s="182"/>
      <c r="GH351" s="182"/>
      <c r="GI351" s="182"/>
      <c r="GJ351" s="182"/>
      <c r="GK351" s="182"/>
      <c r="GL351" s="182"/>
      <c r="GM351" s="182"/>
      <c r="GN351" s="182"/>
      <c r="GO351" s="182"/>
      <c r="GP351" s="182"/>
      <c r="GQ351" s="182"/>
      <c r="GR351" s="182"/>
      <c r="GS351" s="182"/>
      <c r="GT351" s="182"/>
      <c r="GU351" s="182"/>
      <c r="GV351" s="182"/>
      <c r="GW351" s="182"/>
      <c r="GX351" s="182"/>
      <c r="GY351" s="182"/>
      <c r="GZ351" s="182"/>
      <c r="HA351" s="182"/>
      <c r="HB351" s="182"/>
      <c r="HC351" s="182"/>
      <c r="HD351" s="182"/>
      <c r="HE351" s="182"/>
      <c r="HF351" s="182"/>
      <c r="HG351" s="182"/>
      <c r="HH351" s="182"/>
      <c r="HI351" s="182"/>
      <c r="HJ351" s="182"/>
      <c r="HK351" s="182"/>
      <c r="HL351" s="182"/>
      <c r="HM351" s="182"/>
      <c r="HN351" s="182"/>
      <c r="HO351" s="182"/>
      <c r="HP351" s="182"/>
      <c r="HQ351" s="182"/>
      <c r="HR351" s="182"/>
      <c r="HS351" s="182"/>
      <c r="HT351" s="182"/>
      <c r="HU351" s="182"/>
      <c r="HV351" s="182"/>
      <c r="HW351" s="182"/>
      <c r="HX351" s="182"/>
      <c r="HY351" s="182"/>
      <c r="HZ351" s="182"/>
      <c r="IA351" s="182"/>
      <c r="IB351" s="182"/>
      <c r="IC351" s="182"/>
      <c r="ID351" s="182"/>
      <c r="IE351" s="182"/>
      <c r="IF351" s="182"/>
      <c r="IG351" s="182"/>
      <c r="IH351" s="182"/>
      <c r="II351" s="182"/>
      <c r="IJ351" s="182"/>
      <c r="IK351" s="182"/>
      <c r="IL351" s="182"/>
      <c r="IM351" s="182"/>
      <c r="IN351" s="182"/>
      <c r="IO351" s="182"/>
      <c r="IP351" s="182"/>
      <c r="IQ351" s="182"/>
      <c r="IR351" s="182"/>
      <c r="IS351" s="182"/>
      <c r="IT351" s="182"/>
      <c r="IU351" s="182"/>
      <c r="IV351" s="182"/>
      <c r="IW351" s="182"/>
      <c r="IX351" s="182"/>
      <c r="IY351" s="182"/>
      <c r="IZ351" s="182"/>
      <c r="JA351" s="182"/>
      <c r="JB351" s="182"/>
      <c r="JC351" s="182"/>
      <c r="JD351" s="182"/>
      <c r="JE351" s="182"/>
      <c r="JF351" s="182"/>
      <c r="JG351" s="182"/>
      <c r="JH351" s="182"/>
      <c r="JI351" s="182"/>
      <c r="JJ351" s="182"/>
      <c r="JK351" s="182"/>
      <c r="JL351" s="182"/>
      <c r="JM351" s="182"/>
      <c r="JN351" s="182"/>
      <c r="JO351" s="182"/>
      <c r="JP351" s="182"/>
      <c r="JQ351" s="182"/>
      <c r="JR351" s="182"/>
      <c r="JS351" s="182"/>
      <c r="JT351" s="182"/>
      <c r="JU351" s="182"/>
      <c r="JV351" s="182"/>
      <c r="JW351" s="182"/>
      <c r="JX351" s="182"/>
      <c r="JY351" s="182"/>
      <c r="JZ351" s="182"/>
      <c r="KA351" s="182"/>
      <c r="KB351" s="182"/>
      <c r="KC351" s="182"/>
      <c r="KD351" s="182"/>
      <c r="KE351" s="182"/>
      <c r="KF351" s="182"/>
      <c r="KG351" s="182"/>
      <c r="KH351" s="182"/>
      <c r="KI351" s="182"/>
      <c r="KJ351" s="182"/>
      <c r="KK351" s="182"/>
      <c r="KL351" s="182"/>
      <c r="KM351" s="182"/>
      <c r="KN351" s="182"/>
      <c r="KO351" s="182"/>
      <c r="KP351" s="182"/>
      <c r="KQ351" s="182"/>
      <c r="KR351" s="182"/>
      <c r="KS351" s="182"/>
      <c r="KT351" s="182"/>
      <c r="KU351" s="182"/>
      <c r="KV351" s="182"/>
      <c r="KW351" s="182"/>
      <c r="KX351" s="182"/>
      <c r="KY351" s="182"/>
      <c r="KZ351" s="182"/>
      <c r="LA351" s="182"/>
      <c r="LB351" s="182"/>
      <c r="LC351" s="182"/>
      <c r="LD351" s="182"/>
      <c r="LE351" s="182"/>
      <c r="LF351" s="182"/>
      <c r="LG351" s="182"/>
      <c r="LH351" s="182"/>
      <c r="LI351" s="182"/>
      <c r="LJ351" s="182"/>
      <c r="LK351" s="182"/>
      <c r="LL351" s="182"/>
      <c r="LM351" s="182"/>
      <c r="LN351" s="182"/>
      <c r="LO351" s="182"/>
      <c r="LP351" s="182"/>
      <c r="LQ351" s="182"/>
      <c r="LR351" s="182"/>
      <c r="LS351" s="182"/>
      <c r="LT351" s="182"/>
      <c r="LU351" s="182"/>
      <c r="LV351" s="182"/>
      <c r="LW351" s="182"/>
      <c r="LX351" s="182"/>
      <c r="LY351" s="182"/>
      <c r="LZ351" s="182"/>
      <c r="MA351" s="182"/>
      <c r="MB351" s="182"/>
      <c r="MC351" s="182"/>
      <c r="MD351" s="182"/>
      <c r="ME351" s="182"/>
      <c r="MF351" s="182"/>
      <c r="MG351" s="182"/>
      <c r="MH351" s="182"/>
      <c r="MI351" s="182"/>
      <c r="MJ351" s="182"/>
      <c r="MK351" s="182"/>
      <c r="ML351" s="182"/>
      <c r="MM351" s="182"/>
      <c r="MN351" s="182"/>
      <c r="MO351" s="182"/>
      <c r="MP351" s="182"/>
      <c r="MQ351" s="182"/>
      <c r="MR351" s="182"/>
      <c r="MS351" s="182"/>
      <c r="MT351" s="182"/>
      <c r="MU351" s="182"/>
      <c r="MV351" s="182"/>
      <c r="MW351" s="182"/>
      <c r="MX351" s="182"/>
      <c r="MY351" s="182"/>
      <c r="MZ351" s="182"/>
      <c r="NA351" s="182"/>
      <c r="NB351" s="182"/>
      <c r="NC351" s="182"/>
      <c r="ND351" s="182"/>
      <c r="NE351" s="182"/>
      <c r="NF351" s="182"/>
      <c r="NG351" s="182"/>
      <c r="NH351" s="182"/>
      <c r="NI351" s="182"/>
      <c r="NJ351" s="182"/>
      <c r="NK351" s="182"/>
      <c r="NL351" s="182"/>
      <c r="NM351" s="182"/>
      <c r="NN351" s="182"/>
      <c r="NO351" s="182"/>
      <c r="NP351" s="182"/>
      <c r="NQ351" s="182"/>
      <c r="NR351" s="182"/>
      <c r="NS351" s="182"/>
      <c r="NT351" s="182"/>
      <c r="NU351" s="182"/>
      <c r="NV351" s="182"/>
      <c r="NW351" s="182"/>
      <c r="NX351" s="182"/>
      <c r="NY351" s="182"/>
      <c r="NZ351" s="182"/>
      <c r="OA351" s="182"/>
      <c r="OB351" s="182"/>
      <c r="OC351" s="182"/>
      <c r="OD351" s="182"/>
      <c r="OE351" s="182"/>
      <c r="OF351" s="182"/>
      <c r="OG351" s="182"/>
      <c r="OH351" s="182"/>
      <c r="OI351" s="182"/>
      <c r="OJ351" s="182"/>
      <c r="OK351" s="182"/>
      <c r="OL351" s="182"/>
      <c r="OM351" s="182"/>
      <c r="ON351" s="182"/>
      <c r="OO351" s="182"/>
      <c r="OP351" s="182"/>
      <c r="OQ351" s="182"/>
      <c r="OR351" s="182"/>
      <c r="OS351" s="182"/>
      <c r="OT351" s="182"/>
      <c r="OU351" s="182"/>
      <c r="OV351" s="182"/>
      <c r="OW351" s="182"/>
      <c r="OX351" s="182"/>
      <c r="OY351" s="182"/>
      <c r="OZ351" s="182"/>
      <c r="PA351" s="182"/>
      <c r="PB351" s="182"/>
      <c r="PC351" s="182"/>
      <c r="PD351" s="182"/>
      <c r="PE351" s="182"/>
      <c r="PF351" s="182"/>
      <c r="PG351" s="182"/>
      <c r="PH351" s="182"/>
      <c r="PI351" s="182"/>
      <c r="PJ351" s="182"/>
      <c r="PK351" s="182"/>
      <c r="PL351" s="182"/>
      <c r="PM351" s="182"/>
      <c r="PN351" s="182"/>
      <c r="PO351" s="182"/>
      <c r="PP351" s="182"/>
      <c r="PQ351" s="182"/>
      <c r="PR351" s="182"/>
      <c r="PS351" s="182"/>
      <c r="PT351" s="182"/>
      <c r="PU351" s="182"/>
      <c r="PV351" s="182"/>
      <c r="PW351" s="182"/>
      <c r="PX351" s="182"/>
      <c r="PY351" s="182"/>
      <c r="PZ351" s="182"/>
      <c r="QA351" s="182"/>
      <c r="QB351" s="182"/>
      <c r="QC351" s="182"/>
      <c r="QD351" s="182"/>
      <c r="QE351" s="182"/>
      <c r="QF351" s="182"/>
      <c r="QG351" s="182"/>
      <c r="QH351" s="182"/>
      <c r="QI351" s="182"/>
      <c r="QJ351" s="182"/>
      <c r="QK351" s="182"/>
      <c r="QL351" s="182"/>
      <c r="QM351" s="182"/>
      <c r="QN351" s="182"/>
      <c r="QO351" s="182"/>
      <c r="QP351" s="182"/>
      <c r="QQ351" s="182"/>
      <c r="QR351" s="182"/>
      <c r="QS351" s="182"/>
      <c r="QT351" s="182"/>
      <c r="QU351" s="182"/>
      <c r="QV351" s="182"/>
      <c r="QW351" s="182"/>
      <c r="QX351" s="182"/>
      <c r="QY351" s="182"/>
      <c r="QZ351" s="182"/>
      <c r="RA351" s="182"/>
      <c r="RB351" s="182"/>
      <c r="RC351" s="182"/>
      <c r="RD351" s="182"/>
      <c r="RE351" s="182"/>
      <c r="RF351" s="182"/>
      <c r="RG351" s="182"/>
      <c r="RH351" s="182"/>
      <c r="RI351" s="182"/>
      <c r="RJ351" s="182"/>
      <c r="RK351" s="182"/>
      <c r="RL351" s="182"/>
      <c r="RM351" s="182"/>
      <c r="RN351" s="182"/>
      <c r="RO351" s="182"/>
      <c r="RP351" s="182"/>
      <c r="RQ351" s="182"/>
      <c r="RR351" s="182"/>
      <c r="RS351" s="182"/>
      <c r="RT351" s="182"/>
      <c r="RU351" s="182"/>
      <c r="RV351" s="182"/>
      <c r="RW351" s="182"/>
      <c r="RX351" s="182"/>
      <c r="RY351" s="182"/>
      <c r="RZ351" s="182"/>
      <c r="SA351" s="182"/>
      <c r="SB351" s="182"/>
      <c r="SC351" s="182"/>
      <c r="SD351" s="182"/>
      <c r="SE351" s="182"/>
      <c r="SF351" s="182"/>
      <c r="SG351" s="182"/>
      <c r="SH351" s="182"/>
      <c r="SI351" s="182"/>
      <c r="SJ351" s="182"/>
      <c r="SK351" s="182"/>
      <c r="SL351" s="182"/>
      <c r="SM351" s="182"/>
      <c r="SN351" s="182"/>
      <c r="SO351" s="182"/>
      <c r="SP351" s="182"/>
      <c r="SQ351" s="182"/>
      <c r="SR351" s="182"/>
      <c r="SS351" s="182"/>
      <c r="ST351" s="182"/>
      <c r="SU351" s="182"/>
      <c r="SV351" s="182"/>
      <c r="SW351" s="182"/>
      <c r="SX351" s="182"/>
      <c r="SY351" s="182"/>
      <c r="SZ351" s="182"/>
      <c r="TA351" s="182"/>
      <c r="TB351" s="182"/>
      <c r="TC351" s="182"/>
      <c r="TD351" s="182"/>
      <c r="TE351" s="182"/>
      <c r="TF351" s="182"/>
      <c r="TG351" s="182"/>
      <c r="TH351" s="182"/>
      <c r="TI351" s="182"/>
      <c r="TJ351" s="182"/>
      <c r="TK351" s="182"/>
      <c r="TL351" s="182"/>
      <c r="TM351" s="182"/>
      <c r="TN351" s="182"/>
      <c r="TO351" s="182"/>
      <c r="TP351" s="182"/>
      <c r="TQ351" s="182"/>
      <c r="TR351" s="182"/>
      <c r="TS351" s="182"/>
      <c r="TT351" s="182"/>
      <c r="TU351" s="182"/>
      <c r="TV351" s="182"/>
      <c r="TW351" s="182"/>
      <c r="TX351" s="182"/>
      <c r="TY351" s="182"/>
      <c r="TZ351" s="182"/>
      <c r="UA351" s="182"/>
      <c r="UB351" s="182"/>
      <c r="UC351" s="182"/>
      <c r="UD351" s="182"/>
      <c r="UE351" s="182"/>
      <c r="UF351" s="182"/>
      <c r="UG351" s="182"/>
      <c r="UH351" s="182"/>
      <c r="UI351" s="182"/>
      <c r="UJ351" s="182"/>
      <c r="UK351" s="182"/>
      <c r="UL351" s="182"/>
      <c r="UM351" s="182"/>
      <c r="UN351" s="182"/>
      <c r="UO351" s="182"/>
      <c r="UP351" s="182"/>
      <c r="UQ351" s="182"/>
      <c r="UR351" s="182"/>
      <c r="US351" s="182"/>
      <c r="UT351" s="182"/>
      <c r="UU351" s="182"/>
      <c r="UV351" s="182"/>
      <c r="UW351" s="182"/>
      <c r="UX351" s="182"/>
      <c r="UY351" s="182"/>
      <c r="UZ351" s="182"/>
      <c r="VA351" s="182"/>
      <c r="VB351" s="182"/>
      <c r="VC351" s="182"/>
      <c r="VD351" s="182"/>
      <c r="VE351" s="182"/>
      <c r="VF351" s="182"/>
      <c r="VG351" s="182"/>
      <c r="VH351" s="182"/>
      <c r="VI351" s="182"/>
      <c r="VJ351" s="182"/>
      <c r="VK351" s="182"/>
      <c r="VL351" s="182"/>
      <c r="VM351" s="182"/>
      <c r="VN351" s="182"/>
      <c r="VO351" s="182"/>
      <c r="VP351" s="182"/>
      <c r="VQ351" s="182"/>
      <c r="VR351" s="182"/>
      <c r="VS351" s="182"/>
      <c r="VT351" s="182"/>
      <c r="VU351" s="182"/>
      <c r="VV351" s="182"/>
      <c r="VW351" s="182"/>
      <c r="VX351" s="182"/>
      <c r="VY351" s="182"/>
      <c r="VZ351" s="182"/>
      <c r="WA351" s="182"/>
      <c r="WB351" s="182"/>
      <c r="WC351" s="182"/>
      <c r="WD351" s="182"/>
      <c r="WE351" s="182"/>
      <c r="WF351" s="182"/>
      <c r="WG351" s="182"/>
      <c r="WH351" s="182"/>
      <c r="WI351" s="182"/>
      <c r="WJ351" s="182"/>
      <c r="WK351" s="182"/>
      <c r="WL351" s="182"/>
      <c r="WM351" s="182"/>
      <c r="WN351" s="182"/>
      <c r="WO351" s="182"/>
      <c r="WP351" s="182"/>
      <c r="WQ351" s="182"/>
      <c r="WR351" s="182"/>
      <c r="WS351" s="182"/>
      <c r="WT351" s="182"/>
      <c r="WU351" s="182"/>
      <c r="WV351" s="182"/>
      <c r="WW351" s="182"/>
      <c r="WX351" s="182"/>
      <c r="WY351" s="182"/>
      <c r="WZ351" s="182"/>
      <c r="XA351" s="182"/>
      <c r="XB351" s="182"/>
      <c r="XC351" s="182"/>
      <c r="XD351" s="182"/>
      <c r="XE351" s="182"/>
      <c r="XF351" s="182"/>
      <c r="XG351" s="182"/>
      <c r="XH351" s="182"/>
      <c r="XI351" s="182"/>
      <c r="XJ351" s="182"/>
      <c r="XK351" s="182"/>
      <c r="XL351" s="182"/>
      <c r="XM351" s="182"/>
      <c r="XN351" s="182"/>
      <c r="XO351" s="182"/>
      <c r="XP351" s="182"/>
      <c r="XQ351" s="182"/>
      <c r="XR351" s="182"/>
      <c r="XS351" s="182"/>
      <c r="XT351" s="182"/>
      <c r="XU351" s="182"/>
      <c r="XV351" s="182"/>
      <c r="XW351" s="182"/>
      <c r="XX351" s="182"/>
      <c r="XY351" s="182"/>
      <c r="XZ351" s="182"/>
      <c r="YA351" s="182"/>
      <c r="YB351" s="182"/>
      <c r="YC351" s="182"/>
      <c r="YD351" s="182"/>
      <c r="YE351" s="182"/>
      <c r="YF351" s="182"/>
      <c r="YG351" s="182"/>
      <c r="YH351" s="182"/>
      <c r="YI351" s="182"/>
      <c r="YJ351" s="182"/>
      <c r="YK351" s="182"/>
      <c r="YL351" s="182"/>
      <c r="YM351" s="182"/>
      <c r="YN351" s="182"/>
      <c r="YO351" s="182"/>
      <c r="YP351" s="182"/>
      <c r="YQ351" s="182"/>
      <c r="YR351" s="182"/>
      <c r="YS351" s="182"/>
      <c r="YT351" s="182"/>
      <c r="YU351" s="182"/>
      <c r="YV351" s="182"/>
      <c r="YW351" s="182"/>
      <c r="YX351" s="182"/>
      <c r="YY351" s="182"/>
      <c r="YZ351" s="182"/>
      <c r="ZA351" s="182"/>
      <c r="ZB351" s="182"/>
      <c r="ZC351" s="182"/>
      <c r="ZD351" s="182"/>
      <c r="ZE351" s="182"/>
      <c r="ZF351" s="182"/>
      <c r="ZG351" s="182"/>
      <c r="ZH351" s="182"/>
      <c r="ZI351" s="182"/>
      <c r="ZJ351" s="182"/>
      <c r="ZK351" s="182"/>
      <c r="ZL351" s="182"/>
      <c r="ZM351" s="182"/>
      <c r="ZN351" s="182"/>
      <c r="ZO351" s="182"/>
      <c r="ZP351" s="182"/>
      <c r="ZQ351" s="182"/>
      <c r="ZR351" s="182"/>
      <c r="ZS351" s="182"/>
      <c r="ZT351" s="182"/>
      <c r="ZU351" s="182"/>
      <c r="ZV351" s="182"/>
      <c r="ZW351" s="182"/>
      <c r="ZX351" s="182"/>
      <c r="ZY351" s="182"/>
      <c r="ZZ351" s="182"/>
      <c r="AAA351" s="182"/>
      <c r="AAB351" s="182"/>
      <c r="AAC351" s="182"/>
      <c r="AAD351" s="182"/>
      <c r="AAE351" s="182"/>
      <c r="AAF351" s="182"/>
      <c r="AAG351" s="182"/>
      <c r="AAH351" s="182"/>
      <c r="AAI351" s="182"/>
      <c r="AAJ351" s="182"/>
      <c r="AAK351" s="182"/>
      <c r="AAL351" s="182"/>
      <c r="AAM351" s="182"/>
      <c r="AAN351" s="182"/>
      <c r="AAO351" s="182"/>
      <c r="AAP351" s="182"/>
      <c r="AAQ351" s="182"/>
      <c r="AAR351" s="182"/>
      <c r="AAS351" s="182"/>
      <c r="AAT351" s="182"/>
      <c r="AAU351" s="182"/>
      <c r="AAV351" s="182"/>
      <c r="AAW351" s="182"/>
      <c r="AAX351" s="182"/>
      <c r="AAY351" s="182"/>
      <c r="AAZ351" s="182"/>
      <c r="ABA351" s="182"/>
      <c r="ABB351" s="182"/>
      <c r="ABC351" s="182"/>
      <c r="ABD351" s="182"/>
      <c r="ABE351" s="182"/>
      <c r="ABF351" s="182"/>
      <c r="ABG351" s="182"/>
      <c r="ABH351" s="182"/>
      <c r="ABI351" s="182"/>
      <c r="ABJ351" s="182"/>
      <c r="ABK351" s="182"/>
      <c r="ABL351" s="182"/>
      <c r="ABM351" s="182"/>
      <c r="ABN351" s="182"/>
      <c r="ABO351" s="182"/>
      <c r="ABP351" s="182"/>
      <c r="ABQ351" s="182"/>
      <c r="ABR351" s="182"/>
      <c r="ABS351" s="182"/>
      <c r="ABT351" s="182"/>
      <c r="ABU351" s="182"/>
      <c r="ABV351" s="182"/>
      <c r="ABW351" s="182"/>
      <c r="ABX351" s="182"/>
      <c r="ABY351" s="182"/>
      <c r="ABZ351" s="182"/>
      <c r="ACA351" s="182"/>
      <c r="ACB351" s="182"/>
      <c r="ACC351" s="182"/>
      <c r="ACD351" s="182"/>
      <c r="ACE351" s="182"/>
      <c r="ACF351" s="182"/>
      <c r="ACG351" s="182"/>
      <c r="ACH351" s="182"/>
      <c r="ACI351" s="182"/>
      <c r="ACJ351" s="182"/>
      <c r="ACK351" s="182"/>
      <c r="ACL351" s="182"/>
      <c r="ACM351" s="182"/>
      <c r="ACN351" s="182"/>
      <c r="ACO351" s="182"/>
      <c r="ACP351" s="182"/>
      <c r="ACQ351" s="182"/>
      <c r="ACR351" s="182"/>
      <c r="ACS351" s="182"/>
      <c r="ACT351" s="182"/>
      <c r="ACU351" s="182"/>
      <c r="ACV351" s="182"/>
      <c r="ACW351" s="182"/>
      <c r="ACX351" s="182"/>
      <c r="ACY351" s="182"/>
      <c r="ACZ351" s="182"/>
      <c r="ADA351" s="182"/>
      <c r="ADB351" s="182"/>
      <c r="ADC351" s="182"/>
      <c r="ADD351" s="182"/>
      <c r="ADE351" s="182"/>
      <c r="ADF351" s="182"/>
      <c r="ADG351" s="182"/>
      <c r="ADH351" s="182"/>
      <c r="ADI351" s="182"/>
      <c r="ADJ351" s="182"/>
      <c r="ADK351" s="182"/>
      <c r="ADL351" s="182"/>
      <c r="ADM351" s="182"/>
      <c r="ADN351" s="182"/>
      <c r="ADO351" s="182"/>
      <c r="ADP351" s="182"/>
      <c r="ADQ351" s="182"/>
      <c r="ADR351" s="182"/>
      <c r="ADS351" s="182"/>
      <c r="ADT351" s="182"/>
      <c r="ADU351" s="182"/>
      <c r="ADV351" s="182"/>
      <c r="ADW351" s="182"/>
      <c r="ADX351" s="182"/>
      <c r="ADY351" s="182"/>
      <c r="ADZ351" s="182"/>
      <c r="AEA351" s="182"/>
      <c r="AEB351" s="182"/>
      <c r="AEC351" s="182"/>
      <c r="AED351" s="182"/>
      <c r="AEE351" s="182"/>
      <c r="AEF351" s="182"/>
      <c r="AEG351" s="182"/>
      <c r="AEH351" s="182"/>
      <c r="AEI351" s="182"/>
      <c r="AEJ351" s="182"/>
      <c r="AEK351" s="182"/>
      <c r="AEL351" s="182"/>
      <c r="AEM351" s="182"/>
      <c r="AEN351" s="182"/>
      <c r="AEO351" s="182"/>
      <c r="AEP351" s="182"/>
      <c r="AEQ351" s="182"/>
      <c r="AER351" s="182"/>
      <c r="AES351" s="182"/>
      <c r="AET351" s="182"/>
      <c r="AEU351" s="182"/>
      <c r="AEV351" s="182"/>
      <c r="AEW351" s="182"/>
      <c r="AEX351" s="182"/>
      <c r="AEY351" s="182"/>
      <c r="AEZ351" s="182"/>
      <c r="AFA351" s="182"/>
      <c r="AFB351" s="182"/>
      <c r="AFC351" s="182"/>
      <c r="AFD351" s="182"/>
      <c r="AFE351" s="182"/>
      <c r="AFF351" s="182"/>
      <c r="AFG351" s="182"/>
      <c r="AFH351" s="182"/>
      <c r="AFI351" s="182"/>
      <c r="AFJ351" s="182"/>
      <c r="AFK351" s="182"/>
      <c r="AFL351" s="182"/>
      <c r="AFM351" s="182"/>
      <c r="AFN351" s="182"/>
      <c r="AFO351" s="182"/>
      <c r="AFP351" s="182"/>
      <c r="AFQ351" s="182"/>
      <c r="AFR351" s="182"/>
      <c r="AFS351" s="182"/>
      <c r="AFT351" s="182"/>
      <c r="AFU351" s="182"/>
      <c r="AFV351" s="182"/>
      <c r="AFW351" s="182"/>
      <c r="AFX351" s="182"/>
      <c r="AFY351" s="182"/>
      <c r="AFZ351" s="182"/>
      <c r="AGA351" s="182"/>
      <c r="AGB351" s="182"/>
      <c r="AGC351" s="182"/>
      <c r="AGD351" s="182"/>
      <c r="AGE351" s="182"/>
      <c r="AGF351" s="182"/>
      <c r="AGG351" s="182"/>
      <c r="AGH351" s="182"/>
      <c r="AGI351" s="182"/>
      <c r="AGJ351" s="182"/>
      <c r="AGK351" s="182"/>
      <c r="AGL351" s="182"/>
      <c r="AGM351" s="182"/>
      <c r="AGN351" s="182"/>
      <c r="AGO351" s="182"/>
      <c r="AGP351" s="182"/>
      <c r="AGQ351" s="182"/>
      <c r="AGR351" s="182"/>
      <c r="AGS351" s="182"/>
      <c r="AGT351" s="182"/>
      <c r="AGU351" s="182"/>
      <c r="AGV351" s="182"/>
      <c r="AGW351" s="182"/>
      <c r="AGX351" s="182"/>
      <c r="AGY351" s="182"/>
      <c r="AGZ351" s="182"/>
      <c r="AHA351" s="182"/>
      <c r="AHB351" s="182"/>
      <c r="AHC351" s="182"/>
      <c r="AHD351" s="182"/>
      <c r="AHE351" s="182"/>
      <c r="AHF351" s="182"/>
      <c r="AHG351" s="182"/>
      <c r="AHH351" s="182"/>
      <c r="AHI351" s="182"/>
      <c r="AHJ351" s="182"/>
      <c r="AHK351" s="182"/>
      <c r="AHL351" s="182"/>
      <c r="AHM351" s="182"/>
      <c r="AHN351" s="182"/>
      <c r="AHO351" s="182"/>
      <c r="AHP351" s="182"/>
      <c r="AHQ351" s="182"/>
      <c r="AHR351" s="182"/>
      <c r="AHS351" s="182"/>
      <c r="AHT351" s="182"/>
      <c r="AHU351" s="182"/>
      <c r="AHV351" s="182"/>
      <c r="AHW351" s="182"/>
      <c r="AHX351" s="182"/>
      <c r="AHY351" s="182"/>
      <c r="AHZ351" s="182"/>
      <c r="AIA351" s="182"/>
      <c r="AIB351" s="182"/>
      <c r="AIC351" s="182"/>
      <c r="AID351" s="182"/>
      <c r="AIE351" s="182"/>
      <c r="AIF351" s="182"/>
      <c r="AIG351" s="182"/>
      <c r="AIH351" s="182"/>
      <c r="AII351" s="182"/>
      <c r="AIJ351" s="182"/>
      <c r="AIK351" s="182"/>
      <c r="AIL351" s="182"/>
      <c r="AIM351" s="182"/>
      <c r="AIN351" s="182"/>
      <c r="AIO351" s="182"/>
      <c r="AIP351" s="182"/>
      <c r="AIQ351" s="182"/>
      <c r="AIR351" s="182"/>
      <c r="AIS351" s="182"/>
      <c r="AIT351" s="182"/>
      <c r="AIU351" s="182"/>
      <c r="AIV351" s="182"/>
      <c r="AIW351" s="182"/>
      <c r="AIX351" s="182"/>
      <c r="AIY351" s="182"/>
      <c r="AIZ351" s="182"/>
      <c r="AJA351" s="182"/>
      <c r="AJB351" s="182"/>
      <c r="AJC351" s="182"/>
      <c r="AJD351" s="182"/>
      <c r="AJE351" s="182"/>
      <c r="AJF351" s="182"/>
      <c r="AJG351" s="182"/>
      <c r="AJH351" s="182"/>
      <c r="AJI351" s="182"/>
      <c r="AJJ351" s="182"/>
      <c r="AJK351" s="182"/>
      <c r="AJL351" s="182"/>
      <c r="AJM351" s="182"/>
      <c r="AJN351" s="182"/>
      <c r="AJO351" s="182"/>
      <c r="AJP351" s="182"/>
      <c r="AJQ351" s="182"/>
      <c r="AJR351" s="182"/>
      <c r="AJS351" s="182"/>
      <c r="AJT351" s="182"/>
      <c r="AJU351" s="182"/>
      <c r="AJV351" s="182"/>
      <c r="AJW351" s="182"/>
      <c r="AJX351" s="182"/>
      <c r="AJY351" s="182"/>
      <c r="AJZ351" s="182"/>
      <c r="AKA351" s="182"/>
      <c r="AKB351" s="182"/>
      <c r="AKC351" s="182"/>
      <c r="AKD351" s="182"/>
      <c r="AKE351" s="182"/>
      <c r="AKF351" s="182"/>
      <c r="AKG351" s="182"/>
      <c r="AKH351" s="182"/>
      <c r="AKI351" s="182"/>
      <c r="AKJ351" s="182"/>
      <c r="AKK351" s="182"/>
      <c r="AKL351" s="182"/>
      <c r="AKM351" s="182"/>
      <c r="AKN351" s="182"/>
      <c r="AKO351" s="182"/>
      <c r="AKP351" s="182"/>
      <c r="AKQ351" s="182"/>
      <c r="AKR351" s="182"/>
      <c r="AKS351" s="182"/>
      <c r="AKT351" s="182"/>
      <c r="AKU351" s="182"/>
      <c r="AKV351" s="182"/>
      <c r="AKW351" s="182"/>
      <c r="AKX351" s="182"/>
      <c r="AKY351" s="182"/>
      <c r="AKZ351" s="182"/>
      <c r="ALA351" s="182"/>
      <c r="ALB351" s="182"/>
      <c r="ALC351" s="182"/>
      <c r="ALD351" s="182"/>
      <c r="ALE351" s="182"/>
      <c r="ALF351" s="182"/>
      <c r="ALG351" s="182"/>
      <c r="ALH351" s="182"/>
      <c r="ALI351" s="182"/>
      <c r="ALJ351" s="182"/>
      <c r="ALK351" s="182"/>
      <c r="ALL351" s="182"/>
      <c r="ALM351" s="182"/>
      <c r="ALN351" s="182"/>
      <c r="ALO351" s="182"/>
      <c r="ALP351" s="182"/>
      <c r="ALQ351" s="182"/>
      <c r="ALR351" s="182"/>
      <c r="ALS351" s="182"/>
      <c r="ALT351" s="182"/>
      <c r="ALU351" s="182"/>
      <c r="ALV351" s="182"/>
      <c r="ALW351" s="182"/>
      <c r="ALX351" s="182"/>
      <c r="ALY351" s="182"/>
      <c r="ALZ351" s="182"/>
      <c r="AMA351" s="182"/>
      <c r="AMB351" s="182"/>
      <c r="AMC351" s="182"/>
      <c r="AMD351" s="182"/>
      <c r="AME351" s="182"/>
      <c r="AMF351" s="182"/>
      <c r="AMG351" s="182"/>
      <c r="AMH351" s="182"/>
      <c r="AMI351" s="182"/>
      <c r="AMJ351" s="182"/>
      <c r="AMK351" s="182"/>
      <c r="AML351" s="182"/>
      <c r="AMM351" s="182"/>
      <c r="AMN351" s="182"/>
      <c r="AMO351" s="182"/>
      <c r="AMP351" s="182"/>
      <c r="AMQ351" s="182"/>
      <c r="AMR351" s="182"/>
      <c r="AMS351" s="182"/>
      <c r="AMT351" s="182"/>
      <c r="AMU351" s="182"/>
      <c r="AMV351" s="182"/>
      <c r="AMW351" s="182"/>
      <c r="AMX351" s="182"/>
      <c r="AMY351" s="182"/>
      <c r="AMZ351" s="182"/>
      <c r="ANA351" s="182"/>
      <c r="ANB351" s="182"/>
      <c r="ANC351" s="182"/>
      <c r="AND351" s="182"/>
      <c r="ANE351" s="182"/>
      <c r="ANF351" s="182"/>
      <c r="ANG351" s="182"/>
      <c r="ANH351" s="182"/>
      <c r="ANI351" s="182"/>
      <c r="ANJ351" s="182"/>
      <c r="ANK351" s="182"/>
      <c r="ANL351" s="182"/>
      <c r="ANM351" s="182"/>
      <c r="ANN351" s="182"/>
      <c r="ANO351" s="182"/>
      <c r="ANP351" s="182"/>
      <c r="ANQ351" s="182"/>
      <c r="ANR351" s="182"/>
      <c r="ANS351" s="182"/>
      <c r="ANT351" s="182"/>
      <c r="ANU351" s="182"/>
      <c r="ANV351" s="182"/>
      <c r="ANW351" s="182"/>
      <c r="ANX351" s="182"/>
      <c r="ANY351" s="182"/>
      <c r="ANZ351" s="182"/>
      <c r="AOA351" s="182"/>
      <c r="AOB351" s="182"/>
      <c r="AOC351" s="182"/>
      <c r="AOD351" s="182"/>
      <c r="AOE351" s="182"/>
      <c r="AOF351" s="182"/>
      <c r="AOG351" s="182"/>
      <c r="AOH351" s="182"/>
      <c r="AOI351" s="182"/>
      <c r="AOJ351" s="182"/>
      <c r="AOK351" s="182"/>
      <c r="AOL351" s="182"/>
      <c r="AOM351" s="182"/>
      <c r="AON351" s="182"/>
      <c r="AOO351" s="182"/>
      <c r="AOP351" s="182"/>
      <c r="AOQ351" s="182"/>
      <c r="AOR351" s="182"/>
      <c r="AOS351" s="182"/>
      <c r="AOT351" s="182"/>
      <c r="AOU351" s="182"/>
      <c r="AOV351" s="182"/>
      <c r="AOW351" s="182"/>
      <c r="AOX351" s="182"/>
      <c r="AOY351" s="182"/>
      <c r="AOZ351" s="182"/>
      <c r="APA351" s="182"/>
      <c r="APB351" s="182"/>
      <c r="APC351" s="182"/>
      <c r="APD351" s="182"/>
      <c r="APE351" s="182"/>
      <c r="APF351" s="182"/>
      <c r="APG351" s="182"/>
      <c r="APH351" s="182"/>
      <c r="API351" s="182"/>
      <c r="APJ351" s="182"/>
      <c r="APK351" s="182"/>
      <c r="APL351" s="182"/>
      <c r="APM351" s="182"/>
      <c r="APN351" s="182"/>
      <c r="APO351" s="182"/>
      <c r="APP351" s="182"/>
      <c r="APQ351" s="182"/>
      <c r="APR351" s="182"/>
      <c r="APS351" s="182"/>
      <c r="APT351" s="182"/>
      <c r="APU351" s="182"/>
      <c r="APV351" s="182"/>
      <c r="APW351" s="182"/>
      <c r="APX351" s="182"/>
      <c r="APY351" s="182"/>
      <c r="APZ351" s="182"/>
      <c r="AQA351" s="182"/>
      <c r="AQB351" s="182"/>
      <c r="AQC351" s="182"/>
      <c r="AQD351" s="182"/>
      <c r="AQE351" s="182"/>
      <c r="AQF351" s="182"/>
      <c r="AQG351" s="182"/>
      <c r="AQH351" s="182"/>
      <c r="AQI351" s="182"/>
      <c r="AQJ351" s="182"/>
      <c r="AQK351" s="182"/>
      <c r="AQL351" s="182"/>
      <c r="AQM351" s="182"/>
      <c r="AQN351" s="182"/>
      <c r="AQO351" s="182"/>
      <c r="AQP351" s="182"/>
      <c r="AQQ351" s="182"/>
      <c r="AQR351" s="182"/>
      <c r="AQS351" s="182"/>
      <c r="AQT351" s="182"/>
      <c r="AQU351" s="182"/>
      <c r="AQV351" s="182"/>
      <c r="AQW351" s="182"/>
      <c r="AQX351" s="182"/>
      <c r="AQY351" s="182"/>
      <c r="AQZ351" s="182"/>
      <c r="ARA351" s="182"/>
      <c r="ARB351" s="182"/>
      <c r="ARC351" s="182"/>
      <c r="ARD351" s="182"/>
      <c r="ARE351" s="182"/>
      <c r="ARF351" s="182"/>
      <c r="ARG351" s="182"/>
      <c r="ARH351" s="182"/>
      <c r="ARI351" s="182"/>
      <c r="ARJ351" s="182"/>
      <c r="ARK351" s="182"/>
      <c r="ARL351" s="182"/>
      <c r="ARM351" s="182"/>
      <c r="ARN351" s="182"/>
      <c r="ARO351" s="182"/>
      <c r="ARP351" s="182"/>
      <c r="ARQ351" s="182"/>
      <c r="ARR351" s="182"/>
      <c r="ARS351" s="182"/>
      <c r="ART351" s="182"/>
      <c r="ARU351" s="182"/>
      <c r="ARV351" s="182"/>
      <c r="ARW351" s="182"/>
      <c r="ARX351" s="182"/>
      <c r="ARY351" s="182"/>
      <c r="ARZ351" s="182"/>
      <c r="ASA351" s="182"/>
      <c r="ASB351" s="182"/>
      <c r="ASC351" s="182"/>
      <c r="ASD351" s="182"/>
      <c r="ASE351" s="182"/>
      <c r="ASF351" s="182"/>
      <c r="ASG351" s="182"/>
      <c r="ASH351" s="182"/>
      <c r="ASI351" s="182"/>
      <c r="ASJ351" s="182"/>
      <c r="ASK351" s="182"/>
      <c r="ASL351" s="182"/>
      <c r="ASM351" s="182"/>
      <c r="ASN351" s="182"/>
      <c r="ASO351" s="182"/>
      <c r="ASP351" s="182"/>
      <c r="ASQ351" s="182"/>
      <c r="ASR351" s="182"/>
      <c r="ASS351" s="182"/>
      <c r="AST351" s="182"/>
      <c r="ASU351" s="182"/>
      <c r="ASV351" s="182"/>
      <c r="ASW351" s="182"/>
      <c r="ASX351" s="182"/>
      <c r="ASY351" s="182"/>
      <c r="ASZ351" s="182"/>
      <c r="ATA351" s="182"/>
      <c r="ATB351" s="182"/>
      <c r="ATC351" s="182"/>
      <c r="ATD351" s="182"/>
      <c r="ATE351" s="182"/>
      <c r="ATF351" s="182"/>
      <c r="ATG351" s="182"/>
      <c r="ATH351" s="182"/>
      <c r="ATI351" s="182"/>
      <c r="ATJ351" s="182"/>
      <c r="ATK351" s="182"/>
      <c r="ATL351" s="182"/>
      <c r="ATM351" s="182"/>
      <c r="ATN351" s="182"/>
      <c r="ATO351" s="182"/>
      <c r="ATP351" s="182"/>
      <c r="ATQ351" s="182"/>
      <c r="ATR351" s="182"/>
      <c r="ATS351" s="182"/>
      <c r="ATT351" s="182"/>
      <c r="ATU351" s="182"/>
      <c r="ATV351" s="182"/>
      <c r="ATW351" s="182"/>
      <c r="ATX351" s="182"/>
      <c r="ATY351" s="182"/>
      <c r="ATZ351" s="182"/>
      <c r="AUA351" s="182"/>
      <c r="AUB351" s="182"/>
      <c r="AUC351" s="182"/>
      <c r="AUD351" s="182"/>
      <c r="AUE351" s="182"/>
      <c r="AUF351" s="182"/>
      <c r="AUG351" s="182"/>
      <c r="AUH351" s="182"/>
      <c r="AUI351" s="182"/>
      <c r="AUJ351" s="182"/>
      <c r="AUK351" s="182"/>
      <c r="AUL351" s="182"/>
      <c r="AUM351" s="182"/>
      <c r="AUN351" s="182"/>
      <c r="AUO351" s="182"/>
      <c r="AUP351" s="182"/>
      <c r="AUQ351" s="182"/>
      <c r="AUR351" s="182"/>
      <c r="AUS351" s="182"/>
      <c r="AUT351" s="182"/>
      <c r="AUU351" s="182"/>
      <c r="AUV351" s="182"/>
      <c r="AUW351" s="182"/>
      <c r="AUX351" s="182"/>
      <c r="AUY351" s="182"/>
      <c r="AUZ351" s="182"/>
      <c r="AVA351" s="182"/>
      <c r="AVB351" s="182"/>
      <c r="AVC351" s="182"/>
      <c r="AVD351" s="182"/>
      <c r="AVE351" s="182"/>
      <c r="AVF351" s="182"/>
      <c r="AVG351" s="182"/>
      <c r="AVH351" s="182"/>
      <c r="AVI351" s="182"/>
      <c r="AVJ351" s="182"/>
      <c r="AVK351" s="182"/>
      <c r="AVL351" s="182"/>
      <c r="AVM351" s="182"/>
      <c r="AVN351" s="182"/>
      <c r="AVO351" s="182"/>
      <c r="AVP351" s="182"/>
      <c r="AVQ351" s="182"/>
      <c r="AVR351" s="182"/>
      <c r="AVS351" s="182"/>
      <c r="AVT351" s="182"/>
      <c r="AVU351" s="182"/>
      <c r="AVV351" s="182"/>
      <c r="AVW351" s="182"/>
      <c r="AVX351" s="182"/>
      <c r="AVY351" s="182"/>
      <c r="AVZ351" s="182"/>
      <c r="AWA351" s="182"/>
      <c r="AWB351" s="182"/>
      <c r="AWC351" s="182"/>
      <c r="AWD351" s="182"/>
      <c r="AWE351" s="182"/>
      <c r="AWF351" s="182"/>
      <c r="AWG351" s="182"/>
      <c r="AWH351" s="182"/>
      <c r="AWI351" s="182"/>
      <c r="AWJ351" s="182"/>
      <c r="AWK351" s="182"/>
      <c r="AWL351" s="182"/>
      <c r="AWM351" s="182"/>
      <c r="AWN351" s="182"/>
      <c r="AWO351" s="182"/>
      <c r="AWP351" s="182"/>
      <c r="AWQ351" s="182"/>
      <c r="AWR351" s="182"/>
      <c r="AWS351" s="182"/>
      <c r="AWT351" s="182"/>
      <c r="AWU351" s="182"/>
      <c r="AWV351" s="182"/>
      <c r="AWW351" s="182"/>
      <c r="AWX351" s="182"/>
      <c r="AWY351" s="182"/>
      <c r="AWZ351" s="182"/>
      <c r="AXA351" s="182"/>
      <c r="AXB351" s="182"/>
      <c r="AXC351" s="182"/>
      <c r="AXD351" s="182"/>
      <c r="AXE351" s="182"/>
      <c r="AXF351" s="182"/>
      <c r="AXG351" s="182"/>
      <c r="AXH351" s="182"/>
      <c r="AXI351" s="182"/>
      <c r="AXJ351" s="182"/>
      <c r="AXK351" s="182"/>
      <c r="AXL351" s="182"/>
      <c r="AXM351" s="182"/>
      <c r="AXN351" s="182"/>
      <c r="AXO351" s="182"/>
      <c r="AXP351" s="182"/>
      <c r="AXQ351" s="182"/>
      <c r="AXR351" s="182"/>
      <c r="AXS351" s="182"/>
      <c r="AXT351" s="182"/>
      <c r="AXU351" s="182"/>
      <c r="AXV351" s="182"/>
      <c r="AXW351" s="182"/>
      <c r="AXX351" s="182"/>
      <c r="AXY351" s="182"/>
      <c r="AXZ351" s="182"/>
      <c r="AYA351" s="182"/>
      <c r="AYB351" s="182"/>
      <c r="AYC351" s="182"/>
      <c r="AYD351" s="182"/>
      <c r="AYE351" s="182"/>
      <c r="AYF351" s="182"/>
      <c r="AYG351" s="182"/>
      <c r="AYH351" s="182"/>
      <c r="AYI351" s="182"/>
      <c r="AYJ351" s="182"/>
      <c r="AYK351" s="182"/>
      <c r="AYL351" s="182"/>
      <c r="AYM351" s="182"/>
      <c r="AYN351" s="182"/>
      <c r="AYO351" s="182"/>
      <c r="AYP351" s="182"/>
      <c r="AYQ351" s="182"/>
      <c r="AYR351" s="182"/>
      <c r="AYS351" s="182"/>
      <c r="AYT351" s="182"/>
      <c r="AYU351" s="182"/>
      <c r="AYV351" s="182"/>
      <c r="AYW351" s="182"/>
      <c r="AYX351" s="182"/>
      <c r="AYY351" s="182"/>
      <c r="AYZ351" s="182"/>
      <c r="AZA351" s="182"/>
      <c r="AZB351" s="182"/>
      <c r="AZC351" s="182"/>
      <c r="AZD351" s="182"/>
      <c r="AZE351" s="182"/>
      <c r="AZF351" s="182"/>
      <c r="AZG351" s="182"/>
      <c r="AZH351" s="182"/>
      <c r="AZI351" s="182"/>
      <c r="AZJ351" s="182"/>
      <c r="AZK351" s="182"/>
      <c r="AZL351" s="182"/>
      <c r="AZM351" s="182"/>
      <c r="AZN351" s="182"/>
      <c r="AZO351" s="182"/>
      <c r="AZP351" s="182"/>
      <c r="AZQ351" s="182"/>
      <c r="AZR351" s="182"/>
      <c r="AZS351" s="182"/>
      <c r="AZT351" s="182"/>
      <c r="AZU351" s="182"/>
      <c r="AZV351" s="182"/>
      <c r="AZW351" s="182"/>
      <c r="AZX351" s="182"/>
      <c r="AZY351" s="182"/>
      <c r="AZZ351" s="182"/>
      <c r="BAA351" s="182"/>
      <c r="BAB351" s="182"/>
      <c r="BAC351" s="182"/>
      <c r="BAD351" s="182"/>
      <c r="BAE351" s="182"/>
      <c r="BAF351" s="182"/>
      <c r="BAG351" s="182"/>
      <c r="BAH351" s="182"/>
      <c r="BAI351" s="182"/>
      <c r="BAJ351" s="182"/>
      <c r="BAK351" s="182"/>
      <c r="BAL351" s="182"/>
      <c r="BAM351" s="182"/>
      <c r="BAN351" s="182"/>
      <c r="BAO351" s="182"/>
      <c r="BAP351" s="182"/>
      <c r="BAQ351" s="182"/>
      <c r="BAR351" s="182"/>
      <c r="BAS351" s="182"/>
      <c r="BAT351" s="182"/>
      <c r="BAU351" s="182"/>
      <c r="BAV351" s="182"/>
      <c r="BAW351" s="182"/>
      <c r="BAX351" s="182"/>
      <c r="BAY351" s="182"/>
      <c r="BAZ351" s="182"/>
      <c r="BBA351" s="182"/>
      <c r="BBB351" s="182"/>
      <c r="BBC351" s="182"/>
      <c r="BBD351" s="182"/>
      <c r="BBE351" s="182"/>
      <c r="BBF351" s="182"/>
      <c r="BBG351" s="182"/>
      <c r="BBH351" s="182"/>
      <c r="BBI351" s="182"/>
      <c r="BBJ351" s="182"/>
      <c r="BBK351" s="182"/>
      <c r="BBL351" s="182"/>
      <c r="BBM351" s="182"/>
      <c r="BBN351" s="182"/>
      <c r="BBO351" s="182"/>
      <c r="BBP351" s="182"/>
      <c r="BBQ351" s="182"/>
      <c r="BBR351" s="182"/>
      <c r="BBS351" s="182"/>
      <c r="BBT351" s="182"/>
      <c r="BBU351" s="182"/>
      <c r="BBV351" s="182"/>
      <c r="BBW351" s="182"/>
      <c r="BBX351" s="182"/>
      <c r="BBY351" s="182"/>
      <c r="BBZ351" s="182"/>
      <c r="BCA351" s="182"/>
      <c r="BCB351" s="182"/>
      <c r="BCC351" s="182"/>
      <c r="BCD351" s="182"/>
      <c r="BCE351" s="182"/>
      <c r="BCF351" s="182"/>
      <c r="BCG351" s="182"/>
      <c r="BCH351" s="182"/>
      <c r="BCI351" s="182"/>
      <c r="BCJ351" s="182"/>
      <c r="BCK351" s="182"/>
      <c r="BCL351" s="182"/>
      <c r="BCM351" s="182"/>
      <c r="BCN351" s="182"/>
      <c r="BCO351" s="182"/>
      <c r="BCP351" s="182"/>
      <c r="BCQ351" s="182"/>
      <c r="BCR351" s="182"/>
      <c r="BCS351" s="182"/>
      <c r="BCT351" s="182"/>
      <c r="BCU351" s="182"/>
      <c r="BCV351" s="182"/>
      <c r="BCW351" s="182"/>
      <c r="BCX351" s="182"/>
      <c r="BCY351" s="182"/>
      <c r="BCZ351" s="182"/>
      <c r="BDA351" s="182"/>
      <c r="BDB351" s="182"/>
      <c r="BDC351" s="182"/>
      <c r="BDD351" s="182"/>
      <c r="BDE351" s="182"/>
      <c r="BDF351" s="182"/>
      <c r="BDG351" s="182"/>
      <c r="BDH351" s="182"/>
      <c r="BDI351" s="182"/>
      <c r="BDJ351" s="182"/>
      <c r="BDK351" s="182"/>
      <c r="BDL351" s="182"/>
      <c r="BDM351" s="182"/>
      <c r="BDN351" s="182"/>
      <c r="BDO351" s="182"/>
      <c r="BDP351" s="182"/>
      <c r="BDQ351" s="182"/>
      <c r="BDR351" s="182"/>
      <c r="BDS351" s="182"/>
      <c r="BDT351" s="182"/>
      <c r="BDU351" s="182"/>
      <c r="BDV351" s="182"/>
      <c r="BDW351" s="182"/>
      <c r="BDX351" s="182"/>
      <c r="BDY351" s="182"/>
      <c r="BDZ351" s="182"/>
      <c r="BEA351" s="182"/>
      <c r="BEB351" s="182"/>
      <c r="BEC351" s="182"/>
      <c r="BED351" s="182"/>
      <c r="BEE351" s="182"/>
      <c r="BEF351" s="182"/>
      <c r="BEG351" s="182"/>
      <c r="BEH351" s="182"/>
      <c r="BEI351" s="182"/>
      <c r="BEJ351" s="182"/>
      <c r="BEK351" s="182"/>
      <c r="BEL351" s="182"/>
      <c r="BEM351" s="182"/>
      <c r="BEN351" s="182"/>
      <c r="BEO351" s="182"/>
      <c r="BEP351" s="182"/>
      <c r="BEQ351" s="182"/>
      <c r="BER351" s="182"/>
      <c r="BES351" s="182"/>
      <c r="BET351" s="182"/>
      <c r="BEU351" s="182"/>
      <c r="BEV351" s="182"/>
      <c r="BEW351" s="182"/>
      <c r="BEX351" s="182"/>
      <c r="BEY351" s="182"/>
      <c r="BEZ351" s="182"/>
      <c r="BFA351" s="182"/>
      <c r="BFB351" s="182"/>
      <c r="BFC351" s="182"/>
      <c r="BFD351" s="182"/>
      <c r="BFE351" s="182"/>
      <c r="BFF351" s="182"/>
      <c r="BFG351" s="182"/>
      <c r="BFH351" s="182"/>
      <c r="BFI351" s="182"/>
      <c r="BFJ351" s="182"/>
      <c r="BFK351" s="182"/>
      <c r="BFL351" s="182"/>
      <c r="BFM351" s="182"/>
      <c r="BFN351" s="182"/>
      <c r="BFO351" s="182"/>
      <c r="BFP351" s="182"/>
      <c r="BFQ351" s="182"/>
      <c r="BFR351" s="182"/>
      <c r="BFS351" s="182"/>
      <c r="BFT351" s="182"/>
      <c r="BFU351" s="182"/>
      <c r="BFV351" s="182"/>
      <c r="BFW351" s="182"/>
      <c r="BFX351" s="182"/>
      <c r="BFY351" s="182"/>
      <c r="BFZ351" s="182"/>
      <c r="BGA351" s="182"/>
      <c r="BGB351" s="182"/>
      <c r="BGC351" s="182"/>
      <c r="BGD351" s="182"/>
      <c r="BGE351" s="182"/>
      <c r="BGF351" s="182"/>
      <c r="BGG351" s="182"/>
      <c r="BGH351" s="182"/>
      <c r="BGI351" s="182"/>
      <c r="BGJ351" s="182"/>
      <c r="BGK351" s="182"/>
      <c r="BGL351" s="182"/>
      <c r="BGM351" s="182"/>
      <c r="BGN351" s="182"/>
      <c r="BGO351" s="182"/>
      <c r="BGP351" s="182"/>
      <c r="BGQ351" s="182"/>
      <c r="BGR351" s="182"/>
      <c r="BGS351" s="182"/>
      <c r="BGT351" s="182"/>
      <c r="BGU351" s="182"/>
      <c r="BGV351" s="182"/>
      <c r="BGW351" s="182"/>
      <c r="BGX351" s="182"/>
      <c r="BGY351" s="182"/>
      <c r="BGZ351" s="182"/>
      <c r="BHA351" s="182"/>
      <c r="BHB351" s="182"/>
      <c r="BHC351" s="182"/>
      <c r="BHD351" s="182"/>
      <c r="BHE351" s="182"/>
      <c r="BHF351" s="182"/>
      <c r="BHG351" s="182"/>
      <c r="BHH351" s="182"/>
      <c r="BHI351" s="182"/>
      <c r="BHJ351" s="182"/>
      <c r="BHK351" s="182"/>
      <c r="BHL351" s="182"/>
      <c r="BHM351" s="182"/>
      <c r="BHN351" s="182"/>
      <c r="BHO351" s="182"/>
      <c r="BHP351" s="182"/>
      <c r="BHQ351" s="182"/>
      <c r="BHR351" s="182"/>
      <c r="BHS351" s="182"/>
      <c r="BHT351" s="182"/>
      <c r="BHU351" s="182"/>
      <c r="BHV351" s="182"/>
      <c r="BHW351" s="182"/>
      <c r="BHX351" s="182"/>
      <c r="BHY351" s="182"/>
      <c r="BHZ351" s="182"/>
      <c r="BIA351" s="182"/>
      <c r="BIB351" s="182"/>
      <c r="BIC351" s="182"/>
      <c r="BID351" s="182"/>
      <c r="BIE351" s="182"/>
      <c r="BIF351" s="182"/>
      <c r="BIG351" s="182"/>
      <c r="BIH351" s="182"/>
      <c r="BII351" s="182"/>
      <c r="BIJ351" s="182"/>
      <c r="BIK351" s="182"/>
      <c r="BIL351" s="182"/>
      <c r="BIM351" s="182"/>
      <c r="BIN351" s="182"/>
      <c r="BIO351" s="182"/>
      <c r="BIP351" s="182"/>
      <c r="BIQ351" s="182"/>
      <c r="BIR351" s="182"/>
      <c r="BIS351" s="182"/>
      <c r="BIT351" s="182"/>
      <c r="BIU351" s="182"/>
      <c r="BIV351" s="182"/>
      <c r="BIW351" s="182"/>
      <c r="BIX351" s="182"/>
      <c r="BIY351" s="182"/>
      <c r="BIZ351" s="182"/>
      <c r="BJA351" s="182"/>
      <c r="BJB351" s="182"/>
      <c r="BJC351" s="182"/>
      <c r="BJD351" s="182"/>
      <c r="BJE351" s="182"/>
      <c r="BJF351" s="182"/>
      <c r="BJG351" s="182"/>
      <c r="BJH351" s="182"/>
      <c r="BJI351" s="182"/>
      <c r="BJJ351" s="182"/>
      <c r="BJK351" s="182"/>
      <c r="BJL351" s="182"/>
      <c r="BJM351" s="182"/>
      <c r="BJN351" s="182"/>
      <c r="BJO351" s="182"/>
      <c r="BJP351" s="182"/>
      <c r="BJQ351" s="182"/>
      <c r="BJR351" s="182"/>
      <c r="BJS351" s="182"/>
      <c r="BJT351" s="182"/>
      <c r="BJU351" s="182"/>
      <c r="BJV351" s="182"/>
      <c r="BJW351" s="182"/>
      <c r="BJX351" s="182"/>
      <c r="BJY351" s="182"/>
      <c r="BJZ351" s="182"/>
      <c r="BKA351" s="182"/>
      <c r="BKB351" s="182"/>
      <c r="BKC351" s="182"/>
      <c r="BKD351" s="182"/>
      <c r="BKE351" s="182"/>
      <c r="BKF351" s="182"/>
      <c r="BKG351" s="182"/>
      <c r="BKH351" s="182"/>
      <c r="BKI351" s="182"/>
      <c r="BKJ351" s="182"/>
      <c r="BKK351" s="182"/>
      <c r="BKL351" s="182"/>
      <c r="BKM351" s="182"/>
      <c r="BKN351" s="182"/>
      <c r="BKO351" s="182"/>
      <c r="BKP351" s="182"/>
      <c r="BKQ351" s="182"/>
      <c r="BKR351" s="182"/>
      <c r="BKS351" s="182"/>
      <c r="BKT351" s="182"/>
      <c r="BKU351" s="182"/>
      <c r="BKV351" s="182"/>
      <c r="BKW351" s="182"/>
      <c r="BKX351" s="182"/>
      <c r="BKY351" s="182"/>
      <c r="BKZ351" s="182"/>
      <c r="BLA351" s="182"/>
      <c r="BLB351" s="182"/>
      <c r="BLC351" s="182"/>
      <c r="BLD351" s="182"/>
      <c r="BLE351" s="182"/>
      <c r="BLF351" s="182"/>
      <c r="BLG351" s="182"/>
      <c r="BLH351" s="182"/>
      <c r="BLI351" s="182"/>
      <c r="BLJ351" s="182"/>
      <c r="BLK351" s="182"/>
      <c r="BLL351" s="182"/>
      <c r="BLM351" s="182"/>
      <c r="BLN351" s="182"/>
      <c r="BLO351" s="182"/>
      <c r="BLP351" s="182"/>
      <c r="BLQ351" s="182"/>
      <c r="BLR351" s="182"/>
      <c r="BLS351" s="182"/>
      <c r="BLT351" s="182"/>
      <c r="BLU351" s="182"/>
      <c r="BLV351" s="182"/>
      <c r="BLW351" s="182"/>
      <c r="BLX351" s="182"/>
      <c r="BLY351" s="182"/>
      <c r="BLZ351" s="182"/>
      <c r="BMA351" s="182"/>
      <c r="BMB351" s="182"/>
      <c r="BMC351" s="182"/>
      <c r="BMD351" s="182"/>
      <c r="BME351" s="182"/>
      <c r="BMF351" s="182"/>
      <c r="BMG351" s="182"/>
      <c r="BMH351" s="182"/>
      <c r="BMI351" s="182"/>
      <c r="BMJ351" s="182"/>
      <c r="BMK351" s="182"/>
      <c r="BML351" s="182"/>
      <c r="BMM351" s="182"/>
      <c r="BMN351" s="182"/>
      <c r="BMO351" s="182"/>
      <c r="BMP351" s="182"/>
      <c r="BMQ351" s="182"/>
      <c r="BMR351" s="182"/>
      <c r="BMS351" s="182"/>
      <c r="BMT351" s="182"/>
      <c r="BMU351" s="182"/>
      <c r="BMV351" s="182"/>
      <c r="BMW351" s="182"/>
      <c r="BMX351" s="182"/>
      <c r="BMY351" s="182"/>
      <c r="BMZ351" s="182"/>
      <c r="BNA351" s="182"/>
      <c r="BNB351" s="182"/>
      <c r="BNC351" s="182"/>
      <c r="BND351" s="182"/>
      <c r="BNE351" s="182"/>
      <c r="BNF351" s="182"/>
      <c r="BNG351" s="182"/>
      <c r="BNH351" s="182"/>
      <c r="BNI351" s="182"/>
      <c r="BNJ351" s="182"/>
      <c r="BNK351" s="182"/>
      <c r="BNL351" s="182"/>
      <c r="BNM351" s="182"/>
      <c r="BNN351" s="182"/>
      <c r="BNO351" s="182"/>
      <c r="BNP351" s="182"/>
      <c r="BNQ351" s="182"/>
      <c r="BNR351" s="182"/>
      <c r="BNS351" s="182"/>
      <c r="BNT351" s="182"/>
      <c r="BNU351" s="182"/>
      <c r="BNV351" s="182"/>
      <c r="BNW351" s="182"/>
      <c r="BNX351" s="182"/>
      <c r="BNY351" s="182"/>
      <c r="BNZ351" s="182"/>
      <c r="BOA351" s="182"/>
      <c r="BOB351" s="182"/>
      <c r="BOC351" s="182"/>
      <c r="BOD351" s="182"/>
      <c r="BOE351" s="182"/>
      <c r="BOF351" s="182"/>
      <c r="BOG351" s="182"/>
      <c r="BOH351" s="182"/>
      <c r="BOI351" s="182"/>
      <c r="BOJ351" s="182"/>
      <c r="BOK351" s="182"/>
      <c r="BOL351" s="182"/>
      <c r="BOM351" s="182"/>
      <c r="BON351" s="182"/>
      <c r="BOO351" s="182"/>
      <c r="BOP351" s="182"/>
      <c r="BOQ351" s="182"/>
      <c r="BOR351" s="182"/>
      <c r="BOS351" s="182"/>
      <c r="BOT351" s="182"/>
      <c r="BOU351" s="182"/>
      <c r="BOV351" s="182"/>
      <c r="BOW351" s="182"/>
      <c r="BOX351" s="182"/>
      <c r="BOY351" s="182"/>
      <c r="BOZ351" s="182"/>
      <c r="BPA351" s="182"/>
      <c r="BPB351" s="182"/>
      <c r="BPC351" s="182"/>
      <c r="BPD351" s="182"/>
      <c r="BPE351" s="182"/>
      <c r="BPF351" s="182"/>
      <c r="BPG351" s="182"/>
      <c r="BPH351" s="182"/>
      <c r="BPI351" s="182"/>
      <c r="BPJ351" s="182"/>
      <c r="BPK351" s="182"/>
      <c r="BPL351" s="182"/>
      <c r="BPM351" s="182"/>
      <c r="BPN351" s="182"/>
      <c r="BPO351" s="182"/>
      <c r="BPP351" s="182"/>
      <c r="BPQ351" s="182"/>
      <c r="BPR351" s="182"/>
      <c r="BPS351" s="182"/>
      <c r="BPT351" s="182"/>
      <c r="BPU351" s="182"/>
      <c r="BPV351" s="182"/>
      <c r="BPW351" s="182"/>
      <c r="BPX351" s="182"/>
      <c r="BPY351" s="182"/>
      <c r="BPZ351" s="182"/>
      <c r="BQA351" s="182"/>
      <c r="BQB351" s="182"/>
      <c r="BQC351" s="182"/>
      <c r="BQD351" s="182"/>
      <c r="BQE351" s="182"/>
      <c r="BQF351" s="182"/>
      <c r="BQG351" s="182"/>
      <c r="BQH351" s="182"/>
      <c r="BQI351" s="182"/>
      <c r="BQJ351" s="182"/>
      <c r="BQK351" s="182"/>
      <c r="BQL351" s="182"/>
      <c r="BQM351" s="182"/>
      <c r="BQN351" s="182"/>
      <c r="BQO351" s="182"/>
      <c r="BQP351" s="182"/>
      <c r="BQQ351" s="182"/>
      <c r="BQR351" s="182"/>
      <c r="BQS351" s="182"/>
      <c r="BQT351" s="182"/>
      <c r="BQU351" s="182"/>
      <c r="BQV351" s="182"/>
      <c r="BQW351" s="182"/>
      <c r="BQX351" s="182"/>
      <c r="BQY351" s="182"/>
      <c r="BQZ351" s="182"/>
      <c r="BRA351" s="182"/>
      <c r="BRB351" s="182"/>
      <c r="BRC351" s="182"/>
      <c r="BRD351" s="182"/>
      <c r="BRE351" s="182"/>
      <c r="BRF351" s="182"/>
      <c r="BRG351" s="182"/>
      <c r="BRH351" s="182"/>
      <c r="BRI351" s="182"/>
      <c r="BRJ351" s="182"/>
      <c r="BRK351" s="182"/>
      <c r="BRL351" s="182"/>
      <c r="BRM351" s="182"/>
      <c r="BRN351" s="182"/>
      <c r="BRO351" s="182"/>
      <c r="BRP351" s="182"/>
      <c r="BRQ351" s="182"/>
      <c r="BRR351" s="182"/>
      <c r="BRS351" s="182"/>
      <c r="BRT351" s="182"/>
      <c r="BRU351" s="182"/>
      <c r="BRV351" s="182"/>
      <c r="BRW351" s="182"/>
      <c r="BRX351" s="182"/>
      <c r="BRY351" s="182"/>
      <c r="BRZ351" s="182"/>
      <c r="BSA351" s="182"/>
      <c r="BSB351" s="182"/>
      <c r="BSC351" s="182"/>
      <c r="BSD351" s="182"/>
      <c r="BSE351" s="182"/>
      <c r="BSF351" s="182"/>
      <c r="BSG351" s="182"/>
      <c r="BSH351" s="182"/>
      <c r="BSI351" s="182"/>
      <c r="BSJ351" s="182"/>
      <c r="BSK351" s="182"/>
      <c r="BSL351" s="182"/>
      <c r="BSM351" s="182"/>
      <c r="BSN351" s="182"/>
      <c r="BSO351" s="182"/>
      <c r="BSP351" s="182"/>
      <c r="BSQ351" s="182"/>
      <c r="BSR351" s="182"/>
      <c r="BSS351" s="182"/>
      <c r="BST351" s="182"/>
      <c r="BSU351" s="182"/>
      <c r="BSV351" s="182"/>
      <c r="BSW351" s="182"/>
      <c r="BSX351" s="182"/>
      <c r="BSY351" s="182"/>
      <c r="BSZ351" s="182"/>
      <c r="BTA351" s="182"/>
      <c r="BTB351" s="182"/>
      <c r="BTC351" s="182"/>
      <c r="BTD351" s="182"/>
      <c r="BTE351" s="182"/>
      <c r="BTF351" s="182"/>
      <c r="BTG351" s="182"/>
      <c r="BTH351" s="182"/>
      <c r="BTI351" s="182"/>
      <c r="BTJ351" s="182"/>
      <c r="BTK351" s="182"/>
      <c r="BTL351" s="182"/>
      <c r="BTM351" s="182"/>
      <c r="BTN351" s="182"/>
      <c r="BTO351" s="182"/>
      <c r="BTP351" s="182"/>
      <c r="BTQ351" s="182"/>
      <c r="BTR351" s="182"/>
      <c r="BTS351" s="182"/>
      <c r="BTT351" s="182"/>
      <c r="BTU351" s="182"/>
      <c r="BTV351" s="182"/>
      <c r="BTW351" s="182"/>
      <c r="BTX351" s="182"/>
      <c r="BTY351" s="182"/>
      <c r="BTZ351" s="182"/>
      <c r="BUA351" s="182"/>
      <c r="BUB351" s="182"/>
      <c r="BUC351" s="182"/>
      <c r="BUD351" s="182"/>
      <c r="BUE351" s="182"/>
      <c r="BUF351" s="182"/>
      <c r="BUG351" s="182"/>
      <c r="BUH351" s="182"/>
      <c r="BUI351" s="182"/>
      <c r="BUJ351" s="182"/>
      <c r="BUK351" s="182"/>
      <c r="BUL351" s="182"/>
      <c r="BUM351" s="182"/>
      <c r="BUN351" s="182"/>
      <c r="BUO351" s="182"/>
      <c r="BUP351" s="182"/>
      <c r="BUQ351" s="182"/>
      <c r="BUR351" s="182"/>
      <c r="BUS351" s="182"/>
      <c r="BUT351" s="182"/>
      <c r="BUU351" s="182"/>
      <c r="BUV351" s="182"/>
      <c r="BUW351" s="182"/>
      <c r="BUX351" s="182"/>
      <c r="BUY351" s="182"/>
      <c r="BUZ351" s="182"/>
      <c r="BVA351" s="182"/>
      <c r="BVB351" s="182"/>
      <c r="BVC351" s="182"/>
      <c r="BVD351" s="182"/>
      <c r="BVE351" s="182"/>
      <c r="BVF351" s="182"/>
      <c r="BVG351" s="182"/>
      <c r="BVH351" s="182"/>
      <c r="BVI351" s="182"/>
      <c r="BVJ351" s="182"/>
      <c r="BVK351" s="182"/>
      <c r="BVL351" s="182"/>
      <c r="BVM351" s="182"/>
      <c r="BVN351" s="182"/>
      <c r="BVO351" s="182"/>
      <c r="BVP351" s="182"/>
      <c r="BVQ351" s="182"/>
      <c r="BVR351" s="182"/>
      <c r="BVS351" s="182"/>
      <c r="BVT351" s="182"/>
      <c r="BVU351" s="182"/>
      <c r="BVV351" s="182"/>
      <c r="BVW351" s="182"/>
      <c r="BVX351" s="182"/>
      <c r="BVY351" s="182"/>
      <c r="BVZ351" s="182"/>
      <c r="BWA351" s="182"/>
      <c r="BWB351" s="182"/>
      <c r="BWC351" s="182"/>
      <c r="BWD351" s="182"/>
      <c r="BWE351" s="182"/>
      <c r="BWF351" s="182"/>
      <c r="BWG351" s="182"/>
      <c r="BWH351" s="182"/>
      <c r="BWI351" s="182"/>
      <c r="BWJ351" s="182"/>
      <c r="BWK351" s="182"/>
      <c r="BWL351" s="182"/>
      <c r="BWM351" s="182"/>
      <c r="BWN351" s="182"/>
      <c r="BWO351" s="182"/>
      <c r="BWP351" s="182"/>
      <c r="BWQ351" s="182"/>
      <c r="BWR351" s="182"/>
      <c r="BWS351" s="182"/>
      <c r="BWT351" s="182"/>
      <c r="BWU351" s="182"/>
      <c r="BWV351" s="182"/>
      <c r="BWW351" s="182"/>
      <c r="BWX351" s="182"/>
      <c r="BWY351" s="182"/>
      <c r="BWZ351" s="182"/>
      <c r="BXA351" s="182"/>
      <c r="BXB351" s="182"/>
      <c r="BXC351" s="182"/>
      <c r="BXD351" s="182"/>
      <c r="BXE351" s="182"/>
      <c r="BXF351" s="182"/>
      <c r="BXG351" s="182"/>
      <c r="BXH351" s="182"/>
      <c r="BXI351" s="182"/>
      <c r="BXJ351" s="182"/>
      <c r="BXK351" s="182"/>
      <c r="BXL351" s="182"/>
      <c r="BXM351" s="182"/>
      <c r="BXN351" s="182"/>
      <c r="BXO351" s="182"/>
      <c r="BXP351" s="182"/>
      <c r="BXQ351" s="182"/>
      <c r="BXR351" s="182"/>
      <c r="BXS351" s="182"/>
      <c r="BXT351" s="182"/>
      <c r="BXU351" s="182"/>
      <c r="BXV351" s="182"/>
      <c r="BXW351" s="182"/>
      <c r="BXX351" s="182"/>
      <c r="BXY351" s="182"/>
      <c r="BXZ351" s="182"/>
      <c r="BYA351" s="182"/>
      <c r="BYB351" s="182"/>
      <c r="BYC351" s="182"/>
      <c r="BYD351" s="182"/>
      <c r="BYE351" s="182"/>
      <c r="BYF351" s="182"/>
      <c r="BYG351" s="182"/>
      <c r="BYH351" s="182"/>
      <c r="BYI351" s="182"/>
      <c r="BYJ351" s="182"/>
      <c r="BYK351" s="182"/>
      <c r="BYL351" s="182"/>
      <c r="BYM351" s="182"/>
      <c r="BYN351" s="182"/>
      <c r="BYO351" s="182"/>
      <c r="BYP351" s="182"/>
      <c r="BYQ351" s="182"/>
      <c r="BYR351" s="182"/>
      <c r="BYS351" s="182"/>
      <c r="BYT351" s="182"/>
      <c r="BYU351" s="182"/>
      <c r="BYV351" s="182"/>
      <c r="BYW351" s="182"/>
      <c r="BYX351" s="182"/>
      <c r="BYY351" s="182"/>
      <c r="BYZ351" s="182"/>
      <c r="BZA351" s="182"/>
      <c r="BZB351" s="182"/>
      <c r="BZC351" s="182"/>
      <c r="BZD351" s="182"/>
      <c r="BZE351" s="182"/>
      <c r="BZF351" s="182"/>
      <c r="BZG351" s="182"/>
      <c r="BZH351" s="182"/>
      <c r="BZI351" s="182"/>
      <c r="BZJ351" s="182"/>
      <c r="BZK351" s="182"/>
      <c r="BZL351" s="182"/>
      <c r="BZM351" s="182"/>
      <c r="BZN351" s="182"/>
      <c r="BZO351" s="182"/>
      <c r="BZP351" s="182"/>
      <c r="BZQ351" s="182"/>
      <c r="BZR351" s="182"/>
      <c r="BZS351" s="182"/>
      <c r="BZT351" s="182"/>
      <c r="BZU351" s="182"/>
      <c r="BZV351" s="182"/>
      <c r="BZW351" s="182"/>
      <c r="BZX351" s="182"/>
      <c r="BZY351" s="182"/>
      <c r="BZZ351" s="182"/>
      <c r="CAA351" s="182"/>
      <c r="CAB351" s="182"/>
      <c r="CAC351" s="182"/>
      <c r="CAD351" s="182"/>
      <c r="CAE351" s="182"/>
      <c r="CAF351" s="182"/>
      <c r="CAG351" s="182"/>
      <c r="CAH351" s="182"/>
      <c r="CAI351" s="182"/>
      <c r="CAJ351" s="182"/>
      <c r="CAK351" s="182"/>
      <c r="CAL351" s="182"/>
      <c r="CAM351" s="182"/>
      <c r="CAN351" s="182"/>
      <c r="CAO351" s="182"/>
      <c r="CAP351" s="182"/>
      <c r="CAQ351" s="182"/>
      <c r="CAR351" s="182"/>
      <c r="CAS351" s="182"/>
      <c r="CAT351" s="182"/>
      <c r="CAU351" s="182"/>
      <c r="CAV351" s="182"/>
      <c r="CAW351" s="182"/>
      <c r="CAX351" s="182"/>
      <c r="CAY351" s="182"/>
      <c r="CAZ351" s="182"/>
      <c r="CBA351" s="182"/>
      <c r="CBB351" s="182"/>
      <c r="CBC351" s="182"/>
      <c r="CBD351" s="182"/>
      <c r="CBE351" s="182"/>
      <c r="CBF351" s="182"/>
      <c r="CBG351" s="182"/>
      <c r="CBH351" s="182"/>
      <c r="CBI351" s="182"/>
      <c r="CBJ351" s="182"/>
      <c r="CBK351" s="182"/>
      <c r="CBL351" s="182"/>
      <c r="CBM351" s="182"/>
      <c r="CBN351" s="182"/>
      <c r="CBO351" s="182"/>
      <c r="CBP351" s="182"/>
      <c r="CBQ351" s="182"/>
      <c r="CBR351" s="182"/>
      <c r="CBS351" s="182"/>
      <c r="CBT351" s="182"/>
      <c r="CBU351" s="182"/>
      <c r="CBV351" s="182"/>
      <c r="CBW351" s="182"/>
      <c r="CBX351" s="182"/>
      <c r="CBY351" s="182"/>
      <c r="CBZ351" s="182"/>
      <c r="CCA351" s="182"/>
      <c r="CCB351" s="182"/>
      <c r="CCC351" s="182"/>
      <c r="CCD351" s="182"/>
      <c r="CCE351" s="182"/>
      <c r="CCF351" s="182"/>
      <c r="CCG351" s="182"/>
      <c r="CCH351" s="182"/>
      <c r="CCI351" s="182"/>
      <c r="CCJ351" s="182"/>
      <c r="CCK351" s="182"/>
      <c r="CCL351" s="182"/>
      <c r="CCM351" s="182"/>
      <c r="CCN351" s="182"/>
      <c r="CCO351" s="182"/>
      <c r="CCP351" s="182"/>
      <c r="CCQ351" s="182"/>
      <c r="CCR351" s="182"/>
      <c r="CCS351" s="182"/>
      <c r="CCT351" s="182"/>
      <c r="CCU351" s="182"/>
      <c r="CCV351" s="182"/>
      <c r="CCW351" s="182"/>
      <c r="CCX351" s="182"/>
      <c r="CCY351" s="182"/>
      <c r="CCZ351" s="182"/>
      <c r="CDA351" s="182"/>
      <c r="CDB351" s="182"/>
      <c r="CDC351" s="182"/>
      <c r="CDD351" s="182"/>
      <c r="CDE351" s="182"/>
      <c r="CDF351" s="182"/>
      <c r="CDG351" s="182"/>
      <c r="CDH351" s="182"/>
      <c r="CDI351" s="182"/>
      <c r="CDJ351" s="182"/>
      <c r="CDK351" s="182"/>
      <c r="CDL351" s="182"/>
      <c r="CDM351" s="182"/>
      <c r="CDN351" s="182"/>
      <c r="CDO351" s="182"/>
      <c r="CDP351" s="182"/>
      <c r="CDQ351" s="182"/>
      <c r="CDR351" s="182"/>
      <c r="CDS351" s="182"/>
      <c r="CDT351" s="182"/>
      <c r="CDU351" s="182"/>
      <c r="CDV351" s="182"/>
      <c r="CDW351" s="182"/>
      <c r="CDX351" s="182"/>
      <c r="CDY351" s="182"/>
      <c r="CDZ351" s="182"/>
      <c r="CEA351" s="182"/>
      <c r="CEB351" s="182"/>
      <c r="CEC351" s="182"/>
      <c r="CED351" s="182"/>
      <c r="CEE351" s="182"/>
      <c r="CEF351" s="182"/>
      <c r="CEG351" s="182"/>
      <c r="CEH351" s="182"/>
      <c r="CEI351" s="182"/>
      <c r="CEJ351" s="182"/>
      <c r="CEK351" s="182"/>
      <c r="CEL351" s="182"/>
      <c r="CEM351" s="182"/>
      <c r="CEN351" s="182"/>
      <c r="CEO351" s="182"/>
      <c r="CEP351" s="182"/>
      <c r="CEQ351" s="182"/>
      <c r="CER351" s="182"/>
      <c r="CES351" s="182"/>
      <c r="CET351" s="182"/>
      <c r="CEU351" s="182"/>
      <c r="CEV351" s="182"/>
      <c r="CEW351" s="182"/>
      <c r="CEX351" s="182"/>
      <c r="CEY351" s="182"/>
      <c r="CEZ351" s="182"/>
      <c r="CFA351" s="182"/>
      <c r="CFB351" s="182"/>
      <c r="CFC351" s="182"/>
      <c r="CFD351" s="182"/>
      <c r="CFE351" s="182"/>
      <c r="CFF351" s="182"/>
      <c r="CFG351" s="182"/>
      <c r="CFH351" s="182"/>
      <c r="CFI351" s="182"/>
      <c r="CFJ351" s="182"/>
      <c r="CFK351" s="182"/>
      <c r="CFL351" s="182"/>
      <c r="CFM351" s="182"/>
      <c r="CFN351" s="182"/>
      <c r="CFO351" s="182"/>
      <c r="CFP351" s="182"/>
      <c r="CFQ351" s="182"/>
      <c r="CFR351" s="182"/>
      <c r="CFS351" s="182"/>
      <c r="CFT351" s="182"/>
      <c r="CFU351" s="182"/>
      <c r="CFV351" s="182"/>
      <c r="CFW351" s="182"/>
      <c r="CFX351" s="182"/>
      <c r="CFY351" s="182"/>
      <c r="CFZ351" s="182"/>
      <c r="CGA351" s="182"/>
      <c r="CGB351" s="182"/>
      <c r="CGC351" s="182"/>
      <c r="CGD351" s="182"/>
      <c r="CGE351" s="182"/>
      <c r="CGF351" s="182"/>
      <c r="CGG351" s="182"/>
      <c r="CGH351" s="182"/>
      <c r="CGI351" s="182"/>
      <c r="CGJ351" s="182"/>
      <c r="CGK351" s="182"/>
      <c r="CGL351" s="182"/>
      <c r="CGM351" s="182"/>
      <c r="CGN351" s="182"/>
      <c r="CGO351" s="182"/>
      <c r="CGP351" s="182"/>
      <c r="CGQ351" s="182"/>
      <c r="CGR351" s="182"/>
      <c r="CGS351" s="182"/>
      <c r="CGT351" s="182"/>
      <c r="CGU351" s="182"/>
      <c r="CGV351" s="182"/>
      <c r="CGW351" s="182"/>
      <c r="CGX351" s="182"/>
      <c r="CGY351" s="182"/>
      <c r="CGZ351" s="182"/>
      <c r="CHA351" s="182"/>
      <c r="CHB351" s="182"/>
      <c r="CHC351" s="182"/>
      <c r="CHD351" s="182"/>
      <c r="CHE351" s="182"/>
      <c r="CHF351" s="182"/>
      <c r="CHG351" s="182"/>
      <c r="CHH351" s="182"/>
      <c r="CHI351" s="182"/>
      <c r="CHJ351" s="182"/>
      <c r="CHK351" s="182"/>
      <c r="CHL351" s="182"/>
      <c r="CHM351" s="182"/>
      <c r="CHN351" s="182"/>
      <c r="CHO351" s="182"/>
      <c r="CHP351" s="182"/>
      <c r="CHQ351" s="182"/>
      <c r="CHR351" s="182"/>
      <c r="CHS351" s="182"/>
      <c r="CHT351" s="182"/>
      <c r="CHU351" s="182"/>
      <c r="CHV351" s="182"/>
      <c r="CHW351" s="182"/>
      <c r="CHX351" s="182"/>
      <c r="CHY351" s="182"/>
      <c r="CHZ351" s="182"/>
      <c r="CIA351" s="182"/>
      <c r="CIB351" s="182"/>
      <c r="CIC351" s="182"/>
      <c r="CID351" s="182"/>
      <c r="CIE351" s="182"/>
      <c r="CIF351" s="182"/>
      <c r="CIG351" s="182"/>
      <c r="CIH351" s="182"/>
      <c r="CII351" s="182"/>
      <c r="CIJ351" s="182"/>
      <c r="CIK351" s="182"/>
      <c r="CIL351" s="182"/>
      <c r="CIM351" s="182"/>
      <c r="CIN351" s="182"/>
      <c r="CIO351" s="182"/>
      <c r="CIP351" s="182"/>
      <c r="CIQ351" s="182"/>
      <c r="CIR351" s="182"/>
      <c r="CIS351" s="182"/>
      <c r="CIT351" s="182"/>
      <c r="CIU351" s="182"/>
      <c r="CIV351" s="182"/>
      <c r="CIW351" s="182"/>
      <c r="CIX351" s="182"/>
      <c r="CIY351" s="182"/>
      <c r="CIZ351" s="182"/>
      <c r="CJA351" s="182"/>
      <c r="CJB351" s="182"/>
      <c r="CJC351" s="182"/>
      <c r="CJD351" s="182"/>
      <c r="CJE351" s="182"/>
      <c r="CJF351" s="182"/>
      <c r="CJG351" s="182"/>
      <c r="CJH351" s="182"/>
      <c r="CJI351" s="182"/>
      <c r="CJJ351" s="182"/>
      <c r="CJK351" s="182"/>
      <c r="CJL351" s="182"/>
      <c r="CJM351" s="182"/>
      <c r="CJN351" s="182"/>
      <c r="CJO351" s="182"/>
      <c r="CJP351" s="182"/>
      <c r="CJQ351" s="182"/>
      <c r="CJR351" s="182"/>
      <c r="CJS351" s="182"/>
      <c r="CJT351" s="182"/>
      <c r="CJU351" s="182"/>
      <c r="CJV351" s="182"/>
      <c r="CJW351" s="182"/>
      <c r="CJX351" s="182"/>
      <c r="CJY351" s="182"/>
      <c r="CJZ351" s="182"/>
      <c r="CKA351" s="182"/>
      <c r="CKB351" s="182"/>
      <c r="CKC351" s="182"/>
      <c r="CKD351" s="182"/>
      <c r="CKE351" s="182"/>
      <c r="CKF351" s="182"/>
      <c r="CKG351" s="182"/>
      <c r="CKH351" s="182"/>
      <c r="CKI351" s="182"/>
      <c r="CKJ351" s="182"/>
      <c r="CKK351" s="182"/>
      <c r="CKL351" s="182"/>
      <c r="CKM351" s="182"/>
      <c r="CKN351" s="182"/>
      <c r="CKO351" s="182"/>
      <c r="CKP351" s="182"/>
      <c r="CKQ351" s="182"/>
      <c r="CKR351" s="182"/>
      <c r="CKS351" s="182"/>
      <c r="CKT351" s="182"/>
      <c r="CKU351" s="182"/>
      <c r="CKV351" s="182"/>
      <c r="CKW351" s="182"/>
      <c r="CKX351" s="182"/>
      <c r="CKY351" s="182"/>
      <c r="CKZ351" s="182"/>
      <c r="CLA351" s="182"/>
      <c r="CLB351" s="182"/>
      <c r="CLC351" s="182"/>
      <c r="CLD351" s="182"/>
      <c r="CLE351" s="182"/>
      <c r="CLF351" s="182"/>
      <c r="CLG351" s="182"/>
      <c r="CLH351" s="182"/>
      <c r="CLI351" s="182"/>
      <c r="CLJ351" s="182"/>
      <c r="CLK351" s="182"/>
      <c r="CLL351" s="182"/>
      <c r="CLM351" s="182"/>
      <c r="CLN351" s="182"/>
      <c r="CLO351" s="182"/>
      <c r="CLP351" s="182"/>
      <c r="CLQ351" s="182"/>
      <c r="CLR351" s="182"/>
      <c r="CLS351" s="182"/>
      <c r="CLT351" s="182"/>
      <c r="CLU351" s="182"/>
      <c r="CLV351" s="182"/>
      <c r="CLW351" s="182"/>
      <c r="CLX351" s="182"/>
      <c r="CLY351" s="182"/>
      <c r="CLZ351" s="182"/>
      <c r="CMA351" s="182"/>
      <c r="CMB351" s="182"/>
      <c r="CMC351" s="182"/>
      <c r="CMD351" s="182"/>
      <c r="CME351" s="182"/>
      <c r="CMF351" s="182"/>
      <c r="CMG351" s="182"/>
      <c r="CMH351" s="182"/>
      <c r="CMI351" s="182"/>
      <c r="CMJ351" s="182"/>
      <c r="CMK351" s="182"/>
      <c r="CML351" s="182"/>
      <c r="CMM351" s="182"/>
      <c r="CMN351" s="182"/>
      <c r="CMO351" s="182"/>
      <c r="CMP351" s="182"/>
      <c r="CMQ351" s="182"/>
      <c r="CMR351" s="182"/>
      <c r="CMS351" s="182"/>
      <c r="CMT351" s="182"/>
      <c r="CMU351" s="182"/>
      <c r="CMV351" s="182"/>
      <c r="CMW351" s="182"/>
      <c r="CMX351" s="182"/>
      <c r="CMY351" s="182"/>
      <c r="CMZ351" s="182"/>
      <c r="CNA351" s="182"/>
      <c r="CNB351" s="182"/>
      <c r="CNC351" s="182"/>
      <c r="CND351" s="182"/>
      <c r="CNE351" s="182"/>
      <c r="CNF351" s="182"/>
      <c r="CNG351" s="182"/>
      <c r="CNH351" s="182"/>
      <c r="CNI351" s="182"/>
      <c r="CNJ351" s="182"/>
      <c r="CNK351" s="182"/>
      <c r="CNL351" s="182"/>
      <c r="CNM351" s="182"/>
      <c r="CNN351" s="182"/>
      <c r="CNO351" s="182"/>
      <c r="CNP351" s="182"/>
      <c r="CNQ351" s="182"/>
      <c r="CNR351" s="182"/>
      <c r="CNS351" s="182"/>
      <c r="CNT351" s="182"/>
      <c r="CNU351" s="182"/>
      <c r="CNV351" s="182"/>
      <c r="CNW351" s="182"/>
      <c r="CNX351" s="182"/>
      <c r="CNY351" s="182"/>
      <c r="CNZ351" s="182"/>
      <c r="COA351" s="182"/>
      <c r="COB351" s="182"/>
      <c r="COC351" s="182"/>
      <c r="COD351" s="182"/>
      <c r="COE351" s="182"/>
      <c r="COF351" s="182"/>
      <c r="COG351" s="182"/>
      <c r="COH351" s="182"/>
      <c r="COI351" s="182"/>
      <c r="COJ351" s="182"/>
      <c r="COK351" s="182"/>
      <c r="COL351" s="182"/>
      <c r="COM351" s="182"/>
      <c r="CON351" s="182"/>
      <c r="COO351" s="182"/>
      <c r="COP351" s="182"/>
      <c r="COQ351" s="182"/>
      <c r="COR351" s="182"/>
      <c r="COS351" s="182"/>
      <c r="COT351" s="182"/>
      <c r="COU351" s="182"/>
      <c r="COV351" s="182"/>
      <c r="COW351" s="182"/>
      <c r="COX351" s="182"/>
      <c r="COY351" s="182"/>
      <c r="COZ351" s="182"/>
      <c r="CPA351" s="182"/>
      <c r="CPB351" s="182"/>
      <c r="CPC351" s="182"/>
      <c r="CPD351" s="182"/>
      <c r="CPE351" s="182"/>
      <c r="CPF351" s="182"/>
      <c r="CPG351" s="182"/>
      <c r="CPH351" s="182"/>
      <c r="CPI351" s="182"/>
      <c r="CPJ351" s="182"/>
      <c r="CPK351" s="182"/>
      <c r="CPL351" s="182"/>
      <c r="CPM351" s="182"/>
      <c r="CPN351" s="182"/>
      <c r="CPO351" s="182"/>
      <c r="CPP351" s="182"/>
      <c r="CPQ351" s="182"/>
      <c r="CPR351" s="182"/>
      <c r="CPS351" s="182"/>
      <c r="CPT351" s="182"/>
      <c r="CPU351" s="182"/>
      <c r="CPV351" s="182"/>
      <c r="CPW351" s="182"/>
      <c r="CPX351" s="182"/>
      <c r="CPY351" s="182"/>
      <c r="CPZ351" s="182"/>
      <c r="CQA351" s="182"/>
      <c r="CQB351" s="182"/>
      <c r="CQC351" s="182"/>
      <c r="CQD351" s="182"/>
      <c r="CQE351" s="182"/>
      <c r="CQF351" s="182"/>
      <c r="CQG351" s="182"/>
      <c r="CQH351" s="182"/>
      <c r="CQI351" s="182"/>
      <c r="CQJ351" s="182"/>
      <c r="CQK351" s="182"/>
      <c r="CQL351" s="182"/>
      <c r="CQM351" s="182"/>
      <c r="CQN351" s="182"/>
      <c r="CQO351" s="182"/>
      <c r="CQP351" s="182"/>
      <c r="CQQ351" s="182"/>
      <c r="CQR351" s="182"/>
      <c r="CQS351" s="182"/>
      <c r="CQT351" s="182"/>
      <c r="CQU351" s="182"/>
      <c r="CQV351" s="182"/>
      <c r="CQW351" s="182"/>
      <c r="CQX351" s="182"/>
      <c r="CQY351" s="182"/>
      <c r="CQZ351" s="182"/>
      <c r="CRA351" s="182"/>
      <c r="CRB351" s="182"/>
      <c r="CRC351" s="182"/>
      <c r="CRD351" s="182"/>
      <c r="CRE351" s="182"/>
      <c r="CRF351" s="182"/>
      <c r="CRG351" s="182"/>
      <c r="CRH351" s="182"/>
      <c r="CRI351" s="182"/>
      <c r="CRJ351" s="182"/>
      <c r="CRK351" s="182"/>
      <c r="CRL351" s="182"/>
      <c r="CRM351" s="182"/>
      <c r="CRN351" s="182"/>
      <c r="CRO351" s="182"/>
      <c r="CRP351" s="182"/>
      <c r="CRQ351" s="182"/>
      <c r="CRR351" s="182"/>
      <c r="CRS351" s="182"/>
      <c r="CRT351" s="182"/>
      <c r="CRU351" s="182"/>
      <c r="CRV351" s="182"/>
      <c r="CRW351" s="182"/>
      <c r="CRX351" s="182"/>
      <c r="CRY351" s="182"/>
      <c r="CRZ351" s="182"/>
      <c r="CSA351" s="182"/>
      <c r="CSB351" s="182"/>
      <c r="CSC351" s="182"/>
      <c r="CSD351" s="182"/>
      <c r="CSE351" s="182"/>
      <c r="CSF351" s="182"/>
      <c r="CSG351" s="182"/>
      <c r="CSH351" s="182"/>
      <c r="CSI351" s="182"/>
      <c r="CSJ351" s="182"/>
      <c r="CSK351" s="182"/>
      <c r="CSL351" s="182"/>
      <c r="CSM351" s="182"/>
      <c r="CSN351" s="182"/>
      <c r="CSO351" s="182"/>
      <c r="CSP351" s="182"/>
      <c r="CSQ351" s="182"/>
      <c r="CSR351" s="182"/>
      <c r="CSS351" s="182"/>
      <c r="CST351" s="182"/>
      <c r="CSU351" s="182"/>
      <c r="CSV351" s="182"/>
      <c r="CSW351" s="182"/>
      <c r="CSX351" s="182"/>
      <c r="CSY351" s="182"/>
      <c r="CSZ351" s="182"/>
      <c r="CTA351" s="182"/>
      <c r="CTB351" s="182"/>
      <c r="CTC351" s="182"/>
      <c r="CTD351" s="182"/>
      <c r="CTE351" s="182"/>
      <c r="CTF351" s="182"/>
      <c r="CTG351" s="182"/>
      <c r="CTH351" s="182"/>
      <c r="CTI351" s="182"/>
      <c r="CTJ351" s="182"/>
      <c r="CTK351" s="182"/>
      <c r="CTL351" s="182"/>
      <c r="CTM351" s="182"/>
      <c r="CTN351" s="182"/>
      <c r="CTO351" s="182"/>
      <c r="CTP351" s="182"/>
      <c r="CTQ351" s="182"/>
      <c r="CTR351" s="182"/>
      <c r="CTS351" s="182"/>
      <c r="CTT351" s="182"/>
      <c r="CTU351" s="182"/>
      <c r="CTV351" s="182"/>
      <c r="CTW351" s="182"/>
      <c r="CTX351" s="182"/>
      <c r="CTY351" s="182"/>
      <c r="CTZ351" s="182"/>
      <c r="CUA351" s="182"/>
      <c r="CUB351" s="182"/>
      <c r="CUC351" s="182"/>
      <c r="CUD351" s="182"/>
      <c r="CUE351" s="182"/>
      <c r="CUF351" s="182"/>
      <c r="CUG351" s="182"/>
      <c r="CUH351" s="182"/>
      <c r="CUI351" s="182"/>
      <c r="CUJ351" s="182"/>
      <c r="CUK351" s="182"/>
      <c r="CUL351" s="182"/>
      <c r="CUM351" s="182"/>
      <c r="CUN351" s="182"/>
      <c r="CUO351" s="182"/>
      <c r="CUP351" s="182"/>
      <c r="CUQ351" s="182"/>
      <c r="CUR351" s="182"/>
      <c r="CUS351" s="182"/>
      <c r="CUT351" s="182"/>
      <c r="CUU351" s="182"/>
      <c r="CUV351" s="182"/>
      <c r="CUW351" s="182"/>
      <c r="CUX351" s="182"/>
      <c r="CUY351" s="182"/>
      <c r="CUZ351" s="182"/>
      <c r="CVA351" s="182"/>
      <c r="CVB351" s="182"/>
      <c r="CVC351" s="182"/>
      <c r="CVD351" s="182"/>
      <c r="CVE351" s="182"/>
      <c r="CVF351" s="182"/>
      <c r="CVG351" s="182"/>
      <c r="CVH351" s="182"/>
      <c r="CVI351" s="182"/>
      <c r="CVJ351" s="182"/>
      <c r="CVK351" s="182"/>
      <c r="CVL351" s="182"/>
      <c r="CVM351" s="182"/>
      <c r="CVN351" s="182"/>
      <c r="CVO351" s="182"/>
      <c r="CVP351" s="182"/>
      <c r="CVQ351" s="182"/>
      <c r="CVR351" s="182"/>
      <c r="CVS351" s="182"/>
      <c r="CVT351" s="182"/>
      <c r="CVU351" s="182"/>
      <c r="CVV351" s="182"/>
      <c r="CVW351" s="182"/>
      <c r="CVX351" s="182"/>
      <c r="CVY351" s="182"/>
      <c r="CVZ351" s="182"/>
      <c r="CWA351" s="182"/>
      <c r="CWB351" s="182"/>
      <c r="CWC351" s="182"/>
      <c r="CWD351" s="182"/>
      <c r="CWE351" s="182"/>
      <c r="CWF351" s="182"/>
      <c r="CWG351" s="182"/>
      <c r="CWH351" s="182"/>
      <c r="CWI351" s="182"/>
      <c r="CWJ351" s="182"/>
      <c r="CWK351" s="182"/>
      <c r="CWL351" s="182"/>
      <c r="CWM351" s="182"/>
      <c r="CWN351" s="182"/>
      <c r="CWO351" s="182"/>
      <c r="CWP351" s="182"/>
      <c r="CWQ351" s="182"/>
      <c r="CWR351" s="182"/>
      <c r="CWS351" s="182"/>
      <c r="CWT351" s="182"/>
      <c r="CWU351" s="182"/>
      <c r="CWV351" s="182"/>
      <c r="CWW351" s="182"/>
      <c r="CWX351" s="182"/>
      <c r="CWY351" s="182"/>
      <c r="CWZ351" s="182"/>
      <c r="CXA351" s="182"/>
      <c r="CXB351" s="182"/>
      <c r="CXC351" s="182"/>
      <c r="CXD351" s="182"/>
      <c r="CXE351" s="182"/>
      <c r="CXF351" s="182"/>
      <c r="CXG351" s="182"/>
      <c r="CXH351" s="182"/>
      <c r="CXI351" s="182"/>
      <c r="CXJ351" s="182"/>
      <c r="CXK351" s="182"/>
      <c r="CXL351" s="182"/>
      <c r="CXM351" s="182"/>
      <c r="CXN351" s="182"/>
      <c r="CXO351" s="182"/>
      <c r="CXP351" s="182"/>
      <c r="CXQ351" s="182"/>
      <c r="CXR351" s="182"/>
      <c r="CXS351" s="182"/>
      <c r="CXT351" s="182"/>
      <c r="CXU351" s="182"/>
      <c r="CXV351" s="182"/>
      <c r="CXW351" s="182"/>
      <c r="CXX351" s="182"/>
      <c r="CXY351" s="182"/>
      <c r="CXZ351" s="182"/>
      <c r="CYA351" s="182"/>
      <c r="CYB351" s="182"/>
      <c r="CYC351" s="182"/>
      <c r="CYD351" s="182"/>
      <c r="CYE351" s="182"/>
      <c r="CYF351" s="182"/>
      <c r="CYG351" s="182"/>
      <c r="CYH351" s="182"/>
      <c r="CYI351" s="182"/>
      <c r="CYJ351" s="182"/>
      <c r="CYK351" s="182"/>
      <c r="CYL351" s="182"/>
      <c r="CYM351" s="182"/>
      <c r="CYN351" s="182"/>
      <c r="CYO351" s="182"/>
      <c r="CYP351" s="182"/>
      <c r="CYQ351" s="182"/>
      <c r="CYR351" s="182"/>
      <c r="CYS351" s="182"/>
      <c r="CYT351" s="182"/>
      <c r="CYU351" s="182"/>
      <c r="CYV351" s="182"/>
      <c r="CYW351" s="182"/>
      <c r="CYX351" s="182"/>
      <c r="CYY351" s="182"/>
      <c r="CYZ351" s="182"/>
      <c r="CZA351" s="182"/>
      <c r="CZB351" s="182"/>
      <c r="CZC351" s="182"/>
      <c r="CZD351" s="182"/>
      <c r="CZE351" s="182"/>
      <c r="CZF351" s="182"/>
      <c r="CZG351" s="182"/>
      <c r="CZH351" s="182"/>
      <c r="CZI351" s="182"/>
      <c r="CZJ351" s="182"/>
      <c r="CZK351" s="182"/>
      <c r="CZL351" s="182"/>
      <c r="CZM351" s="182"/>
      <c r="CZN351" s="182"/>
      <c r="CZO351" s="182"/>
      <c r="CZP351" s="182"/>
      <c r="CZQ351" s="182"/>
      <c r="CZR351" s="182"/>
      <c r="CZS351" s="182"/>
      <c r="CZT351" s="182"/>
      <c r="CZU351" s="182"/>
      <c r="CZV351" s="182"/>
      <c r="CZW351" s="182"/>
      <c r="CZX351" s="182"/>
      <c r="CZY351" s="182"/>
      <c r="CZZ351" s="182"/>
      <c r="DAA351" s="182"/>
      <c r="DAB351" s="182"/>
      <c r="DAC351" s="182"/>
      <c r="DAD351" s="182"/>
      <c r="DAE351" s="182"/>
      <c r="DAF351" s="182"/>
      <c r="DAG351" s="182"/>
      <c r="DAH351" s="182"/>
      <c r="DAI351" s="182"/>
      <c r="DAJ351" s="182"/>
      <c r="DAK351" s="182"/>
      <c r="DAL351" s="182"/>
      <c r="DAM351" s="182"/>
      <c r="DAN351" s="182"/>
      <c r="DAO351" s="182"/>
      <c r="DAP351" s="182"/>
      <c r="DAQ351" s="182"/>
      <c r="DAR351" s="182"/>
      <c r="DAS351" s="182"/>
      <c r="DAT351" s="182"/>
      <c r="DAU351" s="182"/>
      <c r="DAV351" s="182"/>
      <c r="DAW351" s="182"/>
      <c r="DAX351" s="182"/>
      <c r="DAY351" s="182"/>
      <c r="DAZ351" s="182"/>
      <c r="DBA351" s="182"/>
      <c r="DBB351" s="182"/>
      <c r="DBC351" s="182"/>
      <c r="DBD351" s="182"/>
      <c r="DBE351" s="182"/>
      <c r="DBF351" s="182"/>
      <c r="DBG351" s="182"/>
      <c r="DBH351" s="182"/>
      <c r="DBI351" s="182"/>
      <c r="DBJ351" s="182"/>
      <c r="DBK351" s="182"/>
      <c r="DBL351" s="182"/>
      <c r="DBM351" s="182"/>
      <c r="DBN351" s="182"/>
      <c r="DBO351" s="182"/>
      <c r="DBP351" s="182"/>
      <c r="DBQ351" s="182"/>
      <c r="DBR351" s="182"/>
      <c r="DBS351" s="182"/>
      <c r="DBT351" s="182"/>
      <c r="DBU351" s="182"/>
      <c r="DBV351" s="182"/>
      <c r="DBW351" s="182"/>
      <c r="DBX351" s="182"/>
      <c r="DBY351" s="182"/>
      <c r="DBZ351" s="182"/>
      <c r="DCA351" s="182"/>
      <c r="DCB351" s="182"/>
      <c r="DCC351" s="182"/>
      <c r="DCD351" s="182"/>
      <c r="DCE351" s="182"/>
      <c r="DCF351" s="182"/>
      <c r="DCG351" s="182"/>
      <c r="DCH351" s="182"/>
      <c r="DCI351" s="182"/>
      <c r="DCJ351" s="182"/>
      <c r="DCK351" s="182"/>
      <c r="DCL351" s="182"/>
      <c r="DCM351" s="182"/>
      <c r="DCN351" s="182"/>
      <c r="DCO351" s="182"/>
      <c r="DCP351" s="182"/>
      <c r="DCQ351" s="182"/>
      <c r="DCR351" s="182"/>
      <c r="DCS351" s="182"/>
      <c r="DCT351" s="182"/>
      <c r="DCU351" s="182"/>
      <c r="DCV351" s="182"/>
      <c r="DCW351" s="182"/>
      <c r="DCX351" s="182"/>
      <c r="DCY351" s="182"/>
      <c r="DCZ351" s="182"/>
      <c r="DDA351" s="182"/>
      <c r="DDB351" s="182"/>
      <c r="DDC351" s="182"/>
      <c r="DDD351" s="182"/>
      <c r="DDE351" s="182"/>
      <c r="DDF351" s="182"/>
      <c r="DDG351" s="182"/>
      <c r="DDH351" s="182"/>
      <c r="DDI351" s="182"/>
      <c r="DDJ351" s="182"/>
      <c r="DDK351" s="182"/>
      <c r="DDL351" s="182"/>
      <c r="DDM351" s="182"/>
      <c r="DDN351" s="182"/>
      <c r="DDO351" s="182"/>
      <c r="DDP351" s="182"/>
      <c r="DDQ351" s="182"/>
      <c r="DDR351" s="182"/>
      <c r="DDS351" s="182"/>
      <c r="DDT351" s="182"/>
      <c r="DDU351" s="182"/>
      <c r="DDV351" s="182"/>
      <c r="DDW351" s="182"/>
      <c r="DDX351" s="182"/>
      <c r="DDY351" s="182"/>
      <c r="DDZ351" s="182"/>
      <c r="DEA351" s="182"/>
      <c r="DEB351" s="182"/>
      <c r="DEC351" s="182"/>
      <c r="DED351" s="182"/>
      <c r="DEE351" s="182"/>
      <c r="DEF351" s="182"/>
      <c r="DEG351" s="182"/>
      <c r="DEH351" s="182"/>
      <c r="DEI351" s="182"/>
      <c r="DEJ351" s="182"/>
      <c r="DEK351" s="182"/>
      <c r="DEL351" s="182"/>
      <c r="DEM351" s="182"/>
      <c r="DEN351" s="182"/>
      <c r="DEO351" s="182"/>
      <c r="DEP351" s="182"/>
      <c r="DEQ351" s="182"/>
      <c r="DER351" s="182"/>
      <c r="DES351" s="182"/>
      <c r="DET351" s="182"/>
      <c r="DEU351" s="182"/>
      <c r="DEV351" s="182"/>
      <c r="DEW351" s="182"/>
      <c r="DEX351" s="182"/>
      <c r="DEY351" s="182"/>
      <c r="DEZ351" s="182"/>
      <c r="DFA351" s="182"/>
      <c r="DFB351" s="182"/>
      <c r="DFC351" s="182"/>
      <c r="DFD351" s="182"/>
      <c r="DFE351" s="182"/>
      <c r="DFF351" s="182"/>
      <c r="DFG351" s="182"/>
      <c r="DFH351" s="182"/>
      <c r="DFI351" s="182"/>
      <c r="DFJ351" s="182"/>
      <c r="DFK351" s="182"/>
      <c r="DFL351" s="182"/>
      <c r="DFM351" s="182"/>
      <c r="DFN351" s="182"/>
      <c r="DFO351" s="182"/>
      <c r="DFP351" s="182"/>
      <c r="DFQ351" s="182"/>
      <c r="DFR351" s="182"/>
      <c r="DFS351" s="182"/>
      <c r="DFT351" s="182"/>
      <c r="DFU351" s="182"/>
      <c r="DFV351" s="182"/>
      <c r="DFW351" s="182"/>
      <c r="DFX351" s="182"/>
      <c r="DFY351" s="182"/>
      <c r="DFZ351" s="182"/>
      <c r="DGA351" s="182"/>
      <c r="DGB351" s="182"/>
      <c r="DGC351" s="182"/>
      <c r="DGD351" s="182"/>
      <c r="DGE351" s="182"/>
      <c r="DGF351" s="182"/>
      <c r="DGG351" s="182"/>
      <c r="DGH351" s="182"/>
      <c r="DGI351" s="182"/>
      <c r="DGJ351" s="182"/>
      <c r="DGK351" s="182"/>
      <c r="DGL351" s="182"/>
      <c r="DGM351" s="182"/>
      <c r="DGN351" s="182"/>
      <c r="DGO351" s="182"/>
      <c r="DGP351" s="182"/>
      <c r="DGQ351" s="182"/>
      <c r="DGR351" s="182"/>
      <c r="DGS351" s="182"/>
      <c r="DGT351" s="182"/>
      <c r="DGU351" s="182"/>
      <c r="DGV351" s="182"/>
      <c r="DGW351" s="182"/>
      <c r="DGX351" s="182"/>
      <c r="DGY351" s="182"/>
      <c r="DGZ351" s="182"/>
      <c r="DHA351" s="182"/>
      <c r="DHB351" s="182"/>
      <c r="DHC351" s="182"/>
      <c r="DHD351" s="182"/>
      <c r="DHE351" s="182"/>
      <c r="DHF351" s="182"/>
      <c r="DHG351" s="182"/>
      <c r="DHH351" s="182"/>
      <c r="DHI351" s="182"/>
      <c r="DHJ351" s="182"/>
      <c r="DHK351" s="182"/>
      <c r="DHL351" s="182"/>
      <c r="DHM351" s="182"/>
      <c r="DHN351" s="182"/>
      <c r="DHO351" s="182"/>
      <c r="DHP351" s="182"/>
      <c r="DHQ351" s="182"/>
      <c r="DHR351" s="182"/>
      <c r="DHS351" s="182"/>
      <c r="DHT351" s="182"/>
      <c r="DHU351" s="182"/>
      <c r="DHV351" s="182"/>
      <c r="DHW351" s="182"/>
      <c r="DHX351" s="182"/>
      <c r="DHY351" s="182"/>
      <c r="DHZ351" s="182"/>
      <c r="DIA351" s="182"/>
      <c r="DIB351" s="182"/>
      <c r="DIC351" s="182"/>
      <c r="DID351" s="182"/>
      <c r="DIE351" s="182"/>
      <c r="DIF351" s="182"/>
      <c r="DIG351" s="182"/>
      <c r="DIH351" s="182"/>
      <c r="DII351" s="182"/>
      <c r="DIJ351" s="182"/>
      <c r="DIK351" s="182"/>
      <c r="DIL351" s="182"/>
      <c r="DIM351" s="182"/>
      <c r="DIN351" s="182"/>
      <c r="DIO351" s="182"/>
      <c r="DIP351" s="182"/>
      <c r="DIQ351" s="182"/>
      <c r="DIR351" s="182"/>
      <c r="DIS351" s="182"/>
      <c r="DIT351" s="182"/>
      <c r="DIU351" s="182"/>
      <c r="DIV351" s="182"/>
      <c r="DIW351" s="182"/>
      <c r="DIX351" s="182"/>
      <c r="DIY351" s="182"/>
      <c r="DIZ351" s="182"/>
      <c r="DJA351" s="182"/>
      <c r="DJB351" s="182"/>
      <c r="DJC351" s="182"/>
      <c r="DJD351" s="182"/>
      <c r="DJE351" s="182"/>
      <c r="DJF351" s="182"/>
      <c r="DJG351" s="182"/>
      <c r="DJH351" s="182"/>
      <c r="DJI351" s="182"/>
      <c r="DJJ351" s="182"/>
      <c r="DJK351" s="182"/>
      <c r="DJL351" s="182"/>
      <c r="DJM351" s="182"/>
      <c r="DJN351" s="182"/>
      <c r="DJO351" s="182"/>
      <c r="DJP351" s="182"/>
      <c r="DJQ351" s="182"/>
      <c r="DJR351" s="182"/>
      <c r="DJS351" s="182"/>
      <c r="DJT351" s="182"/>
      <c r="DJU351" s="182"/>
      <c r="DJV351" s="182"/>
      <c r="DJW351" s="182"/>
      <c r="DJX351" s="182"/>
      <c r="DJY351" s="182"/>
      <c r="DJZ351" s="182"/>
      <c r="DKA351" s="182"/>
      <c r="DKB351" s="182"/>
      <c r="DKC351" s="182"/>
      <c r="DKD351" s="182"/>
      <c r="DKE351" s="182"/>
      <c r="DKF351" s="182"/>
      <c r="DKG351" s="182"/>
      <c r="DKH351" s="182"/>
      <c r="DKI351" s="182"/>
      <c r="DKJ351" s="182"/>
      <c r="DKK351" s="182"/>
      <c r="DKL351" s="182"/>
      <c r="DKM351" s="182"/>
      <c r="DKN351" s="182"/>
      <c r="DKO351" s="182"/>
      <c r="DKP351" s="182"/>
      <c r="DKQ351" s="182"/>
      <c r="DKR351" s="182"/>
      <c r="DKS351" s="182"/>
      <c r="DKT351" s="182"/>
      <c r="DKU351" s="182"/>
      <c r="DKV351" s="182"/>
      <c r="DKW351" s="182"/>
      <c r="DKX351" s="182"/>
      <c r="DKY351" s="182"/>
      <c r="DKZ351" s="182"/>
      <c r="DLA351" s="182"/>
      <c r="DLB351" s="182"/>
      <c r="DLC351" s="182"/>
      <c r="DLD351" s="182"/>
      <c r="DLE351" s="182"/>
      <c r="DLF351" s="182"/>
      <c r="DLG351" s="182"/>
      <c r="DLH351" s="182"/>
      <c r="DLI351" s="182"/>
      <c r="DLJ351" s="182"/>
      <c r="DLK351" s="182"/>
      <c r="DLL351" s="182"/>
      <c r="DLM351" s="182"/>
      <c r="DLN351" s="182"/>
      <c r="DLO351" s="182"/>
      <c r="DLP351" s="182"/>
      <c r="DLQ351" s="182"/>
      <c r="DLR351" s="182"/>
      <c r="DLS351" s="182"/>
      <c r="DLT351" s="182"/>
      <c r="DLU351" s="182"/>
      <c r="DLV351" s="182"/>
      <c r="DLW351" s="182"/>
      <c r="DLX351" s="182"/>
      <c r="DLY351" s="182"/>
      <c r="DLZ351" s="182"/>
      <c r="DMA351" s="182"/>
      <c r="DMB351" s="182"/>
      <c r="DMC351" s="182"/>
      <c r="DMD351" s="182"/>
      <c r="DME351" s="182"/>
      <c r="DMF351" s="182"/>
      <c r="DMG351" s="182"/>
      <c r="DMH351" s="182"/>
      <c r="DMI351" s="182"/>
      <c r="DMJ351" s="182"/>
      <c r="DMK351" s="182"/>
      <c r="DML351" s="182"/>
      <c r="DMM351" s="182"/>
      <c r="DMN351" s="182"/>
      <c r="DMO351" s="182"/>
      <c r="DMP351" s="182"/>
      <c r="DMQ351" s="182"/>
      <c r="DMR351" s="182"/>
      <c r="DMS351" s="182"/>
      <c r="DMT351" s="182"/>
      <c r="DMU351" s="182"/>
      <c r="DMV351" s="182"/>
      <c r="DMW351" s="182"/>
      <c r="DMX351" s="182"/>
      <c r="DMY351" s="182"/>
      <c r="DMZ351" s="182"/>
      <c r="DNA351" s="182"/>
      <c r="DNB351" s="182"/>
      <c r="DNC351" s="182"/>
      <c r="DND351" s="182"/>
      <c r="DNE351" s="182"/>
      <c r="DNF351" s="182"/>
      <c r="DNG351" s="182"/>
      <c r="DNH351" s="182"/>
      <c r="DNI351" s="182"/>
      <c r="DNJ351" s="182"/>
      <c r="DNK351" s="182"/>
      <c r="DNL351" s="182"/>
      <c r="DNM351" s="182"/>
      <c r="DNN351" s="182"/>
      <c r="DNO351" s="182"/>
      <c r="DNP351" s="182"/>
      <c r="DNQ351" s="182"/>
      <c r="DNR351" s="182"/>
      <c r="DNS351" s="182"/>
      <c r="DNT351" s="182"/>
      <c r="DNU351" s="182"/>
      <c r="DNV351" s="182"/>
      <c r="DNW351" s="182"/>
      <c r="DNX351" s="182"/>
      <c r="DNY351" s="182"/>
      <c r="DNZ351" s="182"/>
      <c r="DOA351" s="182"/>
      <c r="DOB351" s="182"/>
      <c r="DOC351" s="182"/>
      <c r="DOD351" s="182"/>
      <c r="DOE351" s="182"/>
      <c r="DOF351" s="182"/>
      <c r="DOG351" s="182"/>
      <c r="DOH351" s="182"/>
      <c r="DOI351" s="182"/>
      <c r="DOJ351" s="182"/>
      <c r="DOK351" s="182"/>
      <c r="DOL351" s="182"/>
      <c r="DOM351" s="182"/>
      <c r="DON351" s="182"/>
      <c r="DOO351" s="182"/>
      <c r="DOP351" s="182"/>
      <c r="DOQ351" s="182"/>
      <c r="DOR351" s="182"/>
      <c r="DOS351" s="182"/>
      <c r="DOT351" s="182"/>
      <c r="DOU351" s="182"/>
      <c r="DOV351" s="182"/>
      <c r="DOW351" s="182"/>
      <c r="DOX351" s="182"/>
      <c r="DOY351" s="182"/>
      <c r="DOZ351" s="182"/>
      <c r="DPA351" s="182"/>
      <c r="DPB351" s="182"/>
      <c r="DPC351" s="182"/>
      <c r="DPD351" s="182"/>
      <c r="DPE351" s="182"/>
      <c r="DPF351" s="182"/>
      <c r="DPG351" s="182"/>
      <c r="DPH351" s="182"/>
      <c r="DPI351" s="182"/>
      <c r="DPJ351" s="182"/>
      <c r="DPK351" s="182"/>
      <c r="DPL351" s="182"/>
      <c r="DPM351" s="182"/>
      <c r="DPN351" s="182"/>
      <c r="DPO351" s="182"/>
      <c r="DPP351" s="182"/>
      <c r="DPQ351" s="182"/>
      <c r="DPR351" s="182"/>
      <c r="DPS351" s="182"/>
      <c r="DPT351" s="182"/>
      <c r="DPU351" s="182"/>
      <c r="DPV351" s="182"/>
      <c r="DPW351" s="182"/>
      <c r="DPX351" s="182"/>
      <c r="DPY351" s="182"/>
      <c r="DPZ351" s="182"/>
      <c r="DQA351" s="182"/>
      <c r="DQB351" s="182"/>
      <c r="DQC351" s="182"/>
      <c r="DQD351" s="182"/>
      <c r="DQE351" s="182"/>
      <c r="DQF351" s="182"/>
      <c r="DQG351" s="182"/>
      <c r="DQH351" s="182"/>
      <c r="DQI351" s="182"/>
      <c r="DQJ351" s="182"/>
      <c r="DQK351" s="182"/>
      <c r="DQL351" s="182"/>
      <c r="DQM351" s="182"/>
      <c r="DQN351" s="182"/>
      <c r="DQO351" s="182"/>
      <c r="DQP351" s="182"/>
      <c r="DQQ351" s="182"/>
      <c r="DQR351" s="182"/>
      <c r="DQS351" s="182"/>
      <c r="DQT351" s="182"/>
      <c r="DQU351" s="182"/>
      <c r="DQV351" s="182"/>
      <c r="DQW351" s="182"/>
      <c r="DQX351" s="182"/>
      <c r="DQY351" s="182"/>
      <c r="DQZ351" s="182"/>
      <c r="DRA351" s="182"/>
      <c r="DRB351" s="182"/>
      <c r="DRC351" s="182"/>
      <c r="DRD351" s="182"/>
      <c r="DRE351" s="182"/>
      <c r="DRF351" s="182"/>
      <c r="DRG351" s="182"/>
      <c r="DRH351" s="182"/>
      <c r="DRI351" s="182"/>
      <c r="DRJ351" s="182"/>
      <c r="DRK351" s="182"/>
      <c r="DRL351" s="182"/>
      <c r="DRM351" s="182"/>
      <c r="DRN351" s="182"/>
      <c r="DRO351" s="182"/>
      <c r="DRP351" s="182"/>
      <c r="DRQ351" s="182"/>
      <c r="DRR351" s="182"/>
      <c r="DRS351" s="182"/>
      <c r="DRT351" s="182"/>
      <c r="DRU351" s="182"/>
      <c r="DRV351" s="182"/>
      <c r="DRW351" s="182"/>
      <c r="DRX351" s="182"/>
      <c r="DRY351" s="182"/>
      <c r="DRZ351" s="182"/>
      <c r="DSA351" s="182"/>
      <c r="DSB351" s="182"/>
      <c r="DSC351" s="182"/>
      <c r="DSD351" s="182"/>
      <c r="DSE351" s="182"/>
      <c r="DSF351" s="182"/>
      <c r="DSG351" s="182"/>
      <c r="DSH351" s="182"/>
      <c r="DSI351" s="182"/>
      <c r="DSJ351" s="182"/>
      <c r="DSK351" s="182"/>
      <c r="DSL351" s="182"/>
      <c r="DSM351" s="182"/>
      <c r="DSN351" s="182"/>
      <c r="DSO351" s="182"/>
      <c r="DSP351" s="182"/>
      <c r="DSQ351" s="182"/>
      <c r="DSR351" s="182"/>
      <c r="DSS351" s="182"/>
      <c r="DST351" s="182"/>
      <c r="DSU351" s="182"/>
      <c r="DSV351" s="182"/>
      <c r="DSW351" s="182"/>
      <c r="DSX351" s="182"/>
      <c r="DSY351" s="182"/>
      <c r="DSZ351" s="182"/>
      <c r="DTA351" s="182"/>
      <c r="DTB351" s="182"/>
      <c r="DTC351" s="182"/>
      <c r="DTD351" s="182"/>
      <c r="DTE351" s="182"/>
      <c r="DTF351" s="182"/>
      <c r="DTG351" s="182"/>
      <c r="DTH351" s="182"/>
      <c r="DTI351" s="182"/>
      <c r="DTJ351" s="182"/>
      <c r="DTK351" s="182"/>
      <c r="DTL351" s="182"/>
      <c r="DTM351" s="182"/>
      <c r="DTN351" s="182"/>
      <c r="DTO351" s="182"/>
      <c r="DTP351" s="182"/>
      <c r="DTQ351" s="182"/>
      <c r="DTR351" s="182"/>
      <c r="DTS351" s="182"/>
      <c r="DTT351" s="182"/>
      <c r="DTU351" s="182"/>
      <c r="DTV351" s="182"/>
      <c r="DTW351" s="182"/>
      <c r="DTX351" s="182"/>
      <c r="DTY351" s="182"/>
      <c r="DTZ351" s="182"/>
      <c r="DUA351" s="182"/>
      <c r="DUB351" s="182"/>
      <c r="DUC351" s="182"/>
      <c r="DUD351" s="182"/>
      <c r="DUE351" s="182"/>
      <c r="DUF351" s="182"/>
      <c r="DUG351" s="182"/>
      <c r="DUH351" s="182"/>
      <c r="DUI351" s="182"/>
      <c r="DUJ351" s="182"/>
      <c r="DUK351" s="182"/>
      <c r="DUL351" s="182"/>
      <c r="DUM351" s="182"/>
      <c r="DUN351" s="182"/>
      <c r="DUO351" s="182"/>
      <c r="DUP351" s="182"/>
      <c r="DUQ351" s="182"/>
      <c r="DUR351" s="182"/>
      <c r="DUS351" s="182"/>
      <c r="DUT351" s="182"/>
      <c r="DUU351" s="182"/>
      <c r="DUV351" s="182"/>
      <c r="DUW351" s="182"/>
      <c r="DUX351" s="182"/>
      <c r="DUY351" s="182"/>
      <c r="DUZ351" s="182"/>
      <c r="DVA351" s="182"/>
      <c r="DVB351" s="182"/>
      <c r="DVC351" s="182"/>
      <c r="DVD351" s="182"/>
      <c r="DVE351" s="182"/>
      <c r="DVF351" s="182"/>
      <c r="DVG351" s="182"/>
      <c r="DVH351" s="182"/>
      <c r="DVI351" s="182"/>
      <c r="DVJ351" s="182"/>
      <c r="DVK351" s="182"/>
      <c r="DVL351" s="182"/>
      <c r="DVM351" s="182"/>
      <c r="DVN351" s="182"/>
      <c r="DVO351" s="182"/>
      <c r="DVP351" s="182"/>
      <c r="DVQ351" s="182"/>
      <c r="DVR351" s="182"/>
      <c r="DVS351" s="182"/>
      <c r="DVT351" s="182"/>
      <c r="DVU351" s="182"/>
      <c r="DVV351" s="182"/>
      <c r="DVW351" s="182"/>
      <c r="DVX351" s="182"/>
      <c r="DVY351" s="182"/>
      <c r="DVZ351" s="182"/>
      <c r="DWA351" s="182"/>
      <c r="DWB351" s="182"/>
      <c r="DWC351" s="182"/>
      <c r="DWD351" s="182"/>
      <c r="DWE351" s="182"/>
      <c r="DWF351" s="182"/>
      <c r="DWG351" s="182"/>
      <c r="DWH351" s="182"/>
      <c r="DWI351" s="182"/>
      <c r="DWJ351" s="182"/>
      <c r="DWK351" s="182"/>
      <c r="DWL351" s="182"/>
      <c r="DWM351" s="182"/>
      <c r="DWN351" s="182"/>
      <c r="DWO351" s="182"/>
      <c r="DWP351" s="182"/>
      <c r="DWQ351" s="182"/>
      <c r="DWR351" s="182"/>
      <c r="DWS351" s="182"/>
      <c r="DWT351" s="182"/>
      <c r="DWU351" s="182"/>
      <c r="DWV351" s="182"/>
      <c r="DWW351" s="182"/>
      <c r="DWX351" s="182"/>
      <c r="DWY351" s="182"/>
      <c r="DWZ351" s="182"/>
      <c r="DXA351" s="182"/>
      <c r="DXB351" s="182"/>
      <c r="DXC351" s="182"/>
      <c r="DXD351" s="182"/>
      <c r="DXE351" s="182"/>
      <c r="DXF351" s="182"/>
      <c r="DXG351" s="182"/>
      <c r="DXH351" s="182"/>
      <c r="DXI351" s="182"/>
      <c r="DXJ351" s="182"/>
      <c r="DXK351" s="182"/>
      <c r="DXL351" s="182"/>
      <c r="DXM351" s="182"/>
      <c r="DXN351" s="182"/>
      <c r="DXO351" s="182"/>
      <c r="DXP351" s="182"/>
      <c r="DXQ351" s="182"/>
      <c r="DXR351" s="182"/>
      <c r="DXS351" s="182"/>
      <c r="DXT351" s="182"/>
      <c r="DXU351" s="182"/>
      <c r="DXV351" s="182"/>
      <c r="DXW351" s="182"/>
      <c r="DXX351" s="182"/>
      <c r="DXY351" s="182"/>
      <c r="DXZ351" s="182"/>
      <c r="DYA351" s="182"/>
      <c r="DYB351" s="182"/>
      <c r="DYC351" s="182"/>
      <c r="DYD351" s="182"/>
      <c r="DYE351" s="182"/>
      <c r="DYF351" s="182"/>
      <c r="DYG351" s="182"/>
      <c r="DYH351" s="182"/>
      <c r="DYI351" s="182"/>
      <c r="DYJ351" s="182"/>
      <c r="DYK351" s="182"/>
      <c r="DYL351" s="182"/>
      <c r="DYM351" s="182"/>
      <c r="DYN351" s="182"/>
      <c r="DYO351" s="182"/>
      <c r="DYP351" s="182"/>
      <c r="DYQ351" s="182"/>
      <c r="DYR351" s="182"/>
      <c r="DYS351" s="182"/>
      <c r="DYT351" s="182"/>
      <c r="DYU351" s="182"/>
      <c r="DYV351" s="182"/>
      <c r="DYW351" s="182"/>
      <c r="DYX351" s="182"/>
      <c r="DYY351" s="182"/>
      <c r="DYZ351" s="182"/>
      <c r="DZA351" s="182"/>
      <c r="DZB351" s="182"/>
      <c r="DZC351" s="182"/>
      <c r="DZD351" s="182"/>
      <c r="DZE351" s="182"/>
      <c r="DZF351" s="182"/>
      <c r="DZG351" s="182"/>
      <c r="DZH351" s="182"/>
      <c r="DZI351" s="182"/>
      <c r="DZJ351" s="182"/>
      <c r="DZK351" s="182"/>
      <c r="DZL351" s="182"/>
      <c r="DZM351" s="182"/>
      <c r="DZN351" s="182"/>
      <c r="DZO351" s="182"/>
      <c r="DZP351" s="182"/>
      <c r="DZQ351" s="182"/>
      <c r="DZR351" s="182"/>
      <c r="DZS351" s="182"/>
      <c r="DZT351" s="182"/>
      <c r="DZU351" s="182"/>
      <c r="DZV351" s="182"/>
      <c r="DZW351" s="182"/>
      <c r="DZX351" s="182"/>
      <c r="DZY351" s="182"/>
      <c r="DZZ351" s="182"/>
      <c r="EAA351" s="182"/>
      <c r="EAB351" s="182"/>
      <c r="EAC351" s="182"/>
      <c r="EAD351" s="182"/>
      <c r="EAE351" s="182"/>
      <c r="EAF351" s="182"/>
      <c r="EAG351" s="182"/>
      <c r="EAH351" s="182"/>
      <c r="EAI351" s="182"/>
      <c r="EAJ351" s="182"/>
      <c r="EAK351" s="182"/>
      <c r="EAL351" s="182"/>
      <c r="EAM351" s="182"/>
      <c r="EAN351" s="182"/>
      <c r="EAO351" s="182"/>
      <c r="EAP351" s="182"/>
      <c r="EAQ351" s="182"/>
      <c r="EAR351" s="182"/>
      <c r="EAS351" s="182"/>
      <c r="EAT351" s="182"/>
      <c r="EAU351" s="182"/>
      <c r="EAV351" s="182"/>
      <c r="EAW351" s="182"/>
      <c r="EAX351" s="182"/>
      <c r="EAY351" s="182"/>
      <c r="EAZ351" s="182"/>
      <c r="EBA351" s="182"/>
      <c r="EBB351" s="182"/>
      <c r="EBC351" s="182"/>
      <c r="EBD351" s="182"/>
      <c r="EBE351" s="182"/>
      <c r="EBF351" s="182"/>
      <c r="EBG351" s="182"/>
      <c r="EBH351" s="182"/>
      <c r="EBI351" s="182"/>
      <c r="EBJ351" s="182"/>
      <c r="EBK351" s="182"/>
      <c r="EBL351" s="182"/>
      <c r="EBM351" s="182"/>
      <c r="EBN351" s="182"/>
      <c r="EBO351" s="182"/>
      <c r="EBP351" s="182"/>
      <c r="EBQ351" s="182"/>
      <c r="EBR351" s="182"/>
      <c r="EBS351" s="182"/>
      <c r="EBT351" s="182"/>
      <c r="EBU351" s="182"/>
      <c r="EBV351" s="182"/>
      <c r="EBW351" s="182"/>
      <c r="EBX351" s="182"/>
      <c r="EBY351" s="182"/>
      <c r="EBZ351" s="182"/>
      <c r="ECA351" s="182"/>
      <c r="ECB351" s="182"/>
      <c r="ECC351" s="182"/>
      <c r="ECD351" s="182"/>
      <c r="ECE351" s="182"/>
      <c r="ECF351" s="182"/>
      <c r="ECG351" s="182"/>
      <c r="ECH351" s="182"/>
      <c r="ECI351" s="182"/>
      <c r="ECJ351" s="182"/>
      <c r="ECK351" s="182"/>
      <c r="ECL351" s="182"/>
      <c r="ECM351" s="182"/>
      <c r="ECN351" s="182"/>
      <c r="ECO351" s="182"/>
      <c r="ECP351" s="182"/>
      <c r="ECQ351" s="182"/>
      <c r="ECR351" s="182"/>
      <c r="ECS351" s="182"/>
      <c r="ECT351" s="182"/>
      <c r="ECU351" s="182"/>
      <c r="ECV351" s="182"/>
      <c r="ECW351" s="182"/>
      <c r="ECX351" s="182"/>
      <c r="ECY351" s="182"/>
      <c r="ECZ351" s="182"/>
      <c r="EDA351" s="182"/>
      <c r="EDB351" s="182"/>
      <c r="EDC351" s="182"/>
      <c r="EDD351" s="182"/>
      <c r="EDE351" s="182"/>
      <c r="EDF351" s="182"/>
      <c r="EDG351" s="182"/>
      <c r="EDH351" s="182"/>
      <c r="EDI351" s="182"/>
      <c r="EDJ351" s="182"/>
      <c r="EDK351" s="182"/>
      <c r="EDL351" s="182"/>
      <c r="EDM351" s="182"/>
      <c r="EDN351" s="182"/>
      <c r="EDO351" s="182"/>
      <c r="EDP351" s="182"/>
      <c r="EDQ351" s="182"/>
      <c r="EDR351" s="182"/>
      <c r="EDS351" s="182"/>
      <c r="EDT351" s="182"/>
      <c r="EDU351" s="182"/>
      <c r="EDV351" s="182"/>
      <c r="EDW351" s="182"/>
      <c r="EDX351" s="182"/>
      <c r="EDY351" s="182"/>
      <c r="EDZ351" s="182"/>
      <c r="EEA351" s="182"/>
      <c r="EEB351" s="182"/>
      <c r="EEC351" s="182"/>
      <c r="EED351" s="182"/>
      <c r="EEE351" s="182"/>
      <c r="EEF351" s="182"/>
      <c r="EEG351" s="182"/>
      <c r="EEH351" s="182"/>
      <c r="EEI351" s="182"/>
      <c r="EEJ351" s="182"/>
      <c r="EEK351" s="182"/>
      <c r="EEL351" s="182"/>
      <c r="EEM351" s="182"/>
      <c r="EEN351" s="182"/>
      <c r="EEO351" s="182"/>
      <c r="EEP351" s="182"/>
      <c r="EEQ351" s="182"/>
      <c r="EER351" s="182"/>
      <c r="EES351" s="182"/>
      <c r="EET351" s="182"/>
      <c r="EEU351" s="182"/>
      <c r="EEV351" s="182"/>
      <c r="EEW351" s="182"/>
      <c r="EEX351" s="182"/>
      <c r="EEY351" s="182"/>
      <c r="EEZ351" s="182"/>
      <c r="EFA351" s="182"/>
      <c r="EFB351" s="182"/>
      <c r="EFC351" s="182"/>
      <c r="EFD351" s="182"/>
      <c r="EFE351" s="182"/>
      <c r="EFF351" s="182"/>
      <c r="EFG351" s="182"/>
      <c r="EFH351" s="182"/>
      <c r="EFI351" s="182"/>
      <c r="EFJ351" s="182"/>
      <c r="EFK351" s="182"/>
      <c r="EFL351" s="182"/>
      <c r="EFM351" s="182"/>
      <c r="EFN351" s="182"/>
      <c r="EFO351" s="182"/>
      <c r="EFP351" s="182"/>
      <c r="EFQ351" s="182"/>
      <c r="EFR351" s="182"/>
      <c r="EFS351" s="182"/>
      <c r="EFT351" s="182"/>
      <c r="EFU351" s="182"/>
      <c r="EFV351" s="182"/>
      <c r="EFW351" s="182"/>
      <c r="EFX351" s="182"/>
      <c r="EFY351" s="182"/>
      <c r="EFZ351" s="182"/>
      <c r="EGA351" s="182"/>
      <c r="EGB351" s="182"/>
      <c r="EGC351" s="182"/>
      <c r="EGD351" s="182"/>
      <c r="EGE351" s="182"/>
      <c r="EGF351" s="182"/>
      <c r="EGG351" s="182"/>
      <c r="EGH351" s="182"/>
      <c r="EGI351" s="182"/>
      <c r="EGJ351" s="182"/>
      <c r="EGK351" s="182"/>
      <c r="EGL351" s="182"/>
      <c r="EGM351" s="182"/>
      <c r="EGN351" s="182"/>
      <c r="EGO351" s="182"/>
      <c r="EGP351" s="182"/>
      <c r="EGQ351" s="182"/>
      <c r="EGR351" s="182"/>
      <c r="EGS351" s="182"/>
      <c r="EGT351" s="182"/>
      <c r="EGU351" s="182"/>
      <c r="EGV351" s="182"/>
      <c r="EGW351" s="182"/>
      <c r="EGX351" s="182"/>
      <c r="EGY351" s="182"/>
      <c r="EGZ351" s="182"/>
      <c r="EHA351" s="182"/>
      <c r="EHB351" s="182"/>
      <c r="EHC351" s="182"/>
      <c r="EHD351" s="182"/>
      <c r="EHE351" s="182"/>
      <c r="EHF351" s="182"/>
      <c r="EHG351" s="182"/>
      <c r="EHH351" s="182"/>
      <c r="EHI351" s="182"/>
      <c r="EHJ351" s="182"/>
      <c r="EHK351" s="182"/>
      <c r="EHL351" s="182"/>
      <c r="EHM351" s="182"/>
      <c r="EHN351" s="182"/>
      <c r="EHO351" s="182"/>
      <c r="EHP351" s="182"/>
      <c r="EHQ351" s="182"/>
      <c r="EHR351" s="182"/>
      <c r="EHS351" s="182"/>
      <c r="EHT351" s="182"/>
      <c r="EHU351" s="182"/>
      <c r="EHV351" s="182"/>
      <c r="EHW351" s="182"/>
      <c r="EHX351" s="182"/>
      <c r="EHY351" s="182"/>
      <c r="EHZ351" s="182"/>
      <c r="EIA351" s="182"/>
      <c r="EIB351" s="182"/>
      <c r="EIC351" s="182"/>
      <c r="EID351" s="182"/>
      <c r="EIE351" s="182"/>
      <c r="EIF351" s="182"/>
      <c r="EIG351" s="182"/>
      <c r="EIH351" s="182"/>
      <c r="EII351" s="182"/>
      <c r="EIJ351" s="182"/>
      <c r="EIK351" s="182"/>
      <c r="EIL351" s="182"/>
      <c r="EIM351" s="182"/>
      <c r="EIN351" s="182"/>
      <c r="EIO351" s="182"/>
      <c r="EIP351" s="182"/>
      <c r="EIQ351" s="182"/>
      <c r="EIR351" s="182"/>
      <c r="EIS351" s="182"/>
      <c r="EIT351" s="182"/>
      <c r="EIU351" s="182"/>
      <c r="EIV351" s="182"/>
      <c r="EIW351" s="182"/>
      <c r="EIX351" s="182"/>
      <c r="EIY351" s="182"/>
      <c r="EIZ351" s="182"/>
      <c r="EJA351" s="182"/>
      <c r="EJB351" s="182"/>
      <c r="EJC351" s="182"/>
      <c r="EJD351" s="182"/>
      <c r="EJE351" s="182"/>
      <c r="EJF351" s="182"/>
      <c r="EJG351" s="182"/>
      <c r="EJH351" s="182"/>
      <c r="EJI351" s="182"/>
      <c r="EJJ351" s="182"/>
      <c r="EJK351" s="182"/>
      <c r="EJL351" s="182"/>
      <c r="EJM351" s="182"/>
      <c r="EJN351" s="182"/>
      <c r="EJO351" s="182"/>
      <c r="EJP351" s="182"/>
      <c r="EJQ351" s="182"/>
      <c r="EJR351" s="182"/>
      <c r="EJS351" s="182"/>
      <c r="EJT351" s="182"/>
      <c r="EJU351" s="182"/>
      <c r="EJV351" s="182"/>
      <c r="EJW351" s="182"/>
      <c r="EJX351" s="182"/>
      <c r="EJY351" s="182"/>
      <c r="EJZ351" s="182"/>
      <c r="EKA351" s="182"/>
      <c r="EKB351" s="182"/>
      <c r="EKC351" s="182"/>
      <c r="EKD351" s="182"/>
      <c r="EKE351" s="182"/>
      <c r="EKF351" s="182"/>
      <c r="EKG351" s="182"/>
      <c r="EKH351" s="182"/>
      <c r="EKI351" s="182"/>
      <c r="EKJ351" s="182"/>
      <c r="EKK351" s="182"/>
      <c r="EKL351" s="182"/>
      <c r="EKM351" s="182"/>
      <c r="EKN351" s="182"/>
      <c r="EKO351" s="182"/>
      <c r="EKP351" s="182"/>
      <c r="EKQ351" s="182"/>
      <c r="EKR351" s="182"/>
      <c r="EKS351" s="182"/>
      <c r="EKT351" s="182"/>
      <c r="EKU351" s="182"/>
      <c r="EKV351" s="182"/>
      <c r="EKW351" s="182"/>
      <c r="EKX351" s="182"/>
      <c r="EKY351" s="182"/>
      <c r="EKZ351" s="182"/>
      <c r="ELA351" s="182"/>
      <c r="ELB351" s="182"/>
      <c r="ELC351" s="182"/>
      <c r="ELD351" s="182"/>
      <c r="ELE351" s="182"/>
      <c r="ELF351" s="182"/>
      <c r="ELG351" s="182"/>
      <c r="ELH351" s="182"/>
      <c r="ELI351" s="182"/>
      <c r="ELJ351" s="182"/>
      <c r="ELK351" s="182"/>
      <c r="ELL351" s="182"/>
      <c r="ELM351" s="182"/>
      <c r="ELN351" s="182"/>
      <c r="ELO351" s="182"/>
      <c r="ELP351" s="182"/>
      <c r="ELQ351" s="182"/>
      <c r="ELR351" s="182"/>
      <c r="ELS351" s="182"/>
      <c r="ELT351" s="182"/>
      <c r="ELU351" s="182"/>
      <c r="ELV351" s="182"/>
      <c r="ELW351" s="182"/>
      <c r="ELX351" s="182"/>
      <c r="ELY351" s="182"/>
      <c r="ELZ351" s="182"/>
      <c r="EMA351" s="182"/>
      <c r="EMB351" s="182"/>
      <c r="EMC351" s="182"/>
      <c r="EMD351" s="182"/>
      <c r="EME351" s="182"/>
      <c r="EMF351" s="182"/>
      <c r="EMG351" s="182"/>
      <c r="EMH351" s="182"/>
      <c r="EMI351" s="182"/>
      <c r="EMJ351" s="182"/>
      <c r="EMK351" s="182"/>
      <c r="EML351" s="182"/>
      <c r="EMM351" s="182"/>
      <c r="EMN351" s="182"/>
      <c r="EMO351" s="182"/>
      <c r="EMP351" s="182"/>
      <c r="EMQ351" s="182"/>
      <c r="EMR351" s="182"/>
      <c r="EMS351" s="182"/>
      <c r="EMT351" s="182"/>
      <c r="EMU351" s="182"/>
      <c r="EMV351" s="182"/>
      <c r="EMW351" s="182"/>
      <c r="EMX351" s="182"/>
      <c r="EMY351" s="182"/>
      <c r="EMZ351" s="182"/>
      <c r="ENA351" s="182"/>
      <c r="ENB351" s="182"/>
      <c r="ENC351" s="182"/>
      <c r="END351" s="182"/>
      <c r="ENE351" s="182"/>
      <c r="ENF351" s="182"/>
      <c r="ENG351" s="182"/>
      <c r="ENH351" s="182"/>
      <c r="ENI351" s="182"/>
      <c r="ENJ351" s="182"/>
      <c r="ENK351" s="182"/>
      <c r="ENL351" s="182"/>
      <c r="ENM351" s="182"/>
      <c r="ENN351" s="182"/>
      <c r="ENO351" s="182"/>
      <c r="ENP351" s="182"/>
      <c r="ENQ351" s="182"/>
      <c r="ENR351" s="182"/>
      <c r="ENS351" s="182"/>
      <c r="ENT351" s="182"/>
      <c r="ENU351" s="182"/>
      <c r="ENV351" s="182"/>
      <c r="ENW351" s="182"/>
      <c r="ENX351" s="182"/>
      <c r="ENY351" s="182"/>
      <c r="ENZ351" s="182"/>
      <c r="EOA351" s="182"/>
      <c r="EOB351" s="182"/>
      <c r="EOC351" s="182"/>
      <c r="EOD351" s="182"/>
      <c r="EOE351" s="182"/>
      <c r="EOF351" s="182"/>
      <c r="EOG351" s="182"/>
      <c r="EOH351" s="182"/>
      <c r="EOI351" s="182"/>
      <c r="EOJ351" s="182"/>
      <c r="EOK351" s="182"/>
      <c r="EOL351" s="182"/>
      <c r="EOM351" s="182"/>
      <c r="EON351" s="182"/>
      <c r="EOO351" s="182"/>
      <c r="EOP351" s="182"/>
      <c r="EOQ351" s="182"/>
      <c r="EOR351" s="182"/>
      <c r="EOS351" s="182"/>
      <c r="EOT351" s="182"/>
      <c r="EOU351" s="182"/>
      <c r="EOV351" s="182"/>
      <c r="EOW351" s="182"/>
      <c r="EOX351" s="182"/>
      <c r="EOY351" s="182"/>
      <c r="EOZ351" s="182"/>
      <c r="EPA351" s="182"/>
      <c r="EPB351" s="182"/>
      <c r="EPC351" s="182"/>
      <c r="EPD351" s="182"/>
      <c r="EPE351" s="182"/>
      <c r="EPF351" s="182"/>
      <c r="EPG351" s="182"/>
      <c r="EPH351" s="182"/>
      <c r="EPI351" s="182"/>
      <c r="EPJ351" s="182"/>
      <c r="EPK351" s="182"/>
      <c r="EPL351" s="182"/>
      <c r="EPM351" s="182"/>
      <c r="EPN351" s="182"/>
      <c r="EPO351" s="182"/>
      <c r="EPP351" s="182"/>
      <c r="EPQ351" s="182"/>
      <c r="EPR351" s="182"/>
      <c r="EPS351" s="182"/>
      <c r="EPT351" s="182"/>
      <c r="EPU351" s="182"/>
      <c r="EPV351" s="182"/>
      <c r="EPW351" s="182"/>
      <c r="EPX351" s="182"/>
      <c r="EPY351" s="182"/>
      <c r="EPZ351" s="182"/>
      <c r="EQA351" s="182"/>
      <c r="EQB351" s="182"/>
      <c r="EQC351" s="182"/>
      <c r="EQD351" s="182"/>
      <c r="EQE351" s="182"/>
      <c r="EQF351" s="182"/>
      <c r="EQG351" s="182"/>
      <c r="EQH351" s="182"/>
      <c r="EQI351" s="182"/>
      <c r="EQJ351" s="182"/>
      <c r="EQK351" s="182"/>
      <c r="EQL351" s="182"/>
      <c r="EQM351" s="182"/>
      <c r="EQN351" s="182"/>
      <c r="EQO351" s="182"/>
      <c r="EQP351" s="182"/>
      <c r="EQQ351" s="182"/>
      <c r="EQR351" s="182"/>
      <c r="EQS351" s="182"/>
      <c r="EQT351" s="182"/>
      <c r="EQU351" s="182"/>
      <c r="EQV351" s="182"/>
      <c r="EQW351" s="182"/>
      <c r="EQX351" s="182"/>
      <c r="EQY351" s="182"/>
      <c r="EQZ351" s="182"/>
      <c r="ERA351" s="182"/>
      <c r="ERB351" s="182"/>
      <c r="ERC351" s="182"/>
      <c r="ERD351" s="182"/>
      <c r="ERE351" s="182"/>
      <c r="ERF351" s="182"/>
      <c r="ERG351" s="182"/>
      <c r="ERH351" s="182"/>
      <c r="ERI351" s="182"/>
      <c r="ERJ351" s="182"/>
      <c r="ERK351" s="182"/>
      <c r="ERL351" s="182"/>
      <c r="ERM351" s="182"/>
      <c r="ERN351" s="182"/>
      <c r="ERO351" s="182"/>
      <c r="ERP351" s="182"/>
      <c r="ERQ351" s="182"/>
      <c r="ERR351" s="182"/>
      <c r="ERS351" s="182"/>
      <c r="ERT351" s="182"/>
      <c r="ERU351" s="182"/>
      <c r="ERV351" s="182"/>
      <c r="ERW351" s="182"/>
      <c r="ERX351" s="182"/>
      <c r="ERY351" s="182"/>
      <c r="ERZ351" s="182"/>
      <c r="ESA351" s="182"/>
      <c r="ESB351" s="182"/>
      <c r="ESC351" s="182"/>
      <c r="ESD351" s="182"/>
      <c r="ESE351" s="182"/>
      <c r="ESF351" s="182"/>
      <c r="ESG351" s="182"/>
      <c r="ESH351" s="182"/>
      <c r="ESI351" s="182"/>
      <c r="ESJ351" s="182"/>
      <c r="ESK351" s="182"/>
      <c r="ESL351" s="182"/>
      <c r="ESM351" s="182"/>
      <c r="ESN351" s="182"/>
      <c r="ESO351" s="182"/>
      <c r="ESP351" s="182"/>
      <c r="ESQ351" s="182"/>
      <c r="ESR351" s="182"/>
      <c r="ESS351" s="182"/>
      <c r="EST351" s="182"/>
      <c r="ESU351" s="182"/>
      <c r="ESV351" s="182"/>
      <c r="ESW351" s="182"/>
      <c r="ESX351" s="182"/>
      <c r="ESY351" s="182"/>
      <c r="ESZ351" s="182"/>
      <c r="ETA351" s="182"/>
      <c r="ETB351" s="182"/>
      <c r="ETC351" s="182"/>
      <c r="ETD351" s="182"/>
      <c r="ETE351" s="182"/>
      <c r="ETF351" s="182"/>
      <c r="ETG351" s="182"/>
      <c r="ETH351" s="182"/>
      <c r="ETI351" s="182"/>
      <c r="ETJ351" s="182"/>
      <c r="ETK351" s="182"/>
      <c r="ETL351" s="182"/>
      <c r="ETM351" s="182"/>
      <c r="ETN351" s="182"/>
      <c r="ETO351" s="182"/>
      <c r="ETP351" s="182"/>
      <c r="ETQ351" s="182"/>
      <c r="ETR351" s="182"/>
      <c r="ETS351" s="182"/>
      <c r="ETT351" s="182"/>
      <c r="ETU351" s="182"/>
      <c r="ETV351" s="182"/>
      <c r="ETW351" s="182"/>
      <c r="ETX351" s="182"/>
      <c r="ETY351" s="182"/>
      <c r="ETZ351" s="182"/>
      <c r="EUA351" s="182"/>
      <c r="EUB351" s="182"/>
      <c r="EUC351" s="182"/>
      <c r="EUD351" s="182"/>
      <c r="EUE351" s="182"/>
      <c r="EUF351" s="182"/>
      <c r="EUG351" s="182"/>
      <c r="EUH351" s="182"/>
      <c r="EUI351" s="182"/>
      <c r="EUJ351" s="182"/>
      <c r="EUK351" s="182"/>
      <c r="EUL351" s="182"/>
      <c r="EUM351" s="182"/>
      <c r="EUN351" s="182"/>
      <c r="EUO351" s="182"/>
      <c r="EUP351" s="182"/>
      <c r="EUQ351" s="182"/>
      <c r="EUR351" s="182"/>
      <c r="EUS351" s="182"/>
      <c r="EUT351" s="182"/>
      <c r="EUU351" s="182"/>
      <c r="EUV351" s="182"/>
      <c r="EUW351" s="182"/>
      <c r="EUX351" s="182"/>
      <c r="EUY351" s="182"/>
      <c r="EUZ351" s="182"/>
      <c r="EVA351" s="182"/>
      <c r="EVB351" s="182"/>
      <c r="EVC351" s="182"/>
      <c r="EVD351" s="182"/>
      <c r="EVE351" s="182"/>
      <c r="EVF351" s="182"/>
      <c r="EVG351" s="182"/>
      <c r="EVH351" s="182"/>
      <c r="EVI351" s="182"/>
      <c r="EVJ351" s="182"/>
      <c r="EVK351" s="182"/>
      <c r="EVL351" s="182"/>
      <c r="EVM351" s="182"/>
      <c r="EVN351" s="182"/>
      <c r="EVO351" s="182"/>
      <c r="EVP351" s="182"/>
      <c r="EVQ351" s="182"/>
      <c r="EVR351" s="182"/>
      <c r="EVS351" s="182"/>
      <c r="EVT351" s="182"/>
      <c r="EVU351" s="182"/>
      <c r="EVV351" s="182"/>
      <c r="EVW351" s="182"/>
      <c r="EVX351" s="182"/>
      <c r="EVY351" s="182"/>
      <c r="EVZ351" s="182"/>
      <c r="EWA351" s="182"/>
      <c r="EWB351" s="182"/>
      <c r="EWC351" s="182"/>
      <c r="EWD351" s="182"/>
      <c r="EWE351" s="182"/>
      <c r="EWF351" s="182"/>
      <c r="EWG351" s="182"/>
      <c r="EWH351" s="182"/>
      <c r="EWI351" s="182"/>
      <c r="EWJ351" s="182"/>
      <c r="EWK351" s="182"/>
      <c r="EWL351" s="182"/>
      <c r="EWM351" s="182"/>
      <c r="EWN351" s="182"/>
      <c r="EWO351" s="182"/>
      <c r="EWP351" s="182"/>
      <c r="EWQ351" s="182"/>
      <c r="EWR351" s="182"/>
      <c r="EWS351" s="182"/>
      <c r="EWT351" s="182"/>
      <c r="EWU351" s="182"/>
      <c r="EWV351" s="182"/>
      <c r="EWW351" s="182"/>
      <c r="EWX351" s="182"/>
      <c r="EWY351" s="182"/>
      <c r="EWZ351" s="182"/>
      <c r="EXA351" s="182"/>
      <c r="EXB351" s="182"/>
      <c r="EXC351" s="182"/>
      <c r="EXD351" s="182"/>
      <c r="EXE351" s="182"/>
      <c r="EXF351" s="182"/>
      <c r="EXG351" s="182"/>
      <c r="EXH351" s="182"/>
      <c r="EXI351" s="182"/>
      <c r="EXJ351" s="182"/>
      <c r="EXK351" s="182"/>
      <c r="EXL351" s="182"/>
      <c r="EXM351" s="182"/>
      <c r="EXN351" s="182"/>
      <c r="EXO351" s="182"/>
      <c r="EXP351" s="182"/>
      <c r="EXQ351" s="182"/>
      <c r="EXR351" s="182"/>
      <c r="EXS351" s="182"/>
      <c r="EXT351" s="182"/>
      <c r="EXU351" s="182"/>
      <c r="EXV351" s="182"/>
      <c r="EXW351" s="182"/>
      <c r="EXX351" s="182"/>
      <c r="EXY351" s="182"/>
      <c r="EXZ351" s="182"/>
      <c r="EYA351" s="182"/>
      <c r="EYB351" s="182"/>
      <c r="EYC351" s="182"/>
      <c r="EYD351" s="182"/>
      <c r="EYE351" s="182"/>
      <c r="EYF351" s="182"/>
      <c r="EYG351" s="182"/>
      <c r="EYH351" s="182"/>
      <c r="EYI351" s="182"/>
      <c r="EYJ351" s="182"/>
      <c r="EYK351" s="182"/>
      <c r="EYL351" s="182"/>
      <c r="EYM351" s="182"/>
      <c r="EYN351" s="182"/>
      <c r="EYO351" s="182"/>
      <c r="EYP351" s="182"/>
      <c r="EYQ351" s="182"/>
      <c r="EYR351" s="182"/>
      <c r="EYS351" s="182"/>
      <c r="EYT351" s="182"/>
      <c r="EYU351" s="182"/>
      <c r="EYV351" s="182"/>
      <c r="EYW351" s="182"/>
      <c r="EYX351" s="182"/>
      <c r="EYY351" s="182"/>
      <c r="EYZ351" s="182"/>
      <c r="EZA351" s="182"/>
      <c r="EZB351" s="182"/>
      <c r="EZC351" s="182"/>
      <c r="EZD351" s="182"/>
      <c r="EZE351" s="182"/>
      <c r="EZF351" s="182"/>
      <c r="EZG351" s="182"/>
      <c r="EZH351" s="182"/>
      <c r="EZI351" s="182"/>
      <c r="EZJ351" s="182"/>
      <c r="EZK351" s="182"/>
      <c r="EZL351" s="182"/>
      <c r="EZM351" s="182"/>
      <c r="EZN351" s="182"/>
      <c r="EZO351" s="182"/>
      <c r="EZP351" s="182"/>
      <c r="EZQ351" s="182"/>
      <c r="EZR351" s="182"/>
      <c r="EZS351" s="182"/>
      <c r="EZT351" s="182"/>
      <c r="EZU351" s="182"/>
      <c r="EZV351" s="182"/>
      <c r="EZW351" s="182"/>
      <c r="EZX351" s="182"/>
      <c r="EZY351" s="182"/>
      <c r="EZZ351" s="182"/>
      <c r="FAA351" s="182"/>
      <c r="FAB351" s="182"/>
      <c r="FAC351" s="182"/>
      <c r="FAD351" s="182"/>
      <c r="FAE351" s="182"/>
      <c r="FAF351" s="182"/>
      <c r="FAG351" s="182"/>
      <c r="FAH351" s="182"/>
      <c r="FAI351" s="182"/>
      <c r="FAJ351" s="182"/>
      <c r="FAK351" s="182"/>
      <c r="FAL351" s="182"/>
      <c r="FAM351" s="182"/>
      <c r="FAN351" s="182"/>
      <c r="FAO351" s="182"/>
      <c r="FAP351" s="182"/>
      <c r="FAQ351" s="182"/>
      <c r="FAR351" s="182"/>
      <c r="FAS351" s="182"/>
      <c r="FAT351" s="182"/>
      <c r="FAU351" s="182"/>
      <c r="FAV351" s="182"/>
      <c r="FAW351" s="182"/>
      <c r="FAX351" s="182"/>
      <c r="FAY351" s="182"/>
      <c r="FAZ351" s="182"/>
      <c r="FBA351" s="182"/>
      <c r="FBB351" s="182"/>
      <c r="FBC351" s="182"/>
      <c r="FBD351" s="182"/>
      <c r="FBE351" s="182"/>
      <c r="FBF351" s="182"/>
      <c r="FBG351" s="182"/>
      <c r="FBH351" s="182"/>
      <c r="FBI351" s="182"/>
      <c r="FBJ351" s="182"/>
      <c r="FBK351" s="182"/>
      <c r="FBL351" s="182"/>
      <c r="FBM351" s="182"/>
      <c r="FBN351" s="182"/>
      <c r="FBO351" s="182"/>
      <c r="FBP351" s="182"/>
      <c r="FBQ351" s="182"/>
      <c r="FBR351" s="182"/>
      <c r="FBS351" s="182"/>
      <c r="FBT351" s="182"/>
      <c r="FBU351" s="182"/>
      <c r="FBV351" s="182"/>
      <c r="FBW351" s="182"/>
      <c r="FBX351" s="182"/>
      <c r="FBY351" s="182"/>
      <c r="FBZ351" s="182"/>
      <c r="FCA351" s="182"/>
      <c r="FCB351" s="182"/>
      <c r="FCC351" s="182"/>
      <c r="FCD351" s="182"/>
      <c r="FCE351" s="182"/>
      <c r="FCF351" s="182"/>
      <c r="FCG351" s="182"/>
      <c r="FCH351" s="182"/>
      <c r="FCI351" s="182"/>
      <c r="FCJ351" s="182"/>
      <c r="FCK351" s="182"/>
      <c r="FCL351" s="182"/>
      <c r="FCM351" s="182"/>
      <c r="FCN351" s="182"/>
      <c r="FCO351" s="182"/>
      <c r="FCP351" s="182"/>
      <c r="FCQ351" s="182"/>
      <c r="FCR351" s="182"/>
      <c r="FCS351" s="182"/>
      <c r="FCT351" s="182"/>
      <c r="FCU351" s="182"/>
      <c r="FCV351" s="182"/>
      <c r="FCW351" s="182"/>
      <c r="FCX351" s="182"/>
      <c r="FCY351" s="182"/>
      <c r="FCZ351" s="182"/>
      <c r="FDA351" s="182"/>
      <c r="FDB351" s="182"/>
      <c r="FDC351" s="182"/>
      <c r="FDD351" s="182"/>
      <c r="FDE351" s="182"/>
      <c r="FDF351" s="182"/>
      <c r="FDG351" s="182"/>
      <c r="FDH351" s="182"/>
      <c r="FDI351" s="182"/>
      <c r="FDJ351" s="182"/>
      <c r="FDK351" s="182"/>
      <c r="FDL351" s="182"/>
      <c r="FDM351" s="182"/>
      <c r="FDN351" s="182"/>
      <c r="FDO351" s="182"/>
      <c r="FDP351" s="182"/>
      <c r="FDQ351" s="182"/>
      <c r="FDR351" s="182"/>
      <c r="FDS351" s="182"/>
      <c r="FDT351" s="182"/>
      <c r="FDU351" s="182"/>
      <c r="FDV351" s="182"/>
      <c r="FDW351" s="182"/>
      <c r="FDX351" s="182"/>
      <c r="FDY351" s="182"/>
      <c r="FDZ351" s="182"/>
      <c r="FEA351" s="182"/>
      <c r="FEB351" s="182"/>
      <c r="FEC351" s="182"/>
      <c r="FED351" s="182"/>
      <c r="FEE351" s="182"/>
      <c r="FEF351" s="182"/>
      <c r="FEG351" s="182"/>
      <c r="FEH351" s="182"/>
      <c r="FEI351" s="182"/>
      <c r="FEJ351" s="182"/>
      <c r="FEK351" s="182"/>
      <c r="FEL351" s="182"/>
      <c r="FEM351" s="182"/>
      <c r="FEN351" s="182"/>
      <c r="FEO351" s="182"/>
      <c r="FEP351" s="182"/>
      <c r="FEQ351" s="182"/>
      <c r="FER351" s="182"/>
      <c r="FES351" s="182"/>
      <c r="FET351" s="182"/>
      <c r="FEU351" s="182"/>
      <c r="FEV351" s="182"/>
      <c r="FEW351" s="182"/>
      <c r="FEX351" s="182"/>
      <c r="FEY351" s="182"/>
      <c r="FEZ351" s="182"/>
      <c r="FFA351" s="182"/>
      <c r="FFB351" s="182"/>
      <c r="FFC351" s="182"/>
      <c r="FFD351" s="182"/>
      <c r="FFE351" s="182"/>
      <c r="FFF351" s="182"/>
      <c r="FFG351" s="182"/>
      <c r="FFH351" s="182"/>
      <c r="FFI351" s="182"/>
      <c r="FFJ351" s="182"/>
      <c r="FFK351" s="182"/>
      <c r="FFL351" s="182"/>
      <c r="FFM351" s="182"/>
      <c r="FFN351" s="182"/>
      <c r="FFO351" s="182"/>
      <c r="FFP351" s="182"/>
      <c r="FFQ351" s="182"/>
      <c r="FFR351" s="182"/>
      <c r="FFS351" s="182"/>
      <c r="FFT351" s="182"/>
      <c r="FFU351" s="182"/>
      <c r="FFV351" s="182"/>
      <c r="FFW351" s="182"/>
      <c r="FFX351" s="182"/>
      <c r="FFY351" s="182"/>
      <c r="FFZ351" s="182"/>
      <c r="FGA351" s="182"/>
      <c r="FGB351" s="182"/>
      <c r="FGC351" s="182"/>
      <c r="FGD351" s="182"/>
      <c r="FGE351" s="182"/>
      <c r="FGF351" s="182"/>
      <c r="FGG351" s="182"/>
      <c r="FGH351" s="182"/>
      <c r="FGI351" s="182"/>
      <c r="FGJ351" s="182"/>
      <c r="FGK351" s="182"/>
      <c r="FGL351" s="182"/>
      <c r="FGM351" s="182"/>
      <c r="FGN351" s="182"/>
      <c r="FGO351" s="182"/>
      <c r="FGP351" s="182"/>
      <c r="FGQ351" s="182"/>
      <c r="FGR351" s="182"/>
      <c r="FGS351" s="182"/>
      <c r="FGT351" s="182"/>
      <c r="FGU351" s="182"/>
      <c r="FGV351" s="182"/>
      <c r="FGW351" s="182"/>
      <c r="FGX351" s="182"/>
      <c r="FGY351" s="182"/>
      <c r="FGZ351" s="182"/>
      <c r="FHA351" s="182"/>
      <c r="FHB351" s="182"/>
      <c r="FHC351" s="182"/>
      <c r="FHD351" s="182"/>
      <c r="FHE351" s="182"/>
      <c r="FHF351" s="182"/>
      <c r="FHG351" s="182"/>
      <c r="FHH351" s="182"/>
      <c r="FHI351" s="182"/>
      <c r="FHJ351" s="182"/>
      <c r="FHK351" s="182"/>
      <c r="FHL351" s="182"/>
      <c r="FHM351" s="182"/>
      <c r="FHN351" s="182"/>
      <c r="FHO351" s="182"/>
      <c r="FHP351" s="182"/>
      <c r="FHQ351" s="182"/>
      <c r="FHR351" s="182"/>
      <c r="FHS351" s="182"/>
      <c r="FHT351" s="182"/>
      <c r="FHU351" s="182"/>
      <c r="FHV351" s="182"/>
      <c r="FHW351" s="182"/>
      <c r="FHX351" s="182"/>
      <c r="FHY351" s="182"/>
      <c r="FHZ351" s="182"/>
      <c r="FIA351" s="182"/>
      <c r="FIB351" s="182"/>
      <c r="FIC351" s="182"/>
      <c r="FID351" s="182"/>
      <c r="FIE351" s="182"/>
      <c r="FIF351" s="182"/>
      <c r="FIG351" s="182"/>
      <c r="FIH351" s="182"/>
      <c r="FII351" s="182"/>
      <c r="FIJ351" s="182"/>
      <c r="FIK351" s="182"/>
      <c r="FIL351" s="182"/>
      <c r="FIM351" s="182"/>
      <c r="FIN351" s="182"/>
      <c r="FIO351" s="182"/>
      <c r="FIP351" s="182"/>
      <c r="FIQ351" s="182"/>
      <c r="FIR351" s="182"/>
      <c r="FIS351" s="182"/>
      <c r="FIT351" s="182"/>
      <c r="FIU351" s="182"/>
      <c r="FIV351" s="182"/>
      <c r="FIW351" s="182"/>
      <c r="FIX351" s="182"/>
      <c r="FIY351" s="182"/>
      <c r="FIZ351" s="182"/>
      <c r="FJA351" s="182"/>
      <c r="FJB351" s="182"/>
      <c r="FJC351" s="182"/>
      <c r="FJD351" s="182"/>
      <c r="FJE351" s="182"/>
      <c r="FJF351" s="182"/>
      <c r="FJG351" s="182"/>
      <c r="FJH351" s="182"/>
      <c r="FJI351" s="182"/>
      <c r="FJJ351" s="182"/>
      <c r="FJK351" s="182"/>
      <c r="FJL351" s="182"/>
      <c r="FJM351" s="182"/>
      <c r="FJN351" s="182"/>
      <c r="FJO351" s="182"/>
      <c r="FJP351" s="182"/>
      <c r="FJQ351" s="182"/>
      <c r="FJR351" s="182"/>
      <c r="FJS351" s="182"/>
      <c r="FJT351" s="182"/>
      <c r="FJU351" s="182"/>
      <c r="FJV351" s="182"/>
      <c r="FJW351" s="182"/>
      <c r="FJX351" s="182"/>
      <c r="FJY351" s="182"/>
      <c r="FJZ351" s="182"/>
      <c r="FKA351" s="182"/>
      <c r="FKB351" s="182"/>
      <c r="FKC351" s="182"/>
      <c r="FKD351" s="182"/>
      <c r="FKE351" s="182"/>
      <c r="FKF351" s="182"/>
      <c r="FKG351" s="182"/>
      <c r="FKH351" s="182"/>
      <c r="FKI351" s="182"/>
      <c r="FKJ351" s="182"/>
      <c r="FKK351" s="182"/>
      <c r="FKL351" s="182"/>
      <c r="FKM351" s="182"/>
      <c r="FKN351" s="182"/>
      <c r="FKO351" s="182"/>
      <c r="FKP351" s="182"/>
      <c r="FKQ351" s="182"/>
      <c r="FKR351" s="182"/>
      <c r="FKS351" s="182"/>
      <c r="FKT351" s="182"/>
      <c r="FKU351" s="182"/>
      <c r="FKV351" s="182"/>
      <c r="FKW351" s="182"/>
      <c r="FKX351" s="182"/>
      <c r="FKY351" s="182"/>
      <c r="FKZ351" s="182"/>
      <c r="FLA351" s="182"/>
      <c r="FLB351" s="182"/>
      <c r="FLC351" s="182"/>
      <c r="FLD351" s="182"/>
      <c r="FLE351" s="182"/>
      <c r="FLF351" s="182"/>
      <c r="FLG351" s="182"/>
      <c r="FLH351" s="182"/>
      <c r="FLI351" s="182"/>
      <c r="FLJ351" s="182"/>
      <c r="FLK351" s="182"/>
      <c r="FLL351" s="182"/>
      <c r="FLM351" s="182"/>
      <c r="FLN351" s="182"/>
      <c r="FLO351" s="182"/>
      <c r="FLP351" s="182"/>
      <c r="FLQ351" s="182"/>
      <c r="FLR351" s="182"/>
      <c r="FLS351" s="182"/>
      <c r="FLT351" s="182"/>
      <c r="FLU351" s="182"/>
      <c r="FLV351" s="182"/>
      <c r="FLW351" s="182"/>
      <c r="FLX351" s="182"/>
      <c r="FLY351" s="182"/>
      <c r="FLZ351" s="182"/>
      <c r="FMA351" s="182"/>
      <c r="FMB351" s="182"/>
      <c r="FMC351" s="182"/>
      <c r="FMD351" s="182"/>
      <c r="FME351" s="182"/>
      <c r="FMF351" s="182"/>
      <c r="FMG351" s="182"/>
      <c r="FMH351" s="182"/>
      <c r="FMI351" s="182"/>
      <c r="FMJ351" s="182"/>
      <c r="FMK351" s="182"/>
      <c r="FML351" s="182"/>
      <c r="FMM351" s="182"/>
      <c r="FMN351" s="182"/>
      <c r="FMO351" s="182"/>
      <c r="FMP351" s="182"/>
      <c r="FMQ351" s="182"/>
      <c r="FMR351" s="182"/>
      <c r="FMS351" s="182"/>
      <c r="FMT351" s="182"/>
      <c r="FMU351" s="182"/>
      <c r="FMV351" s="182"/>
      <c r="FMW351" s="182"/>
      <c r="FMX351" s="182"/>
      <c r="FMY351" s="182"/>
      <c r="FMZ351" s="182"/>
      <c r="FNA351" s="182"/>
      <c r="FNB351" s="182"/>
      <c r="FNC351" s="182"/>
      <c r="FND351" s="182"/>
      <c r="FNE351" s="182"/>
      <c r="FNF351" s="182"/>
      <c r="FNG351" s="182"/>
      <c r="FNH351" s="182"/>
      <c r="FNI351" s="182"/>
      <c r="FNJ351" s="182"/>
      <c r="FNK351" s="182"/>
      <c r="FNL351" s="182"/>
      <c r="FNM351" s="182"/>
      <c r="FNN351" s="182"/>
      <c r="FNO351" s="182"/>
      <c r="FNP351" s="182"/>
      <c r="FNQ351" s="182"/>
      <c r="FNR351" s="182"/>
      <c r="FNS351" s="182"/>
      <c r="FNT351" s="182"/>
      <c r="FNU351" s="182"/>
      <c r="FNV351" s="182"/>
      <c r="FNW351" s="182"/>
      <c r="FNX351" s="182"/>
      <c r="FNY351" s="182"/>
      <c r="FNZ351" s="182"/>
      <c r="FOA351" s="182"/>
      <c r="FOB351" s="182"/>
      <c r="FOC351" s="182"/>
      <c r="FOD351" s="182"/>
      <c r="FOE351" s="182"/>
      <c r="FOF351" s="182"/>
      <c r="FOG351" s="182"/>
      <c r="FOH351" s="182"/>
      <c r="FOI351" s="182"/>
      <c r="FOJ351" s="182"/>
      <c r="FOK351" s="182"/>
      <c r="FOL351" s="182"/>
      <c r="FOM351" s="182"/>
      <c r="FON351" s="182"/>
      <c r="FOO351" s="182"/>
      <c r="FOP351" s="182"/>
      <c r="FOQ351" s="182"/>
      <c r="FOR351" s="182"/>
      <c r="FOS351" s="182"/>
      <c r="FOT351" s="182"/>
      <c r="FOU351" s="182"/>
      <c r="FOV351" s="182"/>
      <c r="FOW351" s="182"/>
      <c r="FOX351" s="182"/>
      <c r="FOY351" s="182"/>
      <c r="FOZ351" s="182"/>
      <c r="FPA351" s="182"/>
      <c r="FPB351" s="182"/>
      <c r="FPC351" s="182"/>
      <c r="FPD351" s="182"/>
      <c r="FPE351" s="182"/>
      <c r="FPF351" s="182"/>
      <c r="FPG351" s="182"/>
      <c r="FPH351" s="182"/>
      <c r="FPI351" s="182"/>
      <c r="FPJ351" s="182"/>
      <c r="FPK351" s="182"/>
      <c r="FPL351" s="182"/>
      <c r="FPM351" s="182"/>
      <c r="FPN351" s="182"/>
      <c r="FPO351" s="182"/>
      <c r="FPP351" s="182"/>
      <c r="FPQ351" s="182"/>
      <c r="FPR351" s="182"/>
      <c r="FPS351" s="182"/>
      <c r="FPT351" s="182"/>
      <c r="FPU351" s="182"/>
      <c r="FPV351" s="182"/>
      <c r="FPW351" s="182"/>
      <c r="FPX351" s="182"/>
      <c r="FPY351" s="182"/>
      <c r="FPZ351" s="182"/>
      <c r="FQA351" s="182"/>
      <c r="FQB351" s="182"/>
      <c r="FQC351" s="182"/>
      <c r="FQD351" s="182"/>
      <c r="FQE351" s="182"/>
      <c r="FQF351" s="182"/>
      <c r="FQG351" s="182"/>
      <c r="FQH351" s="182"/>
      <c r="FQI351" s="182"/>
      <c r="FQJ351" s="182"/>
      <c r="FQK351" s="182"/>
      <c r="FQL351" s="182"/>
      <c r="FQM351" s="182"/>
      <c r="FQN351" s="182"/>
      <c r="FQO351" s="182"/>
      <c r="FQP351" s="182"/>
      <c r="FQQ351" s="182"/>
      <c r="FQR351" s="182"/>
      <c r="FQS351" s="182"/>
      <c r="FQT351" s="182"/>
      <c r="FQU351" s="182"/>
      <c r="FQV351" s="182"/>
      <c r="FQW351" s="182"/>
      <c r="FQX351" s="182"/>
      <c r="FQY351" s="182"/>
      <c r="FQZ351" s="182"/>
      <c r="FRA351" s="182"/>
      <c r="FRB351" s="182"/>
      <c r="FRC351" s="182"/>
      <c r="FRD351" s="182"/>
      <c r="FRE351" s="182"/>
      <c r="FRF351" s="182"/>
      <c r="FRG351" s="182"/>
      <c r="FRH351" s="182"/>
      <c r="FRI351" s="182"/>
      <c r="FRJ351" s="182"/>
      <c r="FRK351" s="182"/>
      <c r="FRL351" s="182"/>
      <c r="FRM351" s="182"/>
      <c r="FRN351" s="182"/>
      <c r="FRO351" s="182"/>
      <c r="FRP351" s="182"/>
      <c r="FRQ351" s="182"/>
      <c r="FRR351" s="182"/>
      <c r="FRS351" s="182"/>
      <c r="FRT351" s="182"/>
      <c r="FRU351" s="182"/>
      <c r="FRV351" s="182"/>
      <c r="FRW351" s="182"/>
      <c r="FRX351" s="182"/>
      <c r="FRY351" s="182"/>
      <c r="FRZ351" s="182"/>
      <c r="FSA351" s="182"/>
      <c r="FSB351" s="182"/>
      <c r="FSC351" s="182"/>
      <c r="FSD351" s="182"/>
      <c r="FSE351" s="182"/>
      <c r="FSF351" s="182"/>
      <c r="FSG351" s="182"/>
      <c r="FSH351" s="182"/>
      <c r="FSI351" s="182"/>
      <c r="FSJ351" s="182"/>
      <c r="FSK351" s="182"/>
      <c r="FSL351" s="182"/>
      <c r="FSM351" s="182"/>
      <c r="FSN351" s="182"/>
      <c r="FSO351" s="182"/>
      <c r="FSP351" s="182"/>
      <c r="FSQ351" s="182"/>
      <c r="FSR351" s="182"/>
      <c r="FSS351" s="182"/>
      <c r="FST351" s="182"/>
      <c r="FSU351" s="182"/>
      <c r="FSV351" s="182"/>
      <c r="FSW351" s="182"/>
      <c r="FSX351" s="182"/>
      <c r="FSY351" s="182"/>
      <c r="FSZ351" s="182"/>
      <c r="FTA351" s="182"/>
      <c r="FTB351" s="182"/>
      <c r="FTC351" s="182"/>
      <c r="FTD351" s="182"/>
      <c r="FTE351" s="182"/>
      <c r="FTF351" s="182"/>
      <c r="FTG351" s="182"/>
      <c r="FTH351" s="182"/>
      <c r="FTI351" s="182"/>
      <c r="FTJ351" s="182"/>
      <c r="FTK351" s="182"/>
      <c r="FTL351" s="182"/>
      <c r="FTM351" s="182"/>
      <c r="FTN351" s="182"/>
      <c r="FTO351" s="182"/>
      <c r="FTP351" s="182"/>
      <c r="FTQ351" s="182"/>
      <c r="FTR351" s="182"/>
      <c r="FTS351" s="182"/>
      <c r="FTT351" s="182"/>
      <c r="FTU351" s="182"/>
      <c r="FTV351" s="182"/>
      <c r="FTW351" s="182"/>
      <c r="FTX351" s="182"/>
      <c r="FTY351" s="182"/>
      <c r="FTZ351" s="182"/>
      <c r="FUA351" s="182"/>
      <c r="FUB351" s="182"/>
      <c r="FUC351" s="182"/>
      <c r="FUD351" s="182"/>
      <c r="FUE351" s="182"/>
      <c r="FUF351" s="182"/>
      <c r="FUG351" s="182"/>
      <c r="FUH351" s="182"/>
      <c r="FUI351" s="182"/>
      <c r="FUJ351" s="182"/>
      <c r="FUK351" s="182"/>
      <c r="FUL351" s="182"/>
      <c r="FUM351" s="182"/>
      <c r="FUN351" s="182"/>
      <c r="FUO351" s="182"/>
      <c r="FUP351" s="182"/>
      <c r="FUQ351" s="182"/>
      <c r="FUR351" s="182"/>
      <c r="FUS351" s="182"/>
      <c r="FUT351" s="182"/>
      <c r="FUU351" s="182"/>
      <c r="FUV351" s="182"/>
      <c r="FUW351" s="182"/>
      <c r="FUX351" s="182"/>
      <c r="FUY351" s="182"/>
      <c r="FUZ351" s="182"/>
      <c r="FVA351" s="182"/>
      <c r="FVB351" s="182"/>
      <c r="FVC351" s="182"/>
      <c r="FVD351" s="182"/>
      <c r="FVE351" s="182"/>
      <c r="FVF351" s="182"/>
      <c r="FVG351" s="182"/>
      <c r="FVH351" s="182"/>
      <c r="FVI351" s="182"/>
      <c r="FVJ351" s="182"/>
      <c r="FVK351" s="182"/>
      <c r="FVL351" s="182"/>
      <c r="FVM351" s="182"/>
      <c r="FVN351" s="182"/>
      <c r="FVO351" s="182"/>
      <c r="FVP351" s="182"/>
      <c r="FVQ351" s="182"/>
      <c r="FVR351" s="182"/>
      <c r="FVS351" s="182"/>
      <c r="FVT351" s="182"/>
      <c r="FVU351" s="182"/>
      <c r="FVV351" s="182"/>
      <c r="FVW351" s="182"/>
      <c r="FVX351" s="182"/>
      <c r="FVY351" s="182"/>
      <c r="FVZ351" s="182"/>
      <c r="FWA351" s="182"/>
      <c r="FWB351" s="182"/>
      <c r="FWC351" s="182"/>
      <c r="FWD351" s="182"/>
      <c r="FWE351" s="182"/>
      <c r="FWF351" s="182"/>
      <c r="FWG351" s="182"/>
      <c r="FWH351" s="182"/>
      <c r="FWI351" s="182"/>
      <c r="FWJ351" s="182"/>
      <c r="FWK351" s="182"/>
      <c r="FWL351" s="182"/>
      <c r="FWM351" s="182"/>
      <c r="FWN351" s="182"/>
      <c r="FWO351" s="182"/>
      <c r="FWP351" s="182"/>
      <c r="FWQ351" s="182"/>
      <c r="FWR351" s="182"/>
      <c r="FWS351" s="182"/>
      <c r="FWT351" s="182"/>
      <c r="FWU351" s="182"/>
      <c r="FWV351" s="182"/>
      <c r="FWW351" s="182"/>
      <c r="FWX351" s="182"/>
      <c r="FWY351" s="182"/>
      <c r="FWZ351" s="182"/>
      <c r="FXA351" s="182"/>
      <c r="FXB351" s="182"/>
      <c r="FXC351" s="182"/>
      <c r="FXD351" s="182"/>
      <c r="FXE351" s="182"/>
      <c r="FXF351" s="182"/>
      <c r="FXG351" s="182"/>
      <c r="FXH351" s="182"/>
      <c r="FXI351" s="182"/>
      <c r="FXJ351" s="182"/>
      <c r="FXK351" s="182"/>
      <c r="FXL351" s="182"/>
      <c r="FXM351" s="182"/>
      <c r="FXN351" s="182"/>
      <c r="FXO351" s="182"/>
      <c r="FXP351" s="182"/>
      <c r="FXQ351" s="182"/>
      <c r="FXR351" s="182"/>
      <c r="FXS351" s="182"/>
      <c r="FXT351" s="182"/>
      <c r="FXU351" s="182"/>
      <c r="FXV351" s="182"/>
      <c r="FXW351" s="182"/>
      <c r="FXX351" s="182"/>
      <c r="FXY351" s="182"/>
      <c r="FXZ351" s="182"/>
      <c r="FYA351" s="182"/>
      <c r="FYB351" s="182"/>
      <c r="FYC351" s="182"/>
      <c r="FYD351" s="182"/>
      <c r="FYE351" s="182"/>
      <c r="FYF351" s="182"/>
      <c r="FYG351" s="182"/>
      <c r="FYH351" s="182"/>
      <c r="FYI351" s="182"/>
      <c r="FYJ351" s="182"/>
      <c r="FYK351" s="182"/>
      <c r="FYL351" s="182"/>
      <c r="FYM351" s="182"/>
      <c r="FYN351" s="182"/>
      <c r="FYO351" s="182"/>
      <c r="FYP351" s="182"/>
      <c r="FYQ351" s="182"/>
      <c r="FYR351" s="182"/>
      <c r="FYS351" s="182"/>
      <c r="FYT351" s="182"/>
      <c r="FYU351" s="182"/>
      <c r="FYV351" s="182"/>
      <c r="FYW351" s="182"/>
      <c r="FYX351" s="182"/>
      <c r="FYY351" s="182"/>
      <c r="FYZ351" s="182"/>
      <c r="FZA351" s="182"/>
      <c r="FZB351" s="182"/>
      <c r="FZC351" s="182"/>
      <c r="FZD351" s="182"/>
      <c r="FZE351" s="182"/>
      <c r="FZF351" s="182"/>
      <c r="FZG351" s="182"/>
      <c r="FZH351" s="182"/>
      <c r="FZI351" s="182"/>
      <c r="FZJ351" s="182"/>
      <c r="FZK351" s="182"/>
      <c r="FZL351" s="182"/>
      <c r="FZM351" s="182"/>
      <c r="FZN351" s="182"/>
      <c r="FZO351" s="182"/>
      <c r="FZP351" s="182"/>
      <c r="FZQ351" s="182"/>
      <c r="FZR351" s="182"/>
      <c r="FZS351" s="182"/>
      <c r="FZT351" s="182"/>
      <c r="FZU351" s="182"/>
      <c r="FZV351" s="182"/>
      <c r="FZW351" s="182"/>
      <c r="FZX351" s="182"/>
      <c r="FZY351" s="182"/>
      <c r="FZZ351" s="182"/>
      <c r="GAA351" s="182"/>
      <c r="GAB351" s="182"/>
      <c r="GAC351" s="182"/>
      <c r="GAD351" s="182"/>
      <c r="GAE351" s="182"/>
      <c r="GAF351" s="182"/>
      <c r="GAG351" s="182"/>
      <c r="GAH351" s="182"/>
      <c r="GAI351" s="182"/>
      <c r="GAJ351" s="182"/>
      <c r="GAK351" s="182"/>
      <c r="GAL351" s="182"/>
      <c r="GAM351" s="182"/>
      <c r="GAN351" s="182"/>
      <c r="GAO351" s="182"/>
      <c r="GAP351" s="182"/>
      <c r="GAQ351" s="182"/>
      <c r="GAR351" s="182"/>
      <c r="GAS351" s="182"/>
      <c r="GAT351" s="182"/>
      <c r="GAU351" s="182"/>
      <c r="GAV351" s="182"/>
      <c r="GAW351" s="182"/>
      <c r="GAX351" s="182"/>
      <c r="GAY351" s="182"/>
      <c r="GAZ351" s="182"/>
      <c r="GBA351" s="182"/>
      <c r="GBB351" s="182"/>
      <c r="GBC351" s="182"/>
      <c r="GBD351" s="182"/>
      <c r="GBE351" s="182"/>
      <c r="GBF351" s="182"/>
      <c r="GBG351" s="182"/>
      <c r="GBH351" s="182"/>
      <c r="GBI351" s="182"/>
      <c r="GBJ351" s="182"/>
      <c r="GBK351" s="182"/>
      <c r="GBL351" s="182"/>
      <c r="GBM351" s="182"/>
      <c r="GBN351" s="182"/>
      <c r="GBO351" s="182"/>
      <c r="GBP351" s="182"/>
      <c r="GBQ351" s="182"/>
      <c r="GBR351" s="182"/>
      <c r="GBS351" s="182"/>
      <c r="GBT351" s="182"/>
      <c r="GBU351" s="182"/>
      <c r="GBV351" s="182"/>
      <c r="GBW351" s="182"/>
      <c r="GBX351" s="182"/>
      <c r="GBY351" s="182"/>
      <c r="GBZ351" s="182"/>
      <c r="GCA351" s="182"/>
      <c r="GCB351" s="182"/>
      <c r="GCC351" s="182"/>
      <c r="GCD351" s="182"/>
      <c r="GCE351" s="182"/>
      <c r="GCF351" s="182"/>
      <c r="GCG351" s="182"/>
      <c r="GCH351" s="182"/>
      <c r="GCI351" s="182"/>
      <c r="GCJ351" s="182"/>
      <c r="GCK351" s="182"/>
      <c r="GCL351" s="182"/>
      <c r="GCM351" s="182"/>
      <c r="GCN351" s="182"/>
      <c r="GCO351" s="182"/>
      <c r="GCP351" s="182"/>
      <c r="GCQ351" s="182"/>
      <c r="GCR351" s="182"/>
      <c r="GCS351" s="182"/>
      <c r="GCT351" s="182"/>
      <c r="GCU351" s="182"/>
      <c r="GCV351" s="182"/>
      <c r="GCW351" s="182"/>
      <c r="GCX351" s="182"/>
      <c r="GCY351" s="182"/>
      <c r="GCZ351" s="182"/>
      <c r="GDA351" s="182"/>
      <c r="GDB351" s="182"/>
      <c r="GDC351" s="182"/>
      <c r="GDD351" s="182"/>
      <c r="GDE351" s="182"/>
      <c r="GDF351" s="182"/>
      <c r="GDG351" s="182"/>
      <c r="GDH351" s="182"/>
      <c r="GDI351" s="182"/>
      <c r="GDJ351" s="182"/>
      <c r="GDK351" s="182"/>
      <c r="GDL351" s="182"/>
      <c r="GDM351" s="182"/>
      <c r="GDN351" s="182"/>
      <c r="GDO351" s="182"/>
      <c r="GDP351" s="182"/>
      <c r="GDQ351" s="182"/>
      <c r="GDR351" s="182"/>
      <c r="GDS351" s="182"/>
      <c r="GDT351" s="182"/>
      <c r="GDU351" s="182"/>
      <c r="GDV351" s="182"/>
      <c r="GDW351" s="182"/>
      <c r="GDX351" s="182"/>
      <c r="GDY351" s="182"/>
      <c r="GDZ351" s="182"/>
      <c r="GEA351" s="182"/>
      <c r="GEB351" s="182"/>
      <c r="GEC351" s="182"/>
      <c r="GED351" s="182"/>
      <c r="GEE351" s="182"/>
      <c r="GEF351" s="182"/>
      <c r="GEG351" s="182"/>
      <c r="GEH351" s="182"/>
      <c r="GEI351" s="182"/>
      <c r="GEJ351" s="182"/>
      <c r="GEK351" s="182"/>
      <c r="GEL351" s="182"/>
      <c r="GEM351" s="182"/>
      <c r="GEN351" s="182"/>
      <c r="GEO351" s="182"/>
      <c r="GEP351" s="182"/>
      <c r="GEQ351" s="182"/>
      <c r="GER351" s="182"/>
      <c r="GES351" s="182"/>
      <c r="GET351" s="182"/>
      <c r="GEU351" s="182"/>
      <c r="GEV351" s="182"/>
      <c r="GEW351" s="182"/>
      <c r="GEX351" s="182"/>
      <c r="GEY351" s="182"/>
      <c r="GEZ351" s="182"/>
      <c r="GFA351" s="182"/>
      <c r="GFB351" s="182"/>
      <c r="GFC351" s="182"/>
      <c r="GFD351" s="182"/>
      <c r="GFE351" s="182"/>
      <c r="GFF351" s="182"/>
      <c r="GFG351" s="182"/>
      <c r="GFH351" s="182"/>
      <c r="GFI351" s="182"/>
      <c r="GFJ351" s="182"/>
      <c r="GFK351" s="182"/>
      <c r="GFL351" s="182"/>
      <c r="GFM351" s="182"/>
      <c r="GFN351" s="182"/>
      <c r="GFO351" s="182"/>
      <c r="GFP351" s="182"/>
      <c r="GFQ351" s="182"/>
      <c r="GFR351" s="182"/>
      <c r="GFS351" s="182"/>
      <c r="GFT351" s="182"/>
      <c r="GFU351" s="182"/>
      <c r="GFV351" s="182"/>
      <c r="GFW351" s="182"/>
      <c r="GFX351" s="182"/>
      <c r="GFY351" s="182"/>
      <c r="GFZ351" s="182"/>
      <c r="GGA351" s="182"/>
      <c r="GGB351" s="182"/>
      <c r="GGC351" s="182"/>
      <c r="GGD351" s="182"/>
      <c r="GGE351" s="182"/>
      <c r="GGF351" s="182"/>
      <c r="GGG351" s="182"/>
      <c r="GGH351" s="182"/>
      <c r="GGI351" s="182"/>
      <c r="GGJ351" s="182"/>
      <c r="GGK351" s="182"/>
      <c r="GGL351" s="182"/>
      <c r="GGM351" s="182"/>
      <c r="GGN351" s="182"/>
      <c r="GGO351" s="182"/>
      <c r="GGP351" s="182"/>
      <c r="GGQ351" s="182"/>
      <c r="GGR351" s="182"/>
      <c r="GGS351" s="182"/>
      <c r="GGT351" s="182"/>
      <c r="GGU351" s="182"/>
      <c r="GGV351" s="182"/>
      <c r="GGW351" s="182"/>
      <c r="GGX351" s="182"/>
      <c r="GGY351" s="182"/>
      <c r="GGZ351" s="182"/>
      <c r="GHA351" s="182"/>
      <c r="GHB351" s="182"/>
      <c r="GHC351" s="182"/>
      <c r="GHD351" s="182"/>
      <c r="GHE351" s="182"/>
      <c r="GHF351" s="182"/>
      <c r="GHG351" s="182"/>
      <c r="GHH351" s="182"/>
      <c r="GHI351" s="182"/>
      <c r="GHJ351" s="182"/>
      <c r="GHK351" s="182"/>
      <c r="GHL351" s="182"/>
      <c r="GHM351" s="182"/>
      <c r="GHN351" s="182"/>
      <c r="GHO351" s="182"/>
      <c r="GHP351" s="182"/>
      <c r="GHQ351" s="182"/>
      <c r="GHR351" s="182"/>
      <c r="GHS351" s="182"/>
      <c r="GHT351" s="182"/>
      <c r="GHU351" s="182"/>
      <c r="GHV351" s="182"/>
      <c r="GHW351" s="182"/>
      <c r="GHX351" s="182"/>
      <c r="GHY351" s="182"/>
      <c r="GHZ351" s="182"/>
      <c r="GIA351" s="182"/>
      <c r="GIB351" s="182"/>
      <c r="GIC351" s="182"/>
      <c r="GID351" s="182"/>
      <c r="GIE351" s="182"/>
      <c r="GIF351" s="182"/>
      <c r="GIG351" s="182"/>
      <c r="GIH351" s="182"/>
      <c r="GII351" s="182"/>
      <c r="GIJ351" s="182"/>
      <c r="GIK351" s="182"/>
      <c r="GIL351" s="182"/>
      <c r="GIM351" s="182"/>
      <c r="GIN351" s="182"/>
      <c r="GIO351" s="182"/>
      <c r="GIP351" s="182"/>
      <c r="GIQ351" s="182"/>
      <c r="GIR351" s="182"/>
      <c r="GIS351" s="182"/>
      <c r="GIT351" s="182"/>
      <c r="GIU351" s="182"/>
      <c r="GIV351" s="182"/>
      <c r="GIW351" s="182"/>
      <c r="GIX351" s="182"/>
      <c r="GIY351" s="182"/>
      <c r="GIZ351" s="182"/>
      <c r="GJA351" s="182"/>
      <c r="GJB351" s="182"/>
      <c r="GJC351" s="182"/>
      <c r="GJD351" s="182"/>
      <c r="GJE351" s="182"/>
      <c r="GJF351" s="182"/>
      <c r="GJG351" s="182"/>
      <c r="GJH351" s="182"/>
      <c r="GJI351" s="182"/>
      <c r="GJJ351" s="182"/>
      <c r="GJK351" s="182"/>
      <c r="GJL351" s="182"/>
      <c r="GJM351" s="182"/>
      <c r="GJN351" s="182"/>
      <c r="GJO351" s="182"/>
      <c r="GJP351" s="182"/>
      <c r="GJQ351" s="182"/>
      <c r="GJR351" s="182"/>
      <c r="GJS351" s="182"/>
      <c r="GJT351" s="182"/>
      <c r="GJU351" s="182"/>
      <c r="GJV351" s="182"/>
      <c r="GJW351" s="182"/>
      <c r="GJX351" s="182"/>
      <c r="GJY351" s="182"/>
      <c r="GJZ351" s="182"/>
      <c r="GKA351" s="182"/>
      <c r="GKB351" s="182"/>
      <c r="GKC351" s="182"/>
      <c r="GKD351" s="182"/>
      <c r="GKE351" s="182"/>
      <c r="GKF351" s="182"/>
      <c r="GKG351" s="182"/>
      <c r="GKH351" s="182"/>
      <c r="GKI351" s="182"/>
      <c r="GKJ351" s="182"/>
      <c r="GKK351" s="182"/>
      <c r="GKL351" s="182"/>
      <c r="GKM351" s="182"/>
      <c r="GKN351" s="182"/>
      <c r="GKO351" s="182"/>
      <c r="GKP351" s="182"/>
      <c r="GKQ351" s="182"/>
      <c r="GKR351" s="182"/>
      <c r="GKS351" s="182"/>
      <c r="GKT351" s="182"/>
      <c r="GKU351" s="182"/>
      <c r="GKV351" s="182"/>
      <c r="GKW351" s="182"/>
      <c r="GKX351" s="182"/>
      <c r="GKY351" s="182"/>
      <c r="GKZ351" s="182"/>
      <c r="GLA351" s="182"/>
      <c r="GLB351" s="182"/>
      <c r="GLC351" s="182"/>
      <c r="GLD351" s="182"/>
      <c r="GLE351" s="182"/>
      <c r="GLF351" s="182"/>
      <c r="GLG351" s="182"/>
      <c r="GLH351" s="182"/>
      <c r="GLI351" s="182"/>
      <c r="GLJ351" s="182"/>
      <c r="GLK351" s="182"/>
      <c r="GLL351" s="182"/>
      <c r="GLM351" s="182"/>
      <c r="GLN351" s="182"/>
      <c r="GLO351" s="182"/>
      <c r="GLP351" s="182"/>
      <c r="GLQ351" s="182"/>
      <c r="GLR351" s="182"/>
      <c r="GLS351" s="182"/>
      <c r="GLT351" s="182"/>
      <c r="GLU351" s="182"/>
      <c r="GLV351" s="182"/>
      <c r="GLW351" s="182"/>
      <c r="GLX351" s="182"/>
      <c r="GLY351" s="182"/>
      <c r="GLZ351" s="182"/>
      <c r="GMA351" s="182"/>
      <c r="GMB351" s="182"/>
      <c r="GMC351" s="182"/>
      <c r="GMD351" s="182"/>
      <c r="GME351" s="182"/>
      <c r="GMF351" s="182"/>
      <c r="GMG351" s="182"/>
      <c r="GMH351" s="182"/>
      <c r="GMI351" s="182"/>
      <c r="GMJ351" s="182"/>
      <c r="GMK351" s="182"/>
      <c r="GML351" s="182"/>
      <c r="GMM351" s="182"/>
      <c r="GMN351" s="182"/>
      <c r="GMO351" s="182"/>
      <c r="GMP351" s="182"/>
      <c r="GMQ351" s="182"/>
      <c r="GMR351" s="182"/>
      <c r="GMS351" s="182"/>
      <c r="GMT351" s="182"/>
      <c r="GMU351" s="182"/>
      <c r="GMV351" s="182"/>
      <c r="GMW351" s="182"/>
      <c r="GMX351" s="182"/>
      <c r="GMY351" s="182"/>
      <c r="GMZ351" s="182"/>
      <c r="GNA351" s="182"/>
      <c r="GNB351" s="182"/>
      <c r="GNC351" s="182"/>
      <c r="GND351" s="182"/>
      <c r="GNE351" s="182"/>
      <c r="GNF351" s="182"/>
      <c r="GNG351" s="182"/>
      <c r="GNH351" s="182"/>
      <c r="GNI351" s="182"/>
      <c r="GNJ351" s="182"/>
      <c r="GNK351" s="182"/>
      <c r="GNL351" s="182"/>
      <c r="GNM351" s="182"/>
      <c r="GNN351" s="182"/>
      <c r="GNO351" s="182"/>
      <c r="GNP351" s="182"/>
      <c r="GNQ351" s="182"/>
      <c r="GNR351" s="182"/>
      <c r="GNS351" s="182"/>
      <c r="GNT351" s="182"/>
      <c r="GNU351" s="182"/>
      <c r="GNV351" s="182"/>
      <c r="GNW351" s="182"/>
      <c r="GNX351" s="182"/>
      <c r="GNY351" s="182"/>
      <c r="GNZ351" s="182"/>
      <c r="GOA351" s="182"/>
      <c r="GOB351" s="182"/>
      <c r="GOC351" s="182"/>
      <c r="GOD351" s="182"/>
      <c r="GOE351" s="182"/>
      <c r="GOF351" s="182"/>
      <c r="GOG351" s="182"/>
      <c r="GOH351" s="182"/>
      <c r="GOI351" s="182"/>
      <c r="GOJ351" s="182"/>
      <c r="GOK351" s="182"/>
      <c r="GOL351" s="182"/>
      <c r="GOM351" s="182"/>
      <c r="GON351" s="182"/>
      <c r="GOO351" s="182"/>
      <c r="GOP351" s="182"/>
      <c r="GOQ351" s="182"/>
      <c r="GOR351" s="182"/>
      <c r="GOS351" s="182"/>
      <c r="GOT351" s="182"/>
      <c r="GOU351" s="182"/>
      <c r="GOV351" s="182"/>
      <c r="GOW351" s="182"/>
      <c r="GOX351" s="182"/>
      <c r="GOY351" s="182"/>
      <c r="GOZ351" s="182"/>
      <c r="GPA351" s="182"/>
      <c r="GPB351" s="182"/>
      <c r="GPC351" s="182"/>
      <c r="GPD351" s="182"/>
      <c r="GPE351" s="182"/>
      <c r="GPF351" s="182"/>
      <c r="GPG351" s="182"/>
      <c r="GPH351" s="182"/>
      <c r="GPI351" s="182"/>
      <c r="GPJ351" s="182"/>
      <c r="GPK351" s="182"/>
      <c r="GPL351" s="182"/>
      <c r="GPM351" s="182"/>
      <c r="GPN351" s="182"/>
      <c r="GPO351" s="182"/>
      <c r="GPP351" s="182"/>
      <c r="GPQ351" s="182"/>
      <c r="GPR351" s="182"/>
      <c r="GPS351" s="182"/>
      <c r="GPT351" s="182"/>
      <c r="GPU351" s="182"/>
      <c r="GPV351" s="182"/>
      <c r="GPW351" s="182"/>
      <c r="GPX351" s="182"/>
      <c r="GPY351" s="182"/>
      <c r="GPZ351" s="182"/>
      <c r="GQA351" s="182"/>
      <c r="GQB351" s="182"/>
      <c r="GQC351" s="182"/>
      <c r="GQD351" s="182"/>
      <c r="GQE351" s="182"/>
      <c r="GQF351" s="182"/>
      <c r="GQG351" s="182"/>
      <c r="GQH351" s="182"/>
      <c r="GQI351" s="182"/>
      <c r="GQJ351" s="182"/>
      <c r="GQK351" s="182"/>
      <c r="GQL351" s="182"/>
      <c r="GQM351" s="182"/>
      <c r="GQN351" s="182"/>
      <c r="GQO351" s="182"/>
      <c r="GQP351" s="182"/>
      <c r="GQQ351" s="182"/>
      <c r="GQR351" s="182"/>
      <c r="GQS351" s="182"/>
      <c r="GQT351" s="182"/>
      <c r="GQU351" s="182"/>
      <c r="GQV351" s="182"/>
      <c r="GQW351" s="182"/>
      <c r="GQX351" s="182"/>
      <c r="GQY351" s="182"/>
      <c r="GQZ351" s="182"/>
      <c r="GRA351" s="182"/>
      <c r="GRB351" s="182"/>
      <c r="GRC351" s="182"/>
      <c r="GRD351" s="182"/>
      <c r="GRE351" s="182"/>
      <c r="GRF351" s="182"/>
      <c r="GRG351" s="182"/>
      <c r="GRH351" s="182"/>
      <c r="GRI351" s="182"/>
      <c r="GRJ351" s="182"/>
      <c r="GRK351" s="182"/>
      <c r="GRL351" s="182"/>
      <c r="GRM351" s="182"/>
      <c r="GRN351" s="182"/>
      <c r="GRO351" s="182"/>
      <c r="GRP351" s="182"/>
      <c r="GRQ351" s="182"/>
      <c r="GRR351" s="182"/>
      <c r="GRS351" s="182"/>
      <c r="GRT351" s="182"/>
      <c r="GRU351" s="182"/>
      <c r="GRV351" s="182"/>
      <c r="GRW351" s="182"/>
      <c r="GRX351" s="182"/>
      <c r="GRY351" s="182"/>
      <c r="GRZ351" s="182"/>
      <c r="GSA351" s="182"/>
      <c r="GSB351" s="182"/>
      <c r="GSC351" s="182"/>
      <c r="GSD351" s="182"/>
      <c r="GSE351" s="182"/>
      <c r="GSF351" s="182"/>
      <c r="GSG351" s="182"/>
      <c r="GSH351" s="182"/>
      <c r="GSI351" s="182"/>
      <c r="GSJ351" s="182"/>
      <c r="GSK351" s="182"/>
      <c r="GSL351" s="182"/>
      <c r="GSM351" s="182"/>
      <c r="GSN351" s="182"/>
      <c r="GSO351" s="182"/>
      <c r="GSP351" s="182"/>
      <c r="GSQ351" s="182"/>
      <c r="GSR351" s="182"/>
      <c r="GSS351" s="182"/>
      <c r="GST351" s="182"/>
      <c r="GSU351" s="182"/>
      <c r="GSV351" s="182"/>
      <c r="GSW351" s="182"/>
      <c r="GSX351" s="182"/>
      <c r="GSY351" s="182"/>
      <c r="GSZ351" s="182"/>
      <c r="GTA351" s="182"/>
      <c r="GTB351" s="182"/>
      <c r="GTC351" s="182"/>
      <c r="GTD351" s="182"/>
      <c r="GTE351" s="182"/>
      <c r="GTF351" s="182"/>
      <c r="GTG351" s="182"/>
      <c r="GTH351" s="182"/>
      <c r="GTI351" s="182"/>
      <c r="GTJ351" s="182"/>
      <c r="GTK351" s="182"/>
      <c r="GTL351" s="182"/>
      <c r="GTM351" s="182"/>
      <c r="GTN351" s="182"/>
      <c r="GTO351" s="182"/>
      <c r="GTP351" s="182"/>
      <c r="GTQ351" s="182"/>
      <c r="GTR351" s="182"/>
      <c r="GTS351" s="182"/>
      <c r="GTT351" s="182"/>
      <c r="GTU351" s="182"/>
      <c r="GTV351" s="182"/>
      <c r="GTW351" s="182"/>
      <c r="GTX351" s="182"/>
      <c r="GTY351" s="182"/>
      <c r="GTZ351" s="182"/>
      <c r="GUA351" s="182"/>
      <c r="GUB351" s="182"/>
      <c r="GUC351" s="182"/>
      <c r="GUD351" s="182"/>
      <c r="GUE351" s="182"/>
      <c r="GUF351" s="182"/>
      <c r="GUG351" s="182"/>
      <c r="GUH351" s="182"/>
      <c r="GUI351" s="182"/>
      <c r="GUJ351" s="182"/>
      <c r="GUK351" s="182"/>
      <c r="GUL351" s="182"/>
      <c r="GUM351" s="182"/>
      <c r="GUN351" s="182"/>
      <c r="GUO351" s="182"/>
      <c r="GUP351" s="182"/>
      <c r="GUQ351" s="182"/>
      <c r="GUR351" s="182"/>
      <c r="GUS351" s="182"/>
      <c r="GUT351" s="182"/>
      <c r="GUU351" s="182"/>
      <c r="GUV351" s="182"/>
      <c r="GUW351" s="182"/>
      <c r="GUX351" s="182"/>
      <c r="GUY351" s="182"/>
      <c r="GUZ351" s="182"/>
      <c r="GVA351" s="182"/>
      <c r="GVB351" s="182"/>
      <c r="GVC351" s="182"/>
      <c r="GVD351" s="182"/>
      <c r="GVE351" s="182"/>
      <c r="GVF351" s="182"/>
      <c r="GVG351" s="182"/>
      <c r="GVH351" s="182"/>
      <c r="GVI351" s="182"/>
      <c r="GVJ351" s="182"/>
      <c r="GVK351" s="182"/>
      <c r="GVL351" s="182"/>
      <c r="GVM351" s="182"/>
      <c r="GVN351" s="182"/>
      <c r="GVO351" s="182"/>
      <c r="GVP351" s="182"/>
      <c r="GVQ351" s="182"/>
      <c r="GVR351" s="182"/>
      <c r="GVS351" s="182"/>
      <c r="GVT351" s="182"/>
      <c r="GVU351" s="182"/>
      <c r="GVV351" s="182"/>
      <c r="GVW351" s="182"/>
      <c r="GVX351" s="182"/>
      <c r="GVY351" s="182"/>
      <c r="GVZ351" s="182"/>
      <c r="GWA351" s="182"/>
      <c r="GWB351" s="182"/>
      <c r="GWC351" s="182"/>
      <c r="GWD351" s="182"/>
      <c r="GWE351" s="182"/>
      <c r="GWF351" s="182"/>
      <c r="GWG351" s="182"/>
      <c r="GWH351" s="182"/>
      <c r="GWI351" s="182"/>
      <c r="GWJ351" s="182"/>
      <c r="GWK351" s="182"/>
      <c r="GWL351" s="182"/>
      <c r="GWM351" s="182"/>
      <c r="GWN351" s="182"/>
      <c r="GWO351" s="182"/>
      <c r="GWP351" s="182"/>
      <c r="GWQ351" s="182"/>
      <c r="GWR351" s="182"/>
      <c r="GWS351" s="182"/>
      <c r="GWT351" s="182"/>
      <c r="GWU351" s="182"/>
      <c r="GWV351" s="182"/>
      <c r="GWW351" s="182"/>
      <c r="GWX351" s="182"/>
      <c r="GWY351" s="182"/>
      <c r="GWZ351" s="182"/>
      <c r="GXA351" s="182"/>
      <c r="GXB351" s="182"/>
      <c r="GXC351" s="182"/>
      <c r="GXD351" s="182"/>
      <c r="GXE351" s="182"/>
      <c r="GXF351" s="182"/>
      <c r="GXG351" s="182"/>
      <c r="GXH351" s="182"/>
      <c r="GXI351" s="182"/>
      <c r="GXJ351" s="182"/>
      <c r="GXK351" s="182"/>
      <c r="GXL351" s="182"/>
      <c r="GXM351" s="182"/>
      <c r="GXN351" s="182"/>
      <c r="GXO351" s="182"/>
      <c r="GXP351" s="182"/>
      <c r="GXQ351" s="182"/>
      <c r="GXR351" s="182"/>
      <c r="GXS351" s="182"/>
      <c r="GXT351" s="182"/>
      <c r="GXU351" s="182"/>
      <c r="GXV351" s="182"/>
      <c r="GXW351" s="182"/>
      <c r="GXX351" s="182"/>
      <c r="GXY351" s="182"/>
      <c r="GXZ351" s="182"/>
      <c r="GYA351" s="182"/>
      <c r="GYB351" s="182"/>
      <c r="GYC351" s="182"/>
      <c r="GYD351" s="182"/>
      <c r="GYE351" s="182"/>
      <c r="GYF351" s="182"/>
      <c r="GYG351" s="182"/>
      <c r="GYH351" s="182"/>
      <c r="GYI351" s="182"/>
      <c r="GYJ351" s="182"/>
      <c r="GYK351" s="182"/>
      <c r="GYL351" s="182"/>
      <c r="GYM351" s="182"/>
      <c r="GYN351" s="182"/>
      <c r="GYO351" s="182"/>
      <c r="GYP351" s="182"/>
      <c r="GYQ351" s="182"/>
      <c r="GYR351" s="182"/>
      <c r="GYS351" s="182"/>
      <c r="GYT351" s="182"/>
      <c r="GYU351" s="182"/>
      <c r="GYV351" s="182"/>
      <c r="GYW351" s="182"/>
      <c r="GYX351" s="182"/>
      <c r="GYY351" s="182"/>
      <c r="GYZ351" s="182"/>
      <c r="GZA351" s="182"/>
      <c r="GZB351" s="182"/>
      <c r="GZC351" s="182"/>
      <c r="GZD351" s="182"/>
      <c r="GZE351" s="182"/>
      <c r="GZF351" s="182"/>
      <c r="GZG351" s="182"/>
      <c r="GZH351" s="182"/>
      <c r="GZI351" s="182"/>
      <c r="GZJ351" s="182"/>
      <c r="GZK351" s="182"/>
      <c r="GZL351" s="182"/>
      <c r="GZM351" s="182"/>
      <c r="GZN351" s="182"/>
      <c r="GZO351" s="182"/>
      <c r="GZP351" s="182"/>
      <c r="GZQ351" s="182"/>
      <c r="GZR351" s="182"/>
      <c r="GZS351" s="182"/>
      <c r="GZT351" s="182"/>
      <c r="GZU351" s="182"/>
      <c r="GZV351" s="182"/>
      <c r="GZW351" s="182"/>
      <c r="GZX351" s="182"/>
      <c r="GZY351" s="182"/>
      <c r="GZZ351" s="182"/>
      <c r="HAA351" s="182"/>
      <c r="HAB351" s="182"/>
      <c r="HAC351" s="182"/>
      <c r="HAD351" s="182"/>
      <c r="HAE351" s="182"/>
      <c r="HAF351" s="182"/>
      <c r="HAG351" s="182"/>
      <c r="HAH351" s="182"/>
      <c r="HAI351" s="182"/>
      <c r="HAJ351" s="182"/>
      <c r="HAK351" s="182"/>
      <c r="HAL351" s="182"/>
      <c r="HAM351" s="182"/>
      <c r="HAN351" s="182"/>
      <c r="HAO351" s="182"/>
      <c r="HAP351" s="182"/>
      <c r="HAQ351" s="182"/>
      <c r="HAR351" s="182"/>
      <c r="HAS351" s="182"/>
      <c r="HAT351" s="182"/>
      <c r="HAU351" s="182"/>
      <c r="HAV351" s="182"/>
      <c r="HAW351" s="182"/>
      <c r="HAX351" s="182"/>
      <c r="HAY351" s="182"/>
      <c r="HAZ351" s="182"/>
      <c r="HBA351" s="182"/>
      <c r="HBB351" s="182"/>
      <c r="HBC351" s="182"/>
      <c r="HBD351" s="182"/>
      <c r="HBE351" s="182"/>
      <c r="HBF351" s="182"/>
      <c r="HBG351" s="182"/>
      <c r="HBH351" s="182"/>
      <c r="HBI351" s="182"/>
      <c r="HBJ351" s="182"/>
      <c r="HBK351" s="182"/>
      <c r="HBL351" s="182"/>
      <c r="HBM351" s="182"/>
      <c r="HBN351" s="182"/>
      <c r="HBO351" s="182"/>
      <c r="HBP351" s="182"/>
      <c r="HBQ351" s="182"/>
      <c r="HBR351" s="182"/>
      <c r="HBS351" s="182"/>
      <c r="HBT351" s="182"/>
      <c r="HBU351" s="182"/>
      <c r="HBV351" s="182"/>
      <c r="HBW351" s="182"/>
      <c r="HBX351" s="182"/>
      <c r="HBY351" s="182"/>
      <c r="HBZ351" s="182"/>
      <c r="HCA351" s="182"/>
      <c r="HCB351" s="182"/>
      <c r="HCC351" s="182"/>
      <c r="HCD351" s="182"/>
      <c r="HCE351" s="182"/>
      <c r="HCF351" s="182"/>
      <c r="HCG351" s="182"/>
      <c r="HCH351" s="182"/>
      <c r="HCI351" s="182"/>
      <c r="HCJ351" s="182"/>
      <c r="HCK351" s="182"/>
      <c r="HCL351" s="182"/>
      <c r="HCM351" s="182"/>
      <c r="HCN351" s="182"/>
      <c r="HCO351" s="182"/>
      <c r="HCP351" s="182"/>
      <c r="HCQ351" s="182"/>
      <c r="HCR351" s="182"/>
      <c r="HCS351" s="182"/>
      <c r="HCT351" s="182"/>
      <c r="HCU351" s="182"/>
      <c r="HCV351" s="182"/>
      <c r="HCW351" s="182"/>
      <c r="HCX351" s="182"/>
      <c r="HCY351" s="182"/>
      <c r="HCZ351" s="182"/>
      <c r="HDA351" s="182"/>
      <c r="HDB351" s="182"/>
      <c r="HDC351" s="182"/>
      <c r="HDD351" s="182"/>
      <c r="HDE351" s="182"/>
      <c r="HDF351" s="182"/>
      <c r="HDG351" s="182"/>
      <c r="HDH351" s="182"/>
      <c r="HDI351" s="182"/>
      <c r="HDJ351" s="182"/>
      <c r="HDK351" s="182"/>
      <c r="HDL351" s="182"/>
      <c r="HDM351" s="182"/>
      <c r="HDN351" s="182"/>
      <c r="HDO351" s="182"/>
      <c r="HDP351" s="182"/>
      <c r="HDQ351" s="182"/>
      <c r="HDR351" s="182"/>
      <c r="HDS351" s="182"/>
      <c r="HDT351" s="182"/>
      <c r="HDU351" s="182"/>
      <c r="HDV351" s="182"/>
      <c r="HDW351" s="182"/>
      <c r="HDX351" s="182"/>
      <c r="HDY351" s="182"/>
      <c r="HDZ351" s="182"/>
      <c r="HEA351" s="182"/>
      <c r="HEB351" s="182"/>
      <c r="HEC351" s="182"/>
      <c r="HED351" s="182"/>
      <c r="HEE351" s="182"/>
      <c r="HEF351" s="182"/>
      <c r="HEG351" s="182"/>
      <c r="HEH351" s="182"/>
      <c r="HEI351" s="182"/>
      <c r="HEJ351" s="182"/>
      <c r="HEK351" s="182"/>
      <c r="HEL351" s="182"/>
      <c r="HEM351" s="182"/>
      <c r="HEN351" s="182"/>
      <c r="HEO351" s="182"/>
      <c r="HEP351" s="182"/>
      <c r="HEQ351" s="182"/>
      <c r="HER351" s="182"/>
      <c r="HES351" s="182"/>
      <c r="HET351" s="182"/>
      <c r="HEU351" s="182"/>
      <c r="HEV351" s="182"/>
      <c r="HEW351" s="182"/>
      <c r="HEX351" s="182"/>
      <c r="HEY351" s="182"/>
      <c r="HEZ351" s="182"/>
      <c r="HFA351" s="182"/>
      <c r="HFB351" s="182"/>
      <c r="HFC351" s="182"/>
      <c r="HFD351" s="182"/>
      <c r="HFE351" s="182"/>
      <c r="HFF351" s="182"/>
      <c r="HFG351" s="182"/>
      <c r="HFH351" s="182"/>
      <c r="HFI351" s="182"/>
      <c r="HFJ351" s="182"/>
      <c r="HFK351" s="182"/>
      <c r="HFL351" s="182"/>
      <c r="HFM351" s="182"/>
      <c r="HFN351" s="182"/>
      <c r="HFO351" s="182"/>
      <c r="HFP351" s="182"/>
      <c r="HFQ351" s="182"/>
      <c r="HFR351" s="182"/>
      <c r="HFS351" s="182"/>
      <c r="HFT351" s="182"/>
      <c r="HFU351" s="182"/>
      <c r="HFV351" s="182"/>
      <c r="HFW351" s="182"/>
      <c r="HFX351" s="182"/>
      <c r="HFY351" s="182"/>
      <c r="HFZ351" s="182"/>
      <c r="HGA351" s="182"/>
      <c r="HGB351" s="182"/>
      <c r="HGC351" s="182"/>
      <c r="HGD351" s="182"/>
      <c r="HGE351" s="182"/>
      <c r="HGF351" s="182"/>
      <c r="HGG351" s="182"/>
      <c r="HGH351" s="182"/>
      <c r="HGI351" s="182"/>
      <c r="HGJ351" s="182"/>
      <c r="HGK351" s="182"/>
      <c r="HGL351" s="182"/>
      <c r="HGM351" s="182"/>
      <c r="HGN351" s="182"/>
      <c r="HGO351" s="182"/>
      <c r="HGP351" s="182"/>
      <c r="HGQ351" s="182"/>
      <c r="HGR351" s="182"/>
      <c r="HGS351" s="182"/>
      <c r="HGT351" s="182"/>
      <c r="HGU351" s="182"/>
      <c r="HGV351" s="182"/>
      <c r="HGW351" s="182"/>
      <c r="HGX351" s="182"/>
      <c r="HGY351" s="182"/>
      <c r="HGZ351" s="182"/>
      <c r="HHA351" s="182"/>
      <c r="HHB351" s="182"/>
      <c r="HHC351" s="182"/>
      <c r="HHD351" s="182"/>
      <c r="HHE351" s="182"/>
      <c r="HHF351" s="182"/>
      <c r="HHG351" s="182"/>
      <c r="HHH351" s="182"/>
      <c r="HHI351" s="182"/>
      <c r="HHJ351" s="182"/>
      <c r="HHK351" s="182"/>
      <c r="HHL351" s="182"/>
      <c r="HHM351" s="182"/>
      <c r="HHN351" s="182"/>
      <c r="HHO351" s="182"/>
      <c r="HHP351" s="182"/>
      <c r="HHQ351" s="182"/>
      <c r="HHR351" s="182"/>
      <c r="HHS351" s="182"/>
      <c r="HHT351" s="182"/>
      <c r="HHU351" s="182"/>
      <c r="HHV351" s="182"/>
      <c r="HHW351" s="182"/>
      <c r="HHX351" s="182"/>
      <c r="HHY351" s="182"/>
      <c r="HHZ351" s="182"/>
      <c r="HIA351" s="182"/>
      <c r="HIB351" s="182"/>
      <c r="HIC351" s="182"/>
      <c r="HID351" s="182"/>
      <c r="HIE351" s="182"/>
      <c r="HIF351" s="182"/>
      <c r="HIG351" s="182"/>
      <c r="HIH351" s="182"/>
      <c r="HII351" s="182"/>
      <c r="HIJ351" s="182"/>
      <c r="HIK351" s="182"/>
      <c r="HIL351" s="182"/>
      <c r="HIM351" s="182"/>
      <c r="HIN351" s="182"/>
      <c r="HIO351" s="182"/>
      <c r="HIP351" s="182"/>
      <c r="HIQ351" s="182"/>
      <c r="HIR351" s="182"/>
      <c r="HIS351" s="182"/>
      <c r="HIT351" s="182"/>
      <c r="HIU351" s="182"/>
      <c r="HIV351" s="182"/>
      <c r="HIW351" s="182"/>
      <c r="HIX351" s="182"/>
      <c r="HIY351" s="182"/>
      <c r="HIZ351" s="182"/>
      <c r="HJA351" s="182"/>
      <c r="HJB351" s="182"/>
      <c r="HJC351" s="182"/>
      <c r="HJD351" s="182"/>
      <c r="HJE351" s="182"/>
      <c r="HJF351" s="182"/>
      <c r="HJG351" s="182"/>
      <c r="HJH351" s="182"/>
      <c r="HJI351" s="182"/>
      <c r="HJJ351" s="182"/>
      <c r="HJK351" s="182"/>
      <c r="HJL351" s="182"/>
      <c r="HJM351" s="182"/>
      <c r="HJN351" s="182"/>
      <c r="HJO351" s="182"/>
      <c r="HJP351" s="182"/>
      <c r="HJQ351" s="182"/>
      <c r="HJR351" s="182"/>
      <c r="HJS351" s="182"/>
      <c r="HJT351" s="182"/>
      <c r="HJU351" s="182"/>
      <c r="HJV351" s="182"/>
      <c r="HJW351" s="182"/>
      <c r="HJX351" s="182"/>
      <c r="HJY351" s="182"/>
      <c r="HJZ351" s="182"/>
      <c r="HKA351" s="182"/>
      <c r="HKB351" s="182"/>
      <c r="HKC351" s="182"/>
      <c r="HKD351" s="182"/>
      <c r="HKE351" s="182"/>
      <c r="HKF351" s="182"/>
      <c r="HKG351" s="182"/>
      <c r="HKH351" s="182"/>
      <c r="HKI351" s="182"/>
      <c r="HKJ351" s="182"/>
      <c r="HKK351" s="182"/>
      <c r="HKL351" s="182"/>
      <c r="HKM351" s="182"/>
      <c r="HKN351" s="182"/>
      <c r="HKO351" s="182"/>
      <c r="HKP351" s="182"/>
      <c r="HKQ351" s="182"/>
      <c r="HKR351" s="182"/>
      <c r="HKS351" s="182"/>
      <c r="HKT351" s="182"/>
      <c r="HKU351" s="182"/>
      <c r="HKV351" s="182"/>
      <c r="HKW351" s="182"/>
      <c r="HKX351" s="182"/>
      <c r="HKY351" s="182"/>
      <c r="HKZ351" s="182"/>
      <c r="HLA351" s="182"/>
      <c r="HLB351" s="182"/>
      <c r="HLC351" s="182"/>
      <c r="HLD351" s="182"/>
      <c r="HLE351" s="182"/>
      <c r="HLF351" s="182"/>
      <c r="HLG351" s="182"/>
      <c r="HLH351" s="182"/>
      <c r="HLI351" s="182"/>
      <c r="HLJ351" s="182"/>
      <c r="HLK351" s="182"/>
      <c r="HLL351" s="182"/>
      <c r="HLM351" s="182"/>
      <c r="HLN351" s="182"/>
      <c r="HLO351" s="182"/>
      <c r="HLP351" s="182"/>
      <c r="HLQ351" s="182"/>
      <c r="HLR351" s="182"/>
      <c r="HLS351" s="182"/>
      <c r="HLT351" s="182"/>
      <c r="HLU351" s="182"/>
      <c r="HLV351" s="182"/>
      <c r="HLW351" s="182"/>
      <c r="HLX351" s="182"/>
      <c r="HLY351" s="182"/>
      <c r="HLZ351" s="182"/>
      <c r="HMA351" s="182"/>
      <c r="HMB351" s="182"/>
      <c r="HMC351" s="182"/>
      <c r="HMD351" s="182"/>
      <c r="HME351" s="182"/>
      <c r="HMF351" s="182"/>
      <c r="HMG351" s="182"/>
      <c r="HMH351" s="182"/>
      <c r="HMI351" s="182"/>
      <c r="HMJ351" s="182"/>
      <c r="HMK351" s="182"/>
      <c r="HML351" s="182"/>
      <c r="HMM351" s="182"/>
      <c r="HMN351" s="182"/>
      <c r="HMO351" s="182"/>
      <c r="HMP351" s="182"/>
      <c r="HMQ351" s="182"/>
      <c r="HMR351" s="182"/>
      <c r="HMS351" s="182"/>
      <c r="HMT351" s="182"/>
      <c r="HMU351" s="182"/>
      <c r="HMV351" s="182"/>
      <c r="HMW351" s="182"/>
      <c r="HMX351" s="182"/>
      <c r="HMY351" s="182"/>
      <c r="HMZ351" s="182"/>
      <c r="HNA351" s="182"/>
      <c r="HNB351" s="182"/>
      <c r="HNC351" s="182"/>
      <c r="HND351" s="182"/>
      <c r="HNE351" s="182"/>
      <c r="HNF351" s="182"/>
      <c r="HNG351" s="182"/>
      <c r="HNH351" s="182"/>
      <c r="HNI351" s="182"/>
      <c r="HNJ351" s="182"/>
      <c r="HNK351" s="182"/>
      <c r="HNL351" s="182"/>
      <c r="HNM351" s="182"/>
      <c r="HNN351" s="182"/>
      <c r="HNO351" s="182"/>
      <c r="HNP351" s="182"/>
      <c r="HNQ351" s="182"/>
      <c r="HNR351" s="182"/>
      <c r="HNS351" s="182"/>
      <c r="HNT351" s="182"/>
      <c r="HNU351" s="182"/>
      <c r="HNV351" s="182"/>
      <c r="HNW351" s="182"/>
      <c r="HNX351" s="182"/>
      <c r="HNY351" s="182"/>
      <c r="HNZ351" s="182"/>
      <c r="HOA351" s="182"/>
      <c r="HOB351" s="182"/>
      <c r="HOC351" s="182"/>
      <c r="HOD351" s="182"/>
      <c r="HOE351" s="182"/>
      <c r="HOF351" s="182"/>
      <c r="HOG351" s="182"/>
      <c r="HOH351" s="182"/>
      <c r="HOI351" s="182"/>
      <c r="HOJ351" s="182"/>
      <c r="HOK351" s="182"/>
      <c r="HOL351" s="182"/>
      <c r="HOM351" s="182"/>
      <c r="HON351" s="182"/>
      <c r="HOO351" s="182"/>
      <c r="HOP351" s="182"/>
      <c r="HOQ351" s="182"/>
      <c r="HOR351" s="182"/>
      <c r="HOS351" s="182"/>
      <c r="HOT351" s="182"/>
      <c r="HOU351" s="182"/>
      <c r="HOV351" s="182"/>
      <c r="HOW351" s="182"/>
      <c r="HOX351" s="182"/>
      <c r="HOY351" s="182"/>
      <c r="HOZ351" s="182"/>
      <c r="HPA351" s="182"/>
      <c r="HPB351" s="182"/>
      <c r="HPC351" s="182"/>
      <c r="HPD351" s="182"/>
      <c r="HPE351" s="182"/>
      <c r="HPF351" s="182"/>
      <c r="HPG351" s="182"/>
      <c r="HPH351" s="182"/>
      <c r="HPI351" s="182"/>
      <c r="HPJ351" s="182"/>
      <c r="HPK351" s="182"/>
      <c r="HPL351" s="182"/>
      <c r="HPM351" s="182"/>
      <c r="HPN351" s="182"/>
      <c r="HPO351" s="182"/>
      <c r="HPP351" s="182"/>
      <c r="HPQ351" s="182"/>
      <c r="HPR351" s="182"/>
      <c r="HPS351" s="182"/>
      <c r="HPT351" s="182"/>
      <c r="HPU351" s="182"/>
      <c r="HPV351" s="182"/>
      <c r="HPW351" s="182"/>
      <c r="HPX351" s="182"/>
      <c r="HPY351" s="182"/>
      <c r="HPZ351" s="182"/>
      <c r="HQA351" s="182"/>
      <c r="HQB351" s="182"/>
      <c r="HQC351" s="182"/>
      <c r="HQD351" s="182"/>
      <c r="HQE351" s="182"/>
      <c r="HQF351" s="182"/>
      <c r="HQG351" s="182"/>
      <c r="HQH351" s="182"/>
      <c r="HQI351" s="182"/>
      <c r="HQJ351" s="182"/>
      <c r="HQK351" s="182"/>
      <c r="HQL351" s="182"/>
      <c r="HQM351" s="182"/>
      <c r="HQN351" s="182"/>
      <c r="HQO351" s="182"/>
      <c r="HQP351" s="182"/>
      <c r="HQQ351" s="182"/>
      <c r="HQR351" s="182"/>
      <c r="HQS351" s="182"/>
      <c r="HQT351" s="182"/>
      <c r="HQU351" s="182"/>
      <c r="HQV351" s="182"/>
      <c r="HQW351" s="182"/>
      <c r="HQX351" s="182"/>
      <c r="HQY351" s="182"/>
      <c r="HQZ351" s="182"/>
      <c r="HRA351" s="182"/>
      <c r="HRB351" s="182"/>
      <c r="HRC351" s="182"/>
      <c r="HRD351" s="182"/>
      <c r="HRE351" s="182"/>
      <c r="HRF351" s="182"/>
      <c r="HRG351" s="182"/>
      <c r="HRH351" s="182"/>
      <c r="HRI351" s="182"/>
      <c r="HRJ351" s="182"/>
      <c r="HRK351" s="182"/>
      <c r="HRL351" s="182"/>
      <c r="HRM351" s="182"/>
      <c r="HRN351" s="182"/>
      <c r="HRO351" s="182"/>
      <c r="HRP351" s="182"/>
      <c r="HRQ351" s="182"/>
      <c r="HRR351" s="182"/>
      <c r="HRS351" s="182"/>
      <c r="HRT351" s="182"/>
      <c r="HRU351" s="182"/>
      <c r="HRV351" s="182"/>
      <c r="HRW351" s="182"/>
      <c r="HRX351" s="182"/>
      <c r="HRY351" s="182"/>
      <c r="HRZ351" s="182"/>
      <c r="HSA351" s="182"/>
      <c r="HSB351" s="182"/>
      <c r="HSC351" s="182"/>
      <c r="HSD351" s="182"/>
      <c r="HSE351" s="182"/>
      <c r="HSF351" s="182"/>
      <c r="HSG351" s="182"/>
      <c r="HSH351" s="182"/>
      <c r="HSI351" s="182"/>
      <c r="HSJ351" s="182"/>
      <c r="HSK351" s="182"/>
      <c r="HSL351" s="182"/>
      <c r="HSM351" s="182"/>
      <c r="HSN351" s="182"/>
      <c r="HSO351" s="182"/>
      <c r="HSP351" s="182"/>
      <c r="HSQ351" s="182"/>
      <c r="HSR351" s="182"/>
      <c r="HSS351" s="182"/>
      <c r="HST351" s="182"/>
      <c r="HSU351" s="182"/>
      <c r="HSV351" s="182"/>
      <c r="HSW351" s="182"/>
      <c r="HSX351" s="182"/>
      <c r="HSY351" s="182"/>
      <c r="HSZ351" s="182"/>
      <c r="HTA351" s="182"/>
      <c r="HTB351" s="182"/>
      <c r="HTC351" s="182"/>
      <c r="HTD351" s="182"/>
      <c r="HTE351" s="182"/>
      <c r="HTF351" s="182"/>
      <c r="HTG351" s="182"/>
      <c r="HTH351" s="182"/>
      <c r="HTI351" s="182"/>
      <c r="HTJ351" s="182"/>
      <c r="HTK351" s="182"/>
      <c r="HTL351" s="182"/>
      <c r="HTM351" s="182"/>
      <c r="HTN351" s="182"/>
      <c r="HTO351" s="182"/>
      <c r="HTP351" s="182"/>
      <c r="HTQ351" s="182"/>
      <c r="HTR351" s="182"/>
      <c r="HTS351" s="182"/>
      <c r="HTT351" s="182"/>
      <c r="HTU351" s="182"/>
      <c r="HTV351" s="182"/>
      <c r="HTW351" s="182"/>
      <c r="HTX351" s="182"/>
      <c r="HTY351" s="182"/>
      <c r="HTZ351" s="182"/>
      <c r="HUA351" s="182"/>
      <c r="HUB351" s="182"/>
      <c r="HUC351" s="182"/>
      <c r="HUD351" s="182"/>
      <c r="HUE351" s="182"/>
      <c r="HUF351" s="182"/>
      <c r="HUG351" s="182"/>
      <c r="HUH351" s="182"/>
      <c r="HUI351" s="182"/>
      <c r="HUJ351" s="182"/>
      <c r="HUK351" s="182"/>
      <c r="HUL351" s="182"/>
      <c r="HUM351" s="182"/>
      <c r="HUN351" s="182"/>
      <c r="HUO351" s="182"/>
      <c r="HUP351" s="182"/>
      <c r="HUQ351" s="182"/>
      <c r="HUR351" s="182"/>
      <c r="HUS351" s="182"/>
      <c r="HUT351" s="182"/>
      <c r="HUU351" s="182"/>
      <c r="HUV351" s="182"/>
      <c r="HUW351" s="182"/>
      <c r="HUX351" s="182"/>
      <c r="HUY351" s="182"/>
      <c r="HUZ351" s="182"/>
      <c r="HVA351" s="182"/>
      <c r="HVB351" s="182"/>
      <c r="HVC351" s="182"/>
      <c r="HVD351" s="182"/>
      <c r="HVE351" s="182"/>
      <c r="HVF351" s="182"/>
      <c r="HVG351" s="182"/>
      <c r="HVH351" s="182"/>
      <c r="HVI351" s="182"/>
      <c r="HVJ351" s="182"/>
      <c r="HVK351" s="182"/>
      <c r="HVL351" s="182"/>
      <c r="HVM351" s="182"/>
      <c r="HVN351" s="182"/>
      <c r="HVO351" s="182"/>
      <c r="HVP351" s="182"/>
      <c r="HVQ351" s="182"/>
      <c r="HVR351" s="182"/>
      <c r="HVS351" s="182"/>
      <c r="HVT351" s="182"/>
      <c r="HVU351" s="182"/>
      <c r="HVV351" s="182"/>
      <c r="HVW351" s="182"/>
      <c r="HVX351" s="182"/>
      <c r="HVY351" s="182"/>
      <c r="HVZ351" s="182"/>
      <c r="HWA351" s="182"/>
      <c r="HWB351" s="182"/>
      <c r="HWC351" s="182"/>
      <c r="HWD351" s="182"/>
      <c r="HWE351" s="182"/>
      <c r="HWF351" s="182"/>
      <c r="HWG351" s="182"/>
      <c r="HWH351" s="182"/>
      <c r="HWI351" s="182"/>
      <c r="HWJ351" s="182"/>
      <c r="HWK351" s="182"/>
      <c r="HWL351" s="182"/>
      <c r="HWM351" s="182"/>
      <c r="HWN351" s="182"/>
      <c r="HWO351" s="182"/>
      <c r="HWP351" s="182"/>
      <c r="HWQ351" s="182"/>
      <c r="HWR351" s="182"/>
      <c r="HWS351" s="182"/>
      <c r="HWT351" s="182"/>
      <c r="HWU351" s="182"/>
      <c r="HWV351" s="182"/>
      <c r="HWW351" s="182"/>
      <c r="HWX351" s="182"/>
      <c r="HWY351" s="182"/>
      <c r="HWZ351" s="182"/>
      <c r="HXA351" s="182"/>
      <c r="HXB351" s="182"/>
      <c r="HXC351" s="182"/>
      <c r="HXD351" s="182"/>
      <c r="HXE351" s="182"/>
      <c r="HXF351" s="182"/>
      <c r="HXG351" s="182"/>
      <c r="HXH351" s="182"/>
      <c r="HXI351" s="182"/>
      <c r="HXJ351" s="182"/>
      <c r="HXK351" s="182"/>
      <c r="HXL351" s="182"/>
      <c r="HXM351" s="182"/>
      <c r="HXN351" s="182"/>
      <c r="HXO351" s="182"/>
      <c r="HXP351" s="182"/>
      <c r="HXQ351" s="182"/>
      <c r="HXR351" s="182"/>
      <c r="HXS351" s="182"/>
      <c r="HXT351" s="182"/>
      <c r="HXU351" s="182"/>
      <c r="HXV351" s="182"/>
      <c r="HXW351" s="182"/>
      <c r="HXX351" s="182"/>
      <c r="HXY351" s="182"/>
      <c r="HXZ351" s="182"/>
      <c r="HYA351" s="182"/>
      <c r="HYB351" s="182"/>
      <c r="HYC351" s="182"/>
      <c r="HYD351" s="182"/>
      <c r="HYE351" s="182"/>
      <c r="HYF351" s="182"/>
      <c r="HYG351" s="182"/>
      <c r="HYH351" s="182"/>
      <c r="HYI351" s="182"/>
      <c r="HYJ351" s="182"/>
      <c r="HYK351" s="182"/>
      <c r="HYL351" s="182"/>
      <c r="HYM351" s="182"/>
      <c r="HYN351" s="182"/>
      <c r="HYO351" s="182"/>
      <c r="HYP351" s="182"/>
      <c r="HYQ351" s="182"/>
      <c r="HYR351" s="182"/>
      <c r="HYS351" s="182"/>
      <c r="HYT351" s="182"/>
      <c r="HYU351" s="182"/>
      <c r="HYV351" s="182"/>
      <c r="HYW351" s="182"/>
      <c r="HYX351" s="182"/>
      <c r="HYY351" s="182"/>
      <c r="HYZ351" s="182"/>
      <c r="HZA351" s="182"/>
      <c r="HZB351" s="182"/>
      <c r="HZC351" s="182"/>
      <c r="HZD351" s="182"/>
      <c r="HZE351" s="182"/>
      <c r="HZF351" s="182"/>
      <c r="HZG351" s="182"/>
      <c r="HZH351" s="182"/>
      <c r="HZI351" s="182"/>
      <c r="HZJ351" s="182"/>
      <c r="HZK351" s="182"/>
      <c r="HZL351" s="182"/>
      <c r="HZM351" s="182"/>
      <c r="HZN351" s="182"/>
      <c r="HZO351" s="182"/>
      <c r="HZP351" s="182"/>
      <c r="HZQ351" s="182"/>
      <c r="HZR351" s="182"/>
      <c r="HZS351" s="182"/>
      <c r="HZT351" s="182"/>
      <c r="HZU351" s="182"/>
      <c r="HZV351" s="182"/>
      <c r="HZW351" s="182"/>
      <c r="HZX351" s="182"/>
      <c r="HZY351" s="182"/>
      <c r="HZZ351" s="182"/>
      <c r="IAA351" s="182"/>
      <c r="IAB351" s="182"/>
      <c r="IAC351" s="182"/>
      <c r="IAD351" s="182"/>
      <c r="IAE351" s="182"/>
      <c r="IAF351" s="182"/>
      <c r="IAG351" s="182"/>
      <c r="IAH351" s="182"/>
      <c r="IAI351" s="182"/>
      <c r="IAJ351" s="182"/>
      <c r="IAK351" s="182"/>
      <c r="IAL351" s="182"/>
      <c r="IAM351" s="182"/>
      <c r="IAN351" s="182"/>
      <c r="IAO351" s="182"/>
      <c r="IAP351" s="182"/>
      <c r="IAQ351" s="182"/>
      <c r="IAR351" s="182"/>
      <c r="IAS351" s="182"/>
      <c r="IAT351" s="182"/>
      <c r="IAU351" s="182"/>
      <c r="IAV351" s="182"/>
      <c r="IAW351" s="182"/>
      <c r="IAX351" s="182"/>
      <c r="IAY351" s="182"/>
      <c r="IAZ351" s="182"/>
      <c r="IBA351" s="182"/>
      <c r="IBB351" s="182"/>
      <c r="IBC351" s="182"/>
      <c r="IBD351" s="182"/>
      <c r="IBE351" s="182"/>
      <c r="IBF351" s="182"/>
      <c r="IBG351" s="182"/>
      <c r="IBH351" s="182"/>
      <c r="IBI351" s="182"/>
      <c r="IBJ351" s="182"/>
      <c r="IBK351" s="182"/>
      <c r="IBL351" s="182"/>
      <c r="IBM351" s="182"/>
      <c r="IBN351" s="182"/>
      <c r="IBO351" s="182"/>
      <c r="IBP351" s="182"/>
      <c r="IBQ351" s="182"/>
      <c r="IBR351" s="182"/>
      <c r="IBS351" s="182"/>
      <c r="IBT351" s="182"/>
      <c r="IBU351" s="182"/>
      <c r="IBV351" s="182"/>
      <c r="IBW351" s="182"/>
      <c r="IBX351" s="182"/>
      <c r="IBY351" s="182"/>
      <c r="IBZ351" s="182"/>
      <c r="ICA351" s="182"/>
      <c r="ICB351" s="182"/>
      <c r="ICC351" s="182"/>
      <c r="ICD351" s="182"/>
      <c r="ICE351" s="182"/>
      <c r="ICF351" s="182"/>
      <c r="ICG351" s="182"/>
      <c r="ICH351" s="182"/>
      <c r="ICI351" s="182"/>
      <c r="ICJ351" s="182"/>
      <c r="ICK351" s="182"/>
      <c r="ICL351" s="182"/>
      <c r="ICM351" s="182"/>
      <c r="ICN351" s="182"/>
      <c r="ICO351" s="182"/>
      <c r="ICP351" s="182"/>
      <c r="ICQ351" s="182"/>
      <c r="ICR351" s="182"/>
      <c r="ICS351" s="182"/>
      <c r="ICT351" s="182"/>
      <c r="ICU351" s="182"/>
      <c r="ICV351" s="182"/>
      <c r="ICW351" s="182"/>
      <c r="ICX351" s="182"/>
      <c r="ICY351" s="182"/>
      <c r="ICZ351" s="182"/>
      <c r="IDA351" s="182"/>
      <c r="IDB351" s="182"/>
      <c r="IDC351" s="182"/>
      <c r="IDD351" s="182"/>
      <c r="IDE351" s="182"/>
      <c r="IDF351" s="182"/>
      <c r="IDG351" s="182"/>
      <c r="IDH351" s="182"/>
      <c r="IDI351" s="182"/>
      <c r="IDJ351" s="182"/>
      <c r="IDK351" s="182"/>
      <c r="IDL351" s="182"/>
      <c r="IDM351" s="182"/>
      <c r="IDN351" s="182"/>
      <c r="IDO351" s="182"/>
      <c r="IDP351" s="182"/>
      <c r="IDQ351" s="182"/>
      <c r="IDR351" s="182"/>
      <c r="IDS351" s="182"/>
      <c r="IDT351" s="182"/>
      <c r="IDU351" s="182"/>
      <c r="IDV351" s="182"/>
      <c r="IDW351" s="182"/>
      <c r="IDX351" s="182"/>
      <c r="IDY351" s="182"/>
      <c r="IDZ351" s="182"/>
      <c r="IEA351" s="182"/>
      <c r="IEB351" s="182"/>
      <c r="IEC351" s="182"/>
      <c r="IED351" s="182"/>
      <c r="IEE351" s="182"/>
      <c r="IEF351" s="182"/>
      <c r="IEG351" s="182"/>
      <c r="IEH351" s="182"/>
      <c r="IEI351" s="182"/>
      <c r="IEJ351" s="182"/>
      <c r="IEK351" s="182"/>
      <c r="IEL351" s="182"/>
      <c r="IEM351" s="182"/>
      <c r="IEN351" s="182"/>
      <c r="IEO351" s="182"/>
      <c r="IEP351" s="182"/>
      <c r="IEQ351" s="182"/>
      <c r="IER351" s="182"/>
      <c r="IES351" s="182"/>
      <c r="IET351" s="182"/>
      <c r="IEU351" s="182"/>
      <c r="IEV351" s="182"/>
      <c r="IEW351" s="182"/>
      <c r="IEX351" s="182"/>
      <c r="IEY351" s="182"/>
      <c r="IEZ351" s="182"/>
      <c r="IFA351" s="182"/>
      <c r="IFB351" s="182"/>
      <c r="IFC351" s="182"/>
      <c r="IFD351" s="182"/>
      <c r="IFE351" s="182"/>
      <c r="IFF351" s="182"/>
      <c r="IFG351" s="182"/>
      <c r="IFH351" s="182"/>
      <c r="IFI351" s="182"/>
      <c r="IFJ351" s="182"/>
      <c r="IFK351" s="182"/>
      <c r="IFL351" s="182"/>
      <c r="IFM351" s="182"/>
      <c r="IFN351" s="182"/>
      <c r="IFO351" s="182"/>
      <c r="IFP351" s="182"/>
      <c r="IFQ351" s="182"/>
      <c r="IFR351" s="182"/>
      <c r="IFS351" s="182"/>
      <c r="IFT351" s="182"/>
      <c r="IFU351" s="182"/>
      <c r="IFV351" s="182"/>
      <c r="IFW351" s="182"/>
      <c r="IFX351" s="182"/>
      <c r="IFY351" s="182"/>
      <c r="IFZ351" s="182"/>
      <c r="IGA351" s="182"/>
      <c r="IGB351" s="182"/>
      <c r="IGC351" s="182"/>
      <c r="IGD351" s="182"/>
      <c r="IGE351" s="182"/>
      <c r="IGF351" s="182"/>
      <c r="IGG351" s="182"/>
      <c r="IGH351" s="182"/>
      <c r="IGI351" s="182"/>
      <c r="IGJ351" s="182"/>
      <c r="IGK351" s="182"/>
      <c r="IGL351" s="182"/>
      <c r="IGM351" s="182"/>
      <c r="IGN351" s="182"/>
      <c r="IGO351" s="182"/>
      <c r="IGP351" s="182"/>
      <c r="IGQ351" s="182"/>
      <c r="IGR351" s="182"/>
      <c r="IGS351" s="182"/>
      <c r="IGT351" s="182"/>
      <c r="IGU351" s="182"/>
      <c r="IGV351" s="182"/>
      <c r="IGW351" s="182"/>
      <c r="IGX351" s="182"/>
      <c r="IGY351" s="182"/>
      <c r="IGZ351" s="182"/>
      <c r="IHA351" s="182"/>
      <c r="IHB351" s="182"/>
      <c r="IHC351" s="182"/>
      <c r="IHD351" s="182"/>
      <c r="IHE351" s="182"/>
      <c r="IHF351" s="182"/>
      <c r="IHG351" s="182"/>
      <c r="IHH351" s="182"/>
      <c r="IHI351" s="182"/>
      <c r="IHJ351" s="182"/>
      <c r="IHK351" s="182"/>
      <c r="IHL351" s="182"/>
      <c r="IHM351" s="182"/>
      <c r="IHN351" s="182"/>
      <c r="IHO351" s="182"/>
      <c r="IHP351" s="182"/>
      <c r="IHQ351" s="182"/>
      <c r="IHR351" s="182"/>
      <c r="IHS351" s="182"/>
      <c r="IHT351" s="182"/>
      <c r="IHU351" s="182"/>
      <c r="IHV351" s="182"/>
      <c r="IHW351" s="182"/>
      <c r="IHX351" s="182"/>
      <c r="IHY351" s="182"/>
      <c r="IHZ351" s="182"/>
      <c r="IIA351" s="182"/>
      <c r="IIB351" s="182"/>
      <c r="IIC351" s="182"/>
      <c r="IID351" s="182"/>
      <c r="IIE351" s="182"/>
      <c r="IIF351" s="182"/>
      <c r="IIG351" s="182"/>
      <c r="IIH351" s="182"/>
      <c r="III351" s="182"/>
      <c r="IIJ351" s="182"/>
      <c r="IIK351" s="182"/>
      <c r="IIL351" s="182"/>
      <c r="IIM351" s="182"/>
      <c r="IIN351" s="182"/>
      <c r="IIO351" s="182"/>
      <c r="IIP351" s="182"/>
      <c r="IIQ351" s="182"/>
      <c r="IIR351" s="182"/>
      <c r="IIS351" s="182"/>
      <c r="IIT351" s="182"/>
      <c r="IIU351" s="182"/>
      <c r="IIV351" s="182"/>
      <c r="IIW351" s="182"/>
      <c r="IIX351" s="182"/>
      <c r="IIY351" s="182"/>
      <c r="IIZ351" s="182"/>
      <c r="IJA351" s="182"/>
      <c r="IJB351" s="182"/>
      <c r="IJC351" s="182"/>
      <c r="IJD351" s="182"/>
      <c r="IJE351" s="182"/>
      <c r="IJF351" s="182"/>
      <c r="IJG351" s="182"/>
      <c r="IJH351" s="182"/>
      <c r="IJI351" s="182"/>
      <c r="IJJ351" s="182"/>
      <c r="IJK351" s="182"/>
      <c r="IJL351" s="182"/>
      <c r="IJM351" s="182"/>
      <c r="IJN351" s="182"/>
      <c r="IJO351" s="182"/>
      <c r="IJP351" s="182"/>
      <c r="IJQ351" s="182"/>
      <c r="IJR351" s="182"/>
      <c r="IJS351" s="182"/>
      <c r="IJT351" s="182"/>
      <c r="IJU351" s="182"/>
      <c r="IJV351" s="182"/>
      <c r="IJW351" s="182"/>
      <c r="IJX351" s="182"/>
      <c r="IJY351" s="182"/>
      <c r="IJZ351" s="182"/>
      <c r="IKA351" s="182"/>
      <c r="IKB351" s="182"/>
      <c r="IKC351" s="182"/>
      <c r="IKD351" s="182"/>
      <c r="IKE351" s="182"/>
      <c r="IKF351" s="182"/>
      <c r="IKG351" s="182"/>
      <c r="IKH351" s="182"/>
      <c r="IKI351" s="182"/>
      <c r="IKJ351" s="182"/>
      <c r="IKK351" s="182"/>
      <c r="IKL351" s="182"/>
      <c r="IKM351" s="182"/>
      <c r="IKN351" s="182"/>
      <c r="IKO351" s="182"/>
      <c r="IKP351" s="182"/>
      <c r="IKQ351" s="182"/>
      <c r="IKR351" s="182"/>
      <c r="IKS351" s="182"/>
      <c r="IKT351" s="182"/>
      <c r="IKU351" s="182"/>
      <c r="IKV351" s="182"/>
      <c r="IKW351" s="182"/>
      <c r="IKX351" s="182"/>
      <c r="IKY351" s="182"/>
      <c r="IKZ351" s="182"/>
      <c r="ILA351" s="182"/>
      <c r="ILB351" s="182"/>
      <c r="ILC351" s="182"/>
      <c r="ILD351" s="182"/>
      <c r="ILE351" s="182"/>
      <c r="ILF351" s="182"/>
      <c r="ILG351" s="182"/>
      <c r="ILH351" s="182"/>
      <c r="ILI351" s="182"/>
      <c r="ILJ351" s="182"/>
      <c r="ILK351" s="182"/>
      <c r="ILL351" s="182"/>
      <c r="ILM351" s="182"/>
      <c r="ILN351" s="182"/>
      <c r="ILO351" s="182"/>
      <c r="ILP351" s="182"/>
      <c r="ILQ351" s="182"/>
      <c r="ILR351" s="182"/>
      <c r="ILS351" s="182"/>
      <c r="ILT351" s="182"/>
      <c r="ILU351" s="182"/>
      <c r="ILV351" s="182"/>
      <c r="ILW351" s="182"/>
      <c r="ILX351" s="182"/>
      <c r="ILY351" s="182"/>
      <c r="ILZ351" s="182"/>
      <c r="IMA351" s="182"/>
      <c r="IMB351" s="182"/>
      <c r="IMC351" s="182"/>
      <c r="IMD351" s="182"/>
      <c r="IME351" s="182"/>
      <c r="IMF351" s="182"/>
      <c r="IMG351" s="182"/>
      <c r="IMH351" s="182"/>
      <c r="IMI351" s="182"/>
      <c r="IMJ351" s="182"/>
      <c r="IMK351" s="182"/>
      <c r="IML351" s="182"/>
      <c r="IMM351" s="182"/>
      <c r="IMN351" s="182"/>
      <c r="IMO351" s="182"/>
      <c r="IMP351" s="182"/>
      <c r="IMQ351" s="182"/>
      <c r="IMR351" s="182"/>
      <c r="IMS351" s="182"/>
      <c r="IMT351" s="182"/>
      <c r="IMU351" s="182"/>
      <c r="IMV351" s="182"/>
      <c r="IMW351" s="182"/>
      <c r="IMX351" s="182"/>
      <c r="IMY351" s="182"/>
      <c r="IMZ351" s="182"/>
      <c r="INA351" s="182"/>
      <c r="INB351" s="182"/>
      <c r="INC351" s="182"/>
      <c r="IND351" s="182"/>
      <c r="INE351" s="182"/>
      <c r="INF351" s="182"/>
      <c r="ING351" s="182"/>
      <c r="INH351" s="182"/>
      <c r="INI351" s="182"/>
      <c r="INJ351" s="182"/>
      <c r="INK351" s="182"/>
      <c r="INL351" s="182"/>
      <c r="INM351" s="182"/>
      <c r="INN351" s="182"/>
      <c r="INO351" s="182"/>
      <c r="INP351" s="182"/>
      <c r="INQ351" s="182"/>
      <c r="INR351" s="182"/>
      <c r="INS351" s="182"/>
      <c r="INT351" s="182"/>
      <c r="INU351" s="182"/>
      <c r="INV351" s="182"/>
      <c r="INW351" s="182"/>
      <c r="INX351" s="182"/>
      <c r="INY351" s="182"/>
      <c r="INZ351" s="182"/>
      <c r="IOA351" s="182"/>
      <c r="IOB351" s="182"/>
      <c r="IOC351" s="182"/>
      <c r="IOD351" s="182"/>
      <c r="IOE351" s="182"/>
      <c r="IOF351" s="182"/>
      <c r="IOG351" s="182"/>
      <c r="IOH351" s="182"/>
      <c r="IOI351" s="182"/>
      <c r="IOJ351" s="182"/>
      <c r="IOK351" s="182"/>
      <c r="IOL351" s="182"/>
      <c r="IOM351" s="182"/>
      <c r="ION351" s="182"/>
      <c r="IOO351" s="182"/>
      <c r="IOP351" s="182"/>
      <c r="IOQ351" s="182"/>
      <c r="IOR351" s="182"/>
      <c r="IOS351" s="182"/>
      <c r="IOT351" s="182"/>
      <c r="IOU351" s="182"/>
      <c r="IOV351" s="182"/>
      <c r="IOW351" s="182"/>
      <c r="IOX351" s="182"/>
      <c r="IOY351" s="182"/>
      <c r="IOZ351" s="182"/>
      <c r="IPA351" s="182"/>
      <c r="IPB351" s="182"/>
      <c r="IPC351" s="182"/>
      <c r="IPD351" s="182"/>
      <c r="IPE351" s="182"/>
      <c r="IPF351" s="182"/>
      <c r="IPG351" s="182"/>
      <c r="IPH351" s="182"/>
      <c r="IPI351" s="182"/>
      <c r="IPJ351" s="182"/>
      <c r="IPK351" s="182"/>
      <c r="IPL351" s="182"/>
      <c r="IPM351" s="182"/>
      <c r="IPN351" s="182"/>
      <c r="IPO351" s="182"/>
      <c r="IPP351" s="182"/>
      <c r="IPQ351" s="182"/>
      <c r="IPR351" s="182"/>
      <c r="IPS351" s="182"/>
      <c r="IPT351" s="182"/>
      <c r="IPU351" s="182"/>
      <c r="IPV351" s="182"/>
      <c r="IPW351" s="182"/>
      <c r="IPX351" s="182"/>
      <c r="IPY351" s="182"/>
      <c r="IPZ351" s="182"/>
      <c r="IQA351" s="182"/>
      <c r="IQB351" s="182"/>
      <c r="IQC351" s="182"/>
      <c r="IQD351" s="182"/>
      <c r="IQE351" s="182"/>
      <c r="IQF351" s="182"/>
      <c r="IQG351" s="182"/>
      <c r="IQH351" s="182"/>
      <c r="IQI351" s="182"/>
      <c r="IQJ351" s="182"/>
      <c r="IQK351" s="182"/>
      <c r="IQL351" s="182"/>
      <c r="IQM351" s="182"/>
      <c r="IQN351" s="182"/>
      <c r="IQO351" s="182"/>
      <c r="IQP351" s="182"/>
      <c r="IQQ351" s="182"/>
      <c r="IQR351" s="182"/>
      <c r="IQS351" s="182"/>
      <c r="IQT351" s="182"/>
      <c r="IQU351" s="182"/>
      <c r="IQV351" s="182"/>
      <c r="IQW351" s="182"/>
      <c r="IQX351" s="182"/>
      <c r="IQY351" s="182"/>
      <c r="IQZ351" s="182"/>
      <c r="IRA351" s="182"/>
      <c r="IRB351" s="182"/>
      <c r="IRC351" s="182"/>
      <c r="IRD351" s="182"/>
      <c r="IRE351" s="182"/>
      <c r="IRF351" s="182"/>
      <c r="IRG351" s="182"/>
      <c r="IRH351" s="182"/>
      <c r="IRI351" s="182"/>
      <c r="IRJ351" s="182"/>
      <c r="IRK351" s="182"/>
      <c r="IRL351" s="182"/>
      <c r="IRM351" s="182"/>
      <c r="IRN351" s="182"/>
      <c r="IRO351" s="182"/>
      <c r="IRP351" s="182"/>
      <c r="IRQ351" s="182"/>
      <c r="IRR351" s="182"/>
      <c r="IRS351" s="182"/>
      <c r="IRT351" s="182"/>
      <c r="IRU351" s="182"/>
      <c r="IRV351" s="182"/>
      <c r="IRW351" s="182"/>
      <c r="IRX351" s="182"/>
      <c r="IRY351" s="182"/>
      <c r="IRZ351" s="182"/>
      <c r="ISA351" s="182"/>
      <c r="ISB351" s="182"/>
      <c r="ISC351" s="182"/>
      <c r="ISD351" s="182"/>
      <c r="ISE351" s="182"/>
      <c r="ISF351" s="182"/>
      <c r="ISG351" s="182"/>
      <c r="ISH351" s="182"/>
      <c r="ISI351" s="182"/>
      <c r="ISJ351" s="182"/>
      <c r="ISK351" s="182"/>
      <c r="ISL351" s="182"/>
      <c r="ISM351" s="182"/>
      <c r="ISN351" s="182"/>
      <c r="ISO351" s="182"/>
      <c r="ISP351" s="182"/>
      <c r="ISQ351" s="182"/>
      <c r="ISR351" s="182"/>
      <c r="ISS351" s="182"/>
      <c r="IST351" s="182"/>
      <c r="ISU351" s="182"/>
      <c r="ISV351" s="182"/>
      <c r="ISW351" s="182"/>
      <c r="ISX351" s="182"/>
      <c r="ISY351" s="182"/>
      <c r="ISZ351" s="182"/>
      <c r="ITA351" s="182"/>
      <c r="ITB351" s="182"/>
      <c r="ITC351" s="182"/>
      <c r="ITD351" s="182"/>
      <c r="ITE351" s="182"/>
      <c r="ITF351" s="182"/>
      <c r="ITG351" s="182"/>
      <c r="ITH351" s="182"/>
      <c r="ITI351" s="182"/>
      <c r="ITJ351" s="182"/>
      <c r="ITK351" s="182"/>
      <c r="ITL351" s="182"/>
      <c r="ITM351" s="182"/>
      <c r="ITN351" s="182"/>
      <c r="ITO351" s="182"/>
      <c r="ITP351" s="182"/>
      <c r="ITQ351" s="182"/>
      <c r="ITR351" s="182"/>
      <c r="ITS351" s="182"/>
      <c r="ITT351" s="182"/>
      <c r="ITU351" s="182"/>
      <c r="ITV351" s="182"/>
      <c r="ITW351" s="182"/>
      <c r="ITX351" s="182"/>
      <c r="ITY351" s="182"/>
      <c r="ITZ351" s="182"/>
      <c r="IUA351" s="182"/>
      <c r="IUB351" s="182"/>
      <c r="IUC351" s="182"/>
      <c r="IUD351" s="182"/>
      <c r="IUE351" s="182"/>
      <c r="IUF351" s="182"/>
      <c r="IUG351" s="182"/>
      <c r="IUH351" s="182"/>
      <c r="IUI351" s="182"/>
      <c r="IUJ351" s="182"/>
      <c r="IUK351" s="182"/>
      <c r="IUL351" s="182"/>
      <c r="IUM351" s="182"/>
      <c r="IUN351" s="182"/>
      <c r="IUO351" s="182"/>
      <c r="IUP351" s="182"/>
      <c r="IUQ351" s="182"/>
      <c r="IUR351" s="182"/>
      <c r="IUS351" s="182"/>
      <c r="IUT351" s="182"/>
      <c r="IUU351" s="182"/>
      <c r="IUV351" s="182"/>
      <c r="IUW351" s="182"/>
      <c r="IUX351" s="182"/>
      <c r="IUY351" s="182"/>
      <c r="IUZ351" s="182"/>
      <c r="IVA351" s="182"/>
      <c r="IVB351" s="182"/>
      <c r="IVC351" s="182"/>
      <c r="IVD351" s="182"/>
      <c r="IVE351" s="182"/>
      <c r="IVF351" s="182"/>
      <c r="IVG351" s="182"/>
      <c r="IVH351" s="182"/>
      <c r="IVI351" s="182"/>
      <c r="IVJ351" s="182"/>
      <c r="IVK351" s="182"/>
      <c r="IVL351" s="182"/>
      <c r="IVM351" s="182"/>
      <c r="IVN351" s="182"/>
      <c r="IVO351" s="182"/>
      <c r="IVP351" s="182"/>
      <c r="IVQ351" s="182"/>
      <c r="IVR351" s="182"/>
      <c r="IVS351" s="182"/>
      <c r="IVT351" s="182"/>
      <c r="IVU351" s="182"/>
      <c r="IVV351" s="182"/>
      <c r="IVW351" s="182"/>
      <c r="IVX351" s="182"/>
      <c r="IVY351" s="182"/>
      <c r="IVZ351" s="182"/>
      <c r="IWA351" s="182"/>
      <c r="IWB351" s="182"/>
      <c r="IWC351" s="182"/>
      <c r="IWD351" s="182"/>
      <c r="IWE351" s="182"/>
      <c r="IWF351" s="182"/>
      <c r="IWG351" s="182"/>
      <c r="IWH351" s="182"/>
      <c r="IWI351" s="182"/>
      <c r="IWJ351" s="182"/>
      <c r="IWK351" s="182"/>
      <c r="IWL351" s="182"/>
      <c r="IWM351" s="182"/>
      <c r="IWN351" s="182"/>
      <c r="IWO351" s="182"/>
      <c r="IWP351" s="182"/>
      <c r="IWQ351" s="182"/>
      <c r="IWR351" s="182"/>
      <c r="IWS351" s="182"/>
      <c r="IWT351" s="182"/>
      <c r="IWU351" s="182"/>
      <c r="IWV351" s="182"/>
      <c r="IWW351" s="182"/>
      <c r="IWX351" s="182"/>
      <c r="IWY351" s="182"/>
      <c r="IWZ351" s="182"/>
      <c r="IXA351" s="182"/>
      <c r="IXB351" s="182"/>
      <c r="IXC351" s="182"/>
      <c r="IXD351" s="182"/>
      <c r="IXE351" s="182"/>
      <c r="IXF351" s="182"/>
      <c r="IXG351" s="182"/>
      <c r="IXH351" s="182"/>
      <c r="IXI351" s="182"/>
      <c r="IXJ351" s="182"/>
      <c r="IXK351" s="182"/>
      <c r="IXL351" s="182"/>
      <c r="IXM351" s="182"/>
      <c r="IXN351" s="182"/>
      <c r="IXO351" s="182"/>
      <c r="IXP351" s="182"/>
      <c r="IXQ351" s="182"/>
      <c r="IXR351" s="182"/>
      <c r="IXS351" s="182"/>
      <c r="IXT351" s="182"/>
      <c r="IXU351" s="182"/>
      <c r="IXV351" s="182"/>
      <c r="IXW351" s="182"/>
      <c r="IXX351" s="182"/>
      <c r="IXY351" s="182"/>
      <c r="IXZ351" s="182"/>
      <c r="IYA351" s="182"/>
      <c r="IYB351" s="182"/>
      <c r="IYC351" s="182"/>
      <c r="IYD351" s="182"/>
      <c r="IYE351" s="182"/>
      <c r="IYF351" s="182"/>
      <c r="IYG351" s="182"/>
      <c r="IYH351" s="182"/>
      <c r="IYI351" s="182"/>
      <c r="IYJ351" s="182"/>
      <c r="IYK351" s="182"/>
      <c r="IYL351" s="182"/>
      <c r="IYM351" s="182"/>
      <c r="IYN351" s="182"/>
      <c r="IYO351" s="182"/>
      <c r="IYP351" s="182"/>
      <c r="IYQ351" s="182"/>
      <c r="IYR351" s="182"/>
      <c r="IYS351" s="182"/>
      <c r="IYT351" s="182"/>
      <c r="IYU351" s="182"/>
      <c r="IYV351" s="182"/>
      <c r="IYW351" s="182"/>
      <c r="IYX351" s="182"/>
      <c r="IYY351" s="182"/>
      <c r="IYZ351" s="182"/>
      <c r="IZA351" s="182"/>
      <c r="IZB351" s="182"/>
      <c r="IZC351" s="182"/>
      <c r="IZD351" s="182"/>
      <c r="IZE351" s="182"/>
      <c r="IZF351" s="182"/>
      <c r="IZG351" s="182"/>
      <c r="IZH351" s="182"/>
      <c r="IZI351" s="182"/>
      <c r="IZJ351" s="182"/>
      <c r="IZK351" s="182"/>
      <c r="IZL351" s="182"/>
      <c r="IZM351" s="182"/>
      <c r="IZN351" s="182"/>
      <c r="IZO351" s="182"/>
      <c r="IZP351" s="182"/>
      <c r="IZQ351" s="182"/>
      <c r="IZR351" s="182"/>
      <c r="IZS351" s="182"/>
      <c r="IZT351" s="182"/>
      <c r="IZU351" s="182"/>
      <c r="IZV351" s="182"/>
      <c r="IZW351" s="182"/>
      <c r="IZX351" s="182"/>
      <c r="IZY351" s="182"/>
      <c r="IZZ351" s="182"/>
      <c r="JAA351" s="182"/>
      <c r="JAB351" s="182"/>
      <c r="JAC351" s="182"/>
      <c r="JAD351" s="182"/>
      <c r="JAE351" s="182"/>
      <c r="JAF351" s="182"/>
      <c r="JAG351" s="182"/>
      <c r="JAH351" s="182"/>
      <c r="JAI351" s="182"/>
      <c r="JAJ351" s="182"/>
      <c r="JAK351" s="182"/>
      <c r="JAL351" s="182"/>
      <c r="JAM351" s="182"/>
      <c r="JAN351" s="182"/>
      <c r="JAO351" s="182"/>
      <c r="JAP351" s="182"/>
      <c r="JAQ351" s="182"/>
      <c r="JAR351" s="182"/>
      <c r="JAS351" s="182"/>
      <c r="JAT351" s="182"/>
      <c r="JAU351" s="182"/>
      <c r="JAV351" s="182"/>
      <c r="JAW351" s="182"/>
      <c r="JAX351" s="182"/>
      <c r="JAY351" s="182"/>
      <c r="JAZ351" s="182"/>
      <c r="JBA351" s="182"/>
      <c r="JBB351" s="182"/>
      <c r="JBC351" s="182"/>
      <c r="JBD351" s="182"/>
      <c r="JBE351" s="182"/>
      <c r="JBF351" s="182"/>
      <c r="JBG351" s="182"/>
      <c r="JBH351" s="182"/>
      <c r="JBI351" s="182"/>
      <c r="JBJ351" s="182"/>
      <c r="JBK351" s="182"/>
      <c r="JBL351" s="182"/>
      <c r="JBM351" s="182"/>
      <c r="JBN351" s="182"/>
      <c r="JBO351" s="182"/>
      <c r="JBP351" s="182"/>
      <c r="JBQ351" s="182"/>
      <c r="JBR351" s="182"/>
      <c r="JBS351" s="182"/>
      <c r="JBT351" s="182"/>
      <c r="JBU351" s="182"/>
      <c r="JBV351" s="182"/>
      <c r="JBW351" s="182"/>
      <c r="JBX351" s="182"/>
      <c r="JBY351" s="182"/>
      <c r="JBZ351" s="182"/>
      <c r="JCA351" s="182"/>
      <c r="JCB351" s="182"/>
      <c r="JCC351" s="182"/>
      <c r="JCD351" s="182"/>
      <c r="JCE351" s="182"/>
      <c r="JCF351" s="182"/>
      <c r="JCG351" s="182"/>
      <c r="JCH351" s="182"/>
      <c r="JCI351" s="182"/>
      <c r="JCJ351" s="182"/>
      <c r="JCK351" s="182"/>
      <c r="JCL351" s="182"/>
      <c r="JCM351" s="182"/>
      <c r="JCN351" s="182"/>
      <c r="JCO351" s="182"/>
      <c r="JCP351" s="182"/>
      <c r="JCQ351" s="182"/>
      <c r="JCR351" s="182"/>
      <c r="JCS351" s="182"/>
      <c r="JCT351" s="182"/>
      <c r="JCU351" s="182"/>
      <c r="JCV351" s="182"/>
      <c r="JCW351" s="182"/>
      <c r="JCX351" s="182"/>
      <c r="JCY351" s="182"/>
      <c r="JCZ351" s="182"/>
      <c r="JDA351" s="182"/>
      <c r="JDB351" s="182"/>
      <c r="JDC351" s="182"/>
      <c r="JDD351" s="182"/>
      <c r="JDE351" s="182"/>
      <c r="JDF351" s="182"/>
      <c r="JDG351" s="182"/>
      <c r="JDH351" s="182"/>
      <c r="JDI351" s="182"/>
      <c r="JDJ351" s="182"/>
      <c r="JDK351" s="182"/>
      <c r="JDL351" s="182"/>
      <c r="JDM351" s="182"/>
      <c r="JDN351" s="182"/>
      <c r="JDO351" s="182"/>
      <c r="JDP351" s="182"/>
      <c r="JDQ351" s="182"/>
      <c r="JDR351" s="182"/>
      <c r="JDS351" s="182"/>
      <c r="JDT351" s="182"/>
      <c r="JDU351" s="182"/>
      <c r="JDV351" s="182"/>
      <c r="JDW351" s="182"/>
      <c r="JDX351" s="182"/>
      <c r="JDY351" s="182"/>
      <c r="JDZ351" s="182"/>
      <c r="JEA351" s="182"/>
      <c r="JEB351" s="182"/>
      <c r="JEC351" s="182"/>
      <c r="JED351" s="182"/>
      <c r="JEE351" s="182"/>
      <c r="JEF351" s="182"/>
      <c r="JEG351" s="182"/>
      <c r="JEH351" s="182"/>
      <c r="JEI351" s="182"/>
      <c r="JEJ351" s="182"/>
      <c r="JEK351" s="182"/>
      <c r="JEL351" s="182"/>
      <c r="JEM351" s="182"/>
      <c r="JEN351" s="182"/>
      <c r="JEO351" s="182"/>
      <c r="JEP351" s="182"/>
      <c r="JEQ351" s="182"/>
      <c r="JER351" s="182"/>
      <c r="JES351" s="182"/>
      <c r="JET351" s="182"/>
      <c r="JEU351" s="182"/>
      <c r="JEV351" s="182"/>
      <c r="JEW351" s="182"/>
      <c r="JEX351" s="182"/>
      <c r="JEY351" s="182"/>
      <c r="JEZ351" s="182"/>
      <c r="JFA351" s="182"/>
      <c r="JFB351" s="182"/>
      <c r="JFC351" s="182"/>
      <c r="JFD351" s="182"/>
      <c r="JFE351" s="182"/>
      <c r="JFF351" s="182"/>
      <c r="JFG351" s="182"/>
      <c r="JFH351" s="182"/>
      <c r="JFI351" s="182"/>
      <c r="JFJ351" s="182"/>
      <c r="JFK351" s="182"/>
      <c r="JFL351" s="182"/>
      <c r="JFM351" s="182"/>
      <c r="JFN351" s="182"/>
      <c r="JFO351" s="182"/>
      <c r="JFP351" s="182"/>
      <c r="JFQ351" s="182"/>
      <c r="JFR351" s="182"/>
      <c r="JFS351" s="182"/>
      <c r="JFT351" s="182"/>
      <c r="JFU351" s="182"/>
      <c r="JFV351" s="182"/>
      <c r="JFW351" s="182"/>
      <c r="JFX351" s="182"/>
      <c r="JFY351" s="182"/>
      <c r="JFZ351" s="182"/>
      <c r="JGA351" s="182"/>
      <c r="JGB351" s="182"/>
      <c r="JGC351" s="182"/>
      <c r="JGD351" s="182"/>
      <c r="JGE351" s="182"/>
      <c r="JGF351" s="182"/>
      <c r="JGG351" s="182"/>
      <c r="JGH351" s="182"/>
      <c r="JGI351" s="182"/>
      <c r="JGJ351" s="182"/>
      <c r="JGK351" s="182"/>
      <c r="JGL351" s="182"/>
      <c r="JGM351" s="182"/>
      <c r="JGN351" s="182"/>
      <c r="JGO351" s="182"/>
      <c r="JGP351" s="182"/>
      <c r="JGQ351" s="182"/>
      <c r="JGR351" s="182"/>
      <c r="JGS351" s="182"/>
      <c r="JGT351" s="182"/>
      <c r="JGU351" s="182"/>
      <c r="JGV351" s="182"/>
      <c r="JGW351" s="182"/>
      <c r="JGX351" s="182"/>
      <c r="JGY351" s="182"/>
      <c r="JGZ351" s="182"/>
      <c r="JHA351" s="182"/>
      <c r="JHB351" s="182"/>
      <c r="JHC351" s="182"/>
      <c r="JHD351" s="182"/>
      <c r="JHE351" s="182"/>
      <c r="JHF351" s="182"/>
      <c r="JHG351" s="182"/>
      <c r="JHH351" s="182"/>
      <c r="JHI351" s="182"/>
      <c r="JHJ351" s="182"/>
      <c r="JHK351" s="182"/>
      <c r="JHL351" s="182"/>
      <c r="JHM351" s="182"/>
      <c r="JHN351" s="182"/>
      <c r="JHO351" s="182"/>
      <c r="JHP351" s="182"/>
      <c r="JHQ351" s="182"/>
      <c r="JHR351" s="182"/>
      <c r="JHS351" s="182"/>
      <c r="JHT351" s="182"/>
      <c r="JHU351" s="182"/>
      <c r="JHV351" s="182"/>
      <c r="JHW351" s="182"/>
      <c r="JHX351" s="182"/>
      <c r="JHY351" s="182"/>
      <c r="JHZ351" s="182"/>
      <c r="JIA351" s="182"/>
      <c r="JIB351" s="182"/>
      <c r="JIC351" s="182"/>
      <c r="JID351" s="182"/>
      <c r="JIE351" s="182"/>
      <c r="JIF351" s="182"/>
      <c r="JIG351" s="182"/>
      <c r="JIH351" s="182"/>
      <c r="JII351" s="182"/>
      <c r="JIJ351" s="182"/>
      <c r="JIK351" s="182"/>
      <c r="JIL351" s="182"/>
      <c r="JIM351" s="182"/>
      <c r="JIN351" s="182"/>
      <c r="JIO351" s="182"/>
      <c r="JIP351" s="182"/>
      <c r="JIQ351" s="182"/>
      <c r="JIR351" s="182"/>
      <c r="JIS351" s="182"/>
      <c r="JIT351" s="182"/>
      <c r="JIU351" s="182"/>
      <c r="JIV351" s="182"/>
      <c r="JIW351" s="182"/>
      <c r="JIX351" s="182"/>
      <c r="JIY351" s="182"/>
      <c r="JIZ351" s="182"/>
      <c r="JJA351" s="182"/>
      <c r="JJB351" s="182"/>
      <c r="JJC351" s="182"/>
      <c r="JJD351" s="182"/>
      <c r="JJE351" s="182"/>
      <c r="JJF351" s="182"/>
      <c r="JJG351" s="182"/>
      <c r="JJH351" s="182"/>
      <c r="JJI351" s="182"/>
      <c r="JJJ351" s="182"/>
      <c r="JJK351" s="182"/>
      <c r="JJL351" s="182"/>
      <c r="JJM351" s="182"/>
      <c r="JJN351" s="182"/>
      <c r="JJO351" s="182"/>
      <c r="JJP351" s="182"/>
      <c r="JJQ351" s="182"/>
      <c r="JJR351" s="182"/>
      <c r="JJS351" s="182"/>
      <c r="JJT351" s="182"/>
      <c r="JJU351" s="182"/>
      <c r="JJV351" s="182"/>
      <c r="JJW351" s="182"/>
      <c r="JJX351" s="182"/>
      <c r="JJY351" s="182"/>
      <c r="JJZ351" s="182"/>
      <c r="JKA351" s="182"/>
      <c r="JKB351" s="182"/>
      <c r="JKC351" s="182"/>
      <c r="JKD351" s="182"/>
      <c r="JKE351" s="182"/>
      <c r="JKF351" s="182"/>
      <c r="JKG351" s="182"/>
      <c r="JKH351" s="182"/>
      <c r="JKI351" s="182"/>
      <c r="JKJ351" s="182"/>
      <c r="JKK351" s="182"/>
      <c r="JKL351" s="182"/>
      <c r="JKM351" s="182"/>
      <c r="JKN351" s="182"/>
      <c r="JKO351" s="182"/>
      <c r="JKP351" s="182"/>
      <c r="JKQ351" s="182"/>
      <c r="JKR351" s="182"/>
      <c r="JKS351" s="182"/>
      <c r="JKT351" s="182"/>
      <c r="JKU351" s="182"/>
      <c r="JKV351" s="182"/>
      <c r="JKW351" s="182"/>
      <c r="JKX351" s="182"/>
      <c r="JKY351" s="182"/>
      <c r="JKZ351" s="182"/>
      <c r="JLA351" s="182"/>
      <c r="JLB351" s="182"/>
      <c r="JLC351" s="182"/>
      <c r="JLD351" s="182"/>
      <c r="JLE351" s="182"/>
      <c r="JLF351" s="182"/>
      <c r="JLG351" s="182"/>
      <c r="JLH351" s="182"/>
      <c r="JLI351" s="182"/>
      <c r="JLJ351" s="182"/>
      <c r="JLK351" s="182"/>
      <c r="JLL351" s="182"/>
      <c r="JLM351" s="182"/>
      <c r="JLN351" s="182"/>
      <c r="JLO351" s="182"/>
      <c r="JLP351" s="182"/>
      <c r="JLQ351" s="182"/>
      <c r="JLR351" s="182"/>
      <c r="JLS351" s="182"/>
      <c r="JLT351" s="182"/>
      <c r="JLU351" s="182"/>
      <c r="JLV351" s="182"/>
      <c r="JLW351" s="182"/>
      <c r="JLX351" s="182"/>
      <c r="JLY351" s="182"/>
      <c r="JLZ351" s="182"/>
      <c r="JMA351" s="182"/>
      <c r="JMB351" s="182"/>
      <c r="JMC351" s="182"/>
      <c r="JMD351" s="182"/>
      <c r="JME351" s="182"/>
      <c r="JMF351" s="182"/>
      <c r="JMG351" s="182"/>
      <c r="JMH351" s="182"/>
      <c r="JMI351" s="182"/>
      <c r="JMJ351" s="182"/>
      <c r="JMK351" s="182"/>
      <c r="JML351" s="182"/>
      <c r="JMM351" s="182"/>
      <c r="JMN351" s="182"/>
      <c r="JMO351" s="182"/>
      <c r="JMP351" s="182"/>
      <c r="JMQ351" s="182"/>
      <c r="JMR351" s="182"/>
      <c r="JMS351" s="182"/>
      <c r="JMT351" s="182"/>
      <c r="JMU351" s="182"/>
      <c r="JMV351" s="182"/>
      <c r="JMW351" s="182"/>
      <c r="JMX351" s="182"/>
      <c r="JMY351" s="182"/>
      <c r="JMZ351" s="182"/>
      <c r="JNA351" s="182"/>
      <c r="JNB351" s="182"/>
      <c r="JNC351" s="182"/>
      <c r="JND351" s="182"/>
      <c r="JNE351" s="182"/>
      <c r="JNF351" s="182"/>
      <c r="JNG351" s="182"/>
      <c r="JNH351" s="182"/>
      <c r="JNI351" s="182"/>
      <c r="JNJ351" s="182"/>
      <c r="JNK351" s="182"/>
      <c r="JNL351" s="182"/>
      <c r="JNM351" s="182"/>
      <c r="JNN351" s="182"/>
      <c r="JNO351" s="182"/>
      <c r="JNP351" s="182"/>
      <c r="JNQ351" s="182"/>
      <c r="JNR351" s="182"/>
      <c r="JNS351" s="182"/>
      <c r="JNT351" s="182"/>
      <c r="JNU351" s="182"/>
      <c r="JNV351" s="182"/>
      <c r="JNW351" s="182"/>
      <c r="JNX351" s="182"/>
      <c r="JNY351" s="182"/>
      <c r="JNZ351" s="182"/>
      <c r="JOA351" s="182"/>
      <c r="JOB351" s="182"/>
      <c r="JOC351" s="182"/>
      <c r="JOD351" s="182"/>
      <c r="JOE351" s="182"/>
      <c r="JOF351" s="182"/>
      <c r="JOG351" s="182"/>
      <c r="JOH351" s="182"/>
      <c r="JOI351" s="182"/>
      <c r="JOJ351" s="182"/>
      <c r="JOK351" s="182"/>
      <c r="JOL351" s="182"/>
      <c r="JOM351" s="182"/>
      <c r="JON351" s="182"/>
      <c r="JOO351" s="182"/>
      <c r="JOP351" s="182"/>
      <c r="JOQ351" s="182"/>
      <c r="JOR351" s="182"/>
      <c r="JOS351" s="182"/>
      <c r="JOT351" s="182"/>
      <c r="JOU351" s="182"/>
      <c r="JOV351" s="182"/>
      <c r="JOW351" s="182"/>
      <c r="JOX351" s="182"/>
      <c r="JOY351" s="182"/>
      <c r="JOZ351" s="182"/>
      <c r="JPA351" s="182"/>
      <c r="JPB351" s="182"/>
      <c r="JPC351" s="182"/>
      <c r="JPD351" s="182"/>
      <c r="JPE351" s="182"/>
      <c r="JPF351" s="182"/>
      <c r="JPG351" s="182"/>
      <c r="JPH351" s="182"/>
      <c r="JPI351" s="182"/>
      <c r="JPJ351" s="182"/>
      <c r="JPK351" s="182"/>
      <c r="JPL351" s="182"/>
      <c r="JPM351" s="182"/>
      <c r="JPN351" s="182"/>
      <c r="JPO351" s="182"/>
      <c r="JPP351" s="182"/>
      <c r="JPQ351" s="182"/>
      <c r="JPR351" s="182"/>
      <c r="JPS351" s="182"/>
      <c r="JPT351" s="182"/>
      <c r="JPU351" s="182"/>
      <c r="JPV351" s="182"/>
      <c r="JPW351" s="182"/>
      <c r="JPX351" s="182"/>
      <c r="JPY351" s="182"/>
      <c r="JPZ351" s="182"/>
      <c r="JQA351" s="182"/>
      <c r="JQB351" s="182"/>
      <c r="JQC351" s="182"/>
      <c r="JQD351" s="182"/>
      <c r="JQE351" s="182"/>
      <c r="JQF351" s="182"/>
      <c r="JQG351" s="182"/>
      <c r="JQH351" s="182"/>
      <c r="JQI351" s="182"/>
      <c r="JQJ351" s="182"/>
      <c r="JQK351" s="182"/>
      <c r="JQL351" s="182"/>
      <c r="JQM351" s="182"/>
      <c r="JQN351" s="182"/>
      <c r="JQO351" s="182"/>
      <c r="JQP351" s="182"/>
      <c r="JQQ351" s="182"/>
      <c r="JQR351" s="182"/>
      <c r="JQS351" s="182"/>
      <c r="JQT351" s="182"/>
      <c r="JQU351" s="182"/>
      <c r="JQV351" s="182"/>
      <c r="JQW351" s="182"/>
      <c r="JQX351" s="182"/>
      <c r="JQY351" s="182"/>
      <c r="JQZ351" s="182"/>
      <c r="JRA351" s="182"/>
      <c r="JRB351" s="182"/>
      <c r="JRC351" s="182"/>
      <c r="JRD351" s="182"/>
      <c r="JRE351" s="182"/>
      <c r="JRF351" s="182"/>
      <c r="JRG351" s="182"/>
      <c r="JRH351" s="182"/>
      <c r="JRI351" s="182"/>
      <c r="JRJ351" s="182"/>
      <c r="JRK351" s="182"/>
      <c r="JRL351" s="182"/>
      <c r="JRM351" s="182"/>
      <c r="JRN351" s="182"/>
      <c r="JRO351" s="182"/>
      <c r="JRP351" s="182"/>
      <c r="JRQ351" s="182"/>
      <c r="JRR351" s="182"/>
      <c r="JRS351" s="182"/>
      <c r="JRT351" s="182"/>
      <c r="JRU351" s="182"/>
      <c r="JRV351" s="182"/>
      <c r="JRW351" s="182"/>
      <c r="JRX351" s="182"/>
      <c r="JRY351" s="182"/>
      <c r="JRZ351" s="182"/>
      <c r="JSA351" s="182"/>
      <c r="JSB351" s="182"/>
      <c r="JSC351" s="182"/>
      <c r="JSD351" s="182"/>
      <c r="JSE351" s="182"/>
      <c r="JSF351" s="182"/>
      <c r="JSG351" s="182"/>
      <c r="JSH351" s="182"/>
      <c r="JSI351" s="182"/>
      <c r="JSJ351" s="182"/>
      <c r="JSK351" s="182"/>
      <c r="JSL351" s="182"/>
      <c r="JSM351" s="182"/>
      <c r="JSN351" s="182"/>
      <c r="JSO351" s="182"/>
      <c r="JSP351" s="182"/>
      <c r="JSQ351" s="182"/>
      <c r="JSR351" s="182"/>
      <c r="JSS351" s="182"/>
      <c r="JST351" s="182"/>
      <c r="JSU351" s="182"/>
      <c r="JSV351" s="182"/>
      <c r="JSW351" s="182"/>
      <c r="JSX351" s="182"/>
      <c r="JSY351" s="182"/>
      <c r="JSZ351" s="182"/>
      <c r="JTA351" s="182"/>
      <c r="JTB351" s="182"/>
      <c r="JTC351" s="182"/>
      <c r="JTD351" s="182"/>
      <c r="JTE351" s="182"/>
      <c r="JTF351" s="182"/>
      <c r="JTG351" s="182"/>
      <c r="JTH351" s="182"/>
      <c r="JTI351" s="182"/>
      <c r="JTJ351" s="182"/>
      <c r="JTK351" s="182"/>
      <c r="JTL351" s="182"/>
      <c r="JTM351" s="182"/>
      <c r="JTN351" s="182"/>
      <c r="JTO351" s="182"/>
      <c r="JTP351" s="182"/>
      <c r="JTQ351" s="182"/>
      <c r="JTR351" s="182"/>
      <c r="JTS351" s="182"/>
      <c r="JTT351" s="182"/>
      <c r="JTU351" s="182"/>
      <c r="JTV351" s="182"/>
      <c r="JTW351" s="182"/>
      <c r="JTX351" s="182"/>
      <c r="JTY351" s="182"/>
      <c r="JTZ351" s="182"/>
      <c r="JUA351" s="182"/>
      <c r="JUB351" s="182"/>
      <c r="JUC351" s="182"/>
      <c r="JUD351" s="182"/>
      <c r="JUE351" s="182"/>
      <c r="JUF351" s="182"/>
      <c r="JUG351" s="182"/>
      <c r="JUH351" s="182"/>
      <c r="JUI351" s="182"/>
      <c r="JUJ351" s="182"/>
      <c r="JUK351" s="182"/>
      <c r="JUL351" s="182"/>
      <c r="JUM351" s="182"/>
      <c r="JUN351" s="182"/>
      <c r="JUO351" s="182"/>
      <c r="JUP351" s="182"/>
      <c r="JUQ351" s="182"/>
      <c r="JUR351" s="182"/>
      <c r="JUS351" s="182"/>
      <c r="JUT351" s="182"/>
      <c r="JUU351" s="182"/>
      <c r="JUV351" s="182"/>
      <c r="JUW351" s="182"/>
      <c r="JUX351" s="182"/>
      <c r="JUY351" s="182"/>
      <c r="JUZ351" s="182"/>
      <c r="JVA351" s="182"/>
      <c r="JVB351" s="182"/>
      <c r="JVC351" s="182"/>
      <c r="JVD351" s="182"/>
      <c r="JVE351" s="182"/>
      <c r="JVF351" s="182"/>
      <c r="JVG351" s="182"/>
      <c r="JVH351" s="182"/>
      <c r="JVI351" s="182"/>
      <c r="JVJ351" s="182"/>
      <c r="JVK351" s="182"/>
      <c r="JVL351" s="182"/>
      <c r="JVM351" s="182"/>
      <c r="JVN351" s="182"/>
      <c r="JVO351" s="182"/>
      <c r="JVP351" s="182"/>
      <c r="JVQ351" s="182"/>
      <c r="JVR351" s="182"/>
      <c r="JVS351" s="182"/>
      <c r="JVT351" s="182"/>
      <c r="JVU351" s="182"/>
      <c r="JVV351" s="182"/>
      <c r="JVW351" s="182"/>
      <c r="JVX351" s="182"/>
      <c r="JVY351" s="182"/>
      <c r="JVZ351" s="182"/>
      <c r="JWA351" s="182"/>
      <c r="JWB351" s="182"/>
      <c r="JWC351" s="182"/>
      <c r="JWD351" s="182"/>
      <c r="JWE351" s="182"/>
      <c r="JWF351" s="182"/>
      <c r="JWG351" s="182"/>
      <c r="JWH351" s="182"/>
      <c r="JWI351" s="182"/>
      <c r="JWJ351" s="182"/>
      <c r="JWK351" s="182"/>
      <c r="JWL351" s="182"/>
      <c r="JWM351" s="182"/>
      <c r="JWN351" s="182"/>
      <c r="JWO351" s="182"/>
      <c r="JWP351" s="182"/>
      <c r="JWQ351" s="182"/>
      <c r="JWR351" s="182"/>
      <c r="JWS351" s="182"/>
      <c r="JWT351" s="182"/>
      <c r="JWU351" s="182"/>
      <c r="JWV351" s="182"/>
      <c r="JWW351" s="182"/>
      <c r="JWX351" s="182"/>
      <c r="JWY351" s="182"/>
      <c r="JWZ351" s="182"/>
      <c r="JXA351" s="182"/>
      <c r="JXB351" s="182"/>
      <c r="JXC351" s="182"/>
      <c r="JXD351" s="182"/>
      <c r="JXE351" s="182"/>
      <c r="JXF351" s="182"/>
      <c r="JXG351" s="182"/>
      <c r="JXH351" s="182"/>
      <c r="JXI351" s="182"/>
      <c r="JXJ351" s="182"/>
      <c r="JXK351" s="182"/>
      <c r="JXL351" s="182"/>
      <c r="JXM351" s="182"/>
      <c r="JXN351" s="182"/>
      <c r="JXO351" s="182"/>
      <c r="JXP351" s="182"/>
      <c r="JXQ351" s="182"/>
      <c r="JXR351" s="182"/>
      <c r="JXS351" s="182"/>
      <c r="JXT351" s="182"/>
      <c r="JXU351" s="182"/>
      <c r="JXV351" s="182"/>
      <c r="JXW351" s="182"/>
      <c r="JXX351" s="182"/>
      <c r="JXY351" s="182"/>
      <c r="JXZ351" s="182"/>
      <c r="JYA351" s="182"/>
      <c r="JYB351" s="182"/>
      <c r="JYC351" s="182"/>
      <c r="JYD351" s="182"/>
      <c r="JYE351" s="182"/>
      <c r="JYF351" s="182"/>
      <c r="JYG351" s="182"/>
      <c r="JYH351" s="182"/>
      <c r="JYI351" s="182"/>
      <c r="JYJ351" s="182"/>
      <c r="JYK351" s="182"/>
      <c r="JYL351" s="182"/>
      <c r="JYM351" s="182"/>
      <c r="JYN351" s="182"/>
      <c r="JYO351" s="182"/>
      <c r="JYP351" s="182"/>
      <c r="JYQ351" s="182"/>
      <c r="JYR351" s="182"/>
      <c r="JYS351" s="182"/>
      <c r="JYT351" s="182"/>
      <c r="JYU351" s="182"/>
      <c r="JYV351" s="182"/>
      <c r="JYW351" s="182"/>
      <c r="JYX351" s="182"/>
      <c r="JYY351" s="182"/>
      <c r="JYZ351" s="182"/>
      <c r="JZA351" s="182"/>
      <c r="JZB351" s="182"/>
      <c r="JZC351" s="182"/>
      <c r="JZD351" s="182"/>
      <c r="JZE351" s="182"/>
      <c r="JZF351" s="182"/>
      <c r="JZG351" s="182"/>
      <c r="JZH351" s="182"/>
      <c r="JZI351" s="182"/>
      <c r="JZJ351" s="182"/>
      <c r="JZK351" s="182"/>
      <c r="JZL351" s="182"/>
      <c r="JZM351" s="182"/>
      <c r="JZN351" s="182"/>
      <c r="JZO351" s="182"/>
      <c r="JZP351" s="182"/>
      <c r="JZQ351" s="182"/>
      <c r="JZR351" s="182"/>
      <c r="JZS351" s="182"/>
      <c r="JZT351" s="182"/>
      <c r="JZU351" s="182"/>
      <c r="JZV351" s="182"/>
      <c r="JZW351" s="182"/>
      <c r="JZX351" s="182"/>
      <c r="JZY351" s="182"/>
      <c r="JZZ351" s="182"/>
      <c r="KAA351" s="182"/>
      <c r="KAB351" s="182"/>
      <c r="KAC351" s="182"/>
      <c r="KAD351" s="182"/>
      <c r="KAE351" s="182"/>
      <c r="KAF351" s="182"/>
      <c r="KAG351" s="182"/>
      <c r="KAH351" s="182"/>
      <c r="KAI351" s="182"/>
      <c r="KAJ351" s="182"/>
      <c r="KAK351" s="182"/>
      <c r="KAL351" s="182"/>
      <c r="KAM351" s="182"/>
      <c r="KAN351" s="182"/>
      <c r="KAO351" s="182"/>
      <c r="KAP351" s="182"/>
      <c r="KAQ351" s="182"/>
      <c r="KAR351" s="182"/>
      <c r="KAS351" s="182"/>
      <c r="KAT351" s="182"/>
      <c r="KAU351" s="182"/>
      <c r="KAV351" s="182"/>
      <c r="KAW351" s="182"/>
      <c r="KAX351" s="182"/>
      <c r="KAY351" s="182"/>
      <c r="KAZ351" s="182"/>
      <c r="KBA351" s="182"/>
      <c r="KBB351" s="182"/>
      <c r="KBC351" s="182"/>
      <c r="KBD351" s="182"/>
      <c r="KBE351" s="182"/>
      <c r="KBF351" s="182"/>
      <c r="KBG351" s="182"/>
      <c r="KBH351" s="182"/>
      <c r="KBI351" s="182"/>
      <c r="KBJ351" s="182"/>
      <c r="KBK351" s="182"/>
      <c r="KBL351" s="182"/>
      <c r="KBM351" s="182"/>
      <c r="KBN351" s="182"/>
      <c r="KBO351" s="182"/>
      <c r="KBP351" s="182"/>
      <c r="KBQ351" s="182"/>
      <c r="KBR351" s="182"/>
      <c r="KBS351" s="182"/>
      <c r="KBT351" s="182"/>
      <c r="KBU351" s="182"/>
      <c r="KBV351" s="182"/>
      <c r="KBW351" s="182"/>
      <c r="KBX351" s="182"/>
      <c r="KBY351" s="182"/>
      <c r="KBZ351" s="182"/>
      <c r="KCA351" s="182"/>
      <c r="KCB351" s="182"/>
      <c r="KCC351" s="182"/>
      <c r="KCD351" s="182"/>
      <c r="KCE351" s="182"/>
      <c r="KCF351" s="182"/>
      <c r="KCG351" s="182"/>
      <c r="KCH351" s="182"/>
      <c r="KCI351" s="182"/>
      <c r="KCJ351" s="182"/>
      <c r="KCK351" s="182"/>
      <c r="KCL351" s="182"/>
      <c r="KCM351" s="182"/>
      <c r="KCN351" s="182"/>
      <c r="KCO351" s="182"/>
      <c r="KCP351" s="182"/>
      <c r="KCQ351" s="182"/>
      <c r="KCR351" s="182"/>
      <c r="KCS351" s="182"/>
      <c r="KCT351" s="182"/>
      <c r="KCU351" s="182"/>
      <c r="KCV351" s="182"/>
      <c r="KCW351" s="182"/>
      <c r="KCX351" s="182"/>
      <c r="KCY351" s="182"/>
      <c r="KCZ351" s="182"/>
      <c r="KDA351" s="182"/>
      <c r="KDB351" s="182"/>
      <c r="KDC351" s="182"/>
      <c r="KDD351" s="182"/>
      <c r="KDE351" s="182"/>
      <c r="KDF351" s="182"/>
      <c r="KDG351" s="182"/>
      <c r="KDH351" s="182"/>
      <c r="KDI351" s="182"/>
      <c r="KDJ351" s="182"/>
      <c r="KDK351" s="182"/>
      <c r="KDL351" s="182"/>
      <c r="KDM351" s="182"/>
      <c r="KDN351" s="182"/>
      <c r="KDO351" s="182"/>
      <c r="KDP351" s="182"/>
      <c r="KDQ351" s="182"/>
      <c r="KDR351" s="182"/>
      <c r="KDS351" s="182"/>
      <c r="KDT351" s="182"/>
      <c r="KDU351" s="182"/>
      <c r="KDV351" s="182"/>
      <c r="KDW351" s="182"/>
      <c r="KDX351" s="182"/>
      <c r="KDY351" s="182"/>
      <c r="KDZ351" s="182"/>
      <c r="KEA351" s="182"/>
      <c r="KEB351" s="182"/>
      <c r="KEC351" s="182"/>
      <c r="KED351" s="182"/>
      <c r="KEE351" s="182"/>
      <c r="KEF351" s="182"/>
      <c r="KEG351" s="182"/>
      <c r="KEH351" s="182"/>
      <c r="KEI351" s="182"/>
      <c r="KEJ351" s="182"/>
      <c r="KEK351" s="182"/>
      <c r="KEL351" s="182"/>
      <c r="KEM351" s="182"/>
      <c r="KEN351" s="182"/>
      <c r="KEO351" s="182"/>
      <c r="KEP351" s="182"/>
      <c r="KEQ351" s="182"/>
      <c r="KER351" s="182"/>
      <c r="KES351" s="182"/>
      <c r="KET351" s="182"/>
      <c r="KEU351" s="182"/>
      <c r="KEV351" s="182"/>
      <c r="KEW351" s="182"/>
      <c r="KEX351" s="182"/>
      <c r="KEY351" s="182"/>
      <c r="KEZ351" s="182"/>
      <c r="KFA351" s="182"/>
      <c r="KFB351" s="182"/>
      <c r="KFC351" s="182"/>
      <c r="KFD351" s="182"/>
      <c r="KFE351" s="182"/>
      <c r="KFF351" s="182"/>
      <c r="KFG351" s="182"/>
      <c r="KFH351" s="182"/>
      <c r="KFI351" s="182"/>
      <c r="KFJ351" s="182"/>
      <c r="KFK351" s="182"/>
      <c r="KFL351" s="182"/>
      <c r="KFM351" s="182"/>
      <c r="KFN351" s="182"/>
      <c r="KFO351" s="182"/>
      <c r="KFP351" s="182"/>
      <c r="KFQ351" s="182"/>
      <c r="KFR351" s="182"/>
      <c r="KFS351" s="182"/>
      <c r="KFT351" s="182"/>
      <c r="KFU351" s="182"/>
      <c r="KFV351" s="182"/>
      <c r="KFW351" s="182"/>
      <c r="KFX351" s="182"/>
      <c r="KFY351" s="182"/>
      <c r="KFZ351" s="182"/>
      <c r="KGA351" s="182"/>
      <c r="KGB351" s="182"/>
      <c r="KGC351" s="182"/>
      <c r="KGD351" s="182"/>
      <c r="KGE351" s="182"/>
      <c r="KGF351" s="182"/>
      <c r="KGG351" s="182"/>
      <c r="KGH351" s="182"/>
      <c r="KGI351" s="182"/>
      <c r="KGJ351" s="182"/>
      <c r="KGK351" s="182"/>
      <c r="KGL351" s="182"/>
      <c r="KGM351" s="182"/>
      <c r="KGN351" s="182"/>
      <c r="KGO351" s="182"/>
      <c r="KGP351" s="182"/>
      <c r="KGQ351" s="182"/>
      <c r="KGR351" s="182"/>
      <c r="KGS351" s="182"/>
      <c r="KGT351" s="182"/>
      <c r="KGU351" s="182"/>
      <c r="KGV351" s="182"/>
      <c r="KGW351" s="182"/>
      <c r="KGX351" s="182"/>
      <c r="KGY351" s="182"/>
      <c r="KGZ351" s="182"/>
      <c r="KHA351" s="182"/>
      <c r="KHB351" s="182"/>
      <c r="KHC351" s="182"/>
      <c r="KHD351" s="182"/>
      <c r="KHE351" s="182"/>
      <c r="KHF351" s="182"/>
      <c r="KHG351" s="182"/>
      <c r="KHH351" s="182"/>
      <c r="KHI351" s="182"/>
      <c r="KHJ351" s="182"/>
      <c r="KHK351" s="182"/>
      <c r="KHL351" s="182"/>
      <c r="KHM351" s="182"/>
      <c r="KHN351" s="182"/>
      <c r="KHO351" s="182"/>
      <c r="KHP351" s="182"/>
      <c r="KHQ351" s="182"/>
      <c r="KHR351" s="182"/>
      <c r="KHS351" s="182"/>
      <c r="KHT351" s="182"/>
      <c r="KHU351" s="182"/>
      <c r="KHV351" s="182"/>
      <c r="KHW351" s="182"/>
      <c r="KHX351" s="182"/>
      <c r="KHY351" s="182"/>
      <c r="KHZ351" s="182"/>
      <c r="KIA351" s="182"/>
      <c r="KIB351" s="182"/>
      <c r="KIC351" s="182"/>
      <c r="KID351" s="182"/>
      <c r="KIE351" s="182"/>
      <c r="KIF351" s="182"/>
      <c r="KIG351" s="182"/>
      <c r="KIH351" s="182"/>
      <c r="KII351" s="182"/>
      <c r="KIJ351" s="182"/>
      <c r="KIK351" s="182"/>
      <c r="KIL351" s="182"/>
      <c r="KIM351" s="182"/>
      <c r="KIN351" s="182"/>
      <c r="KIO351" s="182"/>
      <c r="KIP351" s="182"/>
      <c r="KIQ351" s="182"/>
      <c r="KIR351" s="182"/>
      <c r="KIS351" s="182"/>
      <c r="KIT351" s="182"/>
      <c r="KIU351" s="182"/>
      <c r="KIV351" s="182"/>
      <c r="KIW351" s="182"/>
      <c r="KIX351" s="182"/>
      <c r="KIY351" s="182"/>
      <c r="KIZ351" s="182"/>
      <c r="KJA351" s="182"/>
      <c r="KJB351" s="182"/>
      <c r="KJC351" s="182"/>
      <c r="KJD351" s="182"/>
      <c r="KJE351" s="182"/>
      <c r="KJF351" s="182"/>
      <c r="KJG351" s="182"/>
      <c r="KJH351" s="182"/>
      <c r="KJI351" s="182"/>
      <c r="KJJ351" s="182"/>
      <c r="KJK351" s="182"/>
      <c r="KJL351" s="182"/>
      <c r="KJM351" s="182"/>
      <c r="KJN351" s="182"/>
      <c r="KJO351" s="182"/>
      <c r="KJP351" s="182"/>
      <c r="KJQ351" s="182"/>
      <c r="KJR351" s="182"/>
      <c r="KJS351" s="182"/>
      <c r="KJT351" s="182"/>
      <c r="KJU351" s="182"/>
      <c r="KJV351" s="182"/>
      <c r="KJW351" s="182"/>
      <c r="KJX351" s="182"/>
      <c r="KJY351" s="182"/>
      <c r="KJZ351" s="182"/>
      <c r="KKA351" s="182"/>
      <c r="KKB351" s="182"/>
      <c r="KKC351" s="182"/>
      <c r="KKD351" s="182"/>
      <c r="KKE351" s="182"/>
      <c r="KKF351" s="182"/>
      <c r="KKG351" s="182"/>
      <c r="KKH351" s="182"/>
      <c r="KKI351" s="182"/>
      <c r="KKJ351" s="182"/>
      <c r="KKK351" s="182"/>
      <c r="KKL351" s="182"/>
      <c r="KKM351" s="182"/>
      <c r="KKN351" s="182"/>
      <c r="KKO351" s="182"/>
      <c r="KKP351" s="182"/>
      <c r="KKQ351" s="182"/>
      <c r="KKR351" s="182"/>
      <c r="KKS351" s="182"/>
      <c r="KKT351" s="182"/>
      <c r="KKU351" s="182"/>
      <c r="KKV351" s="182"/>
      <c r="KKW351" s="182"/>
      <c r="KKX351" s="182"/>
      <c r="KKY351" s="182"/>
      <c r="KKZ351" s="182"/>
      <c r="KLA351" s="182"/>
      <c r="KLB351" s="182"/>
      <c r="KLC351" s="182"/>
      <c r="KLD351" s="182"/>
      <c r="KLE351" s="182"/>
      <c r="KLF351" s="182"/>
      <c r="KLG351" s="182"/>
      <c r="KLH351" s="182"/>
      <c r="KLI351" s="182"/>
      <c r="KLJ351" s="182"/>
      <c r="KLK351" s="182"/>
      <c r="KLL351" s="182"/>
      <c r="KLM351" s="182"/>
      <c r="KLN351" s="182"/>
      <c r="KLO351" s="182"/>
      <c r="KLP351" s="182"/>
      <c r="KLQ351" s="182"/>
      <c r="KLR351" s="182"/>
      <c r="KLS351" s="182"/>
      <c r="KLT351" s="182"/>
      <c r="KLU351" s="182"/>
      <c r="KLV351" s="182"/>
      <c r="KLW351" s="182"/>
      <c r="KLX351" s="182"/>
      <c r="KLY351" s="182"/>
      <c r="KLZ351" s="182"/>
      <c r="KMA351" s="182"/>
      <c r="KMB351" s="182"/>
      <c r="KMC351" s="182"/>
      <c r="KMD351" s="182"/>
      <c r="KME351" s="182"/>
      <c r="KMF351" s="182"/>
      <c r="KMG351" s="182"/>
      <c r="KMH351" s="182"/>
      <c r="KMI351" s="182"/>
      <c r="KMJ351" s="182"/>
      <c r="KMK351" s="182"/>
      <c r="KML351" s="182"/>
      <c r="KMM351" s="182"/>
      <c r="KMN351" s="182"/>
      <c r="KMO351" s="182"/>
      <c r="KMP351" s="182"/>
      <c r="KMQ351" s="182"/>
      <c r="KMR351" s="182"/>
      <c r="KMS351" s="182"/>
      <c r="KMT351" s="182"/>
      <c r="KMU351" s="182"/>
      <c r="KMV351" s="182"/>
      <c r="KMW351" s="182"/>
      <c r="KMX351" s="182"/>
      <c r="KMY351" s="182"/>
      <c r="KMZ351" s="182"/>
      <c r="KNA351" s="182"/>
      <c r="KNB351" s="182"/>
      <c r="KNC351" s="182"/>
      <c r="KND351" s="182"/>
      <c r="KNE351" s="182"/>
      <c r="KNF351" s="182"/>
      <c r="KNG351" s="182"/>
      <c r="KNH351" s="182"/>
      <c r="KNI351" s="182"/>
      <c r="KNJ351" s="182"/>
      <c r="KNK351" s="182"/>
      <c r="KNL351" s="182"/>
      <c r="KNM351" s="182"/>
      <c r="KNN351" s="182"/>
      <c r="KNO351" s="182"/>
      <c r="KNP351" s="182"/>
      <c r="KNQ351" s="182"/>
      <c r="KNR351" s="182"/>
      <c r="KNS351" s="182"/>
      <c r="KNT351" s="182"/>
      <c r="KNU351" s="182"/>
      <c r="KNV351" s="182"/>
      <c r="KNW351" s="182"/>
      <c r="KNX351" s="182"/>
      <c r="KNY351" s="182"/>
      <c r="KNZ351" s="182"/>
      <c r="KOA351" s="182"/>
      <c r="KOB351" s="182"/>
      <c r="KOC351" s="182"/>
      <c r="KOD351" s="182"/>
      <c r="KOE351" s="182"/>
      <c r="KOF351" s="182"/>
      <c r="KOG351" s="182"/>
      <c r="KOH351" s="182"/>
      <c r="KOI351" s="182"/>
      <c r="KOJ351" s="182"/>
      <c r="KOK351" s="182"/>
      <c r="KOL351" s="182"/>
      <c r="KOM351" s="182"/>
      <c r="KON351" s="182"/>
      <c r="KOO351" s="182"/>
      <c r="KOP351" s="182"/>
      <c r="KOQ351" s="182"/>
      <c r="KOR351" s="182"/>
      <c r="KOS351" s="182"/>
      <c r="KOT351" s="182"/>
      <c r="KOU351" s="182"/>
      <c r="KOV351" s="182"/>
      <c r="KOW351" s="182"/>
      <c r="KOX351" s="182"/>
      <c r="KOY351" s="182"/>
      <c r="KOZ351" s="182"/>
      <c r="KPA351" s="182"/>
      <c r="KPB351" s="182"/>
      <c r="KPC351" s="182"/>
      <c r="KPD351" s="182"/>
      <c r="KPE351" s="182"/>
      <c r="KPF351" s="182"/>
      <c r="KPG351" s="182"/>
      <c r="KPH351" s="182"/>
      <c r="KPI351" s="182"/>
      <c r="KPJ351" s="182"/>
      <c r="KPK351" s="182"/>
      <c r="KPL351" s="182"/>
      <c r="KPM351" s="182"/>
      <c r="KPN351" s="182"/>
      <c r="KPO351" s="182"/>
      <c r="KPP351" s="182"/>
      <c r="KPQ351" s="182"/>
      <c r="KPR351" s="182"/>
      <c r="KPS351" s="182"/>
      <c r="KPT351" s="182"/>
      <c r="KPU351" s="182"/>
      <c r="KPV351" s="182"/>
      <c r="KPW351" s="182"/>
      <c r="KPX351" s="182"/>
      <c r="KPY351" s="182"/>
      <c r="KPZ351" s="182"/>
      <c r="KQA351" s="182"/>
      <c r="KQB351" s="182"/>
      <c r="KQC351" s="182"/>
      <c r="KQD351" s="182"/>
      <c r="KQE351" s="182"/>
      <c r="KQF351" s="182"/>
      <c r="KQG351" s="182"/>
      <c r="KQH351" s="182"/>
      <c r="KQI351" s="182"/>
      <c r="KQJ351" s="182"/>
      <c r="KQK351" s="182"/>
      <c r="KQL351" s="182"/>
      <c r="KQM351" s="182"/>
      <c r="KQN351" s="182"/>
      <c r="KQO351" s="182"/>
      <c r="KQP351" s="182"/>
      <c r="KQQ351" s="182"/>
      <c r="KQR351" s="182"/>
      <c r="KQS351" s="182"/>
      <c r="KQT351" s="182"/>
      <c r="KQU351" s="182"/>
      <c r="KQV351" s="182"/>
      <c r="KQW351" s="182"/>
      <c r="KQX351" s="182"/>
      <c r="KQY351" s="182"/>
      <c r="KQZ351" s="182"/>
      <c r="KRA351" s="182"/>
      <c r="KRB351" s="182"/>
      <c r="KRC351" s="182"/>
      <c r="KRD351" s="182"/>
      <c r="KRE351" s="182"/>
      <c r="KRF351" s="182"/>
      <c r="KRG351" s="182"/>
      <c r="KRH351" s="182"/>
      <c r="KRI351" s="182"/>
      <c r="KRJ351" s="182"/>
      <c r="KRK351" s="182"/>
      <c r="KRL351" s="182"/>
      <c r="KRM351" s="182"/>
      <c r="KRN351" s="182"/>
      <c r="KRO351" s="182"/>
      <c r="KRP351" s="182"/>
      <c r="KRQ351" s="182"/>
      <c r="KRR351" s="182"/>
      <c r="KRS351" s="182"/>
      <c r="KRT351" s="182"/>
      <c r="KRU351" s="182"/>
      <c r="KRV351" s="182"/>
      <c r="KRW351" s="182"/>
      <c r="KRX351" s="182"/>
      <c r="KRY351" s="182"/>
      <c r="KRZ351" s="182"/>
      <c r="KSA351" s="182"/>
      <c r="KSB351" s="182"/>
      <c r="KSC351" s="182"/>
      <c r="KSD351" s="182"/>
      <c r="KSE351" s="182"/>
      <c r="KSF351" s="182"/>
      <c r="KSG351" s="182"/>
      <c r="KSH351" s="182"/>
      <c r="KSI351" s="182"/>
      <c r="KSJ351" s="182"/>
      <c r="KSK351" s="182"/>
      <c r="KSL351" s="182"/>
      <c r="KSM351" s="182"/>
      <c r="KSN351" s="182"/>
      <c r="KSO351" s="182"/>
      <c r="KSP351" s="182"/>
      <c r="KSQ351" s="182"/>
      <c r="KSR351" s="182"/>
      <c r="KSS351" s="182"/>
      <c r="KST351" s="182"/>
      <c r="KSU351" s="182"/>
      <c r="KSV351" s="182"/>
      <c r="KSW351" s="182"/>
      <c r="KSX351" s="182"/>
      <c r="KSY351" s="182"/>
      <c r="KSZ351" s="182"/>
      <c r="KTA351" s="182"/>
      <c r="KTB351" s="182"/>
      <c r="KTC351" s="182"/>
      <c r="KTD351" s="182"/>
      <c r="KTE351" s="182"/>
      <c r="KTF351" s="182"/>
      <c r="KTG351" s="182"/>
      <c r="KTH351" s="182"/>
      <c r="KTI351" s="182"/>
      <c r="KTJ351" s="182"/>
      <c r="KTK351" s="182"/>
      <c r="KTL351" s="182"/>
      <c r="KTM351" s="182"/>
      <c r="KTN351" s="182"/>
      <c r="KTO351" s="182"/>
      <c r="KTP351" s="182"/>
      <c r="KTQ351" s="182"/>
      <c r="KTR351" s="182"/>
      <c r="KTS351" s="182"/>
      <c r="KTT351" s="182"/>
      <c r="KTU351" s="182"/>
      <c r="KTV351" s="182"/>
      <c r="KTW351" s="182"/>
      <c r="KTX351" s="182"/>
      <c r="KTY351" s="182"/>
      <c r="KTZ351" s="182"/>
      <c r="KUA351" s="182"/>
      <c r="KUB351" s="182"/>
      <c r="KUC351" s="182"/>
      <c r="KUD351" s="182"/>
      <c r="KUE351" s="182"/>
      <c r="KUF351" s="182"/>
      <c r="KUG351" s="182"/>
      <c r="KUH351" s="182"/>
      <c r="KUI351" s="182"/>
      <c r="KUJ351" s="182"/>
      <c r="KUK351" s="182"/>
      <c r="KUL351" s="182"/>
      <c r="KUM351" s="182"/>
      <c r="KUN351" s="182"/>
      <c r="KUO351" s="182"/>
      <c r="KUP351" s="182"/>
      <c r="KUQ351" s="182"/>
      <c r="KUR351" s="182"/>
      <c r="KUS351" s="182"/>
      <c r="KUT351" s="182"/>
      <c r="KUU351" s="182"/>
      <c r="KUV351" s="182"/>
      <c r="KUW351" s="182"/>
      <c r="KUX351" s="182"/>
      <c r="KUY351" s="182"/>
      <c r="KUZ351" s="182"/>
      <c r="KVA351" s="182"/>
      <c r="KVB351" s="182"/>
      <c r="KVC351" s="182"/>
      <c r="KVD351" s="182"/>
      <c r="KVE351" s="182"/>
      <c r="KVF351" s="182"/>
      <c r="KVG351" s="182"/>
      <c r="KVH351" s="182"/>
      <c r="KVI351" s="182"/>
      <c r="KVJ351" s="182"/>
      <c r="KVK351" s="182"/>
      <c r="KVL351" s="182"/>
      <c r="KVM351" s="182"/>
      <c r="KVN351" s="182"/>
      <c r="KVO351" s="182"/>
      <c r="KVP351" s="182"/>
      <c r="KVQ351" s="182"/>
      <c r="KVR351" s="182"/>
      <c r="KVS351" s="182"/>
      <c r="KVT351" s="182"/>
      <c r="KVU351" s="182"/>
      <c r="KVV351" s="182"/>
      <c r="KVW351" s="182"/>
      <c r="KVX351" s="182"/>
      <c r="KVY351" s="182"/>
      <c r="KVZ351" s="182"/>
      <c r="KWA351" s="182"/>
      <c r="KWB351" s="182"/>
      <c r="KWC351" s="182"/>
      <c r="KWD351" s="182"/>
      <c r="KWE351" s="182"/>
      <c r="KWF351" s="182"/>
      <c r="KWG351" s="182"/>
      <c r="KWH351" s="182"/>
      <c r="KWI351" s="182"/>
      <c r="KWJ351" s="182"/>
      <c r="KWK351" s="182"/>
      <c r="KWL351" s="182"/>
      <c r="KWM351" s="182"/>
      <c r="KWN351" s="182"/>
      <c r="KWO351" s="182"/>
      <c r="KWP351" s="182"/>
      <c r="KWQ351" s="182"/>
      <c r="KWR351" s="182"/>
      <c r="KWS351" s="182"/>
      <c r="KWT351" s="182"/>
      <c r="KWU351" s="182"/>
      <c r="KWV351" s="182"/>
      <c r="KWW351" s="182"/>
      <c r="KWX351" s="182"/>
      <c r="KWY351" s="182"/>
      <c r="KWZ351" s="182"/>
      <c r="KXA351" s="182"/>
      <c r="KXB351" s="182"/>
      <c r="KXC351" s="182"/>
      <c r="KXD351" s="182"/>
      <c r="KXE351" s="182"/>
      <c r="KXF351" s="182"/>
      <c r="KXG351" s="182"/>
      <c r="KXH351" s="182"/>
      <c r="KXI351" s="182"/>
      <c r="KXJ351" s="182"/>
      <c r="KXK351" s="182"/>
      <c r="KXL351" s="182"/>
      <c r="KXM351" s="182"/>
      <c r="KXN351" s="182"/>
      <c r="KXO351" s="182"/>
      <c r="KXP351" s="182"/>
      <c r="KXQ351" s="182"/>
      <c r="KXR351" s="182"/>
      <c r="KXS351" s="182"/>
      <c r="KXT351" s="182"/>
      <c r="KXU351" s="182"/>
      <c r="KXV351" s="182"/>
      <c r="KXW351" s="182"/>
      <c r="KXX351" s="182"/>
      <c r="KXY351" s="182"/>
      <c r="KXZ351" s="182"/>
      <c r="KYA351" s="182"/>
      <c r="KYB351" s="182"/>
      <c r="KYC351" s="182"/>
      <c r="KYD351" s="182"/>
      <c r="KYE351" s="182"/>
      <c r="KYF351" s="182"/>
      <c r="KYG351" s="182"/>
      <c r="KYH351" s="182"/>
      <c r="KYI351" s="182"/>
      <c r="KYJ351" s="182"/>
      <c r="KYK351" s="182"/>
      <c r="KYL351" s="182"/>
      <c r="KYM351" s="182"/>
      <c r="KYN351" s="182"/>
      <c r="KYO351" s="182"/>
      <c r="KYP351" s="182"/>
      <c r="KYQ351" s="182"/>
      <c r="KYR351" s="182"/>
      <c r="KYS351" s="182"/>
      <c r="KYT351" s="182"/>
      <c r="KYU351" s="182"/>
      <c r="KYV351" s="182"/>
      <c r="KYW351" s="182"/>
      <c r="KYX351" s="182"/>
      <c r="KYY351" s="182"/>
      <c r="KYZ351" s="182"/>
      <c r="KZA351" s="182"/>
      <c r="KZB351" s="182"/>
      <c r="KZC351" s="182"/>
      <c r="KZD351" s="182"/>
      <c r="KZE351" s="182"/>
      <c r="KZF351" s="182"/>
      <c r="KZG351" s="182"/>
      <c r="KZH351" s="182"/>
      <c r="KZI351" s="182"/>
      <c r="KZJ351" s="182"/>
      <c r="KZK351" s="182"/>
      <c r="KZL351" s="182"/>
      <c r="KZM351" s="182"/>
      <c r="KZN351" s="182"/>
      <c r="KZO351" s="182"/>
      <c r="KZP351" s="182"/>
      <c r="KZQ351" s="182"/>
      <c r="KZR351" s="182"/>
      <c r="KZS351" s="182"/>
      <c r="KZT351" s="182"/>
      <c r="KZU351" s="182"/>
      <c r="KZV351" s="182"/>
      <c r="KZW351" s="182"/>
      <c r="KZX351" s="182"/>
      <c r="KZY351" s="182"/>
      <c r="KZZ351" s="182"/>
      <c r="LAA351" s="182"/>
      <c r="LAB351" s="182"/>
      <c r="LAC351" s="182"/>
      <c r="LAD351" s="182"/>
      <c r="LAE351" s="182"/>
      <c r="LAF351" s="182"/>
      <c r="LAG351" s="182"/>
      <c r="LAH351" s="182"/>
      <c r="LAI351" s="182"/>
      <c r="LAJ351" s="182"/>
      <c r="LAK351" s="182"/>
      <c r="LAL351" s="182"/>
      <c r="LAM351" s="182"/>
      <c r="LAN351" s="182"/>
      <c r="LAO351" s="182"/>
      <c r="LAP351" s="182"/>
      <c r="LAQ351" s="182"/>
      <c r="LAR351" s="182"/>
      <c r="LAS351" s="182"/>
      <c r="LAT351" s="182"/>
      <c r="LAU351" s="182"/>
      <c r="LAV351" s="182"/>
      <c r="LAW351" s="182"/>
      <c r="LAX351" s="182"/>
      <c r="LAY351" s="182"/>
      <c r="LAZ351" s="182"/>
      <c r="LBA351" s="182"/>
      <c r="LBB351" s="182"/>
      <c r="LBC351" s="182"/>
      <c r="LBD351" s="182"/>
      <c r="LBE351" s="182"/>
      <c r="LBF351" s="182"/>
      <c r="LBG351" s="182"/>
      <c r="LBH351" s="182"/>
      <c r="LBI351" s="182"/>
      <c r="LBJ351" s="182"/>
      <c r="LBK351" s="182"/>
      <c r="LBL351" s="182"/>
      <c r="LBM351" s="182"/>
      <c r="LBN351" s="182"/>
      <c r="LBO351" s="182"/>
      <c r="LBP351" s="182"/>
      <c r="LBQ351" s="182"/>
      <c r="LBR351" s="182"/>
      <c r="LBS351" s="182"/>
      <c r="LBT351" s="182"/>
      <c r="LBU351" s="182"/>
      <c r="LBV351" s="182"/>
      <c r="LBW351" s="182"/>
      <c r="LBX351" s="182"/>
      <c r="LBY351" s="182"/>
      <c r="LBZ351" s="182"/>
      <c r="LCA351" s="182"/>
      <c r="LCB351" s="182"/>
      <c r="LCC351" s="182"/>
      <c r="LCD351" s="182"/>
      <c r="LCE351" s="182"/>
      <c r="LCF351" s="182"/>
      <c r="LCG351" s="182"/>
      <c r="LCH351" s="182"/>
      <c r="LCI351" s="182"/>
      <c r="LCJ351" s="182"/>
      <c r="LCK351" s="182"/>
      <c r="LCL351" s="182"/>
      <c r="LCM351" s="182"/>
      <c r="LCN351" s="182"/>
      <c r="LCO351" s="182"/>
      <c r="LCP351" s="182"/>
      <c r="LCQ351" s="182"/>
      <c r="LCR351" s="182"/>
      <c r="LCS351" s="182"/>
      <c r="LCT351" s="182"/>
      <c r="LCU351" s="182"/>
      <c r="LCV351" s="182"/>
      <c r="LCW351" s="182"/>
      <c r="LCX351" s="182"/>
      <c r="LCY351" s="182"/>
      <c r="LCZ351" s="182"/>
      <c r="LDA351" s="182"/>
      <c r="LDB351" s="182"/>
      <c r="LDC351" s="182"/>
      <c r="LDD351" s="182"/>
      <c r="LDE351" s="182"/>
      <c r="LDF351" s="182"/>
      <c r="LDG351" s="182"/>
      <c r="LDH351" s="182"/>
      <c r="LDI351" s="182"/>
      <c r="LDJ351" s="182"/>
      <c r="LDK351" s="182"/>
      <c r="LDL351" s="182"/>
      <c r="LDM351" s="182"/>
      <c r="LDN351" s="182"/>
      <c r="LDO351" s="182"/>
      <c r="LDP351" s="182"/>
      <c r="LDQ351" s="182"/>
      <c r="LDR351" s="182"/>
      <c r="LDS351" s="182"/>
      <c r="LDT351" s="182"/>
      <c r="LDU351" s="182"/>
      <c r="LDV351" s="182"/>
      <c r="LDW351" s="182"/>
      <c r="LDX351" s="182"/>
      <c r="LDY351" s="182"/>
      <c r="LDZ351" s="182"/>
      <c r="LEA351" s="182"/>
      <c r="LEB351" s="182"/>
      <c r="LEC351" s="182"/>
      <c r="LED351" s="182"/>
      <c r="LEE351" s="182"/>
      <c r="LEF351" s="182"/>
      <c r="LEG351" s="182"/>
      <c r="LEH351" s="182"/>
      <c r="LEI351" s="182"/>
      <c r="LEJ351" s="182"/>
      <c r="LEK351" s="182"/>
      <c r="LEL351" s="182"/>
      <c r="LEM351" s="182"/>
      <c r="LEN351" s="182"/>
      <c r="LEO351" s="182"/>
      <c r="LEP351" s="182"/>
      <c r="LEQ351" s="182"/>
      <c r="LER351" s="182"/>
      <c r="LES351" s="182"/>
      <c r="LET351" s="182"/>
      <c r="LEU351" s="182"/>
      <c r="LEV351" s="182"/>
      <c r="LEW351" s="182"/>
      <c r="LEX351" s="182"/>
      <c r="LEY351" s="182"/>
      <c r="LEZ351" s="182"/>
      <c r="LFA351" s="182"/>
      <c r="LFB351" s="182"/>
      <c r="LFC351" s="182"/>
      <c r="LFD351" s="182"/>
      <c r="LFE351" s="182"/>
      <c r="LFF351" s="182"/>
      <c r="LFG351" s="182"/>
      <c r="LFH351" s="182"/>
      <c r="LFI351" s="182"/>
      <c r="LFJ351" s="182"/>
      <c r="LFK351" s="182"/>
      <c r="LFL351" s="182"/>
      <c r="LFM351" s="182"/>
      <c r="LFN351" s="182"/>
      <c r="LFO351" s="182"/>
      <c r="LFP351" s="182"/>
      <c r="LFQ351" s="182"/>
      <c r="LFR351" s="182"/>
      <c r="LFS351" s="182"/>
      <c r="LFT351" s="182"/>
      <c r="LFU351" s="182"/>
      <c r="LFV351" s="182"/>
      <c r="LFW351" s="182"/>
      <c r="LFX351" s="182"/>
      <c r="LFY351" s="182"/>
      <c r="LFZ351" s="182"/>
      <c r="LGA351" s="182"/>
      <c r="LGB351" s="182"/>
      <c r="LGC351" s="182"/>
      <c r="LGD351" s="182"/>
      <c r="LGE351" s="182"/>
      <c r="LGF351" s="182"/>
      <c r="LGG351" s="182"/>
      <c r="LGH351" s="182"/>
      <c r="LGI351" s="182"/>
      <c r="LGJ351" s="182"/>
      <c r="LGK351" s="182"/>
      <c r="LGL351" s="182"/>
      <c r="LGM351" s="182"/>
      <c r="LGN351" s="182"/>
      <c r="LGO351" s="182"/>
      <c r="LGP351" s="182"/>
      <c r="LGQ351" s="182"/>
      <c r="LGR351" s="182"/>
      <c r="LGS351" s="182"/>
      <c r="LGT351" s="182"/>
      <c r="LGU351" s="182"/>
      <c r="LGV351" s="182"/>
      <c r="LGW351" s="182"/>
      <c r="LGX351" s="182"/>
      <c r="LGY351" s="182"/>
      <c r="LGZ351" s="182"/>
      <c r="LHA351" s="182"/>
      <c r="LHB351" s="182"/>
      <c r="LHC351" s="182"/>
      <c r="LHD351" s="182"/>
      <c r="LHE351" s="182"/>
      <c r="LHF351" s="182"/>
      <c r="LHG351" s="182"/>
      <c r="LHH351" s="182"/>
      <c r="LHI351" s="182"/>
      <c r="LHJ351" s="182"/>
      <c r="LHK351" s="182"/>
      <c r="LHL351" s="182"/>
      <c r="LHM351" s="182"/>
      <c r="LHN351" s="182"/>
      <c r="LHO351" s="182"/>
      <c r="LHP351" s="182"/>
      <c r="LHQ351" s="182"/>
      <c r="LHR351" s="182"/>
      <c r="LHS351" s="182"/>
      <c r="LHT351" s="182"/>
      <c r="LHU351" s="182"/>
      <c r="LHV351" s="182"/>
      <c r="LHW351" s="182"/>
      <c r="LHX351" s="182"/>
      <c r="LHY351" s="182"/>
      <c r="LHZ351" s="182"/>
      <c r="LIA351" s="182"/>
      <c r="LIB351" s="182"/>
      <c r="LIC351" s="182"/>
      <c r="LID351" s="182"/>
      <c r="LIE351" s="182"/>
      <c r="LIF351" s="182"/>
      <c r="LIG351" s="182"/>
      <c r="LIH351" s="182"/>
      <c r="LII351" s="182"/>
      <c r="LIJ351" s="182"/>
      <c r="LIK351" s="182"/>
      <c r="LIL351" s="182"/>
      <c r="LIM351" s="182"/>
      <c r="LIN351" s="182"/>
      <c r="LIO351" s="182"/>
      <c r="LIP351" s="182"/>
      <c r="LIQ351" s="182"/>
      <c r="LIR351" s="182"/>
      <c r="LIS351" s="182"/>
      <c r="LIT351" s="182"/>
      <c r="LIU351" s="182"/>
      <c r="LIV351" s="182"/>
      <c r="LIW351" s="182"/>
      <c r="LIX351" s="182"/>
      <c r="LIY351" s="182"/>
      <c r="LIZ351" s="182"/>
      <c r="LJA351" s="182"/>
      <c r="LJB351" s="182"/>
      <c r="LJC351" s="182"/>
      <c r="LJD351" s="182"/>
      <c r="LJE351" s="182"/>
      <c r="LJF351" s="182"/>
      <c r="LJG351" s="182"/>
      <c r="LJH351" s="182"/>
      <c r="LJI351" s="182"/>
      <c r="LJJ351" s="182"/>
      <c r="LJK351" s="182"/>
      <c r="LJL351" s="182"/>
      <c r="LJM351" s="182"/>
      <c r="LJN351" s="182"/>
      <c r="LJO351" s="182"/>
      <c r="LJP351" s="182"/>
      <c r="LJQ351" s="182"/>
      <c r="LJR351" s="182"/>
      <c r="LJS351" s="182"/>
      <c r="LJT351" s="182"/>
      <c r="LJU351" s="182"/>
      <c r="LJV351" s="182"/>
      <c r="LJW351" s="182"/>
      <c r="LJX351" s="182"/>
      <c r="LJY351" s="182"/>
      <c r="LJZ351" s="182"/>
      <c r="LKA351" s="182"/>
      <c r="LKB351" s="182"/>
      <c r="LKC351" s="182"/>
      <c r="LKD351" s="182"/>
      <c r="LKE351" s="182"/>
      <c r="LKF351" s="182"/>
      <c r="LKG351" s="182"/>
      <c r="LKH351" s="182"/>
      <c r="LKI351" s="182"/>
      <c r="LKJ351" s="182"/>
      <c r="LKK351" s="182"/>
      <c r="LKL351" s="182"/>
      <c r="LKM351" s="182"/>
      <c r="LKN351" s="182"/>
      <c r="LKO351" s="182"/>
      <c r="LKP351" s="182"/>
      <c r="LKQ351" s="182"/>
      <c r="LKR351" s="182"/>
      <c r="LKS351" s="182"/>
      <c r="LKT351" s="182"/>
      <c r="LKU351" s="182"/>
      <c r="LKV351" s="182"/>
      <c r="LKW351" s="182"/>
      <c r="LKX351" s="182"/>
      <c r="LKY351" s="182"/>
      <c r="LKZ351" s="182"/>
      <c r="LLA351" s="182"/>
      <c r="LLB351" s="182"/>
      <c r="LLC351" s="182"/>
      <c r="LLD351" s="182"/>
      <c r="LLE351" s="182"/>
      <c r="LLF351" s="182"/>
      <c r="LLG351" s="182"/>
      <c r="LLH351" s="182"/>
      <c r="LLI351" s="182"/>
      <c r="LLJ351" s="182"/>
      <c r="LLK351" s="182"/>
      <c r="LLL351" s="182"/>
      <c r="LLM351" s="182"/>
      <c r="LLN351" s="182"/>
      <c r="LLO351" s="182"/>
      <c r="LLP351" s="182"/>
      <c r="LLQ351" s="182"/>
      <c r="LLR351" s="182"/>
      <c r="LLS351" s="182"/>
      <c r="LLT351" s="182"/>
      <c r="LLU351" s="182"/>
      <c r="LLV351" s="182"/>
      <c r="LLW351" s="182"/>
      <c r="LLX351" s="182"/>
      <c r="LLY351" s="182"/>
      <c r="LLZ351" s="182"/>
      <c r="LMA351" s="182"/>
      <c r="LMB351" s="182"/>
      <c r="LMC351" s="182"/>
      <c r="LMD351" s="182"/>
      <c r="LME351" s="182"/>
      <c r="LMF351" s="182"/>
      <c r="LMG351" s="182"/>
      <c r="LMH351" s="182"/>
      <c r="LMI351" s="182"/>
      <c r="LMJ351" s="182"/>
      <c r="LMK351" s="182"/>
      <c r="LML351" s="182"/>
      <c r="LMM351" s="182"/>
      <c r="LMN351" s="182"/>
      <c r="LMO351" s="182"/>
      <c r="LMP351" s="182"/>
      <c r="LMQ351" s="182"/>
      <c r="LMR351" s="182"/>
      <c r="LMS351" s="182"/>
      <c r="LMT351" s="182"/>
      <c r="LMU351" s="182"/>
      <c r="LMV351" s="182"/>
      <c r="LMW351" s="182"/>
      <c r="LMX351" s="182"/>
      <c r="LMY351" s="182"/>
      <c r="LMZ351" s="182"/>
      <c r="LNA351" s="182"/>
      <c r="LNB351" s="182"/>
      <c r="LNC351" s="182"/>
      <c r="LND351" s="182"/>
      <c r="LNE351" s="182"/>
      <c r="LNF351" s="182"/>
      <c r="LNG351" s="182"/>
      <c r="LNH351" s="182"/>
      <c r="LNI351" s="182"/>
      <c r="LNJ351" s="182"/>
      <c r="LNK351" s="182"/>
      <c r="LNL351" s="182"/>
      <c r="LNM351" s="182"/>
      <c r="LNN351" s="182"/>
      <c r="LNO351" s="182"/>
      <c r="LNP351" s="182"/>
      <c r="LNQ351" s="182"/>
      <c r="LNR351" s="182"/>
      <c r="LNS351" s="182"/>
      <c r="LNT351" s="182"/>
      <c r="LNU351" s="182"/>
      <c r="LNV351" s="182"/>
      <c r="LNW351" s="182"/>
      <c r="LNX351" s="182"/>
      <c r="LNY351" s="182"/>
      <c r="LNZ351" s="182"/>
      <c r="LOA351" s="182"/>
      <c r="LOB351" s="182"/>
      <c r="LOC351" s="182"/>
      <c r="LOD351" s="182"/>
      <c r="LOE351" s="182"/>
      <c r="LOF351" s="182"/>
      <c r="LOG351" s="182"/>
      <c r="LOH351" s="182"/>
      <c r="LOI351" s="182"/>
      <c r="LOJ351" s="182"/>
      <c r="LOK351" s="182"/>
      <c r="LOL351" s="182"/>
      <c r="LOM351" s="182"/>
      <c r="LON351" s="182"/>
      <c r="LOO351" s="182"/>
      <c r="LOP351" s="182"/>
      <c r="LOQ351" s="182"/>
      <c r="LOR351" s="182"/>
      <c r="LOS351" s="182"/>
      <c r="LOT351" s="182"/>
      <c r="LOU351" s="182"/>
      <c r="LOV351" s="182"/>
      <c r="LOW351" s="182"/>
      <c r="LOX351" s="182"/>
      <c r="LOY351" s="182"/>
      <c r="LOZ351" s="182"/>
      <c r="LPA351" s="182"/>
      <c r="LPB351" s="182"/>
      <c r="LPC351" s="182"/>
      <c r="LPD351" s="182"/>
      <c r="LPE351" s="182"/>
      <c r="LPF351" s="182"/>
      <c r="LPG351" s="182"/>
      <c r="LPH351" s="182"/>
      <c r="LPI351" s="182"/>
      <c r="LPJ351" s="182"/>
      <c r="LPK351" s="182"/>
      <c r="LPL351" s="182"/>
      <c r="LPM351" s="182"/>
      <c r="LPN351" s="182"/>
      <c r="LPO351" s="182"/>
      <c r="LPP351" s="182"/>
      <c r="LPQ351" s="182"/>
      <c r="LPR351" s="182"/>
      <c r="LPS351" s="182"/>
      <c r="LPT351" s="182"/>
      <c r="LPU351" s="182"/>
      <c r="LPV351" s="182"/>
      <c r="LPW351" s="182"/>
      <c r="LPX351" s="182"/>
      <c r="LPY351" s="182"/>
      <c r="LPZ351" s="182"/>
      <c r="LQA351" s="182"/>
      <c r="LQB351" s="182"/>
      <c r="LQC351" s="182"/>
      <c r="LQD351" s="182"/>
      <c r="LQE351" s="182"/>
      <c r="LQF351" s="182"/>
      <c r="LQG351" s="182"/>
      <c r="LQH351" s="182"/>
      <c r="LQI351" s="182"/>
      <c r="LQJ351" s="182"/>
      <c r="LQK351" s="182"/>
      <c r="LQL351" s="182"/>
      <c r="LQM351" s="182"/>
      <c r="LQN351" s="182"/>
      <c r="LQO351" s="182"/>
      <c r="LQP351" s="182"/>
      <c r="LQQ351" s="182"/>
      <c r="LQR351" s="182"/>
      <c r="LQS351" s="182"/>
      <c r="LQT351" s="182"/>
      <c r="LQU351" s="182"/>
      <c r="LQV351" s="182"/>
      <c r="LQW351" s="182"/>
      <c r="LQX351" s="182"/>
      <c r="LQY351" s="182"/>
      <c r="LQZ351" s="182"/>
      <c r="LRA351" s="182"/>
      <c r="LRB351" s="182"/>
      <c r="LRC351" s="182"/>
      <c r="LRD351" s="182"/>
      <c r="LRE351" s="182"/>
      <c r="LRF351" s="182"/>
      <c r="LRG351" s="182"/>
      <c r="LRH351" s="182"/>
      <c r="LRI351" s="182"/>
      <c r="LRJ351" s="182"/>
      <c r="LRK351" s="182"/>
      <c r="LRL351" s="182"/>
      <c r="LRM351" s="182"/>
      <c r="LRN351" s="182"/>
      <c r="LRO351" s="182"/>
      <c r="LRP351" s="182"/>
      <c r="LRQ351" s="182"/>
      <c r="LRR351" s="182"/>
      <c r="LRS351" s="182"/>
      <c r="LRT351" s="182"/>
      <c r="LRU351" s="182"/>
      <c r="LRV351" s="182"/>
      <c r="LRW351" s="182"/>
      <c r="LRX351" s="182"/>
      <c r="LRY351" s="182"/>
      <c r="LRZ351" s="182"/>
      <c r="LSA351" s="182"/>
      <c r="LSB351" s="182"/>
      <c r="LSC351" s="182"/>
      <c r="LSD351" s="182"/>
      <c r="LSE351" s="182"/>
      <c r="LSF351" s="182"/>
      <c r="LSG351" s="182"/>
      <c r="LSH351" s="182"/>
      <c r="LSI351" s="182"/>
      <c r="LSJ351" s="182"/>
      <c r="LSK351" s="182"/>
      <c r="LSL351" s="182"/>
      <c r="LSM351" s="182"/>
      <c r="LSN351" s="182"/>
      <c r="LSO351" s="182"/>
      <c r="LSP351" s="182"/>
      <c r="LSQ351" s="182"/>
      <c r="LSR351" s="182"/>
      <c r="LSS351" s="182"/>
      <c r="LST351" s="182"/>
      <c r="LSU351" s="182"/>
      <c r="LSV351" s="182"/>
      <c r="LSW351" s="182"/>
      <c r="LSX351" s="182"/>
      <c r="LSY351" s="182"/>
      <c r="LSZ351" s="182"/>
      <c r="LTA351" s="182"/>
      <c r="LTB351" s="182"/>
      <c r="LTC351" s="182"/>
      <c r="LTD351" s="182"/>
      <c r="LTE351" s="182"/>
      <c r="LTF351" s="182"/>
      <c r="LTG351" s="182"/>
      <c r="LTH351" s="182"/>
      <c r="LTI351" s="182"/>
      <c r="LTJ351" s="182"/>
      <c r="LTK351" s="182"/>
      <c r="LTL351" s="182"/>
      <c r="LTM351" s="182"/>
      <c r="LTN351" s="182"/>
      <c r="LTO351" s="182"/>
      <c r="LTP351" s="182"/>
      <c r="LTQ351" s="182"/>
      <c r="LTR351" s="182"/>
      <c r="LTS351" s="182"/>
      <c r="LTT351" s="182"/>
      <c r="LTU351" s="182"/>
      <c r="LTV351" s="182"/>
      <c r="LTW351" s="182"/>
      <c r="LTX351" s="182"/>
      <c r="LTY351" s="182"/>
      <c r="LTZ351" s="182"/>
      <c r="LUA351" s="182"/>
      <c r="LUB351" s="182"/>
      <c r="LUC351" s="182"/>
      <c r="LUD351" s="182"/>
      <c r="LUE351" s="182"/>
      <c r="LUF351" s="182"/>
      <c r="LUG351" s="182"/>
      <c r="LUH351" s="182"/>
      <c r="LUI351" s="182"/>
      <c r="LUJ351" s="182"/>
      <c r="LUK351" s="182"/>
      <c r="LUL351" s="182"/>
      <c r="LUM351" s="182"/>
      <c r="LUN351" s="182"/>
      <c r="LUO351" s="182"/>
      <c r="LUP351" s="182"/>
      <c r="LUQ351" s="182"/>
      <c r="LUR351" s="182"/>
      <c r="LUS351" s="182"/>
      <c r="LUT351" s="182"/>
      <c r="LUU351" s="182"/>
      <c r="LUV351" s="182"/>
      <c r="LUW351" s="182"/>
      <c r="LUX351" s="182"/>
      <c r="LUY351" s="182"/>
      <c r="LUZ351" s="182"/>
      <c r="LVA351" s="182"/>
      <c r="LVB351" s="182"/>
      <c r="LVC351" s="182"/>
      <c r="LVD351" s="182"/>
      <c r="LVE351" s="182"/>
      <c r="LVF351" s="182"/>
      <c r="LVG351" s="182"/>
      <c r="LVH351" s="182"/>
      <c r="LVI351" s="182"/>
      <c r="LVJ351" s="182"/>
      <c r="LVK351" s="182"/>
      <c r="LVL351" s="182"/>
      <c r="LVM351" s="182"/>
      <c r="LVN351" s="182"/>
      <c r="LVO351" s="182"/>
      <c r="LVP351" s="182"/>
      <c r="LVQ351" s="182"/>
      <c r="LVR351" s="182"/>
      <c r="LVS351" s="182"/>
      <c r="LVT351" s="182"/>
      <c r="LVU351" s="182"/>
      <c r="LVV351" s="182"/>
      <c r="LVW351" s="182"/>
      <c r="LVX351" s="182"/>
      <c r="LVY351" s="182"/>
      <c r="LVZ351" s="182"/>
      <c r="LWA351" s="182"/>
      <c r="LWB351" s="182"/>
      <c r="LWC351" s="182"/>
      <c r="LWD351" s="182"/>
      <c r="LWE351" s="182"/>
      <c r="LWF351" s="182"/>
      <c r="LWG351" s="182"/>
      <c r="LWH351" s="182"/>
      <c r="LWI351" s="182"/>
      <c r="LWJ351" s="182"/>
      <c r="LWK351" s="182"/>
      <c r="LWL351" s="182"/>
      <c r="LWM351" s="182"/>
      <c r="LWN351" s="182"/>
      <c r="LWO351" s="182"/>
      <c r="LWP351" s="182"/>
      <c r="LWQ351" s="182"/>
      <c r="LWR351" s="182"/>
      <c r="LWS351" s="182"/>
      <c r="LWT351" s="182"/>
      <c r="LWU351" s="182"/>
      <c r="LWV351" s="182"/>
      <c r="LWW351" s="182"/>
      <c r="LWX351" s="182"/>
      <c r="LWY351" s="182"/>
      <c r="LWZ351" s="182"/>
      <c r="LXA351" s="182"/>
      <c r="LXB351" s="182"/>
      <c r="LXC351" s="182"/>
      <c r="LXD351" s="182"/>
      <c r="LXE351" s="182"/>
      <c r="LXF351" s="182"/>
      <c r="LXG351" s="182"/>
      <c r="LXH351" s="182"/>
      <c r="LXI351" s="182"/>
      <c r="LXJ351" s="182"/>
      <c r="LXK351" s="182"/>
      <c r="LXL351" s="182"/>
      <c r="LXM351" s="182"/>
      <c r="LXN351" s="182"/>
      <c r="LXO351" s="182"/>
      <c r="LXP351" s="182"/>
      <c r="LXQ351" s="182"/>
      <c r="LXR351" s="182"/>
      <c r="LXS351" s="182"/>
      <c r="LXT351" s="182"/>
      <c r="LXU351" s="182"/>
      <c r="LXV351" s="182"/>
      <c r="LXW351" s="182"/>
      <c r="LXX351" s="182"/>
      <c r="LXY351" s="182"/>
      <c r="LXZ351" s="182"/>
      <c r="LYA351" s="182"/>
      <c r="LYB351" s="182"/>
      <c r="LYC351" s="182"/>
      <c r="LYD351" s="182"/>
      <c r="LYE351" s="182"/>
      <c r="LYF351" s="182"/>
      <c r="LYG351" s="182"/>
      <c r="LYH351" s="182"/>
      <c r="LYI351" s="182"/>
      <c r="LYJ351" s="182"/>
      <c r="LYK351" s="182"/>
      <c r="LYL351" s="182"/>
      <c r="LYM351" s="182"/>
      <c r="LYN351" s="182"/>
      <c r="LYO351" s="182"/>
      <c r="LYP351" s="182"/>
      <c r="LYQ351" s="182"/>
      <c r="LYR351" s="182"/>
      <c r="LYS351" s="182"/>
      <c r="LYT351" s="182"/>
      <c r="LYU351" s="182"/>
      <c r="LYV351" s="182"/>
      <c r="LYW351" s="182"/>
      <c r="LYX351" s="182"/>
      <c r="LYY351" s="182"/>
      <c r="LYZ351" s="182"/>
      <c r="LZA351" s="182"/>
      <c r="LZB351" s="182"/>
      <c r="LZC351" s="182"/>
      <c r="LZD351" s="182"/>
      <c r="LZE351" s="182"/>
      <c r="LZF351" s="182"/>
      <c r="LZG351" s="182"/>
      <c r="LZH351" s="182"/>
      <c r="LZI351" s="182"/>
      <c r="LZJ351" s="182"/>
      <c r="LZK351" s="182"/>
      <c r="LZL351" s="182"/>
      <c r="LZM351" s="182"/>
      <c r="LZN351" s="182"/>
      <c r="LZO351" s="182"/>
      <c r="LZP351" s="182"/>
      <c r="LZQ351" s="182"/>
      <c r="LZR351" s="182"/>
      <c r="LZS351" s="182"/>
      <c r="LZT351" s="182"/>
      <c r="LZU351" s="182"/>
      <c r="LZV351" s="182"/>
      <c r="LZW351" s="182"/>
      <c r="LZX351" s="182"/>
      <c r="LZY351" s="182"/>
      <c r="LZZ351" s="182"/>
      <c r="MAA351" s="182"/>
      <c r="MAB351" s="182"/>
      <c r="MAC351" s="182"/>
      <c r="MAD351" s="182"/>
      <c r="MAE351" s="182"/>
      <c r="MAF351" s="182"/>
      <c r="MAG351" s="182"/>
      <c r="MAH351" s="182"/>
      <c r="MAI351" s="182"/>
      <c r="MAJ351" s="182"/>
      <c r="MAK351" s="182"/>
      <c r="MAL351" s="182"/>
      <c r="MAM351" s="182"/>
      <c r="MAN351" s="182"/>
      <c r="MAO351" s="182"/>
      <c r="MAP351" s="182"/>
      <c r="MAQ351" s="182"/>
      <c r="MAR351" s="182"/>
      <c r="MAS351" s="182"/>
      <c r="MAT351" s="182"/>
      <c r="MAU351" s="182"/>
      <c r="MAV351" s="182"/>
      <c r="MAW351" s="182"/>
      <c r="MAX351" s="182"/>
      <c r="MAY351" s="182"/>
      <c r="MAZ351" s="182"/>
      <c r="MBA351" s="182"/>
      <c r="MBB351" s="182"/>
      <c r="MBC351" s="182"/>
      <c r="MBD351" s="182"/>
      <c r="MBE351" s="182"/>
      <c r="MBF351" s="182"/>
      <c r="MBG351" s="182"/>
      <c r="MBH351" s="182"/>
      <c r="MBI351" s="182"/>
      <c r="MBJ351" s="182"/>
      <c r="MBK351" s="182"/>
      <c r="MBL351" s="182"/>
      <c r="MBM351" s="182"/>
      <c r="MBN351" s="182"/>
      <c r="MBO351" s="182"/>
      <c r="MBP351" s="182"/>
      <c r="MBQ351" s="182"/>
      <c r="MBR351" s="182"/>
      <c r="MBS351" s="182"/>
      <c r="MBT351" s="182"/>
      <c r="MBU351" s="182"/>
      <c r="MBV351" s="182"/>
      <c r="MBW351" s="182"/>
      <c r="MBX351" s="182"/>
      <c r="MBY351" s="182"/>
      <c r="MBZ351" s="182"/>
      <c r="MCA351" s="182"/>
      <c r="MCB351" s="182"/>
      <c r="MCC351" s="182"/>
      <c r="MCD351" s="182"/>
      <c r="MCE351" s="182"/>
      <c r="MCF351" s="182"/>
      <c r="MCG351" s="182"/>
      <c r="MCH351" s="182"/>
      <c r="MCI351" s="182"/>
      <c r="MCJ351" s="182"/>
      <c r="MCK351" s="182"/>
      <c r="MCL351" s="182"/>
      <c r="MCM351" s="182"/>
      <c r="MCN351" s="182"/>
      <c r="MCO351" s="182"/>
      <c r="MCP351" s="182"/>
      <c r="MCQ351" s="182"/>
      <c r="MCR351" s="182"/>
      <c r="MCS351" s="182"/>
      <c r="MCT351" s="182"/>
      <c r="MCU351" s="182"/>
      <c r="MCV351" s="182"/>
      <c r="MCW351" s="182"/>
      <c r="MCX351" s="182"/>
      <c r="MCY351" s="182"/>
      <c r="MCZ351" s="182"/>
      <c r="MDA351" s="182"/>
      <c r="MDB351" s="182"/>
      <c r="MDC351" s="182"/>
      <c r="MDD351" s="182"/>
      <c r="MDE351" s="182"/>
      <c r="MDF351" s="182"/>
      <c r="MDG351" s="182"/>
      <c r="MDH351" s="182"/>
      <c r="MDI351" s="182"/>
      <c r="MDJ351" s="182"/>
      <c r="MDK351" s="182"/>
      <c r="MDL351" s="182"/>
      <c r="MDM351" s="182"/>
      <c r="MDN351" s="182"/>
      <c r="MDO351" s="182"/>
      <c r="MDP351" s="182"/>
      <c r="MDQ351" s="182"/>
      <c r="MDR351" s="182"/>
      <c r="MDS351" s="182"/>
      <c r="MDT351" s="182"/>
      <c r="MDU351" s="182"/>
      <c r="MDV351" s="182"/>
      <c r="MDW351" s="182"/>
      <c r="MDX351" s="182"/>
      <c r="MDY351" s="182"/>
      <c r="MDZ351" s="182"/>
      <c r="MEA351" s="182"/>
      <c r="MEB351" s="182"/>
      <c r="MEC351" s="182"/>
      <c r="MED351" s="182"/>
      <c r="MEE351" s="182"/>
      <c r="MEF351" s="182"/>
      <c r="MEG351" s="182"/>
      <c r="MEH351" s="182"/>
      <c r="MEI351" s="182"/>
      <c r="MEJ351" s="182"/>
      <c r="MEK351" s="182"/>
      <c r="MEL351" s="182"/>
      <c r="MEM351" s="182"/>
      <c r="MEN351" s="182"/>
      <c r="MEO351" s="182"/>
      <c r="MEP351" s="182"/>
      <c r="MEQ351" s="182"/>
      <c r="MER351" s="182"/>
      <c r="MES351" s="182"/>
      <c r="MET351" s="182"/>
      <c r="MEU351" s="182"/>
      <c r="MEV351" s="182"/>
      <c r="MEW351" s="182"/>
      <c r="MEX351" s="182"/>
      <c r="MEY351" s="182"/>
      <c r="MEZ351" s="182"/>
      <c r="MFA351" s="182"/>
      <c r="MFB351" s="182"/>
      <c r="MFC351" s="182"/>
      <c r="MFD351" s="182"/>
      <c r="MFE351" s="182"/>
      <c r="MFF351" s="182"/>
      <c r="MFG351" s="182"/>
      <c r="MFH351" s="182"/>
      <c r="MFI351" s="182"/>
      <c r="MFJ351" s="182"/>
      <c r="MFK351" s="182"/>
      <c r="MFL351" s="182"/>
      <c r="MFM351" s="182"/>
      <c r="MFN351" s="182"/>
      <c r="MFO351" s="182"/>
      <c r="MFP351" s="182"/>
      <c r="MFQ351" s="182"/>
      <c r="MFR351" s="182"/>
      <c r="MFS351" s="182"/>
      <c r="MFT351" s="182"/>
      <c r="MFU351" s="182"/>
      <c r="MFV351" s="182"/>
      <c r="MFW351" s="182"/>
      <c r="MFX351" s="182"/>
      <c r="MFY351" s="182"/>
      <c r="MFZ351" s="182"/>
      <c r="MGA351" s="182"/>
      <c r="MGB351" s="182"/>
      <c r="MGC351" s="182"/>
      <c r="MGD351" s="182"/>
      <c r="MGE351" s="182"/>
      <c r="MGF351" s="182"/>
      <c r="MGG351" s="182"/>
      <c r="MGH351" s="182"/>
      <c r="MGI351" s="182"/>
      <c r="MGJ351" s="182"/>
      <c r="MGK351" s="182"/>
      <c r="MGL351" s="182"/>
      <c r="MGM351" s="182"/>
      <c r="MGN351" s="182"/>
      <c r="MGO351" s="182"/>
      <c r="MGP351" s="182"/>
      <c r="MGQ351" s="182"/>
      <c r="MGR351" s="182"/>
      <c r="MGS351" s="182"/>
      <c r="MGT351" s="182"/>
      <c r="MGU351" s="182"/>
      <c r="MGV351" s="182"/>
      <c r="MGW351" s="182"/>
      <c r="MGX351" s="182"/>
      <c r="MGY351" s="182"/>
      <c r="MGZ351" s="182"/>
      <c r="MHA351" s="182"/>
      <c r="MHB351" s="182"/>
      <c r="MHC351" s="182"/>
      <c r="MHD351" s="182"/>
      <c r="MHE351" s="182"/>
      <c r="MHF351" s="182"/>
      <c r="MHG351" s="182"/>
      <c r="MHH351" s="182"/>
      <c r="MHI351" s="182"/>
      <c r="MHJ351" s="182"/>
      <c r="MHK351" s="182"/>
      <c r="MHL351" s="182"/>
      <c r="MHM351" s="182"/>
      <c r="MHN351" s="182"/>
      <c r="MHO351" s="182"/>
      <c r="MHP351" s="182"/>
      <c r="MHQ351" s="182"/>
      <c r="MHR351" s="182"/>
      <c r="MHS351" s="182"/>
      <c r="MHT351" s="182"/>
      <c r="MHU351" s="182"/>
      <c r="MHV351" s="182"/>
      <c r="MHW351" s="182"/>
      <c r="MHX351" s="182"/>
      <c r="MHY351" s="182"/>
      <c r="MHZ351" s="182"/>
      <c r="MIA351" s="182"/>
      <c r="MIB351" s="182"/>
      <c r="MIC351" s="182"/>
      <c r="MID351" s="182"/>
      <c r="MIE351" s="182"/>
      <c r="MIF351" s="182"/>
      <c r="MIG351" s="182"/>
      <c r="MIH351" s="182"/>
      <c r="MII351" s="182"/>
      <c r="MIJ351" s="182"/>
      <c r="MIK351" s="182"/>
      <c r="MIL351" s="182"/>
      <c r="MIM351" s="182"/>
      <c r="MIN351" s="182"/>
      <c r="MIO351" s="182"/>
      <c r="MIP351" s="182"/>
      <c r="MIQ351" s="182"/>
      <c r="MIR351" s="182"/>
      <c r="MIS351" s="182"/>
      <c r="MIT351" s="182"/>
      <c r="MIU351" s="182"/>
      <c r="MIV351" s="182"/>
      <c r="MIW351" s="182"/>
      <c r="MIX351" s="182"/>
      <c r="MIY351" s="182"/>
      <c r="MIZ351" s="182"/>
      <c r="MJA351" s="182"/>
      <c r="MJB351" s="182"/>
      <c r="MJC351" s="182"/>
      <c r="MJD351" s="182"/>
      <c r="MJE351" s="182"/>
      <c r="MJF351" s="182"/>
      <c r="MJG351" s="182"/>
      <c r="MJH351" s="182"/>
      <c r="MJI351" s="182"/>
      <c r="MJJ351" s="182"/>
      <c r="MJK351" s="182"/>
      <c r="MJL351" s="182"/>
      <c r="MJM351" s="182"/>
      <c r="MJN351" s="182"/>
      <c r="MJO351" s="182"/>
      <c r="MJP351" s="182"/>
      <c r="MJQ351" s="182"/>
      <c r="MJR351" s="182"/>
      <c r="MJS351" s="182"/>
      <c r="MJT351" s="182"/>
      <c r="MJU351" s="182"/>
      <c r="MJV351" s="182"/>
      <c r="MJW351" s="182"/>
      <c r="MJX351" s="182"/>
      <c r="MJY351" s="182"/>
      <c r="MJZ351" s="182"/>
      <c r="MKA351" s="182"/>
      <c r="MKB351" s="182"/>
      <c r="MKC351" s="182"/>
      <c r="MKD351" s="182"/>
      <c r="MKE351" s="182"/>
      <c r="MKF351" s="182"/>
      <c r="MKG351" s="182"/>
      <c r="MKH351" s="182"/>
      <c r="MKI351" s="182"/>
      <c r="MKJ351" s="182"/>
      <c r="MKK351" s="182"/>
      <c r="MKL351" s="182"/>
      <c r="MKM351" s="182"/>
      <c r="MKN351" s="182"/>
      <c r="MKO351" s="182"/>
      <c r="MKP351" s="182"/>
      <c r="MKQ351" s="182"/>
      <c r="MKR351" s="182"/>
      <c r="MKS351" s="182"/>
      <c r="MKT351" s="182"/>
      <c r="MKU351" s="182"/>
      <c r="MKV351" s="182"/>
      <c r="MKW351" s="182"/>
      <c r="MKX351" s="182"/>
      <c r="MKY351" s="182"/>
      <c r="MKZ351" s="182"/>
      <c r="MLA351" s="182"/>
      <c r="MLB351" s="182"/>
      <c r="MLC351" s="182"/>
      <c r="MLD351" s="182"/>
      <c r="MLE351" s="182"/>
      <c r="MLF351" s="182"/>
      <c r="MLG351" s="182"/>
      <c r="MLH351" s="182"/>
      <c r="MLI351" s="182"/>
      <c r="MLJ351" s="182"/>
      <c r="MLK351" s="182"/>
      <c r="MLL351" s="182"/>
      <c r="MLM351" s="182"/>
      <c r="MLN351" s="182"/>
      <c r="MLO351" s="182"/>
      <c r="MLP351" s="182"/>
      <c r="MLQ351" s="182"/>
      <c r="MLR351" s="182"/>
      <c r="MLS351" s="182"/>
      <c r="MLT351" s="182"/>
      <c r="MLU351" s="182"/>
      <c r="MLV351" s="182"/>
      <c r="MLW351" s="182"/>
      <c r="MLX351" s="182"/>
      <c r="MLY351" s="182"/>
      <c r="MLZ351" s="182"/>
      <c r="MMA351" s="182"/>
      <c r="MMB351" s="182"/>
      <c r="MMC351" s="182"/>
      <c r="MMD351" s="182"/>
      <c r="MME351" s="182"/>
      <c r="MMF351" s="182"/>
      <c r="MMG351" s="182"/>
      <c r="MMH351" s="182"/>
      <c r="MMI351" s="182"/>
      <c r="MMJ351" s="182"/>
      <c r="MMK351" s="182"/>
      <c r="MML351" s="182"/>
      <c r="MMM351" s="182"/>
      <c r="MMN351" s="182"/>
      <c r="MMO351" s="182"/>
      <c r="MMP351" s="182"/>
      <c r="MMQ351" s="182"/>
      <c r="MMR351" s="182"/>
      <c r="MMS351" s="182"/>
      <c r="MMT351" s="182"/>
      <c r="MMU351" s="182"/>
      <c r="MMV351" s="182"/>
      <c r="MMW351" s="182"/>
      <c r="MMX351" s="182"/>
      <c r="MMY351" s="182"/>
      <c r="MMZ351" s="182"/>
      <c r="MNA351" s="182"/>
      <c r="MNB351" s="182"/>
      <c r="MNC351" s="182"/>
      <c r="MND351" s="182"/>
      <c r="MNE351" s="182"/>
      <c r="MNF351" s="182"/>
      <c r="MNG351" s="182"/>
      <c r="MNH351" s="182"/>
      <c r="MNI351" s="182"/>
      <c r="MNJ351" s="182"/>
      <c r="MNK351" s="182"/>
      <c r="MNL351" s="182"/>
      <c r="MNM351" s="182"/>
      <c r="MNN351" s="182"/>
      <c r="MNO351" s="182"/>
      <c r="MNP351" s="182"/>
      <c r="MNQ351" s="182"/>
      <c r="MNR351" s="182"/>
      <c r="MNS351" s="182"/>
      <c r="MNT351" s="182"/>
      <c r="MNU351" s="182"/>
      <c r="MNV351" s="182"/>
      <c r="MNW351" s="182"/>
      <c r="MNX351" s="182"/>
      <c r="MNY351" s="182"/>
      <c r="MNZ351" s="182"/>
      <c r="MOA351" s="182"/>
      <c r="MOB351" s="182"/>
      <c r="MOC351" s="182"/>
      <c r="MOD351" s="182"/>
      <c r="MOE351" s="182"/>
      <c r="MOF351" s="182"/>
      <c r="MOG351" s="182"/>
      <c r="MOH351" s="182"/>
      <c r="MOI351" s="182"/>
      <c r="MOJ351" s="182"/>
      <c r="MOK351" s="182"/>
      <c r="MOL351" s="182"/>
      <c r="MOM351" s="182"/>
      <c r="MON351" s="182"/>
      <c r="MOO351" s="182"/>
      <c r="MOP351" s="182"/>
      <c r="MOQ351" s="182"/>
      <c r="MOR351" s="182"/>
      <c r="MOS351" s="182"/>
      <c r="MOT351" s="182"/>
      <c r="MOU351" s="182"/>
      <c r="MOV351" s="182"/>
      <c r="MOW351" s="182"/>
      <c r="MOX351" s="182"/>
      <c r="MOY351" s="182"/>
      <c r="MOZ351" s="182"/>
      <c r="MPA351" s="182"/>
      <c r="MPB351" s="182"/>
      <c r="MPC351" s="182"/>
      <c r="MPD351" s="182"/>
      <c r="MPE351" s="182"/>
      <c r="MPF351" s="182"/>
      <c r="MPG351" s="182"/>
      <c r="MPH351" s="182"/>
      <c r="MPI351" s="182"/>
      <c r="MPJ351" s="182"/>
      <c r="MPK351" s="182"/>
      <c r="MPL351" s="182"/>
      <c r="MPM351" s="182"/>
      <c r="MPN351" s="182"/>
      <c r="MPO351" s="182"/>
      <c r="MPP351" s="182"/>
      <c r="MPQ351" s="182"/>
      <c r="MPR351" s="182"/>
      <c r="MPS351" s="182"/>
      <c r="MPT351" s="182"/>
      <c r="MPU351" s="182"/>
      <c r="MPV351" s="182"/>
      <c r="MPW351" s="182"/>
      <c r="MPX351" s="182"/>
      <c r="MPY351" s="182"/>
      <c r="MPZ351" s="182"/>
      <c r="MQA351" s="182"/>
      <c r="MQB351" s="182"/>
      <c r="MQC351" s="182"/>
      <c r="MQD351" s="182"/>
      <c r="MQE351" s="182"/>
      <c r="MQF351" s="182"/>
      <c r="MQG351" s="182"/>
      <c r="MQH351" s="182"/>
      <c r="MQI351" s="182"/>
      <c r="MQJ351" s="182"/>
      <c r="MQK351" s="182"/>
      <c r="MQL351" s="182"/>
      <c r="MQM351" s="182"/>
      <c r="MQN351" s="182"/>
      <c r="MQO351" s="182"/>
      <c r="MQP351" s="182"/>
      <c r="MQQ351" s="182"/>
      <c r="MQR351" s="182"/>
      <c r="MQS351" s="182"/>
      <c r="MQT351" s="182"/>
      <c r="MQU351" s="182"/>
      <c r="MQV351" s="182"/>
      <c r="MQW351" s="182"/>
      <c r="MQX351" s="182"/>
      <c r="MQY351" s="182"/>
      <c r="MQZ351" s="182"/>
      <c r="MRA351" s="182"/>
      <c r="MRB351" s="182"/>
      <c r="MRC351" s="182"/>
      <c r="MRD351" s="182"/>
      <c r="MRE351" s="182"/>
      <c r="MRF351" s="182"/>
      <c r="MRG351" s="182"/>
      <c r="MRH351" s="182"/>
      <c r="MRI351" s="182"/>
      <c r="MRJ351" s="182"/>
      <c r="MRK351" s="182"/>
      <c r="MRL351" s="182"/>
      <c r="MRM351" s="182"/>
      <c r="MRN351" s="182"/>
      <c r="MRO351" s="182"/>
      <c r="MRP351" s="182"/>
      <c r="MRQ351" s="182"/>
      <c r="MRR351" s="182"/>
      <c r="MRS351" s="182"/>
      <c r="MRT351" s="182"/>
      <c r="MRU351" s="182"/>
      <c r="MRV351" s="182"/>
      <c r="MRW351" s="182"/>
      <c r="MRX351" s="182"/>
      <c r="MRY351" s="182"/>
      <c r="MRZ351" s="182"/>
      <c r="MSA351" s="182"/>
      <c r="MSB351" s="182"/>
      <c r="MSC351" s="182"/>
      <c r="MSD351" s="182"/>
      <c r="MSE351" s="182"/>
      <c r="MSF351" s="182"/>
      <c r="MSG351" s="182"/>
      <c r="MSH351" s="182"/>
      <c r="MSI351" s="182"/>
      <c r="MSJ351" s="182"/>
      <c r="MSK351" s="182"/>
      <c r="MSL351" s="182"/>
      <c r="MSM351" s="182"/>
      <c r="MSN351" s="182"/>
      <c r="MSO351" s="182"/>
      <c r="MSP351" s="182"/>
      <c r="MSQ351" s="182"/>
      <c r="MSR351" s="182"/>
      <c r="MSS351" s="182"/>
      <c r="MST351" s="182"/>
      <c r="MSU351" s="182"/>
      <c r="MSV351" s="182"/>
      <c r="MSW351" s="182"/>
      <c r="MSX351" s="182"/>
      <c r="MSY351" s="182"/>
      <c r="MSZ351" s="182"/>
      <c r="MTA351" s="182"/>
      <c r="MTB351" s="182"/>
      <c r="MTC351" s="182"/>
      <c r="MTD351" s="182"/>
      <c r="MTE351" s="182"/>
      <c r="MTF351" s="182"/>
      <c r="MTG351" s="182"/>
      <c r="MTH351" s="182"/>
      <c r="MTI351" s="182"/>
      <c r="MTJ351" s="182"/>
      <c r="MTK351" s="182"/>
      <c r="MTL351" s="182"/>
      <c r="MTM351" s="182"/>
      <c r="MTN351" s="182"/>
      <c r="MTO351" s="182"/>
      <c r="MTP351" s="182"/>
      <c r="MTQ351" s="182"/>
      <c r="MTR351" s="182"/>
      <c r="MTS351" s="182"/>
      <c r="MTT351" s="182"/>
      <c r="MTU351" s="182"/>
      <c r="MTV351" s="182"/>
      <c r="MTW351" s="182"/>
      <c r="MTX351" s="182"/>
      <c r="MTY351" s="182"/>
      <c r="MTZ351" s="182"/>
      <c r="MUA351" s="182"/>
      <c r="MUB351" s="182"/>
      <c r="MUC351" s="182"/>
      <c r="MUD351" s="182"/>
      <c r="MUE351" s="182"/>
      <c r="MUF351" s="182"/>
      <c r="MUG351" s="182"/>
      <c r="MUH351" s="182"/>
      <c r="MUI351" s="182"/>
      <c r="MUJ351" s="182"/>
      <c r="MUK351" s="182"/>
      <c r="MUL351" s="182"/>
      <c r="MUM351" s="182"/>
      <c r="MUN351" s="182"/>
      <c r="MUO351" s="182"/>
      <c r="MUP351" s="182"/>
      <c r="MUQ351" s="182"/>
      <c r="MUR351" s="182"/>
      <c r="MUS351" s="182"/>
      <c r="MUT351" s="182"/>
      <c r="MUU351" s="182"/>
      <c r="MUV351" s="182"/>
      <c r="MUW351" s="182"/>
      <c r="MUX351" s="182"/>
      <c r="MUY351" s="182"/>
      <c r="MUZ351" s="182"/>
      <c r="MVA351" s="182"/>
      <c r="MVB351" s="182"/>
      <c r="MVC351" s="182"/>
      <c r="MVD351" s="182"/>
      <c r="MVE351" s="182"/>
      <c r="MVF351" s="182"/>
      <c r="MVG351" s="182"/>
      <c r="MVH351" s="182"/>
      <c r="MVI351" s="182"/>
      <c r="MVJ351" s="182"/>
      <c r="MVK351" s="182"/>
      <c r="MVL351" s="182"/>
      <c r="MVM351" s="182"/>
      <c r="MVN351" s="182"/>
      <c r="MVO351" s="182"/>
      <c r="MVP351" s="182"/>
      <c r="MVQ351" s="182"/>
      <c r="MVR351" s="182"/>
      <c r="MVS351" s="182"/>
      <c r="MVT351" s="182"/>
      <c r="MVU351" s="182"/>
      <c r="MVV351" s="182"/>
      <c r="MVW351" s="182"/>
      <c r="MVX351" s="182"/>
      <c r="MVY351" s="182"/>
      <c r="MVZ351" s="182"/>
      <c r="MWA351" s="182"/>
      <c r="MWB351" s="182"/>
      <c r="MWC351" s="182"/>
      <c r="MWD351" s="182"/>
      <c r="MWE351" s="182"/>
      <c r="MWF351" s="182"/>
      <c r="MWG351" s="182"/>
      <c r="MWH351" s="182"/>
      <c r="MWI351" s="182"/>
      <c r="MWJ351" s="182"/>
      <c r="MWK351" s="182"/>
      <c r="MWL351" s="182"/>
      <c r="MWM351" s="182"/>
      <c r="MWN351" s="182"/>
      <c r="MWO351" s="182"/>
      <c r="MWP351" s="182"/>
      <c r="MWQ351" s="182"/>
      <c r="MWR351" s="182"/>
      <c r="MWS351" s="182"/>
      <c r="MWT351" s="182"/>
      <c r="MWU351" s="182"/>
      <c r="MWV351" s="182"/>
      <c r="MWW351" s="182"/>
      <c r="MWX351" s="182"/>
      <c r="MWY351" s="182"/>
      <c r="MWZ351" s="182"/>
      <c r="MXA351" s="182"/>
      <c r="MXB351" s="182"/>
      <c r="MXC351" s="182"/>
      <c r="MXD351" s="182"/>
      <c r="MXE351" s="182"/>
      <c r="MXF351" s="182"/>
      <c r="MXG351" s="182"/>
      <c r="MXH351" s="182"/>
      <c r="MXI351" s="182"/>
      <c r="MXJ351" s="182"/>
      <c r="MXK351" s="182"/>
      <c r="MXL351" s="182"/>
      <c r="MXM351" s="182"/>
      <c r="MXN351" s="182"/>
      <c r="MXO351" s="182"/>
      <c r="MXP351" s="182"/>
      <c r="MXQ351" s="182"/>
      <c r="MXR351" s="182"/>
      <c r="MXS351" s="182"/>
      <c r="MXT351" s="182"/>
      <c r="MXU351" s="182"/>
      <c r="MXV351" s="182"/>
      <c r="MXW351" s="182"/>
      <c r="MXX351" s="182"/>
      <c r="MXY351" s="182"/>
      <c r="MXZ351" s="182"/>
      <c r="MYA351" s="182"/>
      <c r="MYB351" s="182"/>
      <c r="MYC351" s="182"/>
      <c r="MYD351" s="182"/>
      <c r="MYE351" s="182"/>
      <c r="MYF351" s="182"/>
      <c r="MYG351" s="182"/>
      <c r="MYH351" s="182"/>
      <c r="MYI351" s="182"/>
      <c r="MYJ351" s="182"/>
      <c r="MYK351" s="182"/>
      <c r="MYL351" s="182"/>
      <c r="MYM351" s="182"/>
      <c r="MYN351" s="182"/>
      <c r="MYO351" s="182"/>
      <c r="MYP351" s="182"/>
      <c r="MYQ351" s="182"/>
      <c r="MYR351" s="182"/>
      <c r="MYS351" s="182"/>
      <c r="MYT351" s="182"/>
      <c r="MYU351" s="182"/>
      <c r="MYV351" s="182"/>
      <c r="MYW351" s="182"/>
      <c r="MYX351" s="182"/>
      <c r="MYY351" s="182"/>
      <c r="MYZ351" s="182"/>
      <c r="MZA351" s="182"/>
      <c r="MZB351" s="182"/>
      <c r="MZC351" s="182"/>
      <c r="MZD351" s="182"/>
      <c r="MZE351" s="182"/>
      <c r="MZF351" s="182"/>
      <c r="MZG351" s="182"/>
      <c r="MZH351" s="182"/>
      <c r="MZI351" s="182"/>
      <c r="MZJ351" s="182"/>
      <c r="MZK351" s="182"/>
      <c r="MZL351" s="182"/>
      <c r="MZM351" s="182"/>
      <c r="MZN351" s="182"/>
      <c r="MZO351" s="182"/>
      <c r="MZP351" s="182"/>
      <c r="MZQ351" s="182"/>
      <c r="MZR351" s="182"/>
      <c r="MZS351" s="182"/>
      <c r="MZT351" s="182"/>
      <c r="MZU351" s="182"/>
      <c r="MZV351" s="182"/>
      <c r="MZW351" s="182"/>
      <c r="MZX351" s="182"/>
      <c r="MZY351" s="182"/>
      <c r="MZZ351" s="182"/>
      <c r="NAA351" s="182"/>
      <c r="NAB351" s="182"/>
      <c r="NAC351" s="182"/>
      <c r="NAD351" s="182"/>
      <c r="NAE351" s="182"/>
      <c r="NAF351" s="182"/>
      <c r="NAG351" s="182"/>
      <c r="NAH351" s="182"/>
      <c r="NAI351" s="182"/>
      <c r="NAJ351" s="182"/>
      <c r="NAK351" s="182"/>
      <c r="NAL351" s="182"/>
      <c r="NAM351" s="182"/>
      <c r="NAN351" s="182"/>
      <c r="NAO351" s="182"/>
      <c r="NAP351" s="182"/>
      <c r="NAQ351" s="182"/>
      <c r="NAR351" s="182"/>
      <c r="NAS351" s="182"/>
      <c r="NAT351" s="182"/>
      <c r="NAU351" s="182"/>
      <c r="NAV351" s="182"/>
      <c r="NAW351" s="182"/>
      <c r="NAX351" s="182"/>
      <c r="NAY351" s="182"/>
      <c r="NAZ351" s="182"/>
      <c r="NBA351" s="182"/>
      <c r="NBB351" s="182"/>
      <c r="NBC351" s="182"/>
      <c r="NBD351" s="182"/>
      <c r="NBE351" s="182"/>
      <c r="NBF351" s="182"/>
      <c r="NBG351" s="182"/>
      <c r="NBH351" s="182"/>
      <c r="NBI351" s="182"/>
      <c r="NBJ351" s="182"/>
      <c r="NBK351" s="182"/>
      <c r="NBL351" s="182"/>
      <c r="NBM351" s="182"/>
      <c r="NBN351" s="182"/>
      <c r="NBO351" s="182"/>
      <c r="NBP351" s="182"/>
      <c r="NBQ351" s="182"/>
      <c r="NBR351" s="182"/>
      <c r="NBS351" s="182"/>
      <c r="NBT351" s="182"/>
      <c r="NBU351" s="182"/>
      <c r="NBV351" s="182"/>
      <c r="NBW351" s="182"/>
      <c r="NBX351" s="182"/>
      <c r="NBY351" s="182"/>
      <c r="NBZ351" s="182"/>
      <c r="NCA351" s="182"/>
      <c r="NCB351" s="182"/>
      <c r="NCC351" s="182"/>
      <c r="NCD351" s="182"/>
      <c r="NCE351" s="182"/>
      <c r="NCF351" s="182"/>
      <c r="NCG351" s="182"/>
      <c r="NCH351" s="182"/>
      <c r="NCI351" s="182"/>
      <c r="NCJ351" s="182"/>
      <c r="NCK351" s="182"/>
      <c r="NCL351" s="182"/>
      <c r="NCM351" s="182"/>
      <c r="NCN351" s="182"/>
      <c r="NCO351" s="182"/>
      <c r="NCP351" s="182"/>
      <c r="NCQ351" s="182"/>
      <c r="NCR351" s="182"/>
      <c r="NCS351" s="182"/>
      <c r="NCT351" s="182"/>
      <c r="NCU351" s="182"/>
      <c r="NCV351" s="182"/>
      <c r="NCW351" s="182"/>
      <c r="NCX351" s="182"/>
      <c r="NCY351" s="182"/>
      <c r="NCZ351" s="182"/>
      <c r="NDA351" s="182"/>
      <c r="NDB351" s="182"/>
      <c r="NDC351" s="182"/>
      <c r="NDD351" s="182"/>
      <c r="NDE351" s="182"/>
      <c r="NDF351" s="182"/>
      <c r="NDG351" s="182"/>
      <c r="NDH351" s="182"/>
      <c r="NDI351" s="182"/>
      <c r="NDJ351" s="182"/>
      <c r="NDK351" s="182"/>
      <c r="NDL351" s="182"/>
      <c r="NDM351" s="182"/>
      <c r="NDN351" s="182"/>
      <c r="NDO351" s="182"/>
      <c r="NDP351" s="182"/>
      <c r="NDQ351" s="182"/>
      <c r="NDR351" s="182"/>
      <c r="NDS351" s="182"/>
      <c r="NDT351" s="182"/>
      <c r="NDU351" s="182"/>
      <c r="NDV351" s="182"/>
      <c r="NDW351" s="182"/>
      <c r="NDX351" s="182"/>
      <c r="NDY351" s="182"/>
      <c r="NDZ351" s="182"/>
      <c r="NEA351" s="182"/>
      <c r="NEB351" s="182"/>
      <c r="NEC351" s="182"/>
      <c r="NED351" s="182"/>
      <c r="NEE351" s="182"/>
      <c r="NEF351" s="182"/>
      <c r="NEG351" s="182"/>
      <c r="NEH351" s="182"/>
      <c r="NEI351" s="182"/>
      <c r="NEJ351" s="182"/>
      <c r="NEK351" s="182"/>
      <c r="NEL351" s="182"/>
      <c r="NEM351" s="182"/>
      <c r="NEN351" s="182"/>
      <c r="NEO351" s="182"/>
      <c r="NEP351" s="182"/>
      <c r="NEQ351" s="182"/>
      <c r="NER351" s="182"/>
      <c r="NES351" s="182"/>
      <c r="NET351" s="182"/>
      <c r="NEU351" s="182"/>
      <c r="NEV351" s="182"/>
      <c r="NEW351" s="182"/>
      <c r="NEX351" s="182"/>
      <c r="NEY351" s="182"/>
      <c r="NEZ351" s="182"/>
      <c r="NFA351" s="182"/>
      <c r="NFB351" s="182"/>
      <c r="NFC351" s="182"/>
      <c r="NFD351" s="182"/>
      <c r="NFE351" s="182"/>
      <c r="NFF351" s="182"/>
      <c r="NFG351" s="182"/>
      <c r="NFH351" s="182"/>
      <c r="NFI351" s="182"/>
      <c r="NFJ351" s="182"/>
      <c r="NFK351" s="182"/>
      <c r="NFL351" s="182"/>
      <c r="NFM351" s="182"/>
      <c r="NFN351" s="182"/>
      <c r="NFO351" s="182"/>
      <c r="NFP351" s="182"/>
      <c r="NFQ351" s="182"/>
      <c r="NFR351" s="182"/>
      <c r="NFS351" s="182"/>
      <c r="NFT351" s="182"/>
      <c r="NFU351" s="182"/>
      <c r="NFV351" s="182"/>
      <c r="NFW351" s="182"/>
      <c r="NFX351" s="182"/>
      <c r="NFY351" s="182"/>
      <c r="NFZ351" s="182"/>
      <c r="NGA351" s="182"/>
      <c r="NGB351" s="182"/>
      <c r="NGC351" s="182"/>
      <c r="NGD351" s="182"/>
      <c r="NGE351" s="182"/>
      <c r="NGF351" s="182"/>
      <c r="NGG351" s="182"/>
      <c r="NGH351" s="182"/>
      <c r="NGI351" s="182"/>
      <c r="NGJ351" s="182"/>
      <c r="NGK351" s="182"/>
      <c r="NGL351" s="182"/>
      <c r="NGM351" s="182"/>
      <c r="NGN351" s="182"/>
      <c r="NGO351" s="182"/>
      <c r="NGP351" s="182"/>
      <c r="NGQ351" s="182"/>
      <c r="NGR351" s="182"/>
      <c r="NGS351" s="182"/>
      <c r="NGT351" s="182"/>
      <c r="NGU351" s="182"/>
      <c r="NGV351" s="182"/>
      <c r="NGW351" s="182"/>
      <c r="NGX351" s="182"/>
      <c r="NGY351" s="182"/>
      <c r="NGZ351" s="182"/>
      <c r="NHA351" s="182"/>
      <c r="NHB351" s="182"/>
      <c r="NHC351" s="182"/>
      <c r="NHD351" s="182"/>
      <c r="NHE351" s="182"/>
      <c r="NHF351" s="182"/>
      <c r="NHG351" s="182"/>
      <c r="NHH351" s="182"/>
      <c r="NHI351" s="182"/>
      <c r="NHJ351" s="182"/>
      <c r="NHK351" s="182"/>
      <c r="NHL351" s="182"/>
      <c r="NHM351" s="182"/>
      <c r="NHN351" s="182"/>
      <c r="NHO351" s="182"/>
      <c r="NHP351" s="182"/>
      <c r="NHQ351" s="182"/>
      <c r="NHR351" s="182"/>
      <c r="NHS351" s="182"/>
      <c r="NHT351" s="182"/>
      <c r="NHU351" s="182"/>
      <c r="NHV351" s="182"/>
      <c r="NHW351" s="182"/>
      <c r="NHX351" s="182"/>
      <c r="NHY351" s="182"/>
      <c r="NHZ351" s="182"/>
      <c r="NIA351" s="182"/>
      <c r="NIB351" s="182"/>
      <c r="NIC351" s="182"/>
      <c r="NID351" s="182"/>
      <c r="NIE351" s="182"/>
      <c r="NIF351" s="182"/>
      <c r="NIG351" s="182"/>
      <c r="NIH351" s="182"/>
      <c r="NII351" s="182"/>
      <c r="NIJ351" s="182"/>
      <c r="NIK351" s="182"/>
      <c r="NIL351" s="182"/>
      <c r="NIM351" s="182"/>
      <c r="NIN351" s="182"/>
      <c r="NIO351" s="182"/>
      <c r="NIP351" s="182"/>
      <c r="NIQ351" s="182"/>
      <c r="NIR351" s="182"/>
      <c r="NIS351" s="182"/>
      <c r="NIT351" s="182"/>
      <c r="NIU351" s="182"/>
      <c r="NIV351" s="182"/>
      <c r="NIW351" s="182"/>
      <c r="NIX351" s="182"/>
      <c r="NIY351" s="182"/>
      <c r="NIZ351" s="182"/>
      <c r="NJA351" s="182"/>
      <c r="NJB351" s="182"/>
      <c r="NJC351" s="182"/>
      <c r="NJD351" s="182"/>
      <c r="NJE351" s="182"/>
      <c r="NJF351" s="182"/>
      <c r="NJG351" s="182"/>
      <c r="NJH351" s="182"/>
      <c r="NJI351" s="182"/>
      <c r="NJJ351" s="182"/>
      <c r="NJK351" s="182"/>
      <c r="NJL351" s="182"/>
      <c r="NJM351" s="182"/>
      <c r="NJN351" s="182"/>
      <c r="NJO351" s="182"/>
      <c r="NJP351" s="182"/>
      <c r="NJQ351" s="182"/>
      <c r="NJR351" s="182"/>
      <c r="NJS351" s="182"/>
      <c r="NJT351" s="182"/>
      <c r="NJU351" s="182"/>
      <c r="NJV351" s="182"/>
      <c r="NJW351" s="182"/>
      <c r="NJX351" s="182"/>
      <c r="NJY351" s="182"/>
      <c r="NJZ351" s="182"/>
      <c r="NKA351" s="182"/>
      <c r="NKB351" s="182"/>
      <c r="NKC351" s="182"/>
      <c r="NKD351" s="182"/>
      <c r="NKE351" s="182"/>
      <c r="NKF351" s="182"/>
      <c r="NKG351" s="182"/>
      <c r="NKH351" s="182"/>
      <c r="NKI351" s="182"/>
      <c r="NKJ351" s="182"/>
      <c r="NKK351" s="182"/>
      <c r="NKL351" s="182"/>
      <c r="NKM351" s="182"/>
      <c r="NKN351" s="182"/>
      <c r="NKO351" s="182"/>
      <c r="NKP351" s="182"/>
      <c r="NKQ351" s="182"/>
      <c r="NKR351" s="182"/>
      <c r="NKS351" s="182"/>
      <c r="NKT351" s="182"/>
      <c r="NKU351" s="182"/>
      <c r="NKV351" s="182"/>
      <c r="NKW351" s="182"/>
      <c r="NKX351" s="182"/>
      <c r="NKY351" s="182"/>
      <c r="NKZ351" s="182"/>
      <c r="NLA351" s="182"/>
      <c r="NLB351" s="182"/>
      <c r="NLC351" s="182"/>
      <c r="NLD351" s="182"/>
      <c r="NLE351" s="182"/>
      <c r="NLF351" s="182"/>
      <c r="NLG351" s="182"/>
      <c r="NLH351" s="182"/>
      <c r="NLI351" s="182"/>
      <c r="NLJ351" s="182"/>
      <c r="NLK351" s="182"/>
      <c r="NLL351" s="182"/>
      <c r="NLM351" s="182"/>
      <c r="NLN351" s="182"/>
      <c r="NLO351" s="182"/>
      <c r="NLP351" s="182"/>
      <c r="NLQ351" s="182"/>
      <c r="NLR351" s="182"/>
      <c r="NLS351" s="182"/>
      <c r="NLT351" s="182"/>
      <c r="NLU351" s="182"/>
      <c r="NLV351" s="182"/>
      <c r="NLW351" s="182"/>
      <c r="NLX351" s="182"/>
      <c r="NLY351" s="182"/>
      <c r="NLZ351" s="182"/>
      <c r="NMA351" s="182"/>
      <c r="NMB351" s="182"/>
      <c r="NMC351" s="182"/>
      <c r="NMD351" s="182"/>
      <c r="NME351" s="182"/>
      <c r="NMF351" s="182"/>
      <c r="NMG351" s="182"/>
      <c r="NMH351" s="182"/>
      <c r="NMI351" s="182"/>
      <c r="NMJ351" s="182"/>
      <c r="NMK351" s="182"/>
      <c r="NML351" s="182"/>
      <c r="NMM351" s="182"/>
      <c r="NMN351" s="182"/>
      <c r="NMO351" s="182"/>
      <c r="NMP351" s="182"/>
      <c r="NMQ351" s="182"/>
      <c r="NMR351" s="182"/>
      <c r="NMS351" s="182"/>
      <c r="NMT351" s="182"/>
      <c r="NMU351" s="182"/>
      <c r="NMV351" s="182"/>
      <c r="NMW351" s="182"/>
      <c r="NMX351" s="182"/>
      <c r="NMY351" s="182"/>
      <c r="NMZ351" s="182"/>
      <c r="NNA351" s="182"/>
      <c r="NNB351" s="182"/>
      <c r="NNC351" s="182"/>
      <c r="NND351" s="182"/>
      <c r="NNE351" s="182"/>
      <c r="NNF351" s="182"/>
      <c r="NNG351" s="182"/>
      <c r="NNH351" s="182"/>
      <c r="NNI351" s="182"/>
      <c r="NNJ351" s="182"/>
      <c r="NNK351" s="182"/>
      <c r="NNL351" s="182"/>
      <c r="NNM351" s="182"/>
      <c r="NNN351" s="182"/>
      <c r="NNO351" s="182"/>
      <c r="NNP351" s="182"/>
      <c r="NNQ351" s="182"/>
      <c r="NNR351" s="182"/>
      <c r="NNS351" s="182"/>
      <c r="NNT351" s="182"/>
      <c r="NNU351" s="182"/>
      <c r="NNV351" s="182"/>
      <c r="NNW351" s="182"/>
      <c r="NNX351" s="182"/>
      <c r="NNY351" s="182"/>
      <c r="NNZ351" s="182"/>
      <c r="NOA351" s="182"/>
      <c r="NOB351" s="182"/>
      <c r="NOC351" s="182"/>
      <c r="NOD351" s="182"/>
      <c r="NOE351" s="182"/>
      <c r="NOF351" s="182"/>
      <c r="NOG351" s="182"/>
      <c r="NOH351" s="182"/>
      <c r="NOI351" s="182"/>
      <c r="NOJ351" s="182"/>
      <c r="NOK351" s="182"/>
      <c r="NOL351" s="182"/>
      <c r="NOM351" s="182"/>
      <c r="NON351" s="182"/>
      <c r="NOO351" s="182"/>
      <c r="NOP351" s="182"/>
      <c r="NOQ351" s="182"/>
      <c r="NOR351" s="182"/>
      <c r="NOS351" s="182"/>
      <c r="NOT351" s="182"/>
      <c r="NOU351" s="182"/>
      <c r="NOV351" s="182"/>
      <c r="NOW351" s="182"/>
      <c r="NOX351" s="182"/>
      <c r="NOY351" s="182"/>
      <c r="NOZ351" s="182"/>
      <c r="NPA351" s="182"/>
      <c r="NPB351" s="182"/>
      <c r="NPC351" s="182"/>
      <c r="NPD351" s="182"/>
      <c r="NPE351" s="182"/>
      <c r="NPF351" s="182"/>
      <c r="NPG351" s="182"/>
      <c r="NPH351" s="182"/>
      <c r="NPI351" s="182"/>
      <c r="NPJ351" s="182"/>
      <c r="NPK351" s="182"/>
      <c r="NPL351" s="182"/>
      <c r="NPM351" s="182"/>
      <c r="NPN351" s="182"/>
      <c r="NPO351" s="182"/>
      <c r="NPP351" s="182"/>
      <c r="NPQ351" s="182"/>
      <c r="NPR351" s="182"/>
      <c r="NPS351" s="182"/>
      <c r="NPT351" s="182"/>
      <c r="NPU351" s="182"/>
      <c r="NPV351" s="182"/>
      <c r="NPW351" s="182"/>
      <c r="NPX351" s="182"/>
      <c r="NPY351" s="182"/>
      <c r="NPZ351" s="182"/>
      <c r="NQA351" s="182"/>
      <c r="NQB351" s="182"/>
      <c r="NQC351" s="182"/>
      <c r="NQD351" s="182"/>
      <c r="NQE351" s="182"/>
      <c r="NQF351" s="182"/>
      <c r="NQG351" s="182"/>
      <c r="NQH351" s="182"/>
      <c r="NQI351" s="182"/>
      <c r="NQJ351" s="182"/>
      <c r="NQK351" s="182"/>
      <c r="NQL351" s="182"/>
      <c r="NQM351" s="182"/>
      <c r="NQN351" s="182"/>
      <c r="NQO351" s="182"/>
      <c r="NQP351" s="182"/>
      <c r="NQQ351" s="182"/>
      <c r="NQR351" s="182"/>
      <c r="NQS351" s="182"/>
      <c r="NQT351" s="182"/>
      <c r="NQU351" s="182"/>
      <c r="NQV351" s="182"/>
      <c r="NQW351" s="182"/>
      <c r="NQX351" s="182"/>
      <c r="NQY351" s="182"/>
      <c r="NQZ351" s="182"/>
      <c r="NRA351" s="182"/>
      <c r="NRB351" s="182"/>
      <c r="NRC351" s="182"/>
      <c r="NRD351" s="182"/>
      <c r="NRE351" s="182"/>
      <c r="NRF351" s="182"/>
      <c r="NRG351" s="182"/>
      <c r="NRH351" s="182"/>
      <c r="NRI351" s="182"/>
      <c r="NRJ351" s="182"/>
      <c r="NRK351" s="182"/>
      <c r="NRL351" s="182"/>
      <c r="NRM351" s="182"/>
      <c r="NRN351" s="182"/>
      <c r="NRO351" s="182"/>
      <c r="NRP351" s="182"/>
      <c r="NRQ351" s="182"/>
      <c r="NRR351" s="182"/>
      <c r="NRS351" s="182"/>
      <c r="NRT351" s="182"/>
      <c r="NRU351" s="182"/>
      <c r="NRV351" s="182"/>
      <c r="NRW351" s="182"/>
      <c r="NRX351" s="182"/>
      <c r="NRY351" s="182"/>
      <c r="NRZ351" s="182"/>
      <c r="NSA351" s="182"/>
      <c r="NSB351" s="182"/>
      <c r="NSC351" s="182"/>
      <c r="NSD351" s="182"/>
      <c r="NSE351" s="182"/>
      <c r="NSF351" s="182"/>
      <c r="NSG351" s="182"/>
      <c r="NSH351" s="182"/>
      <c r="NSI351" s="182"/>
      <c r="NSJ351" s="182"/>
      <c r="NSK351" s="182"/>
      <c r="NSL351" s="182"/>
      <c r="NSM351" s="182"/>
      <c r="NSN351" s="182"/>
      <c r="NSO351" s="182"/>
      <c r="NSP351" s="182"/>
      <c r="NSQ351" s="182"/>
      <c r="NSR351" s="182"/>
      <c r="NSS351" s="182"/>
      <c r="NST351" s="182"/>
      <c r="NSU351" s="182"/>
      <c r="NSV351" s="182"/>
      <c r="NSW351" s="182"/>
      <c r="NSX351" s="182"/>
      <c r="NSY351" s="182"/>
      <c r="NSZ351" s="182"/>
      <c r="NTA351" s="182"/>
      <c r="NTB351" s="182"/>
      <c r="NTC351" s="182"/>
      <c r="NTD351" s="182"/>
      <c r="NTE351" s="182"/>
      <c r="NTF351" s="182"/>
      <c r="NTG351" s="182"/>
      <c r="NTH351" s="182"/>
      <c r="NTI351" s="182"/>
      <c r="NTJ351" s="182"/>
      <c r="NTK351" s="182"/>
      <c r="NTL351" s="182"/>
      <c r="NTM351" s="182"/>
      <c r="NTN351" s="182"/>
      <c r="NTO351" s="182"/>
      <c r="NTP351" s="182"/>
      <c r="NTQ351" s="182"/>
      <c r="NTR351" s="182"/>
      <c r="NTS351" s="182"/>
      <c r="NTT351" s="182"/>
      <c r="NTU351" s="182"/>
      <c r="NTV351" s="182"/>
      <c r="NTW351" s="182"/>
      <c r="NTX351" s="182"/>
      <c r="NTY351" s="182"/>
      <c r="NTZ351" s="182"/>
      <c r="NUA351" s="182"/>
      <c r="NUB351" s="182"/>
      <c r="NUC351" s="182"/>
      <c r="NUD351" s="182"/>
      <c r="NUE351" s="182"/>
      <c r="NUF351" s="182"/>
      <c r="NUG351" s="182"/>
      <c r="NUH351" s="182"/>
      <c r="NUI351" s="182"/>
      <c r="NUJ351" s="182"/>
      <c r="NUK351" s="182"/>
      <c r="NUL351" s="182"/>
      <c r="NUM351" s="182"/>
      <c r="NUN351" s="182"/>
      <c r="NUO351" s="182"/>
      <c r="NUP351" s="182"/>
      <c r="NUQ351" s="182"/>
      <c r="NUR351" s="182"/>
      <c r="NUS351" s="182"/>
      <c r="NUT351" s="182"/>
      <c r="NUU351" s="182"/>
      <c r="NUV351" s="182"/>
      <c r="NUW351" s="182"/>
      <c r="NUX351" s="182"/>
      <c r="NUY351" s="182"/>
      <c r="NUZ351" s="182"/>
      <c r="NVA351" s="182"/>
      <c r="NVB351" s="182"/>
      <c r="NVC351" s="182"/>
      <c r="NVD351" s="182"/>
      <c r="NVE351" s="182"/>
      <c r="NVF351" s="182"/>
      <c r="NVG351" s="182"/>
      <c r="NVH351" s="182"/>
      <c r="NVI351" s="182"/>
      <c r="NVJ351" s="182"/>
      <c r="NVK351" s="182"/>
      <c r="NVL351" s="182"/>
      <c r="NVM351" s="182"/>
      <c r="NVN351" s="182"/>
      <c r="NVO351" s="182"/>
      <c r="NVP351" s="182"/>
      <c r="NVQ351" s="182"/>
      <c r="NVR351" s="182"/>
      <c r="NVS351" s="182"/>
      <c r="NVT351" s="182"/>
      <c r="NVU351" s="182"/>
      <c r="NVV351" s="182"/>
      <c r="NVW351" s="182"/>
      <c r="NVX351" s="182"/>
      <c r="NVY351" s="182"/>
      <c r="NVZ351" s="182"/>
      <c r="NWA351" s="182"/>
      <c r="NWB351" s="182"/>
      <c r="NWC351" s="182"/>
      <c r="NWD351" s="182"/>
      <c r="NWE351" s="182"/>
      <c r="NWF351" s="182"/>
      <c r="NWG351" s="182"/>
      <c r="NWH351" s="182"/>
      <c r="NWI351" s="182"/>
      <c r="NWJ351" s="182"/>
      <c r="NWK351" s="182"/>
      <c r="NWL351" s="182"/>
      <c r="NWM351" s="182"/>
      <c r="NWN351" s="182"/>
      <c r="NWO351" s="182"/>
      <c r="NWP351" s="182"/>
      <c r="NWQ351" s="182"/>
      <c r="NWR351" s="182"/>
      <c r="NWS351" s="182"/>
      <c r="NWT351" s="182"/>
      <c r="NWU351" s="182"/>
      <c r="NWV351" s="182"/>
      <c r="NWW351" s="182"/>
      <c r="NWX351" s="182"/>
      <c r="NWY351" s="182"/>
      <c r="NWZ351" s="182"/>
      <c r="NXA351" s="182"/>
      <c r="NXB351" s="182"/>
      <c r="NXC351" s="182"/>
      <c r="NXD351" s="182"/>
      <c r="NXE351" s="182"/>
      <c r="NXF351" s="182"/>
      <c r="NXG351" s="182"/>
      <c r="NXH351" s="182"/>
      <c r="NXI351" s="182"/>
      <c r="NXJ351" s="182"/>
      <c r="NXK351" s="182"/>
      <c r="NXL351" s="182"/>
      <c r="NXM351" s="182"/>
      <c r="NXN351" s="182"/>
      <c r="NXO351" s="182"/>
      <c r="NXP351" s="182"/>
      <c r="NXQ351" s="182"/>
      <c r="NXR351" s="182"/>
      <c r="NXS351" s="182"/>
      <c r="NXT351" s="182"/>
      <c r="NXU351" s="182"/>
      <c r="NXV351" s="182"/>
      <c r="NXW351" s="182"/>
      <c r="NXX351" s="182"/>
      <c r="NXY351" s="182"/>
      <c r="NXZ351" s="182"/>
      <c r="NYA351" s="182"/>
      <c r="NYB351" s="182"/>
      <c r="NYC351" s="182"/>
      <c r="NYD351" s="182"/>
      <c r="NYE351" s="182"/>
      <c r="NYF351" s="182"/>
      <c r="NYG351" s="182"/>
      <c r="NYH351" s="182"/>
      <c r="NYI351" s="182"/>
      <c r="NYJ351" s="182"/>
      <c r="NYK351" s="182"/>
      <c r="NYL351" s="182"/>
      <c r="NYM351" s="182"/>
      <c r="NYN351" s="182"/>
      <c r="NYO351" s="182"/>
      <c r="NYP351" s="182"/>
      <c r="NYQ351" s="182"/>
      <c r="NYR351" s="182"/>
      <c r="NYS351" s="182"/>
      <c r="NYT351" s="182"/>
      <c r="NYU351" s="182"/>
      <c r="NYV351" s="182"/>
      <c r="NYW351" s="182"/>
      <c r="NYX351" s="182"/>
      <c r="NYY351" s="182"/>
      <c r="NYZ351" s="182"/>
      <c r="NZA351" s="182"/>
      <c r="NZB351" s="182"/>
      <c r="NZC351" s="182"/>
      <c r="NZD351" s="182"/>
      <c r="NZE351" s="182"/>
      <c r="NZF351" s="182"/>
      <c r="NZG351" s="182"/>
      <c r="NZH351" s="182"/>
      <c r="NZI351" s="182"/>
      <c r="NZJ351" s="182"/>
      <c r="NZK351" s="182"/>
      <c r="NZL351" s="182"/>
      <c r="NZM351" s="182"/>
      <c r="NZN351" s="182"/>
      <c r="NZO351" s="182"/>
      <c r="NZP351" s="182"/>
      <c r="NZQ351" s="182"/>
      <c r="NZR351" s="182"/>
      <c r="NZS351" s="182"/>
      <c r="NZT351" s="182"/>
      <c r="NZU351" s="182"/>
      <c r="NZV351" s="182"/>
      <c r="NZW351" s="182"/>
      <c r="NZX351" s="182"/>
      <c r="NZY351" s="182"/>
      <c r="NZZ351" s="182"/>
      <c r="OAA351" s="182"/>
      <c r="OAB351" s="182"/>
      <c r="OAC351" s="182"/>
      <c r="OAD351" s="182"/>
      <c r="OAE351" s="182"/>
      <c r="OAF351" s="182"/>
      <c r="OAG351" s="182"/>
      <c r="OAH351" s="182"/>
      <c r="OAI351" s="182"/>
      <c r="OAJ351" s="182"/>
      <c r="OAK351" s="182"/>
      <c r="OAL351" s="182"/>
      <c r="OAM351" s="182"/>
      <c r="OAN351" s="182"/>
      <c r="OAO351" s="182"/>
      <c r="OAP351" s="182"/>
      <c r="OAQ351" s="182"/>
      <c r="OAR351" s="182"/>
      <c r="OAS351" s="182"/>
      <c r="OAT351" s="182"/>
      <c r="OAU351" s="182"/>
      <c r="OAV351" s="182"/>
      <c r="OAW351" s="182"/>
      <c r="OAX351" s="182"/>
      <c r="OAY351" s="182"/>
      <c r="OAZ351" s="182"/>
      <c r="OBA351" s="182"/>
      <c r="OBB351" s="182"/>
      <c r="OBC351" s="182"/>
      <c r="OBD351" s="182"/>
      <c r="OBE351" s="182"/>
      <c r="OBF351" s="182"/>
      <c r="OBG351" s="182"/>
      <c r="OBH351" s="182"/>
      <c r="OBI351" s="182"/>
      <c r="OBJ351" s="182"/>
      <c r="OBK351" s="182"/>
      <c r="OBL351" s="182"/>
      <c r="OBM351" s="182"/>
      <c r="OBN351" s="182"/>
      <c r="OBO351" s="182"/>
      <c r="OBP351" s="182"/>
      <c r="OBQ351" s="182"/>
      <c r="OBR351" s="182"/>
      <c r="OBS351" s="182"/>
      <c r="OBT351" s="182"/>
      <c r="OBU351" s="182"/>
      <c r="OBV351" s="182"/>
      <c r="OBW351" s="182"/>
      <c r="OBX351" s="182"/>
      <c r="OBY351" s="182"/>
      <c r="OBZ351" s="182"/>
      <c r="OCA351" s="182"/>
      <c r="OCB351" s="182"/>
      <c r="OCC351" s="182"/>
      <c r="OCD351" s="182"/>
      <c r="OCE351" s="182"/>
      <c r="OCF351" s="182"/>
      <c r="OCG351" s="182"/>
      <c r="OCH351" s="182"/>
      <c r="OCI351" s="182"/>
      <c r="OCJ351" s="182"/>
      <c r="OCK351" s="182"/>
      <c r="OCL351" s="182"/>
      <c r="OCM351" s="182"/>
      <c r="OCN351" s="182"/>
      <c r="OCO351" s="182"/>
      <c r="OCP351" s="182"/>
      <c r="OCQ351" s="182"/>
      <c r="OCR351" s="182"/>
      <c r="OCS351" s="182"/>
      <c r="OCT351" s="182"/>
      <c r="OCU351" s="182"/>
      <c r="OCV351" s="182"/>
      <c r="OCW351" s="182"/>
      <c r="OCX351" s="182"/>
      <c r="OCY351" s="182"/>
      <c r="OCZ351" s="182"/>
      <c r="ODA351" s="182"/>
      <c r="ODB351" s="182"/>
      <c r="ODC351" s="182"/>
      <c r="ODD351" s="182"/>
      <c r="ODE351" s="182"/>
      <c r="ODF351" s="182"/>
      <c r="ODG351" s="182"/>
      <c r="ODH351" s="182"/>
      <c r="ODI351" s="182"/>
      <c r="ODJ351" s="182"/>
      <c r="ODK351" s="182"/>
      <c r="ODL351" s="182"/>
      <c r="ODM351" s="182"/>
      <c r="ODN351" s="182"/>
      <c r="ODO351" s="182"/>
      <c r="ODP351" s="182"/>
      <c r="ODQ351" s="182"/>
      <c r="ODR351" s="182"/>
      <c r="ODS351" s="182"/>
      <c r="ODT351" s="182"/>
      <c r="ODU351" s="182"/>
      <c r="ODV351" s="182"/>
      <c r="ODW351" s="182"/>
      <c r="ODX351" s="182"/>
      <c r="ODY351" s="182"/>
      <c r="ODZ351" s="182"/>
      <c r="OEA351" s="182"/>
      <c r="OEB351" s="182"/>
      <c r="OEC351" s="182"/>
      <c r="OED351" s="182"/>
      <c r="OEE351" s="182"/>
      <c r="OEF351" s="182"/>
      <c r="OEG351" s="182"/>
      <c r="OEH351" s="182"/>
      <c r="OEI351" s="182"/>
      <c r="OEJ351" s="182"/>
      <c r="OEK351" s="182"/>
      <c r="OEL351" s="182"/>
      <c r="OEM351" s="182"/>
      <c r="OEN351" s="182"/>
      <c r="OEO351" s="182"/>
      <c r="OEP351" s="182"/>
      <c r="OEQ351" s="182"/>
      <c r="OER351" s="182"/>
      <c r="OES351" s="182"/>
      <c r="OET351" s="182"/>
      <c r="OEU351" s="182"/>
      <c r="OEV351" s="182"/>
      <c r="OEW351" s="182"/>
      <c r="OEX351" s="182"/>
      <c r="OEY351" s="182"/>
      <c r="OEZ351" s="182"/>
      <c r="OFA351" s="182"/>
      <c r="OFB351" s="182"/>
      <c r="OFC351" s="182"/>
      <c r="OFD351" s="182"/>
      <c r="OFE351" s="182"/>
      <c r="OFF351" s="182"/>
      <c r="OFG351" s="182"/>
      <c r="OFH351" s="182"/>
      <c r="OFI351" s="182"/>
      <c r="OFJ351" s="182"/>
      <c r="OFK351" s="182"/>
      <c r="OFL351" s="182"/>
      <c r="OFM351" s="182"/>
      <c r="OFN351" s="182"/>
      <c r="OFO351" s="182"/>
      <c r="OFP351" s="182"/>
      <c r="OFQ351" s="182"/>
      <c r="OFR351" s="182"/>
      <c r="OFS351" s="182"/>
      <c r="OFT351" s="182"/>
      <c r="OFU351" s="182"/>
      <c r="OFV351" s="182"/>
      <c r="OFW351" s="182"/>
      <c r="OFX351" s="182"/>
      <c r="OFY351" s="182"/>
      <c r="OFZ351" s="182"/>
      <c r="OGA351" s="182"/>
      <c r="OGB351" s="182"/>
      <c r="OGC351" s="182"/>
      <c r="OGD351" s="182"/>
      <c r="OGE351" s="182"/>
      <c r="OGF351" s="182"/>
      <c r="OGG351" s="182"/>
      <c r="OGH351" s="182"/>
      <c r="OGI351" s="182"/>
      <c r="OGJ351" s="182"/>
      <c r="OGK351" s="182"/>
      <c r="OGL351" s="182"/>
      <c r="OGM351" s="182"/>
      <c r="OGN351" s="182"/>
      <c r="OGO351" s="182"/>
      <c r="OGP351" s="182"/>
      <c r="OGQ351" s="182"/>
      <c r="OGR351" s="182"/>
      <c r="OGS351" s="182"/>
      <c r="OGT351" s="182"/>
      <c r="OGU351" s="182"/>
      <c r="OGV351" s="182"/>
      <c r="OGW351" s="182"/>
      <c r="OGX351" s="182"/>
      <c r="OGY351" s="182"/>
      <c r="OGZ351" s="182"/>
      <c r="OHA351" s="182"/>
      <c r="OHB351" s="182"/>
      <c r="OHC351" s="182"/>
      <c r="OHD351" s="182"/>
      <c r="OHE351" s="182"/>
      <c r="OHF351" s="182"/>
      <c r="OHG351" s="182"/>
      <c r="OHH351" s="182"/>
      <c r="OHI351" s="182"/>
      <c r="OHJ351" s="182"/>
      <c r="OHK351" s="182"/>
      <c r="OHL351" s="182"/>
      <c r="OHM351" s="182"/>
      <c r="OHN351" s="182"/>
      <c r="OHO351" s="182"/>
      <c r="OHP351" s="182"/>
      <c r="OHQ351" s="182"/>
      <c r="OHR351" s="182"/>
      <c r="OHS351" s="182"/>
      <c r="OHT351" s="182"/>
      <c r="OHU351" s="182"/>
      <c r="OHV351" s="182"/>
      <c r="OHW351" s="182"/>
      <c r="OHX351" s="182"/>
      <c r="OHY351" s="182"/>
      <c r="OHZ351" s="182"/>
      <c r="OIA351" s="182"/>
      <c r="OIB351" s="182"/>
      <c r="OIC351" s="182"/>
      <c r="OID351" s="182"/>
      <c r="OIE351" s="182"/>
      <c r="OIF351" s="182"/>
      <c r="OIG351" s="182"/>
      <c r="OIH351" s="182"/>
      <c r="OII351" s="182"/>
      <c r="OIJ351" s="182"/>
      <c r="OIK351" s="182"/>
      <c r="OIL351" s="182"/>
      <c r="OIM351" s="182"/>
      <c r="OIN351" s="182"/>
      <c r="OIO351" s="182"/>
      <c r="OIP351" s="182"/>
      <c r="OIQ351" s="182"/>
      <c r="OIR351" s="182"/>
      <c r="OIS351" s="182"/>
      <c r="OIT351" s="182"/>
      <c r="OIU351" s="182"/>
      <c r="OIV351" s="182"/>
      <c r="OIW351" s="182"/>
      <c r="OIX351" s="182"/>
      <c r="OIY351" s="182"/>
      <c r="OIZ351" s="182"/>
      <c r="OJA351" s="182"/>
      <c r="OJB351" s="182"/>
      <c r="OJC351" s="182"/>
      <c r="OJD351" s="182"/>
      <c r="OJE351" s="182"/>
      <c r="OJF351" s="182"/>
      <c r="OJG351" s="182"/>
      <c r="OJH351" s="182"/>
      <c r="OJI351" s="182"/>
      <c r="OJJ351" s="182"/>
      <c r="OJK351" s="182"/>
      <c r="OJL351" s="182"/>
      <c r="OJM351" s="182"/>
      <c r="OJN351" s="182"/>
      <c r="OJO351" s="182"/>
      <c r="OJP351" s="182"/>
      <c r="OJQ351" s="182"/>
      <c r="OJR351" s="182"/>
      <c r="OJS351" s="182"/>
      <c r="OJT351" s="182"/>
      <c r="OJU351" s="182"/>
      <c r="OJV351" s="182"/>
      <c r="OJW351" s="182"/>
      <c r="OJX351" s="182"/>
      <c r="OJY351" s="182"/>
      <c r="OJZ351" s="182"/>
      <c r="OKA351" s="182"/>
      <c r="OKB351" s="182"/>
      <c r="OKC351" s="182"/>
      <c r="OKD351" s="182"/>
      <c r="OKE351" s="182"/>
      <c r="OKF351" s="182"/>
      <c r="OKG351" s="182"/>
      <c r="OKH351" s="182"/>
      <c r="OKI351" s="182"/>
      <c r="OKJ351" s="182"/>
      <c r="OKK351" s="182"/>
      <c r="OKL351" s="182"/>
      <c r="OKM351" s="182"/>
      <c r="OKN351" s="182"/>
      <c r="OKO351" s="182"/>
      <c r="OKP351" s="182"/>
      <c r="OKQ351" s="182"/>
      <c r="OKR351" s="182"/>
      <c r="OKS351" s="182"/>
      <c r="OKT351" s="182"/>
      <c r="OKU351" s="182"/>
      <c r="OKV351" s="182"/>
      <c r="OKW351" s="182"/>
      <c r="OKX351" s="182"/>
      <c r="OKY351" s="182"/>
      <c r="OKZ351" s="182"/>
      <c r="OLA351" s="182"/>
      <c r="OLB351" s="182"/>
      <c r="OLC351" s="182"/>
      <c r="OLD351" s="182"/>
      <c r="OLE351" s="182"/>
      <c r="OLF351" s="182"/>
      <c r="OLG351" s="182"/>
      <c r="OLH351" s="182"/>
      <c r="OLI351" s="182"/>
      <c r="OLJ351" s="182"/>
      <c r="OLK351" s="182"/>
      <c r="OLL351" s="182"/>
      <c r="OLM351" s="182"/>
      <c r="OLN351" s="182"/>
      <c r="OLO351" s="182"/>
      <c r="OLP351" s="182"/>
      <c r="OLQ351" s="182"/>
      <c r="OLR351" s="182"/>
      <c r="OLS351" s="182"/>
      <c r="OLT351" s="182"/>
      <c r="OLU351" s="182"/>
      <c r="OLV351" s="182"/>
      <c r="OLW351" s="182"/>
      <c r="OLX351" s="182"/>
      <c r="OLY351" s="182"/>
      <c r="OLZ351" s="182"/>
      <c r="OMA351" s="182"/>
      <c r="OMB351" s="182"/>
      <c r="OMC351" s="182"/>
      <c r="OMD351" s="182"/>
      <c r="OME351" s="182"/>
      <c r="OMF351" s="182"/>
      <c r="OMG351" s="182"/>
      <c r="OMH351" s="182"/>
      <c r="OMI351" s="182"/>
      <c r="OMJ351" s="182"/>
      <c r="OMK351" s="182"/>
      <c r="OML351" s="182"/>
      <c r="OMM351" s="182"/>
      <c r="OMN351" s="182"/>
      <c r="OMO351" s="182"/>
      <c r="OMP351" s="182"/>
      <c r="OMQ351" s="182"/>
      <c r="OMR351" s="182"/>
      <c r="OMS351" s="182"/>
      <c r="OMT351" s="182"/>
      <c r="OMU351" s="182"/>
      <c r="OMV351" s="182"/>
      <c r="OMW351" s="182"/>
      <c r="OMX351" s="182"/>
      <c r="OMY351" s="182"/>
      <c r="OMZ351" s="182"/>
      <c r="ONA351" s="182"/>
      <c r="ONB351" s="182"/>
      <c r="ONC351" s="182"/>
      <c r="OND351" s="182"/>
      <c r="ONE351" s="182"/>
      <c r="ONF351" s="182"/>
      <c r="ONG351" s="182"/>
      <c r="ONH351" s="182"/>
      <c r="ONI351" s="182"/>
      <c r="ONJ351" s="182"/>
      <c r="ONK351" s="182"/>
      <c r="ONL351" s="182"/>
      <c r="ONM351" s="182"/>
      <c r="ONN351" s="182"/>
      <c r="ONO351" s="182"/>
      <c r="ONP351" s="182"/>
      <c r="ONQ351" s="182"/>
      <c r="ONR351" s="182"/>
      <c r="ONS351" s="182"/>
      <c r="ONT351" s="182"/>
      <c r="ONU351" s="182"/>
      <c r="ONV351" s="182"/>
      <c r="ONW351" s="182"/>
      <c r="ONX351" s="182"/>
      <c r="ONY351" s="182"/>
      <c r="ONZ351" s="182"/>
      <c r="OOA351" s="182"/>
      <c r="OOB351" s="182"/>
      <c r="OOC351" s="182"/>
      <c r="OOD351" s="182"/>
      <c r="OOE351" s="182"/>
      <c r="OOF351" s="182"/>
      <c r="OOG351" s="182"/>
      <c r="OOH351" s="182"/>
      <c r="OOI351" s="182"/>
      <c r="OOJ351" s="182"/>
      <c r="OOK351" s="182"/>
      <c r="OOL351" s="182"/>
      <c r="OOM351" s="182"/>
      <c r="OON351" s="182"/>
      <c r="OOO351" s="182"/>
      <c r="OOP351" s="182"/>
      <c r="OOQ351" s="182"/>
      <c r="OOR351" s="182"/>
      <c r="OOS351" s="182"/>
      <c r="OOT351" s="182"/>
      <c r="OOU351" s="182"/>
      <c r="OOV351" s="182"/>
      <c r="OOW351" s="182"/>
      <c r="OOX351" s="182"/>
      <c r="OOY351" s="182"/>
      <c r="OOZ351" s="182"/>
      <c r="OPA351" s="182"/>
      <c r="OPB351" s="182"/>
      <c r="OPC351" s="182"/>
      <c r="OPD351" s="182"/>
      <c r="OPE351" s="182"/>
      <c r="OPF351" s="182"/>
      <c r="OPG351" s="182"/>
      <c r="OPH351" s="182"/>
      <c r="OPI351" s="182"/>
      <c r="OPJ351" s="182"/>
      <c r="OPK351" s="182"/>
      <c r="OPL351" s="182"/>
      <c r="OPM351" s="182"/>
      <c r="OPN351" s="182"/>
      <c r="OPO351" s="182"/>
      <c r="OPP351" s="182"/>
      <c r="OPQ351" s="182"/>
      <c r="OPR351" s="182"/>
      <c r="OPS351" s="182"/>
      <c r="OPT351" s="182"/>
      <c r="OPU351" s="182"/>
      <c r="OPV351" s="182"/>
      <c r="OPW351" s="182"/>
      <c r="OPX351" s="182"/>
      <c r="OPY351" s="182"/>
      <c r="OPZ351" s="182"/>
      <c r="OQA351" s="182"/>
      <c r="OQB351" s="182"/>
      <c r="OQC351" s="182"/>
      <c r="OQD351" s="182"/>
      <c r="OQE351" s="182"/>
      <c r="OQF351" s="182"/>
      <c r="OQG351" s="182"/>
      <c r="OQH351" s="182"/>
      <c r="OQI351" s="182"/>
      <c r="OQJ351" s="182"/>
      <c r="OQK351" s="182"/>
      <c r="OQL351" s="182"/>
      <c r="OQM351" s="182"/>
      <c r="OQN351" s="182"/>
      <c r="OQO351" s="182"/>
      <c r="OQP351" s="182"/>
      <c r="OQQ351" s="182"/>
      <c r="OQR351" s="182"/>
      <c r="OQS351" s="182"/>
      <c r="OQT351" s="182"/>
      <c r="OQU351" s="182"/>
      <c r="OQV351" s="182"/>
      <c r="OQW351" s="182"/>
      <c r="OQX351" s="182"/>
      <c r="OQY351" s="182"/>
      <c r="OQZ351" s="182"/>
      <c r="ORA351" s="182"/>
      <c r="ORB351" s="182"/>
      <c r="ORC351" s="182"/>
      <c r="ORD351" s="182"/>
      <c r="ORE351" s="182"/>
      <c r="ORF351" s="182"/>
      <c r="ORG351" s="182"/>
      <c r="ORH351" s="182"/>
      <c r="ORI351" s="182"/>
      <c r="ORJ351" s="182"/>
      <c r="ORK351" s="182"/>
      <c r="ORL351" s="182"/>
      <c r="ORM351" s="182"/>
      <c r="ORN351" s="182"/>
      <c r="ORO351" s="182"/>
      <c r="ORP351" s="182"/>
      <c r="ORQ351" s="182"/>
      <c r="ORR351" s="182"/>
      <c r="ORS351" s="182"/>
      <c r="ORT351" s="182"/>
      <c r="ORU351" s="182"/>
      <c r="ORV351" s="182"/>
      <c r="ORW351" s="182"/>
      <c r="ORX351" s="182"/>
      <c r="ORY351" s="182"/>
      <c r="ORZ351" s="182"/>
      <c r="OSA351" s="182"/>
      <c r="OSB351" s="182"/>
      <c r="OSC351" s="182"/>
      <c r="OSD351" s="182"/>
      <c r="OSE351" s="182"/>
      <c r="OSF351" s="182"/>
      <c r="OSG351" s="182"/>
      <c r="OSH351" s="182"/>
      <c r="OSI351" s="182"/>
      <c r="OSJ351" s="182"/>
      <c r="OSK351" s="182"/>
      <c r="OSL351" s="182"/>
      <c r="OSM351" s="182"/>
      <c r="OSN351" s="182"/>
      <c r="OSO351" s="182"/>
      <c r="OSP351" s="182"/>
      <c r="OSQ351" s="182"/>
      <c r="OSR351" s="182"/>
      <c r="OSS351" s="182"/>
      <c r="OST351" s="182"/>
      <c r="OSU351" s="182"/>
      <c r="OSV351" s="182"/>
      <c r="OSW351" s="182"/>
      <c r="OSX351" s="182"/>
      <c r="OSY351" s="182"/>
      <c r="OSZ351" s="182"/>
      <c r="OTA351" s="182"/>
      <c r="OTB351" s="182"/>
      <c r="OTC351" s="182"/>
      <c r="OTD351" s="182"/>
      <c r="OTE351" s="182"/>
      <c r="OTF351" s="182"/>
      <c r="OTG351" s="182"/>
      <c r="OTH351" s="182"/>
      <c r="OTI351" s="182"/>
      <c r="OTJ351" s="182"/>
      <c r="OTK351" s="182"/>
      <c r="OTL351" s="182"/>
      <c r="OTM351" s="182"/>
      <c r="OTN351" s="182"/>
      <c r="OTO351" s="182"/>
      <c r="OTP351" s="182"/>
      <c r="OTQ351" s="182"/>
      <c r="OTR351" s="182"/>
      <c r="OTS351" s="182"/>
      <c r="OTT351" s="182"/>
      <c r="OTU351" s="182"/>
      <c r="OTV351" s="182"/>
      <c r="OTW351" s="182"/>
      <c r="OTX351" s="182"/>
      <c r="OTY351" s="182"/>
      <c r="OTZ351" s="182"/>
      <c r="OUA351" s="182"/>
      <c r="OUB351" s="182"/>
      <c r="OUC351" s="182"/>
      <c r="OUD351" s="182"/>
      <c r="OUE351" s="182"/>
      <c r="OUF351" s="182"/>
      <c r="OUG351" s="182"/>
      <c r="OUH351" s="182"/>
      <c r="OUI351" s="182"/>
      <c r="OUJ351" s="182"/>
      <c r="OUK351" s="182"/>
      <c r="OUL351" s="182"/>
      <c r="OUM351" s="182"/>
      <c r="OUN351" s="182"/>
      <c r="OUO351" s="182"/>
      <c r="OUP351" s="182"/>
      <c r="OUQ351" s="182"/>
      <c r="OUR351" s="182"/>
      <c r="OUS351" s="182"/>
      <c r="OUT351" s="182"/>
      <c r="OUU351" s="182"/>
      <c r="OUV351" s="182"/>
      <c r="OUW351" s="182"/>
      <c r="OUX351" s="182"/>
      <c r="OUY351" s="182"/>
      <c r="OUZ351" s="182"/>
      <c r="OVA351" s="182"/>
      <c r="OVB351" s="182"/>
      <c r="OVC351" s="182"/>
      <c r="OVD351" s="182"/>
      <c r="OVE351" s="182"/>
      <c r="OVF351" s="182"/>
      <c r="OVG351" s="182"/>
      <c r="OVH351" s="182"/>
      <c r="OVI351" s="182"/>
      <c r="OVJ351" s="182"/>
      <c r="OVK351" s="182"/>
      <c r="OVL351" s="182"/>
      <c r="OVM351" s="182"/>
      <c r="OVN351" s="182"/>
      <c r="OVO351" s="182"/>
      <c r="OVP351" s="182"/>
      <c r="OVQ351" s="182"/>
      <c r="OVR351" s="182"/>
      <c r="OVS351" s="182"/>
      <c r="OVT351" s="182"/>
      <c r="OVU351" s="182"/>
      <c r="OVV351" s="182"/>
      <c r="OVW351" s="182"/>
      <c r="OVX351" s="182"/>
      <c r="OVY351" s="182"/>
      <c r="OVZ351" s="182"/>
      <c r="OWA351" s="182"/>
      <c r="OWB351" s="182"/>
      <c r="OWC351" s="182"/>
      <c r="OWD351" s="182"/>
      <c r="OWE351" s="182"/>
      <c r="OWF351" s="182"/>
      <c r="OWG351" s="182"/>
      <c r="OWH351" s="182"/>
      <c r="OWI351" s="182"/>
      <c r="OWJ351" s="182"/>
      <c r="OWK351" s="182"/>
      <c r="OWL351" s="182"/>
      <c r="OWM351" s="182"/>
      <c r="OWN351" s="182"/>
      <c r="OWO351" s="182"/>
      <c r="OWP351" s="182"/>
      <c r="OWQ351" s="182"/>
      <c r="OWR351" s="182"/>
      <c r="OWS351" s="182"/>
      <c r="OWT351" s="182"/>
      <c r="OWU351" s="182"/>
      <c r="OWV351" s="182"/>
      <c r="OWW351" s="182"/>
      <c r="OWX351" s="182"/>
      <c r="OWY351" s="182"/>
      <c r="OWZ351" s="182"/>
      <c r="OXA351" s="182"/>
      <c r="OXB351" s="182"/>
      <c r="OXC351" s="182"/>
      <c r="OXD351" s="182"/>
      <c r="OXE351" s="182"/>
      <c r="OXF351" s="182"/>
      <c r="OXG351" s="182"/>
      <c r="OXH351" s="182"/>
      <c r="OXI351" s="182"/>
      <c r="OXJ351" s="182"/>
      <c r="OXK351" s="182"/>
      <c r="OXL351" s="182"/>
      <c r="OXM351" s="182"/>
      <c r="OXN351" s="182"/>
      <c r="OXO351" s="182"/>
      <c r="OXP351" s="182"/>
      <c r="OXQ351" s="182"/>
      <c r="OXR351" s="182"/>
      <c r="OXS351" s="182"/>
      <c r="OXT351" s="182"/>
      <c r="OXU351" s="182"/>
      <c r="OXV351" s="182"/>
      <c r="OXW351" s="182"/>
      <c r="OXX351" s="182"/>
      <c r="OXY351" s="182"/>
      <c r="OXZ351" s="182"/>
      <c r="OYA351" s="182"/>
      <c r="OYB351" s="182"/>
      <c r="OYC351" s="182"/>
      <c r="OYD351" s="182"/>
      <c r="OYE351" s="182"/>
      <c r="OYF351" s="182"/>
      <c r="OYG351" s="182"/>
      <c r="OYH351" s="182"/>
      <c r="OYI351" s="182"/>
      <c r="OYJ351" s="182"/>
      <c r="OYK351" s="182"/>
      <c r="OYL351" s="182"/>
      <c r="OYM351" s="182"/>
      <c r="OYN351" s="182"/>
      <c r="OYO351" s="182"/>
      <c r="OYP351" s="182"/>
      <c r="OYQ351" s="182"/>
      <c r="OYR351" s="182"/>
      <c r="OYS351" s="182"/>
      <c r="OYT351" s="182"/>
      <c r="OYU351" s="182"/>
      <c r="OYV351" s="182"/>
      <c r="OYW351" s="182"/>
      <c r="OYX351" s="182"/>
      <c r="OYY351" s="182"/>
      <c r="OYZ351" s="182"/>
      <c r="OZA351" s="182"/>
      <c r="OZB351" s="182"/>
      <c r="OZC351" s="182"/>
      <c r="OZD351" s="182"/>
      <c r="OZE351" s="182"/>
      <c r="OZF351" s="182"/>
      <c r="OZG351" s="182"/>
      <c r="OZH351" s="182"/>
      <c r="OZI351" s="182"/>
      <c r="OZJ351" s="182"/>
      <c r="OZK351" s="182"/>
      <c r="OZL351" s="182"/>
      <c r="OZM351" s="182"/>
      <c r="OZN351" s="182"/>
      <c r="OZO351" s="182"/>
      <c r="OZP351" s="182"/>
      <c r="OZQ351" s="182"/>
      <c r="OZR351" s="182"/>
      <c r="OZS351" s="182"/>
      <c r="OZT351" s="182"/>
      <c r="OZU351" s="182"/>
      <c r="OZV351" s="182"/>
      <c r="OZW351" s="182"/>
      <c r="OZX351" s="182"/>
      <c r="OZY351" s="182"/>
      <c r="OZZ351" s="182"/>
      <c r="PAA351" s="182"/>
      <c r="PAB351" s="182"/>
      <c r="PAC351" s="182"/>
      <c r="PAD351" s="182"/>
      <c r="PAE351" s="182"/>
      <c r="PAF351" s="182"/>
      <c r="PAG351" s="182"/>
      <c r="PAH351" s="182"/>
      <c r="PAI351" s="182"/>
      <c r="PAJ351" s="182"/>
      <c r="PAK351" s="182"/>
      <c r="PAL351" s="182"/>
      <c r="PAM351" s="182"/>
      <c r="PAN351" s="182"/>
      <c r="PAO351" s="182"/>
      <c r="PAP351" s="182"/>
      <c r="PAQ351" s="182"/>
      <c r="PAR351" s="182"/>
      <c r="PAS351" s="182"/>
      <c r="PAT351" s="182"/>
      <c r="PAU351" s="182"/>
      <c r="PAV351" s="182"/>
      <c r="PAW351" s="182"/>
      <c r="PAX351" s="182"/>
      <c r="PAY351" s="182"/>
      <c r="PAZ351" s="182"/>
      <c r="PBA351" s="182"/>
      <c r="PBB351" s="182"/>
      <c r="PBC351" s="182"/>
      <c r="PBD351" s="182"/>
      <c r="PBE351" s="182"/>
      <c r="PBF351" s="182"/>
      <c r="PBG351" s="182"/>
      <c r="PBH351" s="182"/>
      <c r="PBI351" s="182"/>
      <c r="PBJ351" s="182"/>
      <c r="PBK351" s="182"/>
      <c r="PBL351" s="182"/>
      <c r="PBM351" s="182"/>
      <c r="PBN351" s="182"/>
      <c r="PBO351" s="182"/>
      <c r="PBP351" s="182"/>
      <c r="PBQ351" s="182"/>
      <c r="PBR351" s="182"/>
      <c r="PBS351" s="182"/>
      <c r="PBT351" s="182"/>
      <c r="PBU351" s="182"/>
      <c r="PBV351" s="182"/>
      <c r="PBW351" s="182"/>
      <c r="PBX351" s="182"/>
      <c r="PBY351" s="182"/>
      <c r="PBZ351" s="182"/>
      <c r="PCA351" s="182"/>
      <c r="PCB351" s="182"/>
      <c r="PCC351" s="182"/>
      <c r="PCD351" s="182"/>
      <c r="PCE351" s="182"/>
      <c r="PCF351" s="182"/>
      <c r="PCG351" s="182"/>
      <c r="PCH351" s="182"/>
      <c r="PCI351" s="182"/>
      <c r="PCJ351" s="182"/>
      <c r="PCK351" s="182"/>
      <c r="PCL351" s="182"/>
      <c r="PCM351" s="182"/>
      <c r="PCN351" s="182"/>
      <c r="PCO351" s="182"/>
      <c r="PCP351" s="182"/>
      <c r="PCQ351" s="182"/>
      <c r="PCR351" s="182"/>
      <c r="PCS351" s="182"/>
      <c r="PCT351" s="182"/>
      <c r="PCU351" s="182"/>
      <c r="PCV351" s="182"/>
      <c r="PCW351" s="182"/>
      <c r="PCX351" s="182"/>
      <c r="PCY351" s="182"/>
      <c r="PCZ351" s="182"/>
      <c r="PDA351" s="182"/>
      <c r="PDB351" s="182"/>
      <c r="PDC351" s="182"/>
      <c r="PDD351" s="182"/>
      <c r="PDE351" s="182"/>
      <c r="PDF351" s="182"/>
      <c r="PDG351" s="182"/>
      <c r="PDH351" s="182"/>
      <c r="PDI351" s="182"/>
      <c r="PDJ351" s="182"/>
      <c r="PDK351" s="182"/>
      <c r="PDL351" s="182"/>
      <c r="PDM351" s="182"/>
      <c r="PDN351" s="182"/>
      <c r="PDO351" s="182"/>
      <c r="PDP351" s="182"/>
      <c r="PDQ351" s="182"/>
      <c r="PDR351" s="182"/>
      <c r="PDS351" s="182"/>
      <c r="PDT351" s="182"/>
      <c r="PDU351" s="182"/>
      <c r="PDV351" s="182"/>
      <c r="PDW351" s="182"/>
      <c r="PDX351" s="182"/>
      <c r="PDY351" s="182"/>
      <c r="PDZ351" s="182"/>
      <c r="PEA351" s="182"/>
      <c r="PEB351" s="182"/>
      <c r="PEC351" s="182"/>
      <c r="PED351" s="182"/>
      <c r="PEE351" s="182"/>
      <c r="PEF351" s="182"/>
      <c r="PEG351" s="182"/>
      <c r="PEH351" s="182"/>
      <c r="PEI351" s="182"/>
      <c r="PEJ351" s="182"/>
      <c r="PEK351" s="182"/>
      <c r="PEL351" s="182"/>
      <c r="PEM351" s="182"/>
      <c r="PEN351" s="182"/>
      <c r="PEO351" s="182"/>
      <c r="PEP351" s="182"/>
      <c r="PEQ351" s="182"/>
      <c r="PER351" s="182"/>
      <c r="PES351" s="182"/>
      <c r="PET351" s="182"/>
      <c r="PEU351" s="182"/>
      <c r="PEV351" s="182"/>
      <c r="PEW351" s="182"/>
      <c r="PEX351" s="182"/>
      <c r="PEY351" s="182"/>
      <c r="PEZ351" s="182"/>
      <c r="PFA351" s="182"/>
      <c r="PFB351" s="182"/>
      <c r="PFC351" s="182"/>
      <c r="PFD351" s="182"/>
      <c r="PFE351" s="182"/>
      <c r="PFF351" s="182"/>
      <c r="PFG351" s="182"/>
      <c r="PFH351" s="182"/>
      <c r="PFI351" s="182"/>
      <c r="PFJ351" s="182"/>
      <c r="PFK351" s="182"/>
      <c r="PFL351" s="182"/>
      <c r="PFM351" s="182"/>
      <c r="PFN351" s="182"/>
      <c r="PFO351" s="182"/>
      <c r="PFP351" s="182"/>
      <c r="PFQ351" s="182"/>
      <c r="PFR351" s="182"/>
      <c r="PFS351" s="182"/>
      <c r="PFT351" s="182"/>
      <c r="PFU351" s="182"/>
      <c r="PFV351" s="182"/>
      <c r="PFW351" s="182"/>
      <c r="PFX351" s="182"/>
      <c r="PFY351" s="182"/>
      <c r="PFZ351" s="182"/>
      <c r="PGA351" s="182"/>
      <c r="PGB351" s="182"/>
      <c r="PGC351" s="182"/>
      <c r="PGD351" s="182"/>
      <c r="PGE351" s="182"/>
      <c r="PGF351" s="182"/>
      <c r="PGG351" s="182"/>
      <c r="PGH351" s="182"/>
      <c r="PGI351" s="182"/>
      <c r="PGJ351" s="182"/>
      <c r="PGK351" s="182"/>
      <c r="PGL351" s="182"/>
      <c r="PGM351" s="182"/>
      <c r="PGN351" s="182"/>
      <c r="PGO351" s="182"/>
      <c r="PGP351" s="182"/>
      <c r="PGQ351" s="182"/>
      <c r="PGR351" s="182"/>
      <c r="PGS351" s="182"/>
      <c r="PGT351" s="182"/>
      <c r="PGU351" s="182"/>
      <c r="PGV351" s="182"/>
      <c r="PGW351" s="182"/>
      <c r="PGX351" s="182"/>
      <c r="PGY351" s="182"/>
      <c r="PGZ351" s="182"/>
      <c r="PHA351" s="182"/>
      <c r="PHB351" s="182"/>
      <c r="PHC351" s="182"/>
      <c r="PHD351" s="182"/>
      <c r="PHE351" s="182"/>
      <c r="PHF351" s="182"/>
      <c r="PHG351" s="182"/>
      <c r="PHH351" s="182"/>
      <c r="PHI351" s="182"/>
      <c r="PHJ351" s="182"/>
      <c r="PHK351" s="182"/>
      <c r="PHL351" s="182"/>
      <c r="PHM351" s="182"/>
      <c r="PHN351" s="182"/>
      <c r="PHO351" s="182"/>
      <c r="PHP351" s="182"/>
      <c r="PHQ351" s="182"/>
      <c r="PHR351" s="182"/>
      <c r="PHS351" s="182"/>
      <c r="PHT351" s="182"/>
      <c r="PHU351" s="182"/>
      <c r="PHV351" s="182"/>
      <c r="PHW351" s="182"/>
      <c r="PHX351" s="182"/>
      <c r="PHY351" s="182"/>
      <c r="PHZ351" s="182"/>
      <c r="PIA351" s="182"/>
      <c r="PIB351" s="182"/>
      <c r="PIC351" s="182"/>
      <c r="PID351" s="182"/>
      <c r="PIE351" s="182"/>
      <c r="PIF351" s="182"/>
      <c r="PIG351" s="182"/>
      <c r="PIH351" s="182"/>
      <c r="PII351" s="182"/>
      <c r="PIJ351" s="182"/>
      <c r="PIK351" s="182"/>
      <c r="PIL351" s="182"/>
      <c r="PIM351" s="182"/>
      <c r="PIN351" s="182"/>
      <c r="PIO351" s="182"/>
      <c r="PIP351" s="182"/>
      <c r="PIQ351" s="182"/>
      <c r="PIR351" s="182"/>
      <c r="PIS351" s="182"/>
      <c r="PIT351" s="182"/>
      <c r="PIU351" s="182"/>
      <c r="PIV351" s="182"/>
      <c r="PIW351" s="182"/>
      <c r="PIX351" s="182"/>
      <c r="PIY351" s="182"/>
      <c r="PIZ351" s="182"/>
      <c r="PJA351" s="182"/>
      <c r="PJB351" s="182"/>
      <c r="PJC351" s="182"/>
      <c r="PJD351" s="182"/>
      <c r="PJE351" s="182"/>
      <c r="PJF351" s="182"/>
      <c r="PJG351" s="182"/>
      <c r="PJH351" s="182"/>
      <c r="PJI351" s="182"/>
      <c r="PJJ351" s="182"/>
      <c r="PJK351" s="182"/>
      <c r="PJL351" s="182"/>
      <c r="PJM351" s="182"/>
      <c r="PJN351" s="182"/>
      <c r="PJO351" s="182"/>
      <c r="PJP351" s="182"/>
      <c r="PJQ351" s="182"/>
      <c r="PJR351" s="182"/>
      <c r="PJS351" s="182"/>
      <c r="PJT351" s="182"/>
      <c r="PJU351" s="182"/>
      <c r="PJV351" s="182"/>
      <c r="PJW351" s="182"/>
      <c r="PJX351" s="182"/>
      <c r="PJY351" s="182"/>
      <c r="PJZ351" s="182"/>
      <c r="PKA351" s="182"/>
      <c r="PKB351" s="182"/>
      <c r="PKC351" s="182"/>
      <c r="PKD351" s="182"/>
      <c r="PKE351" s="182"/>
      <c r="PKF351" s="182"/>
      <c r="PKG351" s="182"/>
      <c r="PKH351" s="182"/>
      <c r="PKI351" s="182"/>
      <c r="PKJ351" s="182"/>
      <c r="PKK351" s="182"/>
      <c r="PKL351" s="182"/>
      <c r="PKM351" s="182"/>
      <c r="PKN351" s="182"/>
      <c r="PKO351" s="182"/>
      <c r="PKP351" s="182"/>
      <c r="PKQ351" s="182"/>
      <c r="PKR351" s="182"/>
      <c r="PKS351" s="182"/>
      <c r="PKT351" s="182"/>
      <c r="PKU351" s="182"/>
      <c r="PKV351" s="182"/>
      <c r="PKW351" s="182"/>
      <c r="PKX351" s="182"/>
      <c r="PKY351" s="182"/>
      <c r="PKZ351" s="182"/>
      <c r="PLA351" s="182"/>
      <c r="PLB351" s="182"/>
      <c r="PLC351" s="182"/>
      <c r="PLD351" s="182"/>
      <c r="PLE351" s="182"/>
      <c r="PLF351" s="182"/>
      <c r="PLG351" s="182"/>
      <c r="PLH351" s="182"/>
      <c r="PLI351" s="182"/>
      <c r="PLJ351" s="182"/>
      <c r="PLK351" s="182"/>
      <c r="PLL351" s="182"/>
      <c r="PLM351" s="182"/>
      <c r="PLN351" s="182"/>
      <c r="PLO351" s="182"/>
      <c r="PLP351" s="182"/>
      <c r="PLQ351" s="182"/>
      <c r="PLR351" s="182"/>
      <c r="PLS351" s="182"/>
      <c r="PLT351" s="182"/>
      <c r="PLU351" s="182"/>
      <c r="PLV351" s="182"/>
      <c r="PLW351" s="182"/>
      <c r="PLX351" s="182"/>
      <c r="PLY351" s="182"/>
      <c r="PLZ351" s="182"/>
      <c r="PMA351" s="182"/>
      <c r="PMB351" s="182"/>
      <c r="PMC351" s="182"/>
      <c r="PMD351" s="182"/>
      <c r="PME351" s="182"/>
      <c r="PMF351" s="182"/>
      <c r="PMG351" s="182"/>
      <c r="PMH351" s="182"/>
      <c r="PMI351" s="182"/>
      <c r="PMJ351" s="182"/>
      <c r="PMK351" s="182"/>
      <c r="PML351" s="182"/>
      <c r="PMM351" s="182"/>
      <c r="PMN351" s="182"/>
      <c r="PMO351" s="182"/>
      <c r="PMP351" s="182"/>
      <c r="PMQ351" s="182"/>
      <c r="PMR351" s="182"/>
      <c r="PMS351" s="182"/>
      <c r="PMT351" s="182"/>
      <c r="PMU351" s="182"/>
      <c r="PMV351" s="182"/>
      <c r="PMW351" s="182"/>
      <c r="PMX351" s="182"/>
      <c r="PMY351" s="182"/>
      <c r="PMZ351" s="182"/>
      <c r="PNA351" s="182"/>
      <c r="PNB351" s="182"/>
      <c r="PNC351" s="182"/>
      <c r="PND351" s="182"/>
      <c r="PNE351" s="182"/>
      <c r="PNF351" s="182"/>
      <c r="PNG351" s="182"/>
      <c r="PNH351" s="182"/>
      <c r="PNI351" s="182"/>
      <c r="PNJ351" s="182"/>
      <c r="PNK351" s="182"/>
      <c r="PNL351" s="182"/>
      <c r="PNM351" s="182"/>
      <c r="PNN351" s="182"/>
      <c r="PNO351" s="182"/>
      <c r="PNP351" s="182"/>
      <c r="PNQ351" s="182"/>
      <c r="PNR351" s="182"/>
      <c r="PNS351" s="182"/>
      <c r="PNT351" s="182"/>
      <c r="PNU351" s="182"/>
      <c r="PNV351" s="182"/>
      <c r="PNW351" s="182"/>
      <c r="PNX351" s="182"/>
      <c r="PNY351" s="182"/>
      <c r="PNZ351" s="182"/>
      <c r="POA351" s="182"/>
      <c r="POB351" s="182"/>
      <c r="POC351" s="182"/>
      <c r="POD351" s="182"/>
      <c r="POE351" s="182"/>
      <c r="POF351" s="182"/>
      <c r="POG351" s="182"/>
      <c r="POH351" s="182"/>
      <c r="POI351" s="182"/>
      <c r="POJ351" s="182"/>
      <c r="POK351" s="182"/>
      <c r="POL351" s="182"/>
      <c r="POM351" s="182"/>
      <c r="PON351" s="182"/>
      <c r="POO351" s="182"/>
      <c r="POP351" s="182"/>
      <c r="POQ351" s="182"/>
      <c r="POR351" s="182"/>
      <c r="POS351" s="182"/>
      <c r="POT351" s="182"/>
      <c r="POU351" s="182"/>
      <c r="POV351" s="182"/>
      <c r="POW351" s="182"/>
      <c r="POX351" s="182"/>
      <c r="POY351" s="182"/>
      <c r="POZ351" s="182"/>
      <c r="PPA351" s="182"/>
      <c r="PPB351" s="182"/>
      <c r="PPC351" s="182"/>
      <c r="PPD351" s="182"/>
      <c r="PPE351" s="182"/>
      <c r="PPF351" s="182"/>
      <c r="PPG351" s="182"/>
      <c r="PPH351" s="182"/>
      <c r="PPI351" s="182"/>
      <c r="PPJ351" s="182"/>
      <c r="PPK351" s="182"/>
      <c r="PPL351" s="182"/>
      <c r="PPM351" s="182"/>
      <c r="PPN351" s="182"/>
      <c r="PPO351" s="182"/>
      <c r="PPP351" s="182"/>
      <c r="PPQ351" s="182"/>
      <c r="PPR351" s="182"/>
      <c r="PPS351" s="182"/>
      <c r="PPT351" s="182"/>
      <c r="PPU351" s="182"/>
      <c r="PPV351" s="182"/>
      <c r="PPW351" s="182"/>
      <c r="PPX351" s="182"/>
      <c r="PPY351" s="182"/>
      <c r="PPZ351" s="182"/>
      <c r="PQA351" s="182"/>
      <c r="PQB351" s="182"/>
      <c r="PQC351" s="182"/>
      <c r="PQD351" s="182"/>
      <c r="PQE351" s="182"/>
      <c r="PQF351" s="182"/>
      <c r="PQG351" s="182"/>
      <c r="PQH351" s="182"/>
      <c r="PQI351" s="182"/>
      <c r="PQJ351" s="182"/>
      <c r="PQK351" s="182"/>
      <c r="PQL351" s="182"/>
      <c r="PQM351" s="182"/>
      <c r="PQN351" s="182"/>
      <c r="PQO351" s="182"/>
      <c r="PQP351" s="182"/>
      <c r="PQQ351" s="182"/>
      <c r="PQR351" s="182"/>
      <c r="PQS351" s="182"/>
      <c r="PQT351" s="182"/>
      <c r="PQU351" s="182"/>
      <c r="PQV351" s="182"/>
      <c r="PQW351" s="182"/>
      <c r="PQX351" s="182"/>
      <c r="PQY351" s="182"/>
      <c r="PQZ351" s="182"/>
      <c r="PRA351" s="182"/>
      <c r="PRB351" s="182"/>
      <c r="PRC351" s="182"/>
      <c r="PRD351" s="182"/>
      <c r="PRE351" s="182"/>
      <c r="PRF351" s="182"/>
      <c r="PRG351" s="182"/>
      <c r="PRH351" s="182"/>
      <c r="PRI351" s="182"/>
      <c r="PRJ351" s="182"/>
      <c r="PRK351" s="182"/>
      <c r="PRL351" s="182"/>
      <c r="PRM351" s="182"/>
      <c r="PRN351" s="182"/>
      <c r="PRO351" s="182"/>
      <c r="PRP351" s="182"/>
      <c r="PRQ351" s="182"/>
      <c r="PRR351" s="182"/>
      <c r="PRS351" s="182"/>
      <c r="PRT351" s="182"/>
      <c r="PRU351" s="182"/>
      <c r="PRV351" s="182"/>
      <c r="PRW351" s="182"/>
      <c r="PRX351" s="182"/>
      <c r="PRY351" s="182"/>
      <c r="PRZ351" s="182"/>
      <c r="PSA351" s="182"/>
      <c r="PSB351" s="182"/>
      <c r="PSC351" s="182"/>
      <c r="PSD351" s="182"/>
      <c r="PSE351" s="182"/>
      <c r="PSF351" s="182"/>
      <c r="PSG351" s="182"/>
      <c r="PSH351" s="182"/>
      <c r="PSI351" s="182"/>
      <c r="PSJ351" s="182"/>
      <c r="PSK351" s="182"/>
      <c r="PSL351" s="182"/>
      <c r="PSM351" s="182"/>
      <c r="PSN351" s="182"/>
      <c r="PSO351" s="182"/>
      <c r="PSP351" s="182"/>
      <c r="PSQ351" s="182"/>
      <c r="PSR351" s="182"/>
      <c r="PSS351" s="182"/>
      <c r="PST351" s="182"/>
      <c r="PSU351" s="182"/>
      <c r="PSV351" s="182"/>
      <c r="PSW351" s="182"/>
      <c r="PSX351" s="182"/>
      <c r="PSY351" s="182"/>
      <c r="PSZ351" s="182"/>
      <c r="PTA351" s="182"/>
      <c r="PTB351" s="182"/>
      <c r="PTC351" s="182"/>
      <c r="PTD351" s="182"/>
      <c r="PTE351" s="182"/>
      <c r="PTF351" s="182"/>
      <c r="PTG351" s="182"/>
      <c r="PTH351" s="182"/>
      <c r="PTI351" s="182"/>
      <c r="PTJ351" s="182"/>
      <c r="PTK351" s="182"/>
      <c r="PTL351" s="182"/>
      <c r="PTM351" s="182"/>
      <c r="PTN351" s="182"/>
      <c r="PTO351" s="182"/>
      <c r="PTP351" s="182"/>
      <c r="PTQ351" s="182"/>
      <c r="PTR351" s="182"/>
      <c r="PTS351" s="182"/>
      <c r="PTT351" s="182"/>
      <c r="PTU351" s="182"/>
      <c r="PTV351" s="182"/>
      <c r="PTW351" s="182"/>
      <c r="PTX351" s="182"/>
      <c r="PTY351" s="182"/>
      <c r="PTZ351" s="182"/>
      <c r="PUA351" s="182"/>
      <c r="PUB351" s="182"/>
      <c r="PUC351" s="182"/>
      <c r="PUD351" s="182"/>
      <c r="PUE351" s="182"/>
      <c r="PUF351" s="182"/>
      <c r="PUG351" s="182"/>
      <c r="PUH351" s="182"/>
      <c r="PUI351" s="182"/>
      <c r="PUJ351" s="182"/>
      <c r="PUK351" s="182"/>
      <c r="PUL351" s="182"/>
      <c r="PUM351" s="182"/>
      <c r="PUN351" s="182"/>
      <c r="PUO351" s="182"/>
      <c r="PUP351" s="182"/>
      <c r="PUQ351" s="182"/>
      <c r="PUR351" s="182"/>
      <c r="PUS351" s="182"/>
      <c r="PUT351" s="182"/>
      <c r="PUU351" s="182"/>
      <c r="PUV351" s="182"/>
      <c r="PUW351" s="182"/>
      <c r="PUX351" s="182"/>
      <c r="PUY351" s="182"/>
      <c r="PUZ351" s="182"/>
      <c r="PVA351" s="182"/>
      <c r="PVB351" s="182"/>
      <c r="PVC351" s="182"/>
      <c r="PVD351" s="182"/>
      <c r="PVE351" s="182"/>
      <c r="PVF351" s="182"/>
      <c r="PVG351" s="182"/>
      <c r="PVH351" s="182"/>
      <c r="PVI351" s="182"/>
      <c r="PVJ351" s="182"/>
      <c r="PVK351" s="182"/>
      <c r="PVL351" s="182"/>
      <c r="PVM351" s="182"/>
      <c r="PVN351" s="182"/>
      <c r="PVO351" s="182"/>
      <c r="PVP351" s="182"/>
      <c r="PVQ351" s="182"/>
      <c r="PVR351" s="182"/>
      <c r="PVS351" s="182"/>
      <c r="PVT351" s="182"/>
      <c r="PVU351" s="182"/>
      <c r="PVV351" s="182"/>
      <c r="PVW351" s="182"/>
      <c r="PVX351" s="182"/>
      <c r="PVY351" s="182"/>
      <c r="PVZ351" s="182"/>
      <c r="PWA351" s="182"/>
      <c r="PWB351" s="182"/>
      <c r="PWC351" s="182"/>
      <c r="PWD351" s="182"/>
      <c r="PWE351" s="182"/>
      <c r="PWF351" s="182"/>
      <c r="PWG351" s="182"/>
      <c r="PWH351" s="182"/>
      <c r="PWI351" s="182"/>
      <c r="PWJ351" s="182"/>
      <c r="PWK351" s="182"/>
      <c r="PWL351" s="182"/>
      <c r="PWM351" s="182"/>
      <c r="PWN351" s="182"/>
      <c r="PWO351" s="182"/>
      <c r="PWP351" s="182"/>
      <c r="PWQ351" s="182"/>
      <c r="PWR351" s="182"/>
      <c r="PWS351" s="182"/>
      <c r="PWT351" s="182"/>
      <c r="PWU351" s="182"/>
      <c r="PWV351" s="182"/>
      <c r="PWW351" s="182"/>
      <c r="PWX351" s="182"/>
      <c r="PWY351" s="182"/>
      <c r="PWZ351" s="182"/>
      <c r="PXA351" s="182"/>
      <c r="PXB351" s="182"/>
      <c r="PXC351" s="182"/>
      <c r="PXD351" s="182"/>
      <c r="PXE351" s="182"/>
      <c r="PXF351" s="182"/>
      <c r="PXG351" s="182"/>
      <c r="PXH351" s="182"/>
      <c r="PXI351" s="182"/>
      <c r="PXJ351" s="182"/>
      <c r="PXK351" s="182"/>
      <c r="PXL351" s="182"/>
      <c r="PXM351" s="182"/>
      <c r="PXN351" s="182"/>
      <c r="PXO351" s="182"/>
      <c r="PXP351" s="182"/>
      <c r="PXQ351" s="182"/>
      <c r="PXR351" s="182"/>
      <c r="PXS351" s="182"/>
      <c r="PXT351" s="182"/>
      <c r="PXU351" s="182"/>
      <c r="PXV351" s="182"/>
      <c r="PXW351" s="182"/>
      <c r="PXX351" s="182"/>
      <c r="PXY351" s="182"/>
      <c r="PXZ351" s="182"/>
      <c r="PYA351" s="182"/>
      <c r="PYB351" s="182"/>
      <c r="PYC351" s="182"/>
      <c r="PYD351" s="182"/>
      <c r="PYE351" s="182"/>
      <c r="PYF351" s="182"/>
      <c r="PYG351" s="182"/>
      <c r="PYH351" s="182"/>
      <c r="PYI351" s="182"/>
      <c r="PYJ351" s="182"/>
      <c r="PYK351" s="182"/>
      <c r="PYL351" s="182"/>
      <c r="PYM351" s="182"/>
      <c r="PYN351" s="182"/>
      <c r="PYO351" s="182"/>
      <c r="PYP351" s="182"/>
      <c r="PYQ351" s="182"/>
      <c r="PYR351" s="182"/>
      <c r="PYS351" s="182"/>
      <c r="PYT351" s="182"/>
      <c r="PYU351" s="182"/>
      <c r="PYV351" s="182"/>
      <c r="PYW351" s="182"/>
      <c r="PYX351" s="182"/>
      <c r="PYY351" s="182"/>
      <c r="PYZ351" s="182"/>
      <c r="PZA351" s="182"/>
      <c r="PZB351" s="182"/>
      <c r="PZC351" s="182"/>
      <c r="PZD351" s="182"/>
      <c r="PZE351" s="182"/>
      <c r="PZF351" s="182"/>
      <c r="PZG351" s="182"/>
      <c r="PZH351" s="182"/>
      <c r="PZI351" s="182"/>
      <c r="PZJ351" s="182"/>
      <c r="PZK351" s="182"/>
      <c r="PZL351" s="182"/>
      <c r="PZM351" s="182"/>
      <c r="PZN351" s="182"/>
      <c r="PZO351" s="182"/>
      <c r="PZP351" s="182"/>
      <c r="PZQ351" s="182"/>
      <c r="PZR351" s="182"/>
      <c r="PZS351" s="182"/>
      <c r="PZT351" s="182"/>
      <c r="PZU351" s="182"/>
      <c r="PZV351" s="182"/>
      <c r="PZW351" s="182"/>
      <c r="PZX351" s="182"/>
      <c r="PZY351" s="182"/>
      <c r="PZZ351" s="182"/>
      <c r="QAA351" s="182"/>
      <c r="QAB351" s="182"/>
      <c r="QAC351" s="182"/>
      <c r="QAD351" s="182"/>
      <c r="QAE351" s="182"/>
      <c r="QAF351" s="182"/>
      <c r="QAG351" s="182"/>
      <c r="QAH351" s="182"/>
      <c r="QAI351" s="182"/>
      <c r="QAJ351" s="182"/>
      <c r="QAK351" s="182"/>
      <c r="QAL351" s="182"/>
      <c r="QAM351" s="182"/>
      <c r="QAN351" s="182"/>
      <c r="QAO351" s="182"/>
      <c r="QAP351" s="182"/>
      <c r="QAQ351" s="182"/>
      <c r="QAR351" s="182"/>
      <c r="QAS351" s="182"/>
      <c r="QAT351" s="182"/>
      <c r="QAU351" s="182"/>
      <c r="QAV351" s="182"/>
      <c r="QAW351" s="182"/>
      <c r="QAX351" s="182"/>
      <c r="QAY351" s="182"/>
      <c r="QAZ351" s="182"/>
      <c r="QBA351" s="182"/>
      <c r="QBB351" s="182"/>
      <c r="QBC351" s="182"/>
      <c r="QBD351" s="182"/>
      <c r="QBE351" s="182"/>
      <c r="QBF351" s="182"/>
      <c r="QBG351" s="182"/>
      <c r="QBH351" s="182"/>
      <c r="QBI351" s="182"/>
      <c r="QBJ351" s="182"/>
      <c r="QBK351" s="182"/>
      <c r="QBL351" s="182"/>
      <c r="QBM351" s="182"/>
      <c r="QBN351" s="182"/>
      <c r="QBO351" s="182"/>
      <c r="QBP351" s="182"/>
      <c r="QBQ351" s="182"/>
      <c r="QBR351" s="182"/>
      <c r="QBS351" s="182"/>
      <c r="QBT351" s="182"/>
      <c r="QBU351" s="182"/>
      <c r="QBV351" s="182"/>
      <c r="QBW351" s="182"/>
      <c r="QBX351" s="182"/>
      <c r="QBY351" s="182"/>
      <c r="QBZ351" s="182"/>
      <c r="QCA351" s="182"/>
      <c r="QCB351" s="182"/>
      <c r="QCC351" s="182"/>
      <c r="QCD351" s="182"/>
      <c r="QCE351" s="182"/>
      <c r="QCF351" s="182"/>
      <c r="QCG351" s="182"/>
      <c r="QCH351" s="182"/>
      <c r="QCI351" s="182"/>
      <c r="QCJ351" s="182"/>
      <c r="QCK351" s="182"/>
      <c r="QCL351" s="182"/>
      <c r="QCM351" s="182"/>
      <c r="QCN351" s="182"/>
      <c r="QCO351" s="182"/>
      <c r="QCP351" s="182"/>
      <c r="QCQ351" s="182"/>
      <c r="QCR351" s="182"/>
      <c r="QCS351" s="182"/>
      <c r="QCT351" s="182"/>
      <c r="QCU351" s="182"/>
      <c r="QCV351" s="182"/>
      <c r="QCW351" s="182"/>
      <c r="QCX351" s="182"/>
      <c r="QCY351" s="182"/>
      <c r="QCZ351" s="182"/>
      <c r="QDA351" s="182"/>
      <c r="QDB351" s="182"/>
      <c r="QDC351" s="182"/>
      <c r="QDD351" s="182"/>
      <c r="QDE351" s="182"/>
      <c r="QDF351" s="182"/>
      <c r="QDG351" s="182"/>
      <c r="QDH351" s="182"/>
      <c r="QDI351" s="182"/>
      <c r="QDJ351" s="182"/>
      <c r="QDK351" s="182"/>
      <c r="QDL351" s="182"/>
      <c r="QDM351" s="182"/>
      <c r="QDN351" s="182"/>
      <c r="QDO351" s="182"/>
      <c r="QDP351" s="182"/>
      <c r="QDQ351" s="182"/>
      <c r="QDR351" s="182"/>
      <c r="QDS351" s="182"/>
      <c r="QDT351" s="182"/>
      <c r="QDU351" s="182"/>
      <c r="QDV351" s="182"/>
      <c r="QDW351" s="182"/>
      <c r="QDX351" s="182"/>
      <c r="QDY351" s="182"/>
      <c r="QDZ351" s="182"/>
      <c r="QEA351" s="182"/>
      <c r="QEB351" s="182"/>
      <c r="QEC351" s="182"/>
      <c r="QED351" s="182"/>
      <c r="QEE351" s="182"/>
      <c r="QEF351" s="182"/>
      <c r="QEG351" s="182"/>
      <c r="QEH351" s="182"/>
      <c r="QEI351" s="182"/>
      <c r="QEJ351" s="182"/>
      <c r="QEK351" s="182"/>
      <c r="QEL351" s="182"/>
      <c r="QEM351" s="182"/>
      <c r="QEN351" s="182"/>
      <c r="QEO351" s="182"/>
      <c r="QEP351" s="182"/>
      <c r="QEQ351" s="182"/>
      <c r="QER351" s="182"/>
      <c r="QES351" s="182"/>
      <c r="QET351" s="182"/>
      <c r="QEU351" s="182"/>
      <c r="QEV351" s="182"/>
      <c r="QEW351" s="182"/>
      <c r="QEX351" s="182"/>
      <c r="QEY351" s="182"/>
      <c r="QEZ351" s="182"/>
      <c r="QFA351" s="182"/>
      <c r="QFB351" s="182"/>
      <c r="QFC351" s="182"/>
      <c r="QFD351" s="182"/>
      <c r="QFE351" s="182"/>
      <c r="QFF351" s="182"/>
      <c r="QFG351" s="182"/>
      <c r="QFH351" s="182"/>
      <c r="QFI351" s="182"/>
      <c r="QFJ351" s="182"/>
      <c r="QFK351" s="182"/>
      <c r="QFL351" s="182"/>
      <c r="QFM351" s="182"/>
      <c r="QFN351" s="182"/>
      <c r="QFO351" s="182"/>
      <c r="QFP351" s="182"/>
      <c r="QFQ351" s="182"/>
      <c r="QFR351" s="182"/>
      <c r="QFS351" s="182"/>
      <c r="QFT351" s="182"/>
      <c r="QFU351" s="182"/>
      <c r="QFV351" s="182"/>
      <c r="QFW351" s="182"/>
      <c r="QFX351" s="182"/>
      <c r="QFY351" s="182"/>
      <c r="QFZ351" s="182"/>
      <c r="QGA351" s="182"/>
      <c r="QGB351" s="182"/>
      <c r="QGC351" s="182"/>
      <c r="QGD351" s="182"/>
      <c r="QGE351" s="182"/>
      <c r="QGF351" s="182"/>
      <c r="QGG351" s="182"/>
      <c r="QGH351" s="182"/>
      <c r="QGI351" s="182"/>
      <c r="QGJ351" s="182"/>
      <c r="QGK351" s="182"/>
      <c r="QGL351" s="182"/>
      <c r="QGM351" s="182"/>
      <c r="QGN351" s="182"/>
      <c r="QGO351" s="182"/>
      <c r="QGP351" s="182"/>
      <c r="QGQ351" s="182"/>
      <c r="QGR351" s="182"/>
      <c r="QGS351" s="182"/>
      <c r="QGT351" s="182"/>
      <c r="QGU351" s="182"/>
      <c r="QGV351" s="182"/>
      <c r="QGW351" s="182"/>
      <c r="QGX351" s="182"/>
      <c r="QGY351" s="182"/>
      <c r="QGZ351" s="182"/>
      <c r="QHA351" s="182"/>
      <c r="QHB351" s="182"/>
      <c r="QHC351" s="182"/>
      <c r="QHD351" s="182"/>
      <c r="QHE351" s="182"/>
      <c r="QHF351" s="182"/>
      <c r="QHG351" s="182"/>
      <c r="QHH351" s="182"/>
      <c r="QHI351" s="182"/>
      <c r="QHJ351" s="182"/>
      <c r="QHK351" s="182"/>
      <c r="QHL351" s="182"/>
      <c r="QHM351" s="182"/>
      <c r="QHN351" s="182"/>
      <c r="QHO351" s="182"/>
      <c r="QHP351" s="182"/>
      <c r="QHQ351" s="182"/>
      <c r="QHR351" s="182"/>
      <c r="QHS351" s="182"/>
      <c r="QHT351" s="182"/>
      <c r="QHU351" s="182"/>
      <c r="QHV351" s="182"/>
      <c r="QHW351" s="182"/>
      <c r="QHX351" s="182"/>
      <c r="QHY351" s="182"/>
      <c r="QHZ351" s="182"/>
      <c r="QIA351" s="182"/>
      <c r="QIB351" s="182"/>
      <c r="QIC351" s="182"/>
      <c r="QID351" s="182"/>
      <c r="QIE351" s="182"/>
      <c r="QIF351" s="182"/>
      <c r="QIG351" s="182"/>
      <c r="QIH351" s="182"/>
      <c r="QII351" s="182"/>
      <c r="QIJ351" s="182"/>
      <c r="QIK351" s="182"/>
      <c r="QIL351" s="182"/>
      <c r="QIM351" s="182"/>
      <c r="QIN351" s="182"/>
      <c r="QIO351" s="182"/>
      <c r="QIP351" s="182"/>
      <c r="QIQ351" s="182"/>
      <c r="QIR351" s="182"/>
      <c r="QIS351" s="182"/>
      <c r="QIT351" s="182"/>
      <c r="QIU351" s="182"/>
      <c r="QIV351" s="182"/>
      <c r="QIW351" s="182"/>
      <c r="QIX351" s="182"/>
      <c r="QIY351" s="182"/>
      <c r="QIZ351" s="182"/>
      <c r="QJA351" s="182"/>
      <c r="QJB351" s="182"/>
      <c r="QJC351" s="182"/>
      <c r="QJD351" s="182"/>
      <c r="QJE351" s="182"/>
      <c r="QJF351" s="182"/>
      <c r="QJG351" s="182"/>
      <c r="QJH351" s="182"/>
      <c r="QJI351" s="182"/>
      <c r="QJJ351" s="182"/>
      <c r="QJK351" s="182"/>
      <c r="QJL351" s="182"/>
      <c r="QJM351" s="182"/>
      <c r="QJN351" s="182"/>
      <c r="QJO351" s="182"/>
      <c r="QJP351" s="182"/>
      <c r="QJQ351" s="182"/>
      <c r="QJR351" s="182"/>
      <c r="QJS351" s="182"/>
      <c r="QJT351" s="182"/>
      <c r="QJU351" s="182"/>
      <c r="QJV351" s="182"/>
      <c r="QJW351" s="182"/>
      <c r="QJX351" s="182"/>
      <c r="QJY351" s="182"/>
      <c r="QJZ351" s="182"/>
      <c r="QKA351" s="182"/>
      <c r="QKB351" s="182"/>
      <c r="QKC351" s="182"/>
      <c r="QKD351" s="182"/>
      <c r="QKE351" s="182"/>
      <c r="QKF351" s="182"/>
      <c r="QKG351" s="182"/>
      <c r="QKH351" s="182"/>
      <c r="QKI351" s="182"/>
      <c r="QKJ351" s="182"/>
      <c r="QKK351" s="182"/>
      <c r="QKL351" s="182"/>
      <c r="QKM351" s="182"/>
      <c r="QKN351" s="182"/>
      <c r="QKO351" s="182"/>
      <c r="QKP351" s="182"/>
      <c r="QKQ351" s="182"/>
      <c r="QKR351" s="182"/>
      <c r="QKS351" s="182"/>
      <c r="QKT351" s="182"/>
      <c r="QKU351" s="182"/>
      <c r="QKV351" s="182"/>
      <c r="QKW351" s="182"/>
      <c r="QKX351" s="182"/>
      <c r="QKY351" s="182"/>
      <c r="QKZ351" s="182"/>
      <c r="QLA351" s="182"/>
      <c r="QLB351" s="182"/>
      <c r="QLC351" s="182"/>
      <c r="QLD351" s="182"/>
      <c r="QLE351" s="182"/>
      <c r="QLF351" s="182"/>
      <c r="QLG351" s="182"/>
      <c r="QLH351" s="182"/>
      <c r="QLI351" s="182"/>
      <c r="QLJ351" s="182"/>
      <c r="QLK351" s="182"/>
      <c r="QLL351" s="182"/>
      <c r="QLM351" s="182"/>
      <c r="QLN351" s="182"/>
      <c r="QLO351" s="182"/>
      <c r="QLP351" s="182"/>
      <c r="QLQ351" s="182"/>
      <c r="QLR351" s="182"/>
      <c r="QLS351" s="182"/>
      <c r="QLT351" s="182"/>
      <c r="QLU351" s="182"/>
      <c r="QLV351" s="182"/>
      <c r="QLW351" s="182"/>
      <c r="QLX351" s="182"/>
      <c r="QLY351" s="182"/>
      <c r="QLZ351" s="182"/>
      <c r="QMA351" s="182"/>
      <c r="QMB351" s="182"/>
      <c r="QMC351" s="182"/>
      <c r="QMD351" s="182"/>
      <c r="QME351" s="182"/>
      <c r="QMF351" s="182"/>
      <c r="QMG351" s="182"/>
      <c r="QMH351" s="182"/>
      <c r="QMI351" s="182"/>
      <c r="QMJ351" s="182"/>
      <c r="QMK351" s="182"/>
      <c r="QML351" s="182"/>
      <c r="QMM351" s="182"/>
      <c r="QMN351" s="182"/>
      <c r="QMO351" s="182"/>
      <c r="QMP351" s="182"/>
      <c r="QMQ351" s="182"/>
      <c r="QMR351" s="182"/>
      <c r="QMS351" s="182"/>
      <c r="QMT351" s="182"/>
      <c r="QMU351" s="182"/>
      <c r="QMV351" s="182"/>
      <c r="QMW351" s="182"/>
      <c r="QMX351" s="182"/>
      <c r="QMY351" s="182"/>
      <c r="QMZ351" s="182"/>
      <c r="QNA351" s="182"/>
      <c r="QNB351" s="182"/>
      <c r="QNC351" s="182"/>
      <c r="QND351" s="182"/>
      <c r="QNE351" s="182"/>
      <c r="QNF351" s="182"/>
      <c r="QNG351" s="182"/>
      <c r="QNH351" s="182"/>
      <c r="QNI351" s="182"/>
      <c r="QNJ351" s="182"/>
      <c r="QNK351" s="182"/>
      <c r="QNL351" s="182"/>
      <c r="QNM351" s="182"/>
      <c r="QNN351" s="182"/>
      <c r="QNO351" s="182"/>
      <c r="QNP351" s="182"/>
      <c r="QNQ351" s="182"/>
      <c r="QNR351" s="182"/>
      <c r="QNS351" s="182"/>
      <c r="QNT351" s="182"/>
      <c r="QNU351" s="182"/>
      <c r="QNV351" s="182"/>
      <c r="QNW351" s="182"/>
      <c r="QNX351" s="182"/>
      <c r="QNY351" s="182"/>
      <c r="QNZ351" s="182"/>
      <c r="QOA351" s="182"/>
      <c r="QOB351" s="182"/>
      <c r="QOC351" s="182"/>
      <c r="QOD351" s="182"/>
      <c r="QOE351" s="182"/>
      <c r="QOF351" s="182"/>
      <c r="QOG351" s="182"/>
      <c r="QOH351" s="182"/>
      <c r="QOI351" s="182"/>
      <c r="QOJ351" s="182"/>
      <c r="QOK351" s="182"/>
      <c r="QOL351" s="182"/>
      <c r="QOM351" s="182"/>
      <c r="QON351" s="182"/>
      <c r="QOO351" s="182"/>
      <c r="QOP351" s="182"/>
      <c r="QOQ351" s="182"/>
      <c r="QOR351" s="182"/>
      <c r="QOS351" s="182"/>
      <c r="QOT351" s="182"/>
      <c r="QOU351" s="182"/>
      <c r="QOV351" s="182"/>
      <c r="QOW351" s="182"/>
      <c r="QOX351" s="182"/>
      <c r="QOY351" s="182"/>
      <c r="QOZ351" s="182"/>
      <c r="QPA351" s="182"/>
      <c r="QPB351" s="182"/>
      <c r="QPC351" s="182"/>
      <c r="QPD351" s="182"/>
      <c r="QPE351" s="182"/>
      <c r="QPF351" s="182"/>
      <c r="QPG351" s="182"/>
      <c r="QPH351" s="182"/>
      <c r="QPI351" s="182"/>
      <c r="QPJ351" s="182"/>
      <c r="QPK351" s="182"/>
      <c r="QPL351" s="182"/>
      <c r="QPM351" s="182"/>
      <c r="QPN351" s="182"/>
      <c r="QPO351" s="182"/>
      <c r="QPP351" s="182"/>
      <c r="QPQ351" s="182"/>
      <c r="QPR351" s="182"/>
      <c r="QPS351" s="182"/>
      <c r="QPT351" s="182"/>
      <c r="QPU351" s="182"/>
      <c r="QPV351" s="182"/>
      <c r="QPW351" s="182"/>
      <c r="QPX351" s="182"/>
      <c r="QPY351" s="182"/>
      <c r="QPZ351" s="182"/>
      <c r="QQA351" s="182"/>
      <c r="QQB351" s="182"/>
      <c r="QQC351" s="182"/>
      <c r="QQD351" s="182"/>
      <c r="QQE351" s="182"/>
      <c r="QQF351" s="182"/>
      <c r="QQG351" s="182"/>
      <c r="QQH351" s="182"/>
      <c r="QQI351" s="182"/>
      <c r="QQJ351" s="182"/>
      <c r="QQK351" s="182"/>
      <c r="QQL351" s="182"/>
      <c r="QQM351" s="182"/>
      <c r="QQN351" s="182"/>
      <c r="QQO351" s="182"/>
      <c r="QQP351" s="182"/>
      <c r="QQQ351" s="182"/>
      <c r="QQR351" s="182"/>
      <c r="QQS351" s="182"/>
      <c r="QQT351" s="182"/>
      <c r="QQU351" s="182"/>
      <c r="QQV351" s="182"/>
      <c r="QQW351" s="182"/>
      <c r="QQX351" s="182"/>
      <c r="QQY351" s="182"/>
      <c r="QQZ351" s="182"/>
      <c r="QRA351" s="182"/>
      <c r="QRB351" s="182"/>
      <c r="QRC351" s="182"/>
      <c r="QRD351" s="182"/>
      <c r="QRE351" s="182"/>
      <c r="QRF351" s="182"/>
      <c r="QRG351" s="182"/>
      <c r="QRH351" s="182"/>
      <c r="QRI351" s="182"/>
      <c r="QRJ351" s="182"/>
      <c r="QRK351" s="182"/>
      <c r="QRL351" s="182"/>
      <c r="QRM351" s="182"/>
      <c r="QRN351" s="182"/>
      <c r="QRO351" s="182"/>
      <c r="QRP351" s="182"/>
      <c r="QRQ351" s="182"/>
      <c r="QRR351" s="182"/>
      <c r="QRS351" s="182"/>
      <c r="QRT351" s="182"/>
      <c r="QRU351" s="182"/>
      <c r="QRV351" s="182"/>
      <c r="QRW351" s="182"/>
      <c r="QRX351" s="182"/>
      <c r="QRY351" s="182"/>
      <c r="QRZ351" s="182"/>
      <c r="QSA351" s="182"/>
      <c r="QSB351" s="182"/>
      <c r="QSC351" s="182"/>
      <c r="QSD351" s="182"/>
      <c r="QSE351" s="182"/>
      <c r="QSF351" s="182"/>
      <c r="QSG351" s="182"/>
      <c r="QSH351" s="182"/>
      <c r="QSI351" s="182"/>
      <c r="QSJ351" s="182"/>
      <c r="QSK351" s="182"/>
      <c r="QSL351" s="182"/>
      <c r="QSM351" s="182"/>
      <c r="QSN351" s="182"/>
      <c r="QSO351" s="182"/>
      <c r="QSP351" s="182"/>
      <c r="QSQ351" s="182"/>
      <c r="QSR351" s="182"/>
      <c r="QSS351" s="182"/>
      <c r="QST351" s="182"/>
      <c r="QSU351" s="182"/>
      <c r="QSV351" s="182"/>
      <c r="QSW351" s="182"/>
      <c r="QSX351" s="182"/>
      <c r="QSY351" s="182"/>
      <c r="QSZ351" s="182"/>
      <c r="QTA351" s="182"/>
      <c r="QTB351" s="182"/>
      <c r="QTC351" s="182"/>
      <c r="QTD351" s="182"/>
      <c r="QTE351" s="182"/>
      <c r="QTF351" s="182"/>
      <c r="QTG351" s="182"/>
      <c r="QTH351" s="182"/>
      <c r="QTI351" s="182"/>
      <c r="QTJ351" s="182"/>
      <c r="QTK351" s="182"/>
      <c r="QTL351" s="182"/>
      <c r="QTM351" s="182"/>
      <c r="QTN351" s="182"/>
      <c r="QTO351" s="182"/>
      <c r="QTP351" s="182"/>
      <c r="QTQ351" s="182"/>
      <c r="QTR351" s="182"/>
      <c r="QTS351" s="182"/>
      <c r="QTT351" s="182"/>
      <c r="QTU351" s="182"/>
      <c r="QTV351" s="182"/>
      <c r="QTW351" s="182"/>
      <c r="QTX351" s="182"/>
      <c r="QTY351" s="182"/>
      <c r="QTZ351" s="182"/>
      <c r="QUA351" s="182"/>
      <c r="QUB351" s="182"/>
      <c r="QUC351" s="182"/>
      <c r="QUD351" s="182"/>
      <c r="QUE351" s="182"/>
      <c r="QUF351" s="182"/>
      <c r="QUG351" s="182"/>
      <c r="QUH351" s="182"/>
      <c r="QUI351" s="182"/>
      <c r="QUJ351" s="182"/>
      <c r="QUK351" s="182"/>
      <c r="QUL351" s="182"/>
      <c r="QUM351" s="182"/>
      <c r="QUN351" s="182"/>
      <c r="QUO351" s="182"/>
      <c r="QUP351" s="182"/>
      <c r="QUQ351" s="182"/>
      <c r="QUR351" s="182"/>
      <c r="QUS351" s="182"/>
      <c r="QUT351" s="182"/>
      <c r="QUU351" s="182"/>
      <c r="QUV351" s="182"/>
      <c r="QUW351" s="182"/>
      <c r="QUX351" s="182"/>
      <c r="QUY351" s="182"/>
      <c r="QUZ351" s="182"/>
      <c r="QVA351" s="182"/>
      <c r="QVB351" s="182"/>
      <c r="QVC351" s="182"/>
      <c r="QVD351" s="182"/>
      <c r="QVE351" s="182"/>
      <c r="QVF351" s="182"/>
      <c r="QVG351" s="182"/>
      <c r="QVH351" s="182"/>
      <c r="QVI351" s="182"/>
      <c r="QVJ351" s="182"/>
      <c r="QVK351" s="182"/>
      <c r="QVL351" s="182"/>
      <c r="QVM351" s="182"/>
      <c r="QVN351" s="182"/>
      <c r="QVO351" s="182"/>
      <c r="QVP351" s="182"/>
      <c r="QVQ351" s="182"/>
      <c r="QVR351" s="182"/>
      <c r="QVS351" s="182"/>
      <c r="QVT351" s="182"/>
      <c r="QVU351" s="182"/>
      <c r="QVV351" s="182"/>
      <c r="QVW351" s="182"/>
      <c r="QVX351" s="182"/>
      <c r="QVY351" s="182"/>
      <c r="QVZ351" s="182"/>
      <c r="QWA351" s="182"/>
      <c r="QWB351" s="182"/>
      <c r="QWC351" s="182"/>
      <c r="QWD351" s="182"/>
      <c r="QWE351" s="182"/>
      <c r="QWF351" s="182"/>
      <c r="QWG351" s="182"/>
      <c r="QWH351" s="182"/>
      <c r="QWI351" s="182"/>
      <c r="QWJ351" s="182"/>
      <c r="QWK351" s="182"/>
      <c r="QWL351" s="182"/>
      <c r="QWM351" s="182"/>
      <c r="QWN351" s="182"/>
      <c r="QWO351" s="182"/>
      <c r="QWP351" s="182"/>
      <c r="QWQ351" s="182"/>
      <c r="QWR351" s="182"/>
      <c r="QWS351" s="182"/>
      <c r="QWT351" s="182"/>
      <c r="QWU351" s="182"/>
      <c r="QWV351" s="182"/>
      <c r="QWW351" s="182"/>
      <c r="QWX351" s="182"/>
      <c r="QWY351" s="182"/>
      <c r="QWZ351" s="182"/>
      <c r="QXA351" s="182"/>
      <c r="QXB351" s="182"/>
      <c r="QXC351" s="182"/>
      <c r="QXD351" s="182"/>
      <c r="QXE351" s="182"/>
      <c r="QXF351" s="182"/>
      <c r="QXG351" s="182"/>
      <c r="QXH351" s="182"/>
      <c r="QXI351" s="182"/>
      <c r="QXJ351" s="182"/>
      <c r="QXK351" s="182"/>
      <c r="QXL351" s="182"/>
      <c r="QXM351" s="182"/>
      <c r="QXN351" s="182"/>
      <c r="QXO351" s="182"/>
      <c r="QXP351" s="182"/>
      <c r="QXQ351" s="182"/>
      <c r="QXR351" s="182"/>
      <c r="QXS351" s="182"/>
      <c r="QXT351" s="182"/>
      <c r="QXU351" s="182"/>
      <c r="QXV351" s="182"/>
      <c r="QXW351" s="182"/>
      <c r="QXX351" s="182"/>
      <c r="QXY351" s="182"/>
      <c r="QXZ351" s="182"/>
      <c r="QYA351" s="182"/>
      <c r="QYB351" s="182"/>
      <c r="QYC351" s="182"/>
      <c r="QYD351" s="182"/>
      <c r="QYE351" s="182"/>
      <c r="QYF351" s="182"/>
      <c r="QYG351" s="182"/>
      <c r="QYH351" s="182"/>
      <c r="QYI351" s="182"/>
      <c r="QYJ351" s="182"/>
      <c r="QYK351" s="182"/>
      <c r="QYL351" s="182"/>
      <c r="QYM351" s="182"/>
      <c r="QYN351" s="182"/>
      <c r="QYO351" s="182"/>
      <c r="QYP351" s="182"/>
      <c r="QYQ351" s="182"/>
      <c r="QYR351" s="182"/>
      <c r="QYS351" s="182"/>
      <c r="QYT351" s="182"/>
      <c r="QYU351" s="182"/>
      <c r="QYV351" s="182"/>
      <c r="QYW351" s="182"/>
      <c r="QYX351" s="182"/>
      <c r="QYY351" s="182"/>
      <c r="QYZ351" s="182"/>
      <c r="QZA351" s="182"/>
      <c r="QZB351" s="182"/>
      <c r="QZC351" s="182"/>
      <c r="QZD351" s="182"/>
      <c r="QZE351" s="182"/>
      <c r="QZF351" s="182"/>
      <c r="QZG351" s="182"/>
      <c r="QZH351" s="182"/>
      <c r="QZI351" s="182"/>
      <c r="QZJ351" s="182"/>
      <c r="QZK351" s="182"/>
      <c r="QZL351" s="182"/>
      <c r="QZM351" s="182"/>
      <c r="QZN351" s="182"/>
      <c r="QZO351" s="182"/>
      <c r="QZP351" s="182"/>
      <c r="QZQ351" s="182"/>
      <c r="QZR351" s="182"/>
      <c r="QZS351" s="182"/>
      <c r="QZT351" s="182"/>
      <c r="QZU351" s="182"/>
      <c r="QZV351" s="182"/>
      <c r="QZW351" s="182"/>
      <c r="QZX351" s="182"/>
      <c r="QZY351" s="182"/>
      <c r="QZZ351" s="182"/>
      <c r="RAA351" s="182"/>
      <c r="RAB351" s="182"/>
      <c r="RAC351" s="182"/>
      <c r="RAD351" s="182"/>
      <c r="RAE351" s="182"/>
      <c r="RAF351" s="182"/>
      <c r="RAG351" s="182"/>
      <c r="RAH351" s="182"/>
      <c r="RAI351" s="182"/>
      <c r="RAJ351" s="182"/>
      <c r="RAK351" s="182"/>
      <c r="RAL351" s="182"/>
      <c r="RAM351" s="182"/>
      <c r="RAN351" s="182"/>
      <c r="RAO351" s="182"/>
      <c r="RAP351" s="182"/>
      <c r="RAQ351" s="182"/>
      <c r="RAR351" s="182"/>
      <c r="RAS351" s="182"/>
      <c r="RAT351" s="182"/>
      <c r="RAU351" s="182"/>
      <c r="RAV351" s="182"/>
      <c r="RAW351" s="182"/>
      <c r="RAX351" s="182"/>
      <c r="RAY351" s="182"/>
      <c r="RAZ351" s="182"/>
      <c r="RBA351" s="182"/>
      <c r="RBB351" s="182"/>
      <c r="RBC351" s="182"/>
      <c r="RBD351" s="182"/>
      <c r="RBE351" s="182"/>
      <c r="RBF351" s="182"/>
      <c r="RBG351" s="182"/>
      <c r="RBH351" s="182"/>
      <c r="RBI351" s="182"/>
      <c r="RBJ351" s="182"/>
      <c r="RBK351" s="182"/>
      <c r="RBL351" s="182"/>
      <c r="RBM351" s="182"/>
      <c r="RBN351" s="182"/>
      <c r="RBO351" s="182"/>
      <c r="RBP351" s="182"/>
      <c r="RBQ351" s="182"/>
      <c r="RBR351" s="182"/>
      <c r="RBS351" s="182"/>
      <c r="RBT351" s="182"/>
      <c r="RBU351" s="182"/>
      <c r="RBV351" s="182"/>
      <c r="RBW351" s="182"/>
      <c r="RBX351" s="182"/>
      <c r="RBY351" s="182"/>
      <c r="RBZ351" s="182"/>
      <c r="RCA351" s="182"/>
      <c r="RCB351" s="182"/>
      <c r="RCC351" s="182"/>
      <c r="RCD351" s="182"/>
      <c r="RCE351" s="182"/>
      <c r="RCF351" s="182"/>
      <c r="RCG351" s="182"/>
      <c r="RCH351" s="182"/>
      <c r="RCI351" s="182"/>
      <c r="RCJ351" s="182"/>
      <c r="RCK351" s="182"/>
      <c r="RCL351" s="182"/>
      <c r="RCM351" s="182"/>
      <c r="RCN351" s="182"/>
      <c r="RCO351" s="182"/>
      <c r="RCP351" s="182"/>
      <c r="RCQ351" s="182"/>
      <c r="RCR351" s="182"/>
      <c r="RCS351" s="182"/>
      <c r="RCT351" s="182"/>
      <c r="RCU351" s="182"/>
      <c r="RCV351" s="182"/>
      <c r="RCW351" s="182"/>
      <c r="RCX351" s="182"/>
      <c r="RCY351" s="182"/>
      <c r="RCZ351" s="182"/>
      <c r="RDA351" s="182"/>
      <c r="RDB351" s="182"/>
      <c r="RDC351" s="182"/>
      <c r="RDD351" s="182"/>
      <c r="RDE351" s="182"/>
      <c r="RDF351" s="182"/>
      <c r="RDG351" s="182"/>
      <c r="RDH351" s="182"/>
      <c r="RDI351" s="182"/>
      <c r="RDJ351" s="182"/>
      <c r="RDK351" s="182"/>
      <c r="RDL351" s="182"/>
      <c r="RDM351" s="182"/>
      <c r="RDN351" s="182"/>
      <c r="RDO351" s="182"/>
      <c r="RDP351" s="182"/>
      <c r="RDQ351" s="182"/>
      <c r="RDR351" s="182"/>
      <c r="RDS351" s="182"/>
      <c r="RDT351" s="182"/>
      <c r="RDU351" s="182"/>
      <c r="RDV351" s="182"/>
      <c r="RDW351" s="182"/>
      <c r="RDX351" s="182"/>
      <c r="RDY351" s="182"/>
      <c r="RDZ351" s="182"/>
      <c r="REA351" s="182"/>
      <c r="REB351" s="182"/>
      <c r="REC351" s="182"/>
      <c r="RED351" s="182"/>
      <c r="REE351" s="182"/>
      <c r="REF351" s="182"/>
      <c r="REG351" s="182"/>
      <c r="REH351" s="182"/>
      <c r="REI351" s="182"/>
      <c r="REJ351" s="182"/>
      <c r="REK351" s="182"/>
      <c r="REL351" s="182"/>
      <c r="REM351" s="182"/>
      <c r="REN351" s="182"/>
      <c r="REO351" s="182"/>
      <c r="REP351" s="182"/>
      <c r="REQ351" s="182"/>
      <c r="RER351" s="182"/>
      <c r="RES351" s="182"/>
      <c r="RET351" s="182"/>
      <c r="REU351" s="182"/>
      <c r="REV351" s="182"/>
      <c r="REW351" s="182"/>
      <c r="REX351" s="182"/>
      <c r="REY351" s="182"/>
      <c r="REZ351" s="182"/>
      <c r="RFA351" s="182"/>
      <c r="RFB351" s="182"/>
      <c r="RFC351" s="182"/>
      <c r="RFD351" s="182"/>
      <c r="RFE351" s="182"/>
      <c r="RFF351" s="182"/>
      <c r="RFG351" s="182"/>
      <c r="RFH351" s="182"/>
      <c r="RFI351" s="182"/>
      <c r="RFJ351" s="182"/>
      <c r="RFK351" s="182"/>
      <c r="RFL351" s="182"/>
      <c r="RFM351" s="182"/>
      <c r="RFN351" s="182"/>
      <c r="RFO351" s="182"/>
      <c r="RFP351" s="182"/>
      <c r="RFQ351" s="182"/>
      <c r="RFR351" s="182"/>
      <c r="RFS351" s="182"/>
      <c r="RFT351" s="182"/>
      <c r="RFU351" s="182"/>
      <c r="RFV351" s="182"/>
      <c r="RFW351" s="182"/>
      <c r="RFX351" s="182"/>
      <c r="RFY351" s="182"/>
      <c r="RFZ351" s="182"/>
      <c r="RGA351" s="182"/>
      <c r="RGB351" s="182"/>
      <c r="RGC351" s="182"/>
      <c r="RGD351" s="182"/>
      <c r="RGE351" s="182"/>
      <c r="RGF351" s="182"/>
      <c r="RGG351" s="182"/>
      <c r="RGH351" s="182"/>
      <c r="RGI351" s="182"/>
      <c r="RGJ351" s="182"/>
      <c r="RGK351" s="182"/>
      <c r="RGL351" s="182"/>
      <c r="RGM351" s="182"/>
      <c r="RGN351" s="182"/>
      <c r="RGO351" s="182"/>
      <c r="RGP351" s="182"/>
      <c r="RGQ351" s="182"/>
      <c r="RGR351" s="182"/>
      <c r="RGS351" s="182"/>
      <c r="RGT351" s="182"/>
      <c r="RGU351" s="182"/>
      <c r="RGV351" s="182"/>
      <c r="RGW351" s="182"/>
      <c r="RGX351" s="182"/>
      <c r="RGY351" s="182"/>
      <c r="RGZ351" s="182"/>
      <c r="RHA351" s="182"/>
      <c r="RHB351" s="182"/>
      <c r="RHC351" s="182"/>
      <c r="RHD351" s="182"/>
      <c r="RHE351" s="182"/>
      <c r="RHF351" s="182"/>
      <c r="RHG351" s="182"/>
      <c r="RHH351" s="182"/>
      <c r="RHI351" s="182"/>
      <c r="RHJ351" s="182"/>
      <c r="RHK351" s="182"/>
      <c r="RHL351" s="182"/>
      <c r="RHM351" s="182"/>
      <c r="RHN351" s="182"/>
      <c r="RHO351" s="182"/>
      <c r="RHP351" s="182"/>
      <c r="RHQ351" s="182"/>
      <c r="RHR351" s="182"/>
      <c r="RHS351" s="182"/>
      <c r="RHT351" s="182"/>
      <c r="RHU351" s="182"/>
      <c r="RHV351" s="182"/>
      <c r="RHW351" s="182"/>
      <c r="RHX351" s="182"/>
      <c r="RHY351" s="182"/>
      <c r="RHZ351" s="182"/>
      <c r="RIA351" s="182"/>
      <c r="RIB351" s="182"/>
      <c r="RIC351" s="182"/>
      <c r="RID351" s="182"/>
      <c r="RIE351" s="182"/>
      <c r="RIF351" s="182"/>
      <c r="RIG351" s="182"/>
      <c r="RIH351" s="182"/>
      <c r="RII351" s="182"/>
      <c r="RIJ351" s="182"/>
      <c r="RIK351" s="182"/>
      <c r="RIL351" s="182"/>
      <c r="RIM351" s="182"/>
      <c r="RIN351" s="182"/>
      <c r="RIO351" s="182"/>
      <c r="RIP351" s="182"/>
      <c r="RIQ351" s="182"/>
      <c r="RIR351" s="182"/>
      <c r="RIS351" s="182"/>
      <c r="RIT351" s="182"/>
      <c r="RIU351" s="182"/>
      <c r="RIV351" s="182"/>
      <c r="RIW351" s="182"/>
      <c r="RIX351" s="182"/>
      <c r="RIY351" s="182"/>
      <c r="RIZ351" s="182"/>
      <c r="RJA351" s="182"/>
      <c r="RJB351" s="182"/>
      <c r="RJC351" s="182"/>
      <c r="RJD351" s="182"/>
      <c r="RJE351" s="182"/>
      <c r="RJF351" s="182"/>
      <c r="RJG351" s="182"/>
      <c r="RJH351" s="182"/>
      <c r="RJI351" s="182"/>
      <c r="RJJ351" s="182"/>
      <c r="RJK351" s="182"/>
      <c r="RJL351" s="182"/>
      <c r="RJM351" s="182"/>
      <c r="RJN351" s="182"/>
      <c r="RJO351" s="182"/>
      <c r="RJP351" s="182"/>
      <c r="RJQ351" s="182"/>
      <c r="RJR351" s="182"/>
      <c r="RJS351" s="182"/>
      <c r="RJT351" s="182"/>
      <c r="RJU351" s="182"/>
      <c r="RJV351" s="182"/>
      <c r="RJW351" s="182"/>
      <c r="RJX351" s="182"/>
      <c r="RJY351" s="182"/>
      <c r="RJZ351" s="182"/>
      <c r="RKA351" s="182"/>
      <c r="RKB351" s="182"/>
      <c r="RKC351" s="182"/>
      <c r="RKD351" s="182"/>
      <c r="RKE351" s="182"/>
      <c r="RKF351" s="182"/>
      <c r="RKG351" s="182"/>
      <c r="RKH351" s="182"/>
      <c r="RKI351" s="182"/>
      <c r="RKJ351" s="182"/>
      <c r="RKK351" s="182"/>
      <c r="RKL351" s="182"/>
      <c r="RKM351" s="182"/>
      <c r="RKN351" s="182"/>
      <c r="RKO351" s="182"/>
      <c r="RKP351" s="182"/>
      <c r="RKQ351" s="182"/>
      <c r="RKR351" s="182"/>
      <c r="RKS351" s="182"/>
      <c r="RKT351" s="182"/>
      <c r="RKU351" s="182"/>
      <c r="RKV351" s="182"/>
      <c r="RKW351" s="182"/>
      <c r="RKX351" s="182"/>
      <c r="RKY351" s="182"/>
      <c r="RKZ351" s="182"/>
      <c r="RLA351" s="182"/>
      <c r="RLB351" s="182"/>
      <c r="RLC351" s="182"/>
      <c r="RLD351" s="182"/>
      <c r="RLE351" s="182"/>
      <c r="RLF351" s="182"/>
      <c r="RLG351" s="182"/>
      <c r="RLH351" s="182"/>
      <c r="RLI351" s="182"/>
      <c r="RLJ351" s="182"/>
      <c r="RLK351" s="182"/>
      <c r="RLL351" s="182"/>
      <c r="RLM351" s="182"/>
      <c r="RLN351" s="182"/>
      <c r="RLO351" s="182"/>
      <c r="RLP351" s="182"/>
      <c r="RLQ351" s="182"/>
      <c r="RLR351" s="182"/>
      <c r="RLS351" s="182"/>
      <c r="RLT351" s="182"/>
      <c r="RLU351" s="182"/>
      <c r="RLV351" s="182"/>
      <c r="RLW351" s="182"/>
      <c r="RLX351" s="182"/>
      <c r="RLY351" s="182"/>
      <c r="RLZ351" s="182"/>
      <c r="RMA351" s="182"/>
      <c r="RMB351" s="182"/>
      <c r="RMC351" s="182"/>
      <c r="RMD351" s="182"/>
      <c r="RME351" s="182"/>
      <c r="RMF351" s="182"/>
      <c r="RMG351" s="182"/>
      <c r="RMH351" s="182"/>
      <c r="RMI351" s="182"/>
      <c r="RMJ351" s="182"/>
      <c r="RMK351" s="182"/>
      <c r="RML351" s="182"/>
      <c r="RMM351" s="182"/>
      <c r="RMN351" s="182"/>
      <c r="RMO351" s="182"/>
      <c r="RMP351" s="182"/>
      <c r="RMQ351" s="182"/>
      <c r="RMR351" s="182"/>
      <c r="RMS351" s="182"/>
      <c r="RMT351" s="182"/>
      <c r="RMU351" s="182"/>
      <c r="RMV351" s="182"/>
      <c r="RMW351" s="182"/>
      <c r="RMX351" s="182"/>
      <c r="RMY351" s="182"/>
      <c r="RMZ351" s="182"/>
      <c r="RNA351" s="182"/>
      <c r="RNB351" s="182"/>
      <c r="RNC351" s="182"/>
      <c r="RND351" s="182"/>
      <c r="RNE351" s="182"/>
      <c r="RNF351" s="182"/>
      <c r="RNG351" s="182"/>
      <c r="RNH351" s="182"/>
      <c r="RNI351" s="182"/>
      <c r="RNJ351" s="182"/>
      <c r="RNK351" s="182"/>
      <c r="RNL351" s="182"/>
      <c r="RNM351" s="182"/>
      <c r="RNN351" s="182"/>
      <c r="RNO351" s="182"/>
      <c r="RNP351" s="182"/>
      <c r="RNQ351" s="182"/>
      <c r="RNR351" s="182"/>
      <c r="RNS351" s="182"/>
      <c r="RNT351" s="182"/>
      <c r="RNU351" s="182"/>
      <c r="RNV351" s="182"/>
      <c r="RNW351" s="182"/>
      <c r="RNX351" s="182"/>
      <c r="RNY351" s="182"/>
      <c r="RNZ351" s="182"/>
      <c r="ROA351" s="182"/>
      <c r="ROB351" s="182"/>
      <c r="ROC351" s="182"/>
      <c r="ROD351" s="182"/>
      <c r="ROE351" s="182"/>
      <c r="ROF351" s="182"/>
      <c r="ROG351" s="182"/>
      <c r="ROH351" s="182"/>
      <c r="ROI351" s="182"/>
      <c r="ROJ351" s="182"/>
      <c r="ROK351" s="182"/>
      <c r="ROL351" s="182"/>
      <c r="ROM351" s="182"/>
      <c r="RON351" s="182"/>
      <c r="ROO351" s="182"/>
      <c r="ROP351" s="182"/>
      <c r="ROQ351" s="182"/>
      <c r="ROR351" s="182"/>
      <c r="ROS351" s="182"/>
      <c r="ROT351" s="182"/>
      <c r="ROU351" s="182"/>
      <c r="ROV351" s="182"/>
      <c r="ROW351" s="182"/>
      <c r="ROX351" s="182"/>
      <c r="ROY351" s="182"/>
      <c r="ROZ351" s="182"/>
      <c r="RPA351" s="182"/>
      <c r="RPB351" s="182"/>
      <c r="RPC351" s="182"/>
      <c r="RPD351" s="182"/>
      <c r="RPE351" s="182"/>
      <c r="RPF351" s="182"/>
      <c r="RPG351" s="182"/>
      <c r="RPH351" s="182"/>
      <c r="RPI351" s="182"/>
      <c r="RPJ351" s="182"/>
      <c r="RPK351" s="182"/>
      <c r="RPL351" s="182"/>
      <c r="RPM351" s="182"/>
      <c r="RPN351" s="182"/>
      <c r="RPO351" s="182"/>
      <c r="RPP351" s="182"/>
      <c r="RPQ351" s="182"/>
      <c r="RPR351" s="182"/>
      <c r="RPS351" s="182"/>
      <c r="RPT351" s="182"/>
      <c r="RPU351" s="182"/>
      <c r="RPV351" s="182"/>
      <c r="RPW351" s="182"/>
      <c r="RPX351" s="182"/>
      <c r="RPY351" s="182"/>
      <c r="RPZ351" s="182"/>
      <c r="RQA351" s="182"/>
      <c r="RQB351" s="182"/>
      <c r="RQC351" s="182"/>
      <c r="RQD351" s="182"/>
      <c r="RQE351" s="182"/>
      <c r="RQF351" s="182"/>
      <c r="RQG351" s="182"/>
      <c r="RQH351" s="182"/>
      <c r="RQI351" s="182"/>
      <c r="RQJ351" s="182"/>
      <c r="RQK351" s="182"/>
      <c r="RQL351" s="182"/>
      <c r="RQM351" s="182"/>
      <c r="RQN351" s="182"/>
      <c r="RQO351" s="182"/>
      <c r="RQP351" s="182"/>
      <c r="RQQ351" s="182"/>
      <c r="RQR351" s="182"/>
      <c r="RQS351" s="182"/>
      <c r="RQT351" s="182"/>
      <c r="RQU351" s="182"/>
      <c r="RQV351" s="182"/>
      <c r="RQW351" s="182"/>
      <c r="RQX351" s="182"/>
      <c r="RQY351" s="182"/>
      <c r="RQZ351" s="182"/>
      <c r="RRA351" s="182"/>
      <c r="RRB351" s="182"/>
      <c r="RRC351" s="182"/>
      <c r="RRD351" s="182"/>
      <c r="RRE351" s="182"/>
      <c r="RRF351" s="182"/>
      <c r="RRG351" s="182"/>
      <c r="RRH351" s="182"/>
      <c r="RRI351" s="182"/>
      <c r="RRJ351" s="182"/>
      <c r="RRK351" s="182"/>
      <c r="RRL351" s="182"/>
      <c r="RRM351" s="182"/>
      <c r="RRN351" s="182"/>
      <c r="RRO351" s="182"/>
      <c r="RRP351" s="182"/>
      <c r="RRQ351" s="182"/>
      <c r="RRR351" s="182"/>
      <c r="RRS351" s="182"/>
      <c r="RRT351" s="182"/>
      <c r="RRU351" s="182"/>
      <c r="RRV351" s="182"/>
      <c r="RRW351" s="182"/>
      <c r="RRX351" s="182"/>
      <c r="RRY351" s="182"/>
      <c r="RRZ351" s="182"/>
      <c r="RSA351" s="182"/>
      <c r="RSB351" s="182"/>
      <c r="RSC351" s="182"/>
      <c r="RSD351" s="182"/>
      <c r="RSE351" s="182"/>
      <c r="RSF351" s="182"/>
      <c r="RSG351" s="182"/>
      <c r="RSH351" s="182"/>
      <c r="RSI351" s="182"/>
      <c r="RSJ351" s="182"/>
      <c r="RSK351" s="182"/>
      <c r="RSL351" s="182"/>
      <c r="RSM351" s="182"/>
      <c r="RSN351" s="182"/>
      <c r="RSO351" s="182"/>
      <c r="RSP351" s="182"/>
      <c r="RSQ351" s="182"/>
      <c r="RSR351" s="182"/>
      <c r="RSS351" s="182"/>
      <c r="RST351" s="182"/>
      <c r="RSU351" s="182"/>
      <c r="RSV351" s="182"/>
      <c r="RSW351" s="182"/>
      <c r="RSX351" s="182"/>
      <c r="RSY351" s="182"/>
      <c r="RSZ351" s="182"/>
      <c r="RTA351" s="182"/>
      <c r="RTB351" s="182"/>
      <c r="RTC351" s="182"/>
      <c r="RTD351" s="182"/>
      <c r="RTE351" s="182"/>
      <c r="RTF351" s="182"/>
      <c r="RTG351" s="182"/>
      <c r="RTH351" s="182"/>
      <c r="RTI351" s="182"/>
      <c r="RTJ351" s="182"/>
      <c r="RTK351" s="182"/>
      <c r="RTL351" s="182"/>
      <c r="RTM351" s="182"/>
      <c r="RTN351" s="182"/>
      <c r="RTO351" s="182"/>
      <c r="RTP351" s="182"/>
      <c r="RTQ351" s="182"/>
      <c r="RTR351" s="182"/>
      <c r="RTS351" s="182"/>
      <c r="RTT351" s="182"/>
      <c r="RTU351" s="182"/>
      <c r="RTV351" s="182"/>
      <c r="RTW351" s="182"/>
      <c r="RTX351" s="182"/>
      <c r="RTY351" s="182"/>
      <c r="RTZ351" s="182"/>
      <c r="RUA351" s="182"/>
      <c r="RUB351" s="182"/>
      <c r="RUC351" s="182"/>
      <c r="RUD351" s="182"/>
      <c r="RUE351" s="182"/>
      <c r="RUF351" s="182"/>
      <c r="RUG351" s="182"/>
      <c r="RUH351" s="182"/>
      <c r="RUI351" s="182"/>
      <c r="RUJ351" s="182"/>
      <c r="RUK351" s="182"/>
      <c r="RUL351" s="182"/>
      <c r="RUM351" s="182"/>
      <c r="RUN351" s="182"/>
      <c r="RUO351" s="182"/>
      <c r="RUP351" s="182"/>
      <c r="RUQ351" s="182"/>
      <c r="RUR351" s="182"/>
      <c r="RUS351" s="182"/>
      <c r="RUT351" s="182"/>
      <c r="RUU351" s="182"/>
      <c r="RUV351" s="182"/>
      <c r="RUW351" s="182"/>
      <c r="RUX351" s="182"/>
      <c r="RUY351" s="182"/>
      <c r="RUZ351" s="182"/>
      <c r="RVA351" s="182"/>
      <c r="RVB351" s="182"/>
      <c r="RVC351" s="182"/>
      <c r="RVD351" s="182"/>
      <c r="RVE351" s="182"/>
      <c r="RVF351" s="182"/>
      <c r="RVG351" s="182"/>
      <c r="RVH351" s="182"/>
      <c r="RVI351" s="182"/>
      <c r="RVJ351" s="182"/>
      <c r="RVK351" s="182"/>
      <c r="RVL351" s="182"/>
      <c r="RVM351" s="182"/>
      <c r="RVN351" s="182"/>
      <c r="RVO351" s="182"/>
      <c r="RVP351" s="182"/>
      <c r="RVQ351" s="182"/>
      <c r="RVR351" s="182"/>
      <c r="RVS351" s="182"/>
      <c r="RVT351" s="182"/>
      <c r="RVU351" s="182"/>
      <c r="RVV351" s="182"/>
      <c r="RVW351" s="182"/>
      <c r="RVX351" s="182"/>
      <c r="RVY351" s="182"/>
      <c r="RVZ351" s="182"/>
      <c r="RWA351" s="182"/>
      <c r="RWB351" s="182"/>
      <c r="RWC351" s="182"/>
      <c r="RWD351" s="182"/>
      <c r="RWE351" s="182"/>
      <c r="RWF351" s="182"/>
      <c r="RWG351" s="182"/>
      <c r="RWH351" s="182"/>
      <c r="RWI351" s="182"/>
      <c r="RWJ351" s="182"/>
      <c r="RWK351" s="182"/>
      <c r="RWL351" s="182"/>
      <c r="RWM351" s="182"/>
      <c r="RWN351" s="182"/>
      <c r="RWO351" s="182"/>
      <c r="RWP351" s="182"/>
      <c r="RWQ351" s="182"/>
      <c r="RWR351" s="182"/>
      <c r="RWS351" s="182"/>
      <c r="RWT351" s="182"/>
      <c r="RWU351" s="182"/>
      <c r="RWV351" s="182"/>
      <c r="RWW351" s="182"/>
      <c r="RWX351" s="182"/>
      <c r="RWY351" s="182"/>
      <c r="RWZ351" s="182"/>
      <c r="RXA351" s="182"/>
      <c r="RXB351" s="182"/>
      <c r="RXC351" s="182"/>
      <c r="RXD351" s="182"/>
      <c r="RXE351" s="182"/>
      <c r="RXF351" s="182"/>
      <c r="RXG351" s="182"/>
      <c r="RXH351" s="182"/>
      <c r="RXI351" s="182"/>
      <c r="RXJ351" s="182"/>
      <c r="RXK351" s="182"/>
      <c r="RXL351" s="182"/>
      <c r="RXM351" s="182"/>
      <c r="RXN351" s="182"/>
      <c r="RXO351" s="182"/>
      <c r="RXP351" s="182"/>
      <c r="RXQ351" s="182"/>
      <c r="RXR351" s="182"/>
      <c r="RXS351" s="182"/>
      <c r="RXT351" s="182"/>
      <c r="RXU351" s="182"/>
      <c r="RXV351" s="182"/>
      <c r="RXW351" s="182"/>
      <c r="RXX351" s="182"/>
      <c r="RXY351" s="182"/>
      <c r="RXZ351" s="182"/>
      <c r="RYA351" s="182"/>
      <c r="RYB351" s="182"/>
      <c r="RYC351" s="182"/>
      <c r="RYD351" s="182"/>
      <c r="RYE351" s="182"/>
      <c r="RYF351" s="182"/>
      <c r="RYG351" s="182"/>
      <c r="RYH351" s="182"/>
      <c r="RYI351" s="182"/>
      <c r="RYJ351" s="182"/>
      <c r="RYK351" s="182"/>
      <c r="RYL351" s="182"/>
      <c r="RYM351" s="182"/>
      <c r="RYN351" s="182"/>
      <c r="RYO351" s="182"/>
      <c r="RYP351" s="182"/>
      <c r="RYQ351" s="182"/>
      <c r="RYR351" s="182"/>
      <c r="RYS351" s="182"/>
      <c r="RYT351" s="182"/>
      <c r="RYU351" s="182"/>
      <c r="RYV351" s="182"/>
      <c r="RYW351" s="182"/>
      <c r="RYX351" s="182"/>
      <c r="RYY351" s="182"/>
      <c r="RYZ351" s="182"/>
      <c r="RZA351" s="182"/>
      <c r="RZB351" s="182"/>
      <c r="RZC351" s="182"/>
      <c r="RZD351" s="182"/>
      <c r="RZE351" s="182"/>
      <c r="RZF351" s="182"/>
      <c r="RZG351" s="182"/>
      <c r="RZH351" s="182"/>
      <c r="RZI351" s="182"/>
      <c r="RZJ351" s="182"/>
      <c r="RZK351" s="182"/>
      <c r="RZL351" s="182"/>
      <c r="RZM351" s="182"/>
      <c r="RZN351" s="182"/>
      <c r="RZO351" s="182"/>
      <c r="RZP351" s="182"/>
      <c r="RZQ351" s="182"/>
      <c r="RZR351" s="182"/>
      <c r="RZS351" s="182"/>
      <c r="RZT351" s="182"/>
      <c r="RZU351" s="182"/>
      <c r="RZV351" s="182"/>
      <c r="RZW351" s="182"/>
      <c r="RZX351" s="182"/>
      <c r="RZY351" s="182"/>
      <c r="RZZ351" s="182"/>
      <c r="SAA351" s="182"/>
      <c r="SAB351" s="182"/>
      <c r="SAC351" s="182"/>
      <c r="SAD351" s="182"/>
      <c r="SAE351" s="182"/>
      <c r="SAF351" s="182"/>
      <c r="SAG351" s="182"/>
      <c r="SAH351" s="182"/>
      <c r="SAI351" s="182"/>
      <c r="SAJ351" s="182"/>
      <c r="SAK351" s="182"/>
      <c r="SAL351" s="182"/>
      <c r="SAM351" s="182"/>
      <c r="SAN351" s="182"/>
      <c r="SAO351" s="182"/>
      <c r="SAP351" s="182"/>
      <c r="SAQ351" s="182"/>
      <c r="SAR351" s="182"/>
      <c r="SAS351" s="182"/>
      <c r="SAT351" s="182"/>
      <c r="SAU351" s="182"/>
      <c r="SAV351" s="182"/>
      <c r="SAW351" s="182"/>
      <c r="SAX351" s="182"/>
      <c r="SAY351" s="182"/>
      <c r="SAZ351" s="182"/>
      <c r="SBA351" s="182"/>
      <c r="SBB351" s="182"/>
      <c r="SBC351" s="182"/>
      <c r="SBD351" s="182"/>
      <c r="SBE351" s="182"/>
      <c r="SBF351" s="182"/>
      <c r="SBG351" s="182"/>
      <c r="SBH351" s="182"/>
      <c r="SBI351" s="182"/>
      <c r="SBJ351" s="182"/>
      <c r="SBK351" s="182"/>
      <c r="SBL351" s="182"/>
      <c r="SBM351" s="182"/>
      <c r="SBN351" s="182"/>
      <c r="SBO351" s="182"/>
      <c r="SBP351" s="182"/>
      <c r="SBQ351" s="182"/>
      <c r="SBR351" s="182"/>
      <c r="SBS351" s="182"/>
      <c r="SBT351" s="182"/>
      <c r="SBU351" s="182"/>
      <c r="SBV351" s="182"/>
      <c r="SBW351" s="182"/>
      <c r="SBX351" s="182"/>
      <c r="SBY351" s="182"/>
      <c r="SBZ351" s="182"/>
      <c r="SCA351" s="182"/>
      <c r="SCB351" s="182"/>
      <c r="SCC351" s="182"/>
      <c r="SCD351" s="182"/>
      <c r="SCE351" s="182"/>
      <c r="SCF351" s="182"/>
      <c r="SCG351" s="182"/>
      <c r="SCH351" s="182"/>
      <c r="SCI351" s="182"/>
      <c r="SCJ351" s="182"/>
      <c r="SCK351" s="182"/>
      <c r="SCL351" s="182"/>
      <c r="SCM351" s="182"/>
      <c r="SCN351" s="182"/>
      <c r="SCO351" s="182"/>
      <c r="SCP351" s="182"/>
      <c r="SCQ351" s="182"/>
      <c r="SCR351" s="182"/>
      <c r="SCS351" s="182"/>
      <c r="SCT351" s="182"/>
      <c r="SCU351" s="182"/>
      <c r="SCV351" s="182"/>
      <c r="SCW351" s="182"/>
      <c r="SCX351" s="182"/>
      <c r="SCY351" s="182"/>
      <c r="SCZ351" s="182"/>
      <c r="SDA351" s="182"/>
      <c r="SDB351" s="182"/>
      <c r="SDC351" s="182"/>
      <c r="SDD351" s="182"/>
      <c r="SDE351" s="182"/>
      <c r="SDF351" s="182"/>
      <c r="SDG351" s="182"/>
      <c r="SDH351" s="182"/>
      <c r="SDI351" s="182"/>
      <c r="SDJ351" s="182"/>
      <c r="SDK351" s="182"/>
      <c r="SDL351" s="182"/>
      <c r="SDM351" s="182"/>
      <c r="SDN351" s="182"/>
      <c r="SDO351" s="182"/>
      <c r="SDP351" s="182"/>
      <c r="SDQ351" s="182"/>
      <c r="SDR351" s="182"/>
      <c r="SDS351" s="182"/>
      <c r="SDT351" s="182"/>
      <c r="SDU351" s="182"/>
      <c r="SDV351" s="182"/>
      <c r="SDW351" s="182"/>
      <c r="SDX351" s="182"/>
      <c r="SDY351" s="182"/>
      <c r="SDZ351" s="182"/>
      <c r="SEA351" s="182"/>
      <c r="SEB351" s="182"/>
      <c r="SEC351" s="182"/>
      <c r="SED351" s="182"/>
      <c r="SEE351" s="182"/>
      <c r="SEF351" s="182"/>
      <c r="SEG351" s="182"/>
      <c r="SEH351" s="182"/>
      <c r="SEI351" s="182"/>
      <c r="SEJ351" s="182"/>
      <c r="SEK351" s="182"/>
      <c r="SEL351" s="182"/>
      <c r="SEM351" s="182"/>
      <c r="SEN351" s="182"/>
      <c r="SEO351" s="182"/>
      <c r="SEP351" s="182"/>
      <c r="SEQ351" s="182"/>
      <c r="SER351" s="182"/>
      <c r="SES351" s="182"/>
      <c r="SET351" s="182"/>
      <c r="SEU351" s="182"/>
      <c r="SEV351" s="182"/>
      <c r="SEW351" s="182"/>
      <c r="SEX351" s="182"/>
      <c r="SEY351" s="182"/>
      <c r="SEZ351" s="182"/>
      <c r="SFA351" s="182"/>
      <c r="SFB351" s="182"/>
      <c r="SFC351" s="182"/>
      <c r="SFD351" s="182"/>
      <c r="SFE351" s="182"/>
      <c r="SFF351" s="182"/>
      <c r="SFG351" s="182"/>
      <c r="SFH351" s="182"/>
      <c r="SFI351" s="182"/>
      <c r="SFJ351" s="182"/>
      <c r="SFK351" s="182"/>
      <c r="SFL351" s="182"/>
      <c r="SFM351" s="182"/>
      <c r="SFN351" s="182"/>
      <c r="SFO351" s="182"/>
      <c r="SFP351" s="182"/>
      <c r="SFQ351" s="182"/>
      <c r="SFR351" s="182"/>
      <c r="SFS351" s="182"/>
      <c r="SFT351" s="182"/>
      <c r="SFU351" s="182"/>
      <c r="SFV351" s="182"/>
      <c r="SFW351" s="182"/>
      <c r="SFX351" s="182"/>
      <c r="SFY351" s="182"/>
      <c r="SFZ351" s="182"/>
      <c r="SGA351" s="182"/>
      <c r="SGB351" s="182"/>
      <c r="SGC351" s="182"/>
      <c r="SGD351" s="182"/>
      <c r="SGE351" s="182"/>
      <c r="SGF351" s="182"/>
      <c r="SGG351" s="182"/>
      <c r="SGH351" s="182"/>
      <c r="SGI351" s="182"/>
      <c r="SGJ351" s="182"/>
      <c r="SGK351" s="182"/>
      <c r="SGL351" s="182"/>
      <c r="SGM351" s="182"/>
      <c r="SGN351" s="182"/>
      <c r="SGO351" s="182"/>
      <c r="SGP351" s="182"/>
      <c r="SGQ351" s="182"/>
      <c r="SGR351" s="182"/>
      <c r="SGS351" s="182"/>
      <c r="SGT351" s="182"/>
      <c r="SGU351" s="182"/>
      <c r="SGV351" s="182"/>
      <c r="SGW351" s="182"/>
      <c r="SGX351" s="182"/>
      <c r="SGY351" s="182"/>
      <c r="SGZ351" s="182"/>
      <c r="SHA351" s="182"/>
      <c r="SHB351" s="182"/>
      <c r="SHC351" s="182"/>
      <c r="SHD351" s="182"/>
      <c r="SHE351" s="182"/>
      <c r="SHF351" s="182"/>
      <c r="SHG351" s="182"/>
      <c r="SHH351" s="182"/>
      <c r="SHI351" s="182"/>
      <c r="SHJ351" s="182"/>
      <c r="SHK351" s="182"/>
      <c r="SHL351" s="182"/>
      <c r="SHM351" s="182"/>
      <c r="SHN351" s="182"/>
      <c r="SHO351" s="182"/>
      <c r="SHP351" s="182"/>
      <c r="SHQ351" s="182"/>
      <c r="SHR351" s="182"/>
      <c r="SHS351" s="182"/>
      <c r="SHT351" s="182"/>
      <c r="SHU351" s="182"/>
      <c r="SHV351" s="182"/>
      <c r="SHW351" s="182"/>
      <c r="SHX351" s="182"/>
      <c r="SHY351" s="182"/>
      <c r="SHZ351" s="182"/>
      <c r="SIA351" s="182"/>
      <c r="SIB351" s="182"/>
      <c r="SIC351" s="182"/>
      <c r="SID351" s="182"/>
      <c r="SIE351" s="182"/>
      <c r="SIF351" s="182"/>
      <c r="SIG351" s="182"/>
      <c r="SIH351" s="182"/>
      <c r="SII351" s="182"/>
      <c r="SIJ351" s="182"/>
      <c r="SIK351" s="182"/>
      <c r="SIL351" s="182"/>
      <c r="SIM351" s="182"/>
      <c r="SIN351" s="182"/>
      <c r="SIO351" s="182"/>
      <c r="SIP351" s="182"/>
      <c r="SIQ351" s="182"/>
      <c r="SIR351" s="182"/>
      <c r="SIS351" s="182"/>
      <c r="SIT351" s="182"/>
      <c r="SIU351" s="182"/>
      <c r="SIV351" s="182"/>
      <c r="SIW351" s="182"/>
      <c r="SIX351" s="182"/>
      <c r="SIY351" s="182"/>
      <c r="SIZ351" s="182"/>
      <c r="SJA351" s="182"/>
      <c r="SJB351" s="182"/>
      <c r="SJC351" s="182"/>
      <c r="SJD351" s="182"/>
      <c r="SJE351" s="182"/>
      <c r="SJF351" s="182"/>
      <c r="SJG351" s="182"/>
      <c r="SJH351" s="182"/>
      <c r="SJI351" s="182"/>
      <c r="SJJ351" s="182"/>
      <c r="SJK351" s="182"/>
      <c r="SJL351" s="182"/>
      <c r="SJM351" s="182"/>
      <c r="SJN351" s="182"/>
      <c r="SJO351" s="182"/>
      <c r="SJP351" s="182"/>
      <c r="SJQ351" s="182"/>
      <c r="SJR351" s="182"/>
      <c r="SJS351" s="182"/>
      <c r="SJT351" s="182"/>
      <c r="SJU351" s="182"/>
      <c r="SJV351" s="182"/>
      <c r="SJW351" s="182"/>
      <c r="SJX351" s="182"/>
      <c r="SJY351" s="182"/>
      <c r="SJZ351" s="182"/>
      <c r="SKA351" s="182"/>
      <c r="SKB351" s="182"/>
      <c r="SKC351" s="182"/>
      <c r="SKD351" s="182"/>
      <c r="SKE351" s="182"/>
      <c r="SKF351" s="182"/>
      <c r="SKG351" s="182"/>
      <c r="SKH351" s="182"/>
      <c r="SKI351" s="182"/>
      <c r="SKJ351" s="182"/>
      <c r="SKK351" s="182"/>
      <c r="SKL351" s="182"/>
      <c r="SKM351" s="182"/>
      <c r="SKN351" s="182"/>
      <c r="SKO351" s="182"/>
      <c r="SKP351" s="182"/>
      <c r="SKQ351" s="182"/>
      <c r="SKR351" s="182"/>
      <c r="SKS351" s="182"/>
      <c r="SKT351" s="182"/>
      <c r="SKU351" s="182"/>
      <c r="SKV351" s="182"/>
      <c r="SKW351" s="182"/>
      <c r="SKX351" s="182"/>
      <c r="SKY351" s="182"/>
      <c r="SKZ351" s="182"/>
      <c r="SLA351" s="182"/>
      <c r="SLB351" s="182"/>
      <c r="SLC351" s="182"/>
      <c r="SLD351" s="182"/>
      <c r="SLE351" s="182"/>
      <c r="SLF351" s="182"/>
      <c r="SLG351" s="182"/>
      <c r="SLH351" s="182"/>
      <c r="SLI351" s="182"/>
      <c r="SLJ351" s="182"/>
      <c r="SLK351" s="182"/>
      <c r="SLL351" s="182"/>
      <c r="SLM351" s="182"/>
      <c r="SLN351" s="182"/>
      <c r="SLO351" s="182"/>
      <c r="SLP351" s="182"/>
      <c r="SLQ351" s="182"/>
      <c r="SLR351" s="182"/>
      <c r="SLS351" s="182"/>
      <c r="SLT351" s="182"/>
      <c r="SLU351" s="182"/>
      <c r="SLV351" s="182"/>
      <c r="SLW351" s="182"/>
      <c r="SLX351" s="182"/>
      <c r="SLY351" s="182"/>
      <c r="SLZ351" s="182"/>
      <c r="SMA351" s="182"/>
      <c r="SMB351" s="182"/>
      <c r="SMC351" s="182"/>
      <c r="SMD351" s="182"/>
      <c r="SME351" s="182"/>
      <c r="SMF351" s="182"/>
      <c r="SMG351" s="182"/>
      <c r="SMH351" s="182"/>
      <c r="SMI351" s="182"/>
      <c r="SMJ351" s="182"/>
      <c r="SMK351" s="182"/>
      <c r="SML351" s="182"/>
      <c r="SMM351" s="182"/>
      <c r="SMN351" s="182"/>
      <c r="SMO351" s="182"/>
      <c r="SMP351" s="182"/>
      <c r="SMQ351" s="182"/>
      <c r="SMR351" s="182"/>
      <c r="SMS351" s="182"/>
      <c r="SMT351" s="182"/>
      <c r="SMU351" s="182"/>
      <c r="SMV351" s="182"/>
      <c r="SMW351" s="182"/>
      <c r="SMX351" s="182"/>
      <c r="SMY351" s="182"/>
      <c r="SMZ351" s="182"/>
      <c r="SNA351" s="182"/>
      <c r="SNB351" s="182"/>
      <c r="SNC351" s="182"/>
      <c r="SND351" s="182"/>
      <c r="SNE351" s="182"/>
      <c r="SNF351" s="182"/>
      <c r="SNG351" s="182"/>
      <c r="SNH351" s="182"/>
      <c r="SNI351" s="182"/>
      <c r="SNJ351" s="182"/>
      <c r="SNK351" s="182"/>
      <c r="SNL351" s="182"/>
      <c r="SNM351" s="182"/>
      <c r="SNN351" s="182"/>
      <c r="SNO351" s="182"/>
      <c r="SNP351" s="182"/>
      <c r="SNQ351" s="182"/>
      <c r="SNR351" s="182"/>
      <c r="SNS351" s="182"/>
      <c r="SNT351" s="182"/>
      <c r="SNU351" s="182"/>
      <c r="SNV351" s="182"/>
      <c r="SNW351" s="182"/>
      <c r="SNX351" s="182"/>
      <c r="SNY351" s="182"/>
      <c r="SNZ351" s="182"/>
      <c r="SOA351" s="182"/>
      <c r="SOB351" s="182"/>
      <c r="SOC351" s="182"/>
      <c r="SOD351" s="182"/>
      <c r="SOE351" s="182"/>
      <c r="SOF351" s="182"/>
      <c r="SOG351" s="182"/>
      <c r="SOH351" s="182"/>
      <c r="SOI351" s="182"/>
      <c r="SOJ351" s="182"/>
      <c r="SOK351" s="182"/>
      <c r="SOL351" s="182"/>
      <c r="SOM351" s="182"/>
      <c r="SON351" s="182"/>
      <c r="SOO351" s="182"/>
      <c r="SOP351" s="182"/>
      <c r="SOQ351" s="182"/>
      <c r="SOR351" s="182"/>
      <c r="SOS351" s="182"/>
      <c r="SOT351" s="182"/>
      <c r="SOU351" s="182"/>
      <c r="SOV351" s="182"/>
      <c r="SOW351" s="182"/>
      <c r="SOX351" s="182"/>
      <c r="SOY351" s="182"/>
      <c r="SOZ351" s="182"/>
      <c r="SPA351" s="182"/>
      <c r="SPB351" s="182"/>
      <c r="SPC351" s="182"/>
      <c r="SPD351" s="182"/>
      <c r="SPE351" s="182"/>
      <c r="SPF351" s="182"/>
      <c r="SPG351" s="182"/>
      <c r="SPH351" s="182"/>
      <c r="SPI351" s="182"/>
      <c r="SPJ351" s="182"/>
      <c r="SPK351" s="182"/>
      <c r="SPL351" s="182"/>
      <c r="SPM351" s="182"/>
      <c r="SPN351" s="182"/>
      <c r="SPO351" s="182"/>
      <c r="SPP351" s="182"/>
      <c r="SPQ351" s="182"/>
      <c r="SPR351" s="182"/>
      <c r="SPS351" s="182"/>
      <c r="SPT351" s="182"/>
      <c r="SPU351" s="182"/>
      <c r="SPV351" s="182"/>
      <c r="SPW351" s="182"/>
      <c r="SPX351" s="182"/>
      <c r="SPY351" s="182"/>
      <c r="SPZ351" s="182"/>
      <c r="SQA351" s="182"/>
      <c r="SQB351" s="182"/>
      <c r="SQC351" s="182"/>
      <c r="SQD351" s="182"/>
      <c r="SQE351" s="182"/>
      <c r="SQF351" s="182"/>
      <c r="SQG351" s="182"/>
      <c r="SQH351" s="182"/>
      <c r="SQI351" s="182"/>
      <c r="SQJ351" s="182"/>
      <c r="SQK351" s="182"/>
      <c r="SQL351" s="182"/>
      <c r="SQM351" s="182"/>
      <c r="SQN351" s="182"/>
      <c r="SQO351" s="182"/>
      <c r="SQP351" s="182"/>
      <c r="SQQ351" s="182"/>
      <c r="SQR351" s="182"/>
      <c r="SQS351" s="182"/>
      <c r="SQT351" s="182"/>
      <c r="SQU351" s="182"/>
      <c r="SQV351" s="182"/>
      <c r="SQW351" s="182"/>
      <c r="SQX351" s="182"/>
      <c r="SQY351" s="182"/>
      <c r="SQZ351" s="182"/>
      <c r="SRA351" s="182"/>
      <c r="SRB351" s="182"/>
      <c r="SRC351" s="182"/>
      <c r="SRD351" s="182"/>
      <c r="SRE351" s="182"/>
      <c r="SRF351" s="182"/>
      <c r="SRG351" s="182"/>
      <c r="SRH351" s="182"/>
      <c r="SRI351" s="182"/>
      <c r="SRJ351" s="182"/>
      <c r="SRK351" s="182"/>
      <c r="SRL351" s="182"/>
      <c r="SRM351" s="182"/>
      <c r="SRN351" s="182"/>
      <c r="SRO351" s="182"/>
      <c r="SRP351" s="182"/>
      <c r="SRQ351" s="182"/>
      <c r="SRR351" s="182"/>
      <c r="SRS351" s="182"/>
      <c r="SRT351" s="182"/>
      <c r="SRU351" s="182"/>
      <c r="SRV351" s="182"/>
      <c r="SRW351" s="182"/>
      <c r="SRX351" s="182"/>
      <c r="SRY351" s="182"/>
      <c r="SRZ351" s="182"/>
      <c r="SSA351" s="182"/>
      <c r="SSB351" s="182"/>
      <c r="SSC351" s="182"/>
      <c r="SSD351" s="182"/>
      <c r="SSE351" s="182"/>
      <c r="SSF351" s="182"/>
      <c r="SSG351" s="182"/>
      <c r="SSH351" s="182"/>
      <c r="SSI351" s="182"/>
      <c r="SSJ351" s="182"/>
      <c r="SSK351" s="182"/>
      <c r="SSL351" s="182"/>
      <c r="SSM351" s="182"/>
      <c r="SSN351" s="182"/>
      <c r="SSO351" s="182"/>
      <c r="SSP351" s="182"/>
      <c r="SSQ351" s="182"/>
      <c r="SSR351" s="182"/>
      <c r="SSS351" s="182"/>
      <c r="SST351" s="182"/>
      <c r="SSU351" s="182"/>
      <c r="SSV351" s="182"/>
      <c r="SSW351" s="182"/>
      <c r="SSX351" s="182"/>
      <c r="SSY351" s="182"/>
      <c r="SSZ351" s="182"/>
      <c r="STA351" s="182"/>
      <c r="STB351" s="182"/>
      <c r="STC351" s="182"/>
      <c r="STD351" s="182"/>
      <c r="STE351" s="182"/>
      <c r="STF351" s="182"/>
      <c r="STG351" s="182"/>
      <c r="STH351" s="182"/>
      <c r="STI351" s="182"/>
      <c r="STJ351" s="182"/>
      <c r="STK351" s="182"/>
      <c r="STL351" s="182"/>
      <c r="STM351" s="182"/>
      <c r="STN351" s="182"/>
      <c r="STO351" s="182"/>
      <c r="STP351" s="182"/>
      <c r="STQ351" s="182"/>
      <c r="STR351" s="182"/>
      <c r="STS351" s="182"/>
      <c r="STT351" s="182"/>
      <c r="STU351" s="182"/>
      <c r="STV351" s="182"/>
      <c r="STW351" s="182"/>
      <c r="STX351" s="182"/>
      <c r="STY351" s="182"/>
      <c r="STZ351" s="182"/>
      <c r="SUA351" s="182"/>
      <c r="SUB351" s="182"/>
      <c r="SUC351" s="182"/>
      <c r="SUD351" s="182"/>
      <c r="SUE351" s="182"/>
      <c r="SUF351" s="182"/>
      <c r="SUG351" s="182"/>
      <c r="SUH351" s="182"/>
      <c r="SUI351" s="182"/>
      <c r="SUJ351" s="182"/>
      <c r="SUK351" s="182"/>
      <c r="SUL351" s="182"/>
      <c r="SUM351" s="182"/>
      <c r="SUN351" s="182"/>
      <c r="SUO351" s="182"/>
      <c r="SUP351" s="182"/>
      <c r="SUQ351" s="182"/>
      <c r="SUR351" s="182"/>
      <c r="SUS351" s="182"/>
      <c r="SUT351" s="182"/>
      <c r="SUU351" s="182"/>
      <c r="SUV351" s="182"/>
      <c r="SUW351" s="182"/>
      <c r="SUX351" s="182"/>
      <c r="SUY351" s="182"/>
      <c r="SUZ351" s="182"/>
      <c r="SVA351" s="182"/>
      <c r="SVB351" s="182"/>
      <c r="SVC351" s="182"/>
      <c r="SVD351" s="182"/>
      <c r="SVE351" s="182"/>
      <c r="SVF351" s="182"/>
      <c r="SVG351" s="182"/>
      <c r="SVH351" s="182"/>
      <c r="SVI351" s="182"/>
      <c r="SVJ351" s="182"/>
      <c r="SVK351" s="182"/>
      <c r="SVL351" s="182"/>
      <c r="SVM351" s="182"/>
      <c r="SVN351" s="182"/>
      <c r="SVO351" s="182"/>
      <c r="SVP351" s="182"/>
      <c r="SVQ351" s="182"/>
      <c r="SVR351" s="182"/>
      <c r="SVS351" s="182"/>
      <c r="SVT351" s="182"/>
      <c r="SVU351" s="182"/>
      <c r="SVV351" s="182"/>
      <c r="SVW351" s="182"/>
      <c r="SVX351" s="182"/>
      <c r="SVY351" s="182"/>
      <c r="SVZ351" s="182"/>
      <c r="SWA351" s="182"/>
      <c r="SWB351" s="182"/>
      <c r="SWC351" s="182"/>
      <c r="SWD351" s="182"/>
      <c r="SWE351" s="182"/>
      <c r="SWF351" s="182"/>
      <c r="SWG351" s="182"/>
      <c r="SWH351" s="182"/>
      <c r="SWI351" s="182"/>
      <c r="SWJ351" s="182"/>
      <c r="SWK351" s="182"/>
      <c r="SWL351" s="182"/>
      <c r="SWM351" s="182"/>
      <c r="SWN351" s="182"/>
      <c r="SWO351" s="182"/>
      <c r="SWP351" s="182"/>
      <c r="SWQ351" s="182"/>
      <c r="SWR351" s="182"/>
      <c r="SWS351" s="182"/>
      <c r="SWT351" s="182"/>
      <c r="SWU351" s="182"/>
      <c r="SWV351" s="182"/>
      <c r="SWW351" s="182"/>
      <c r="SWX351" s="182"/>
      <c r="SWY351" s="182"/>
      <c r="SWZ351" s="182"/>
      <c r="SXA351" s="182"/>
      <c r="SXB351" s="182"/>
      <c r="SXC351" s="182"/>
      <c r="SXD351" s="182"/>
      <c r="SXE351" s="182"/>
      <c r="SXF351" s="182"/>
      <c r="SXG351" s="182"/>
      <c r="SXH351" s="182"/>
      <c r="SXI351" s="182"/>
      <c r="SXJ351" s="182"/>
      <c r="SXK351" s="182"/>
      <c r="SXL351" s="182"/>
      <c r="SXM351" s="182"/>
      <c r="SXN351" s="182"/>
      <c r="SXO351" s="182"/>
      <c r="SXP351" s="182"/>
      <c r="SXQ351" s="182"/>
      <c r="SXR351" s="182"/>
      <c r="SXS351" s="182"/>
      <c r="SXT351" s="182"/>
      <c r="SXU351" s="182"/>
      <c r="SXV351" s="182"/>
      <c r="SXW351" s="182"/>
      <c r="SXX351" s="182"/>
      <c r="SXY351" s="182"/>
      <c r="SXZ351" s="182"/>
      <c r="SYA351" s="182"/>
      <c r="SYB351" s="182"/>
      <c r="SYC351" s="182"/>
      <c r="SYD351" s="182"/>
      <c r="SYE351" s="182"/>
      <c r="SYF351" s="182"/>
      <c r="SYG351" s="182"/>
      <c r="SYH351" s="182"/>
      <c r="SYI351" s="182"/>
      <c r="SYJ351" s="182"/>
      <c r="SYK351" s="182"/>
      <c r="SYL351" s="182"/>
      <c r="SYM351" s="182"/>
      <c r="SYN351" s="182"/>
      <c r="SYO351" s="182"/>
      <c r="SYP351" s="182"/>
      <c r="SYQ351" s="182"/>
      <c r="SYR351" s="182"/>
      <c r="SYS351" s="182"/>
      <c r="SYT351" s="182"/>
      <c r="SYU351" s="182"/>
      <c r="SYV351" s="182"/>
      <c r="SYW351" s="182"/>
      <c r="SYX351" s="182"/>
      <c r="SYY351" s="182"/>
      <c r="SYZ351" s="182"/>
      <c r="SZA351" s="182"/>
      <c r="SZB351" s="182"/>
      <c r="SZC351" s="182"/>
      <c r="SZD351" s="182"/>
      <c r="SZE351" s="182"/>
      <c r="SZF351" s="182"/>
      <c r="SZG351" s="182"/>
      <c r="SZH351" s="182"/>
      <c r="SZI351" s="182"/>
      <c r="SZJ351" s="182"/>
      <c r="SZK351" s="182"/>
      <c r="SZL351" s="182"/>
      <c r="SZM351" s="182"/>
      <c r="SZN351" s="182"/>
      <c r="SZO351" s="182"/>
      <c r="SZP351" s="182"/>
      <c r="SZQ351" s="182"/>
      <c r="SZR351" s="182"/>
      <c r="SZS351" s="182"/>
      <c r="SZT351" s="182"/>
      <c r="SZU351" s="182"/>
      <c r="SZV351" s="182"/>
      <c r="SZW351" s="182"/>
      <c r="SZX351" s="182"/>
      <c r="SZY351" s="182"/>
      <c r="SZZ351" s="182"/>
      <c r="TAA351" s="182"/>
      <c r="TAB351" s="182"/>
      <c r="TAC351" s="182"/>
      <c r="TAD351" s="182"/>
      <c r="TAE351" s="182"/>
      <c r="TAF351" s="182"/>
      <c r="TAG351" s="182"/>
      <c r="TAH351" s="182"/>
      <c r="TAI351" s="182"/>
      <c r="TAJ351" s="182"/>
      <c r="TAK351" s="182"/>
      <c r="TAL351" s="182"/>
      <c r="TAM351" s="182"/>
      <c r="TAN351" s="182"/>
      <c r="TAO351" s="182"/>
      <c r="TAP351" s="182"/>
      <c r="TAQ351" s="182"/>
      <c r="TAR351" s="182"/>
      <c r="TAS351" s="182"/>
      <c r="TAT351" s="182"/>
      <c r="TAU351" s="182"/>
      <c r="TAV351" s="182"/>
      <c r="TAW351" s="182"/>
      <c r="TAX351" s="182"/>
      <c r="TAY351" s="182"/>
      <c r="TAZ351" s="182"/>
      <c r="TBA351" s="182"/>
      <c r="TBB351" s="182"/>
      <c r="TBC351" s="182"/>
      <c r="TBD351" s="182"/>
      <c r="TBE351" s="182"/>
      <c r="TBF351" s="182"/>
      <c r="TBG351" s="182"/>
      <c r="TBH351" s="182"/>
      <c r="TBI351" s="182"/>
      <c r="TBJ351" s="182"/>
      <c r="TBK351" s="182"/>
      <c r="TBL351" s="182"/>
      <c r="TBM351" s="182"/>
      <c r="TBN351" s="182"/>
      <c r="TBO351" s="182"/>
      <c r="TBP351" s="182"/>
      <c r="TBQ351" s="182"/>
      <c r="TBR351" s="182"/>
      <c r="TBS351" s="182"/>
      <c r="TBT351" s="182"/>
      <c r="TBU351" s="182"/>
      <c r="TBV351" s="182"/>
      <c r="TBW351" s="182"/>
      <c r="TBX351" s="182"/>
      <c r="TBY351" s="182"/>
      <c r="TBZ351" s="182"/>
      <c r="TCA351" s="182"/>
      <c r="TCB351" s="182"/>
      <c r="TCC351" s="182"/>
      <c r="TCD351" s="182"/>
      <c r="TCE351" s="182"/>
      <c r="TCF351" s="182"/>
      <c r="TCG351" s="182"/>
      <c r="TCH351" s="182"/>
      <c r="TCI351" s="182"/>
      <c r="TCJ351" s="182"/>
      <c r="TCK351" s="182"/>
      <c r="TCL351" s="182"/>
      <c r="TCM351" s="182"/>
      <c r="TCN351" s="182"/>
      <c r="TCO351" s="182"/>
      <c r="TCP351" s="182"/>
      <c r="TCQ351" s="182"/>
      <c r="TCR351" s="182"/>
      <c r="TCS351" s="182"/>
      <c r="TCT351" s="182"/>
      <c r="TCU351" s="182"/>
      <c r="TCV351" s="182"/>
      <c r="TCW351" s="182"/>
      <c r="TCX351" s="182"/>
      <c r="TCY351" s="182"/>
      <c r="TCZ351" s="182"/>
      <c r="TDA351" s="182"/>
      <c r="TDB351" s="182"/>
      <c r="TDC351" s="182"/>
      <c r="TDD351" s="182"/>
      <c r="TDE351" s="182"/>
      <c r="TDF351" s="182"/>
      <c r="TDG351" s="182"/>
      <c r="TDH351" s="182"/>
      <c r="TDI351" s="182"/>
      <c r="TDJ351" s="182"/>
      <c r="TDK351" s="182"/>
      <c r="TDL351" s="182"/>
      <c r="TDM351" s="182"/>
      <c r="TDN351" s="182"/>
      <c r="TDO351" s="182"/>
      <c r="TDP351" s="182"/>
      <c r="TDQ351" s="182"/>
      <c r="TDR351" s="182"/>
      <c r="TDS351" s="182"/>
      <c r="TDT351" s="182"/>
      <c r="TDU351" s="182"/>
      <c r="TDV351" s="182"/>
      <c r="TDW351" s="182"/>
      <c r="TDX351" s="182"/>
      <c r="TDY351" s="182"/>
      <c r="TDZ351" s="182"/>
      <c r="TEA351" s="182"/>
      <c r="TEB351" s="182"/>
      <c r="TEC351" s="182"/>
      <c r="TED351" s="182"/>
      <c r="TEE351" s="182"/>
      <c r="TEF351" s="182"/>
      <c r="TEG351" s="182"/>
      <c r="TEH351" s="182"/>
      <c r="TEI351" s="182"/>
      <c r="TEJ351" s="182"/>
      <c r="TEK351" s="182"/>
      <c r="TEL351" s="182"/>
      <c r="TEM351" s="182"/>
      <c r="TEN351" s="182"/>
      <c r="TEO351" s="182"/>
      <c r="TEP351" s="182"/>
      <c r="TEQ351" s="182"/>
      <c r="TER351" s="182"/>
      <c r="TES351" s="182"/>
      <c r="TET351" s="182"/>
      <c r="TEU351" s="182"/>
      <c r="TEV351" s="182"/>
      <c r="TEW351" s="182"/>
      <c r="TEX351" s="182"/>
      <c r="TEY351" s="182"/>
      <c r="TEZ351" s="182"/>
      <c r="TFA351" s="182"/>
      <c r="TFB351" s="182"/>
      <c r="TFC351" s="182"/>
      <c r="TFD351" s="182"/>
      <c r="TFE351" s="182"/>
      <c r="TFF351" s="182"/>
      <c r="TFG351" s="182"/>
      <c r="TFH351" s="182"/>
      <c r="TFI351" s="182"/>
      <c r="TFJ351" s="182"/>
      <c r="TFK351" s="182"/>
      <c r="TFL351" s="182"/>
      <c r="TFM351" s="182"/>
      <c r="TFN351" s="182"/>
      <c r="TFO351" s="182"/>
      <c r="TFP351" s="182"/>
      <c r="TFQ351" s="182"/>
      <c r="TFR351" s="182"/>
      <c r="TFS351" s="182"/>
      <c r="TFT351" s="182"/>
      <c r="TFU351" s="182"/>
      <c r="TFV351" s="182"/>
      <c r="TFW351" s="182"/>
      <c r="TFX351" s="182"/>
      <c r="TFY351" s="182"/>
      <c r="TFZ351" s="182"/>
      <c r="TGA351" s="182"/>
      <c r="TGB351" s="182"/>
      <c r="TGC351" s="182"/>
      <c r="TGD351" s="182"/>
      <c r="TGE351" s="182"/>
      <c r="TGF351" s="182"/>
      <c r="TGG351" s="182"/>
      <c r="TGH351" s="182"/>
      <c r="TGI351" s="182"/>
      <c r="TGJ351" s="182"/>
      <c r="TGK351" s="182"/>
      <c r="TGL351" s="182"/>
      <c r="TGM351" s="182"/>
      <c r="TGN351" s="182"/>
      <c r="TGO351" s="182"/>
      <c r="TGP351" s="182"/>
      <c r="TGQ351" s="182"/>
      <c r="TGR351" s="182"/>
      <c r="TGS351" s="182"/>
      <c r="TGT351" s="182"/>
      <c r="TGU351" s="182"/>
      <c r="TGV351" s="182"/>
      <c r="TGW351" s="182"/>
      <c r="TGX351" s="182"/>
      <c r="TGY351" s="182"/>
      <c r="TGZ351" s="182"/>
      <c r="THA351" s="182"/>
      <c r="THB351" s="182"/>
      <c r="THC351" s="182"/>
      <c r="THD351" s="182"/>
      <c r="THE351" s="182"/>
      <c r="THF351" s="182"/>
      <c r="THG351" s="182"/>
      <c r="THH351" s="182"/>
      <c r="THI351" s="182"/>
      <c r="THJ351" s="182"/>
      <c r="THK351" s="182"/>
      <c r="THL351" s="182"/>
      <c r="THM351" s="182"/>
      <c r="THN351" s="182"/>
      <c r="THO351" s="182"/>
      <c r="THP351" s="182"/>
      <c r="THQ351" s="182"/>
      <c r="THR351" s="182"/>
      <c r="THS351" s="182"/>
      <c r="THT351" s="182"/>
      <c r="THU351" s="182"/>
      <c r="THV351" s="182"/>
      <c r="THW351" s="182"/>
      <c r="THX351" s="182"/>
      <c r="THY351" s="182"/>
      <c r="THZ351" s="182"/>
      <c r="TIA351" s="182"/>
      <c r="TIB351" s="182"/>
      <c r="TIC351" s="182"/>
      <c r="TID351" s="182"/>
      <c r="TIE351" s="182"/>
      <c r="TIF351" s="182"/>
      <c r="TIG351" s="182"/>
      <c r="TIH351" s="182"/>
      <c r="TII351" s="182"/>
      <c r="TIJ351" s="182"/>
      <c r="TIK351" s="182"/>
      <c r="TIL351" s="182"/>
      <c r="TIM351" s="182"/>
      <c r="TIN351" s="182"/>
      <c r="TIO351" s="182"/>
      <c r="TIP351" s="182"/>
      <c r="TIQ351" s="182"/>
      <c r="TIR351" s="182"/>
      <c r="TIS351" s="182"/>
      <c r="TIT351" s="182"/>
      <c r="TIU351" s="182"/>
      <c r="TIV351" s="182"/>
      <c r="TIW351" s="182"/>
      <c r="TIX351" s="182"/>
      <c r="TIY351" s="182"/>
      <c r="TIZ351" s="182"/>
      <c r="TJA351" s="182"/>
      <c r="TJB351" s="182"/>
      <c r="TJC351" s="182"/>
      <c r="TJD351" s="182"/>
      <c r="TJE351" s="182"/>
      <c r="TJF351" s="182"/>
      <c r="TJG351" s="182"/>
      <c r="TJH351" s="182"/>
      <c r="TJI351" s="182"/>
      <c r="TJJ351" s="182"/>
      <c r="TJK351" s="182"/>
      <c r="TJL351" s="182"/>
      <c r="TJM351" s="182"/>
      <c r="TJN351" s="182"/>
      <c r="TJO351" s="182"/>
      <c r="TJP351" s="182"/>
      <c r="TJQ351" s="182"/>
      <c r="TJR351" s="182"/>
      <c r="TJS351" s="182"/>
      <c r="TJT351" s="182"/>
      <c r="TJU351" s="182"/>
      <c r="TJV351" s="182"/>
      <c r="TJW351" s="182"/>
      <c r="TJX351" s="182"/>
      <c r="TJY351" s="182"/>
      <c r="TJZ351" s="182"/>
      <c r="TKA351" s="182"/>
      <c r="TKB351" s="182"/>
      <c r="TKC351" s="182"/>
      <c r="TKD351" s="182"/>
      <c r="TKE351" s="182"/>
      <c r="TKF351" s="182"/>
      <c r="TKG351" s="182"/>
      <c r="TKH351" s="182"/>
      <c r="TKI351" s="182"/>
      <c r="TKJ351" s="182"/>
      <c r="TKK351" s="182"/>
      <c r="TKL351" s="182"/>
      <c r="TKM351" s="182"/>
      <c r="TKN351" s="182"/>
      <c r="TKO351" s="182"/>
      <c r="TKP351" s="182"/>
      <c r="TKQ351" s="182"/>
      <c r="TKR351" s="182"/>
      <c r="TKS351" s="182"/>
      <c r="TKT351" s="182"/>
      <c r="TKU351" s="182"/>
      <c r="TKV351" s="182"/>
      <c r="TKW351" s="182"/>
      <c r="TKX351" s="182"/>
      <c r="TKY351" s="182"/>
      <c r="TKZ351" s="182"/>
      <c r="TLA351" s="182"/>
      <c r="TLB351" s="182"/>
      <c r="TLC351" s="182"/>
      <c r="TLD351" s="182"/>
      <c r="TLE351" s="182"/>
      <c r="TLF351" s="182"/>
      <c r="TLG351" s="182"/>
      <c r="TLH351" s="182"/>
      <c r="TLI351" s="182"/>
      <c r="TLJ351" s="182"/>
      <c r="TLK351" s="182"/>
      <c r="TLL351" s="182"/>
      <c r="TLM351" s="182"/>
      <c r="TLN351" s="182"/>
      <c r="TLO351" s="182"/>
      <c r="TLP351" s="182"/>
      <c r="TLQ351" s="182"/>
      <c r="TLR351" s="182"/>
      <c r="TLS351" s="182"/>
      <c r="TLT351" s="182"/>
      <c r="TLU351" s="182"/>
      <c r="TLV351" s="182"/>
      <c r="TLW351" s="182"/>
      <c r="TLX351" s="182"/>
      <c r="TLY351" s="182"/>
      <c r="TLZ351" s="182"/>
      <c r="TMA351" s="182"/>
      <c r="TMB351" s="182"/>
      <c r="TMC351" s="182"/>
      <c r="TMD351" s="182"/>
      <c r="TME351" s="182"/>
      <c r="TMF351" s="182"/>
      <c r="TMG351" s="182"/>
      <c r="TMH351" s="182"/>
      <c r="TMI351" s="182"/>
      <c r="TMJ351" s="182"/>
      <c r="TMK351" s="182"/>
      <c r="TML351" s="182"/>
      <c r="TMM351" s="182"/>
      <c r="TMN351" s="182"/>
      <c r="TMO351" s="182"/>
      <c r="TMP351" s="182"/>
      <c r="TMQ351" s="182"/>
      <c r="TMR351" s="182"/>
      <c r="TMS351" s="182"/>
      <c r="TMT351" s="182"/>
      <c r="TMU351" s="182"/>
      <c r="TMV351" s="182"/>
      <c r="TMW351" s="182"/>
      <c r="TMX351" s="182"/>
      <c r="TMY351" s="182"/>
      <c r="TMZ351" s="182"/>
      <c r="TNA351" s="182"/>
      <c r="TNB351" s="182"/>
      <c r="TNC351" s="182"/>
      <c r="TND351" s="182"/>
      <c r="TNE351" s="182"/>
      <c r="TNF351" s="182"/>
      <c r="TNG351" s="182"/>
      <c r="TNH351" s="182"/>
      <c r="TNI351" s="182"/>
      <c r="TNJ351" s="182"/>
      <c r="TNK351" s="182"/>
      <c r="TNL351" s="182"/>
      <c r="TNM351" s="182"/>
      <c r="TNN351" s="182"/>
      <c r="TNO351" s="182"/>
      <c r="TNP351" s="182"/>
      <c r="TNQ351" s="182"/>
      <c r="TNR351" s="182"/>
      <c r="TNS351" s="182"/>
      <c r="TNT351" s="182"/>
      <c r="TNU351" s="182"/>
      <c r="TNV351" s="182"/>
      <c r="TNW351" s="182"/>
      <c r="TNX351" s="182"/>
      <c r="TNY351" s="182"/>
      <c r="TNZ351" s="182"/>
      <c r="TOA351" s="182"/>
      <c r="TOB351" s="182"/>
      <c r="TOC351" s="182"/>
      <c r="TOD351" s="182"/>
      <c r="TOE351" s="182"/>
      <c r="TOF351" s="182"/>
      <c r="TOG351" s="182"/>
      <c r="TOH351" s="182"/>
      <c r="TOI351" s="182"/>
      <c r="TOJ351" s="182"/>
      <c r="TOK351" s="182"/>
      <c r="TOL351" s="182"/>
      <c r="TOM351" s="182"/>
      <c r="TON351" s="182"/>
      <c r="TOO351" s="182"/>
      <c r="TOP351" s="182"/>
      <c r="TOQ351" s="182"/>
      <c r="TOR351" s="182"/>
      <c r="TOS351" s="182"/>
      <c r="TOT351" s="182"/>
      <c r="TOU351" s="182"/>
      <c r="TOV351" s="182"/>
      <c r="TOW351" s="182"/>
      <c r="TOX351" s="182"/>
      <c r="TOY351" s="182"/>
      <c r="TOZ351" s="182"/>
      <c r="TPA351" s="182"/>
      <c r="TPB351" s="182"/>
      <c r="TPC351" s="182"/>
      <c r="TPD351" s="182"/>
      <c r="TPE351" s="182"/>
      <c r="TPF351" s="182"/>
      <c r="TPG351" s="182"/>
      <c r="TPH351" s="182"/>
      <c r="TPI351" s="182"/>
      <c r="TPJ351" s="182"/>
      <c r="TPK351" s="182"/>
      <c r="TPL351" s="182"/>
      <c r="TPM351" s="182"/>
      <c r="TPN351" s="182"/>
      <c r="TPO351" s="182"/>
      <c r="TPP351" s="182"/>
      <c r="TPQ351" s="182"/>
      <c r="TPR351" s="182"/>
      <c r="TPS351" s="182"/>
      <c r="TPT351" s="182"/>
      <c r="TPU351" s="182"/>
      <c r="TPV351" s="182"/>
      <c r="TPW351" s="182"/>
      <c r="TPX351" s="182"/>
      <c r="TPY351" s="182"/>
      <c r="TPZ351" s="182"/>
      <c r="TQA351" s="182"/>
      <c r="TQB351" s="182"/>
      <c r="TQC351" s="182"/>
      <c r="TQD351" s="182"/>
      <c r="TQE351" s="182"/>
      <c r="TQF351" s="182"/>
      <c r="TQG351" s="182"/>
      <c r="TQH351" s="182"/>
      <c r="TQI351" s="182"/>
      <c r="TQJ351" s="182"/>
      <c r="TQK351" s="182"/>
      <c r="TQL351" s="182"/>
      <c r="TQM351" s="182"/>
      <c r="TQN351" s="182"/>
      <c r="TQO351" s="182"/>
      <c r="TQP351" s="182"/>
      <c r="TQQ351" s="182"/>
      <c r="TQR351" s="182"/>
      <c r="TQS351" s="182"/>
      <c r="TQT351" s="182"/>
      <c r="TQU351" s="182"/>
      <c r="TQV351" s="182"/>
      <c r="TQW351" s="182"/>
      <c r="TQX351" s="182"/>
      <c r="TQY351" s="182"/>
      <c r="TQZ351" s="182"/>
      <c r="TRA351" s="182"/>
      <c r="TRB351" s="182"/>
      <c r="TRC351" s="182"/>
      <c r="TRD351" s="182"/>
      <c r="TRE351" s="182"/>
      <c r="TRF351" s="182"/>
      <c r="TRG351" s="182"/>
      <c r="TRH351" s="182"/>
      <c r="TRI351" s="182"/>
      <c r="TRJ351" s="182"/>
      <c r="TRK351" s="182"/>
      <c r="TRL351" s="182"/>
      <c r="TRM351" s="182"/>
      <c r="TRN351" s="182"/>
      <c r="TRO351" s="182"/>
      <c r="TRP351" s="182"/>
      <c r="TRQ351" s="182"/>
      <c r="TRR351" s="182"/>
      <c r="TRS351" s="182"/>
      <c r="TRT351" s="182"/>
      <c r="TRU351" s="182"/>
      <c r="TRV351" s="182"/>
      <c r="TRW351" s="182"/>
      <c r="TRX351" s="182"/>
      <c r="TRY351" s="182"/>
      <c r="TRZ351" s="182"/>
      <c r="TSA351" s="182"/>
      <c r="TSB351" s="182"/>
      <c r="TSC351" s="182"/>
      <c r="TSD351" s="182"/>
      <c r="TSE351" s="182"/>
      <c r="TSF351" s="182"/>
      <c r="TSG351" s="182"/>
      <c r="TSH351" s="182"/>
      <c r="TSI351" s="182"/>
      <c r="TSJ351" s="182"/>
      <c r="TSK351" s="182"/>
      <c r="TSL351" s="182"/>
      <c r="TSM351" s="182"/>
      <c r="TSN351" s="182"/>
      <c r="TSO351" s="182"/>
      <c r="TSP351" s="182"/>
      <c r="TSQ351" s="182"/>
      <c r="TSR351" s="182"/>
      <c r="TSS351" s="182"/>
      <c r="TST351" s="182"/>
      <c r="TSU351" s="182"/>
      <c r="TSV351" s="182"/>
      <c r="TSW351" s="182"/>
      <c r="TSX351" s="182"/>
      <c r="TSY351" s="182"/>
      <c r="TSZ351" s="182"/>
      <c r="TTA351" s="182"/>
      <c r="TTB351" s="182"/>
      <c r="TTC351" s="182"/>
      <c r="TTD351" s="182"/>
      <c r="TTE351" s="182"/>
      <c r="TTF351" s="182"/>
      <c r="TTG351" s="182"/>
      <c r="TTH351" s="182"/>
      <c r="TTI351" s="182"/>
      <c r="TTJ351" s="182"/>
      <c r="TTK351" s="182"/>
      <c r="TTL351" s="182"/>
      <c r="TTM351" s="182"/>
      <c r="TTN351" s="182"/>
      <c r="TTO351" s="182"/>
      <c r="TTP351" s="182"/>
      <c r="TTQ351" s="182"/>
      <c r="TTR351" s="182"/>
      <c r="TTS351" s="182"/>
      <c r="TTT351" s="182"/>
      <c r="TTU351" s="182"/>
      <c r="TTV351" s="182"/>
      <c r="TTW351" s="182"/>
      <c r="TTX351" s="182"/>
      <c r="TTY351" s="182"/>
      <c r="TTZ351" s="182"/>
      <c r="TUA351" s="182"/>
      <c r="TUB351" s="182"/>
      <c r="TUC351" s="182"/>
      <c r="TUD351" s="182"/>
      <c r="TUE351" s="182"/>
      <c r="TUF351" s="182"/>
      <c r="TUG351" s="182"/>
      <c r="TUH351" s="182"/>
      <c r="TUI351" s="182"/>
      <c r="TUJ351" s="182"/>
      <c r="TUK351" s="182"/>
      <c r="TUL351" s="182"/>
      <c r="TUM351" s="182"/>
      <c r="TUN351" s="182"/>
      <c r="TUO351" s="182"/>
      <c r="TUP351" s="182"/>
      <c r="TUQ351" s="182"/>
      <c r="TUR351" s="182"/>
      <c r="TUS351" s="182"/>
      <c r="TUT351" s="182"/>
      <c r="TUU351" s="182"/>
      <c r="TUV351" s="182"/>
      <c r="TUW351" s="182"/>
      <c r="TUX351" s="182"/>
      <c r="TUY351" s="182"/>
      <c r="TUZ351" s="182"/>
      <c r="TVA351" s="182"/>
      <c r="TVB351" s="182"/>
      <c r="TVC351" s="182"/>
      <c r="TVD351" s="182"/>
      <c r="TVE351" s="182"/>
      <c r="TVF351" s="182"/>
      <c r="TVG351" s="182"/>
      <c r="TVH351" s="182"/>
      <c r="TVI351" s="182"/>
      <c r="TVJ351" s="182"/>
      <c r="TVK351" s="182"/>
      <c r="TVL351" s="182"/>
      <c r="TVM351" s="182"/>
      <c r="TVN351" s="182"/>
      <c r="TVO351" s="182"/>
      <c r="TVP351" s="182"/>
      <c r="TVQ351" s="182"/>
      <c r="TVR351" s="182"/>
      <c r="TVS351" s="182"/>
      <c r="TVT351" s="182"/>
      <c r="TVU351" s="182"/>
      <c r="TVV351" s="182"/>
      <c r="TVW351" s="182"/>
      <c r="TVX351" s="182"/>
      <c r="TVY351" s="182"/>
      <c r="TVZ351" s="182"/>
      <c r="TWA351" s="182"/>
      <c r="TWB351" s="182"/>
      <c r="TWC351" s="182"/>
      <c r="TWD351" s="182"/>
      <c r="TWE351" s="182"/>
      <c r="TWF351" s="182"/>
      <c r="TWG351" s="182"/>
      <c r="TWH351" s="182"/>
      <c r="TWI351" s="182"/>
      <c r="TWJ351" s="182"/>
      <c r="TWK351" s="182"/>
      <c r="TWL351" s="182"/>
      <c r="TWM351" s="182"/>
      <c r="TWN351" s="182"/>
      <c r="TWO351" s="182"/>
      <c r="TWP351" s="182"/>
      <c r="TWQ351" s="182"/>
      <c r="TWR351" s="182"/>
      <c r="TWS351" s="182"/>
      <c r="TWT351" s="182"/>
      <c r="TWU351" s="182"/>
      <c r="TWV351" s="182"/>
      <c r="TWW351" s="182"/>
      <c r="TWX351" s="182"/>
      <c r="TWY351" s="182"/>
      <c r="TWZ351" s="182"/>
      <c r="TXA351" s="182"/>
      <c r="TXB351" s="182"/>
      <c r="TXC351" s="182"/>
      <c r="TXD351" s="182"/>
      <c r="TXE351" s="182"/>
      <c r="TXF351" s="182"/>
      <c r="TXG351" s="182"/>
      <c r="TXH351" s="182"/>
      <c r="TXI351" s="182"/>
      <c r="TXJ351" s="182"/>
      <c r="TXK351" s="182"/>
      <c r="TXL351" s="182"/>
      <c r="TXM351" s="182"/>
      <c r="TXN351" s="182"/>
      <c r="TXO351" s="182"/>
      <c r="TXP351" s="182"/>
      <c r="TXQ351" s="182"/>
      <c r="TXR351" s="182"/>
      <c r="TXS351" s="182"/>
      <c r="TXT351" s="182"/>
      <c r="TXU351" s="182"/>
      <c r="TXV351" s="182"/>
      <c r="TXW351" s="182"/>
      <c r="TXX351" s="182"/>
      <c r="TXY351" s="182"/>
      <c r="TXZ351" s="182"/>
      <c r="TYA351" s="182"/>
      <c r="TYB351" s="182"/>
      <c r="TYC351" s="182"/>
      <c r="TYD351" s="182"/>
      <c r="TYE351" s="182"/>
      <c r="TYF351" s="182"/>
      <c r="TYG351" s="182"/>
      <c r="TYH351" s="182"/>
      <c r="TYI351" s="182"/>
      <c r="TYJ351" s="182"/>
      <c r="TYK351" s="182"/>
      <c r="TYL351" s="182"/>
      <c r="TYM351" s="182"/>
      <c r="TYN351" s="182"/>
      <c r="TYO351" s="182"/>
      <c r="TYP351" s="182"/>
      <c r="TYQ351" s="182"/>
      <c r="TYR351" s="182"/>
      <c r="TYS351" s="182"/>
      <c r="TYT351" s="182"/>
      <c r="TYU351" s="182"/>
      <c r="TYV351" s="182"/>
      <c r="TYW351" s="182"/>
      <c r="TYX351" s="182"/>
      <c r="TYY351" s="182"/>
      <c r="TYZ351" s="182"/>
      <c r="TZA351" s="182"/>
      <c r="TZB351" s="182"/>
      <c r="TZC351" s="182"/>
      <c r="TZD351" s="182"/>
      <c r="TZE351" s="182"/>
      <c r="TZF351" s="182"/>
      <c r="TZG351" s="182"/>
      <c r="TZH351" s="182"/>
      <c r="TZI351" s="182"/>
      <c r="TZJ351" s="182"/>
      <c r="TZK351" s="182"/>
      <c r="TZL351" s="182"/>
      <c r="TZM351" s="182"/>
      <c r="TZN351" s="182"/>
      <c r="TZO351" s="182"/>
      <c r="TZP351" s="182"/>
      <c r="TZQ351" s="182"/>
      <c r="TZR351" s="182"/>
      <c r="TZS351" s="182"/>
      <c r="TZT351" s="182"/>
      <c r="TZU351" s="182"/>
      <c r="TZV351" s="182"/>
      <c r="TZW351" s="182"/>
      <c r="TZX351" s="182"/>
      <c r="TZY351" s="182"/>
      <c r="TZZ351" s="182"/>
      <c r="UAA351" s="182"/>
      <c r="UAB351" s="182"/>
      <c r="UAC351" s="182"/>
      <c r="UAD351" s="182"/>
      <c r="UAE351" s="182"/>
      <c r="UAF351" s="182"/>
      <c r="UAG351" s="182"/>
      <c r="UAH351" s="182"/>
      <c r="UAI351" s="182"/>
      <c r="UAJ351" s="182"/>
      <c r="UAK351" s="182"/>
      <c r="UAL351" s="182"/>
      <c r="UAM351" s="182"/>
      <c r="UAN351" s="182"/>
      <c r="UAO351" s="182"/>
      <c r="UAP351" s="182"/>
      <c r="UAQ351" s="182"/>
      <c r="UAR351" s="182"/>
      <c r="UAS351" s="182"/>
      <c r="UAT351" s="182"/>
      <c r="UAU351" s="182"/>
      <c r="UAV351" s="182"/>
      <c r="UAW351" s="182"/>
      <c r="UAX351" s="182"/>
      <c r="UAY351" s="182"/>
      <c r="UAZ351" s="182"/>
      <c r="UBA351" s="182"/>
      <c r="UBB351" s="182"/>
      <c r="UBC351" s="182"/>
      <c r="UBD351" s="182"/>
      <c r="UBE351" s="182"/>
      <c r="UBF351" s="182"/>
      <c r="UBG351" s="182"/>
      <c r="UBH351" s="182"/>
      <c r="UBI351" s="182"/>
      <c r="UBJ351" s="182"/>
      <c r="UBK351" s="182"/>
      <c r="UBL351" s="182"/>
      <c r="UBM351" s="182"/>
      <c r="UBN351" s="182"/>
      <c r="UBO351" s="182"/>
      <c r="UBP351" s="182"/>
      <c r="UBQ351" s="182"/>
      <c r="UBR351" s="182"/>
      <c r="UBS351" s="182"/>
      <c r="UBT351" s="182"/>
      <c r="UBU351" s="182"/>
      <c r="UBV351" s="182"/>
      <c r="UBW351" s="182"/>
      <c r="UBX351" s="182"/>
      <c r="UBY351" s="182"/>
      <c r="UBZ351" s="182"/>
      <c r="UCA351" s="182"/>
      <c r="UCB351" s="182"/>
      <c r="UCC351" s="182"/>
      <c r="UCD351" s="182"/>
      <c r="UCE351" s="182"/>
      <c r="UCF351" s="182"/>
      <c r="UCG351" s="182"/>
      <c r="UCH351" s="182"/>
      <c r="UCI351" s="182"/>
      <c r="UCJ351" s="182"/>
      <c r="UCK351" s="182"/>
      <c r="UCL351" s="182"/>
      <c r="UCM351" s="182"/>
      <c r="UCN351" s="182"/>
      <c r="UCO351" s="182"/>
      <c r="UCP351" s="182"/>
      <c r="UCQ351" s="182"/>
      <c r="UCR351" s="182"/>
      <c r="UCS351" s="182"/>
      <c r="UCT351" s="182"/>
      <c r="UCU351" s="182"/>
      <c r="UCV351" s="182"/>
      <c r="UCW351" s="182"/>
      <c r="UCX351" s="182"/>
      <c r="UCY351" s="182"/>
      <c r="UCZ351" s="182"/>
      <c r="UDA351" s="182"/>
      <c r="UDB351" s="182"/>
      <c r="UDC351" s="182"/>
      <c r="UDD351" s="182"/>
      <c r="UDE351" s="182"/>
      <c r="UDF351" s="182"/>
      <c r="UDG351" s="182"/>
      <c r="UDH351" s="182"/>
      <c r="UDI351" s="182"/>
      <c r="UDJ351" s="182"/>
      <c r="UDK351" s="182"/>
      <c r="UDL351" s="182"/>
      <c r="UDM351" s="182"/>
      <c r="UDN351" s="182"/>
      <c r="UDO351" s="182"/>
      <c r="UDP351" s="182"/>
      <c r="UDQ351" s="182"/>
      <c r="UDR351" s="182"/>
      <c r="UDS351" s="182"/>
      <c r="UDT351" s="182"/>
      <c r="UDU351" s="182"/>
      <c r="UDV351" s="182"/>
      <c r="UDW351" s="182"/>
      <c r="UDX351" s="182"/>
      <c r="UDY351" s="182"/>
      <c r="UDZ351" s="182"/>
      <c r="UEA351" s="182"/>
      <c r="UEB351" s="182"/>
      <c r="UEC351" s="182"/>
      <c r="UED351" s="182"/>
      <c r="UEE351" s="182"/>
      <c r="UEF351" s="182"/>
      <c r="UEG351" s="182"/>
      <c r="UEH351" s="182"/>
      <c r="UEI351" s="182"/>
      <c r="UEJ351" s="182"/>
      <c r="UEK351" s="182"/>
      <c r="UEL351" s="182"/>
      <c r="UEM351" s="182"/>
      <c r="UEN351" s="182"/>
      <c r="UEO351" s="182"/>
      <c r="UEP351" s="182"/>
      <c r="UEQ351" s="182"/>
      <c r="UER351" s="182"/>
      <c r="UES351" s="182"/>
      <c r="UET351" s="182"/>
      <c r="UEU351" s="182"/>
      <c r="UEV351" s="182"/>
      <c r="UEW351" s="182"/>
      <c r="UEX351" s="182"/>
      <c r="UEY351" s="182"/>
      <c r="UEZ351" s="182"/>
      <c r="UFA351" s="182"/>
      <c r="UFB351" s="182"/>
      <c r="UFC351" s="182"/>
      <c r="UFD351" s="182"/>
      <c r="UFE351" s="182"/>
      <c r="UFF351" s="182"/>
      <c r="UFG351" s="182"/>
      <c r="UFH351" s="182"/>
      <c r="UFI351" s="182"/>
      <c r="UFJ351" s="182"/>
      <c r="UFK351" s="182"/>
      <c r="UFL351" s="182"/>
      <c r="UFM351" s="182"/>
      <c r="UFN351" s="182"/>
      <c r="UFO351" s="182"/>
      <c r="UFP351" s="182"/>
      <c r="UFQ351" s="182"/>
      <c r="UFR351" s="182"/>
      <c r="UFS351" s="182"/>
      <c r="UFT351" s="182"/>
      <c r="UFU351" s="182"/>
      <c r="UFV351" s="182"/>
      <c r="UFW351" s="182"/>
      <c r="UFX351" s="182"/>
      <c r="UFY351" s="182"/>
      <c r="UFZ351" s="182"/>
      <c r="UGA351" s="182"/>
      <c r="UGB351" s="182"/>
      <c r="UGC351" s="182"/>
      <c r="UGD351" s="182"/>
      <c r="UGE351" s="182"/>
      <c r="UGF351" s="182"/>
      <c r="UGG351" s="182"/>
      <c r="UGH351" s="182"/>
      <c r="UGI351" s="182"/>
      <c r="UGJ351" s="182"/>
      <c r="UGK351" s="182"/>
      <c r="UGL351" s="182"/>
      <c r="UGM351" s="182"/>
      <c r="UGN351" s="182"/>
      <c r="UGO351" s="182"/>
      <c r="UGP351" s="182"/>
      <c r="UGQ351" s="182"/>
      <c r="UGR351" s="182"/>
      <c r="UGS351" s="182"/>
      <c r="UGT351" s="182"/>
      <c r="UGU351" s="182"/>
      <c r="UGV351" s="182"/>
      <c r="UGW351" s="182"/>
      <c r="UGX351" s="182"/>
      <c r="UGY351" s="182"/>
      <c r="UGZ351" s="182"/>
      <c r="UHA351" s="182"/>
      <c r="UHB351" s="182"/>
      <c r="UHC351" s="182"/>
      <c r="UHD351" s="182"/>
      <c r="UHE351" s="182"/>
      <c r="UHF351" s="182"/>
      <c r="UHG351" s="182"/>
      <c r="UHH351" s="182"/>
      <c r="UHI351" s="182"/>
      <c r="UHJ351" s="182"/>
      <c r="UHK351" s="182"/>
      <c r="UHL351" s="182"/>
      <c r="UHM351" s="182"/>
      <c r="UHN351" s="182"/>
      <c r="UHO351" s="182"/>
      <c r="UHP351" s="182"/>
      <c r="UHQ351" s="182"/>
      <c r="UHR351" s="182"/>
      <c r="UHS351" s="182"/>
      <c r="UHT351" s="182"/>
      <c r="UHU351" s="182"/>
      <c r="UHV351" s="182"/>
      <c r="UHW351" s="182"/>
      <c r="UHX351" s="182"/>
      <c r="UHY351" s="182"/>
      <c r="UHZ351" s="182"/>
      <c r="UIA351" s="182"/>
      <c r="UIB351" s="182"/>
      <c r="UIC351" s="182"/>
      <c r="UID351" s="182"/>
      <c r="UIE351" s="182"/>
      <c r="UIF351" s="182"/>
      <c r="UIG351" s="182"/>
      <c r="UIH351" s="182"/>
      <c r="UII351" s="182"/>
      <c r="UIJ351" s="182"/>
      <c r="UIK351" s="182"/>
      <c r="UIL351" s="182"/>
      <c r="UIM351" s="182"/>
      <c r="UIN351" s="182"/>
      <c r="UIO351" s="182"/>
      <c r="UIP351" s="182"/>
      <c r="UIQ351" s="182"/>
      <c r="UIR351" s="182"/>
      <c r="UIS351" s="182"/>
      <c r="UIT351" s="182"/>
      <c r="UIU351" s="182"/>
      <c r="UIV351" s="182"/>
      <c r="UIW351" s="182"/>
      <c r="UIX351" s="182"/>
      <c r="UIY351" s="182"/>
      <c r="UIZ351" s="182"/>
      <c r="UJA351" s="182"/>
      <c r="UJB351" s="182"/>
      <c r="UJC351" s="182"/>
      <c r="UJD351" s="182"/>
      <c r="UJE351" s="182"/>
      <c r="UJF351" s="182"/>
      <c r="UJG351" s="182"/>
      <c r="UJH351" s="182"/>
      <c r="UJI351" s="182"/>
      <c r="UJJ351" s="182"/>
      <c r="UJK351" s="182"/>
      <c r="UJL351" s="182"/>
      <c r="UJM351" s="182"/>
      <c r="UJN351" s="182"/>
      <c r="UJO351" s="182"/>
      <c r="UJP351" s="182"/>
      <c r="UJQ351" s="182"/>
      <c r="UJR351" s="182"/>
      <c r="UJS351" s="182"/>
      <c r="UJT351" s="182"/>
      <c r="UJU351" s="182"/>
      <c r="UJV351" s="182"/>
      <c r="UJW351" s="182"/>
      <c r="UJX351" s="182"/>
      <c r="UJY351" s="182"/>
      <c r="UJZ351" s="182"/>
      <c r="UKA351" s="182"/>
      <c r="UKB351" s="182"/>
      <c r="UKC351" s="182"/>
      <c r="UKD351" s="182"/>
      <c r="UKE351" s="182"/>
      <c r="UKF351" s="182"/>
      <c r="UKG351" s="182"/>
      <c r="UKH351" s="182"/>
      <c r="UKI351" s="182"/>
      <c r="UKJ351" s="182"/>
      <c r="UKK351" s="182"/>
      <c r="UKL351" s="182"/>
      <c r="UKM351" s="182"/>
      <c r="UKN351" s="182"/>
      <c r="UKO351" s="182"/>
      <c r="UKP351" s="182"/>
      <c r="UKQ351" s="182"/>
      <c r="UKR351" s="182"/>
      <c r="UKS351" s="182"/>
      <c r="UKT351" s="182"/>
      <c r="UKU351" s="182"/>
      <c r="UKV351" s="182"/>
      <c r="UKW351" s="182"/>
      <c r="UKX351" s="182"/>
      <c r="UKY351" s="182"/>
      <c r="UKZ351" s="182"/>
      <c r="ULA351" s="182"/>
      <c r="ULB351" s="182"/>
      <c r="ULC351" s="182"/>
      <c r="ULD351" s="182"/>
      <c r="ULE351" s="182"/>
      <c r="ULF351" s="182"/>
      <c r="ULG351" s="182"/>
      <c r="ULH351" s="182"/>
      <c r="ULI351" s="182"/>
      <c r="ULJ351" s="182"/>
      <c r="ULK351" s="182"/>
      <c r="ULL351" s="182"/>
      <c r="ULM351" s="182"/>
      <c r="ULN351" s="182"/>
      <c r="ULO351" s="182"/>
      <c r="ULP351" s="182"/>
      <c r="ULQ351" s="182"/>
      <c r="ULR351" s="182"/>
      <c r="ULS351" s="182"/>
      <c r="ULT351" s="182"/>
      <c r="ULU351" s="182"/>
      <c r="ULV351" s="182"/>
      <c r="ULW351" s="182"/>
      <c r="ULX351" s="182"/>
      <c r="ULY351" s="182"/>
      <c r="ULZ351" s="182"/>
      <c r="UMA351" s="182"/>
      <c r="UMB351" s="182"/>
      <c r="UMC351" s="182"/>
      <c r="UMD351" s="182"/>
      <c r="UME351" s="182"/>
      <c r="UMF351" s="182"/>
      <c r="UMG351" s="182"/>
      <c r="UMH351" s="182"/>
      <c r="UMI351" s="182"/>
      <c r="UMJ351" s="182"/>
      <c r="UMK351" s="182"/>
      <c r="UML351" s="182"/>
      <c r="UMM351" s="182"/>
      <c r="UMN351" s="182"/>
      <c r="UMO351" s="182"/>
      <c r="UMP351" s="182"/>
      <c r="UMQ351" s="182"/>
      <c r="UMR351" s="182"/>
      <c r="UMS351" s="182"/>
      <c r="UMT351" s="182"/>
      <c r="UMU351" s="182"/>
      <c r="UMV351" s="182"/>
      <c r="UMW351" s="182"/>
      <c r="UMX351" s="182"/>
      <c r="UMY351" s="182"/>
      <c r="UMZ351" s="182"/>
      <c r="UNA351" s="182"/>
      <c r="UNB351" s="182"/>
      <c r="UNC351" s="182"/>
      <c r="UND351" s="182"/>
      <c r="UNE351" s="182"/>
      <c r="UNF351" s="182"/>
      <c r="UNG351" s="182"/>
      <c r="UNH351" s="182"/>
      <c r="UNI351" s="182"/>
      <c r="UNJ351" s="182"/>
      <c r="UNK351" s="182"/>
      <c r="UNL351" s="182"/>
      <c r="UNM351" s="182"/>
      <c r="UNN351" s="182"/>
      <c r="UNO351" s="182"/>
      <c r="UNP351" s="182"/>
      <c r="UNQ351" s="182"/>
      <c r="UNR351" s="182"/>
      <c r="UNS351" s="182"/>
      <c r="UNT351" s="182"/>
      <c r="UNU351" s="182"/>
      <c r="UNV351" s="182"/>
      <c r="UNW351" s="182"/>
      <c r="UNX351" s="182"/>
      <c r="UNY351" s="182"/>
      <c r="UNZ351" s="182"/>
      <c r="UOA351" s="182"/>
      <c r="UOB351" s="182"/>
      <c r="UOC351" s="182"/>
      <c r="UOD351" s="182"/>
      <c r="UOE351" s="182"/>
      <c r="UOF351" s="182"/>
      <c r="UOG351" s="182"/>
      <c r="UOH351" s="182"/>
      <c r="UOI351" s="182"/>
      <c r="UOJ351" s="182"/>
      <c r="UOK351" s="182"/>
      <c r="UOL351" s="182"/>
      <c r="UOM351" s="182"/>
      <c r="UON351" s="182"/>
      <c r="UOO351" s="182"/>
      <c r="UOP351" s="182"/>
      <c r="UOQ351" s="182"/>
      <c r="UOR351" s="182"/>
      <c r="UOS351" s="182"/>
      <c r="UOT351" s="182"/>
      <c r="UOU351" s="182"/>
      <c r="UOV351" s="182"/>
      <c r="UOW351" s="182"/>
      <c r="UOX351" s="182"/>
      <c r="UOY351" s="182"/>
      <c r="UOZ351" s="182"/>
      <c r="UPA351" s="182"/>
      <c r="UPB351" s="182"/>
      <c r="UPC351" s="182"/>
      <c r="UPD351" s="182"/>
      <c r="UPE351" s="182"/>
      <c r="UPF351" s="182"/>
      <c r="UPG351" s="182"/>
      <c r="UPH351" s="182"/>
      <c r="UPI351" s="182"/>
      <c r="UPJ351" s="182"/>
      <c r="UPK351" s="182"/>
      <c r="UPL351" s="182"/>
      <c r="UPM351" s="182"/>
      <c r="UPN351" s="182"/>
      <c r="UPO351" s="182"/>
      <c r="UPP351" s="182"/>
      <c r="UPQ351" s="182"/>
      <c r="UPR351" s="182"/>
      <c r="UPS351" s="182"/>
      <c r="UPT351" s="182"/>
      <c r="UPU351" s="182"/>
      <c r="UPV351" s="182"/>
      <c r="UPW351" s="182"/>
      <c r="UPX351" s="182"/>
      <c r="UPY351" s="182"/>
      <c r="UPZ351" s="182"/>
      <c r="UQA351" s="182"/>
      <c r="UQB351" s="182"/>
      <c r="UQC351" s="182"/>
      <c r="UQD351" s="182"/>
      <c r="UQE351" s="182"/>
      <c r="UQF351" s="182"/>
      <c r="UQG351" s="182"/>
      <c r="UQH351" s="182"/>
      <c r="UQI351" s="182"/>
      <c r="UQJ351" s="182"/>
      <c r="UQK351" s="182"/>
      <c r="UQL351" s="182"/>
      <c r="UQM351" s="182"/>
      <c r="UQN351" s="182"/>
      <c r="UQO351" s="182"/>
      <c r="UQP351" s="182"/>
      <c r="UQQ351" s="182"/>
      <c r="UQR351" s="182"/>
      <c r="UQS351" s="182"/>
      <c r="UQT351" s="182"/>
      <c r="UQU351" s="182"/>
      <c r="UQV351" s="182"/>
      <c r="UQW351" s="182"/>
      <c r="UQX351" s="182"/>
      <c r="UQY351" s="182"/>
      <c r="UQZ351" s="182"/>
      <c r="URA351" s="182"/>
      <c r="URB351" s="182"/>
      <c r="URC351" s="182"/>
      <c r="URD351" s="182"/>
      <c r="URE351" s="182"/>
      <c r="URF351" s="182"/>
      <c r="URG351" s="182"/>
      <c r="URH351" s="182"/>
      <c r="URI351" s="182"/>
      <c r="URJ351" s="182"/>
      <c r="URK351" s="182"/>
      <c r="URL351" s="182"/>
      <c r="URM351" s="182"/>
      <c r="URN351" s="182"/>
      <c r="URO351" s="182"/>
      <c r="URP351" s="182"/>
      <c r="URQ351" s="182"/>
      <c r="URR351" s="182"/>
      <c r="URS351" s="182"/>
      <c r="URT351" s="182"/>
      <c r="URU351" s="182"/>
      <c r="URV351" s="182"/>
      <c r="URW351" s="182"/>
      <c r="URX351" s="182"/>
      <c r="URY351" s="182"/>
      <c r="URZ351" s="182"/>
      <c r="USA351" s="182"/>
      <c r="USB351" s="182"/>
      <c r="USC351" s="182"/>
      <c r="USD351" s="182"/>
      <c r="USE351" s="182"/>
      <c r="USF351" s="182"/>
      <c r="USG351" s="182"/>
      <c r="USH351" s="182"/>
      <c r="USI351" s="182"/>
      <c r="USJ351" s="182"/>
      <c r="USK351" s="182"/>
      <c r="USL351" s="182"/>
      <c r="USM351" s="182"/>
      <c r="USN351" s="182"/>
      <c r="USO351" s="182"/>
      <c r="USP351" s="182"/>
      <c r="USQ351" s="182"/>
      <c r="USR351" s="182"/>
      <c r="USS351" s="182"/>
      <c r="UST351" s="182"/>
      <c r="USU351" s="182"/>
      <c r="USV351" s="182"/>
      <c r="USW351" s="182"/>
      <c r="USX351" s="182"/>
      <c r="USY351" s="182"/>
      <c r="USZ351" s="182"/>
      <c r="UTA351" s="182"/>
      <c r="UTB351" s="182"/>
      <c r="UTC351" s="182"/>
      <c r="UTD351" s="182"/>
      <c r="UTE351" s="182"/>
      <c r="UTF351" s="182"/>
      <c r="UTG351" s="182"/>
      <c r="UTH351" s="182"/>
      <c r="UTI351" s="182"/>
      <c r="UTJ351" s="182"/>
      <c r="UTK351" s="182"/>
      <c r="UTL351" s="182"/>
      <c r="UTM351" s="182"/>
      <c r="UTN351" s="182"/>
      <c r="UTO351" s="182"/>
      <c r="UTP351" s="182"/>
      <c r="UTQ351" s="182"/>
      <c r="UTR351" s="182"/>
      <c r="UTS351" s="182"/>
      <c r="UTT351" s="182"/>
      <c r="UTU351" s="182"/>
      <c r="UTV351" s="182"/>
      <c r="UTW351" s="182"/>
      <c r="UTX351" s="182"/>
      <c r="UTY351" s="182"/>
      <c r="UTZ351" s="182"/>
      <c r="UUA351" s="182"/>
      <c r="UUB351" s="182"/>
      <c r="UUC351" s="182"/>
      <c r="UUD351" s="182"/>
      <c r="UUE351" s="182"/>
      <c r="UUF351" s="182"/>
      <c r="UUG351" s="182"/>
      <c r="UUH351" s="182"/>
      <c r="UUI351" s="182"/>
      <c r="UUJ351" s="182"/>
      <c r="UUK351" s="182"/>
      <c r="UUL351" s="182"/>
      <c r="UUM351" s="182"/>
      <c r="UUN351" s="182"/>
      <c r="UUO351" s="182"/>
      <c r="UUP351" s="182"/>
      <c r="UUQ351" s="182"/>
      <c r="UUR351" s="182"/>
      <c r="UUS351" s="182"/>
      <c r="UUT351" s="182"/>
      <c r="UUU351" s="182"/>
      <c r="UUV351" s="182"/>
      <c r="UUW351" s="182"/>
      <c r="UUX351" s="182"/>
      <c r="UUY351" s="182"/>
      <c r="UUZ351" s="182"/>
      <c r="UVA351" s="182"/>
      <c r="UVB351" s="182"/>
      <c r="UVC351" s="182"/>
      <c r="UVD351" s="182"/>
      <c r="UVE351" s="182"/>
      <c r="UVF351" s="182"/>
      <c r="UVG351" s="182"/>
      <c r="UVH351" s="182"/>
      <c r="UVI351" s="182"/>
      <c r="UVJ351" s="182"/>
      <c r="UVK351" s="182"/>
      <c r="UVL351" s="182"/>
      <c r="UVM351" s="182"/>
      <c r="UVN351" s="182"/>
      <c r="UVO351" s="182"/>
      <c r="UVP351" s="182"/>
      <c r="UVQ351" s="182"/>
      <c r="UVR351" s="182"/>
      <c r="UVS351" s="182"/>
      <c r="UVT351" s="182"/>
      <c r="UVU351" s="182"/>
      <c r="UVV351" s="182"/>
      <c r="UVW351" s="182"/>
      <c r="UVX351" s="182"/>
      <c r="UVY351" s="182"/>
      <c r="UVZ351" s="182"/>
      <c r="UWA351" s="182"/>
      <c r="UWB351" s="182"/>
      <c r="UWC351" s="182"/>
      <c r="UWD351" s="182"/>
      <c r="UWE351" s="182"/>
      <c r="UWF351" s="182"/>
      <c r="UWG351" s="182"/>
      <c r="UWH351" s="182"/>
      <c r="UWI351" s="182"/>
      <c r="UWJ351" s="182"/>
      <c r="UWK351" s="182"/>
      <c r="UWL351" s="182"/>
      <c r="UWM351" s="182"/>
      <c r="UWN351" s="182"/>
      <c r="UWO351" s="182"/>
      <c r="UWP351" s="182"/>
      <c r="UWQ351" s="182"/>
      <c r="UWR351" s="182"/>
      <c r="UWS351" s="182"/>
      <c r="UWT351" s="182"/>
      <c r="UWU351" s="182"/>
      <c r="UWV351" s="182"/>
      <c r="UWW351" s="182"/>
      <c r="UWX351" s="182"/>
      <c r="UWY351" s="182"/>
      <c r="UWZ351" s="182"/>
      <c r="UXA351" s="182"/>
      <c r="UXB351" s="182"/>
      <c r="UXC351" s="182"/>
      <c r="UXD351" s="182"/>
      <c r="UXE351" s="182"/>
      <c r="UXF351" s="182"/>
      <c r="UXG351" s="182"/>
      <c r="UXH351" s="182"/>
      <c r="UXI351" s="182"/>
      <c r="UXJ351" s="182"/>
      <c r="UXK351" s="182"/>
      <c r="UXL351" s="182"/>
      <c r="UXM351" s="182"/>
      <c r="UXN351" s="182"/>
      <c r="UXO351" s="182"/>
      <c r="UXP351" s="182"/>
      <c r="UXQ351" s="182"/>
      <c r="UXR351" s="182"/>
      <c r="UXS351" s="182"/>
      <c r="UXT351" s="182"/>
      <c r="UXU351" s="182"/>
      <c r="UXV351" s="182"/>
      <c r="UXW351" s="182"/>
      <c r="UXX351" s="182"/>
      <c r="UXY351" s="182"/>
      <c r="UXZ351" s="182"/>
      <c r="UYA351" s="182"/>
      <c r="UYB351" s="182"/>
      <c r="UYC351" s="182"/>
      <c r="UYD351" s="182"/>
      <c r="UYE351" s="182"/>
      <c r="UYF351" s="182"/>
      <c r="UYG351" s="182"/>
      <c r="UYH351" s="182"/>
      <c r="UYI351" s="182"/>
      <c r="UYJ351" s="182"/>
      <c r="UYK351" s="182"/>
      <c r="UYL351" s="182"/>
      <c r="UYM351" s="182"/>
      <c r="UYN351" s="182"/>
      <c r="UYO351" s="182"/>
      <c r="UYP351" s="182"/>
      <c r="UYQ351" s="182"/>
      <c r="UYR351" s="182"/>
      <c r="UYS351" s="182"/>
      <c r="UYT351" s="182"/>
      <c r="UYU351" s="182"/>
      <c r="UYV351" s="182"/>
      <c r="UYW351" s="182"/>
      <c r="UYX351" s="182"/>
      <c r="UYY351" s="182"/>
      <c r="UYZ351" s="182"/>
      <c r="UZA351" s="182"/>
      <c r="UZB351" s="182"/>
      <c r="UZC351" s="182"/>
      <c r="UZD351" s="182"/>
      <c r="UZE351" s="182"/>
      <c r="UZF351" s="182"/>
      <c r="UZG351" s="182"/>
      <c r="UZH351" s="182"/>
      <c r="UZI351" s="182"/>
      <c r="UZJ351" s="182"/>
      <c r="UZK351" s="182"/>
      <c r="UZL351" s="182"/>
      <c r="UZM351" s="182"/>
      <c r="UZN351" s="182"/>
      <c r="UZO351" s="182"/>
      <c r="UZP351" s="182"/>
      <c r="UZQ351" s="182"/>
      <c r="UZR351" s="182"/>
      <c r="UZS351" s="182"/>
      <c r="UZT351" s="182"/>
      <c r="UZU351" s="182"/>
      <c r="UZV351" s="182"/>
      <c r="UZW351" s="182"/>
      <c r="UZX351" s="182"/>
      <c r="UZY351" s="182"/>
      <c r="UZZ351" s="182"/>
      <c r="VAA351" s="182"/>
      <c r="VAB351" s="182"/>
      <c r="VAC351" s="182"/>
      <c r="VAD351" s="182"/>
      <c r="VAE351" s="182"/>
      <c r="VAF351" s="182"/>
      <c r="VAG351" s="182"/>
      <c r="VAH351" s="182"/>
      <c r="VAI351" s="182"/>
      <c r="VAJ351" s="182"/>
      <c r="VAK351" s="182"/>
      <c r="VAL351" s="182"/>
      <c r="VAM351" s="182"/>
      <c r="VAN351" s="182"/>
      <c r="VAO351" s="182"/>
      <c r="VAP351" s="182"/>
      <c r="VAQ351" s="182"/>
      <c r="VAR351" s="182"/>
      <c r="VAS351" s="182"/>
      <c r="VAT351" s="182"/>
      <c r="VAU351" s="182"/>
      <c r="VAV351" s="182"/>
      <c r="VAW351" s="182"/>
      <c r="VAX351" s="182"/>
      <c r="VAY351" s="182"/>
      <c r="VAZ351" s="182"/>
      <c r="VBA351" s="182"/>
      <c r="VBB351" s="182"/>
      <c r="VBC351" s="182"/>
      <c r="VBD351" s="182"/>
      <c r="VBE351" s="182"/>
      <c r="VBF351" s="182"/>
      <c r="VBG351" s="182"/>
      <c r="VBH351" s="182"/>
      <c r="VBI351" s="182"/>
      <c r="VBJ351" s="182"/>
      <c r="VBK351" s="182"/>
      <c r="VBL351" s="182"/>
      <c r="VBM351" s="182"/>
      <c r="VBN351" s="182"/>
      <c r="VBO351" s="182"/>
      <c r="VBP351" s="182"/>
      <c r="VBQ351" s="182"/>
      <c r="VBR351" s="182"/>
      <c r="VBS351" s="182"/>
      <c r="VBT351" s="182"/>
      <c r="VBU351" s="182"/>
      <c r="VBV351" s="182"/>
      <c r="VBW351" s="182"/>
      <c r="VBX351" s="182"/>
      <c r="VBY351" s="182"/>
      <c r="VBZ351" s="182"/>
      <c r="VCA351" s="182"/>
      <c r="VCB351" s="182"/>
      <c r="VCC351" s="182"/>
      <c r="VCD351" s="182"/>
      <c r="VCE351" s="182"/>
      <c r="VCF351" s="182"/>
      <c r="VCG351" s="182"/>
      <c r="VCH351" s="182"/>
      <c r="VCI351" s="182"/>
      <c r="VCJ351" s="182"/>
      <c r="VCK351" s="182"/>
      <c r="VCL351" s="182"/>
      <c r="VCM351" s="182"/>
      <c r="VCN351" s="182"/>
      <c r="VCO351" s="182"/>
      <c r="VCP351" s="182"/>
      <c r="VCQ351" s="182"/>
      <c r="VCR351" s="182"/>
      <c r="VCS351" s="182"/>
      <c r="VCT351" s="182"/>
      <c r="VCU351" s="182"/>
      <c r="VCV351" s="182"/>
      <c r="VCW351" s="182"/>
      <c r="VCX351" s="182"/>
      <c r="VCY351" s="182"/>
      <c r="VCZ351" s="182"/>
      <c r="VDA351" s="182"/>
      <c r="VDB351" s="182"/>
      <c r="VDC351" s="182"/>
      <c r="VDD351" s="182"/>
      <c r="VDE351" s="182"/>
      <c r="VDF351" s="182"/>
      <c r="VDG351" s="182"/>
      <c r="VDH351" s="182"/>
      <c r="VDI351" s="182"/>
      <c r="VDJ351" s="182"/>
      <c r="VDK351" s="182"/>
      <c r="VDL351" s="182"/>
      <c r="VDM351" s="182"/>
      <c r="VDN351" s="182"/>
      <c r="VDO351" s="182"/>
      <c r="VDP351" s="182"/>
      <c r="VDQ351" s="182"/>
      <c r="VDR351" s="182"/>
      <c r="VDS351" s="182"/>
      <c r="VDT351" s="182"/>
      <c r="VDU351" s="182"/>
      <c r="VDV351" s="182"/>
      <c r="VDW351" s="182"/>
      <c r="VDX351" s="182"/>
      <c r="VDY351" s="182"/>
      <c r="VDZ351" s="182"/>
      <c r="VEA351" s="182"/>
      <c r="VEB351" s="182"/>
      <c r="VEC351" s="182"/>
      <c r="VED351" s="182"/>
      <c r="VEE351" s="182"/>
      <c r="VEF351" s="182"/>
      <c r="VEG351" s="182"/>
      <c r="VEH351" s="182"/>
      <c r="VEI351" s="182"/>
      <c r="VEJ351" s="182"/>
      <c r="VEK351" s="182"/>
      <c r="VEL351" s="182"/>
      <c r="VEM351" s="182"/>
      <c r="VEN351" s="182"/>
      <c r="VEO351" s="182"/>
      <c r="VEP351" s="182"/>
      <c r="VEQ351" s="182"/>
      <c r="VER351" s="182"/>
      <c r="VES351" s="182"/>
      <c r="VET351" s="182"/>
      <c r="VEU351" s="182"/>
      <c r="VEV351" s="182"/>
      <c r="VEW351" s="182"/>
      <c r="VEX351" s="182"/>
      <c r="VEY351" s="182"/>
      <c r="VEZ351" s="182"/>
      <c r="VFA351" s="182"/>
      <c r="VFB351" s="182"/>
      <c r="VFC351" s="182"/>
      <c r="VFD351" s="182"/>
      <c r="VFE351" s="182"/>
      <c r="VFF351" s="182"/>
      <c r="VFG351" s="182"/>
      <c r="VFH351" s="182"/>
      <c r="VFI351" s="182"/>
      <c r="VFJ351" s="182"/>
      <c r="VFK351" s="182"/>
      <c r="VFL351" s="182"/>
      <c r="VFM351" s="182"/>
      <c r="VFN351" s="182"/>
      <c r="VFO351" s="182"/>
      <c r="VFP351" s="182"/>
      <c r="VFQ351" s="182"/>
      <c r="VFR351" s="182"/>
      <c r="VFS351" s="182"/>
      <c r="VFT351" s="182"/>
      <c r="VFU351" s="182"/>
      <c r="VFV351" s="182"/>
      <c r="VFW351" s="182"/>
      <c r="VFX351" s="182"/>
      <c r="VFY351" s="182"/>
      <c r="VFZ351" s="182"/>
      <c r="VGA351" s="182"/>
      <c r="VGB351" s="182"/>
      <c r="VGC351" s="182"/>
      <c r="VGD351" s="182"/>
      <c r="VGE351" s="182"/>
      <c r="VGF351" s="182"/>
      <c r="VGG351" s="182"/>
      <c r="VGH351" s="182"/>
      <c r="VGI351" s="182"/>
      <c r="VGJ351" s="182"/>
      <c r="VGK351" s="182"/>
      <c r="VGL351" s="182"/>
      <c r="VGM351" s="182"/>
      <c r="VGN351" s="182"/>
      <c r="VGO351" s="182"/>
      <c r="VGP351" s="182"/>
      <c r="VGQ351" s="182"/>
      <c r="VGR351" s="182"/>
      <c r="VGS351" s="182"/>
      <c r="VGT351" s="182"/>
      <c r="VGU351" s="182"/>
      <c r="VGV351" s="182"/>
      <c r="VGW351" s="182"/>
      <c r="VGX351" s="182"/>
      <c r="VGY351" s="182"/>
      <c r="VGZ351" s="182"/>
      <c r="VHA351" s="182"/>
      <c r="VHB351" s="182"/>
      <c r="VHC351" s="182"/>
      <c r="VHD351" s="182"/>
      <c r="VHE351" s="182"/>
      <c r="VHF351" s="182"/>
      <c r="VHG351" s="182"/>
      <c r="VHH351" s="182"/>
      <c r="VHI351" s="182"/>
      <c r="VHJ351" s="182"/>
      <c r="VHK351" s="182"/>
      <c r="VHL351" s="182"/>
      <c r="VHM351" s="182"/>
      <c r="VHN351" s="182"/>
      <c r="VHO351" s="182"/>
      <c r="VHP351" s="182"/>
      <c r="VHQ351" s="182"/>
      <c r="VHR351" s="182"/>
      <c r="VHS351" s="182"/>
      <c r="VHT351" s="182"/>
      <c r="VHU351" s="182"/>
      <c r="VHV351" s="182"/>
      <c r="VHW351" s="182"/>
      <c r="VHX351" s="182"/>
      <c r="VHY351" s="182"/>
      <c r="VHZ351" s="182"/>
      <c r="VIA351" s="182"/>
      <c r="VIB351" s="182"/>
      <c r="VIC351" s="182"/>
      <c r="VID351" s="182"/>
      <c r="VIE351" s="182"/>
      <c r="VIF351" s="182"/>
      <c r="VIG351" s="182"/>
      <c r="VIH351" s="182"/>
      <c r="VII351" s="182"/>
      <c r="VIJ351" s="182"/>
      <c r="VIK351" s="182"/>
      <c r="VIL351" s="182"/>
      <c r="VIM351" s="182"/>
      <c r="VIN351" s="182"/>
      <c r="VIO351" s="182"/>
      <c r="VIP351" s="182"/>
      <c r="VIQ351" s="182"/>
      <c r="VIR351" s="182"/>
      <c r="VIS351" s="182"/>
      <c r="VIT351" s="182"/>
      <c r="VIU351" s="182"/>
      <c r="VIV351" s="182"/>
      <c r="VIW351" s="182"/>
      <c r="VIX351" s="182"/>
      <c r="VIY351" s="182"/>
      <c r="VIZ351" s="182"/>
      <c r="VJA351" s="182"/>
      <c r="VJB351" s="182"/>
      <c r="VJC351" s="182"/>
      <c r="VJD351" s="182"/>
      <c r="VJE351" s="182"/>
      <c r="VJF351" s="182"/>
      <c r="VJG351" s="182"/>
      <c r="VJH351" s="182"/>
      <c r="VJI351" s="182"/>
      <c r="VJJ351" s="182"/>
      <c r="VJK351" s="182"/>
      <c r="VJL351" s="182"/>
      <c r="VJM351" s="182"/>
      <c r="VJN351" s="182"/>
      <c r="VJO351" s="182"/>
      <c r="VJP351" s="182"/>
      <c r="VJQ351" s="182"/>
      <c r="VJR351" s="182"/>
      <c r="VJS351" s="182"/>
      <c r="VJT351" s="182"/>
      <c r="VJU351" s="182"/>
      <c r="VJV351" s="182"/>
      <c r="VJW351" s="182"/>
      <c r="VJX351" s="182"/>
      <c r="VJY351" s="182"/>
      <c r="VJZ351" s="182"/>
      <c r="VKA351" s="182"/>
      <c r="VKB351" s="182"/>
      <c r="VKC351" s="182"/>
      <c r="VKD351" s="182"/>
      <c r="VKE351" s="182"/>
      <c r="VKF351" s="182"/>
      <c r="VKG351" s="182"/>
      <c r="VKH351" s="182"/>
      <c r="VKI351" s="182"/>
      <c r="VKJ351" s="182"/>
      <c r="VKK351" s="182"/>
      <c r="VKL351" s="182"/>
      <c r="VKM351" s="182"/>
      <c r="VKN351" s="182"/>
      <c r="VKO351" s="182"/>
      <c r="VKP351" s="182"/>
      <c r="VKQ351" s="182"/>
      <c r="VKR351" s="182"/>
      <c r="VKS351" s="182"/>
      <c r="VKT351" s="182"/>
      <c r="VKU351" s="182"/>
      <c r="VKV351" s="182"/>
      <c r="VKW351" s="182"/>
      <c r="VKX351" s="182"/>
      <c r="VKY351" s="182"/>
      <c r="VKZ351" s="182"/>
      <c r="VLA351" s="182"/>
      <c r="VLB351" s="182"/>
      <c r="VLC351" s="182"/>
      <c r="VLD351" s="182"/>
      <c r="VLE351" s="182"/>
      <c r="VLF351" s="182"/>
      <c r="VLG351" s="182"/>
      <c r="VLH351" s="182"/>
      <c r="VLI351" s="182"/>
      <c r="VLJ351" s="182"/>
      <c r="VLK351" s="182"/>
      <c r="VLL351" s="182"/>
      <c r="VLM351" s="182"/>
      <c r="VLN351" s="182"/>
      <c r="VLO351" s="182"/>
      <c r="VLP351" s="182"/>
      <c r="VLQ351" s="182"/>
      <c r="VLR351" s="182"/>
      <c r="VLS351" s="182"/>
      <c r="VLT351" s="182"/>
      <c r="VLU351" s="182"/>
      <c r="VLV351" s="182"/>
      <c r="VLW351" s="182"/>
      <c r="VLX351" s="182"/>
      <c r="VLY351" s="182"/>
      <c r="VLZ351" s="182"/>
      <c r="VMA351" s="182"/>
      <c r="VMB351" s="182"/>
      <c r="VMC351" s="182"/>
      <c r="VMD351" s="182"/>
      <c r="VME351" s="182"/>
      <c r="VMF351" s="182"/>
      <c r="VMG351" s="182"/>
      <c r="VMH351" s="182"/>
      <c r="VMI351" s="182"/>
      <c r="VMJ351" s="182"/>
      <c r="VMK351" s="182"/>
      <c r="VML351" s="182"/>
      <c r="VMM351" s="182"/>
      <c r="VMN351" s="182"/>
      <c r="VMO351" s="182"/>
      <c r="VMP351" s="182"/>
      <c r="VMQ351" s="182"/>
      <c r="VMR351" s="182"/>
      <c r="VMS351" s="182"/>
      <c r="VMT351" s="182"/>
      <c r="VMU351" s="182"/>
      <c r="VMV351" s="182"/>
      <c r="VMW351" s="182"/>
      <c r="VMX351" s="182"/>
      <c r="VMY351" s="182"/>
      <c r="VMZ351" s="182"/>
      <c r="VNA351" s="182"/>
      <c r="VNB351" s="182"/>
      <c r="VNC351" s="182"/>
      <c r="VND351" s="182"/>
      <c r="VNE351" s="182"/>
      <c r="VNF351" s="182"/>
      <c r="VNG351" s="182"/>
      <c r="VNH351" s="182"/>
      <c r="VNI351" s="182"/>
      <c r="VNJ351" s="182"/>
      <c r="VNK351" s="182"/>
      <c r="VNL351" s="182"/>
      <c r="VNM351" s="182"/>
      <c r="VNN351" s="182"/>
      <c r="VNO351" s="182"/>
      <c r="VNP351" s="182"/>
      <c r="VNQ351" s="182"/>
      <c r="VNR351" s="182"/>
      <c r="VNS351" s="182"/>
      <c r="VNT351" s="182"/>
      <c r="VNU351" s="182"/>
      <c r="VNV351" s="182"/>
      <c r="VNW351" s="182"/>
      <c r="VNX351" s="182"/>
      <c r="VNY351" s="182"/>
      <c r="VNZ351" s="182"/>
      <c r="VOA351" s="182"/>
      <c r="VOB351" s="182"/>
      <c r="VOC351" s="182"/>
      <c r="VOD351" s="182"/>
      <c r="VOE351" s="182"/>
      <c r="VOF351" s="182"/>
      <c r="VOG351" s="182"/>
      <c r="VOH351" s="182"/>
      <c r="VOI351" s="182"/>
      <c r="VOJ351" s="182"/>
      <c r="VOK351" s="182"/>
      <c r="VOL351" s="182"/>
      <c r="VOM351" s="182"/>
      <c r="VON351" s="182"/>
      <c r="VOO351" s="182"/>
      <c r="VOP351" s="182"/>
      <c r="VOQ351" s="182"/>
      <c r="VOR351" s="182"/>
      <c r="VOS351" s="182"/>
      <c r="VOT351" s="182"/>
      <c r="VOU351" s="182"/>
      <c r="VOV351" s="182"/>
      <c r="VOW351" s="182"/>
      <c r="VOX351" s="182"/>
      <c r="VOY351" s="182"/>
      <c r="VOZ351" s="182"/>
      <c r="VPA351" s="182"/>
      <c r="VPB351" s="182"/>
      <c r="VPC351" s="182"/>
      <c r="VPD351" s="182"/>
      <c r="VPE351" s="182"/>
      <c r="VPF351" s="182"/>
      <c r="VPG351" s="182"/>
      <c r="VPH351" s="182"/>
      <c r="VPI351" s="182"/>
      <c r="VPJ351" s="182"/>
      <c r="VPK351" s="182"/>
      <c r="VPL351" s="182"/>
      <c r="VPM351" s="182"/>
      <c r="VPN351" s="182"/>
      <c r="VPO351" s="182"/>
      <c r="VPP351" s="182"/>
      <c r="VPQ351" s="182"/>
      <c r="VPR351" s="182"/>
      <c r="VPS351" s="182"/>
      <c r="VPT351" s="182"/>
      <c r="VPU351" s="182"/>
      <c r="VPV351" s="182"/>
      <c r="VPW351" s="182"/>
      <c r="VPX351" s="182"/>
      <c r="VPY351" s="182"/>
      <c r="VPZ351" s="182"/>
      <c r="VQA351" s="182"/>
      <c r="VQB351" s="182"/>
      <c r="VQC351" s="182"/>
      <c r="VQD351" s="182"/>
      <c r="VQE351" s="182"/>
      <c r="VQF351" s="182"/>
      <c r="VQG351" s="182"/>
      <c r="VQH351" s="182"/>
      <c r="VQI351" s="182"/>
      <c r="VQJ351" s="182"/>
      <c r="VQK351" s="182"/>
      <c r="VQL351" s="182"/>
      <c r="VQM351" s="182"/>
      <c r="VQN351" s="182"/>
      <c r="VQO351" s="182"/>
      <c r="VQP351" s="182"/>
      <c r="VQQ351" s="182"/>
      <c r="VQR351" s="182"/>
      <c r="VQS351" s="182"/>
      <c r="VQT351" s="182"/>
      <c r="VQU351" s="182"/>
      <c r="VQV351" s="182"/>
      <c r="VQW351" s="182"/>
      <c r="VQX351" s="182"/>
      <c r="VQY351" s="182"/>
      <c r="VQZ351" s="182"/>
      <c r="VRA351" s="182"/>
      <c r="VRB351" s="182"/>
      <c r="VRC351" s="182"/>
      <c r="VRD351" s="182"/>
      <c r="VRE351" s="182"/>
      <c r="VRF351" s="182"/>
      <c r="VRG351" s="182"/>
      <c r="VRH351" s="182"/>
      <c r="VRI351" s="182"/>
      <c r="VRJ351" s="182"/>
      <c r="VRK351" s="182"/>
      <c r="VRL351" s="182"/>
      <c r="VRM351" s="182"/>
      <c r="VRN351" s="182"/>
      <c r="VRO351" s="182"/>
      <c r="VRP351" s="182"/>
      <c r="VRQ351" s="182"/>
      <c r="VRR351" s="182"/>
      <c r="VRS351" s="182"/>
      <c r="VRT351" s="182"/>
      <c r="VRU351" s="182"/>
      <c r="VRV351" s="182"/>
      <c r="VRW351" s="182"/>
      <c r="VRX351" s="182"/>
      <c r="VRY351" s="182"/>
      <c r="VRZ351" s="182"/>
      <c r="VSA351" s="182"/>
      <c r="VSB351" s="182"/>
      <c r="VSC351" s="182"/>
      <c r="VSD351" s="182"/>
      <c r="VSE351" s="182"/>
      <c r="VSF351" s="182"/>
      <c r="VSG351" s="182"/>
      <c r="VSH351" s="182"/>
      <c r="VSI351" s="182"/>
      <c r="VSJ351" s="182"/>
      <c r="VSK351" s="182"/>
      <c r="VSL351" s="182"/>
      <c r="VSM351" s="182"/>
      <c r="VSN351" s="182"/>
      <c r="VSO351" s="182"/>
      <c r="VSP351" s="182"/>
      <c r="VSQ351" s="182"/>
      <c r="VSR351" s="182"/>
      <c r="VSS351" s="182"/>
      <c r="VST351" s="182"/>
      <c r="VSU351" s="182"/>
      <c r="VSV351" s="182"/>
      <c r="VSW351" s="182"/>
      <c r="VSX351" s="182"/>
      <c r="VSY351" s="182"/>
      <c r="VSZ351" s="182"/>
      <c r="VTA351" s="182"/>
      <c r="VTB351" s="182"/>
      <c r="VTC351" s="182"/>
      <c r="VTD351" s="182"/>
      <c r="VTE351" s="182"/>
      <c r="VTF351" s="182"/>
      <c r="VTG351" s="182"/>
      <c r="VTH351" s="182"/>
      <c r="VTI351" s="182"/>
      <c r="VTJ351" s="182"/>
      <c r="VTK351" s="182"/>
      <c r="VTL351" s="182"/>
      <c r="VTM351" s="182"/>
      <c r="VTN351" s="182"/>
      <c r="VTO351" s="182"/>
      <c r="VTP351" s="182"/>
      <c r="VTQ351" s="182"/>
      <c r="VTR351" s="182"/>
      <c r="VTS351" s="182"/>
      <c r="VTT351" s="182"/>
      <c r="VTU351" s="182"/>
      <c r="VTV351" s="182"/>
      <c r="VTW351" s="182"/>
      <c r="VTX351" s="182"/>
      <c r="VTY351" s="182"/>
      <c r="VTZ351" s="182"/>
      <c r="VUA351" s="182"/>
      <c r="VUB351" s="182"/>
      <c r="VUC351" s="182"/>
      <c r="VUD351" s="182"/>
      <c r="VUE351" s="182"/>
      <c r="VUF351" s="182"/>
      <c r="VUG351" s="182"/>
      <c r="VUH351" s="182"/>
      <c r="VUI351" s="182"/>
      <c r="VUJ351" s="182"/>
      <c r="VUK351" s="182"/>
      <c r="VUL351" s="182"/>
      <c r="VUM351" s="182"/>
      <c r="VUN351" s="182"/>
      <c r="VUO351" s="182"/>
      <c r="VUP351" s="182"/>
      <c r="VUQ351" s="182"/>
      <c r="VUR351" s="182"/>
      <c r="VUS351" s="182"/>
      <c r="VUT351" s="182"/>
      <c r="VUU351" s="182"/>
      <c r="VUV351" s="182"/>
      <c r="VUW351" s="182"/>
      <c r="VUX351" s="182"/>
      <c r="VUY351" s="182"/>
      <c r="VUZ351" s="182"/>
      <c r="VVA351" s="182"/>
      <c r="VVB351" s="182"/>
      <c r="VVC351" s="182"/>
      <c r="VVD351" s="182"/>
      <c r="VVE351" s="182"/>
      <c r="VVF351" s="182"/>
      <c r="VVG351" s="182"/>
      <c r="VVH351" s="182"/>
      <c r="VVI351" s="182"/>
      <c r="VVJ351" s="182"/>
      <c r="VVK351" s="182"/>
      <c r="VVL351" s="182"/>
      <c r="VVM351" s="182"/>
      <c r="VVN351" s="182"/>
      <c r="VVO351" s="182"/>
      <c r="VVP351" s="182"/>
      <c r="VVQ351" s="182"/>
      <c r="VVR351" s="182"/>
      <c r="VVS351" s="182"/>
      <c r="VVT351" s="182"/>
      <c r="VVU351" s="182"/>
      <c r="VVV351" s="182"/>
      <c r="VVW351" s="182"/>
      <c r="VVX351" s="182"/>
      <c r="VVY351" s="182"/>
      <c r="VVZ351" s="182"/>
      <c r="VWA351" s="182"/>
      <c r="VWB351" s="182"/>
      <c r="VWC351" s="182"/>
      <c r="VWD351" s="182"/>
      <c r="VWE351" s="182"/>
      <c r="VWF351" s="182"/>
      <c r="VWG351" s="182"/>
      <c r="VWH351" s="182"/>
      <c r="VWI351" s="182"/>
      <c r="VWJ351" s="182"/>
      <c r="VWK351" s="182"/>
      <c r="VWL351" s="182"/>
      <c r="VWM351" s="182"/>
      <c r="VWN351" s="182"/>
      <c r="VWO351" s="182"/>
      <c r="VWP351" s="182"/>
      <c r="VWQ351" s="182"/>
      <c r="VWR351" s="182"/>
      <c r="VWS351" s="182"/>
      <c r="VWT351" s="182"/>
      <c r="VWU351" s="182"/>
      <c r="VWV351" s="182"/>
      <c r="VWW351" s="182"/>
      <c r="VWX351" s="182"/>
      <c r="VWY351" s="182"/>
      <c r="VWZ351" s="182"/>
      <c r="VXA351" s="182"/>
      <c r="VXB351" s="182"/>
      <c r="VXC351" s="182"/>
      <c r="VXD351" s="182"/>
      <c r="VXE351" s="182"/>
      <c r="VXF351" s="182"/>
      <c r="VXG351" s="182"/>
      <c r="VXH351" s="182"/>
      <c r="VXI351" s="182"/>
      <c r="VXJ351" s="182"/>
      <c r="VXK351" s="182"/>
      <c r="VXL351" s="182"/>
      <c r="VXM351" s="182"/>
      <c r="VXN351" s="182"/>
      <c r="VXO351" s="182"/>
      <c r="VXP351" s="182"/>
      <c r="VXQ351" s="182"/>
      <c r="VXR351" s="182"/>
      <c r="VXS351" s="182"/>
      <c r="VXT351" s="182"/>
      <c r="VXU351" s="182"/>
      <c r="VXV351" s="182"/>
      <c r="VXW351" s="182"/>
      <c r="VXX351" s="182"/>
      <c r="VXY351" s="182"/>
      <c r="VXZ351" s="182"/>
      <c r="VYA351" s="182"/>
      <c r="VYB351" s="182"/>
      <c r="VYC351" s="182"/>
      <c r="VYD351" s="182"/>
      <c r="VYE351" s="182"/>
      <c r="VYF351" s="182"/>
      <c r="VYG351" s="182"/>
      <c r="VYH351" s="182"/>
      <c r="VYI351" s="182"/>
      <c r="VYJ351" s="182"/>
      <c r="VYK351" s="182"/>
      <c r="VYL351" s="182"/>
      <c r="VYM351" s="182"/>
      <c r="VYN351" s="182"/>
      <c r="VYO351" s="182"/>
      <c r="VYP351" s="182"/>
      <c r="VYQ351" s="182"/>
      <c r="VYR351" s="182"/>
      <c r="VYS351" s="182"/>
      <c r="VYT351" s="182"/>
      <c r="VYU351" s="182"/>
      <c r="VYV351" s="182"/>
      <c r="VYW351" s="182"/>
      <c r="VYX351" s="182"/>
      <c r="VYY351" s="182"/>
      <c r="VYZ351" s="182"/>
      <c r="VZA351" s="182"/>
      <c r="VZB351" s="182"/>
      <c r="VZC351" s="182"/>
      <c r="VZD351" s="182"/>
      <c r="VZE351" s="182"/>
      <c r="VZF351" s="182"/>
      <c r="VZG351" s="182"/>
      <c r="VZH351" s="182"/>
      <c r="VZI351" s="182"/>
      <c r="VZJ351" s="182"/>
      <c r="VZK351" s="182"/>
      <c r="VZL351" s="182"/>
      <c r="VZM351" s="182"/>
      <c r="VZN351" s="182"/>
      <c r="VZO351" s="182"/>
      <c r="VZP351" s="182"/>
      <c r="VZQ351" s="182"/>
      <c r="VZR351" s="182"/>
      <c r="VZS351" s="182"/>
      <c r="VZT351" s="182"/>
      <c r="VZU351" s="182"/>
      <c r="VZV351" s="182"/>
      <c r="VZW351" s="182"/>
      <c r="VZX351" s="182"/>
      <c r="VZY351" s="182"/>
      <c r="VZZ351" s="182"/>
      <c r="WAA351" s="182"/>
      <c r="WAB351" s="182"/>
      <c r="WAC351" s="182"/>
      <c r="WAD351" s="182"/>
      <c r="WAE351" s="182"/>
      <c r="WAF351" s="182"/>
      <c r="WAG351" s="182"/>
      <c r="WAH351" s="182"/>
      <c r="WAI351" s="182"/>
      <c r="WAJ351" s="182"/>
      <c r="WAK351" s="182"/>
      <c r="WAL351" s="182"/>
      <c r="WAM351" s="182"/>
      <c r="WAN351" s="182"/>
      <c r="WAO351" s="182"/>
      <c r="WAP351" s="182"/>
      <c r="WAQ351" s="182"/>
      <c r="WAR351" s="182"/>
      <c r="WAS351" s="182"/>
      <c r="WAT351" s="182"/>
      <c r="WAU351" s="182"/>
      <c r="WAV351" s="182"/>
      <c r="WAW351" s="182"/>
      <c r="WAX351" s="182"/>
      <c r="WAY351" s="182"/>
      <c r="WAZ351" s="182"/>
      <c r="WBA351" s="182"/>
      <c r="WBB351" s="182"/>
      <c r="WBC351" s="182"/>
      <c r="WBD351" s="182"/>
      <c r="WBE351" s="182"/>
      <c r="WBF351" s="182"/>
      <c r="WBG351" s="182"/>
      <c r="WBH351" s="182"/>
      <c r="WBI351" s="182"/>
      <c r="WBJ351" s="182"/>
      <c r="WBK351" s="182"/>
      <c r="WBL351" s="182"/>
      <c r="WBM351" s="182"/>
      <c r="WBN351" s="182"/>
      <c r="WBO351" s="182"/>
      <c r="WBP351" s="182"/>
      <c r="WBQ351" s="182"/>
      <c r="WBR351" s="182"/>
      <c r="WBS351" s="182"/>
      <c r="WBT351" s="182"/>
      <c r="WBU351" s="182"/>
      <c r="WBV351" s="182"/>
      <c r="WBW351" s="182"/>
      <c r="WBX351" s="182"/>
      <c r="WBY351" s="182"/>
      <c r="WBZ351" s="182"/>
      <c r="WCA351" s="182"/>
      <c r="WCB351" s="182"/>
      <c r="WCC351" s="182"/>
      <c r="WCD351" s="182"/>
      <c r="WCE351" s="182"/>
      <c r="WCF351" s="182"/>
      <c r="WCG351" s="182"/>
      <c r="WCH351" s="182"/>
      <c r="WCI351" s="182"/>
      <c r="WCJ351" s="182"/>
      <c r="WCK351" s="182"/>
      <c r="WCL351" s="182"/>
      <c r="WCM351" s="182"/>
      <c r="WCN351" s="182"/>
      <c r="WCO351" s="182"/>
      <c r="WCP351" s="182"/>
      <c r="WCQ351" s="182"/>
      <c r="WCR351" s="182"/>
      <c r="WCS351" s="182"/>
      <c r="WCT351" s="182"/>
      <c r="WCU351" s="182"/>
      <c r="WCV351" s="182"/>
      <c r="WCW351" s="182"/>
      <c r="WCX351" s="182"/>
      <c r="WCY351" s="182"/>
      <c r="WCZ351" s="182"/>
      <c r="WDA351" s="182"/>
      <c r="WDB351" s="182"/>
      <c r="WDC351" s="182"/>
      <c r="WDD351" s="182"/>
      <c r="WDE351" s="182"/>
      <c r="WDF351" s="182"/>
      <c r="WDG351" s="182"/>
      <c r="WDH351" s="182"/>
      <c r="WDI351" s="182"/>
      <c r="WDJ351" s="182"/>
      <c r="WDK351" s="182"/>
      <c r="WDL351" s="182"/>
      <c r="WDM351" s="182"/>
      <c r="WDN351" s="182"/>
      <c r="WDO351" s="182"/>
      <c r="WDP351" s="182"/>
      <c r="WDQ351" s="182"/>
      <c r="WDR351" s="182"/>
      <c r="WDS351" s="182"/>
      <c r="WDT351" s="182"/>
      <c r="WDU351" s="182"/>
      <c r="WDV351" s="182"/>
      <c r="WDW351" s="182"/>
      <c r="WDX351" s="182"/>
      <c r="WDY351" s="182"/>
      <c r="WDZ351" s="182"/>
      <c r="WEA351" s="182"/>
      <c r="WEB351" s="182"/>
      <c r="WEC351" s="182"/>
      <c r="WED351" s="182"/>
      <c r="WEE351" s="182"/>
      <c r="WEF351" s="182"/>
      <c r="WEG351" s="182"/>
      <c r="WEH351" s="182"/>
      <c r="WEI351" s="182"/>
      <c r="WEJ351" s="182"/>
      <c r="WEK351" s="182"/>
      <c r="WEL351" s="182"/>
      <c r="WEM351" s="182"/>
      <c r="WEN351" s="182"/>
      <c r="WEO351" s="182"/>
      <c r="WEP351" s="182"/>
      <c r="WEQ351" s="182"/>
      <c r="WER351" s="182"/>
      <c r="WES351" s="182"/>
      <c r="WET351" s="182"/>
      <c r="WEU351" s="182"/>
      <c r="WEV351" s="182"/>
      <c r="WEW351" s="182"/>
      <c r="WEX351" s="182"/>
      <c r="WEY351" s="182"/>
      <c r="WEZ351" s="182"/>
      <c r="WFA351" s="182"/>
      <c r="WFB351" s="182"/>
      <c r="WFC351" s="182"/>
      <c r="WFD351" s="182"/>
      <c r="WFE351" s="182"/>
      <c r="WFF351" s="182"/>
      <c r="WFG351" s="182"/>
      <c r="WFH351" s="182"/>
      <c r="WFI351" s="182"/>
      <c r="WFJ351" s="182"/>
      <c r="WFK351" s="182"/>
      <c r="WFL351" s="182"/>
      <c r="WFM351" s="182"/>
      <c r="WFN351" s="182"/>
      <c r="WFO351" s="182"/>
      <c r="WFP351" s="182"/>
      <c r="WFQ351" s="182"/>
      <c r="WFR351" s="182"/>
      <c r="WFS351" s="182"/>
      <c r="WFT351" s="182"/>
      <c r="WFU351" s="182"/>
      <c r="WFV351" s="182"/>
      <c r="WFW351" s="182"/>
      <c r="WFX351" s="182"/>
      <c r="WFY351" s="182"/>
      <c r="WFZ351" s="182"/>
      <c r="WGA351" s="182"/>
      <c r="WGB351" s="182"/>
      <c r="WGC351" s="182"/>
      <c r="WGD351" s="182"/>
      <c r="WGE351" s="182"/>
      <c r="WGF351" s="182"/>
      <c r="WGG351" s="182"/>
      <c r="WGH351" s="182"/>
      <c r="WGI351" s="182"/>
      <c r="WGJ351" s="182"/>
      <c r="WGK351" s="182"/>
      <c r="WGL351" s="182"/>
      <c r="WGM351" s="182"/>
      <c r="WGN351" s="182"/>
      <c r="WGO351" s="182"/>
      <c r="WGP351" s="182"/>
      <c r="WGQ351" s="182"/>
      <c r="WGR351" s="182"/>
      <c r="WGS351" s="182"/>
      <c r="WGT351" s="182"/>
      <c r="WGU351" s="182"/>
      <c r="WGV351" s="182"/>
      <c r="WGW351" s="182"/>
      <c r="WGX351" s="182"/>
      <c r="WGY351" s="182"/>
      <c r="WGZ351" s="182"/>
      <c r="WHA351" s="182"/>
      <c r="WHB351" s="182"/>
      <c r="WHC351" s="182"/>
      <c r="WHD351" s="182"/>
      <c r="WHE351" s="182"/>
      <c r="WHF351" s="182"/>
      <c r="WHG351" s="182"/>
      <c r="WHH351" s="182"/>
      <c r="WHI351" s="182"/>
      <c r="WHJ351" s="182"/>
      <c r="WHK351" s="182"/>
      <c r="WHL351" s="182"/>
      <c r="WHM351" s="182"/>
      <c r="WHN351" s="182"/>
      <c r="WHO351" s="182"/>
      <c r="WHP351" s="182"/>
      <c r="WHQ351" s="182"/>
      <c r="WHR351" s="182"/>
      <c r="WHS351" s="182"/>
      <c r="WHT351" s="182"/>
      <c r="WHU351" s="182"/>
      <c r="WHV351" s="182"/>
      <c r="WHW351" s="182"/>
      <c r="WHX351" s="182"/>
      <c r="WHY351" s="182"/>
      <c r="WHZ351" s="182"/>
      <c r="WIA351" s="182"/>
      <c r="WIB351" s="182"/>
      <c r="WIC351" s="182"/>
      <c r="WID351" s="182"/>
      <c r="WIE351" s="182"/>
      <c r="WIF351" s="182"/>
      <c r="WIG351" s="182"/>
      <c r="WIH351" s="182"/>
      <c r="WII351" s="182"/>
      <c r="WIJ351" s="182"/>
      <c r="WIK351" s="182"/>
      <c r="WIL351" s="182"/>
      <c r="WIM351" s="182"/>
      <c r="WIN351" s="182"/>
      <c r="WIO351" s="182"/>
      <c r="WIP351" s="182"/>
      <c r="WIQ351" s="182"/>
      <c r="WIR351" s="182"/>
      <c r="WIS351" s="182"/>
      <c r="WIT351" s="182"/>
      <c r="WIU351" s="182"/>
      <c r="WIV351" s="182"/>
      <c r="WIW351" s="182"/>
      <c r="WIX351" s="182"/>
      <c r="WIY351" s="182"/>
      <c r="WIZ351" s="182"/>
      <c r="WJA351" s="182"/>
      <c r="WJB351" s="182"/>
      <c r="WJC351" s="182"/>
      <c r="WJD351" s="182"/>
      <c r="WJE351" s="182"/>
      <c r="WJF351" s="182"/>
      <c r="WJG351" s="182"/>
      <c r="WJH351" s="182"/>
      <c r="WJI351" s="182"/>
      <c r="WJJ351" s="182"/>
      <c r="WJK351" s="182"/>
      <c r="WJL351" s="182"/>
      <c r="WJM351" s="182"/>
      <c r="WJN351" s="182"/>
      <c r="WJO351" s="182"/>
      <c r="WJP351" s="182"/>
      <c r="WJQ351" s="182"/>
      <c r="WJR351" s="182"/>
      <c r="WJS351" s="182"/>
      <c r="WJT351" s="182"/>
      <c r="WJU351" s="182"/>
      <c r="WJV351" s="182"/>
      <c r="WJW351" s="182"/>
      <c r="WJX351" s="182"/>
      <c r="WJY351" s="182"/>
      <c r="WJZ351" s="182"/>
      <c r="WKA351" s="182"/>
      <c r="WKB351" s="182"/>
      <c r="WKC351" s="182"/>
      <c r="WKD351" s="182"/>
      <c r="WKE351" s="182"/>
      <c r="WKF351" s="182"/>
      <c r="WKG351" s="182"/>
      <c r="WKH351" s="182"/>
      <c r="WKI351" s="182"/>
      <c r="WKJ351" s="182"/>
      <c r="WKK351" s="182"/>
      <c r="WKL351" s="182"/>
      <c r="WKM351" s="182"/>
      <c r="WKN351" s="182"/>
      <c r="WKO351" s="182"/>
      <c r="WKP351" s="182"/>
      <c r="WKQ351" s="182"/>
      <c r="WKR351" s="182"/>
      <c r="WKS351" s="182"/>
      <c r="WKT351" s="182"/>
      <c r="WKU351" s="182"/>
      <c r="WKV351" s="182"/>
      <c r="WKW351" s="182"/>
      <c r="WKX351" s="182"/>
      <c r="WKY351" s="182"/>
      <c r="WKZ351" s="182"/>
      <c r="WLA351" s="182"/>
      <c r="WLB351" s="182"/>
      <c r="WLC351" s="182"/>
      <c r="WLD351" s="182"/>
      <c r="WLE351" s="182"/>
      <c r="WLF351" s="182"/>
      <c r="WLG351" s="182"/>
      <c r="WLH351" s="182"/>
      <c r="WLI351" s="182"/>
      <c r="WLJ351" s="182"/>
      <c r="WLK351" s="182"/>
      <c r="WLL351" s="182"/>
      <c r="WLM351" s="182"/>
      <c r="WLN351" s="182"/>
      <c r="WLO351" s="182"/>
      <c r="WLP351" s="182"/>
      <c r="WLQ351" s="182"/>
      <c r="WLR351" s="182"/>
      <c r="WLS351" s="182"/>
      <c r="WLT351" s="182"/>
      <c r="WLU351" s="182"/>
      <c r="WLV351" s="182"/>
      <c r="WLW351" s="182"/>
      <c r="WLX351" s="182"/>
      <c r="WLY351" s="182"/>
      <c r="WLZ351" s="182"/>
      <c r="WMA351" s="182"/>
      <c r="WMB351" s="182"/>
      <c r="WMC351" s="182"/>
      <c r="WMD351" s="182"/>
      <c r="WME351" s="182"/>
      <c r="WMF351" s="182"/>
      <c r="WMG351" s="182"/>
      <c r="WMH351" s="182"/>
      <c r="WMI351" s="182"/>
      <c r="WMJ351" s="182"/>
      <c r="WMK351" s="182"/>
      <c r="WML351" s="182"/>
      <c r="WMM351" s="182"/>
      <c r="WMN351" s="182"/>
      <c r="WMO351" s="182"/>
      <c r="WMP351" s="182"/>
      <c r="WMQ351" s="182"/>
      <c r="WMR351" s="182"/>
      <c r="WMS351" s="182"/>
      <c r="WMT351" s="182"/>
      <c r="WMU351" s="182"/>
      <c r="WMV351" s="182"/>
      <c r="WMW351" s="182"/>
      <c r="WMX351" s="182"/>
      <c r="WMY351" s="182"/>
      <c r="WMZ351" s="182"/>
      <c r="WNA351" s="182"/>
      <c r="WNB351" s="182"/>
      <c r="WNC351" s="182"/>
      <c r="WND351" s="182"/>
      <c r="WNE351" s="182"/>
      <c r="WNF351" s="182"/>
      <c r="WNG351" s="182"/>
      <c r="WNH351" s="182"/>
      <c r="WNI351" s="182"/>
      <c r="WNJ351" s="182"/>
      <c r="WNK351" s="182"/>
      <c r="WNL351" s="182"/>
      <c r="WNM351" s="182"/>
      <c r="WNN351" s="182"/>
      <c r="WNO351" s="182"/>
      <c r="WNP351" s="182"/>
      <c r="WNQ351" s="182"/>
      <c r="WNR351" s="182"/>
      <c r="WNS351" s="182"/>
      <c r="WNT351" s="182"/>
      <c r="WNU351" s="182"/>
      <c r="WNV351" s="182"/>
      <c r="WNW351" s="182"/>
      <c r="WNX351" s="182"/>
      <c r="WNY351" s="182"/>
      <c r="WNZ351" s="182"/>
      <c r="WOA351" s="182"/>
      <c r="WOB351" s="182"/>
      <c r="WOC351" s="182"/>
      <c r="WOD351" s="182"/>
      <c r="WOE351" s="182"/>
      <c r="WOF351" s="182"/>
      <c r="WOG351" s="182"/>
      <c r="WOH351" s="182"/>
      <c r="WOI351" s="182"/>
      <c r="WOJ351" s="182"/>
      <c r="WOK351" s="182"/>
      <c r="WOL351" s="182"/>
      <c r="WOM351" s="182"/>
      <c r="WON351" s="182"/>
      <c r="WOO351" s="182"/>
      <c r="WOP351" s="182"/>
      <c r="WOQ351" s="182"/>
      <c r="WOR351" s="182"/>
      <c r="WOS351" s="182"/>
      <c r="WOT351" s="182"/>
      <c r="WOU351" s="182"/>
      <c r="WOV351" s="182"/>
      <c r="WOW351" s="182"/>
      <c r="WOX351" s="182"/>
      <c r="WOY351" s="182"/>
      <c r="WOZ351" s="182"/>
      <c r="WPA351" s="182"/>
      <c r="WPB351" s="182"/>
      <c r="WPC351" s="182"/>
      <c r="WPD351" s="182"/>
      <c r="WPE351" s="182"/>
      <c r="WPF351" s="182"/>
      <c r="WPG351" s="182"/>
      <c r="WPH351" s="182"/>
      <c r="WPI351" s="182"/>
      <c r="WPJ351" s="182"/>
      <c r="WPK351" s="182"/>
      <c r="WPL351" s="182"/>
      <c r="WPM351" s="182"/>
      <c r="WPN351" s="182"/>
      <c r="WPO351" s="182"/>
      <c r="WPP351" s="182"/>
      <c r="WPQ351" s="182"/>
      <c r="WPR351" s="182"/>
      <c r="WPS351" s="182"/>
      <c r="WPT351" s="182"/>
      <c r="WPU351" s="182"/>
      <c r="WPV351" s="182"/>
      <c r="WPW351" s="182"/>
      <c r="WPX351" s="182"/>
      <c r="WPY351" s="182"/>
      <c r="WPZ351" s="182"/>
      <c r="WQA351" s="182"/>
      <c r="WQB351" s="182"/>
      <c r="WQC351" s="182"/>
      <c r="WQD351" s="182"/>
      <c r="WQE351" s="182"/>
      <c r="WQF351" s="182"/>
      <c r="WQG351" s="182"/>
      <c r="WQH351" s="182"/>
      <c r="WQI351" s="182"/>
      <c r="WQJ351" s="182"/>
      <c r="WQK351" s="182"/>
      <c r="WQL351" s="182"/>
      <c r="WQM351" s="182"/>
      <c r="WQN351" s="182"/>
      <c r="WQO351" s="182"/>
      <c r="WQP351" s="182"/>
      <c r="WQQ351" s="182"/>
      <c r="WQR351" s="182"/>
      <c r="WQS351" s="182"/>
      <c r="WQT351" s="182"/>
      <c r="WQU351" s="182"/>
      <c r="WQV351" s="182"/>
      <c r="WQW351" s="182"/>
      <c r="WQX351" s="182"/>
      <c r="WQY351" s="182"/>
      <c r="WQZ351" s="182"/>
      <c r="WRA351" s="182"/>
      <c r="WRB351" s="182"/>
      <c r="WRC351" s="182"/>
      <c r="WRD351" s="182"/>
      <c r="WRE351" s="182"/>
      <c r="WRF351" s="182"/>
      <c r="WRG351" s="182"/>
      <c r="WRH351" s="182"/>
      <c r="WRI351" s="182"/>
      <c r="WRJ351" s="182"/>
      <c r="WRK351" s="182"/>
      <c r="WRL351" s="182"/>
      <c r="WRM351" s="182"/>
      <c r="WRN351" s="182"/>
      <c r="WRO351" s="182"/>
      <c r="WRP351" s="182"/>
      <c r="WRQ351" s="182"/>
      <c r="WRR351" s="182"/>
      <c r="WRS351" s="182"/>
      <c r="WRT351" s="182"/>
      <c r="WRU351" s="182"/>
      <c r="WRV351" s="182"/>
      <c r="WRW351" s="182"/>
      <c r="WRX351" s="182"/>
      <c r="WRY351" s="182"/>
      <c r="WRZ351" s="182"/>
      <c r="WSA351" s="182"/>
      <c r="WSB351" s="182"/>
      <c r="WSC351" s="182"/>
      <c r="WSD351" s="182"/>
      <c r="WSE351" s="182"/>
      <c r="WSF351" s="182"/>
      <c r="WSG351" s="182"/>
      <c r="WSH351" s="182"/>
      <c r="WSI351" s="182"/>
      <c r="WSJ351" s="182"/>
      <c r="WSK351" s="182"/>
      <c r="WSL351" s="182"/>
      <c r="WSM351" s="182"/>
      <c r="WSN351" s="182"/>
      <c r="WSO351" s="182"/>
      <c r="WSP351" s="182"/>
      <c r="WSQ351" s="182"/>
      <c r="WSR351" s="182"/>
      <c r="WSS351" s="182"/>
      <c r="WST351" s="182"/>
      <c r="WSU351" s="182"/>
      <c r="WSV351" s="182"/>
      <c r="WSW351" s="182"/>
      <c r="WSX351" s="182"/>
      <c r="WSY351" s="182"/>
      <c r="WSZ351" s="182"/>
      <c r="WTA351" s="182"/>
      <c r="WTB351" s="182"/>
      <c r="WTC351" s="182"/>
      <c r="WTD351" s="182"/>
      <c r="WTE351" s="182"/>
      <c r="WTF351" s="182"/>
      <c r="WTG351" s="182"/>
      <c r="WTH351" s="182"/>
      <c r="WTI351" s="182"/>
      <c r="WTJ351" s="182"/>
      <c r="WTK351" s="182"/>
      <c r="WTL351" s="182"/>
      <c r="WTM351" s="182"/>
      <c r="WTN351" s="182"/>
      <c r="WTO351" s="182"/>
      <c r="WTP351" s="182"/>
      <c r="WTQ351" s="182"/>
      <c r="WTR351" s="182"/>
      <c r="WTS351" s="182"/>
      <c r="WTT351" s="182"/>
      <c r="WTU351" s="182"/>
      <c r="WTV351" s="182"/>
      <c r="WTW351" s="182"/>
      <c r="WTX351" s="182"/>
      <c r="WTY351" s="182"/>
      <c r="WTZ351" s="182"/>
      <c r="WUA351" s="182"/>
      <c r="WUB351" s="182"/>
      <c r="WUC351" s="182"/>
      <c r="WUD351" s="182"/>
      <c r="WUE351" s="182"/>
      <c r="WUF351" s="182"/>
      <c r="WUG351" s="182"/>
      <c r="WUH351" s="182"/>
      <c r="WUI351" s="182"/>
      <c r="WUJ351" s="182"/>
      <c r="WUK351" s="182"/>
      <c r="WUL351" s="182"/>
      <c r="WUM351" s="182"/>
      <c r="WUN351" s="182"/>
      <c r="WUO351" s="182"/>
      <c r="WUP351" s="182"/>
      <c r="WUQ351" s="182"/>
      <c r="WUR351" s="182"/>
      <c r="WUS351" s="182"/>
      <c r="WUT351" s="182"/>
      <c r="WUU351" s="182"/>
      <c r="WUV351" s="182"/>
      <c r="WUW351" s="182"/>
      <c r="WUX351" s="182"/>
      <c r="WUY351" s="182"/>
      <c r="WUZ351" s="182"/>
      <c r="WVA351" s="182"/>
      <c r="WVB351" s="182"/>
      <c r="WVC351" s="182"/>
      <c r="WVD351" s="182"/>
      <c r="WVE351" s="182"/>
      <c r="WVF351" s="182"/>
      <c r="WVG351" s="182"/>
      <c r="WVH351" s="182"/>
      <c r="WVI351" s="182"/>
      <c r="WVJ351" s="182"/>
      <c r="WVK351" s="182"/>
      <c r="WVL351" s="182"/>
      <c r="WVM351" s="182"/>
      <c r="WVN351" s="182"/>
      <c r="WVO351" s="182"/>
      <c r="WVP351" s="182"/>
      <c r="WVQ351" s="182"/>
      <c r="WVR351" s="182"/>
      <c r="WVS351" s="182"/>
      <c r="WVT351" s="182"/>
      <c r="WVU351" s="182"/>
      <c r="WVV351" s="182"/>
      <c r="WVW351" s="182"/>
      <c r="WVX351" s="182"/>
      <c r="WVY351" s="182"/>
      <c r="WVZ351" s="182"/>
      <c r="WWA351" s="182"/>
      <c r="WWB351" s="182"/>
      <c r="WWC351" s="182"/>
      <c r="WWD351" s="182"/>
      <c r="WWE351" s="182"/>
      <c r="WWF351" s="182"/>
      <c r="WWG351" s="182"/>
      <c r="WWH351" s="182"/>
      <c r="WWI351" s="182"/>
      <c r="WWJ351" s="182"/>
      <c r="WWK351" s="182"/>
      <c r="WWL351" s="182"/>
      <c r="WWM351" s="182"/>
      <c r="WWN351" s="182"/>
      <c r="WWO351" s="182"/>
      <c r="WWP351" s="182"/>
      <c r="WWQ351" s="182"/>
      <c r="WWR351" s="182"/>
      <c r="WWS351" s="182"/>
      <c r="WWT351" s="182"/>
      <c r="WWU351" s="182"/>
      <c r="WWV351" s="182"/>
      <c r="WWW351" s="182"/>
      <c r="WWX351" s="182"/>
      <c r="WWY351" s="182"/>
      <c r="WWZ351" s="182"/>
      <c r="WXA351" s="182"/>
      <c r="WXB351" s="182"/>
      <c r="WXC351" s="182"/>
      <c r="WXD351" s="182"/>
      <c r="WXE351" s="182"/>
      <c r="WXF351" s="182"/>
      <c r="WXG351" s="182"/>
      <c r="WXH351" s="182"/>
      <c r="WXI351" s="182"/>
      <c r="WXJ351" s="182"/>
      <c r="WXK351" s="182"/>
      <c r="WXL351" s="182"/>
      <c r="WXM351" s="182"/>
      <c r="WXN351" s="182"/>
      <c r="WXO351" s="182"/>
      <c r="WXP351" s="182"/>
      <c r="WXQ351" s="182"/>
      <c r="WXR351" s="182"/>
      <c r="WXS351" s="182"/>
      <c r="WXT351" s="182"/>
      <c r="WXU351" s="182"/>
      <c r="WXV351" s="182"/>
      <c r="WXW351" s="182"/>
      <c r="WXX351" s="182"/>
      <c r="WXY351" s="182"/>
      <c r="WXZ351" s="182"/>
      <c r="WYA351" s="182"/>
      <c r="WYB351" s="182"/>
      <c r="WYC351" s="182"/>
      <c r="WYD351" s="182"/>
      <c r="WYE351" s="182"/>
      <c r="WYF351" s="182"/>
      <c r="WYG351" s="182"/>
      <c r="WYH351" s="182"/>
      <c r="WYI351" s="182"/>
      <c r="WYJ351" s="182"/>
      <c r="WYK351" s="182"/>
      <c r="WYL351" s="182"/>
      <c r="WYM351" s="182"/>
      <c r="WYN351" s="182"/>
      <c r="WYO351" s="182"/>
      <c r="WYP351" s="182"/>
      <c r="WYQ351" s="182"/>
      <c r="WYR351" s="182"/>
      <c r="WYS351" s="182"/>
      <c r="WYT351" s="182"/>
      <c r="WYU351" s="182"/>
      <c r="WYV351" s="182"/>
      <c r="WYW351" s="182"/>
    </row>
    <row r="352" spans="2:16221" s="183" customFormat="1" x14ac:dyDescent="0.25">
      <c r="B352" s="174"/>
      <c r="C352" s="174"/>
      <c r="D352" s="190"/>
      <c r="E352" s="190"/>
      <c r="F352" s="190"/>
      <c r="G352" s="190"/>
      <c r="H352" s="190"/>
      <c r="I352" s="190"/>
      <c r="J352" s="190"/>
      <c r="K352" s="190"/>
      <c r="L352" s="190"/>
      <c r="M352" s="190"/>
      <c r="N352" s="190"/>
      <c r="O352" s="190"/>
      <c r="P352" s="190"/>
      <c r="Q352" s="190"/>
      <c r="R352" s="190"/>
      <c r="S352" s="190"/>
      <c r="T352" s="182"/>
      <c r="U352" s="176"/>
      <c r="V352" s="176"/>
      <c r="W352" s="176"/>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c r="FS352" s="182"/>
      <c r="FT352" s="182"/>
      <c r="FU352" s="182"/>
      <c r="FV352" s="182"/>
      <c r="FW352" s="182"/>
      <c r="FX352" s="182"/>
      <c r="FY352" s="182"/>
      <c r="FZ352" s="182"/>
      <c r="GA352" s="182"/>
      <c r="GB352" s="182"/>
      <c r="GC352" s="182"/>
      <c r="GD352" s="182"/>
      <c r="GE352" s="182"/>
      <c r="GF352" s="182"/>
      <c r="GG352" s="182"/>
      <c r="GH352" s="182"/>
      <c r="GI352" s="182"/>
      <c r="GJ352" s="182"/>
      <c r="GK352" s="182"/>
      <c r="GL352" s="182"/>
      <c r="GM352" s="182"/>
      <c r="GN352" s="182"/>
      <c r="GO352" s="182"/>
      <c r="GP352" s="182"/>
      <c r="GQ352" s="182"/>
      <c r="GR352" s="182"/>
      <c r="GS352" s="182"/>
      <c r="GT352" s="182"/>
      <c r="GU352" s="182"/>
      <c r="GV352" s="182"/>
      <c r="GW352" s="182"/>
      <c r="GX352" s="182"/>
      <c r="GY352" s="182"/>
      <c r="GZ352" s="182"/>
      <c r="HA352" s="182"/>
      <c r="HB352" s="182"/>
      <c r="HC352" s="182"/>
      <c r="HD352" s="182"/>
      <c r="HE352" s="182"/>
      <c r="HF352" s="182"/>
      <c r="HG352" s="182"/>
      <c r="HH352" s="182"/>
      <c r="HI352" s="182"/>
      <c r="HJ352" s="182"/>
      <c r="HK352" s="182"/>
      <c r="HL352" s="182"/>
      <c r="HM352" s="182"/>
      <c r="HN352" s="182"/>
      <c r="HO352" s="182"/>
      <c r="HP352" s="182"/>
      <c r="HQ352" s="182"/>
      <c r="HR352" s="182"/>
      <c r="HS352" s="182"/>
      <c r="HT352" s="182"/>
      <c r="HU352" s="182"/>
      <c r="HV352" s="182"/>
      <c r="HW352" s="182"/>
      <c r="HX352" s="182"/>
      <c r="HY352" s="182"/>
      <c r="HZ352" s="182"/>
      <c r="IA352" s="182"/>
      <c r="IB352" s="182"/>
      <c r="IC352" s="182"/>
      <c r="ID352" s="182"/>
      <c r="IE352" s="182"/>
      <c r="IF352" s="182"/>
      <c r="IG352" s="182"/>
      <c r="IH352" s="182"/>
      <c r="II352" s="182"/>
      <c r="IJ352" s="182"/>
      <c r="IK352" s="182"/>
      <c r="IL352" s="182"/>
      <c r="IM352" s="182"/>
      <c r="IN352" s="182"/>
      <c r="IO352" s="182"/>
      <c r="IP352" s="182"/>
      <c r="IQ352" s="182"/>
      <c r="IR352" s="182"/>
      <c r="IS352" s="182"/>
      <c r="IT352" s="182"/>
      <c r="IU352" s="182"/>
      <c r="IV352" s="182"/>
      <c r="IW352" s="182"/>
      <c r="IX352" s="182"/>
      <c r="IY352" s="182"/>
      <c r="IZ352" s="182"/>
      <c r="JA352" s="182"/>
      <c r="JB352" s="182"/>
      <c r="JC352" s="182"/>
      <c r="JD352" s="182"/>
      <c r="JE352" s="182"/>
      <c r="JF352" s="182"/>
      <c r="JG352" s="182"/>
      <c r="JH352" s="182"/>
      <c r="JI352" s="182"/>
      <c r="JJ352" s="182"/>
      <c r="JK352" s="182"/>
      <c r="JL352" s="182"/>
      <c r="JM352" s="182"/>
      <c r="JN352" s="182"/>
      <c r="JO352" s="182"/>
      <c r="JP352" s="182"/>
      <c r="JQ352" s="182"/>
      <c r="JR352" s="182"/>
      <c r="JS352" s="182"/>
      <c r="JT352" s="182"/>
      <c r="JU352" s="182"/>
      <c r="JV352" s="182"/>
      <c r="JW352" s="182"/>
      <c r="JX352" s="182"/>
      <c r="JY352" s="182"/>
      <c r="JZ352" s="182"/>
      <c r="KA352" s="182"/>
      <c r="KB352" s="182"/>
      <c r="KC352" s="182"/>
      <c r="KD352" s="182"/>
      <c r="KE352" s="182"/>
      <c r="KF352" s="182"/>
      <c r="KG352" s="182"/>
      <c r="KH352" s="182"/>
      <c r="KI352" s="182"/>
      <c r="KJ352" s="182"/>
      <c r="KK352" s="182"/>
      <c r="KL352" s="182"/>
      <c r="KM352" s="182"/>
      <c r="KN352" s="182"/>
      <c r="KO352" s="182"/>
      <c r="KP352" s="182"/>
      <c r="KQ352" s="182"/>
      <c r="KR352" s="182"/>
      <c r="KS352" s="182"/>
      <c r="KT352" s="182"/>
      <c r="KU352" s="182"/>
      <c r="KV352" s="182"/>
      <c r="KW352" s="182"/>
      <c r="KX352" s="182"/>
      <c r="KY352" s="182"/>
      <c r="KZ352" s="182"/>
      <c r="LA352" s="182"/>
      <c r="LB352" s="182"/>
      <c r="LC352" s="182"/>
      <c r="LD352" s="182"/>
      <c r="LE352" s="182"/>
      <c r="LF352" s="182"/>
      <c r="LG352" s="182"/>
      <c r="LH352" s="182"/>
      <c r="LI352" s="182"/>
      <c r="LJ352" s="182"/>
      <c r="LK352" s="182"/>
      <c r="LL352" s="182"/>
      <c r="LM352" s="182"/>
      <c r="LN352" s="182"/>
      <c r="LO352" s="182"/>
      <c r="LP352" s="182"/>
      <c r="LQ352" s="182"/>
      <c r="LR352" s="182"/>
      <c r="LS352" s="182"/>
      <c r="LT352" s="182"/>
      <c r="LU352" s="182"/>
      <c r="LV352" s="182"/>
      <c r="LW352" s="182"/>
      <c r="LX352" s="182"/>
      <c r="LY352" s="182"/>
      <c r="LZ352" s="182"/>
      <c r="MA352" s="182"/>
      <c r="MB352" s="182"/>
      <c r="MC352" s="182"/>
      <c r="MD352" s="182"/>
      <c r="ME352" s="182"/>
      <c r="MF352" s="182"/>
      <c r="MG352" s="182"/>
      <c r="MH352" s="182"/>
      <c r="MI352" s="182"/>
      <c r="MJ352" s="182"/>
      <c r="MK352" s="182"/>
      <c r="ML352" s="182"/>
      <c r="MM352" s="182"/>
      <c r="MN352" s="182"/>
      <c r="MO352" s="182"/>
      <c r="MP352" s="182"/>
      <c r="MQ352" s="182"/>
      <c r="MR352" s="182"/>
      <c r="MS352" s="182"/>
      <c r="MT352" s="182"/>
      <c r="MU352" s="182"/>
      <c r="MV352" s="182"/>
      <c r="MW352" s="182"/>
      <c r="MX352" s="182"/>
      <c r="MY352" s="182"/>
      <c r="MZ352" s="182"/>
      <c r="NA352" s="182"/>
      <c r="NB352" s="182"/>
      <c r="NC352" s="182"/>
      <c r="ND352" s="182"/>
      <c r="NE352" s="182"/>
      <c r="NF352" s="182"/>
      <c r="NG352" s="182"/>
      <c r="NH352" s="182"/>
      <c r="NI352" s="182"/>
      <c r="NJ352" s="182"/>
      <c r="NK352" s="182"/>
      <c r="NL352" s="182"/>
      <c r="NM352" s="182"/>
      <c r="NN352" s="182"/>
      <c r="NO352" s="182"/>
      <c r="NP352" s="182"/>
      <c r="NQ352" s="182"/>
      <c r="NR352" s="182"/>
      <c r="NS352" s="182"/>
      <c r="NT352" s="182"/>
      <c r="NU352" s="182"/>
      <c r="NV352" s="182"/>
      <c r="NW352" s="182"/>
      <c r="NX352" s="182"/>
      <c r="NY352" s="182"/>
      <c r="NZ352" s="182"/>
      <c r="OA352" s="182"/>
      <c r="OB352" s="182"/>
      <c r="OC352" s="182"/>
      <c r="OD352" s="182"/>
      <c r="OE352" s="182"/>
      <c r="OF352" s="182"/>
      <c r="OG352" s="182"/>
      <c r="OH352" s="182"/>
      <c r="OI352" s="182"/>
      <c r="OJ352" s="182"/>
      <c r="OK352" s="182"/>
      <c r="OL352" s="182"/>
      <c r="OM352" s="182"/>
      <c r="ON352" s="182"/>
      <c r="OO352" s="182"/>
      <c r="OP352" s="182"/>
      <c r="OQ352" s="182"/>
      <c r="OR352" s="182"/>
      <c r="OS352" s="182"/>
      <c r="OT352" s="182"/>
      <c r="OU352" s="182"/>
      <c r="OV352" s="182"/>
      <c r="OW352" s="182"/>
      <c r="OX352" s="182"/>
      <c r="OY352" s="182"/>
      <c r="OZ352" s="182"/>
      <c r="PA352" s="182"/>
      <c r="PB352" s="182"/>
      <c r="PC352" s="182"/>
      <c r="PD352" s="182"/>
      <c r="PE352" s="182"/>
      <c r="PF352" s="182"/>
      <c r="PG352" s="182"/>
      <c r="PH352" s="182"/>
      <c r="PI352" s="182"/>
      <c r="PJ352" s="182"/>
      <c r="PK352" s="182"/>
      <c r="PL352" s="182"/>
      <c r="PM352" s="182"/>
      <c r="PN352" s="182"/>
      <c r="PO352" s="182"/>
      <c r="PP352" s="182"/>
      <c r="PQ352" s="182"/>
      <c r="PR352" s="182"/>
      <c r="PS352" s="182"/>
      <c r="PT352" s="182"/>
      <c r="PU352" s="182"/>
      <c r="PV352" s="182"/>
      <c r="PW352" s="182"/>
      <c r="PX352" s="182"/>
      <c r="PY352" s="182"/>
      <c r="PZ352" s="182"/>
      <c r="QA352" s="182"/>
      <c r="QB352" s="182"/>
      <c r="QC352" s="182"/>
      <c r="QD352" s="182"/>
      <c r="QE352" s="182"/>
      <c r="QF352" s="182"/>
      <c r="QG352" s="182"/>
      <c r="QH352" s="182"/>
      <c r="QI352" s="182"/>
      <c r="QJ352" s="182"/>
      <c r="QK352" s="182"/>
      <c r="QL352" s="182"/>
      <c r="QM352" s="182"/>
      <c r="QN352" s="182"/>
      <c r="QO352" s="182"/>
      <c r="QP352" s="182"/>
      <c r="QQ352" s="182"/>
      <c r="QR352" s="182"/>
      <c r="QS352" s="182"/>
      <c r="QT352" s="182"/>
      <c r="QU352" s="182"/>
      <c r="QV352" s="182"/>
      <c r="QW352" s="182"/>
      <c r="QX352" s="182"/>
      <c r="QY352" s="182"/>
      <c r="QZ352" s="182"/>
      <c r="RA352" s="182"/>
      <c r="RB352" s="182"/>
      <c r="RC352" s="182"/>
      <c r="RD352" s="182"/>
      <c r="RE352" s="182"/>
      <c r="RF352" s="182"/>
      <c r="RG352" s="182"/>
      <c r="RH352" s="182"/>
      <c r="RI352" s="182"/>
      <c r="RJ352" s="182"/>
      <c r="RK352" s="182"/>
      <c r="RL352" s="182"/>
      <c r="RM352" s="182"/>
      <c r="RN352" s="182"/>
      <c r="RO352" s="182"/>
      <c r="RP352" s="182"/>
      <c r="RQ352" s="182"/>
      <c r="RR352" s="182"/>
      <c r="RS352" s="182"/>
      <c r="RT352" s="182"/>
      <c r="RU352" s="182"/>
      <c r="RV352" s="182"/>
      <c r="RW352" s="182"/>
      <c r="RX352" s="182"/>
      <c r="RY352" s="182"/>
      <c r="RZ352" s="182"/>
      <c r="SA352" s="182"/>
      <c r="SB352" s="182"/>
      <c r="SC352" s="182"/>
      <c r="SD352" s="182"/>
      <c r="SE352" s="182"/>
      <c r="SF352" s="182"/>
      <c r="SG352" s="182"/>
      <c r="SH352" s="182"/>
      <c r="SI352" s="182"/>
      <c r="SJ352" s="182"/>
      <c r="SK352" s="182"/>
      <c r="SL352" s="182"/>
      <c r="SM352" s="182"/>
      <c r="SN352" s="182"/>
      <c r="SO352" s="182"/>
      <c r="SP352" s="182"/>
      <c r="SQ352" s="182"/>
      <c r="SR352" s="182"/>
      <c r="SS352" s="182"/>
      <c r="ST352" s="182"/>
      <c r="SU352" s="182"/>
      <c r="SV352" s="182"/>
      <c r="SW352" s="182"/>
      <c r="SX352" s="182"/>
      <c r="SY352" s="182"/>
      <c r="SZ352" s="182"/>
      <c r="TA352" s="182"/>
      <c r="TB352" s="182"/>
      <c r="TC352" s="182"/>
      <c r="TD352" s="182"/>
      <c r="TE352" s="182"/>
      <c r="TF352" s="182"/>
      <c r="TG352" s="182"/>
      <c r="TH352" s="182"/>
      <c r="TI352" s="182"/>
      <c r="TJ352" s="182"/>
      <c r="TK352" s="182"/>
      <c r="TL352" s="182"/>
      <c r="TM352" s="182"/>
      <c r="TN352" s="182"/>
      <c r="TO352" s="182"/>
      <c r="TP352" s="182"/>
      <c r="TQ352" s="182"/>
      <c r="TR352" s="182"/>
      <c r="TS352" s="182"/>
      <c r="TT352" s="182"/>
      <c r="TU352" s="182"/>
      <c r="TV352" s="182"/>
      <c r="TW352" s="182"/>
      <c r="TX352" s="182"/>
      <c r="TY352" s="182"/>
      <c r="TZ352" s="182"/>
      <c r="UA352" s="182"/>
      <c r="UB352" s="182"/>
      <c r="UC352" s="182"/>
      <c r="UD352" s="182"/>
      <c r="UE352" s="182"/>
      <c r="UF352" s="182"/>
      <c r="UG352" s="182"/>
      <c r="UH352" s="182"/>
      <c r="UI352" s="182"/>
      <c r="UJ352" s="182"/>
      <c r="UK352" s="182"/>
      <c r="UL352" s="182"/>
      <c r="UM352" s="182"/>
      <c r="UN352" s="182"/>
      <c r="UO352" s="182"/>
      <c r="UP352" s="182"/>
      <c r="UQ352" s="182"/>
      <c r="UR352" s="182"/>
      <c r="US352" s="182"/>
      <c r="UT352" s="182"/>
      <c r="UU352" s="182"/>
      <c r="UV352" s="182"/>
      <c r="UW352" s="182"/>
      <c r="UX352" s="182"/>
      <c r="UY352" s="182"/>
      <c r="UZ352" s="182"/>
      <c r="VA352" s="182"/>
      <c r="VB352" s="182"/>
      <c r="VC352" s="182"/>
      <c r="VD352" s="182"/>
      <c r="VE352" s="182"/>
      <c r="VF352" s="182"/>
      <c r="VG352" s="182"/>
      <c r="VH352" s="182"/>
      <c r="VI352" s="182"/>
      <c r="VJ352" s="182"/>
      <c r="VK352" s="182"/>
      <c r="VL352" s="182"/>
      <c r="VM352" s="182"/>
      <c r="VN352" s="182"/>
      <c r="VO352" s="182"/>
      <c r="VP352" s="182"/>
      <c r="VQ352" s="182"/>
      <c r="VR352" s="182"/>
      <c r="VS352" s="182"/>
      <c r="VT352" s="182"/>
      <c r="VU352" s="182"/>
      <c r="VV352" s="182"/>
      <c r="VW352" s="182"/>
      <c r="VX352" s="182"/>
      <c r="VY352" s="182"/>
      <c r="VZ352" s="182"/>
      <c r="WA352" s="182"/>
      <c r="WB352" s="182"/>
      <c r="WC352" s="182"/>
      <c r="WD352" s="182"/>
      <c r="WE352" s="182"/>
      <c r="WF352" s="182"/>
      <c r="WG352" s="182"/>
      <c r="WH352" s="182"/>
      <c r="WI352" s="182"/>
      <c r="WJ352" s="182"/>
      <c r="WK352" s="182"/>
      <c r="WL352" s="182"/>
      <c r="WM352" s="182"/>
      <c r="WN352" s="182"/>
      <c r="WO352" s="182"/>
      <c r="WP352" s="182"/>
      <c r="WQ352" s="182"/>
      <c r="WR352" s="182"/>
      <c r="WS352" s="182"/>
      <c r="WT352" s="182"/>
      <c r="WU352" s="182"/>
      <c r="WV352" s="182"/>
      <c r="WW352" s="182"/>
      <c r="WX352" s="182"/>
      <c r="WY352" s="182"/>
      <c r="WZ352" s="182"/>
      <c r="XA352" s="182"/>
      <c r="XB352" s="182"/>
      <c r="XC352" s="182"/>
      <c r="XD352" s="182"/>
      <c r="XE352" s="182"/>
      <c r="XF352" s="182"/>
      <c r="XG352" s="182"/>
      <c r="XH352" s="182"/>
      <c r="XI352" s="182"/>
      <c r="XJ352" s="182"/>
      <c r="XK352" s="182"/>
      <c r="XL352" s="182"/>
      <c r="XM352" s="182"/>
      <c r="XN352" s="182"/>
      <c r="XO352" s="182"/>
      <c r="XP352" s="182"/>
      <c r="XQ352" s="182"/>
      <c r="XR352" s="182"/>
      <c r="XS352" s="182"/>
      <c r="XT352" s="182"/>
      <c r="XU352" s="182"/>
      <c r="XV352" s="182"/>
      <c r="XW352" s="182"/>
      <c r="XX352" s="182"/>
      <c r="XY352" s="182"/>
      <c r="XZ352" s="182"/>
      <c r="YA352" s="182"/>
      <c r="YB352" s="182"/>
      <c r="YC352" s="182"/>
      <c r="YD352" s="182"/>
      <c r="YE352" s="182"/>
      <c r="YF352" s="182"/>
      <c r="YG352" s="182"/>
      <c r="YH352" s="182"/>
      <c r="YI352" s="182"/>
      <c r="YJ352" s="182"/>
      <c r="YK352" s="182"/>
      <c r="YL352" s="182"/>
      <c r="YM352" s="182"/>
      <c r="YN352" s="182"/>
      <c r="YO352" s="182"/>
      <c r="YP352" s="182"/>
      <c r="YQ352" s="182"/>
      <c r="YR352" s="182"/>
      <c r="YS352" s="182"/>
      <c r="YT352" s="182"/>
      <c r="YU352" s="182"/>
      <c r="YV352" s="182"/>
      <c r="YW352" s="182"/>
      <c r="YX352" s="182"/>
      <c r="YY352" s="182"/>
      <c r="YZ352" s="182"/>
      <c r="ZA352" s="182"/>
      <c r="ZB352" s="182"/>
      <c r="ZC352" s="182"/>
      <c r="ZD352" s="182"/>
      <c r="ZE352" s="182"/>
      <c r="ZF352" s="182"/>
      <c r="ZG352" s="182"/>
      <c r="ZH352" s="182"/>
      <c r="ZI352" s="182"/>
      <c r="ZJ352" s="182"/>
      <c r="ZK352" s="182"/>
      <c r="ZL352" s="182"/>
      <c r="ZM352" s="182"/>
      <c r="ZN352" s="182"/>
      <c r="ZO352" s="182"/>
      <c r="ZP352" s="182"/>
      <c r="ZQ352" s="182"/>
      <c r="ZR352" s="182"/>
      <c r="ZS352" s="182"/>
      <c r="ZT352" s="182"/>
      <c r="ZU352" s="182"/>
      <c r="ZV352" s="182"/>
      <c r="ZW352" s="182"/>
      <c r="ZX352" s="182"/>
      <c r="ZY352" s="182"/>
      <c r="ZZ352" s="182"/>
      <c r="AAA352" s="182"/>
      <c r="AAB352" s="182"/>
      <c r="AAC352" s="182"/>
      <c r="AAD352" s="182"/>
      <c r="AAE352" s="182"/>
      <c r="AAF352" s="182"/>
      <c r="AAG352" s="182"/>
      <c r="AAH352" s="182"/>
      <c r="AAI352" s="182"/>
      <c r="AAJ352" s="182"/>
      <c r="AAK352" s="182"/>
      <c r="AAL352" s="182"/>
      <c r="AAM352" s="182"/>
      <c r="AAN352" s="182"/>
      <c r="AAO352" s="182"/>
      <c r="AAP352" s="182"/>
      <c r="AAQ352" s="182"/>
      <c r="AAR352" s="182"/>
      <c r="AAS352" s="182"/>
      <c r="AAT352" s="182"/>
      <c r="AAU352" s="182"/>
      <c r="AAV352" s="182"/>
      <c r="AAW352" s="182"/>
      <c r="AAX352" s="182"/>
      <c r="AAY352" s="182"/>
      <c r="AAZ352" s="182"/>
      <c r="ABA352" s="182"/>
      <c r="ABB352" s="182"/>
      <c r="ABC352" s="182"/>
      <c r="ABD352" s="182"/>
      <c r="ABE352" s="182"/>
      <c r="ABF352" s="182"/>
      <c r="ABG352" s="182"/>
      <c r="ABH352" s="182"/>
      <c r="ABI352" s="182"/>
      <c r="ABJ352" s="182"/>
      <c r="ABK352" s="182"/>
      <c r="ABL352" s="182"/>
      <c r="ABM352" s="182"/>
      <c r="ABN352" s="182"/>
      <c r="ABO352" s="182"/>
      <c r="ABP352" s="182"/>
      <c r="ABQ352" s="182"/>
      <c r="ABR352" s="182"/>
      <c r="ABS352" s="182"/>
      <c r="ABT352" s="182"/>
      <c r="ABU352" s="182"/>
      <c r="ABV352" s="182"/>
      <c r="ABW352" s="182"/>
      <c r="ABX352" s="182"/>
      <c r="ABY352" s="182"/>
      <c r="ABZ352" s="182"/>
      <c r="ACA352" s="182"/>
      <c r="ACB352" s="182"/>
      <c r="ACC352" s="182"/>
      <c r="ACD352" s="182"/>
      <c r="ACE352" s="182"/>
      <c r="ACF352" s="182"/>
      <c r="ACG352" s="182"/>
      <c r="ACH352" s="182"/>
      <c r="ACI352" s="182"/>
      <c r="ACJ352" s="182"/>
      <c r="ACK352" s="182"/>
      <c r="ACL352" s="182"/>
      <c r="ACM352" s="182"/>
      <c r="ACN352" s="182"/>
      <c r="ACO352" s="182"/>
      <c r="ACP352" s="182"/>
      <c r="ACQ352" s="182"/>
      <c r="ACR352" s="182"/>
      <c r="ACS352" s="182"/>
      <c r="ACT352" s="182"/>
      <c r="ACU352" s="182"/>
      <c r="ACV352" s="182"/>
      <c r="ACW352" s="182"/>
      <c r="ACX352" s="182"/>
      <c r="ACY352" s="182"/>
      <c r="ACZ352" s="182"/>
      <c r="ADA352" s="182"/>
      <c r="ADB352" s="182"/>
      <c r="ADC352" s="182"/>
      <c r="ADD352" s="182"/>
      <c r="ADE352" s="182"/>
      <c r="ADF352" s="182"/>
      <c r="ADG352" s="182"/>
      <c r="ADH352" s="182"/>
      <c r="ADI352" s="182"/>
      <c r="ADJ352" s="182"/>
      <c r="ADK352" s="182"/>
      <c r="ADL352" s="182"/>
      <c r="ADM352" s="182"/>
      <c r="ADN352" s="182"/>
      <c r="ADO352" s="182"/>
      <c r="ADP352" s="182"/>
      <c r="ADQ352" s="182"/>
      <c r="ADR352" s="182"/>
      <c r="ADS352" s="182"/>
      <c r="ADT352" s="182"/>
      <c r="ADU352" s="182"/>
      <c r="ADV352" s="182"/>
      <c r="ADW352" s="182"/>
      <c r="ADX352" s="182"/>
      <c r="ADY352" s="182"/>
      <c r="ADZ352" s="182"/>
      <c r="AEA352" s="182"/>
      <c r="AEB352" s="182"/>
      <c r="AEC352" s="182"/>
      <c r="AED352" s="182"/>
      <c r="AEE352" s="182"/>
      <c r="AEF352" s="182"/>
      <c r="AEG352" s="182"/>
      <c r="AEH352" s="182"/>
      <c r="AEI352" s="182"/>
      <c r="AEJ352" s="182"/>
      <c r="AEK352" s="182"/>
      <c r="AEL352" s="182"/>
      <c r="AEM352" s="182"/>
      <c r="AEN352" s="182"/>
      <c r="AEO352" s="182"/>
      <c r="AEP352" s="182"/>
      <c r="AEQ352" s="182"/>
      <c r="AER352" s="182"/>
      <c r="AES352" s="182"/>
      <c r="AET352" s="182"/>
      <c r="AEU352" s="182"/>
      <c r="AEV352" s="182"/>
      <c r="AEW352" s="182"/>
      <c r="AEX352" s="182"/>
      <c r="AEY352" s="182"/>
      <c r="AEZ352" s="182"/>
      <c r="AFA352" s="182"/>
      <c r="AFB352" s="182"/>
      <c r="AFC352" s="182"/>
      <c r="AFD352" s="182"/>
      <c r="AFE352" s="182"/>
      <c r="AFF352" s="182"/>
      <c r="AFG352" s="182"/>
      <c r="AFH352" s="182"/>
      <c r="AFI352" s="182"/>
      <c r="AFJ352" s="182"/>
      <c r="AFK352" s="182"/>
      <c r="AFL352" s="182"/>
      <c r="AFM352" s="182"/>
      <c r="AFN352" s="182"/>
      <c r="AFO352" s="182"/>
      <c r="AFP352" s="182"/>
      <c r="AFQ352" s="182"/>
      <c r="AFR352" s="182"/>
      <c r="AFS352" s="182"/>
      <c r="AFT352" s="182"/>
      <c r="AFU352" s="182"/>
      <c r="AFV352" s="182"/>
      <c r="AFW352" s="182"/>
      <c r="AFX352" s="182"/>
      <c r="AFY352" s="182"/>
      <c r="AFZ352" s="182"/>
      <c r="AGA352" s="182"/>
      <c r="AGB352" s="182"/>
      <c r="AGC352" s="182"/>
      <c r="AGD352" s="182"/>
      <c r="AGE352" s="182"/>
      <c r="AGF352" s="182"/>
      <c r="AGG352" s="182"/>
      <c r="AGH352" s="182"/>
      <c r="AGI352" s="182"/>
      <c r="AGJ352" s="182"/>
      <c r="AGK352" s="182"/>
      <c r="AGL352" s="182"/>
      <c r="AGM352" s="182"/>
      <c r="AGN352" s="182"/>
      <c r="AGO352" s="182"/>
      <c r="AGP352" s="182"/>
      <c r="AGQ352" s="182"/>
      <c r="AGR352" s="182"/>
      <c r="AGS352" s="182"/>
      <c r="AGT352" s="182"/>
      <c r="AGU352" s="182"/>
      <c r="AGV352" s="182"/>
      <c r="AGW352" s="182"/>
      <c r="AGX352" s="182"/>
      <c r="AGY352" s="182"/>
      <c r="AGZ352" s="182"/>
      <c r="AHA352" s="182"/>
      <c r="AHB352" s="182"/>
      <c r="AHC352" s="182"/>
      <c r="AHD352" s="182"/>
      <c r="AHE352" s="182"/>
      <c r="AHF352" s="182"/>
      <c r="AHG352" s="182"/>
      <c r="AHH352" s="182"/>
      <c r="AHI352" s="182"/>
      <c r="AHJ352" s="182"/>
      <c r="AHK352" s="182"/>
      <c r="AHL352" s="182"/>
      <c r="AHM352" s="182"/>
      <c r="AHN352" s="182"/>
      <c r="AHO352" s="182"/>
      <c r="AHP352" s="182"/>
      <c r="AHQ352" s="182"/>
      <c r="AHR352" s="182"/>
      <c r="AHS352" s="182"/>
      <c r="AHT352" s="182"/>
      <c r="AHU352" s="182"/>
      <c r="AHV352" s="182"/>
      <c r="AHW352" s="182"/>
      <c r="AHX352" s="182"/>
      <c r="AHY352" s="182"/>
      <c r="AHZ352" s="182"/>
      <c r="AIA352" s="182"/>
      <c r="AIB352" s="182"/>
      <c r="AIC352" s="182"/>
      <c r="AID352" s="182"/>
      <c r="AIE352" s="182"/>
      <c r="AIF352" s="182"/>
      <c r="AIG352" s="182"/>
      <c r="AIH352" s="182"/>
      <c r="AII352" s="182"/>
      <c r="AIJ352" s="182"/>
      <c r="AIK352" s="182"/>
      <c r="AIL352" s="182"/>
      <c r="AIM352" s="182"/>
      <c r="AIN352" s="182"/>
      <c r="AIO352" s="182"/>
      <c r="AIP352" s="182"/>
      <c r="AIQ352" s="182"/>
      <c r="AIR352" s="182"/>
      <c r="AIS352" s="182"/>
      <c r="AIT352" s="182"/>
      <c r="AIU352" s="182"/>
      <c r="AIV352" s="182"/>
      <c r="AIW352" s="182"/>
      <c r="AIX352" s="182"/>
      <c r="AIY352" s="182"/>
      <c r="AIZ352" s="182"/>
      <c r="AJA352" s="182"/>
      <c r="AJB352" s="182"/>
      <c r="AJC352" s="182"/>
      <c r="AJD352" s="182"/>
      <c r="AJE352" s="182"/>
      <c r="AJF352" s="182"/>
      <c r="AJG352" s="182"/>
      <c r="AJH352" s="182"/>
      <c r="AJI352" s="182"/>
      <c r="AJJ352" s="182"/>
      <c r="AJK352" s="182"/>
      <c r="AJL352" s="182"/>
      <c r="AJM352" s="182"/>
      <c r="AJN352" s="182"/>
      <c r="AJO352" s="182"/>
      <c r="AJP352" s="182"/>
      <c r="AJQ352" s="182"/>
      <c r="AJR352" s="182"/>
      <c r="AJS352" s="182"/>
      <c r="AJT352" s="182"/>
      <c r="AJU352" s="182"/>
      <c r="AJV352" s="182"/>
      <c r="AJW352" s="182"/>
      <c r="AJX352" s="182"/>
      <c r="AJY352" s="182"/>
      <c r="AJZ352" s="182"/>
      <c r="AKA352" s="182"/>
      <c r="AKB352" s="182"/>
      <c r="AKC352" s="182"/>
      <c r="AKD352" s="182"/>
      <c r="AKE352" s="182"/>
      <c r="AKF352" s="182"/>
      <c r="AKG352" s="182"/>
      <c r="AKH352" s="182"/>
      <c r="AKI352" s="182"/>
      <c r="AKJ352" s="182"/>
      <c r="AKK352" s="182"/>
      <c r="AKL352" s="182"/>
      <c r="AKM352" s="182"/>
      <c r="AKN352" s="182"/>
      <c r="AKO352" s="182"/>
      <c r="AKP352" s="182"/>
      <c r="AKQ352" s="182"/>
      <c r="AKR352" s="182"/>
      <c r="AKS352" s="182"/>
      <c r="AKT352" s="182"/>
      <c r="AKU352" s="182"/>
      <c r="AKV352" s="182"/>
      <c r="AKW352" s="182"/>
      <c r="AKX352" s="182"/>
      <c r="AKY352" s="182"/>
      <c r="AKZ352" s="182"/>
      <c r="ALA352" s="182"/>
      <c r="ALB352" s="182"/>
      <c r="ALC352" s="182"/>
      <c r="ALD352" s="182"/>
      <c r="ALE352" s="182"/>
      <c r="ALF352" s="182"/>
      <c r="ALG352" s="182"/>
      <c r="ALH352" s="182"/>
      <c r="ALI352" s="182"/>
      <c r="ALJ352" s="182"/>
      <c r="ALK352" s="182"/>
      <c r="ALL352" s="182"/>
      <c r="ALM352" s="182"/>
      <c r="ALN352" s="182"/>
      <c r="ALO352" s="182"/>
      <c r="ALP352" s="182"/>
      <c r="ALQ352" s="182"/>
      <c r="ALR352" s="182"/>
      <c r="ALS352" s="182"/>
      <c r="ALT352" s="182"/>
      <c r="ALU352" s="182"/>
      <c r="ALV352" s="182"/>
      <c r="ALW352" s="182"/>
      <c r="ALX352" s="182"/>
      <c r="ALY352" s="182"/>
      <c r="ALZ352" s="182"/>
      <c r="AMA352" s="182"/>
      <c r="AMB352" s="182"/>
      <c r="AMC352" s="182"/>
      <c r="AMD352" s="182"/>
      <c r="AME352" s="182"/>
      <c r="AMF352" s="182"/>
      <c r="AMG352" s="182"/>
      <c r="AMH352" s="182"/>
      <c r="AMI352" s="182"/>
      <c r="AMJ352" s="182"/>
      <c r="AMK352" s="182"/>
      <c r="AML352" s="182"/>
      <c r="AMM352" s="182"/>
      <c r="AMN352" s="182"/>
      <c r="AMO352" s="182"/>
      <c r="AMP352" s="182"/>
      <c r="AMQ352" s="182"/>
      <c r="AMR352" s="182"/>
      <c r="AMS352" s="182"/>
      <c r="AMT352" s="182"/>
      <c r="AMU352" s="182"/>
      <c r="AMV352" s="182"/>
      <c r="AMW352" s="182"/>
      <c r="AMX352" s="182"/>
      <c r="AMY352" s="182"/>
      <c r="AMZ352" s="182"/>
      <c r="ANA352" s="182"/>
      <c r="ANB352" s="182"/>
      <c r="ANC352" s="182"/>
      <c r="AND352" s="182"/>
      <c r="ANE352" s="182"/>
      <c r="ANF352" s="182"/>
      <c r="ANG352" s="182"/>
      <c r="ANH352" s="182"/>
      <c r="ANI352" s="182"/>
      <c r="ANJ352" s="182"/>
      <c r="ANK352" s="182"/>
      <c r="ANL352" s="182"/>
      <c r="ANM352" s="182"/>
      <c r="ANN352" s="182"/>
      <c r="ANO352" s="182"/>
      <c r="ANP352" s="182"/>
      <c r="ANQ352" s="182"/>
      <c r="ANR352" s="182"/>
      <c r="ANS352" s="182"/>
      <c r="ANT352" s="182"/>
      <c r="ANU352" s="182"/>
      <c r="ANV352" s="182"/>
      <c r="ANW352" s="182"/>
      <c r="ANX352" s="182"/>
      <c r="ANY352" s="182"/>
      <c r="ANZ352" s="182"/>
      <c r="AOA352" s="182"/>
      <c r="AOB352" s="182"/>
      <c r="AOC352" s="182"/>
      <c r="AOD352" s="182"/>
      <c r="AOE352" s="182"/>
      <c r="AOF352" s="182"/>
      <c r="AOG352" s="182"/>
      <c r="AOH352" s="182"/>
      <c r="AOI352" s="182"/>
      <c r="AOJ352" s="182"/>
      <c r="AOK352" s="182"/>
      <c r="AOL352" s="182"/>
      <c r="AOM352" s="182"/>
      <c r="AON352" s="182"/>
      <c r="AOO352" s="182"/>
      <c r="AOP352" s="182"/>
      <c r="AOQ352" s="182"/>
      <c r="AOR352" s="182"/>
      <c r="AOS352" s="182"/>
      <c r="AOT352" s="182"/>
      <c r="AOU352" s="182"/>
      <c r="AOV352" s="182"/>
      <c r="AOW352" s="182"/>
      <c r="AOX352" s="182"/>
      <c r="AOY352" s="182"/>
      <c r="AOZ352" s="182"/>
      <c r="APA352" s="182"/>
      <c r="APB352" s="182"/>
      <c r="APC352" s="182"/>
      <c r="APD352" s="182"/>
      <c r="APE352" s="182"/>
      <c r="APF352" s="182"/>
      <c r="APG352" s="182"/>
      <c r="APH352" s="182"/>
      <c r="API352" s="182"/>
      <c r="APJ352" s="182"/>
      <c r="APK352" s="182"/>
      <c r="APL352" s="182"/>
      <c r="APM352" s="182"/>
      <c r="APN352" s="182"/>
      <c r="APO352" s="182"/>
      <c r="APP352" s="182"/>
      <c r="APQ352" s="182"/>
      <c r="APR352" s="182"/>
      <c r="APS352" s="182"/>
      <c r="APT352" s="182"/>
      <c r="APU352" s="182"/>
      <c r="APV352" s="182"/>
      <c r="APW352" s="182"/>
      <c r="APX352" s="182"/>
      <c r="APY352" s="182"/>
      <c r="APZ352" s="182"/>
      <c r="AQA352" s="182"/>
      <c r="AQB352" s="182"/>
      <c r="AQC352" s="182"/>
      <c r="AQD352" s="182"/>
      <c r="AQE352" s="182"/>
      <c r="AQF352" s="182"/>
      <c r="AQG352" s="182"/>
      <c r="AQH352" s="182"/>
      <c r="AQI352" s="182"/>
      <c r="AQJ352" s="182"/>
      <c r="AQK352" s="182"/>
      <c r="AQL352" s="182"/>
      <c r="AQM352" s="182"/>
      <c r="AQN352" s="182"/>
      <c r="AQO352" s="182"/>
      <c r="AQP352" s="182"/>
      <c r="AQQ352" s="182"/>
      <c r="AQR352" s="182"/>
      <c r="AQS352" s="182"/>
      <c r="AQT352" s="182"/>
      <c r="AQU352" s="182"/>
      <c r="AQV352" s="182"/>
      <c r="AQW352" s="182"/>
      <c r="AQX352" s="182"/>
      <c r="AQY352" s="182"/>
      <c r="AQZ352" s="182"/>
      <c r="ARA352" s="182"/>
      <c r="ARB352" s="182"/>
      <c r="ARC352" s="182"/>
      <c r="ARD352" s="182"/>
      <c r="ARE352" s="182"/>
      <c r="ARF352" s="182"/>
      <c r="ARG352" s="182"/>
      <c r="ARH352" s="182"/>
      <c r="ARI352" s="182"/>
      <c r="ARJ352" s="182"/>
      <c r="ARK352" s="182"/>
      <c r="ARL352" s="182"/>
      <c r="ARM352" s="182"/>
      <c r="ARN352" s="182"/>
      <c r="ARO352" s="182"/>
      <c r="ARP352" s="182"/>
      <c r="ARQ352" s="182"/>
      <c r="ARR352" s="182"/>
      <c r="ARS352" s="182"/>
      <c r="ART352" s="182"/>
      <c r="ARU352" s="182"/>
      <c r="ARV352" s="182"/>
      <c r="ARW352" s="182"/>
      <c r="ARX352" s="182"/>
      <c r="ARY352" s="182"/>
      <c r="ARZ352" s="182"/>
      <c r="ASA352" s="182"/>
      <c r="ASB352" s="182"/>
      <c r="ASC352" s="182"/>
      <c r="ASD352" s="182"/>
      <c r="ASE352" s="182"/>
      <c r="ASF352" s="182"/>
      <c r="ASG352" s="182"/>
      <c r="ASH352" s="182"/>
      <c r="ASI352" s="182"/>
      <c r="ASJ352" s="182"/>
      <c r="ASK352" s="182"/>
      <c r="ASL352" s="182"/>
      <c r="ASM352" s="182"/>
      <c r="ASN352" s="182"/>
      <c r="ASO352" s="182"/>
      <c r="ASP352" s="182"/>
      <c r="ASQ352" s="182"/>
      <c r="ASR352" s="182"/>
      <c r="ASS352" s="182"/>
      <c r="AST352" s="182"/>
      <c r="ASU352" s="182"/>
      <c r="ASV352" s="182"/>
      <c r="ASW352" s="182"/>
      <c r="ASX352" s="182"/>
      <c r="ASY352" s="182"/>
      <c r="ASZ352" s="182"/>
      <c r="ATA352" s="182"/>
      <c r="ATB352" s="182"/>
      <c r="ATC352" s="182"/>
      <c r="ATD352" s="182"/>
      <c r="ATE352" s="182"/>
      <c r="ATF352" s="182"/>
      <c r="ATG352" s="182"/>
      <c r="ATH352" s="182"/>
      <c r="ATI352" s="182"/>
      <c r="ATJ352" s="182"/>
      <c r="ATK352" s="182"/>
      <c r="ATL352" s="182"/>
      <c r="ATM352" s="182"/>
      <c r="ATN352" s="182"/>
      <c r="ATO352" s="182"/>
      <c r="ATP352" s="182"/>
      <c r="ATQ352" s="182"/>
      <c r="ATR352" s="182"/>
      <c r="ATS352" s="182"/>
      <c r="ATT352" s="182"/>
      <c r="ATU352" s="182"/>
      <c r="ATV352" s="182"/>
      <c r="ATW352" s="182"/>
      <c r="ATX352" s="182"/>
      <c r="ATY352" s="182"/>
      <c r="ATZ352" s="182"/>
      <c r="AUA352" s="182"/>
      <c r="AUB352" s="182"/>
      <c r="AUC352" s="182"/>
      <c r="AUD352" s="182"/>
      <c r="AUE352" s="182"/>
      <c r="AUF352" s="182"/>
      <c r="AUG352" s="182"/>
      <c r="AUH352" s="182"/>
      <c r="AUI352" s="182"/>
      <c r="AUJ352" s="182"/>
      <c r="AUK352" s="182"/>
      <c r="AUL352" s="182"/>
      <c r="AUM352" s="182"/>
      <c r="AUN352" s="182"/>
      <c r="AUO352" s="182"/>
      <c r="AUP352" s="182"/>
      <c r="AUQ352" s="182"/>
      <c r="AUR352" s="182"/>
      <c r="AUS352" s="182"/>
      <c r="AUT352" s="182"/>
      <c r="AUU352" s="182"/>
      <c r="AUV352" s="182"/>
      <c r="AUW352" s="182"/>
      <c r="AUX352" s="182"/>
      <c r="AUY352" s="182"/>
      <c r="AUZ352" s="182"/>
      <c r="AVA352" s="182"/>
      <c r="AVB352" s="182"/>
      <c r="AVC352" s="182"/>
      <c r="AVD352" s="182"/>
      <c r="AVE352" s="182"/>
      <c r="AVF352" s="182"/>
      <c r="AVG352" s="182"/>
      <c r="AVH352" s="182"/>
      <c r="AVI352" s="182"/>
      <c r="AVJ352" s="182"/>
      <c r="AVK352" s="182"/>
      <c r="AVL352" s="182"/>
      <c r="AVM352" s="182"/>
      <c r="AVN352" s="182"/>
      <c r="AVO352" s="182"/>
      <c r="AVP352" s="182"/>
      <c r="AVQ352" s="182"/>
      <c r="AVR352" s="182"/>
      <c r="AVS352" s="182"/>
      <c r="AVT352" s="182"/>
      <c r="AVU352" s="182"/>
      <c r="AVV352" s="182"/>
      <c r="AVW352" s="182"/>
      <c r="AVX352" s="182"/>
      <c r="AVY352" s="182"/>
      <c r="AVZ352" s="182"/>
      <c r="AWA352" s="182"/>
      <c r="AWB352" s="182"/>
      <c r="AWC352" s="182"/>
      <c r="AWD352" s="182"/>
      <c r="AWE352" s="182"/>
      <c r="AWF352" s="182"/>
      <c r="AWG352" s="182"/>
      <c r="AWH352" s="182"/>
      <c r="AWI352" s="182"/>
      <c r="AWJ352" s="182"/>
      <c r="AWK352" s="182"/>
      <c r="AWL352" s="182"/>
      <c r="AWM352" s="182"/>
      <c r="AWN352" s="182"/>
      <c r="AWO352" s="182"/>
      <c r="AWP352" s="182"/>
      <c r="AWQ352" s="182"/>
      <c r="AWR352" s="182"/>
      <c r="AWS352" s="182"/>
      <c r="AWT352" s="182"/>
      <c r="AWU352" s="182"/>
      <c r="AWV352" s="182"/>
      <c r="AWW352" s="182"/>
      <c r="AWX352" s="182"/>
      <c r="AWY352" s="182"/>
      <c r="AWZ352" s="182"/>
      <c r="AXA352" s="182"/>
      <c r="AXB352" s="182"/>
      <c r="AXC352" s="182"/>
      <c r="AXD352" s="182"/>
      <c r="AXE352" s="182"/>
      <c r="AXF352" s="182"/>
      <c r="AXG352" s="182"/>
      <c r="AXH352" s="182"/>
      <c r="AXI352" s="182"/>
      <c r="AXJ352" s="182"/>
      <c r="AXK352" s="182"/>
      <c r="AXL352" s="182"/>
      <c r="AXM352" s="182"/>
      <c r="AXN352" s="182"/>
      <c r="AXO352" s="182"/>
      <c r="AXP352" s="182"/>
      <c r="AXQ352" s="182"/>
      <c r="AXR352" s="182"/>
      <c r="AXS352" s="182"/>
      <c r="AXT352" s="182"/>
      <c r="AXU352" s="182"/>
      <c r="AXV352" s="182"/>
      <c r="AXW352" s="182"/>
      <c r="AXX352" s="182"/>
      <c r="AXY352" s="182"/>
      <c r="AXZ352" s="182"/>
      <c r="AYA352" s="182"/>
      <c r="AYB352" s="182"/>
      <c r="AYC352" s="182"/>
      <c r="AYD352" s="182"/>
      <c r="AYE352" s="182"/>
      <c r="AYF352" s="182"/>
      <c r="AYG352" s="182"/>
      <c r="AYH352" s="182"/>
      <c r="AYI352" s="182"/>
      <c r="AYJ352" s="182"/>
      <c r="AYK352" s="182"/>
      <c r="AYL352" s="182"/>
      <c r="AYM352" s="182"/>
      <c r="AYN352" s="182"/>
      <c r="AYO352" s="182"/>
      <c r="AYP352" s="182"/>
      <c r="AYQ352" s="182"/>
      <c r="AYR352" s="182"/>
      <c r="AYS352" s="182"/>
      <c r="AYT352" s="182"/>
      <c r="AYU352" s="182"/>
      <c r="AYV352" s="182"/>
      <c r="AYW352" s="182"/>
      <c r="AYX352" s="182"/>
      <c r="AYY352" s="182"/>
      <c r="AYZ352" s="182"/>
      <c r="AZA352" s="182"/>
      <c r="AZB352" s="182"/>
      <c r="AZC352" s="182"/>
      <c r="AZD352" s="182"/>
      <c r="AZE352" s="182"/>
      <c r="AZF352" s="182"/>
      <c r="AZG352" s="182"/>
      <c r="AZH352" s="182"/>
      <c r="AZI352" s="182"/>
      <c r="AZJ352" s="182"/>
      <c r="AZK352" s="182"/>
      <c r="AZL352" s="182"/>
      <c r="AZM352" s="182"/>
      <c r="AZN352" s="182"/>
      <c r="AZO352" s="182"/>
      <c r="AZP352" s="182"/>
      <c r="AZQ352" s="182"/>
      <c r="AZR352" s="182"/>
      <c r="AZS352" s="182"/>
      <c r="AZT352" s="182"/>
      <c r="AZU352" s="182"/>
      <c r="AZV352" s="182"/>
      <c r="AZW352" s="182"/>
      <c r="AZX352" s="182"/>
      <c r="AZY352" s="182"/>
      <c r="AZZ352" s="182"/>
      <c r="BAA352" s="182"/>
      <c r="BAB352" s="182"/>
      <c r="BAC352" s="182"/>
      <c r="BAD352" s="182"/>
      <c r="BAE352" s="182"/>
      <c r="BAF352" s="182"/>
      <c r="BAG352" s="182"/>
      <c r="BAH352" s="182"/>
      <c r="BAI352" s="182"/>
      <c r="BAJ352" s="182"/>
      <c r="BAK352" s="182"/>
      <c r="BAL352" s="182"/>
      <c r="BAM352" s="182"/>
      <c r="BAN352" s="182"/>
      <c r="BAO352" s="182"/>
      <c r="BAP352" s="182"/>
      <c r="BAQ352" s="182"/>
      <c r="BAR352" s="182"/>
      <c r="BAS352" s="182"/>
      <c r="BAT352" s="182"/>
      <c r="BAU352" s="182"/>
      <c r="BAV352" s="182"/>
      <c r="BAW352" s="182"/>
      <c r="BAX352" s="182"/>
      <c r="BAY352" s="182"/>
      <c r="BAZ352" s="182"/>
      <c r="BBA352" s="182"/>
      <c r="BBB352" s="182"/>
      <c r="BBC352" s="182"/>
      <c r="BBD352" s="182"/>
      <c r="BBE352" s="182"/>
      <c r="BBF352" s="182"/>
      <c r="BBG352" s="182"/>
      <c r="BBH352" s="182"/>
      <c r="BBI352" s="182"/>
      <c r="BBJ352" s="182"/>
      <c r="BBK352" s="182"/>
      <c r="BBL352" s="182"/>
      <c r="BBM352" s="182"/>
      <c r="BBN352" s="182"/>
      <c r="BBO352" s="182"/>
      <c r="BBP352" s="182"/>
      <c r="BBQ352" s="182"/>
      <c r="BBR352" s="182"/>
      <c r="BBS352" s="182"/>
      <c r="BBT352" s="182"/>
      <c r="BBU352" s="182"/>
      <c r="BBV352" s="182"/>
      <c r="BBW352" s="182"/>
      <c r="BBX352" s="182"/>
      <c r="BBY352" s="182"/>
      <c r="BBZ352" s="182"/>
      <c r="BCA352" s="182"/>
      <c r="BCB352" s="182"/>
      <c r="BCC352" s="182"/>
      <c r="BCD352" s="182"/>
      <c r="BCE352" s="182"/>
      <c r="BCF352" s="182"/>
      <c r="BCG352" s="182"/>
      <c r="BCH352" s="182"/>
      <c r="BCI352" s="182"/>
      <c r="BCJ352" s="182"/>
      <c r="BCK352" s="182"/>
      <c r="BCL352" s="182"/>
      <c r="BCM352" s="182"/>
      <c r="BCN352" s="182"/>
      <c r="BCO352" s="182"/>
      <c r="BCP352" s="182"/>
      <c r="BCQ352" s="182"/>
      <c r="BCR352" s="182"/>
      <c r="BCS352" s="182"/>
      <c r="BCT352" s="182"/>
      <c r="BCU352" s="182"/>
      <c r="BCV352" s="182"/>
      <c r="BCW352" s="182"/>
      <c r="BCX352" s="182"/>
      <c r="BCY352" s="182"/>
      <c r="BCZ352" s="182"/>
      <c r="BDA352" s="182"/>
      <c r="BDB352" s="182"/>
      <c r="BDC352" s="182"/>
      <c r="BDD352" s="182"/>
      <c r="BDE352" s="182"/>
      <c r="BDF352" s="182"/>
      <c r="BDG352" s="182"/>
      <c r="BDH352" s="182"/>
      <c r="BDI352" s="182"/>
      <c r="BDJ352" s="182"/>
      <c r="BDK352" s="182"/>
      <c r="BDL352" s="182"/>
      <c r="BDM352" s="182"/>
      <c r="BDN352" s="182"/>
      <c r="BDO352" s="182"/>
      <c r="BDP352" s="182"/>
      <c r="BDQ352" s="182"/>
      <c r="BDR352" s="182"/>
      <c r="BDS352" s="182"/>
      <c r="BDT352" s="182"/>
      <c r="BDU352" s="182"/>
      <c r="BDV352" s="182"/>
      <c r="BDW352" s="182"/>
      <c r="BDX352" s="182"/>
      <c r="BDY352" s="182"/>
      <c r="BDZ352" s="182"/>
      <c r="BEA352" s="182"/>
      <c r="BEB352" s="182"/>
      <c r="BEC352" s="182"/>
      <c r="BED352" s="182"/>
      <c r="BEE352" s="182"/>
      <c r="BEF352" s="182"/>
      <c r="BEG352" s="182"/>
      <c r="BEH352" s="182"/>
      <c r="BEI352" s="182"/>
      <c r="BEJ352" s="182"/>
      <c r="BEK352" s="182"/>
      <c r="BEL352" s="182"/>
      <c r="BEM352" s="182"/>
      <c r="BEN352" s="182"/>
      <c r="BEO352" s="182"/>
      <c r="BEP352" s="182"/>
      <c r="BEQ352" s="182"/>
      <c r="BER352" s="182"/>
      <c r="BES352" s="182"/>
      <c r="BET352" s="182"/>
      <c r="BEU352" s="182"/>
      <c r="BEV352" s="182"/>
      <c r="BEW352" s="182"/>
      <c r="BEX352" s="182"/>
      <c r="BEY352" s="182"/>
      <c r="BEZ352" s="182"/>
      <c r="BFA352" s="182"/>
      <c r="BFB352" s="182"/>
      <c r="BFC352" s="182"/>
      <c r="BFD352" s="182"/>
      <c r="BFE352" s="182"/>
      <c r="BFF352" s="182"/>
      <c r="BFG352" s="182"/>
      <c r="BFH352" s="182"/>
      <c r="BFI352" s="182"/>
      <c r="BFJ352" s="182"/>
      <c r="BFK352" s="182"/>
      <c r="BFL352" s="182"/>
      <c r="BFM352" s="182"/>
      <c r="BFN352" s="182"/>
      <c r="BFO352" s="182"/>
      <c r="BFP352" s="182"/>
      <c r="BFQ352" s="182"/>
      <c r="BFR352" s="182"/>
      <c r="BFS352" s="182"/>
      <c r="BFT352" s="182"/>
      <c r="BFU352" s="182"/>
      <c r="BFV352" s="182"/>
      <c r="BFW352" s="182"/>
      <c r="BFX352" s="182"/>
      <c r="BFY352" s="182"/>
      <c r="BFZ352" s="182"/>
      <c r="BGA352" s="182"/>
      <c r="BGB352" s="182"/>
      <c r="BGC352" s="182"/>
      <c r="BGD352" s="182"/>
      <c r="BGE352" s="182"/>
      <c r="BGF352" s="182"/>
      <c r="BGG352" s="182"/>
      <c r="BGH352" s="182"/>
      <c r="BGI352" s="182"/>
      <c r="BGJ352" s="182"/>
      <c r="BGK352" s="182"/>
      <c r="BGL352" s="182"/>
      <c r="BGM352" s="182"/>
      <c r="BGN352" s="182"/>
      <c r="BGO352" s="182"/>
      <c r="BGP352" s="182"/>
      <c r="BGQ352" s="182"/>
      <c r="BGR352" s="182"/>
      <c r="BGS352" s="182"/>
      <c r="BGT352" s="182"/>
      <c r="BGU352" s="182"/>
      <c r="BGV352" s="182"/>
      <c r="BGW352" s="182"/>
      <c r="BGX352" s="182"/>
      <c r="BGY352" s="182"/>
      <c r="BGZ352" s="182"/>
      <c r="BHA352" s="182"/>
      <c r="BHB352" s="182"/>
      <c r="BHC352" s="182"/>
      <c r="BHD352" s="182"/>
      <c r="BHE352" s="182"/>
      <c r="BHF352" s="182"/>
      <c r="BHG352" s="182"/>
      <c r="BHH352" s="182"/>
      <c r="BHI352" s="182"/>
      <c r="BHJ352" s="182"/>
      <c r="BHK352" s="182"/>
      <c r="BHL352" s="182"/>
      <c r="BHM352" s="182"/>
      <c r="BHN352" s="182"/>
      <c r="BHO352" s="182"/>
      <c r="BHP352" s="182"/>
      <c r="BHQ352" s="182"/>
      <c r="BHR352" s="182"/>
      <c r="BHS352" s="182"/>
      <c r="BHT352" s="182"/>
      <c r="BHU352" s="182"/>
      <c r="BHV352" s="182"/>
      <c r="BHW352" s="182"/>
      <c r="BHX352" s="182"/>
      <c r="BHY352" s="182"/>
      <c r="BHZ352" s="182"/>
      <c r="BIA352" s="182"/>
      <c r="BIB352" s="182"/>
      <c r="BIC352" s="182"/>
      <c r="BID352" s="182"/>
      <c r="BIE352" s="182"/>
      <c r="BIF352" s="182"/>
      <c r="BIG352" s="182"/>
      <c r="BIH352" s="182"/>
      <c r="BII352" s="182"/>
      <c r="BIJ352" s="182"/>
      <c r="BIK352" s="182"/>
      <c r="BIL352" s="182"/>
      <c r="BIM352" s="182"/>
      <c r="BIN352" s="182"/>
      <c r="BIO352" s="182"/>
      <c r="BIP352" s="182"/>
      <c r="BIQ352" s="182"/>
      <c r="BIR352" s="182"/>
      <c r="BIS352" s="182"/>
      <c r="BIT352" s="182"/>
      <c r="BIU352" s="182"/>
      <c r="BIV352" s="182"/>
      <c r="BIW352" s="182"/>
      <c r="BIX352" s="182"/>
      <c r="BIY352" s="182"/>
      <c r="BIZ352" s="182"/>
      <c r="BJA352" s="182"/>
      <c r="BJB352" s="182"/>
      <c r="BJC352" s="182"/>
      <c r="BJD352" s="182"/>
      <c r="BJE352" s="182"/>
      <c r="BJF352" s="182"/>
      <c r="BJG352" s="182"/>
      <c r="BJH352" s="182"/>
      <c r="BJI352" s="182"/>
      <c r="BJJ352" s="182"/>
      <c r="BJK352" s="182"/>
      <c r="BJL352" s="182"/>
      <c r="BJM352" s="182"/>
      <c r="BJN352" s="182"/>
      <c r="BJO352" s="182"/>
      <c r="BJP352" s="182"/>
      <c r="BJQ352" s="182"/>
      <c r="BJR352" s="182"/>
      <c r="BJS352" s="182"/>
      <c r="BJT352" s="182"/>
      <c r="BJU352" s="182"/>
      <c r="BJV352" s="182"/>
      <c r="BJW352" s="182"/>
      <c r="BJX352" s="182"/>
      <c r="BJY352" s="182"/>
      <c r="BJZ352" s="182"/>
      <c r="BKA352" s="182"/>
      <c r="BKB352" s="182"/>
      <c r="BKC352" s="182"/>
      <c r="BKD352" s="182"/>
      <c r="BKE352" s="182"/>
      <c r="BKF352" s="182"/>
      <c r="BKG352" s="182"/>
      <c r="BKH352" s="182"/>
      <c r="BKI352" s="182"/>
      <c r="BKJ352" s="182"/>
      <c r="BKK352" s="182"/>
      <c r="BKL352" s="182"/>
      <c r="BKM352" s="182"/>
      <c r="BKN352" s="182"/>
      <c r="BKO352" s="182"/>
      <c r="BKP352" s="182"/>
      <c r="BKQ352" s="182"/>
      <c r="BKR352" s="182"/>
      <c r="BKS352" s="182"/>
      <c r="BKT352" s="182"/>
      <c r="BKU352" s="182"/>
      <c r="BKV352" s="182"/>
      <c r="BKW352" s="182"/>
      <c r="BKX352" s="182"/>
      <c r="BKY352" s="182"/>
      <c r="BKZ352" s="182"/>
      <c r="BLA352" s="182"/>
      <c r="BLB352" s="182"/>
      <c r="BLC352" s="182"/>
      <c r="BLD352" s="182"/>
      <c r="BLE352" s="182"/>
      <c r="BLF352" s="182"/>
      <c r="BLG352" s="182"/>
      <c r="BLH352" s="182"/>
      <c r="BLI352" s="182"/>
      <c r="BLJ352" s="182"/>
      <c r="BLK352" s="182"/>
      <c r="BLL352" s="182"/>
      <c r="BLM352" s="182"/>
      <c r="BLN352" s="182"/>
      <c r="BLO352" s="182"/>
      <c r="BLP352" s="182"/>
      <c r="BLQ352" s="182"/>
      <c r="BLR352" s="182"/>
      <c r="BLS352" s="182"/>
      <c r="BLT352" s="182"/>
      <c r="BLU352" s="182"/>
      <c r="BLV352" s="182"/>
      <c r="BLW352" s="182"/>
      <c r="BLX352" s="182"/>
      <c r="BLY352" s="182"/>
      <c r="BLZ352" s="182"/>
      <c r="BMA352" s="182"/>
      <c r="BMB352" s="182"/>
      <c r="BMC352" s="182"/>
      <c r="BMD352" s="182"/>
      <c r="BME352" s="182"/>
      <c r="BMF352" s="182"/>
      <c r="BMG352" s="182"/>
      <c r="BMH352" s="182"/>
      <c r="BMI352" s="182"/>
      <c r="BMJ352" s="182"/>
      <c r="BMK352" s="182"/>
      <c r="BML352" s="182"/>
      <c r="BMM352" s="182"/>
      <c r="BMN352" s="182"/>
      <c r="BMO352" s="182"/>
      <c r="BMP352" s="182"/>
      <c r="BMQ352" s="182"/>
      <c r="BMR352" s="182"/>
      <c r="BMS352" s="182"/>
      <c r="BMT352" s="182"/>
      <c r="BMU352" s="182"/>
      <c r="BMV352" s="182"/>
      <c r="BMW352" s="182"/>
      <c r="BMX352" s="182"/>
      <c r="BMY352" s="182"/>
      <c r="BMZ352" s="182"/>
      <c r="BNA352" s="182"/>
      <c r="BNB352" s="182"/>
      <c r="BNC352" s="182"/>
      <c r="BND352" s="182"/>
      <c r="BNE352" s="182"/>
      <c r="BNF352" s="182"/>
      <c r="BNG352" s="182"/>
      <c r="BNH352" s="182"/>
      <c r="BNI352" s="182"/>
      <c r="BNJ352" s="182"/>
      <c r="BNK352" s="182"/>
      <c r="BNL352" s="182"/>
      <c r="BNM352" s="182"/>
      <c r="BNN352" s="182"/>
      <c r="BNO352" s="182"/>
      <c r="BNP352" s="182"/>
      <c r="BNQ352" s="182"/>
      <c r="BNR352" s="182"/>
      <c r="BNS352" s="182"/>
      <c r="BNT352" s="182"/>
      <c r="BNU352" s="182"/>
      <c r="BNV352" s="182"/>
      <c r="BNW352" s="182"/>
      <c r="BNX352" s="182"/>
      <c r="BNY352" s="182"/>
      <c r="BNZ352" s="182"/>
      <c r="BOA352" s="182"/>
      <c r="BOB352" s="182"/>
      <c r="BOC352" s="182"/>
      <c r="BOD352" s="182"/>
      <c r="BOE352" s="182"/>
      <c r="BOF352" s="182"/>
      <c r="BOG352" s="182"/>
      <c r="BOH352" s="182"/>
      <c r="BOI352" s="182"/>
      <c r="BOJ352" s="182"/>
      <c r="BOK352" s="182"/>
      <c r="BOL352" s="182"/>
      <c r="BOM352" s="182"/>
      <c r="BON352" s="182"/>
      <c r="BOO352" s="182"/>
      <c r="BOP352" s="182"/>
      <c r="BOQ352" s="182"/>
      <c r="BOR352" s="182"/>
      <c r="BOS352" s="182"/>
      <c r="BOT352" s="182"/>
      <c r="BOU352" s="182"/>
      <c r="BOV352" s="182"/>
      <c r="BOW352" s="182"/>
      <c r="BOX352" s="182"/>
      <c r="BOY352" s="182"/>
      <c r="BOZ352" s="182"/>
      <c r="BPA352" s="182"/>
      <c r="BPB352" s="182"/>
      <c r="BPC352" s="182"/>
      <c r="BPD352" s="182"/>
      <c r="BPE352" s="182"/>
      <c r="BPF352" s="182"/>
      <c r="BPG352" s="182"/>
      <c r="BPH352" s="182"/>
      <c r="BPI352" s="182"/>
      <c r="BPJ352" s="182"/>
      <c r="BPK352" s="182"/>
      <c r="BPL352" s="182"/>
      <c r="BPM352" s="182"/>
      <c r="BPN352" s="182"/>
      <c r="BPO352" s="182"/>
      <c r="BPP352" s="182"/>
      <c r="BPQ352" s="182"/>
      <c r="BPR352" s="182"/>
      <c r="BPS352" s="182"/>
      <c r="BPT352" s="182"/>
      <c r="BPU352" s="182"/>
      <c r="BPV352" s="182"/>
      <c r="BPW352" s="182"/>
      <c r="BPX352" s="182"/>
      <c r="BPY352" s="182"/>
      <c r="BPZ352" s="182"/>
      <c r="BQA352" s="182"/>
      <c r="BQB352" s="182"/>
      <c r="BQC352" s="182"/>
      <c r="BQD352" s="182"/>
      <c r="BQE352" s="182"/>
      <c r="BQF352" s="182"/>
      <c r="BQG352" s="182"/>
      <c r="BQH352" s="182"/>
      <c r="BQI352" s="182"/>
      <c r="BQJ352" s="182"/>
      <c r="BQK352" s="182"/>
      <c r="BQL352" s="182"/>
      <c r="BQM352" s="182"/>
      <c r="BQN352" s="182"/>
      <c r="BQO352" s="182"/>
      <c r="BQP352" s="182"/>
      <c r="BQQ352" s="182"/>
      <c r="BQR352" s="182"/>
      <c r="BQS352" s="182"/>
      <c r="BQT352" s="182"/>
      <c r="BQU352" s="182"/>
      <c r="BQV352" s="182"/>
      <c r="BQW352" s="182"/>
      <c r="BQX352" s="182"/>
      <c r="BQY352" s="182"/>
      <c r="BQZ352" s="182"/>
      <c r="BRA352" s="182"/>
      <c r="BRB352" s="182"/>
      <c r="BRC352" s="182"/>
      <c r="BRD352" s="182"/>
      <c r="BRE352" s="182"/>
      <c r="BRF352" s="182"/>
      <c r="BRG352" s="182"/>
      <c r="BRH352" s="182"/>
      <c r="BRI352" s="182"/>
      <c r="BRJ352" s="182"/>
      <c r="BRK352" s="182"/>
      <c r="BRL352" s="182"/>
      <c r="BRM352" s="182"/>
      <c r="BRN352" s="182"/>
      <c r="BRO352" s="182"/>
      <c r="BRP352" s="182"/>
      <c r="BRQ352" s="182"/>
      <c r="BRR352" s="182"/>
      <c r="BRS352" s="182"/>
      <c r="BRT352" s="182"/>
      <c r="BRU352" s="182"/>
      <c r="BRV352" s="182"/>
      <c r="BRW352" s="182"/>
      <c r="BRX352" s="182"/>
      <c r="BRY352" s="182"/>
      <c r="BRZ352" s="182"/>
      <c r="BSA352" s="182"/>
      <c r="BSB352" s="182"/>
      <c r="BSC352" s="182"/>
      <c r="BSD352" s="182"/>
      <c r="BSE352" s="182"/>
      <c r="BSF352" s="182"/>
      <c r="BSG352" s="182"/>
      <c r="BSH352" s="182"/>
      <c r="BSI352" s="182"/>
      <c r="BSJ352" s="182"/>
      <c r="BSK352" s="182"/>
      <c r="BSL352" s="182"/>
      <c r="BSM352" s="182"/>
      <c r="BSN352" s="182"/>
      <c r="BSO352" s="182"/>
      <c r="BSP352" s="182"/>
      <c r="BSQ352" s="182"/>
      <c r="BSR352" s="182"/>
      <c r="BSS352" s="182"/>
      <c r="BST352" s="182"/>
      <c r="BSU352" s="182"/>
      <c r="BSV352" s="182"/>
      <c r="BSW352" s="182"/>
      <c r="BSX352" s="182"/>
      <c r="BSY352" s="182"/>
      <c r="BSZ352" s="182"/>
      <c r="BTA352" s="182"/>
      <c r="BTB352" s="182"/>
      <c r="BTC352" s="182"/>
      <c r="BTD352" s="182"/>
      <c r="BTE352" s="182"/>
      <c r="BTF352" s="182"/>
      <c r="BTG352" s="182"/>
      <c r="BTH352" s="182"/>
      <c r="BTI352" s="182"/>
      <c r="BTJ352" s="182"/>
      <c r="BTK352" s="182"/>
      <c r="BTL352" s="182"/>
      <c r="BTM352" s="182"/>
      <c r="BTN352" s="182"/>
      <c r="BTO352" s="182"/>
      <c r="BTP352" s="182"/>
      <c r="BTQ352" s="182"/>
      <c r="BTR352" s="182"/>
      <c r="BTS352" s="182"/>
      <c r="BTT352" s="182"/>
      <c r="BTU352" s="182"/>
      <c r="BTV352" s="182"/>
      <c r="BTW352" s="182"/>
      <c r="BTX352" s="182"/>
      <c r="BTY352" s="182"/>
      <c r="BTZ352" s="182"/>
      <c r="BUA352" s="182"/>
      <c r="BUB352" s="182"/>
      <c r="BUC352" s="182"/>
      <c r="BUD352" s="182"/>
      <c r="BUE352" s="182"/>
      <c r="BUF352" s="182"/>
      <c r="BUG352" s="182"/>
      <c r="BUH352" s="182"/>
      <c r="BUI352" s="182"/>
      <c r="BUJ352" s="182"/>
      <c r="BUK352" s="182"/>
      <c r="BUL352" s="182"/>
      <c r="BUM352" s="182"/>
      <c r="BUN352" s="182"/>
      <c r="BUO352" s="182"/>
      <c r="BUP352" s="182"/>
      <c r="BUQ352" s="182"/>
      <c r="BUR352" s="182"/>
      <c r="BUS352" s="182"/>
      <c r="BUT352" s="182"/>
      <c r="BUU352" s="182"/>
      <c r="BUV352" s="182"/>
      <c r="BUW352" s="182"/>
      <c r="BUX352" s="182"/>
      <c r="BUY352" s="182"/>
      <c r="BUZ352" s="182"/>
      <c r="BVA352" s="182"/>
      <c r="BVB352" s="182"/>
      <c r="BVC352" s="182"/>
      <c r="BVD352" s="182"/>
      <c r="BVE352" s="182"/>
      <c r="BVF352" s="182"/>
      <c r="BVG352" s="182"/>
      <c r="BVH352" s="182"/>
      <c r="BVI352" s="182"/>
      <c r="BVJ352" s="182"/>
      <c r="BVK352" s="182"/>
      <c r="BVL352" s="182"/>
      <c r="BVM352" s="182"/>
      <c r="BVN352" s="182"/>
      <c r="BVO352" s="182"/>
      <c r="BVP352" s="182"/>
      <c r="BVQ352" s="182"/>
      <c r="BVR352" s="182"/>
      <c r="BVS352" s="182"/>
      <c r="BVT352" s="182"/>
      <c r="BVU352" s="182"/>
      <c r="BVV352" s="182"/>
      <c r="BVW352" s="182"/>
      <c r="BVX352" s="182"/>
      <c r="BVY352" s="182"/>
      <c r="BVZ352" s="182"/>
      <c r="BWA352" s="182"/>
      <c r="BWB352" s="182"/>
      <c r="BWC352" s="182"/>
      <c r="BWD352" s="182"/>
      <c r="BWE352" s="182"/>
      <c r="BWF352" s="182"/>
      <c r="BWG352" s="182"/>
      <c r="BWH352" s="182"/>
      <c r="BWI352" s="182"/>
      <c r="BWJ352" s="182"/>
      <c r="BWK352" s="182"/>
      <c r="BWL352" s="182"/>
      <c r="BWM352" s="182"/>
      <c r="BWN352" s="182"/>
      <c r="BWO352" s="182"/>
      <c r="BWP352" s="182"/>
      <c r="BWQ352" s="182"/>
      <c r="BWR352" s="182"/>
      <c r="BWS352" s="182"/>
      <c r="BWT352" s="182"/>
      <c r="BWU352" s="182"/>
      <c r="BWV352" s="182"/>
      <c r="BWW352" s="182"/>
      <c r="BWX352" s="182"/>
      <c r="BWY352" s="182"/>
      <c r="BWZ352" s="182"/>
      <c r="BXA352" s="182"/>
      <c r="BXB352" s="182"/>
      <c r="BXC352" s="182"/>
      <c r="BXD352" s="182"/>
      <c r="BXE352" s="182"/>
      <c r="BXF352" s="182"/>
      <c r="BXG352" s="182"/>
      <c r="BXH352" s="182"/>
      <c r="BXI352" s="182"/>
      <c r="BXJ352" s="182"/>
      <c r="BXK352" s="182"/>
      <c r="BXL352" s="182"/>
      <c r="BXM352" s="182"/>
      <c r="BXN352" s="182"/>
      <c r="BXO352" s="182"/>
      <c r="BXP352" s="182"/>
      <c r="BXQ352" s="182"/>
      <c r="BXR352" s="182"/>
      <c r="BXS352" s="182"/>
      <c r="BXT352" s="182"/>
      <c r="BXU352" s="182"/>
      <c r="BXV352" s="182"/>
      <c r="BXW352" s="182"/>
      <c r="BXX352" s="182"/>
      <c r="BXY352" s="182"/>
      <c r="BXZ352" s="182"/>
      <c r="BYA352" s="182"/>
      <c r="BYB352" s="182"/>
      <c r="BYC352" s="182"/>
      <c r="BYD352" s="182"/>
      <c r="BYE352" s="182"/>
      <c r="BYF352" s="182"/>
      <c r="BYG352" s="182"/>
      <c r="BYH352" s="182"/>
      <c r="BYI352" s="182"/>
      <c r="BYJ352" s="182"/>
      <c r="BYK352" s="182"/>
      <c r="BYL352" s="182"/>
      <c r="BYM352" s="182"/>
      <c r="BYN352" s="182"/>
      <c r="BYO352" s="182"/>
      <c r="BYP352" s="182"/>
      <c r="BYQ352" s="182"/>
      <c r="BYR352" s="182"/>
      <c r="BYS352" s="182"/>
      <c r="BYT352" s="182"/>
      <c r="BYU352" s="182"/>
      <c r="BYV352" s="182"/>
      <c r="BYW352" s="182"/>
      <c r="BYX352" s="182"/>
      <c r="BYY352" s="182"/>
      <c r="BYZ352" s="182"/>
      <c r="BZA352" s="182"/>
      <c r="BZB352" s="182"/>
      <c r="BZC352" s="182"/>
      <c r="BZD352" s="182"/>
      <c r="BZE352" s="182"/>
      <c r="BZF352" s="182"/>
      <c r="BZG352" s="182"/>
      <c r="BZH352" s="182"/>
      <c r="BZI352" s="182"/>
      <c r="BZJ352" s="182"/>
      <c r="BZK352" s="182"/>
      <c r="BZL352" s="182"/>
      <c r="BZM352" s="182"/>
      <c r="BZN352" s="182"/>
      <c r="BZO352" s="182"/>
      <c r="BZP352" s="182"/>
      <c r="BZQ352" s="182"/>
      <c r="BZR352" s="182"/>
      <c r="BZS352" s="182"/>
      <c r="BZT352" s="182"/>
      <c r="BZU352" s="182"/>
      <c r="BZV352" s="182"/>
      <c r="BZW352" s="182"/>
      <c r="BZX352" s="182"/>
      <c r="BZY352" s="182"/>
      <c r="BZZ352" s="182"/>
      <c r="CAA352" s="182"/>
      <c r="CAB352" s="182"/>
      <c r="CAC352" s="182"/>
      <c r="CAD352" s="182"/>
      <c r="CAE352" s="182"/>
      <c r="CAF352" s="182"/>
      <c r="CAG352" s="182"/>
      <c r="CAH352" s="182"/>
      <c r="CAI352" s="182"/>
      <c r="CAJ352" s="182"/>
      <c r="CAK352" s="182"/>
      <c r="CAL352" s="182"/>
      <c r="CAM352" s="182"/>
      <c r="CAN352" s="182"/>
      <c r="CAO352" s="182"/>
      <c r="CAP352" s="182"/>
      <c r="CAQ352" s="182"/>
      <c r="CAR352" s="182"/>
      <c r="CAS352" s="182"/>
      <c r="CAT352" s="182"/>
      <c r="CAU352" s="182"/>
      <c r="CAV352" s="182"/>
      <c r="CAW352" s="182"/>
      <c r="CAX352" s="182"/>
      <c r="CAY352" s="182"/>
      <c r="CAZ352" s="182"/>
      <c r="CBA352" s="182"/>
      <c r="CBB352" s="182"/>
      <c r="CBC352" s="182"/>
      <c r="CBD352" s="182"/>
      <c r="CBE352" s="182"/>
      <c r="CBF352" s="182"/>
      <c r="CBG352" s="182"/>
      <c r="CBH352" s="182"/>
      <c r="CBI352" s="182"/>
      <c r="CBJ352" s="182"/>
      <c r="CBK352" s="182"/>
      <c r="CBL352" s="182"/>
      <c r="CBM352" s="182"/>
      <c r="CBN352" s="182"/>
      <c r="CBO352" s="182"/>
      <c r="CBP352" s="182"/>
      <c r="CBQ352" s="182"/>
      <c r="CBR352" s="182"/>
      <c r="CBS352" s="182"/>
      <c r="CBT352" s="182"/>
      <c r="CBU352" s="182"/>
      <c r="CBV352" s="182"/>
      <c r="CBW352" s="182"/>
      <c r="CBX352" s="182"/>
      <c r="CBY352" s="182"/>
      <c r="CBZ352" s="182"/>
      <c r="CCA352" s="182"/>
      <c r="CCB352" s="182"/>
      <c r="CCC352" s="182"/>
      <c r="CCD352" s="182"/>
      <c r="CCE352" s="182"/>
      <c r="CCF352" s="182"/>
      <c r="CCG352" s="182"/>
      <c r="CCH352" s="182"/>
      <c r="CCI352" s="182"/>
      <c r="CCJ352" s="182"/>
      <c r="CCK352" s="182"/>
      <c r="CCL352" s="182"/>
      <c r="CCM352" s="182"/>
      <c r="CCN352" s="182"/>
      <c r="CCO352" s="182"/>
      <c r="CCP352" s="182"/>
      <c r="CCQ352" s="182"/>
      <c r="CCR352" s="182"/>
      <c r="CCS352" s="182"/>
      <c r="CCT352" s="182"/>
      <c r="CCU352" s="182"/>
      <c r="CCV352" s="182"/>
      <c r="CCW352" s="182"/>
      <c r="CCX352" s="182"/>
      <c r="CCY352" s="182"/>
      <c r="CCZ352" s="182"/>
      <c r="CDA352" s="182"/>
      <c r="CDB352" s="182"/>
      <c r="CDC352" s="182"/>
      <c r="CDD352" s="182"/>
      <c r="CDE352" s="182"/>
      <c r="CDF352" s="182"/>
      <c r="CDG352" s="182"/>
      <c r="CDH352" s="182"/>
      <c r="CDI352" s="182"/>
      <c r="CDJ352" s="182"/>
      <c r="CDK352" s="182"/>
      <c r="CDL352" s="182"/>
      <c r="CDM352" s="182"/>
      <c r="CDN352" s="182"/>
      <c r="CDO352" s="182"/>
      <c r="CDP352" s="182"/>
      <c r="CDQ352" s="182"/>
      <c r="CDR352" s="182"/>
      <c r="CDS352" s="182"/>
      <c r="CDT352" s="182"/>
      <c r="CDU352" s="182"/>
      <c r="CDV352" s="182"/>
      <c r="CDW352" s="182"/>
      <c r="CDX352" s="182"/>
      <c r="CDY352" s="182"/>
      <c r="CDZ352" s="182"/>
      <c r="CEA352" s="182"/>
      <c r="CEB352" s="182"/>
      <c r="CEC352" s="182"/>
      <c r="CED352" s="182"/>
      <c r="CEE352" s="182"/>
      <c r="CEF352" s="182"/>
      <c r="CEG352" s="182"/>
      <c r="CEH352" s="182"/>
      <c r="CEI352" s="182"/>
      <c r="CEJ352" s="182"/>
      <c r="CEK352" s="182"/>
      <c r="CEL352" s="182"/>
      <c r="CEM352" s="182"/>
      <c r="CEN352" s="182"/>
      <c r="CEO352" s="182"/>
      <c r="CEP352" s="182"/>
      <c r="CEQ352" s="182"/>
      <c r="CER352" s="182"/>
      <c r="CES352" s="182"/>
      <c r="CET352" s="182"/>
      <c r="CEU352" s="182"/>
      <c r="CEV352" s="182"/>
      <c r="CEW352" s="182"/>
      <c r="CEX352" s="182"/>
      <c r="CEY352" s="182"/>
      <c r="CEZ352" s="182"/>
      <c r="CFA352" s="182"/>
      <c r="CFB352" s="182"/>
      <c r="CFC352" s="182"/>
      <c r="CFD352" s="182"/>
      <c r="CFE352" s="182"/>
      <c r="CFF352" s="182"/>
      <c r="CFG352" s="182"/>
      <c r="CFH352" s="182"/>
      <c r="CFI352" s="182"/>
      <c r="CFJ352" s="182"/>
      <c r="CFK352" s="182"/>
      <c r="CFL352" s="182"/>
      <c r="CFM352" s="182"/>
      <c r="CFN352" s="182"/>
      <c r="CFO352" s="182"/>
      <c r="CFP352" s="182"/>
      <c r="CFQ352" s="182"/>
      <c r="CFR352" s="182"/>
      <c r="CFS352" s="182"/>
      <c r="CFT352" s="182"/>
      <c r="CFU352" s="182"/>
      <c r="CFV352" s="182"/>
      <c r="CFW352" s="182"/>
      <c r="CFX352" s="182"/>
      <c r="CFY352" s="182"/>
      <c r="CFZ352" s="182"/>
      <c r="CGA352" s="182"/>
      <c r="CGB352" s="182"/>
      <c r="CGC352" s="182"/>
      <c r="CGD352" s="182"/>
      <c r="CGE352" s="182"/>
      <c r="CGF352" s="182"/>
      <c r="CGG352" s="182"/>
      <c r="CGH352" s="182"/>
      <c r="CGI352" s="182"/>
      <c r="CGJ352" s="182"/>
      <c r="CGK352" s="182"/>
      <c r="CGL352" s="182"/>
      <c r="CGM352" s="182"/>
      <c r="CGN352" s="182"/>
      <c r="CGO352" s="182"/>
      <c r="CGP352" s="182"/>
      <c r="CGQ352" s="182"/>
      <c r="CGR352" s="182"/>
      <c r="CGS352" s="182"/>
      <c r="CGT352" s="182"/>
      <c r="CGU352" s="182"/>
      <c r="CGV352" s="182"/>
      <c r="CGW352" s="182"/>
      <c r="CGX352" s="182"/>
      <c r="CGY352" s="182"/>
      <c r="CGZ352" s="182"/>
      <c r="CHA352" s="182"/>
      <c r="CHB352" s="182"/>
      <c r="CHC352" s="182"/>
      <c r="CHD352" s="182"/>
      <c r="CHE352" s="182"/>
      <c r="CHF352" s="182"/>
      <c r="CHG352" s="182"/>
      <c r="CHH352" s="182"/>
      <c r="CHI352" s="182"/>
      <c r="CHJ352" s="182"/>
      <c r="CHK352" s="182"/>
      <c r="CHL352" s="182"/>
      <c r="CHM352" s="182"/>
      <c r="CHN352" s="182"/>
      <c r="CHO352" s="182"/>
      <c r="CHP352" s="182"/>
      <c r="CHQ352" s="182"/>
      <c r="CHR352" s="182"/>
      <c r="CHS352" s="182"/>
      <c r="CHT352" s="182"/>
      <c r="CHU352" s="182"/>
      <c r="CHV352" s="182"/>
      <c r="CHW352" s="182"/>
      <c r="CHX352" s="182"/>
      <c r="CHY352" s="182"/>
      <c r="CHZ352" s="182"/>
      <c r="CIA352" s="182"/>
      <c r="CIB352" s="182"/>
      <c r="CIC352" s="182"/>
      <c r="CID352" s="182"/>
      <c r="CIE352" s="182"/>
      <c r="CIF352" s="182"/>
      <c r="CIG352" s="182"/>
      <c r="CIH352" s="182"/>
      <c r="CII352" s="182"/>
      <c r="CIJ352" s="182"/>
      <c r="CIK352" s="182"/>
      <c r="CIL352" s="182"/>
      <c r="CIM352" s="182"/>
      <c r="CIN352" s="182"/>
      <c r="CIO352" s="182"/>
      <c r="CIP352" s="182"/>
      <c r="CIQ352" s="182"/>
      <c r="CIR352" s="182"/>
      <c r="CIS352" s="182"/>
      <c r="CIT352" s="182"/>
      <c r="CIU352" s="182"/>
      <c r="CIV352" s="182"/>
      <c r="CIW352" s="182"/>
      <c r="CIX352" s="182"/>
      <c r="CIY352" s="182"/>
      <c r="CIZ352" s="182"/>
      <c r="CJA352" s="182"/>
      <c r="CJB352" s="182"/>
      <c r="CJC352" s="182"/>
      <c r="CJD352" s="182"/>
      <c r="CJE352" s="182"/>
      <c r="CJF352" s="182"/>
      <c r="CJG352" s="182"/>
      <c r="CJH352" s="182"/>
      <c r="CJI352" s="182"/>
      <c r="CJJ352" s="182"/>
      <c r="CJK352" s="182"/>
      <c r="CJL352" s="182"/>
      <c r="CJM352" s="182"/>
      <c r="CJN352" s="182"/>
      <c r="CJO352" s="182"/>
      <c r="CJP352" s="182"/>
      <c r="CJQ352" s="182"/>
      <c r="CJR352" s="182"/>
      <c r="CJS352" s="182"/>
      <c r="CJT352" s="182"/>
      <c r="CJU352" s="182"/>
      <c r="CJV352" s="182"/>
      <c r="CJW352" s="182"/>
      <c r="CJX352" s="182"/>
      <c r="CJY352" s="182"/>
      <c r="CJZ352" s="182"/>
      <c r="CKA352" s="182"/>
      <c r="CKB352" s="182"/>
      <c r="CKC352" s="182"/>
      <c r="CKD352" s="182"/>
      <c r="CKE352" s="182"/>
      <c r="CKF352" s="182"/>
      <c r="CKG352" s="182"/>
      <c r="CKH352" s="182"/>
      <c r="CKI352" s="182"/>
      <c r="CKJ352" s="182"/>
      <c r="CKK352" s="182"/>
      <c r="CKL352" s="182"/>
      <c r="CKM352" s="182"/>
      <c r="CKN352" s="182"/>
      <c r="CKO352" s="182"/>
      <c r="CKP352" s="182"/>
      <c r="CKQ352" s="182"/>
      <c r="CKR352" s="182"/>
      <c r="CKS352" s="182"/>
      <c r="CKT352" s="182"/>
      <c r="CKU352" s="182"/>
      <c r="CKV352" s="182"/>
      <c r="CKW352" s="182"/>
      <c r="CKX352" s="182"/>
      <c r="CKY352" s="182"/>
      <c r="CKZ352" s="182"/>
      <c r="CLA352" s="182"/>
      <c r="CLB352" s="182"/>
      <c r="CLC352" s="182"/>
      <c r="CLD352" s="182"/>
      <c r="CLE352" s="182"/>
      <c r="CLF352" s="182"/>
      <c r="CLG352" s="182"/>
      <c r="CLH352" s="182"/>
      <c r="CLI352" s="182"/>
      <c r="CLJ352" s="182"/>
      <c r="CLK352" s="182"/>
      <c r="CLL352" s="182"/>
      <c r="CLM352" s="182"/>
      <c r="CLN352" s="182"/>
      <c r="CLO352" s="182"/>
      <c r="CLP352" s="182"/>
      <c r="CLQ352" s="182"/>
      <c r="CLR352" s="182"/>
      <c r="CLS352" s="182"/>
      <c r="CLT352" s="182"/>
      <c r="CLU352" s="182"/>
      <c r="CLV352" s="182"/>
      <c r="CLW352" s="182"/>
      <c r="CLX352" s="182"/>
      <c r="CLY352" s="182"/>
      <c r="CLZ352" s="182"/>
      <c r="CMA352" s="182"/>
      <c r="CMB352" s="182"/>
      <c r="CMC352" s="182"/>
      <c r="CMD352" s="182"/>
      <c r="CME352" s="182"/>
      <c r="CMF352" s="182"/>
      <c r="CMG352" s="182"/>
      <c r="CMH352" s="182"/>
      <c r="CMI352" s="182"/>
      <c r="CMJ352" s="182"/>
      <c r="CMK352" s="182"/>
      <c r="CML352" s="182"/>
      <c r="CMM352" s="182"/>
      <c r="CMN352" s="182"/>
      <c r="CMO352" s="182"/>
      <c r="CMP352" s="182"/>
      <c r="CMQ352" s="182"/>
      <c r="CMR352" s="182"/>
      <c r="CMS352" s="182"/>
      <c r="CMT352" s="182"/>
      <c r="CMU352" s="182"/>
      <c r="CMV352" s="182"/>
      <c r="CMW352" s="182"/>
      <c r="CMX352" s="182"/>
      <c r="CMY352" s="182"/>
      <c r="CMZ352" s="182"/>
      <c r="CNA352" s="182"/>
      <c r="CNB352" s="182"/>
      <c r="CNC352" s="182"/>
      <c r="CND352" s="182"/>
      <c r="CNE352" s="182"/>
      <c r="CNF352" s="182"/>
      <c r="CNG352" s="182"/>
      <c r="CNH352" s="182"/>
      <c r="CNI352" s="182"/>
      <c r="CNJ352" s="182"/>
      <c r="CNK352" s="182"/>
      <c r="CNL352" s="182"/>
      <c r="CNM352" s="182"/>
      <c r="CNN352" s="182"/>
      <c r="CNO352" s="182"/>
      <c r="CNP352" s="182"/>
      <c r="CNQ352" s="182"/>
      <c r="CNR352" s="182"/>
      <c r="CNS352" s="182"/>
      <c r="CNT352" s="182"/>
      <c r="CNU352" s="182"/>
      <c r="CNV352" s="182"/>
      <c r="CNW352" s="182"/>
      <c r="CNX352" s="182"/>
      <c r="CNY352" s="182"/>
      <c r="CNZ352" s="182"/>
      <c r="COA352" s="182"/>
      <c r="COB352" s="182"/>
      <c r="COC352" s="182"/>
      <c r="COD352" s="182"/>
      <c r="COE352" s="182"/>
      <c r="COF352" s="182"/>
      <c r="COG352" s="182"/>
      <c r="COH352" s="182"/>
      <c r="COI352" s="182"/>
      <c r="COJ352" s="182"/>
      <c r="COK352" s="182"/>
      <c r="COL352" s="182"/>
      <c r="COM352" s="182"/>
      <c r="CON352" s="182"/>
      <c r="COO352" s="182"/>
      <c r="COP352" s="182"/>
      <c r="COQ352" s="182"/>
      <c r="COR352" s="182"/>
      <c r="COS352" s="182"/>
      <c r="COT352" s="182"/>
      <c r="COU352" s="182"/>
      <c r="COV352" s="182"/>
      <c r="COW352" s="182"/>
      <c r="COX352" s="182"/>
      <c r="COY352" s="182"/>
      <c r="COZ352" s="182"/>
      <c r="CPA352" s="182"/>
      <c r="CPB352" s="182"/>
      <c r="CPC352" s="182"/>
      <c r="CPD352" s="182"/>
      <c r="CPE352" s="182"/>
      <c r="CPF352" s="182"/>
      <c r="CPG352" s="182"/>
      <c r="CPH352" s="182"/>
      <c r="CPI352" s="182"/>
      <c r="CPJ352" s="182"/>
      <c r="CPK352" s="182"/>
      <c r="CPL352" s="182"/>
      <c r="CPM352" s="182"/>
      <c r="CPN352" s="182"/>
      <c r="CPO352" s="182"/>
      <c r="CPP352" s="182"/>
      <c r="CPQ352" s="182"/>
      <c r="CPR352" s="182"/>
      <c r="CPS352" s="182"/>
      <c r="CPT352" s="182"/>
      <c r="CPU352" s="182"/>
      <c r="CPV352" s="182"/>
      <c r="CPW352" s="182"/>
      <c r="CPX352" s="182"/>
      <c r="CPY352" s="182"/>
      <c r="CPZ352" s="182"/>
      <c r="CQA352" s="182"/>
      <c r="CQB352" s="182"/>
      <c r="CQC352" s="182"/>
      <c r="CQD352" s="182"/>
      <c r="CQE352" s="182"/>
      <c r="CQF352" s="182"/>
      <c r="CQG352" s="182"/>
      <c r="CQH352" s="182"/>
      <c r="CQI352" s="182"/>
      <c r="CQJ352" s="182"/>
      <c r="CQK352" s="182"/>
      <c r="CQL352" s="182"/>
      <c r="CQM352" s="182"/>
      <c r="CQN352" s="182"/>
      <c r="CQO352" s="182"/>
      <c r="CQP352" s="182"/>
      <c r="CQQ352" s="182"/>
      <c r="CQR352" s="182"/>
      <c r="CQS352" s="182"/>
      <c r="CQT352" s="182"/>
      <c r="CQU352" s="182"/>
      <c r="CQV352" s="182"/>
      <c r="CQW352" s="182"/>
      <c r="CQX352" s="182"/>
      <c r="CQY352" s="182"/>
      <c r="CQZ352" s="182"/>
      <c r="CRA352" s="182"/>
      <c r="CRB352" s="182"/>
      <c r="CRC352" s="182"/>
      <c r="CRD352" s="182"/>
      <c r="CRE352" s="182"/>
      <c r="CRF352" s="182"/>
      <c r="CRG352" s="182"/>
      <c r="CRH352" s="182"/>
      <c r="CRI352" s="182"/>
      <c r="CRJ352" s="182"/>
      <c r="CRK352" s="182"/>
      <c r="CRL352" s="182"/>
      <c r="CRM352" s="182"/>
      <c r="CRN352" s="182"/>
      <c r="CRO352" s="182"/>
      <c r="CRP352" s="182"/>
      <c r="CRQ352" s="182"/>
      <c r="CRR352" s="182"/>
      <c r="CRS352" s="182"/>
      <c r="CRT352" s="182"/>
      <c r="CRU352" s="182"/>
      <c r="CRV352" s="182"/>
      <c r="CRW352" s="182"/>
      <c r="CRX352" s="182"/>
      <c r="CRY352" s="182"/>
      <c r="CRZ352" s="182"/>
      <c r="CSA352" s="182"/>
      <c r="CSB352" s="182"/>
      <c r="CSC352" s="182"/>
      <c r="CSD352" s="182"/>
      <c r="CSE352" s="182"/>
      <c r="CSF352" s="182"/>
      <c r="CSG352" s="182"/>
      <c r="CSH352" s="182"/>
      <c r="CSI352" s="182"/>
      <c r="CSJ352" s="182"/>
      <c r="CSK352" s="182"/>
      <c r="CSL352" s="182"/>
      <c r="CSM352" s="182"/>
      <c r="CSN352" s="182"/>
      <c r="CSO352" s="182"/>
      <c r="CSP352" s="182"/>
      <c r="CSQ352" s="182"/>
      <c r="CSR352" s="182"/>
      <c r="CSS352" s="182"/>
      <c r="CST352" s="182"/>
      <c r="CSU352" s="182"/>
      <c r="CSV352" s="182"/>
      <c r="CSW352" s="182"/>
      <c r="CSX352" s="182"/>
      <c r="CSY352" s="182"/>
      <c r="CSZ352" s="182"/>
      <c r="CTA352" s="182"/>
      <c r="CTB352" s="182"/>
      <c r="CTC352" s="182"/>
      <c r="CTD352" s="182"/>
      <c r="CTE352" s="182"/>
      <c r="CTF352" s="182"/>
      <c r="CTG352" s="182"/>
      <c r="CTH352" s="182"/>
      <c r="CTI352" s="182"/>
      <c r="CTJ352" s="182"/>
      <c r="CTK352" s="182"/>
      <c r="CTL352" s="182"/>
      <c r="CTM352" s="182"/>
      <c r="CTN352" s="182"/>
      <c r="CTO352" s="182"/>
      <c r="CTP352" s="182"/>
      <c r="CTQ352" s="182"/>
      <c r="CTR352" s="182"/>
      <c r="CTS352" s="182"/>
      <c r="CTT352" s="182"/>
      <c r="CTU352" s="182"/>
      <c r="CTV352" s="182"/>
      <c r="CTW352" s="182"/>
      <c r="CTX352" s="182"/>
      <c r="CTY352" s="182"/>
      <c r="CTZ352" s="182"/>
      <c r="CUA352" s="182"/>
      <c r="CUB352" s="182"/>
      <c r="CUC352" s="182"/>
      <c r="CUD352" s="182"/>
      <c r="CUE352" s="182"/>
      <c r="CUF352" s="182"/>
      <c r="CUG352" s="182"/>
      <c r="CUH352" s="182"/>
      <c r="CUI352" s="182"/>
      <c r="CUJ352" s="182"/>
      <c r="CUK352" s="182"/>
      <c r="CUL352" s="182"/>
      <c r="CUM352" s="182"/>
      <c r="CUN352" s="182"/>
      <c r="CUO352" s="182"/>
      <c r="CUP352" s="182"/>
      <c r="CUQ352" s="182"/>
      <c r="CUR352" s="182"/>
      <c r="CUS352" s="182"/>
      <c r="CUT352" s="182"/>
      <c r="CUU352" s="182"/>
      <c r="CUV352" s="182"/>
      <c r="CUW352" s="182"/>
      <c r="CUX352" s="182"/>
      <c r="CUY352" s="182"/>
      <c r="CUZ352" s="182"/>
      <c r="CVA352" s="182"/>
      <c r="CVB352" s="182"/>
      <c r="CVC352" s="182"/>
      <c r="CVD352" s="182"/>
      <c r="CVE352" s="182"/>
      <c r="CVF352" s="182"/>
      <c r="CVG352" s="182"/>
      <c r="CVH352" s="182"/>
      <c r="CVI352" s="182"/>
      <c r="CVJ352" s="182"/>
      <c r="CVK352" s="182"/>
      <c r="CVL352" s="182"/>
      <c r="CVM352" s="182"/>
      <c r="CVN352" s="182"/>
      <c r="CVO352" s="182"/>
      <c r="CVP352" s="182"/>
      <c r="CVQ352" s="182"/>
      <c r="CVR352" s="182"/>
      <c r="CVS352" s="182"/>
      <c r="CVT352" s="182"/>
      <c r="CVU352" s="182"/>
      <c r="CVV352" s="182"/>
      <c r="CVW352" s="182"/>
      <c r="CVX352" s="182"/>
      <c r="CVY352" s="182"/>
      <c r="CVZ352" s="182"/>
      <c r="CWA352" s="182"/>
      <c r="CWB352" s="182"/>
      <c r="CWC352" s="182"/>
      <c r="CWD352" s="182"/>
      <c r="CWE352" s="182"/>
      <c r="CWF352" s="182"/>
      <c r="CWG352" s="182"/>
      <c r="CWH352" s="182"/>
      <c r="CWI352" s="182"/>
      <c r="CWJ352" s="182"/>
      <c r="CWK352" s="182"/>
      <c r="CWL352" s="182"/>
      <c r="CWM352" s="182"/>
      <c r="CWN352" s="182"/>
      <c r="CWO352" s="182"/>
      <c r="CWP352" s="182"/>
      <c r="CWQ352" s="182"/>
      <c r="CWR352" s="182"/>
      <c r="CWS352" s="182"/>
      <c r="CWT352" s="182"/>
      <c r="CWU352" s="182"/>
      <c r="CWV352" s="182"/>
      <c r="CWW352" s="182"/>
      <c r="CWX352" s="182"/>
      <c r="CWY352" s="182"/>
      <c r="CWZ352" s="182"/>
      <c r="CXA352" s="182"/>
      <c r="CXB352" s="182"/>
      <c r="CXC352" s="182"/>
      <c r="CXD352" s="182"/>
      <c r="CXE352" s="182"/>
      <c r="CXF352" s="182"/>
      <c r="CXG352" s="182"/>
      <c r="CXH352" s="182"/>
      <c r="CXI352" s="182"/>
      <c r="CXJ352" s="182"/>
      <c r="CXK352" s="182"/>
      <c r="CXL352" s="182"/>
      <c r="CXM352" s="182"/>
      <c r="CXN352" s="182"/>
      <c r="CXO352" s="182"/>
      <c r="CXP352" s="182"/>
      <c r="CXQ352" s="182"/>
      <c r="CXR352" s="182"/>
      <c r="CXS352" s="182"/>
      <c r="CXT352" s="182"/>
      <c r="CXU352" s="182"/>
      <c r="CXV352" s="182"/>
      <c r="CXW352" s="182"/>
      <c r="CXX352" s="182"/>
      <c r="CXY352" s="182"/>
      <c r="CXZ352" s="182"/>
      <c r="CYA352" s="182"/>
      <c r="CYB352" s="182"/>
      <c r="CYC352" s="182"/>
      <c r="CYD352" s="182"/>
      <c r="CYE352" s="182"/>
      <c r="CYF352" s="182"/>
      <c r="CYG352" s="182"/>
      <c r="CYH352" s="182"/>
      <c r="CYI352" s="182"/>
      <c r="CYJ352" s="182"/>
      <c r="CYK352" s="182"/>
      <c r="CYL352" s="182"/>
      <c r="CYM352" s="182"/>
      <c r="CYN352" s="182"/>
      <c r="CYO352" s="182"/>
      <c r="CYP352" s="182"/>
      <c r="CYQ352" s="182"/>
      <c r="CYR352" s="182"/>
      <c r="CYS352" s="182"/>
      <c r="CYT352" s="182"/>
      <c r="CYU352" s="182"/>
      <c r="CYV352" s="182"/>
      <c r="CYW352" s="182"/>
      <c r="CYX352" s="182"/>
      <c r="CYY352" s="182"/>
      <c r="CYZ352" s="182"/>
      <c r="CZA352" s="182"/>
      <c r="CZB352" s="182"/>
      <c r="CZC352" s="182"/>
      <c r="CZD352" s="182"/>
      <c r="CZE352" s="182"/>
      <c r="CZF352" s="182"/>
      <c r="CZG352" s="182"/>
      <c r="CZH352" s="182"/>
      <c r="CZI352" s="182"/>
      <c r="CZJ352" s="182"/>
      <c r="CZK352" s="182"/>
      <c r="CZL352" s="182"/>
      <c r="CZM352" s="182"/>
      <c r="CZN352" s="182"/>
      <c r="CZO352" s="182"/>
      <c r="CZP352" s="182"/>
      <c r="CZQ352" s="182"/>
      <c r="CZR352" s="182"/>
      <c r="CZS352" s="182"/>
      <c r="CZT352" s="182"/>
      <c r="CZU352" s="182"/>
      <c r="CZV352" s="182"/>
      <c r="CZW352" s="182"/>
      <c r="CZX352" s="182"/>
      <c r="CZY352" s="182"/>
      <c r="CZZ352" s="182"/>
      <c r="DAA352" s="182"/>
      <c r="DAB352" s="182"/>
      <c r="DAC352" s="182"/>
      <c r="DAD352" s="182"/>
      <c r="DAE352" s="182"/>
      <c r="DAF352" s="182"/>
      <c r="DAG352" s="182"/>
      <c r="DAH352" s="182"/>
      <c r="DAI352" s="182"/>
      <c r="DAJ352" s="182"/>
      <c r="DAK352" s="182"/>
      <c r="DAL352" s="182"/>
      <c r="DAM352" s="182"/>
      <c r="DAN352" s="182"/>
      <c r="DAO352" s="182"/>
      <c r="DAP352" s="182"/>
      <c r="DAQ352" s="182"/>
      <c r="DAR352" s="182"/>
      <c r="DAS352" s="182"/>
      <c r="DAT352" s="182"/>
      <c r="DAU352" s="182"/>
      <c r="DAV352" s="182"/>
      <c r="DAW352" s="182"/>
      <c r="DAX352" s="182"/>
      <c r="DAY352" s="182"/>
      <c r="DAZ352" s="182"/>
      <c r="DBA352" s="182"/>
      <c r="DBB352" s="182"/>
      <c r="DBC352" s="182"/>
      <c r="DBD352" s="182"/>
      <c r="DBE352" s="182"/>
      <c r="DBF352" s="182"/>
      <c r="DBG352" s="182"/>
      <c r="DBH352" s="182"/>
      <c r="DBI352" s="182"/>
      <c r="DBJ352" s="182"/>
      <c r="DBK352" s="182"/>
      <c r="DBL352" s="182"/>
      <c r="DBM352" s="182"/>
      <c r="DBN352" s="182"/>
      <c r="DBO352" s="182"/>
      <c r="DBP352" s="182"/>
      <c r="DBQ352" s="182"/>
      <c r="DBR352" s="182"/>
      <c r="DBS352" s="182"/>
      <c r="DBT352" s="182"/>
      <c r="DBU352" s="182"/>
      <c r="DBV352" s="182"/>
      <c r="DBW352" s="182"/>
      <c r="DBX352" s="182"/>
      <c r="DBY352" s="182"/>
      <c r="DBZ352" s="182"/>
      <c r="DCA352" s="182"/>
      <c r="DCB352" s="182"/>
      <c r="DCC352" s="182"/>
      <c r="DCD352" s="182"/>
      <c r="DCE352" s="182"/>
      <c r="DCF352" s="182"/>
      <c r="DCG352" s="182"/>
      <c r="DCH352" s="182"/>
      <c r="DCI352" s="182"/>
      <c r="DCJ352" s="182"/>
      <c r="DCK352" s="182"/>
      <c r="DCL352" s="182"/>
      <c r="DCM352" s="182"/>
      <c r="DCN352" s="182"/>
      <c r="DCO352" s="182"/>
      <c r="DCP352" s="182"/>
      <c r="DCQ352" s="182"/>
      <c r="DCR352" s="182"/>
      <c r="DCS352" s="182"/>
      <c r="DCT352" s="182"/>
      <c r="DCU352" s="182"/>
      <c r="DCV352" s="182"/>
      <c r="DCW352" s="182"/>
      <c r="DCX352" s="182"/>
      <c r="DCY352" s="182"/>
      <c r="DCZ352" s="182"/>
      <c r="DDA352" s="182"/>
      <c r="DDB352" s="182"/>
      <c r="DDC352" s="182"/>
      <c r="DDD352" s="182"/>
      <c r="DDE352" s="182"/>
      <c r="DDF352" s="182"/>
      <c r="DDG352" s="182"/>
      <c r="DDH352" s="182"/>
      <c r="DDI352" s="182"/>
      <c r="DDJ352" s="182"/>
      <c r="DDK352" s="182"/>
      <c r="DDL352" s="182"/>
      <c r="DDM352" s="182"/>
      <c r="DDN352" s="182"/>
      <c r="DDO352" s="182"/>
      <c r="DDP352" s="182"/>
      <c r="DDQ352" s="182"/>
      <c r="DDR352" s="182"/>
      <c r="DDS352" s="182"/>
      <c r="DDT352" s="182"/>
      <c r="DDU352" s="182"/>
      <c r="DDV352" s="182"/>
      <c r="DDW352" s="182"/>
      <c r="DDX352" s="182"/>
      <c r="DDY352" s="182"/>
      <c r="DDZ352" s="182"/>
      <c r="DEA352" s="182"/>
      <c r="DEB352" s="182"/>
      <c r="DEC352" s="182"/>
      <c r="DED352" s="182"/>
      <c r="DEE352" s="182"/>
      <c r="DEF352" s="182"/>
      <c r="DEG352" s="182"/>
      <c r="DEH352" s="182"/>
      <c r="DEI352" s="182"/>
      <c r="DEJ352" s="182"/>
      <c r="DEK352" s="182"/>
      <c r="DEL352" s="182"/>
      <c r="DEM352" s="182"/>
      <c r="DEN352" s="182"/>
      <c r="DEO352" s="182"/>
      <c r="DEP352" s="182"/>
      <c r="DEQ352" s="182"/>
      <c r="DER352" s="182"/>
      <c r="DES352" s="182"/>
      <c r="DET352" s="182"/>
      <c r="DEU352" s="182"/>
      <c r="DEV352" s="182"/>
      <c r="DEW352" s="182"/>
      <c r="DEX352" s="182"/>
      <c r="DEY352" s="182"/>
      <c r="DEZ352" s="182"/>
      <c r="DFA352" s="182"/>
      <c r="DFB352" s="182"/>
      <c r="DFC352" s="182"/>
      <c r="DFD352" s="182"/>
      <c r="DFE352" s="182"/>
      <c r="DFF352" s="182"/>
      <c r="DFG352" s="182"/>
      <c r="DFH352" s="182"/>
      <c r="DFI352" s="182"/>
      <c r="DFJ352" s="182"/>
      <c r="DFK352" s="182"/>
      <c r="DFL352" s="182"/>
      <c r="DFM352" s="182"/>
      <c r="DFN352" s="182"/>
      <c r="DFO352" s="182"/>
      <c r="DFP352" s="182"/>
      <c r="DFQ352" s="182"/>
      <c r="DFR352" s="182"/>
      <c r="DFS352" s="182"/>
      <c r="DFT352" s="182"/>
      <c r="DFU352" s="182"/>
      <c r="DFV352" s="182"/>
      <c r="DFW352" s="182"/>
      <c r="DFX352" s="182"/>
      <c r="DFY352" s="182"/>
      <c r="DFZ352" s="182"/>
      <c r="DGA352" s="182"/>
      <c r="DGB352" s="182"/>
      <c r="DGC352" s="182"/>
      <c r="DGD352" s="182"/>
      <c r="DGE352" s="182"/>
      <c r="DGF352" s="182"/>
      <c r="DGG352" s="182"/>
      <c r="DGH352" s="182"/>
      <c r="DGI352" s="182"/>
      <c r="DGJ352" s="182"/>
      <c r="DGK352" s="182"/>
      <c r="DGL352" s="182"/>
      <c r="DGM352" s="182"/>
      <c r="DGN352" s="182"/>
      <c r="DGO352" s="182"/>
      <c r="DGP352" s="182"/>
      <c r="DGQ352" s="182"/>
      <c r="DGR352" s="182"/>
      <c r="DGS352" s="182"/>
      <c r="DGT352" s="182"/>
      <c r="DGU352" s="182"/>
      <c r="DGV352" s="182"/>
      <c r="DGW352" s="182"/>
      <c r="DGX352" s="182"/>
      <c r="DGY352" s="182"/>
      <c r="DGZ352" s="182"/>
      <c r="DHA352" s="182"/>
      <c r="DHB352" s="182"/>
      <c r="DHC352" s="182"/>
      <c r="DHD352" s="182"/>
      <c r="DHE352" s="182"/>
      <c r="DHF352" s="182"/>
      <c r="DHG352" s="182"/>
      <c r="DHH352" s="182"/>
      <c r="DHI352" s="182"/>
      <c r="DHJ352" s="182"/>
      <c r="DHK352" s="182"/>
      <c r="DHL352" s="182"/>
      <c r="DHM352" s="182"/>
      <c r="DHN352" s="182"/>
      <c r="DHO352" s="182"/>
      <c r="DHP352" s="182"/>
      <c r="DHQ352" s="182"/>
      <c r="DHR352" s="182"/>
      <c r="DHS352" s="182"/>
      <c r="DHT352" s="182"/>
      <c r="DHU352" s="182"/>
      <c r="DHV352" s="182"/>
      <c r="DHW352" s="182"/>
      <c r="DHX352" s="182"/>
      <c r="DHY352" s="182"/>
      <c r="DHZ352" s="182"/>
      <c r="DIA352" s="182"/>
      <c r="DIB352" s="182"/>
      <c r="DIC352" s="182"/>
      <c r="DID352" s="182"/>
      <c r="DIE352" s="182"/>
      <c r="DIF352" s="182"/>
      <c r="DIG352" s="182"/>
      <c r="DIH352" s="182"/>
      <c r="DII352" s="182"/>
      <c r="DIJ352" s="182"/>
      <c r="DIK352" s="182"/>
      <c r="DIL352" s="182"/>
      <c r="DIM352" s="182"/>
      <c r="DIN352" s="182"/>
      <c r="DIO352" s="182"/>
      <c r="DIP352" s="182"/>
      <c r="DIQ352" s="182"/>
      <c r="DIR352" s="182"/>
      <c r="DIS352" s="182"/>
      <c r="DIT352" s="182"/>
      <c r="DIU352" s="182"/>
      <c r="DIV352" s="182"/>
      <c r="DIW352" s="182"/>
      <c r="DIX352" s="182"/>
      <c r="DIY352" s="182"/>
      <c r="DIZ352" s="182"/>
      <c r="DJA352" s="182"/>
      <c r="DJB352" s="182"/>
      <c r="DJC352" s="182"/>
      <c r="DJD352" s="182"/>
      <c r="DJE352" s="182"/>
      <c r="DJF352" s="182"/>
      <c r="DJG352" s="182"/>
      <c r="DJH352" s="182"/>
      <c r="DJI352" s="182"/>
      <c r="DJJ352" s="182"/>
      <c r="DJK352" s="182"/>
      <c r="DJL352" s="182"/>
      <c r="DJM352" s="182"/>
      <c r="DJN352" s="182"/>
      <c r="DJO352" s="182"/>
      <c r="DJP352" s="182"/>
      <c r="DJQ352" s="182"/>
      <c r="DJR352" s="182"/>
      <c r="DJS352" s="182"/>
      <c r="DJT352" s="182"/>
      <c r="DJU352" s="182"/>
      <c r="DJV352" s="182"/>
      <c r="DJW352" s="182"/>
      <c r="DJX352" s="182"/>
      <c r="DJY352" s="182"/>
      <c r="DJZ352" s="182"/>
      <c r="DKA352" s="182"/>
      <c r="DKB352" s="182"/>
      <c r="DKC352" s="182"/>
      <c r="DKD352" s="182"/>
      <c r="DKE352" s="182"/>
      <c r="DKF352" s="182"/>
      <c r="DKG352" s="182"/>
      <c r="DKH352" s="182"/>
      <c r="DKI352" s="182"/>
      <c r="DKJ352" s="182"/>
      <c r="DKK352" s="182"/>
      <c r="DKL352" s="182"/>
      <c r="DKM352" s="182"/>
      <c r="DKN352" s="182"/>
      <c r="DKO352" s="182"/>
      <c r="DKP352" s="182"/>
      <c r="DKQ352" s="182"/>
      <c r="DKR352" s="182"/>
      <c r="DKS352" s="182"/>
      <c r="DKT352" s="182"/>
      <c r="DKU352" s="182"/>
      <c r="DKV352" s="182"/>
      <c r="DKW352" s="182"/>
      <c r="DKX352" s="182"/>
      <c r="DKY352" s="182"/>
      <c r="DKZ352" s="182"/>
      <c r="DLA352" s="182"/>
      <c r="DLB352" s="182"/>
      <c r="DLC352" s="182"/>
      <c r="DLD352" s="182"/>
      <c r="DLE352" s="182"/>
      <c r="DLF352" s="182"/>
      <c r="DLG352" s="182"/>
      <c r="DLH352" s="182"/>
      <c r="DLI352" s="182"/>
      <c r="DLJ352" s="182"/>
      <c r="DLK352" s="182"/>
      <c r="DLL352" s="182"/>
      <c r="DLM352" s="182"/>
      <c r="DLN352" s="182"/>
      <c r="DLO352" s="182"/>
      <c r="DLP352" s="182"/>
      <c r="DLQ352" s="182"/>
      <c r="DLR352" s="182"/>
      <c r="DLS352" s="182"/>
      <c r="DLT352" s="182"/>
      <c r="DLU352" s="182"/>
      <c r="DLV352" s="182"/>
      <c r="DLW352" s="182"/>
      <c r="DLX352" s="182"/>
      <c r="DLY352" s="182"/>
      <c r="DLZ352" s="182"/>
      <c r="DMA352" s="182"/>
      <c r="DMB352" s="182"/>
      <c r="DMC352" s="182"/>
      <c r="DMD352" s="182"/>
      <c r="DME352" s="182"/>
      <c r="DMF352" s="182"/>
      <c r="DMG352" s="182"/>
      <c r="DMH352" s="182"/>
      <c r="DMI352" s="182"/>
      <c r="DMJ352" s="182"/>
      <c r="DMK352" s="182"/>
      <c r="DML352" s="182"/>
      <c r="DMM352" s="182"/>
      <c r="DMN352" s="182"/>
      <c r="DMO352" s="182"/>
      <c r="DMP352" s="182"/>
      <c r="DMQ352" s="182"/>
      <c r="DMR352" s="182"/>
      <c r="DMS352" s="182"/>
      <c r="DMT352" s="182"/>
      <c r="DMU352" s="182"/>
      <c r="DMV352" s="182"/>
      <c r="DMW352" s="182"/>
      <c r="DMX352" s="182"/>
      <c r="DMY352" s="182"/>
      <c r="DMZ352" s="182"/>
      <c r="DNA352" s="182"/>
      <c r="DNB352" s="182"/>
      <c r="DNC352" s="182"/>
      <c r="DND352" s="182"/>
      <c r="DNE352" s="182"/>
      <c r="DNF352" s="182"/>
      <c r="DNG352" s="182"/>
      <c r="DNH352" s="182"/>
      <c r="DNI352" s="182"/>
      <c r="DNJ352" s="182"/>
      <c r="DNK352" s="182"/>
      <c r="DNL352" s="182"/>
      <c r="DNM352" s="182"/>
      <c r="DNN352" s="182"/>
      <c r="DNO352" s="182"/>
      <c r="DNP352" s="182"/>
      <c r="DNQ352" s="182"/>
      <c r="DNR352" s="182"/>
      <c r="DNS352" s="182"/>
      <c r="DNT352" s="182"/>
      <c r="DNU352" s="182"/>
      <c r="DNV352" s="182"/>
      <c r="DNW352" s="182"/>
      <c r="DNX352" s="182"/>
      <c r="DNY352" s="182"/>
      <c r="DNZ352" s="182"/>
      <c r="DOA352" s="182"/>
      <c r="DOB352" s="182"/>
      <c r="DOC352" s="182"/>
      <c r="DOD352" s="182"/>
      <c r="DOE352" s="182"/>
      <c r="DOF352" s="182"/>
      <c r="DOG352" s="182"/>
      <c r="DOH352" s="182"/>
      <c r="DOI352" s="182"/>
      <c r="DOJ352" s="182"/>
      <c r="DOK352" s="182"/>
      <c r="DOL352" s="182"/>
      <c r="DOM352" s="182"/>
      <c r="DON352" s="182"/>
      <c r="DOO352" s="182"/>
      <c r="DOP352" s="182"/>
      <c r="DOQ352" s="182"/>
      <c r="DOR352" s="182"/>
      <c r="DOS352" s="182"/>
      <c r="DOT352" s="182"/>
      <c r="DOU352" s="182"/>
      <c r="DOV352" s="182"/>
      <c r="DOW352" s="182"/>
      <c r="DOX352" s="182"/>
      <c r="DOY352" s="182"/>
      <c r="DOZ352" s="182"/>
      <c r="DPA352" s="182"/>
      <c r="DPB352" s="182"/>
      <c r="DPC352" s="182"/>
      <c r="DPD352" s="182"/>
      <c r="DPE352" s="182"/>
      <c r="DPF352" s="182"/>
      <c r="DPG352" s="182"/>
      <c r="DPH352" s="182"/>
      <c r="DPI352" s="182"/>
      <c r="DPJ352" s="182"/>
      <c r="DPK352" s="182"/>
      <c r="DPL352" s="182"/>
      <c r="DPM352" s="182"/>
      <c r="DPN352" s="182"/>
      <c r="DPO352" s="182"/>
      <c r="DPP352" s="182"/>
      <c r="DPQ352" s="182"/>
      <c r="DPR352" s="182"/>
      <c r="DPS352" s="182"/>
      <c r="DPT352" s="182"/>
      <c r="DPU352" s="182"/>
      <c r="DPV352" s="182"/>
      <c r="DPW352" s="182"/>
      <c r="DPX352" s="182"/>
      <c r="DPY352" s="182"/>
      <c r="DPZ352" s="182"/>
      <c r="DQA352" s="182"/>
      <c r="DQB352" s="182"/>
      <c r="DQC352" s="182"/>
      <c r="DQD352" s="182"/>
      <c r="DQE352" s="182"/>
      <c r="DQF352" s="182"/>
      <c r="DQG352" s="182"/>
      <c r="DQH352" s="182"/>
      <c r="DQI352" s="182"/>
      <c r="DQJ352" s="182"/>
      <c r="DQK352" s="182"/>
      <c r="DQL352" s="182"/>
      <c r="DQM352" s="182"/>
      <c r="DQN352" s="182"/>
      <c r="DQO352" s="182"/>
      <c r="DQP352" s="182"/>
      <c r="DQQ352" s="182"/>
      <c r="DQR352" s="182"/>
      <c r="DQS352" s="182"/>
      <c r="DQT352" s="182"/>
      <c r="DQU352" s="182"/>
      <c r="DQV352" s="182"/>
      <c r="DQW352" s="182"/>
      <c r="DQX352" s="182"/>
      <c r="DQY352" s="182"/>
      <c r="DQZ352" s="182"/>
      <c r="DRA352" s="182"/>
      <c r="DRB352" s="182"/>
      <c r="DRC352" s="182"/>
      <c r="DRD352" s="182"/>
      <c r="DRE352" s="182"/>
      <c r="DRF352" s="182"/>
      <c r="DRG352" s="182"/>
      <c r="DRH352" s="182"/>
      <c r="DRI352" s="182"/>
      <c r="DRJ352" s="182"/>
      <c r="DRK352" s="182"/>
      <c r="DRL352" s="182"/>
      <c r="DRM352" s="182"/>
      <c r="DRN352" s="182"/>
      <c r="DRO352" s="182"/>
      <c r="DRP352" s="182"/>
      <c r="DRQ352" s="182"/>
      <c r="DRR352" s="182"/>
      <c r="DRS352" s="182"/>
      <c r="DRT352" s="182"/>
      <c r="DRU352" s="182"/>
      <c r="DRV352" s="182"/>
      <c r="DRW352" s="182"/>
      <c r="DRX352" s="182"/>
      <c r="DRY352" s="182"/>
      <c r="DRZ352" s="182"/>
      <c r="DSA352" s="182"/>
      <c r="DSB352" s="182"/>
      <c r="DSC352" s="182"/>
      <c r="DSD352" s="182"/>
      <c r="DSE352" s="182"/>
      <c r="DSF352" s="182"/>
      <c r="DSG352" s="182"/>
      <c r="DSH352" s="182"/>
      <c r="DSI352" s="182"/>
      <c r="DSJ352" s="182"/>
      <c r="DSK352" s="182"/>
      <c r="DSL352" s="182"/>
      <c r="DSM352" s="182"/>
      <c r="DSN352" s="182"/>
      <c r="DSO352" s="182"/>
      <c r="DSP352" s="182"/>
      <c r="DSQ352" s="182"/>
      <c r="DSR352" s="182"/>
      <c r="DSS352" s="182"/>
      <c r="DST352" s="182"/>
      <c r="DSU352" s="182"/>
      <c r="DSV352" s="182"/>
      <c r="DSW352" s="182"/>
      <c r="DSX352" s="182"/>
      <c r="DSY352" s="182"/>
      <c r="DSZ352" s="182"/>
      <c r="DTA352" s="182"/>
      <c r="DTB352" s="182"/>
      <c r="DTC352" s="182"/>
      <c r="DTD352" s="182"/>
      <c r="DTE352" s="182"/>
      <c r="DTF352" s="182"/>
      <c r="DTG352" s="182"/>
      <c r="DTH352" s="182"/>
      <c r="DTI352" s="182"/>
      <c r="DTJ352" s="182"/>
      <c r="DTK352" s="182"/>
      <c r="DTL352" s="182"/>
      <c r="DTM352" s="182"/>
      <c r="DTN352" s="182"/>
      <c r="DTO352" s="182"/>
      <c r="DTP352" s="182"/>
      <c r="DTQ352" s="182"/>
      <c r="DTR352" s="182"/>
      <c r="DTS352" s="182"/>
      <c r="DTT352" s="182"/>
      <c r="DTU352" s="182"/>
      <c r="DTV352" s="182"/>
      <c r="DTW352" s="182"/>
      <c r="DTX352" s="182"/>
      <c r="DTY352" s="182"/>
      <c r="DTZ352" s="182"/>
      <c r="DUA352" s="182"/>
      <c r="DUB352" s="182"/>
      <c r="DUC352" s="182"/>
      <c r="DUD352" s="182"/>
      <c r="DUE352" s="182"/>
      <c r="DUF352" s="182"/>
      <c r="DUG352" s="182"/>
      <c r="DUH352" s="182"/>
      <c r="DUI352" s="182"/>
      <c r="DUJ352" s="182"/>
      <c r="DUK352" s="182"/>
      <c r="DUL352" s="182"/>
      <c r="DUM352" s="182"/>
      <c r="DUN352" s="182"/>
      <c r="DUO352" s="182"/>
      <c r="DUP352" s="182"/>
      <c r="DUQ352" s="182"/>
      <c r="DUR352" s="182"/>
      <c r="DUS352" s="182"/>
      <c r="DUT352" s="182"/>
      <c r="DUU352" s="182"/>
      <c r="DUV352" s="182"/>
      <c r="DUW352" s="182"/>
      <c r="DUX352" s="182"/>
      <c r="DUY352" s="182"/>
      <c r="DUZ352" s="182"/>
      <c r="DVA352" s="182"/>
      <c r="DVB352" s="182"/>
      <c r="DVC352" s="182"/>
      <c r="DVD352" s="182"/>
      <c r="DVE352" s="182"/>
      <c r="DVF352" s="182"/>
      <c r="DVG352" s="182"/>
      <c r="DVH352" s="182"/>
      <c r="DVI352" s="182"/>
      <c r="DVJ352" s="182"/>
      <c r="DVK352" s="182"/>
      <c r="DVL352" s="182"/>
      <c r="DVM352" s="182"/>
      <c r="DVN352" s="182"/>
      <c r="DVO352" s="182"/>
      <c r="DVP352" s="182"/>
      <c r="DVQ352" s="182"/>
      <c r="DVR352" s="182"/>
      <c r="DVS352" s="182"/>
      <c r="DVT352" s="182"/>
      <c r="DVU352" s="182"/>
      <c r="DVV352" s="182"/>
      <c r="DVW352" s="182"/>
      <c r="DVX352" s="182"/>
      <c r="DVY352" s="182"/>
      <c r="DVZ352" s="182"/>
      <c r="DWA352" s="182"/>
      <c r="DWB352" s="182"/>
      <c r="DWC352" s="182"/>
      <c r="DWD352" s="182"/>
      <c r="DWE352" s="182"/>
      <c r="DWF352" s="182"/>
      <c r="DWG352" s="182"/>
      <c r="DWH352" s="182"/>
      <c r="DWI352" s="182"/>
      <c r="DWJ352" s="182"/>
      <c r="DWK352" s="182"/>
      <c r="DWL352" s="182"/>
      <c r="DWM352" s="182"/>
      <c r="DWN352" s="182"/>
      <c r="DWO352" s="182"/>
      <c r="DWP352" s="182"/>
      <c r="DWQ352" s="182"/>
      <c r="DWR352" s="182"/>
      <c r="DWS352" s="182"/>
      <c r="DWT352" s="182"/>
      <c r="DWU352" s="182"/>
      <c r="DWV352" s="182"/>
      <c r="DWW352" s="182"/>
      <c r="DWX352" s="182"/>
      <c r="DWY352" s="182"/>
      <c r="DWZ352" s="182"/>
      <c r="DXA352" s="182"/>
      <c r="DXB352" s="182"/>
      <c r="DXC352" s="182"/>
      <c r="DXD352" s="182"/>
      <c r="DXE352" s="182"/>
      <c r="DXF352" s="182"/>
      <c r="DXG352" s="182"/>
      <c r="DXH352" s="182"/>
      <c r="DXI352" s="182"/>
      <c r="DXJ352" s="182"/>
      <c r="DXK352" s="182"/>
      <c r="DXL352" s="182"/>
      <c r="DXM352" s="182"/>
      <c r="DXN352" s="182"/>
      <c r="DXO352" s="182"/>
      <c r="DXP352" s="182"/>
      <c r="DXQ352" s="182"/>
      <c r="DXR352" s="182"/>
      <c r="DXS352" s="182"/>
      <c r="DXT352" s="182"/>
      <c r="DXU352" s="182"/>
      <c r="DXV352" s="182"/>
      <c r="DXW352" s="182"/>
      <c r="DXX352" s="182"/>
      <c r="DXY352" s="182"/>
      <c r="DXZ352" s="182"/>
      <c r="DYA352" s="182"/>
      <c r="DYB352" s="182"/>
      <c r="DYC352" s="182"/>
      <c r="DYD352" s="182"/>
      <c r="DYE352" s="182"/>
      <c r="DYF352" s="182"/>
      <c r="DYG352" s="182"/>
      <c r="DYH352" s="182"/>
      <c r="DYI352" s="182"/>
      <c r="DYJ352" s="182"/>
      <c r="DYK352" s="182"/>
      <c r="DYL352" s="182"/>
      <c r="DYM352" s="182"/>
      <c r="DYN352" s="182"/>
      <c r="DYO352" s="182"/>
      <c r="DYP352" s="182"/>
      <c r="DYQ352" s="182"/>
      <c r="DYR352" s="182"/>
      <c r="DYS352" s="182"/>
      <c r="DYT352" s="182"/>
      <c r="DYU352" s="182"/>
      <c r="DYV352" s="182"/>
      <c r="DYW352" s="182"/>
      <c r="DYX352" s="182"/>
      <c r="DYY352" s="182"/>
      <c r="DYZ352" s="182"/>
      <c r="DZA352" s="182"/>
      <c r="DZB352" s="182"/>
      <c r="DZC352" s="182"/>
      <c r="DZD352" s="182"/>
      <c r="DZE352" s="182"/>
      <c r="DZF352" s="182"/>
      <c r="DZG352" s="182"/>
      <c r="DZH352" s="182"/>
      <c r="DZI352" s="182"/>
      <c r="DZJ352" s="182"/>
      <c r="DZK352" s="182"/>
      <c r="DZL352" s="182"/>
      <c r="DZM352" s="182"/>
      <c r="DZN352" s="182"/>
      <c r="DZO352" s="182"/>
      <c r="DZP352" s="182"/>
      <c r="DZQ352" s="182"/>
      <c r="DZR352" s="182"/>
      <c r="DZS352" s="182"/>
      <c r="DZT352" s="182"/>
      <c r="DZU352" s="182"/>
      <c r="DZV352" s="182"/>
      <c r="DZW352" s="182"/>
      <c r="DZX352" s="182"/>
      <c r="DZY352" s="182"/>
      <c r="DZZ352" s="182"/>
      <c r="EAA352" s="182"/>
      <c r="EAB352" s="182"/>
      <c r="EAC352" s="182"/>
      <c r="EAD352" s="182"/>
      <c r="EAE352" s="182"/>
      <c r="EAF352" s="182"/>
      <c r="EAG352" s="182"/>
      <c r="EAH352" s="182"/>
      <c r="EAI352" s="182"/>
      <c r="EAJ352" s="182"/>
      <c r="EAK352" s="182"/>
      <c r="EAL352" s="182"/>
      <c r="EAM352" s="182"/>
      <c r="EAN352" s="182"/>
      <c r="EAO352" s="182"/>
      <c r="EAP352" s="182"/>
      <c r="EAQ352" s="182"/>
      <c r="EAR352" s="182"/>
      <c r="EAS352" s="182"/>
      <c r="EAT352" s="182"/>
      <c r="EAU352" s="182"/>
      <c r="EAV352" s="182"/>
      <c r="EAW352" s="182"/>
      <c r="EAX352" s="182"/>
      <c r="EAY352" s="182"/>
      <c r="EAZ352" s="182"/>
      <c r="EBA352" s="182"/>
      <c r="EBB352" s="182"/>
      <c r="EBC352" s="182"/>
      <c r="EBD352" s="182"/>
      <c r="EBE352" s="182"/>
      <c r="EBF352" s="182"/>
      <c r="EBG352" s="182"/>
      <c r="EBH352" s="182"/>
      <c r="EBI352" s="182"/>
      <c r="EBJ352" s="182"/>
      <c r="EBK352" s="182"/>
      <c r="EBL352" s="182"/>
      <c r="EBM352" s="182"/>
      <c r="EBN352" s="182"/>
      <c r="EBO352" s="182"/>
      <c r="EBP352" s="182"/>
      <c r="EBQ352" s="182"/>
      <c r="EBR352" s="182"/>
      <c r="EBS352" s="182"/>
      <c r="EBT352" s="182"/>
      <c r="EBU352" s="182"/>
      <c r="EBV352" s="182"/>
      <c r="EBW352" s="182"/>
      <c r="EBX352" s="182"/>
      <c r="EBY352" s="182"/>
      <c r="EBZ352" s="182"/>
      <c r="ECA352" s="182"/>
      <c r="ECB352" s="182"/>
      <c r="ECC352" s="182"/>
      <c r="ECD352" s="182"/>
      <c r="ECE352" s="182"/>
      <c r="ECF352" s="182"/>
      <c r="ECG352" s="182"/>
      <c r="ECH352" s="182"/>
      <c r="ECI352" s="182"/>
      <c r="ECJ352" s="182"/>
      <c r="ECK352" s="182"/>
      <c r="ECL352" s="182"/>
      <c r="ECM352" s="182"/>
      <c r="ECN352" s="182"/>
      <c r="ECO352" s="182"/>
      <c r="ECP352" s="182"/>
      <c r="ECQ352" s="182"/>
      <c r="ECR352" s="182"/>
      <c r="ECS352" s="182"/>
      <c r="ECT352" s="182"/>
      <c r="ECU352" s="182"/>
      <c r="ECV352" s="182"/>
      <c r="ECW352" s="182"/>
      <c r="ECX352" s="182"/>
      <c r="ECY352" s="182"/>
      <c r="ECZ352" s="182"/>
      <c r="EDA352" s="182"/>
      <c r="EDB352" s="182"/>
      <c r="EDC352" s="182"/>
      <c r="EDD352" s="182"/>
      <c r="EDE352" s="182"/>
      <c r="EDF352" s="182"/>
      <c r="EDG352" s="182"/>
      <c r="EDH352" s="182"/>
      <c r="EDI352" s="182"/>
      <c r="EDJ352" s="182"/>
      <c r="EDK352" s="182"/>
      <c r="EDL352" s="182"/>
      <c r="EDM352" s="182"/>
      <c r="EDN352" s="182"/>
      <c r="EDO352" s="182"/>
      <c r="EDP352" s="182"/>
      <c r="EDQ352" s="182"/>
      <c r="EDR352" s="182"/>
      <c r="EDS352" s="182"/>
      <c r="EDT352" s="182"/>
      <c r="EDU352" s="182"/>
      <c r="EDV352" s="182"/>
      <c r="EDW352" s="182"/>
      <c r="EDX352" s="182"/>
      <c r="EDY352" s="182"/>
      <c r="EDZ352" s="182"/>
      <c r="EEA352" s="182"/>
      <c r="EEB352" s="182"/>
      <c r="EEC352" s="182"/>
      <c r="EED352" s="182"/>
      <c r="EEE352" s="182"/>
      <c r="EEF352" s="182"/>
      <c r="EEG352" s="182"/>
      <c r="EEH352" s="182"/>
      <c r="EEI352" s="182"/>
      <c r="EEJ352" s="182"/>
      <c r="EEK352" s="182"/>
      <c r="EEL352" s="182"/>
      <c r="EEM352" s="182"/>
      <c r="EEN352" s="182"/>
      <c r="EEO352" s="182"/>
      <c r="EEP352" s="182"/>
      <c r="EEQ352" s="182"/>
      <c r="EER352" s="182"/>
      <c r="EES352" s="182"/>
      <c r="EET352" s="182"/>
      <c r="EEU352" s="182"/>
      <c r="EEV352" s="182"/>
      <c r="EEW352" s="182"/>
      <c r="EEX352" s="182"/>
      <c r="EEY352" s="182"/>
      <c r="EEZ352" s="182"/>
      <c r="EFA352" s="182"/>
      <c r="EFB352" s="182"/>
      <c r="EFC352" s="182"/>
      <c r="EFD352" s="182"/>
      <c r="EFE352" s="182"/>
      <c r="EFF352" s="182"/>
      <c r="EFG352" s="182"/>
      <c r="EFH352" s="182"/>
      <c r="EFI352" s="182"/>
      <c r="EFJ352" s="182"/>
      <c r="EFK352" s="182"/>
      <c r="EFL352" s="182"/>
      <c r="EFM352" s="182"/>
      <c r="EFN352" s="182"/>
      <c r="EFO352" s="182"/>
      <c r="EFP352" s="182"/>
      <c r="EFQ352" s="182"/>
      <c r="EFR352" s="182"/>
      <c r="EFS352" s="182"/>
      <c r="EFT352" s="182"/>
      <c r="EFU352" s="182"/>
      <c r="EFV352" s="182"/>
      <c r="EFW352" s="182"/>
      <c r="EFX352" s="182"/>
      <c r="EFY352" s="182"/>
      <c r="EFZ352" s="182"/>
      <c r="EGA352" s="182"/>
      <c r="EGB352" s="182"/>
      <c r="EGC352" s="182"/>
      <c r="EGD352" s="182"/>
      <c r="EGE352" s="182"/>
      <c r="EGF352" s="182"/>
      <c r="EGG352" s="182"/>
      <c r="EGH352" s="182"/>
      <c r="EGI352" s="182"/>
      <c r="EGJ352" s="182"/>
      <c r="EGK352" s="182"/>
      <c r="EGL352" s="182"/>
      <c r="EGM352" s="182"/>
      <c r="EGN352" s="182"/>
      <c r="EGO352" s="182"/>
      <c r="EGP352" s="182"/>
      <c r="EGQ352" s="182"/>
      <c r="EGR352" s="182"/>
      <c r="EGS352" s="182"/>
      <c r="EGT352" s="182"/>
      <c r="EGU352" s="182"/>
      <c r="EGV352" s="182"/>
      <c r="EGW352" s="182"/>
      <c r="EGX352" s="182"/>
      <c r="EGY352" s="182"/>
      <c r="EGZ352" s="182"/>
      <c r="EHA352" s="182"/>
      <c r="EHB352" s="182"/>
      <c r="EHC352" s="182"/>
      <c r="EHD352" s="182"/>
      <c r="EHE352" s="182"/>
      <c r="EHF352" s="182"/>
      <c r="EHG352" s="182"/>
      <c r="EHH352" s="182"/>
      <c r="EHI352" s="182"/>
      <c r="EHJ352" s="182"/>
      <c r="EHK352" s="182"/>
      <c r="EHL352" s="182"/>
      <c r="EHM352" s="182"/>
      <c r="EHN352" s="182"/>
      <c r="EHO352" s="182"/>
      <c r="EHP352" s="182"/>
      <c r="EHQ352" s="182"/>
      <c r="EHR352" s="182"/>
      <c r="EHS352" s="182"/>
      <c r="EHT352" s="182"/>
      <c r="EHU352" s="182"/>
      <c r="EHV352" s="182"/>
      <c r="EHW352" s="182"/>
      <c r="EHX352" s="182"/>
      <c r="EHY352" s="182"/>
      <c r="EHZ352" s="182"/>
      <c r="EIA352" s="182"/>
      <c r="EIB352" s="182"/>
      <c r="EIC352" s="182"/>
      <c r="EID352" s="182"/>
      <c r="EIE352" s="182"/>
      <c r="EIF352" s="182"/>
      <c r="EIG352" s="182"/>
      <c r="EIH352" s="182"/>
      <c r="EII352" s="182"/>
      <c r="EIJ352" s="182"/>
      <c r="EIK352" s="182"/>
      <c r="EIL352" s="182"/>
      <c r="EIM352" s="182"/>
      <c r="EIN352" s="182"/>
      <c r="EIO352" s="182"/>
      <c r="EIP352" s="182"/>
      <c r="EIQ352" s="182"/>
      <c r="EIR352" s="182"/>
      <c r="EIS352" s="182"/>
      <c r="EIT352" s="182"/>
      <c r="EIU352" s="182"/>
      <c r="EIV352" s="182"/>
      <c r="EIW352" s="182"/>
      <c r="EIX352" s="182"/>
      <c r="EIY352" s="182"/>
      <c r="EIZ352" s="182"/>
      <c r="EJA352" s="182"/>
      <c r="EJB352" s="182"/>
      <c r="EJC352" s="182"/>
      <c r="EJD352" s="182"/>
      <c r="EJE352" s="182"/>
      <c r="EJF352" s="182"/>
      <c r="EJG352" s="182"/>
      <c r="EJH352" s="182"/>
      <c r="EJI352" s="182"/>
      <c r="EJJ352" s="182"/>
      <c r="EJK352" s="182"/>
      <c r="EJL352" s="182"/>
      <c r="EJM352" s="182"/>
      <c r="EJN352" s="182"/>
      <c r="EJO352" s="182"/>
      <c r="EJP352" s="182"/>
      <c r="EJQ352" s="182"/>
      <c r="EJR352" s="182"/>
      <c r="EJS352" s="182"/>
      <c r="EJT352" s="182"/>
      <c r="EJU352" s="182"/>
      <c r="EJV352" s="182"/>
      <c r="EJW352" s="182"/>
      <c r="EJX352" s="182"/>
      <c r="EJY352" s="182"/>
      <c r="EJZ352" s="182"/>
      <c r="EKA352" s="182"/>
      <c r="EKB352" s="182"/>
      <c r="EKC352" s="182"/>
      <c r="EKD352" s="182"/>
      <c r="EKE352" s="182"/>
      <c r="EKF352" s="182"/>
      <c r="EKG352" s="182"/>
      <c r="EKH352" s="182"/>
      <c r="EKI352" s="182"/>
      <c r="EKJ352" s="182"/>
      <c r="EKK352" s="182"/>
      <c r="EKL352" s="182"/>
      <c r="EKM352" s="182"/>
      <c r="EKN352" s="182"/>
      <c r="EKO352" s="182"/>
      <c r="EKP352" s="182"/>
      <c r="EKQ352" s="182"/>
      <c r="EKR352" s="182"/>
      <c r="EKS352" s="182"/>
      <c r="EKT352" s="182"/>
      <c r="EKU352" s="182"/>
      <c r="EKV352" s="182"/>
      <c r="EKW352" s="182"/>
      <c r="EKX352" s="182"/>
      <c r="EKY352" s="182"/>
      <c r="EKZ352" s="182"/>
      <c r="ELA352" s="182"/>
      <c r="ELB352" s="182"/>
      <c r="ELC352" s="182"/>
      <c r="ELD352" s="182"/>
      <c r="ELE352" s="182"/>
      <c r="ELF352" s="182"/>
      <c r="ELG352" s="182"/>
      <c r="ELH352" s="182"/>
      <c r="ELI352" s="182"/>
      <c r="ELJ352" s="182"/>
      <c r="ELK352" s="182"/>
      <c r="ELL352" s="182"/>
      <c r="ELM352" s="182"/>
      <c r="ELN352" s="182"/>
      <c r="ELO352" s="182"/>
      <c r="ELP352" s="182"/>
      <c r="ELQ352" s="182"/>
      <c r="ELR352" s="182"/>
      <c r="ELS352" s="182"/>
      <c r="ELT352" s="182"/>
      <c r="ELU352" s="182"/>
      <c r="ELV352" s="182"/>
      <c r="ELW352" s="182"/>
      <c r="ELX352" s="182"/>
      <c r="ELY352" s="182"/>
      <c r="ELZ352" s="182"/>
      <c r="EMA352" s="182"/>
      <c r="EMB352" s="182"/>
      <c r="EMC352" s="182"/>
      <c r="EMD352" s="182"/>
      <c r="EME352" s="182"/>
      <c r="EMF352" s="182"/>
      <c r="EMG352" s="182"/>
      <c r="EMH352" s="182"/>
      <c r="EMI352" s="182"/>
      <c r="EMJ352" s="182"/>
      <c r="EMK352" s="182"/>
      <c r="EML352" s="182"/>
      <c r="EMM352" s="182"/>
      <c r="EMN352" s="182"/>
      <c r="EMO352" s="182"/>
      <c r="EMP352" s="182"/>
      <c r="EMQ352" s="182"/>
      <c r="EMR352" s="182"/>
      <c r="EMS352" s="182"/>
      <c r="EMT352" s="182"/>
      <c r="EMU352" s="182"/>
      <c r="EMV352" s="182"/>
      <c r="EMW352" s="182"/>
      <c r="EMX352" s="182"/>
      <c r="EMY352" s="182"/>
      <c r="EMZ352" s="182"/>
      <c r="ENA352" s="182"/>
      <c r="ENB352" s="182"/>
      <c r="ENC352" s="182"/>
      <c r="END352" s="182"/>
      <c r="ENE352" s="182"/>
      <c r="ENF352" s="182"/>
      <c r="ENG352" s="182"/>
      <c r="ENH352" s="182"/>
      <c r="ENI352" s="182"/>
      <c r="ENJ352" s="182"/>
      <c r="ENK352" s="182"/>
      <c r="ENL352" s="182"/>
      <c r="ENM352" s="182"/>
      <c r="ENN352" s="182"/>
      <c r="ENO352" s="182"/>
      <c r="ENP352" s="182"/>
      <c r="ENQ352" s="182"/>
      <c r="ENR352" s="182"/>
      <c r="ENS352" s="182"/>
      <c r="ENT352" s="182"/>
      <c r="ENU352" s="182"/>
      <c r="ENV352" s="182"/>
      <c r="ENW352" s="182"/>
      <c r="ENX352" s="182"/>
      <c r="ENY352" s="182"/>
      <c r="ENZ352" s="182"/>
      <c r="EOA352" s="182"/>
      <c r="EOB352" s="182"/>
      <c r="EOC352" s="182"/>
      <c r="EOD352" s="182"/>
      <c r="EOE352" s="182"/>
      <c r="EOF352" s="182"/>
      <c r="EOG352" s="182"/>
      <c r="EOH352" s="182"/>
      <c r="EOI352" s="182"/>
      <c r="EOJ352" s="182"/>
      <c r="EOK352" s="182"/>
      <c r="EOL352" s="182"/>
      <c r="EOM352" s="182"/>
      <c r="EON352" s="182"/>
      <c r="EOO352" s="182"/>
      <c r="EOP352" s="182"/>
      <c r="EOQ352" s="182"/>
      <c r="EOR352" s="182"/>
      <c r="EOS352" s="182"/>
      <c r="EOT352" s="182"/>
      <c r="EOU352" s="182"/>
      <c r="EOV352" s="182"/>
      <c r="EOW352" s="182"/>
      <c r="EOX352" s="182"/>
      <c r="EOY352" s="182"/>
      <c r="EOZ352" s="182"/>
      <c r="EPA352" s="182"/>
      <c r="EPB352" s="182"/>
      <c r="EPC352" s="182"/>
      <c r="EPD352" s="182"/>
      <c r="EPE352" s="182"/>
      <c r="EPF352" s="182"/>
      <c r="EPG352" s="182"/>
      <c r="EPH352" s="182"/>
      <c r="EPI352" s="182"/>
      <c r="EPJ352" s="182"/>
      <c r="EPK352" s="182"/>
      <c r="EPL352" s="182"/>
      <c r="EPM352" s="182"/>
      <c r="EPN352" s="182"/>
      <c r="EPO352" s="182"/>
      <c r="EPP352" s="182"/>
      <c r="EPQ352" s="182"/>
      <c r="EPR352" s="182"/>
      <c r="EPS352" s="182"/>
      <c r="EPT352" s="182"/>
      <c r="EPU352" s="182"/>
      <c r="EPV352" s="182"/>
      <c r="EPW352" s="182"/>
      <c r="EPX352" s="182"/>
      <c r="EPY352" s="182"/>
      <c r="EPZ352" s="182"/>
      <c r="EQA352" s="182"/>
      <c r="EQB352" s="182"/>
      <c r="EQC352" s="182"/>
      <c r="EQD352" s="182"/>
      <c r="EQE352" s="182"/>
      <c r="EQF352" s="182"/>
      <c r="EQG352" s="182"/>
      <c r="EQH352" s="182"/>
      <c r="EQI352" s="182"/>
      <c r="EQJ352" s="182"/>
      <c r="EQK352" s="182"/>
      <c r="EQL352" s="182"/>
      <c r="EQM352" s="182"/>
      <c r="EQN352" s="182"/>
      <c r="EQO352" s="182"/>
      <c r="EQP352" s="182"/>
      <c r="EQQ352" s="182"/>
      <c r="EQR352" s="182"/>
      <c r="EQS352" s="182"/>
      <c r="EQT352" s="182"/>
      <c r="EQU352" s="182"/>
      <c r="EQV352" s="182"/>
      <c r="EQW352" s="182"/>
      <c r="EQX352" s="182"/>
      <c r="EQY352" s="182"/>
      <c r="EQZ352" s="182"/>
      <c r="ERA352" s="182"/>
      <c r="ERB352" s="182"/>
      <c r="ERC352" s="182"/>
      <c r="ERD352" s="182"/>
      <c r="ERE352" s="182"/>
      <c r="ERF352" s="182"/>
      <c r="ERG352" s="182"/>
      <c r="ERH352" s="182"/>
      <c r="ERI352" s="182"/>
      <c r="ERJ352" s="182"/>
      <c r="ERK352" s="182"/>
      <c r="ERL352" s="182"/>
      <c r="ERM352" s="182"/>
      <c r="ERN352" s="182"/>
      <c r="ERO352" s="182"/>
      <c r="ERP352" s="182"/>
      <c r="ERQ352" s="182"/>
      <c r="ERR352" s="182"/>
      <c r="ERS352" s="182"/>
      <c r="ERT352" s="182"/>
      <c r="ERU352" s="182"/>
      <c r="ERV352" s="182"/>
      <c r="ERW352" s="182"/>
      <c r="ERX352" s="182"/>
      <c r="ERY352" s="182"/>
      <c r="ERZ352" s="182"/>
      <c r="ESA352" s="182"/>
      <c r="ESB352" s="182"/>
      <c r="ESC352" s="182"/>
      <c r="ESD352" s="182"/>
      <c r="ESE352" s="182"/>
      <c r="ESF352" s="182"/>
      <c r="ESG352" s="182"/>
      <c r="ESH352" s="182"/>
      <c r="ESI352" s="182"/>
      <c r="ESJ352" s="182"/>
      <c r="ESK352" s="182"/>
      <c r="ESL352" s="182"/>
      <c r="ESM352" s="182"/>
      <c r="ESN352" s="182"/>
      <c r="ESO352" s="182"/>
      <c r="ESP352" s="182"/>
      <c r="ESQ352" s="182"/>
      <c r="ESR352" s="182"/>
      <c r="ESS352" s="182"/>
      <c r="EST352" s="182"/>
      <c r="ESU352" s="182"/>
      <c r="ESV352" s="182"/>
      <c r="ESW352" s="182"/>
      <c r="ESX352" s="182"/>
      <c r="ESY352" s="182"/>
      <c r="ESZ352" s="182"/>
      <c r="ETA352" s="182"/>
      <c r="ETB352" s="182"/>
      <c r="ETC352" s="182"/>
      <c r="ETD352" s="182"/>
      <c r="ETE352" s="182"/>
      <c r="ETF352" s="182"/>
      <c r="ETG352" s="182"/>
      <c r="ETH352" s="182"/>
      <c r="ETI352" s="182"/>
      <c r="ETJ352" s="182"/>
      <c r="ETK352" s="182"/>
      <c r="ETL352" s="182"/>
      <c r="ETM352" s="182"/>
      <c r="ETN352" s="182"/>
      <c r="ETO352" s="182"/>
      <c r="ETP352" s="182"/>
      <c r="ETQ352" s="182"/>
      <c r="ETR352" s="182"/>
      <c r="ETS352" s="182"/>
      <c r="ETT352" s="182"/>
      <c r="ETU352" s="182"/>
      <c r="ETV352" s="182"/>
      <c r="ETW352" s="182"/>
      <c r="ETX352" s="182"/>
      <c r="ETY352" s="182"/>
      <c r="ETZ352" s="182"/>
      <c r="EUA352" s="182"/>
      <c r="EUB352" s="182"/>
      <c r="EUC352" s="182"/>
      <c r="EUD352" s="182"/>
      <c r="EUE352" s="182"/>
      <c r="EUF352" s="182"/>
      <c r="EUG352" s="182"/>
      <c r="EUH352" s="182"/>
      <c r="EUI352" s="182"/>
      <c r="EUJ352" s="182"/>
      <c r="EUK352" s="182"/>
      <c r="EUL352" s="182"/>
      <c r="EUM352" s="182"/>
      <c r="EUN352" s="182"/>
      <c r="EUO352" s="182"/>
      <c r="EUP352" s="182"/>
      <c r="EUQ352" s="182"/>
      <c r="EUR352" s="182"/>
      <c r="EUS352" s="182"/>
      <c r="EUT352" s="182"/>
      <c r="EUU352" s="182"/>
      <c r="EUV352" s="182"/>
      <c r="EUW352" s="182"/>
      <c r="EUX352" s="182"/>
      <c r="EUY352" s="182"/>
      <c r="EUZ352" s="182"/>
      <c r="EVA352" s="182"/>
      <c r="EVB352" s="182"/>
      <c r="EVC352" s="182"/>
      <c r="EVD352" s="182"/>
      <c r="EVE352" s="182"/>
      <c r="EVF352" s="182"/>
      <c r="EVG352" s="182"/>
      <c r="EVH352" s="182"/>
      <c r="EVI352" s="182"/>
      <c r="EVJ352" s="182"/>
      <c r="EVK352" s="182"/>
      <c r="EVL352" s="182"/>
      <c r="EVM352" s="182"/>
      <c r="EVN352" s="182"/>
      <c r="EVO352" s="182"/>
      <c r="EVP352" s="182"/>
      <c r="EVQ352" s="182"/>
      <c r="EVR352" s="182"/>
      <c r="EVS352" s="182"/>
      <c r="EVT352" s="182"/>
      <c r="EVU352" s="182"/>
      <c r="EVV352" s="182"/>
      <c r="EVW352" s="182"/>
      <c r="EVX352" s="182"/>
      <c r="EVY352" s="182"/>
      <c r="EVZ352" s="182"/>
      <c r="EWA352" s="182"/>
      <c r="EWB352" s="182"/>
      <c r="EWC352" s="182"/>
      <c r="EWD352" s="182"/>
      <c r="EWE352" s="182"/>
      <c r="EWF352" s="182"/>
      <c r="EWG352" s="182"/>
      <c r="EWH352" s="182"/>
      <c r="EWI352" s="182"/>
      <c r="EWJ352" s="182"/>
      <c r="EWK352" s="182"/>
      <c r="EWL352" s="182"/>
      <c r="EWM352" s="182"/>
      <c r="EWN352" s="182"/>
      <c r="EWO352" s="182"/>
      <c r="EWP352" s="182"/>
      <c r="EWQ352" s="182"/>
      <c r="EWR352" s="182"/>
      <c r="EWS352" s="182"/>
      <c r="EWT352" s="182"/>
      <c r="EWU352" s="182"/>
      <c r="EWV352" s="182"/>
      <c r="EWW352" s="182"/>
      <c r="EWX352" s="182"/>
      <c r="EWY352" s="182"/>
      <c r="EWZ352" s="182"/>
      <c r="EXA352" s="182"/>
      <c r="EXB352" s="182"/>
      <c r="EXC352" s="182"/>
      <c r="EXD352" s="182"/>
      <c r="EXE352" s="182"/>
      <c r="EXF352" s="182"/>
      <c r="EXG352" s="182"/>
      <c r="EXH352" s="182"/>
      <c r="EXI352" s="182"/>
      <c r="EXJ352" s="182"/>
      <c r="EXK352" s="182"/>
      <c r="EXL352" s="182"/>
      <c r="EXM352" s="182"/>
      <c r="EXN352" s="182"/>
      <c r="EXO352" s="182"/>
      <c r="EXP352" s="182"/>
      <c r="EXQ352" s="182"/>
      <c r="EXR352" s="182"/>
      <c r="EXS352" s="182"/>
      <c r="EXT352" s="182"/>
      <c r="EXU352" s="182"/>
      <c r="EXV352" s="182"/>
      <c r="EXW352" s="182"/>
      <c r="EXX352" s="182"/>
      <c r="EXY352" s="182"/>
      <c r="EXZ352" s="182"/>
      <c r="EYA352" s="182"/>
      <c r="EYB352" s="182"/>
      <c r="EYC352" s="182"/>
      <c r="EYD352" s="182"/>
      <c r="EYE352" s="182"/>
      <c r="EYF352" s="182"/>
      <c r="EYG352" s="182"/>
      <c r="EYH352" s="182"/>
      <c r="EYI352" s="182"/>
      <c r="EYJ352" s="182"/>
      <c r="EYK352" s="182"/>
      <c r="EYL352" s="182"/>
      <c r="EYM352" s="182"/>
      <c r="EYN352" s="182"/>
      <c r="EYO352" s="182"/>
      <c r="EYP352" s="182"/>
      <c r="EYQ352" s="182"/>
      <c r="EYR352" s="182"/>
      <c r="EYS352" s="182"/>
      <c r="EYT352" s="182"/>
      <c r="EYU352" s="182"/>
      <c r="EYV352" s="182"/>
      <c r="EYW352" s="182"/>
      <c r="EYX352" s="182"/>
      <c r="EYY352" s="182"/>
      <c r="EYZ352" s="182"/>
      <c r="EZA352" s="182"/>
      <c r="EZB352" s="182"/>
      <c r="EZC352" s="182"/>
      <c r="EZD352" s="182"/>
      <c r="EZE352" s="182"/>
      <c r="EZF352" s="182"/>
      <c r="EZG352" s="182"/>
      <c r="EZH352" s="182"/>
      <c r="EZI352" s="182"/>
      <c r="EZJ352" s="182"/>
      <c r="EZK352" s="182"/>
      <c r="EZL352" s="182"/>
      <c r="EZM352" s="182"/>
      <c r="EZN352" s="182"/>
      <c r="EZO352" s="182"/>
      <c r="EZP352" s="182"/>
      <c r="EZQ352" s="182"/>
      <c r="EZR352" s="182"/>
      <c r="EZS352" s="182"/>
      <c r="EZT352" s="182"/>
      <c r="EZU352" s="182"/>
      <c r="EZV352" s="182"/>
      <c r="EZW352" s="182"/>
      <c r="EZX352" s="182"/>
      <c r="EZY352" s="182"/>
      <c r="EZZ352" s="182"/>
      <c r="FAA352" s="182"/>
      <c r="FAB352" s="182"/>
      <c r="FAC352" s="182"/>
      <c r="FAD352" s="182"/>
      <c r="FAE352" s="182"/>
      <c r="FAF352" s="182"/>
      <c r="FAG352" s="182"/>
      <c r="FAH352" s="182"/>
      <c r="FAI352" s="182"/>
      <c r="FAJ352" s="182"/>
      <c r="FAK352" s="182"/>
      <c r="FAL352" s="182"/>
      <c r="FAM352" s="182"/>
      <c r="FAN352" s="182"/>
      <c r="FAO352" s="182"/>
      <c r="FAP352" s="182"/>
      <c r="FAQ352" s="182"/>
      <c r="FAR352" s="182"/>
      <c r="FAS352" s="182"/>
      <c r="FAT352" s="182"/>
      <c r="FAU352" s="182"/>
      <c r="FAV352" s="182"/>
      <c r="FAW352" s="182"/>
      <c r="FAX352" s="182"/>
      <c r="FAY352" s="182"/>
      <c r="FAZ352" s="182"/>
      <c r="FBA352" s="182"/>
      <c r="FBB352" s="182"/>
      <c r="FBC352" s="182"/>
      <c r="FBD352" s="182"/>
      <c r="FBE352" s="182"/>
      <c r="FBF352" s="182"/>
      <c r="FBG352" s="182"/>
      <c r="FBH352" s="182"/>
      <c r="FBI352" s="182"/>
      <c r="FBJ352" s="182"/>
      <c r="FBK352" s="182"/>
      <c r="FBL352" s="182"/>
      <c r="FBM352" s="182"/>
      <c r="FBN352" s="182"/>
      <c r="FBO352" s="182"/>
      <c r="FBP352" s="182"/>
      <c r="FBQ352" s="182"/>
      <c r="FBR352" s="182"/>
      <c r="FBS352" s="182"/>
      <c r="FBT352" s="182"/>
      <c r="FBU352" s="182"/>
      <c r="FBV352" s="182"/>
      <c r="FBW352" s="182"/>
      <c r="FBX352" s="182"/>
      <c r="FBY352" s="182"/>
      <c r="FBZ352" s="182"/>
      <c r="FCA352" s="182"/>
      <c r="FCB352" s="182"/>
      <c r="FCC352" s="182"/>
      <c r="FCD352" s="182"/>
      <c r="FCE352" s="182"/>
      <c r="FCF352" s="182"/>
      <c r="FCG352" s="182"/>
      <c r="FCH352" s="182"/>
      <c r="FCI352" s="182"/>
      <c r="FCJ352" s="182"/>
      <c r="FCK352" s="182"/>
      <c r="FCL352" s="182"/>
      <c r="FCM352" s="182"/>
      <c r="FCN352" s="182"/>
      <c r="FCO352" s="182"/>
      <c r="FCP352" s="182"/>
      <c r="FCQ352" s="182"/>
      <c r="FCR352" s="182"/>
      <c r="FCS352" s="182"/>
      <c r="FCT352" s="182"/>
      <c r="FCU352" s="182"/>
      <c r="FCV352" s="182"/>
      <c r="FCW352" s="182"/>
      <c r="FCX352" s="182"/>
      <c r="FCY352" s="182"/>
      <c r="FCZ352" s="182"/>
      <c r="FDA352" s="182"/>
      <c r="FDB352" s="182"/>
      <c r="FDC352" s="182"/>
      <c r="FDD352" s="182"/>
      <c r="FDE352" s="182"/>
      <c r="FDF352" s="182"/>
      <c r="FDG352" s="182"/>
      <c r="FDH352" s="182"/>
      <c r="FDI352" s="182"/>
      <c r="FDJ352" s="182"/>
      <c r="FDK352" s="182"/>
      <c r="FDL352" s="182"/>
      <c r="FDM352" s="182"/>
      <c r="FDN352" s="182"/>
      <c r="FDO352" s="182"/>
      <c r="FDP352" s="182"/>
      <c r="FDQ352" s="182"/>
      <c r="FDR352" s="182"/>
      <c r="FDS352" s="182"/>
      <c r="FDT352" s="182"/>
      <c r="FDU352" s="182"/>
      <c r="FDV352" s="182"/>
      <c r="FDW352" s="182"/>
      <c r="FDX352" s="182"/>
      <c r="FDY352" s="182"/>
      <c r="FDZ352" s="182"/>
      <c r="FEA352" s="182"/>
      <c r="FEB352" s="182"/>
      <c r="FEC352" s="182"/>
      <c r="FED352" s="182"/>
      <c r="FEE352" s="182"/>
      <c r="FEF352" s="182"/>
      <c r="FEG352" s="182"/>
      <c r="FEH352" s="182"/>
      <c r="FEI352" s="182"/>
      <c r="FEJ352" s="182"/>
      <c r="FEK352" s="182"/>
      <c r="FEL352" s="182"/>
      <c r="FEM352" s="182"/>
      <c r="FEN352" s="182"/>
      <c r="FEO352" s="182"/>
      <c r="FEP352" s="182"/>
      <c r="FEQ352" s="182"/>
      <c r="FER352" s="182"/>
      <c r="FES352" s="182"/>
      <c r="FET352" s="182"/>
      <c r="FEU352" s="182"/>
      <c r="FEV352" s="182"/>
      <c r="FEW352" s="182"/>
      <c r="FEX352" s="182"/>
      <c r="FEY352" s="182"/>
      <c r="FEZ352" s="182"/>
      <c r="FFA352" s="182"/>
      <c r="FFB352" s="182"/>
      <c r="FFC352" s="182"/>
      <c r="FFD352" s="182"/>
      <c r="FFE352" s="182"/>
      <c r="FFF352" s="182"/>
      <c r="FFG352" s="182"/>
      <c r="FFH352" s="182"/>
      <c r="FFI352" s="182"/>
      <c r="FFJ352" s="182"/>
      <c r="FFK352" s="182"/>
      <c r="FFL352" s="182"/>
      <c r="FFM352" s="182"/>
      <c r="FFN352" s="182"/>
      <c r="FFO352" s="182"/>
      <c r="FFP352" s="182"/>
      <c r="FFQ352" s="182"/>
      <c r="FFR352" s="182"/>
      <c r="FFS352" s="182"/>
      <c r="FFT352" s="182"/>
      <c r="FFU352" s="182"/>
      <c r="FFV352" s="182"/>
      <c r="FFW352" s="182"/>
      <c r="FFX352" s="182"/>
      <c r="FFY352" s="182"/>
      <c r="FFZ352" s="182"/>
      <c r="FGA352" s="182"/>
      <c r="FGB352" s="182"/>
      <c r="FGC352" s="182"/>
      <c r="FGD352" s="182"/>
      <c r="FGE352" s="182"/>
      <c r="FGF352" s="182"/>
      <c r="FGG352" s="182"/>
      <c r="FGH352" s="182"/>
      <c r="FGI352" s="182"/>
      <c r="FGJ352" s="182"/>
      <c r="FGK352" s="182"/>
      <c r="FGL352" s="182"/>
      <c r="FGM352" s="182"/>
      <c r="FGN352" s="182"/>
      <c r="FGO352" s="182"/>
      <c r="FGP352" s="182"/>
      <c r="FGQ352" s="182"/>
      <c r="FGR352" s="182"/>
      <c r="FGS352" s="182"/>
      <c r="FGT352" s="182"/>
      <c r="FGU352" s="182"/>
      <c r="FGV352" s="182"/>
      <c r="FGW352" s="182"/>
      <c r="FGX352" s="182"/>
      <c r="FGY352" s="182"/>
      <c r="FGZ352" s="182"/>
      <c r="FHA352" s="182"/>
      <c r="FHB352" s="182"/>
      <c r="FHC352" s="182"/>
      <c r="FHD352" s="182"/>
      <c r="FHE352" s="182"/>
      <c r="FHF352" s="182"/>
      <c r="FHG352" s="182"/>
      <c r="FHH352" s="182"/>
      <c r="FHI352" s="182"/>
      <c r="FHJ352" s="182"/>
      <c r="FHK352" s="182"/>
      <c r="FHL352" s="182"/>
      <c r="FHM352" s="182"/>
      <c r="FHN352" s="182"/>
      <c r="FHO352" s="182"/>
      <c r="FHP352" s="182"/>
      <c r="FHQ352" s="182"/>
      <c r="FHR352" s="182"/>
      <c r="FHS352" s="182"/>
      <c r="FHT352" s="182"/>
      <c r="FHU352" s="182"/>
      <c r="FHV352" s="182"/>
      <c r="FHW352" s="182"/>
      <c r="FHX352" s="182"/>
      <c r="FHY352" s="182"/>
      <c r="FHZ352" s="182"/>
      <c r="FIA352" s="182"/>
      <c r="FIB352" s="182"/>
      <c r="FIC352" s="182"/>
      <c r="FID352" s="182"/>
      <c r="FIE352" s="182"/>
      <c r="FIF352" s="182"/>
      <c r="FIG352" s="182"/>
      <c r="FIH352" s="182"/>
      <c r="FII352" s="182"/>
      <c r="FIJ352" s="182"/>
      <c r="FIK352" s="182"/>
      <c r="FIL352" s="182"/>
      <c r="FIM352" s="182"/>
      <c r="FIN352" s="182"/>
      <c r="FIO352" s="182"/>
      <c r="FIP352" s="182"/>
      <c r="FIQ352" s="182"/>
      <c r="FIR352" s="182"/>
      <c r="FIS352" s="182"/>
      <c r="FIT352" s="182"/>
      <c r="FIU352" s="182"/>
      <c r="FIV352" s="182"/>
      <c r="FIW352" s="182"/>
      <c r="FIX352" s="182"/>
      <c r="FIY352" s="182"/>
      <c r="FIZ352" s="182"/>
      <c r="FJA352" s="182"/>
      <c r="FJB352" s="182"/>
      <c r="FJC352" s="182"/>
      <c r="FJD352" s="182"/>
      <c r="FJE352" s="182"/>
      <c r="FJF352" s="182"/>
      <c r="FJG352" s="182"/>
      <c r="FJH352" s="182"/>
      <c r="FJI352" s="182"/>
      <c r="FJJ352" s="182"/>
      <c r="FJK352" s="182"/>
      <c r="FJL352" s="182"/>
      <c r="FJM352" s="182"/>
      <c r="FJN352" s="182"/>
      <c r="FJO352" s="182"/>
      <c r="FJP352" s="182"/>
      <c r="FJQ352" s="182"/>
      <c r="FJR352" s="182"/>
      <c r="FJS352" s="182"/>
      <c r="FJT352" s="182"/>
      <c r="FJU352" s="182"/>
      <c r="FJV352" s="182"/>
      <c r="FJW352" s="182"/>
      <c r="FJX352" s="182"/>
      <c r="FJY352" s="182"/>
      <c r="FJZ352" s="182"/>
      <c r="FKA352" s="182"/>
      <c r="FKB352" s="182"/>
      <c r="FKC352" s="182"/>
      <c r="FKD352" s="182"/>
      <c r="FKE352" s="182"/>
      <c r="FKF352" s="182"/>
      <c r="FKG352" s="182"/>
      <c r="FKH352" s="182"/>
      <c r="FKI352" s="182"/>
      <c r="FKJ352" s="182"/>
      <c r="FKK352" s="182"/>
      <c r="FKL352" s="182"/>
      <c r="FKM352" s="182"/>
      <c r="FKN352" s="182"/>
      <c r="FKO352" s="182"/>
      <c r="FKP352" s="182"/>
      <c r="FKQ352" s="182"/>
      <c r="FKR352" s="182"/>
      <c r="FKS352" s="182"/>
      <c r="FKT352" s="182"/>
      <c r="FKU352" s="182"/>
      <c r="FKV352" s="182"/>
      <c r="FKW352" s="182"/>
      <c r="FKX352" s="182"/>
      <c r="FKY352" s="182"/>
      <c r="FKZ352" s="182"/>
      <c r="FLA352" s="182"/>
      <c r="FLB352" s="182"/>
      <c r="FLC352" s="182"/>
      <c r="FLD352" s="182"/>
      <c r="FLE352" s="182"/>
      <c r="FLF352" s="182"/>
      <c r="FLG352" s="182"/>
      <c r="FLH352" s="182"/>
      <c r="FLI352" s="182"/>
      <c r="FLJ352" s="182"/>
      <c r="FLK352" s="182"/>
      <c r="FLL352" s="182"/>
      <c r="FLM352" s="182"/>
      <c r="FLN352" s="182"/>
      <c r="FLO352" s="182"/>
      <c r="FLP352" s="182"/>
      <c r="FLQ352" s="182"/>
      <c r="FLR352" s="182"/>
      <c r="FLS352" s="182"/>
      <c r="FLT352" s="182"/>
      <c r="FLU352" s="182"/>
      <c r="FLV352" s="182"/>
      <c r="FLW352" s="182"/>
      <c r="FLX352" s="182"/>
      <c r="FLY352" s="182"/>
      <c r="FLZ352" s="182"/>
      <c r="FMA352" s="182"/>
      <c r="FMB352" s="182"/>
      <c r="FMC352" s="182"/>
      <c r="FMD352" s="182"/>
      <c r="FME352" s="182"/>
      <c r="FMF352" s="182"/>
      <c r="FMG352" s="182"/>
      <c r="FMH352" s="182"/>
      <c r="FMI352" s="182"/>
      <c r="FMJ352" s="182"/>
      <c r="FMK352" s="182"/>
      <c r="FML352" s="182"/>
      <c r="FMM352" s="182"/>
      <c r="FMN352" s="182"/>
      <c r="FMO352" s="182"/>
      <c r="FMP352" s="182"/>
      <c r="FMQ352" s="182"/>
      <c r="FMR352" s="182"/>
      <c r="FMS352" s="182"/>
      <c r="FMT352" s="182"/>
      <c r="FMU352" s="182"/>
      <c r="FMV352" s="182"/>
      <c r="FMW352" s="182"/>
      <c r="FMX352" s="182"/>
      <c r="FMY352" s="182"/>
      <c r="FMZ352" s="182"/>
      <c r="FNA352" s="182"/>
      <c r="FNB352" s="182"/>
      <c r="FNC352" s="182"/>
      <c r="FND352" s="182"/>
      <c r="FNE352" s="182"/>
      <c r="FNF352" s="182"/>
      <c r="FNG352" s="182"/>
      <c r="FNH352" s="182"/>
      <c r="FNI352" s="182"/>
      <c r="FNJ352" s="182"/>
      <c r="FNK352" s="182"/>
      <c r="FNL352" s="182"/>
      <c r="FNM352" s="182"/>
      <c r="FNN352" s="182"/>
      <c r="FNO352" s="182"/>
      <c r="FNP352" s="182"/>
      <c r="FNQ352" s="182"/>
      <c r="FNR352" s="182"/>
      <c r="FNS352" s="182"/>
      <c r="FNT352" s="182"/>
      <c r="FNU352" s="182"/>
      <c r="FNV352" s="182"/>
      <c r="FNW352" s="182"/>
      <c r="FNX352" s="182"/>
      <c r="FNY352" s="182"/>
      <c r="FNZ352" s="182"/>
      <c r="FOA352" s="182"/>
      <c r="FOB352" s="182"/>
      <c r="FOC352" s="182"/>
      <c r="FOD352" s="182"/>
      <c r="FOE352" s="182"/>
      <c r="FOF352" s="182"/>
      <c r="FOG352" s="182"/>
      <c r="FOH352" s="182"/>
      <c r="FOI352" s="182"/>
      <c r="FOJ352" s="182"/>
      <c r="FOK352" s="182"/>
      <c r="FOL352" s="182"/>
      <c r="FOM352" s="182"/>
      <c r="FON352" s="182"/>
      <c r="FOO352" s="182"/>
      <c r="FOP352" s="182"/>
      <c r="FOQ352" s="182"/>
      <c r="FOR352" s="182"/>
      <c r="FOS352" s="182"/>
      <c r="FOT352" s="182"/>
      <c r="FOU352" s="182"/>
      <c r="FOV352" s="182"/>
      <c r="FOW352" s="182"/>
      <c r="FOX352" s="182"/>
      <c r="FOY352" s="182"/>
      <c r="FOZ352" s="182"/>
      <c r="FPA352" s="182"/>
      <c r="FPB352" s="182"/>
      <c r="FPC352" s="182"/>
      <c r="FPD352" s="182"/>
      <c r="FPE352" s="182"/>
      <c r="FPF352" s="182"/>
      <c r="FPG352" s="182"/>
      <c r="FPH352" s="182"/>
      <c r="FPI352" s="182"/>
      <c r="FPJ352" s="182"/>
      <c r="FPK352" s="182"/>
      <c r="FPL352" s="182"/>
      <c r="FPM352" s="182"/>
      <c r="FPN352" s="182"/>
      <c r="FPO352" s="182"/>
      <c r="FPP352" s="182"/>
      <c r="FPQ352" s="182"/>
      <c r="FPR352" s="182"/>
      <c r="FPS352" s="182"/>
      <c r="FPT352" s="182"/>
      <c r="FPU352" s="182"/>
      <c r="FPV352" s="182"/>
      <c r="FPW352" s="182"/>
      <c r="FPX352" s="182"/>
      <c r="FPY352" s="182"/>
      <c r="FPZ352" s="182"/>
      <c r="FQA352" s="182"/>
      <c r="FQB352" s="182"/>
      <c r="FQC352" s="182"/>
      <c r="FQD352" s="182"/>
      <c r="FQE352" s="182"/>
      <c r="FQF352" s="182"/>
      <c r="FQG352" s="182"/>
      <c r="FQH352" s="182"/>
      <c r="FQI352" s="182"/>
      <c r="FQJ352" s="182"/>
      <c r="FQK352" s="182"/>
      <c r="FQL352" s="182"/>
      <c r="FQM352" s="182"/>
      <c r="FQN352" s="182"/>
      <c r="FQO352" s="182"/>
      <c r="FQP352" s="182"/>
      <c r="FQQ352" s="182"/>
      <c r="FQR352" s="182"/>
      <c r="FQS352" s="182"/>
      <c r="FQT352" s="182"/>
      <c r="FQU352" s="182"/>
      <c r="FQV352" s="182"/>
      <c r="FQW352" s="182"/>
      <c r="FQX352" s="182"/>
      <c r="FQY352" s="182"/>
      <c r="FQZ352" s="182"/>
      <c r="FRA352" s="182"/>
      <c r="FRB352" s="182"/>
      <c r="FRC352" s="182"/>
      <c r="FRD352" s="182"/>
      <c r="FRE352" s="182"/>
      <c r="FRF352" s="182"/>
      <c r="FRG352" s="182"/>
      <c r="FRH352" s="182"/>
      <c r="FRI352" s="182"/>
      <c r="FRJ352" s="182"/>
      <c r="FRK352" s="182"/>
      <c r="FRL352" s="182"/>
      <c r="FRM352" s="182"/>
      <c r="FRN352" s="182"/>
      <c r="FRO352" s="182"/>
      <c r="FRP352" s="182"/>
      <c r="FRQ352" s="182"/>
      <c r="FRR352" s="182"/>
      <c r="FRS352" s="182"/>
      <c r="FRT352" s="182"/>
      <c r="FRU352" s="182"/>
      <c r="FRV352" s="182"/>
      <c r="FRW352" s="182"/>
      <c r="FRX352" s="182"/>
      <c r="FRY352" s="182"/>
      <c r="FRZ352" s="182"/>
      <c r="FSA352" s="182"/>
      <c r="FSB352" s="182"/>
      <c r="FSC352" s="182"/>
      <c r="FSD352" s="182"/>
      <c r="FSE352" s="182"/>
      <c r="FSF352" s="182"/>
      <c r="FSG352" s="182"/>
      <c r="FSH352" s="182"/>
      <c r="FSI352" s="182"/>
      <c r="FSJ352" s="182"/>
      <c r="FSK352" s="182"/>
      <c r="FSL352" s="182"/>
      <c r="FSM352" s="182"/>
      <c r="FSN352" s="182"/>
      <c r="FSO352" s="182"/>
      <c r="FSP352" s="182"/>
      <c r="FSQ352" s="182"/>
      <c r="FSR352" s="182"/>
      <c r="FSS352" s="182"/>
      <c r="FST352" s="182"/>
      <c r="FSU352" s="182"/>
      <c r="FSV352" s="182"/>
      <c r="FSW352" s="182"/>
      <c r="FSX352" s="182"/>
      <c r="FSY352" s="182"/>
      <c r="FSZ352" s="182"/>
      <c r="FTA352" s="182"/>
      <c r="FTB352" s="182"/>
      <c r="FTC352" s="182"/>
      <c r="FTD352" s="182"/>
      <c r="FTE352" s="182"/>
      <c r="FTF352" s="182"/>
      <c r="FTG352" s="182"/>
      <c r="FTH352" s="182"/>
      <c r="FTI352" s="182"/>
      <c r="FTJ352" s="182"/>
      <c r="FTK352" s="182"/>
      <c r="FTL352" s="182"/>
      <c r="FTM352" s="182"/>
      <c r="FTN352" s="182"/>
      <c r="FTO352" s="182"/>
      <c r="FTP352" s="182"/>
      <c r="FTQ352" s="182"/>
      <c r="FTR352" s="182"/>
      <c r="FTS352" s="182"/>
      <c r="FTT352" s="182"/>
      <c r="FTU352" s="182"/>
      <c r="FTV352" s="182"/>
      <c r="FTW352" s="182"/>
      <c r="FTX352" s="182"/>
      <c r="FTY352" s="182"/>
      <c r="FTZ352" s="182"/>
      <c r="FUA352" s="182"/>
      <c r="FUB352" s="182"/>
      <c r="FUC352" s="182"/>
      <c r="FUD352" s="182"/>
      <c r="FUE352" s="182"/>
      <c r="FUF352" s="182"/>
      <c r="FUG352" s="182"/>
      <c r="FUH352" s="182"/>
      <c r="FUI352" s="182"/>
      <c r="FUJ352" s="182"/>
      <c r="FUK352" s="182"/>
      <c r="FUL352" s="182"/>
      <c r="FUM352" s="182"/>
      <c r="FUN352" s="182"/>
      <c r="FUO352" s="182"/>
      <c r="FUP352" s="182"/>
      <c r="FUQ352" s="182"/>
      <c r="FUR352" s="182"/>
      <c r="FUS352" s="182"/>
      <c r="FUT352" s="182"/>
      <c r="FUU352" s="182"/>
      <c r="FUV352" s="182"/>
      <c r="FUW352" s="182"/>
      <c r="FUX352" s="182"/>
      <c r="FUY352" s="182"/>
      <c r="FUZ352" s="182"/>
      <c r="FVA352" s="182"/>
      <c r="FVB352" s="182"/>
      <c r="FVC352" s="182"/>
      <c r="FVD352" s="182"/>
      <c r="FVE352" s="182"/>
      <c r="FVF352" s="182"/>
      <c r="FVG352" s="182"/>
      <c r="FVH352" s="182"/>
      <c r="FVI352" s="182"/>
      <c r="FVJ352" s="182"/>
      <c r="FVK352" s="182"/>
      <c r="FVL352" s="182"/>
      <c r="FVM352" s="182"/>
      <c r="FVN352" s="182"/>
      <c r="FVO352" s="182"/>
      <c r="FVP352" s="182"/>
      <c r="FVQ352" s="182"/>
      <c r="FVR352" s="182"/>
      <c r="FVS352" s="182"/>
      <c r="FVT352" s="182"/>
      <c r="FVU352" s="182"/>
      <c r="FVV352" s="182"/>
      <c r="FVW352" s="182"/>
      <c r="FVX352" s="182"/>
      <c r="FVY352" s="182"/>
      <c r="FVZ352" s="182"/>
      <c r="FWA352" s="182"/>
      <c r="FWB352" s="182"/>
      <c r="FWC352" s="182"/>
      <c r="FWD352" s="182"/>
      <c r="FWE352" s="182"/>
      <c r="FWF352" s="182"/>
      <c r="FWG352" s="182"/>
      <c r="FWH352" s="182"/>
      <c r="FWI352" s="182"/>
      <c r="FWJ352" s="182"/>
      <c r="FWK352" s="182"/>
      <c r="FWL352" s="182"/>
      <c r="FWM352" s="182"/>
      <c r="FWN352" s="182"/>
      <c r="FWO352" s="182"/>
      <c r="FWP352" s="182"/>
      <c r="FWQ352" s="182"/>
      <c r="FWR352" s="182"/>
      <c r="FWS352" s="182"/>
      <c r="FWT352" s="182"/>
      <c r="FWU352" s="182"/>
      <c r="FWV352" s="182"/>
      <c r="FWW352" s="182"/>
      <c r="FWX352" s="182"/>
      <c r="FWY352" s="182"/>
      <c r="FWZ352" s="182"/>
      <c r="FXA352" s="182"/>
      <c r="FXB352" s="182"/>
      <c r="FXC352" s="182"/>
      <c r="FXD352" s="182"/>
      <c r="FXE352" s="182"/>
      <c r="FXF352" s="182"/>
      <c r="FXG352" s="182"/>
      <c r="FXH352" s="182"/>
      <c r="FXI352" s="182"/>
      <c r="FXJ352" s="182"/>
      <c r="FXK352" s="182"/>
      <c r="FXL352" s="182"/>
      <c r="FXM352" s="182"/>
      <c r="FXN352" s="182"/>
      <c r="FXO352" s="182"/>
      <c r="FXP352" s="182"/>
      <c r="FXQ352" s="182"/>
      <c r="FXR352" s="182"/>
      <c r="FXS352" s="182"/>
      <c r="FXT352" s="182"/>
      <c r="FXU352" s="182"/>
      <c r="FXV352" s="182"/>
      <c r="FXW352" s="182"/>
      <c r="FXX352" s="182"/>
      <c r="FXY352" s="182"/>
      <c r="FXZ352" s="182"/>
      <c r="FYA352" s="182"/>
      <c r="FYB352" s="182"/>
      <c r="FYC352" s="182"/>
      <c r="FYD352" s="182"/>
      <c r="FYE352" s="182"/>
      <c r="FYF352" s="182"/>
      <c r="FYG352" s="182"/>
      <c r="FYH352" s="182"/>
      <c r="FYI352" s="182"/>
      <c r="FYJ352" s="182"/>
      <c r="FYK352" s="182"/>
      <c r="FYL352" s="182"/>
      <c r="FYM352" s="182"/>
      <c r="FYN352" s="182"/>
      <c r="FYO352" s="182"/>
      <c r="FYP352" s="182"/>
      <c r="FYQ352" s="182"/>
      <c r="FYR352" s="182"/>
      <c r="FYS352" s="182"/>
      <c r="FYT352" s="182"/>
      <c r="FYU352" s="182"/>
      <c r="FYV352" s="182"/>
      <c r="FYW352" s="182"/>
      <c r="FYX352" s="182"/>
      <c r="FYY352" s="182"/>
      <c r="FYZ352" s="182"/>
      <c r="FZA352" s="182"/>
      <c r="FZB352" s="182"/>
      <c r="FZC352" s="182"/>
      <c r="FZD352" s="182"/>
      <c r="FZE352" s="182"/>
      <c r="FZF352" s="182"/>
      <c r="FZG352" s="182"/>
      <c r="FZH352" s="182"/>
      <c r="FZI352" s="182"/>
      <c r="FZJ352" s="182"/>
      <c r="FZK352" s="182"/>
      <c r="FZL352" s="182"/>
      <c r="FZM352" s="182"/>
      <c r="FZN352" s="182"/>
      <c r="FZO352" s="182"/>
      <c r="FZP352" s="182"/>
      <c r="FZQ352" s="182"/>
      <c r="FZR352" s="182"/>
      <c r="FZS352" s="182"/>
      <c r="FZT352" s="182"/>
      <c r="FZU352" s="182"/>
      <c r="FZV352" s="182"/>
      <c r="FZW352" s="182"/>
      <c r="FZX352" s="182"/>
      <c r="FZY352" s="182"/>
      <c r="FZZ352" s="182"/>
      <c r="GAA352" s="182"/>
      <c r="GAB352" s="182"/>
      <c r="GAC352" s="182"/>
      <c r="GAD352" s="182"/>
      <c r="GAE352" s="182"/>
      <c r="GAF352" s="182"/>
      <c r="GAG352" s="182"/>
      <c r="GAH352" s="182"/>
      <c r="GAI352" s="182"/>
      <c r="GAJ352" s="182"/>
      <c r="GAK352" s="182"/>
      <c r="GAL352" s="182"/>
      <c r="GAM352" s="182"/>
      <c r="GAN352" s="182"/>
      <c r="GAO352" s="182"/>
      <c r="GAP352" s="182"/>
      <c r="GAQ352" s="182"/>
      <c r="GAR352" s="182"/>
      <c r="GAS352" s="182"/>
      <c r="GAT352" s="182"/>
      <c r="GAU352" s="182"/>
      <c r="GAV352" s="182"/>
      <c r="GAW352" s="182"/>
      <c r="GAX352" s="182"/>
      <c r="GAY352" s="182"/>
      <c r="GAZ352" s="182"/>
      <c r="GBA352" s="182"/>
      <c r="GBB352" s="182"/>
      <c r="GBC352" s="182"/>
      <c r="GBD352" s="182"/>
      <c r="GBE352" s="182"/>
      <c r="GBF352" s="182"/>
      <c r="GBG352" s="182"/>
      <c r="GBH352" s="182"/>
      <c r="GBI352" s="182"/>
      <c r="GBJ352" s="182"/>
      <c r="GBK352" s="182"/>
      <c r="GBL352" s="182"/>
      <c r="GBM352" s="182"/>
      <c r="GBN352" s="182"/>
      <c r="GBO352" s="182"/>
      <c r="GBP352" s="182"/>
      <c r="GBQ352" s="182"/>
      <c r="GBR352" s="182"/>
      <c r="GBS352" s="182"/>
      <c r="GBT352" s="182"/>
      <c r="GBU352" s="182"/>
      <c r="GBV352" s="182"/>
      <c r="GBW352" s="182"/>
      <c r="GBX352" s="182"/>
      <c r="GBY352" s="182"/>
      <c r="GBZ352" s="182"/>
      <c r="GCA352" s="182"/>
      <c r="GCB352" s="182"/>
      <c r="GCC352" s="182"/>
      <c r="GCD352" s="182"/>
      <c r="GCE352" s="182"/>
      <c r="GCF352" s="182"/>
      <c r="GCG352" s="182"/>
      <c r="GCH352" s="182"/>
      <c r="GCI352" s="182"/>
      <c r="GCJ352" s="182"/>
      <c r="GCK352" s="182"/>
      <c r="GCL352" s="182"/>
      <c r="GCM352" s="182"/>
      <c r="GCN352" s="182"/>
      <c r="GCO352" s="182"/>
      <c r="GCP352" s="182"/>
      <c r="GCQ352" s="182"/>
      <c r="GCR352" s="182"/>
      <c r="GCS352" s="182"/>
      <c r="GCT352" s="182"/>
      <c r="GCU352" s="182"/>
      <c r="GCV352" s="182"/>
      <c r="GCW352" s="182"/>
      <c r="GCX352" s="182"/>
      <c r="GCY352" s="182"/>
      <c r="GCZ352" s="182"/>
      <c r="GDA352" s="182"/>
      <c r="GDB352" s="182"/>
      <c r="GDC352" s="182"/>
      <c r="GDD352" s="182"/>
      <c r="GDE352" s="182"/>
      <c r="GDF352" s="182"/>
      <c r="GDG352" s="182"/>
      <c r="GDH352" s="182"/>
      <c r="GDI352" s="182"/>
      <c r="GDJ352" s="182"/>
      <c r="GDK352" s="182"/>
      <c r="GDL352" s="182"/>
      <c r="GDM352" s="182"/>
      <c r="GDN352" s="182"/>
      <c r="GDO352" s="182"/>
      <c r="GDP352" s="182"/>
      <c r="GDQ352" s="182"/>
      <c r="GDR352" s="182"/>
      <c r="GDS352" s="182"/>
      <c r="GDT352" s="182"/>
      <c r="GDU352" s="182"/>
      <c r="GDV352" s="182"/>
      <c r="GDW352" s="182"/>
      <c r="GDX352" s="182"/>
      <c r="GDY352" s="182"/>
      <c r="GDZ352" s="182"/>
      <c r="GEA352" s="182"/>
      <c r="GEB352" s="182"/>
      <c r="GEC352" s="182"/>
      <c r="GED352" s="182"/>
      <c r="GEE352" s="182"/>
      <c r="GEF352" s="182"/>
      <c r="GEG352" s="182"/>
      <c r="GEH352" s="182"/>
      <c r="GEI352" s="182"/>
      <c r="GEJ352" s="182"/>
      <c r="GEK352" s="182"/>
      <c r="GEL352" s="182"/>
      <c r="GEM352" s="182"/>
      <c r="GEN352" s="182"/>
      <c r="GEO352" s="182"/>
      <c r="GEP352" s="182"/>
      <c r="GEQ352" s="182"/>
      <c r="GER352" s="182"/>
      <c r="GES352" s="182"/>
      <c r="GET352" s="182"/>
      <c r="GEU352" s="182"/>
      <c r="GEV352" s="182"/>
      <c r="GEW352" s="182"/>
      <c r="GEX352" s="182"/>
      <c r="GEY352" s="182"/>
      <c r="GEZ352" s="182"/>
      <c r="GFA352" s="182"/>
      <c r="GFB352" s="182"/>
      <c r="GFC352" s="182"/>
      <c r="GFD352" s="182"/>
      <c r="GFE352" s="182"/>
      <c r="GFF352" s="182"/>
      <c r="GFG352" s="182"/>
      <c r="GFH352" s="182"/>
      <c r="GFI352" s="182"/>
      <c r="GFJ352" s="182"/>
      <c r="GFK352" s="182"/>
      <c r="GFL352" s="182"/>
      <c r="GFM352" s="182"/>
      <c r="GFN352" s="182"/>
      <c r="GFO352" s="182"/>
      <c r="GFP352" s="182"/>
      <c r="GFQ352" s="182"/>
      <c r="GFR352" s="182"/>
      <c r="GFS352" s="182"/>
      <c r="GFT352" s="182"/>
      <c r="GFU352" s="182"/>
      <c r="GFV352" s="182"/>
      <c r="GFW352" s="182"/>
      <c r="GFX352" s="182"/>
      <c r="GFY352" s="182"/>
      <c r="GFZ352" s="182"/>
      <c r="GGA352" s="182"/>
      <c r="GGB352" s="182"/>
      <c r="GGC352" s="182"/>
      <c r="GGD352" s="182"/>
      <c r="GGE352" s="182"/>
      <c r="GGF352" s="182"/>
      <c r="GGG352" s="182"/>
      <c r="GGH352" s="182"/>
      <c r="GGI352" s="182"/>
      <c r="GGJ352" s="182"/>
      <c r="GGK352" s="182"/>
      <c r="GGL352" s="182"/>
      <c r="GGM352" s="182"/>
      <c r="GGN352" s="182"/>
      <c r="GGO352" s="182"/>
      <c r="GGP352" s="182"/>
      <c r="GGQ352" s="182"/>
      <c r="GGR352" s="182"/>
      <c r="GGS352" s="182"/>
      <c r="GGT352" s="182"/>
      <c r="GGU352" s="182"/>
      <c r="GGV352" s="182"/>
      <c r="GGW352" s="182"/>
      <c r="GGX352" s="182"/>
      <c r="GGY352" s="182"/>
      <c r="GGZ352" s="182"/>
      <c r="GHA352" s="182"/>
      <c r="GHB352" s="182"/>
      <c r="GHC352" s="182"/>
      <c r="GHD352" s="182"/>
      <c r="GHE352" s="182"/>
      <c r="GHF352" s="182"/>
      <c r="GHG352" s="182"/>
      <c r="GHH352" s="182"/>
      <c r="GHI352" s="182"/>
      <c r="GHJ352" s="182"/>
      <c r="GHK352" s="182"/>
      <c r="GHL352" s="182"/>
      <c r="GHM352" s="182"/>
      <c r="GHN352" s="182"/>
      <c r="GHO352" s="182"/>
      <c r="GHP352" s="182"/>
      <c r="GHQ352" s="182"/>
      <c r="GHR352" s="182"/>
      <c r="GHS352" s="182"/>
      <c r="GHT352" s="182"/>
      <c r="GHU352" s="182"/>
      <c r="GHV352" s="182"/>
      <c r="GHW352" s="182"/>
      <c r="GHX352" s="182"/>
      <c r="GHY352" s="182"/>
      <c r="GHZ352" s="182"/>
      <c r="GIA352" s="182"/>
      <c r="GIB352" s="182"/>
      <c r="GIC352" s="182"/>
      <c r="GID352" s="182"/>
      <c r="GIE352" s="182"/>
      <c r="GIF352" s="182"/>
      <c r="GIG352" s="182"/>
      <c r="GIH352" s="182"/>
      <c r="GII352" s="182"/>
      <c r="GIJ352" s="182"/>
      <c r="GIK352" s="182"/>
      <c r="GIL352" s="182"/>
      <c r="GIM352" s="182"/>
      <c r="GIN352" s="182"/>
      <c r="GIO352" s="182"/>
      <c r="GIP352" s="182"/>
      <c r="GIQ352" s="182"/>
      <c r="GIR352" s="182"/>
      <c r="GIS352" s="182"/>
      <c r="GIT352" s="182"/>
      <c r="GIU352" s="182"/>
      <c r="GIV352" s="182"/>
      <c r="GIW352" s="182"/>
      <c r="GIX352" s="182"/>
      <c r="GIY352" s="182"/>
      <c r="GIZ352" s="182"/>
      <c r="GJA352" s="182"/>
      <c r="GJB352" s="182"/>
      <c r="GJC352" s="182"/>
      <c r="GJD352" s="182"/>
      <c r="GJE352" s="182"/>
      <c r="GJF352" s="182"/>
      <c r="GJG352" s="182"/>
      <c r="GJH352" s="182"/>
      <c r="GJI352" s="182"/>
      <c r="GJJ352" s="182"/>
      <c r="GJK352" s="182"/>
      <c r="GJL352" s="182"/>
      <c r="GJM352" s="182"/>
      <c r="GJN352" s="182"/>
      <c r="GJO352" s="182"/>
      <c r="GJP352" s="182"/>
      <c r="GJQ352" s="182"/>
      <c r="GJR352" s="182"/>
      <c r="GJS352" s="182"/>
      <c r="GJT352" s="182"/>
      <c r="GJU352" s="182"/>
      <c r="GJV352" s="182"/>
      <c r="GJW352" s="182"/>
      <c r="GJX352" s="182"/>
      <c r="GJY352" s="182"/>
      <c r="GJZ352" s="182"/>
      <c r="GKA352" s="182"/>
      <c r="GKB352" s="182"/>
      <c r="GKC352" s="182"/>
      <c r="GKD352" s="182"/>
      <c r="GKE352" s="182"/>
      <c r="GKF352" s="182"/>
      <c r="GKG352" s="182"/>
      <c r="GKH352" s="182"/>
      <c r="GKI352" s="182"/>
      <c r="GKJ352" s="182"/>
      <c r="GKK352" s="182"/>
      <c r="GKL352" s="182"/>
      <c r="GKM352" s="182"/>
      <c r="GKN352" s="182"/>
      <c r="GKO352" s="182"/>
      <c r="GKP352" s="182"/>
      <c r="GKQ352" s="182"/>
      <c r="GKR352" s="182"/>
      <c r="GKS352" s="182"/>
      <c r="GKT352" s="182"/>
      <c r="GKU352" s="182"/>
      <c r="GKV352" s="182"/>
      <c r="GKW352" s="182"/>
      <c r="GKX352" s="182"/>
      <c r="GKY352" s="182"/>
      <c r="GKZ352" s="182"/>
      <c r="GLA352" s="182"/>
      <c r="GLB352" s="182"/>
      <c r="GLC352" s="182"/>
      <c r="GLD352" s="182"/>
      <c r="GLE352" s="182"/>
      <c r="GLF352" s="182"/>
      <c r="GLG352" s="182"/>
      <c r="GLH352" s="182"/>
      <c r="GLI352" s="182"/>
      <c r="GLJ352" s="182"/>
      <c r="GLK352" s="182"/>
      <c r="GLL352" s="182"/>
      <c r="GLM352" s="182"/>
      <c r="GLN352" s="182"/>
      <c r="GLO352" s="182"/>
      <c r="GLP352" s="182"/>
      <c r="GLQ352" s="182"/>
      <c r="GLR352" s="182"/>
      <c r="GLS352" s="182"/>
      <c r="GLT352" s="182"/>
      <c r="GLU352" s="182"/>
      <c r="GLV352" s="182"/>
      <c r="GLW352" s="182"/>
      <c r="GLX352" s="182"/>
      <c r="GLY352" s="182"/>
      <c r="GLZ352" s="182"/>
      <c r="GMA352" s="182"/>
      <c r="GMB352" s="182"/>
      <c r="GMC352" s="182"/>
      <c r="GMD352" s="182"/>
      <c r="GME352" s="182"/>
      <c r="GMF352" s="182"/>
      <c r="GMG352" s="182"/>
      <c r="GMH352" s="182"/>
      <c r="GMI352" s="182"/>
      <c r="GMJ352" s="182"/>
      <c r="GMK352" s="182"/>
      <c r="GML352" s="182"/>
      <c r="GMM352" s="182"/>
      <c r="GMN352" s="182"/>
      <c r="GMO352" s="182"/>
      <c r="GMP352" s="182"/>
      <c r="GMQ352" s="182"/>
      <c r="GMR352" s="182"/>
      <c r="GMS352" s="182"/>
      <c r="GMT352" s="182"/>
      <c r="GMU352" s="182"/>
      <c r="GMV352" s="182"/>
      <c r="GMW352" s="182"/>
      <c r="GMX352" s="182"/>
      <c r="GMY352" s="182"/>
      <c r="GMZ352" s="182"/>
      <c r="GNA352" s="182"/>
      <c r="GNB352" s="182"/>
      <c r="GNC352" s="182"/>
      <c r="GND352" s="182"/>
      <c r="GNE352" s="182"/>
      <c r="GNF352" s="182"/>
      <c r="GNG352" s="182"/>
      <c r="GNH352" s="182"/>
      <c r="GNI352" s="182"/>
      <c r="GNJ352" s="182"/>
      <c r="GNK352" s="182"/>
      <c r="GNL352" s="182"/>
      <c r="GNM352" s="182"/>
      <c r="GNN352" s="182"/>
      <c r="GNO352" s="182"/>
      <c r="GNP352" s="182"/>
      <c r="GNQ352" s="182"/>
      <c r="GNR352" s="182"/>
      <c r="GNS352" s="182"/>
      <c r="GNT352" s="182"/>
      <c r="GNU352" s="182"/>
      <c r="GNV352" s="182"/>
      <c r="GNW352" s="182"/>
      <c r="GNX352" s="182"/>
      <c r="GNY352" s="182"/>
      <c r="GNZ352" s="182"/>
      <c r="GOA352" s="182"/>
      <c r="GOB352" s="182"/>
      <c r="GOC352" s="182"/>
      <c r="GOD352" s="182"/>
      <c r="GOE352" s="182"/>
      <c r="GOF352" s="182"/>
      <c r="GOG352" s="182"/>
      <c r="GOH352" s="182"/>
      <c r="GOI352" s="182"/>
      <c r="GOJ352" s="182"/>
      <c r="GOK352" s="182"/>
      <c r="GOL352" s="182"/>
      <c r="GOM352" s="182"/>
      <c r="GON352" s="182"/>
      <c r="GOO352" s="182"/>
      <c r="GOP352" s="182"/>
      <c r="GOQ352" s="182"/>
      <c r="GOR352" s="182"/>
      <c r="GOS352" s="182"/>
      <c r="GOT352" s="182"/>
      <c r="GOU352" s="182"/>
      <c r="GOV352" s="182"/>
      <c r="GOW352" s="182"/>
      <c r="GOX352" s="182"/>
      <c r="GOY352" s="182"/>
      <c r="GOZ352" s="182"/>
      <c r="GPA352" s="182"/>
      <c r="GPB352" s="182"/>
      <c r="GPC352" s="182"/>
      <c r="GPD352" s="182"/>
      <c r="GPE352" s="182"/>
      <c r="GPF352" s="182"/>
      <c r="GPG352" s="182"/>
      <c r="GPH352" s="182"/>
      <c r="GPI352" s="182"/>
      <c r="GPJ352" s="182"/>
      <c r="GPK352" s="182"/>
      <c r="GPL352" s="182"/>
      <c r="GPM352" s="182"/>
      <c r="GPN352" s="182"/>
      <c r="GPO352" s="182"/>
      <c r="GPP352" s="182"/>
      <c r="GPQ352" s="182"/>
      <c r="GPR352" s="182"/>
      <c r="GPS352" s="182"/>
      <c r="GPT352" s="182"/>
      <c r="GPU352" s="182"/>
      <c r="GPV352" s="182"/>
      <c r="GPW352" s="182"/>
      <c r="GPX352" s="182"/>
      <c r="GPY352" s="182"/>
      <c r="GPZ352" s="182"/>
      <c r="GQA352" s="182"/>
      <c r="GQB352" s="182"/>
      <c r="GQC352" s="182"/>
      <c r="GQD352" s="182"/>
      <c r="GQE352" s="182"/>
      <c r="GQF352" s="182"/>
      <c r="GQG352" s="182"/>
      <c r="GQH352" s="182"/>
      <c r="GQI352" s="182"/>
      <c r="GQJ352" s="182"/>
      <c r="GQK352" s="182"/>
      <c r="GQL352" s="182"/>
      <c r="GQM352" s="182"/>
      <c r="GQN352" s="182"/>
      <c r="GQO352" s="182"/>
      <c r="GQP352" s="182"/>
      <c r="GQQ352" s="182"/>
      <c r="GQR352" s="182"/>
      <c r="GQS352" s="182"/>
      <c r="GQT352" s="182"/>
      <c r="GQU352" s="182"/>
      <c r="GQV352" s="182"/>
      <c r="GQW352" s="182"/>
      <c r="GQX352" s="182"/>
      <c r="GQY352" s="182"/>
      <c r="GQZ352" s="182"/>
      <c r="GRA352" s="182"/>
      <c r="GRB352" s="182"/>
      <c r="GRC352" s="182"/>
      <c r="GRD352" s="182"/>
      <c r="GRE352" s="182"/>
      <c r="GRF352" s="182"/>
      <c r="GRG352" s="182"/>
      <c r="GRH352" s="182"/>
      <c r="GRI352" s="182"/>
      <c r="GRJ352" s="182"/>
      <c r="GRK352" s="182"/>
      <c r="GRL352" s="182"/>
      <c r="GRM352" s="182"/>
      <c r="GRN352" s="182"/>
      <c r="GRO352" s="182"/>
      <c r="GRP352" s="182"/>
      <c r="GRQ352" s="182"/>
      <c r="GRR352" s="182"/>
      <c r="GRS352" s="182"/>
      <c r="GRT352" s="182"/>
      <c r="GRU352" s="182"/>
      <c r="GRV352" s="182"/>
      <c r="GRW352" s="182"/>
      <c r="GRX352" s="182"/>
      <c r="GRY352" s="182"/>
      <c r="GRZ352" s="182"/>
      <c r="GSA352" s="182"/>
      <c r="GSB352" s="182"/>
      <c r="GSC352" s="182"/>
      <c r="GSD352" s="182"/>
      <c r="GSE352" s="182"/>
      <c r="GSF352" s="182"/>
      <c r="GSG352" s="182"/>
      <c r="GSH352" s="182"/>
      <c r="GSI352" s="182"/>
      <c r="GSJ352" s="182"/>
      <c r="GSK352" s="182"/>
      <c r="GSL352" s="182"/>
      <c r="GSM352" s="182"/>
      <c r="GSN352" s="182"/>
      <c r="GSO352" s="182"/>
      <c r="GSP352" s="182"/>
      <c r="GSQ352" s="182"/>
      <c r="GSR352" s="182"/>
      <c r="GSS352" s="182"/>
      <c r="GST352" s="182"/>
      <c r="GSU352" s="182"/>
      <c r="GSV352" s="182"/>
      <c r="GSW352" s="182"/>
      <c r="GSX352" s="182"/>
      <c r="GSY352" s="182"/>
      <c r="GSZ352" s="182"/>
      <c r="GTA352" s="182"/>
      <c r="GTB352" s="182"/>
      <c r="GTC352" s="182"/>
      <c r="GTD352" s="182"/>
      <c r="GTE352" s="182"/>
      <c r="GTF352" s="182"/>
      <c r="GTG352" s="182"/>
      <c r="GTH352" s="182"/>
      <c r="GTI352" s="182"/>
      <c r="GTJ352" s="182"/>
      <c r="GTK352" s="182"/>
      <c r="GTL352" s="182"/>
      <c r="GTM352" s="182"/>
      <c r="GTN352" s="182"/>
      <c r="GTO352" s="182"/>
      <c r="GTP352" s="182"/>
      <c r="GTQ352" s="182"/>
      <c r="GTR352" s="182"/>
      <c r="GTS352" s="182"/>
      <c r="GTT352" s="182"/>
      <c r="GTU352" s="182"/>
      <c r="GTV352" s="182"/>
      <c r="GTW352" s="182"/>
      <c r="GTX352" s="182"/>
      <c r="GTY352" s="182"/>
      <c r="GTZ352" s="182"/>
      <c r="GUA352" s="182"/>
      <c r="GUB352" s="182"/>
      <c r="GUC352" s="182"/>
      <c r="GUD352" s="182"/>
      <c r="GUE352" s="182"/>
      <c r="GUF352" s="182"/>
      <c r="GUG352" s="182"/>
      <c r="GUH352" s="182"/>
      <c r="GUI352" s="182"/>
      <c r="GUJ352" s="182"/>
      <c r="GUK352" s="182"/>
      <c r="GUL352" s="182"/>
      <c r="GUM352" s="182"/>
      <c r="GUN352" s="182"/>
      <c r="GUO352" s="182"/>
      <c r="GUP352" s="182"/>
      <c r="GUQ352" s="182"/>
      <c r="GUR352" s="182"/>
      <c r="GUS352" s="182"/>
      <c r="GUT352" s="182"/>
      <c r="GUU352" s="182"/>
      <c r="GUV352" s="182"/>
      <c r="GUW352" s="182"/>
      <c r="GUX352" s="182"/>
      <c r="GUY352" s="182"/>
      <c r="GUZ352" s="182"/>
      <c r="GVA352" s="182"/>
      <c r="GVB352" s="182"/>
      <c r="GVC352" s="182"/>
      <c r="GVD352" s="182"/>
      <c r="GVE352" s="182"/>
      <c r="GVF352" s="182"/>
      <c r="GVG352" s="182"/>
      <c r="GVH352" s="182"/>
      <c r="GVI352" s="182"/>
      <c r="GVJ352" s="182"/>
      <c r="GVK352" s="182"/>
      <c r="GVL352" s="182"/>
      <c r="GVM352" s="182"/>
      <c r="GVN352" s="182"/>
      <c r="GVO352" s="182"/>
      <c r="GVP352" s="182"/>
      <c r="GVQ352" s="182"/>
      <c r="GVR352" s="182"/>
      <c r="GVS352" s="182"/>
      <c r="GVT352" s="182"/>
      <c r="GVU352" s="182"/>
      <c r="GVV352" s="182"/>
      <c r="GVW352" s="182"/>
      <c r="GVX352" s="182"/>
      <c r="GVY352" s="182"/>
      <c r="GVZ352" s="182"/>
      <c r="GWA352" s="182"/>
      <c r="GWB352" s="182"/>
      <c r="GWC352" s="182"/>
      <c r="GWD352" s="182"/>
      <c r="GWE352" s="182"/>
      <c r="GWF352" s="182"/>
      <c r="GWG352" s="182"/>
      <c r="GWH352" s="182"/>
      <c r="GWI352" s="182"/>
      <c r="GWJ352" s="182"/>
      <c r="GWK352" s="182"/>
      <c r="GWL352" s="182"/>
      <c r="GWM352" s="182"/>
      <c r="GWN352" s="182"/>
      <c r="GWO352" s="182"/>
      <c r="GWP352" s="182"/>
      <c r="GWQ352" s="182"/>
      <c r="GWR352" s="182"/>
      <c r="GWS352" s="182"/>
      <c r="GWT352" s="182"/>
      <c r="GWU352" s="182"/>
      <c r="GWV352" s="182"/>
      <c r="GWW352" s="182"/>
      <c r="GWX352" s="182"/>
      <c r="GWY352" s="182"/>
      <c r="GWZ352" s="182"/>
      <c r="GXA352" s="182"/>
      <c r="GXB352" s="182"/>
      <c r="GXC352" s="182"/>
      <c r="GXD352" s="182"/>
      <c r="GXE352" s="182"/>
      <c r="GXF352" s="182"/>
      <c r="GXG352" s="182"/>
      <c r="GXH352" s="182"/>
      <c r="GXI352" s="182"/>
      <c r="GXJ352" s="182"/>
      <c r="GXK352" s="182"/>
      <c r="GXL352" s="182"/>
      <c r="GXM352" s="182"/>
      <c r="GXN352" s="182"/>
      <c r="GXO352" s="182"/>
      <c r="GXP352" s="182"/>
      <c r="GXQ352" s="182"/>
      <c r="GXR352" s="182"/>
      <c r="GXS352" s="182"/>
      <c r="GXT352" s="182"/>
      <c r="GXU352" s="182"/>
      <c r="GXV352" s="182"/>
      <c r="GXW352" s="182"/>
      <c r="GXX352" s="182"/>
      <c r="GXY352" s="182"/>
      <c r="GXZ352" s="182"/>
      <c r="GYA352" s="182"/>
      <c r="GYB352" s="182"/>
      <c r="GYC352" s="182"/>
      <c r="GYD352" s="182"/>
      <c r="GYE352" s="182"/>
      <c r="GYF352" s="182"/>
      <c r="GYG352" s="182"/>
      <c r="GYH352" s="182"/>
      <c r="GYI352" s="182"/>
      <c r="GYJ352" s="182"/>
      <c r="GYK352" s="182"/>
      <c r="GYL352" s="182"/>
      <c r="GYM352" s="182"/>
      <c r="GYN352" s="182"/>
      <c r="GYO352" s="182"/>
      <c r="GYP352" s="182"/>
      <c r="GYQ352" s="182"/>
      <c r="GYR352" s="182"/>
      <c r="GYS352" s="182"/>
      <c r="GYT352" s="182"/>
      <c r="GYU352" s="182"/>
      <c r="GYV352" s="182"/>
      <c r="GYW352" s="182"/>
      <c r="GYX352" s="182"/>
      <c r="GYY352" s="182"/>
      <c r="GYZ352" s="182"/>
      <c r="GZA352" s="182"/>
      <c r="GZB352" s="182"/>
      <c r="GZC352" s="182"/>
      <c r="GZD352" s="182"/>
      <c r="GZE352" s="182"/>
      <c r="GZF352" s="182"/>
      <c r="GZG352" s="182"/>
      <c r="GZH352" s="182"/>
      <c r="GZI352" s="182"/>
      <c r="GZJ352" s="182"/>
      <c r="GZK352" s="182"/>
      <c r="GZL352" s="182"/>
      <c r="GZM352" s="182"/>
      <c r="GZN352" s="182"/>
      <c r="GZO352" s="182"/>
      <c r="GZP352" s="182"/>
      <c r="GZQ352" s="182"/>
      <c r="GZR352" s="182"/>
      <c r="GZS352" s="182"/>
      <c r="GZT352" s="182"/>
      <c r="GZU352" s="182"/>
      <c r="GZV352" s="182"/>
      <c r="GZW352" s="182"/>
      <c r="GZX352" s="182"/>
      <c r="GZY352" s="182"/>
      <c r="GZZ352" s="182"/>
      <c r="HAA352" s="182"/>
      <c r="HAB352" s="182"/>
      <c r="HAC352" s="182"/>
      <c r="HAD352" s="182"/>
      <c r="HAE352" s="182"/>
      <c r="HAF352" s="182"/>
      <c r="HAG352" s="182"/>
      <c r="HAH352" s="182"/>
      <c r="HAI352" s="182"/>
      <c r="HAJ352" s="182"/>
      <c r="HAK352" s="182"/>
      <c r="HAL352" s="182"/>
      <c r="HAM352" s="182"/>
      <c r="HAN352" s="182"/>
      <c r="HAO352" s="182"/>
      <c r="HAP352" s="182"/>
      <c r="HAQ352" s="182"/>
      <c r="HAR352" s="182"/>
      <c r="HAS352" s="182"/>
      <c r="HAT352" s="182"/>
      <c r="HAU352" s="182"/>
      <c r="HAV352" s="182"/>
      <c r="HAW352" s="182"/>
      <c r="HAX352" s="182"/>
      <c r="HAY352" s="182"/>
      <c r="HAZ352" s="182"/>
      <c r="HBA352" s="182"/>
      <c r="HBB352" s="182"/>
      <c r="HBC352" s="182"/>
      <c r="HBD352" s="182"/>
      <c r="HBE352" s="182"/>
      <c r="HBF352" s="182"/>
      <c r="HBG352" s="182"/>
      <c r="HBH352" s="182"/>
      <c r="HBI352" s="182"/>
      <c r="HBJ352" s="182"/>
      <c r="HBK352" s="182"/>
      <c r="HBL352" s="182"/>
      <c r="HBM352" s="182"/>
      <c r="HBN352" s="182"/>
      <c r="HBO352" s="182"/>
      <c r="HBP352" s="182"/>
      <c r="HBQ352" s="182"/>
      <c r="HBR352" s="182"/>
      <c r="HBS352" s="182"/>
      <c r="HBT352" s="182"/>
      <c r="HBU352" s="182"/>
      <c r="HBV352" s="182"/>
      <c r="HBW352" s="182"/>
      <c r="HBX352" s="182"/>
      <c r="HBY352" s="182"/>
      <c r="HBZ352" s="182"/>
      <c r="HCA352" s="182"/>
      <c r="HCB352" s="182"/>
      <c r="HCC352" s="182"/>
      <c r="HCD352" s="182"/>
      <c r="HCE352" s="182"/>
      <c r="HCF352" s="182"/>
      <c r="HCG352" s="182"/>
      <c r="HCH352" s="182"/>
      <c r="HCI352" s="182"/>
      <c r="HCJ352" s="182"/>
      <c r="HCK352" s="182"/>
      <c r="HCL352" s="182"/>
      <c r="HCM352" s="182"/>
      <c r="HCN352" s="182"/>
      <c r="HCO352" s="182"/>
      <c r="HCP352" s="182"/>
      <c r="HCQ352" s="182"/>
      <c r="HCR352" s="182"/>
      <c r="HCS352" s="182"/>
      <c r="HCT352" s="182"/>
      <c r="HCU352" s="182"/>
      <c r="HCV352" s="182"/>
      <c r="HCW352" s="182"/>
      <c r="HCX352" s="182"/>
      <c r="HCY352" s="182"/>
      <c r="HCZ352" s="182"/>
      <c r="HDA352" s="182"/>
      <c r="HDB352" s="182"/>
      <c r="HDC352" s="182"/>
      <c r="HDD352" s="182"/>
      <c r="HDE352" s="182"/>
      <c r="HDF352" s="182"/>
      <c r="HDG352" s="182"/>
      <c r="HDH352" s="182"/>
      <c r="HDI352" s="182"/>
      <c r="HDJ352" s="182"/>
      <c r="HDK352" s="182"/>
      <c r="HDL352" s="182"/>
      <c r="HDM352" s="182"/>
      <c r="HDN352" s="182"/>
      <c r="HDO352" s="182"/>
      <c r="HDP352" s="182"/>
      <c r="HDQ352" s="182"/>
      <c r="HDR352" s="182"/>
      <c r="HDS352" s="182"/>
      <c r="HDT352" s="182"/>
      <c r="HDU352" s="182"/>
      <c r="HDV352" s="182"/>
      <c r="HDW352" s="182"/>
      <c r="HDX352" s="182"/>
      <c r="HDY352" s="182"/>
      <c r="HDZ352" s="182"/>
      <c r="HEA352" s="182"/>
      <c r="HEB352" s="182"/>
      <c r="HEC352" s="182"/>
      <c r="HED352" s="182"/>
      <c r="HEE352" s="182"/>
      <c r="HEF352" s="182"/>
      <c r="HEG352" s="182"/>
      <c r="HEH352" s="182"/>
      <c r="HEI352" s="182"/>
      <c r="HEJ352" s="182"/>
      <c r="HEK352" s="182"/>
      <c r="HEL352" s="182"/>
      <c r="HEM352" s="182"/>
      <c r="HEN352" s="182"/>
      <c r="HEO352" s="182"/>
      <c r="HEP352" s="182"/>
      <c r="HEQ352" s="182"/>
      <c r="HER352" s="182"/>
      <c r="HES352" s="182"/>
      <c r="HET352" s="182"/>
      <c r="HEU352" s="182"/>
      <c r="HEV352" s="182"/>
      <c r="HEW352" s="182"/>
      <c r="HEX352" s="182"/>
      <c r="HEY352" s="182"/>
      <c r="HEZ352" s="182"/>
      <c r="HFA352" s="182"/>
      <c r="HFB352" s="182"/>
      <c r="HFC352" s="182"/>
      <c r="HFD352" s="182"/>
      <c r="HFE352" s="182"/>
      <c r="HFF352" s="182"/>
      <c r="HFG352" s="182"/>
      <c r="HFH352" s="182"/>
      <c r="HFI352" s="182"/>
      <c r="HFJ352" s="182"/>
      <c r="HFK352" s="182"/>
      <c r="HFL352" s="182"/>
      <c r="HFM352" s="182"/>
      <c r="HFN352" s="182"/>
      <c r="HFO352" s="182"/>
      <c r="HFP352" s="182"/>
      <c r="HFQ352" s="182"/>
      <c r="HFR352" s="182"/>
      <c r="HFS352" s="182"/>
      <c r="HFT352" s="182"/>
      <c r="HFU352" s="182"/>
      <c r="HFV352" s="182"/>
      <c r="HFW352" s="182"/>
      <c r="HFX352" s="182"/>
      <c r="HFY352" s="182"/>
      <c r="HFZ352" s="182"/>
      <c r="HGA352" s="182"/>
      <c r="HGB352" s="182"/>
      <c r="HGC352" s="182"/>
      <c r="HGD352" s="182"/>
      <c r="HGE352" s="182"/>
      <c r="HGF352" s="182"/>
      <c r="HGG352" s="182"/>
      <c r="HGH352" s="182"/>
      <c r="HGI352" s="182"/>
      <c r="HGJ352" s="182"/>
      <c r="HGK352" s="182"/>
      <c r="HGL352" s="182"/>
      <c r="HGM352" s="182"/>
      <c r="HGN352" s="182"/>
      <c r="HGO352" s="182"/>
      <c r="HGP352" s="182"/>
      <c r="HGQ352" s="182"/>
      <c r="HGR352" s="182"/>
      <c r="HGS352" s="182"/>
      <c r="HGT352" s="182"/>
      <c r="HGU352" s="182"/>
      <c r="HGV352" s="182"/>
      <c r="HGW352" s="182"/>
      <c r="HGX352" s="182"/>
      <c r="HGY352" s="182"/>
      <c r="HGZ352" s="182"/>
      <c r="HHA352" s="182"/>
      <c r="HHB352" s="182"/>
      <c r="HHC352" s="182"/>
      <c r="HHD352" s="182"/>
      <c r="HHE352" s="182"/>
      <c r="HHF352" s="182"/>
      <c r="HHG352" s="182"/>
      <c r="HHH352" s="182"/>
      <c r="HHI352" s="182"/>
      <c r="HHJ352" s="182"/>
      <c r="HHK352" s="182"/>
      <c r="HHL352" s="182"/>
      <c r="HHM352" s="182"/>
      <c r="HHN352" s="182"/>
      <c r="HHO352" s="182"/>
      <c r="HHP352" s="182"/>
      <c r="HHQ352" s="182"/>
      <c r="HHR352" s="182"/>
      <c r="HHS352" s="182"/>
      <c r="HHT352" s="182"/>
      <c r="HHU352" s="182"/>
      <c r="HHV352" s="182"/>
      <c r="HHW352" s="182"/>
      <c r="HHX352" s="182"/>
      <c r="HHY352" s="182"/>
      <c r="HHZ352" s="182"/>
      <c r="HIA352" s="182"/>
      <c r="HIB352" s="182"/>
      <c r="HIC352" s="182"/>
      <c r="HID352" s="182"/>
      <c r="HIE352" s="182"/>
      <c r="HIF352" s="182"/>
      <c r="HIG352" s="182"/>
      <c r="HIH352" s="182"/>
      <c r="HII352" s="182"/>
      <c r="HIJ352" s="182"/>
      <c r="HIK352" s="182"/>
      <c r="HIL352" s="182"/>
      <c r="HIM352" s="182"/>
      <c r="HIN352" s="182"/>
      <c r="HIO352" s="182"/>
      <c r="HIP352" s="182"/>
      <c r="HIQ352" s="182"/>
      <c r="HIR352" s="182"/>
      <c r="HIS352" s="182"/>
      <c r="HIT352" s="182"/>
      <c r="HIU352" s="182"/>
      <c r="HIV352" s="182"/>
      <c r="HIW352" s="182"/>
      <c r="HIX352" s="182"/>
      <c r="HIY352" s="182"/>
      <c r="HIZ352" s="182"/>
      <c r="HJA352" s="182"/>
      <c r="HJB352" s="182"/>
      <c r="HJC352" s="182"/>
      <c r="HJD352" s="182"/>
      <c r="HJE352" s="182"/>
      <c r="HJF352" s="182"/>
      <c r="HJG352" s="182"/>
      <c r="HJH352" s="182"/>
      <c r="HJI352" s="182"/>
      <c r="HJJ352" s="182"/>
      <c r="HJK352" s="182"/>
      <c r="HJL352" s="182"/>
      <c r="HJM352" s="182"/>
      <c r="HJN352" s="182"/>
      <c r="HJO352" s="182"/>
      <c r="HJP352" s="182"/>
      <c r="HJQ352" s="182"/>
      <c r="HJR352" s="182"/>
      <c r="HJS352" s="182"/>
      <c r="HJT352" s="182"/>
      <c r="HJU352" s="182"/>
      <c r="HJV352" s="182"/>
      <c r="HJW352" s="182"/>
      <c r="HJX352" s="182"/>
      <c r="HJY352" s="182"/>
      <c r="HJZ352" s="182"/>
      <c r="HKA352" s="182"/>
      <c r="HKB352" s="182"/>
      <c r="HKC352" s="182"/>
      <c r="HKD352" s="182"/>
      <c r="HKE352" s="182"/>
      <c r="HKF352" s="182"/>
      <c r="HKG352" s="182"/>
      <c r="HKH352" s="182"/>
      <c r="HKI352" s="182"/>
      <c r="HKJ352" s="182"/>
      <c r="HKK352" s="182"/>
      <c r="HKL352" s="182"/>
      <c r="HKM352" s="182"/>
      <c r="HKN352" s="182"/>
      <c r="HKO352" s="182"/>
      <c r="HKP352" s="182"/>
      <c r="HKQ352" s="182"/>
      <c r="HKR352" s="182"/>
      <c r="HKS352" s="182"/>
      <c r="HKT352" s="182"/>
      <c r="HKU352" s="182"/>
      <c r="HKV352" s="182"/>
      <c r="HKW352" s="182"/>
      <c r="HKX352" s="182"/>
      <c r="HKY352" s="182"/>
      <c r="HKZ352" s="182"/>
      <c r="HLA352" s="182"/>
      <c r="HLB352" s="182"/>
      <c r="HLC352" s="182"/>
      <c r="HLD352" s="182"/>
      <c r="HLE352" s="182"/>
      <c r="HLF352" s="182"/>
      <c r="HLG352" s="182"/>
      <c r="HLH352" s="182"/>
      <c r="HLI352" s="182"/>
      <c r="HLJ352" s="182"/>
      <c r="HLK352" s="182"/>
      <c r="HLL352" s="182"/>
      <c r="HLM352" s="182"/>
      <c r="HLN352" s="182"/>
      <c r="HLO352" s="182"/>
      <c r="HLP352" s="182"/>
      <c r="HLQ352" s="182"/>
      <c r="HLR352" s="182"/>
      <c r="HLS352" s="182"/>
      <c r="HLT352" s="182"/>
      <c r="HLU352" s="182"/>
      <c r="HLV352" s="182"/>
      <c r="HLW352" s="182"/>
      <c r="HLX352" s="182"/>
      <c r="HLY352" s="182"/>
      <c r="HLZ352" s="182"/>
      <c r="HMA352" s="182"/>
      <c r="HMB352" s="182"/>
      <c r="HMC352" s="182"/>
      <c r="HMD352" s="182"/>
      <c r="HME352" s="182"/>
      <c r="HMF352" s="182"/>
      <c r="HMG352" s="182"/>
      <c r="HMH352" s="182"/>
      <c r="HMI352" s="182"/>
      <c r="HMJ352" s="182"/>
      <c r="HMK352" s="182"/>
      <c r="HML352" s="182"/>
      <c r="HMM352" s="182"/>
      <c r="HMN352" s="182"/>
      <c r="HMO352" s="182"/>
      <c r="HMP352" s="182"/>
      <c r="HMQ352" s="182"/>
      <c r="HMR352" s="182"/>
      <c r="HMS352" s="182"/>
      <c r="HMT352" s="182"/>
      <c r="HMU352" s="182"/>
      <c r="HMV352" s="182"/>
      <c r="HMW352" s="182"/>
      <c r="HMX352" s="182"/>
      <c r="HMY352" s="182"/>
      <c r="HMZ352" s="182"/>
      <c r="HNA352" s="182"/>
      <c r="HNB352" s="182"/>
      <c r="HNC352" s="182"/>
      <c r="HND352" s="182"/>
      <c r="HNE352" s="182"/>
      <c r="HNF352" s="182"/>
      <c r="HNG352" s="182"/>
      <c r="HNH352" s="182"/>
      <c r="HNI352" s="182"/>
      <c r="HNJ352" s="182"/>
      <c r="HNK352" s="182"/>
      <c r="HNL352" s="182"/>
      <c r="HNM352" s="182"/>
      <c r="HNN352" s="182"/>
      <c r="HNO352" s="182"/>
      <c r="HNP352" s="182"/>
      <c r="HNQ352" s="182"/>
      <c r="HNR352" s="182"/>
      <c r="HNS352" s="182"/>
      <c r="HNT352" s="182"/>
      <c r="HNU352" s="182"/>
      <c r="HNV352" s="182"/>
      <c r="HNW352" s="182"/>
      <c r="HNX352" s="182"/>
      <c r="HNY352" s="182"/>
      <c r="HNZ352" s="182"/>
      <c r="HOA352" s="182"/>
      <c r="HOB352" s="182"/>
      <c r="HOC352" s="182"/>
      <c r="HOD352" s="182"/>
      <c r="HOE352" s="182"/>
      <c r="HOF352" s="182"/>
      <c r="HOG352" s="182"/>
      <c r="HOH352" s="182"/>
      <c r="HOI352" s="182"/>
      <c r="HOJ352" s="182"/>
      <c r="HOK352" s="182"/>
      <c r="HOL352" s="182"/>
      <c r="HOM352" s="182"/>
      <c r="HON352" s="182"/>
      <c r="HOO352" s="182"/>
      <c r="HOP352" s="182"/>
      <c r="HOQ352" s="182"/>
      <c r="HOR352" s="182"/>
      <c r="HOS352" s="182"/>
      <c r="HOT352" s="182"/>
      <c r="HOU352" s="182"/>
      <c r="HOV352" s="182"/>
      <c r="HOW352" s="182"/>
      <c r="HOX352" s="182"/>
      <c r="HOY352" s="182"/>
      <c r="HOZ352" s="182"/>
      <c r="HPA352" s="182"/>
      <c r="HPB352" s="182"/>
      <c r="HPC352" s="182"/>
      <c r="HPD352" s="182"/>
      <c r="HPE352" s="182"/>
      <c r="HPF352" s="182"/>
      <c r="HPG352" s="182"/>
      <c r="HPH352" s="182"/>
      <c r="HPI352" s="182"/>
      <c r="HPJ352" s="182"/>
      <c r="HPK352" s="182"/>
      <c r="HPL352" s="182"/>
      <c r="HPM352" s="182"/>
      <c r="HPN352" s="182"/>
      <c r="HPO352" s="182"/>
      <c r="HPP352" s="182"/>
      <c r="HPQ352" s="182"/>
      <c r="HPR352" s="182"/>
      <c r="HPS352" s="182"/>
      <c r="HPT352" s="182"/>
      <c r="HPU352" s="182"/>
      <c r="HPV352" s="182"/>
      <c r="HPW352" s="182"/>
      <c r="HPX352" s="182"/>
      <c r="HPY352" s="182"/>
      <c r="HPZ352" s="182"/>
      <c r="HQA352" s="182"/>
      <c r="HQB352" s="182"/>
      <c r="HQC352" s="182"/>
      <c r="HQD352" s="182"/>
      <c r="HQE352" s="182"/>
      <c r="HQF352" s="182"/>
      <c r="HQG352" s="182"/>
      <c r="HQH352" s="182"/>
      <c r="HQI352" s="182"/>
      <c r="HQJ352" s="182"/>
      <c r="HQK352" s="182"/>
      <c r="HQL352" s="182"/>
      <c r="HQM352" s="182"/>
      <c r="HQN352" s="182"/>
      <c r="HQO352" s="182"/>
      <c r="HQP352" s="182"/>
      <c r="HQQ352" s="182"/>
      <c r="HQR352" s="182"/>
      <c r="HQS352" s="182"/>
      <c r="HQT352" s="182"/>
      <c r="HQU352" s="182"/>
      <c r="HQV352" s="182"/>
      <c r="HQW352" s="182"/>
      <c r="HQX352" s="182"/>
      <c r="HQY352" s="182"/>
      <c r="HQZ352" s="182"/>
      <c r="HRA352" s="182"/>
      <c r="HRB352" s="182"/>
      <c r="HRC352" s="182"/>
      <c r="HRD352" s="182"/>
      <c r="HRE352" s="182"/>
      <c r="HRF352" s="182"/>
      <c r="HRG352" s="182"/>
      <c r="HRH352" s="182"/>
      <c r="HRI352" s="182"/>
      <c r="HRJ352" s="182"/>
      <c r="HRK352" s="182"/>
      <c r="HRL352" s="182"/>
      <c r="HRM352" s="182"/>
      <c r="HRN352" s="182"/>
      <c r="HRO352" s="182"/>
      <c r="HRP352" s="182"/>
      <c r="HRQ352" s="182"/>
      <c r="HRR352" s="182"/>
      <c r="HRS352" s="182"/>
      <c r="HRT352" s="182"/>
      <c r="HRU352" s="182"/>
      <c r="HRV352" s="182"/>
      <c r="HRW352" s="182"/>
      <c r="HRX352" s="182"/>
      <c r="HRY352" s="182"/>
      <c r="HRZ352" s="182"/>
      <c r="HSA352" s="182"/>
      <c r="HSB352" s="182"/>
      <c r="HSC352" s="182"/>
      <c r="HSD352" s="182"/>
      <c r="HSE352" s="182"/>
      <c r="HSF352" s="182"/>
      <c r="HSG352" s="182"/>
      <c r="HSH352" s="182"/>
      <c r="HSI352" s="182"/>
      <c r="HSJ352" s="182"/>
      <c r="HSK352" s="182"/>
      <c r="HSL352" s="182"/>
      <c r="HSM352" s="182"/>
      <c r="HSN352" s="182"/>
      <c r="HSO352" s="182"/>
      <c r="HSP352" s="182"/>
      <c r="HSQ352" s="182"/>
      <c r="HSR352" s="182"/>
      <c r="HSS352" s="182"/>
      <c r="HST352" s="182"/>
      <c r="HSU352" s="182"/>
      <c r="HSV352" s="182"/>
      <c r="HSW352" s="182"/>
      <c r="HSX352" s="182"/>
      <c r="HSY352" s="182"/>
      <c r="HSZ352" s="182"/>
      <c r="HTA352" s="182"/>
      <c r="HTB352" s="182"/>
      <c r="HTC352" s="182"/>
      <c r="HTD352" s="182"/>
      <c r="HTE352" s="182"/>
      <c r="HTF352" s="182"/>
      <c r="HTG352" s="182"/>
      <c r="HTH352" s="182"/>
      <c r="HTI352" s="182"/>
      <c r="HTJ352" s="182"/>
      <c r="HTK352" s="182"/>
      <c r="HTL352" s="182"/>
      <c r="HTM352" s="182"/>
      <c r="HTN352" s="182"/>
      <c r="HTO352" s="182"/>
      <c r="HTP352" s="182"/>
      <c r="HTQ352" s="182"/>
      <c r="HTR352" s="182"/>
      <c r="HTS352" s="182"/>
      <c r="HTT352" s="182"/>
      <c r="HTU352" s="182"/>
      <c r="HTV352" s="182"/>
      <c r="HTW352" s="182"/>
      <c r="HTX352" s="182"/>
      <c r="HTY352" s="182"/>
      <c r="HTZ352" s="182"/>
      <c r="HUA352" s="182"/>
      <c r="HUB352" s="182"/>
      <c r="HUC352" s="182"/>
      <c r="HUD352" s="182"/>
      <c r="HUE352" s="182"/>
      <c r="HUF352" s="182"/>
      <c r="HUG352" s="182"/>
      <c r="HUH352" s="182"/>
      <c r="HUI352" s="182"/>
      <c r="HUJ352" s="182"/>
      <c r="HUK352" s="182"/>
      <c r="HUL352" s="182"/>
      <c r="HUM352" s="182"/>
      <c r="HUN352" s="182"/>
      <c r="HUO352" s="182"/>
      <c r="HUP352" s="182"/>
      <c r="HUQ352" s="182"/>
      <c r="HUR352" s="182"/>
      <c r="HUS352" s="182"/>
      <c r="HUT352" s="182"/>
      <c r="HUU352" s="182"/>
      <c r="HUV352" s="182"/>
      <c r="HUW352" s="182"/>
      <c r="HUX352" s="182"/>
      <c r="HUY352" s="182"/>
      <c r="HUZ352" s="182"/>
      <c r="HVA352" s="182"/>
      <c r="HVB352" s="182"/>
      <c r="HVC352" s="182"/>
      <c r="HVD352" s="182"/>
      <c r="HVE352" s="182"/>
      <c r="HVF352" s="182"/>
      <c r="HVG352" s="182"/>
      <c r="HVH352" s="182"/>
      <c r="HVI352" s="182"/>
      <c r="HVJ352" s="182"/>
      <c r="HVK352" s="182"/>
      <c r="HVL352" s="182"/>
      <c r="HVM352" s="182"/>
      <c r="HVN352" s="182"/>
      <c r="HVO352" s="182"/>
      <c r="HVP352" s="182"/>
      <c r="HVQ352" s="182"/>
      <c r="HVR352" s="182"/>
      <c r="HVS352" s="182"/>
      <c r="HVT352" s="182"/>
      <c r="HVU352" s="182"/>
      <c r="HVV352" s="182"/>
      <c r="HVW352" s="182"/>
      <c r="HVX352" s="182"/>
      <c r="HVY352" s="182"/>
      <c r="HVZ352" s="182"/>
      <c r="HWA352" s="182"/>
      <c r="HWB352" s="182"/>
      <c r="HWC352" s="182"/>
      <c r="HWD352" s="182"/>
      <c r="HWE352" s="182"/>
      <c r="HWF352" s="182"/>
      <c r="HWG352" s="182"/>
      <c r="HWH352" s="182"/>
      <c r="HWI352" s="182"/>
      <c r="HWJ352" s="182"/>
      <c r="HWK352" s="182"/>
      <c r="HWL352" s="182"/>
      <c r="HWM352" s="182"/>
      <c r="HWN352" s="182"/>
      <c r="HWO352" s="182"/>
      <c r="HWP352" s="182"/>
      <c r="HWQ352" s="182"/>
      <c r="HWR352" s="182"/>
      <c r="HWS352" s="182"/>
      <c r="HWT352" s="182"/>
      <c r="HWU352" s="182"/>
      <c r="HWV352" s="182"/>
      <c r="HWW352" s="182"/>
      <c r="HWX352" s="182"/>
      <c r="HWY352" s="182"/>
      <c r="HWZ352" s="182"/>
      <c r="HXA352" s="182"/>
      <c r="HXB352" s="182"/>
      <c r="HXC352" s="182"/>
      <c r="HXD352" s="182"/>
      <c r="HXE352" s="182"/>
      <c r="HXF352" s="182"/>
      <c r="HXG352" s="182"/>
      <c r="HXH352" s="182"/>
      <c r="HXI352" s="182"/>
      <c r="HXJ352" s="182"/>
      <c r="HXK352" s="182"/>
      <c r="HXL352" s="182"/>
      <c r="HXM352" s="182"/>
      <c r="HXN352" s="182"/>
      <c r="HXO352" s="182"/>
      <c r="HXP352" s="182"/>
      <c r="HXQ352" s="182"/>
      <c r="HXR352" s="182"/>
      <c r="HXS352" s="182"/>
      <c r="HXT352" s="182"/>
      <c r="HXU352" s="182"/>
      <c r="HXV352" s="182"/>
      <c r="HXW352" s="182"/>
      <c r="HXX352" s="182"/>
      <c r="HXY352" s="182"/>
      <c r="HXZ352" s="182"/>
      <c r="HYA352" s="182"/>
      <c r="HYB352" s="182"/>
      <c r="HYC352" s="182"/>
      <c r="HYD352" s="182"/>
      <c r="HYE352" s="182"/>
      <c r="HYF352" s="182"/>
      <c r="HYG352" s="182"/>
      <c r="HYH352" s="182"/>
      <c r="HYI352" s="182"/>
      <c r="HYJ352" s="182"/>
      <c r="HYK352" s="182"/>
      <c r="HYL352" s="182"/>
      <c r="HYM352" s="182"/>
      <c r="HYN352" s="182"/>
      <c r="HYO352" s="182"/>
      <c r="HYP352" s="182"/>
      <c r="HYQ352" s="182"/>
      <c r="HYR352" s="182"/>
      <c r="HYS352" s="182"/>
      <c r="HYT352" s="182"/>
      <c r="HYU352" s="182"/>
      <c r="HYV352" s="182"/>
      <c r="HYW352" s="182"/>
      <c r="HYX352" s="182"/>
      <c r="HYY352" s="182"/>
      <c r="HYZ352" s="182"/>
      <c r="HZA352" s="182"/>
      <c r="HZB352" s="182"/>
      <c r="HZC352" s="182"/>
      <c r="HZD352" s="182"/>
      <c r="HZE352" s="182"/>
      <c r="HZF352" s="182"/>
      <c r="HZG352" s="182"/>
      <c r="HZH352" s="182"/>
      <c r="HZI352" s="182"/>
      <c r="HZJ352" s="182"/>
      <c r="HZK352" s="182"/>
      <c r="HZL352" s="182"/>
      <c r="HZM352" s="182"/>
      <c r="HZN352" s="182"/>
      <c r="HZO352" s="182"/>
      <c r="HZP352" s="182"/>
      <c r="HZQ352" s="182"/>
      <c r="HZR352" s="182"/>
      <c r="HZS352" s="182"/>
      <c r="HZT352" s="182"/>
      <c r="HZU352" s="182"/>
      <c r="HZV352" s="182"/>
      <c r="HZW352" s="182"/>
      <c r="HZX352" s="182"/>
      <c r="HZY352" s="182"/>
      <c r="HZZ352" s="182"/>
      <c r="IAA352" s="182"/>
      <c r="IAB352" s="182"/>
      <c r="IAC352" s="182"/>
      <c r="IAD352" s="182"/>
      <c r="IAE352" s="182"/>
      <c r="IAF352" s="182"/>
      <c r="IAG352" s="182"/>
      <c r="IAH352" s="182"/>
      <c r="IAI352" s="182"/>
      <c r="IAJ352" s="182"/>
      <c r="IAK352" s="182"/>
      <c r="IAL352" s="182"/>
      <c r="IAM352" s="182"/>
      <c r="IAN352" s="182"/>
      <c r="IAO352" s="182"/>
      <c r="IAP352" s="182"/>
      <c r="IAQ352" s="182"/>
      <c r="IAR352" s="182"/>
      <c r="IAS352" s="182"/>
      <c r="IAT352" s="182"/>
      <c r="IAU352" s="182"/>
      <c r="IAV352" s="182"/>
      <c r="IAW352" s="182"/>
      <c r="IAX352" s="182"/>
      <c r="IAY352" s="182"/>
      <c r="IAZ352" s="182"/>
      <c r="IBA352" s="182"/>
      <c r="IBB352" s="182"/>
      <c r="IBC352" s="182"/>
      <c r="IBD352" s="182"/>
      <c r="IBE352" s="182"/>
      <c r="IBF352" s="182"/>
      <c r="IBG352" s="182"/>
      <c r="IBH352" s="182"/>
      <c r="IBI352" s="182"/>
      <c r="IBJ352" s="182"/>
      <c r="IBK352" s="182"/>
      <c r="IBL352" s="182"/>
      <c r="IBM352" s="182"/>
      <c r="IBN352" s="182"/>
      <c r="IBO352" s="182"/>
      <c r="IBP352" s="182"/>
      <c r="IBQ352" s="182"/>
      <c r="IBR352" s="182"/>
      <c r="IBS352" s="182"/>
      <c r="IBT352" s="182"/>
      <c r="IBU352" s="182"/>
      <c r="IBV352" s="182"/>
      <c r="IBW352" s="182"/>
      <c r="IBX352" s="182"/>
      <c r="IBY352" s="182"/>
      <c r="IBZ352" s="182"/>
      <c r="ICA352" s="182"/>
      <c r="ICB352" s="182"/>
      <c r="ICC352" s="182"/>
      <c r="ICD352" s="182"/>
      <c r="ICE352" s="182"/>
      <c r="ICF352" s="182"/>
      <c r="ICG352" s="182"/>
      <c r="ICH352" s="182"/>
      <c r="ICI352" s="182"/>
      <c r="ICJ352" s="182"/>
      <c r="ICK352" s="182"/>
      <c r="ICL352" s="182"/>
      <c r="ICM352" s="182"/>
      <c r="ICN352" s="182"/>
      <c r="ICO352" s="182"/>
      <c r="ICP352" s="182"/>
      <c r="ICQ352" s="182"/>
      <c r="ICR352" s="182"/>
      <c r="ICS352" s="182"/>
      <c r="ICT352" s="182"/>
      <c r="ICU352" s="182"/>
      <c r="ICV352" s="182"/>
      <c r="ICW352" s="182"/>
      <c r="ICX352" s="182"/>
      <c r="ICY352" s="182"/>
      <c r="ICZ352" s="182"/>
      <c r="IDA352" s="182"/>
      <c r="IDB352" s="182"/>
      <c r="IDC352" s="182"/>
      <c r="IDD352" s="182"/>
      <c r="IDE352" s="182"/>
      <c r="IDF352" s="182"/>
      <c r="IDG352" s="182"/>
      <c r="IDH352" s="182"/>
      <c r="IDI352" s="182"/>
      <c r="IDJ352" s="182"/>
      <c r="IDK352" s="182"/>
      <c r="IDL352" s="182"/>
      <c r="IDM352" s="182"/>
      <c r="IDN352" s="182"/>
      <c r="IDO352" s="182"/>
      <c r="IDP352" s="182"/>
      <c r="IDQ352" s="182"/>
      <c r="IDR352" s="182"/>
      <c r="IDS352" s="182"/>
      <c r="IDT352" s="182"/>
      <c r="IDU352" s="182"/>
      <c r="IDV352" s="182"/>
      <c r="IDW352" s="182"/>
      <c r="IDX352" s="182"/>
      <c r="IDY352" s="182"/>
      <c r="IDZ352" s="182"/>
      <c r="IEA352" s="182"/>
      <c r="IEB352" s="182"/>
      <c r="IEC352" s="182"/>
      <c r="IED352" s="182"/>
      <c r="IEE352" s="182"/>
      <c r="IEF352" s="182"/>
      <c r="IEG352" s="182"/>
      <c r="IEH352" s="182"/>
      <c r="IEI352" s="182"/>
      <c r="IEJ352" s="182"/>
      <c r="IEK352" s="182"/>
      <c r="IEL352" s="182"/>
      <c r="IEM352" s="182"/>
      <c r="IEN352" s="182"/>
      <c r="IEO352" s="182"/>
      <c r="IEP352" s="182"/>
      <c r="IEQ352" s="182"/>
      <c r="IER352" s="182"/>
      <c r="IES352" s="182"/>
      <c r="IET352" s="182"/>
      <c r="IEU352" s="182"/>
      <c r="IEV352" s="182"/>
      <c r="IEW352" s="182"/>
      <c r="IEX352" s="182"/>
      <c r="IEY352" s="182"/>
      <c r="IEZ352" s="182"/>
      <c r="IFA352" s="182"/>
      <c r="IFB352" s="182"/>
      <c r="IFC352" s="182"/>
      <c r="IFD352" s="182"/>
      <c r="IFE352" s="182"/>
      <c r="IFF352" s="182"/>
      <c r="IFG352" s="182"/>
      <c r="IFH352" s="182"/>
      <c r="IFI352" s="182"/>
      <c r="IFJ352" s="182"/>
      <c r="IFK352" s="182"/>
      <c r="IFL352" s="182"/>
      <c r="IFM352" s="182"/>
      <c r="IFN352" s="182"/>
      <c r="IFO352" s="182"/>
      <c r="IFP352" s="182"/>
      <c r="IFQ352" s="182"/>
      <c r="IFR352" s="182"/>
      <c r="IFS352" s="182"/>
      <c r="IFT352" s="182"/>
      <c r="IFU352" s="182"/>
      <c r="IFV352" s="182"/>
      <c r="IFW352" s="182"/>
      <c r="IFX352" s="182"/>
      <c r="IFY352" s="182"/>
      <c r="IFZ352" s="182"/>
      <c r="IGA352" s="182"/>
      <c r="IGB352" s="182"/>
      <c r="IGC352" s="182"/>
      <c r="IGD352" s="182"/>
      <c r="IGE352" s="182"/>
      <c r="IGF352" s="182"/>
      <c r="IGG352" s="182"/>
      <c r="IGH352" s="182"/>
      <c r="IGI352" s="182"/>
      <c r="IGJ352" s="182"/>
      <c r="IGK352" s="182"/>
      <c r="IGL352" s="182"/>
      <c r="IGM352" s="182"/>
      <c r="IGN352" s="182"/>
      <c r="IGO352" s="182"/>
      <c r="IGP352" s="182"/>
      <c r="IGQ352" s="182"/>
      <c r="IGR352" s="182"/>
      <c r="IGS352" s="182"/>
      <c r="IGT352" s="182"/>
      <c r="IGU352" s="182"/>
      <c r="IGV352" s="182"/>
      <c r="IGW352" s="182"/>
      <c r="IGX352" s="182"/>
      <c r="IGY352" s="182"/>
      <c r="IGZ352" s="182"/>
      <c r="IHA352" s="182"/>
      <c r="IHB352" s="182"/>
      <c r="IHC352" s="182"/>
      <c r="IHD352" s="182"/>
      <c r="IHE352" s="182"/>
      <c r="IHF352" s="182"/>
      <c r="IHG352" s="182"/>
      <c r="IHH352" s="182"/>
      <c r="IHI352" s="182"/>
      <c r="IHJ352" s="182"/>
      <c r="IHK352" s="182"/>
      <c r="IHL352" s="182"/>
      <c r="IHM352" s="182"/>
      <c r="IHN352" s="182"/>
      <c r="IHO352" s="182"/>
      <c r="IHP352" s="182"/>
      <c r="IHQ352" s="182"/>
      <c r="IHR352" s="182"/>
      <c r="IHS352" s="182"/>
      <c r="IHT352" s="182"/>
      <c r="IHU352" s="182"/>
      <c r="IHV352" s="182"/>
      <c r="IHW352" s="182"/>
      <c r="IHX352" s="182"/>
      <c r="IHY352" s="182"/>
      <c r="IHZ352" s="182"/>
      <c r="IIA352" s="182"/>
      <c r="IIB352" s="182"/>
      <c r="IIC352" s="182"/>
      <c r="IID352" s="182"/>
      <c r="IIE352" s="182"/>
      <c r="IIF352" s="182"/>
      <c r="IIG352" s="182"/>
      <c r="IIH352" s="182"/>
      <c r="III352" s="182"/>
      <c r="IIJ352" s="182"/>
      <c r="IIK352" s="182"/>
      <c r="IIL352" s="182"/>
      <c r="IIM352" s="182"/>
      <c r="IIN352" s="182"/>
      <c r="IIO352" s="182"/>
      <c r="IIP352" s="182"/>
      <c r="IIQ352" s="182"/>
      <c r="IIR352" s="182"/>
      <c r="IIS352" s="182"/>
      <c r="IIT352" s="182"/>
      <c r="IIU352" s="182"/>
      <c r="IIV352" s="182"/>
      <c r="IIW352" s="182"/>
      <c r="IIX352" s="182"/>
      <c r="IIY352" s="182"/>
      <c r="IIZ352" s="182"/>
      <c r="IJA352" s="182"/>
      <c r="IJB352" s="182"/>
      <c r="IJC352" s="182"/>
      <c r="IJD352" s="182"/>
      <c r="IJE352" s="182"/>
      <c r="IJF352" s="182"/>
      <c r="IJG352" s="182"/>
      <c r="IJH352" s="182"/>
      <c r="IJI352" s="182"/>
      <c r="IJJ352" s="182"/>
      <c r="IJK352" s="182"/>
      <c r="IJL352" s="182"/>
      <c r="IJM352" s="182"/>
      <c r="IJN352" s="182"/>
      <c r="IJO352" s="182"/>
      <c r="IJP352" s="182"/>
      <c r="IJQ352" s="182"/>
      <c r="IJR352" s="182"/>
      <c r="IJS352" s="182"/>
      <c r="IJT352" s="182"/>
      <c r="IJU352" s="182"/>
      <c r="IJV352" s="182"/>
      <c r="IJW352" s="182"/>
      <c r="IJX352" s="182"/>
      <c r="IJY352" s="182"/>
      <c r="IJZ352" s="182"/>
      <c r="IKA352" s="182"/>
      <c r="IKB352" s="182"/>
      <c r="IKC352" s="182"/>
      <c r="IKD352" s="182"/>
      <c r="IKE352" s="182"/>
      <c r="IKF352" s="182"/>
      <c r="IKG352" s="182"/>
      <c r="IKH352" s="182"/>
      <c r="IKI352" s="182"/>
      <c r="IKJ352" s="182"/>
      <c r="IKK352" s="182"/>
      <c r="IKL352" s="182"/>
      <c r="IKM352" s="182"/>
      <c r="IKN352" s="182"/>
      <c r="IKO352" s="182"/>
      <c r="IKP352" s="182"/>
      <c r="IKQ352" s="182"/>
      <c r="IKR352" s="182"/>
      <c r="IKS352" s="182"/>
      <c r="IKT352" s="182"/>
      <c r="IKU352" s="182"/>
      <c r="IKV352" s="182"/>
      <c r="IKW352" s="182"/>
      <c r="IKX352" s="182"/>
      <c r="IKY352" s="182"/>
      <c r="IKZ352" s="182"/>
      <c r="ILA352" s="182"/>
      <c r="ILB352" s="182"/>
      <c r="ILC352" s="182"/>
      <c r="ILD352" s="182"/>
      <c r="ILE352" s="182"/>
      <c r="ILF352" s="182"/>
      <c r="ILG352" s="182"/>
      <c r="ILH352" s="182"/>
      <c r="ILI352" s="182"/>
      <c r="ILJ352" s="182"/>
      <c r="ILK352" s="182"/>
      <c r="ILL352" s="182"/>
      <c r="ILM352" s="182"/>
      <c r="ILN352" s="182"/>
      <c r="ILO352" s="182"/>
      <c r="ILP352" s="182"/>
      <c r="ILQ352" s="182"/>
      <c r="ILR352" s="182"/>
      <c r="ILS352" s="182"/>
      <c r="ILT352" s="182"/>
      <c r="ILU352" s="182"/>
      <c r="ILV352" s="182"/>
      <c r="ILW352" s="182"/>
      <c r="ILX352" s="182"/>
      <c r="ILY352" s="182"/>
      <c r="ILZ352" s="182"/>
      <c r="IMA352" s="182"/>
      <c r="IMB352" s="182"/>
      <c r="IMC352" s="182"/>
      <c r="IMD352" s="182"/>
      <c r="IME352" s="182"/>
      <c r="IMF352" s="182"/>
      <c r="IMG352" s="182"/>
      <c r="IMH352" s="182"/>
      <c r="IMI352" s="182"/>
      <c r="IMJ352" s="182"/>
      <c r="IMK352" s="182"/>
      <c r="IML352" s="182"/>
      <c r="IMM352" s="182"/>
      <c r="IMN352" s="182"/>
      <c r="IMO352" s="182"/>
      <c r="IMP352" s="182"/>
      <c r="IMQ352" s="182"/>
      <c r="IMR352" s="182"/>
      <c r="IMS352" s="182"/>
      <c r="IMT352" s="182"/>
      <c r="IMU352" s="182"/>
      <c r="IMV352" s="182"/>
      <c r="IMW352" s="182"/>
      <c r="IMX352" s="182"/>
      <c r="IMY352" s="182"/>
      <c r="IMZ352" s="182"/>
      <c r="INA352" s="182"/>
      <c r="INB352" s="182"/>
      <c r="INC352" s="182"/>
      <c r="IND352" s="182"/>
      <c r="INE352" s="182"/>
      <c r="INF352" s="182"/>
      <c r="ING352" s="182"/>
      <c r="INH352" s="182"/>
      <c r="INI352" s="182"/>
      <c r="INJ352" s="182"/>
      <c r="INK352" s="182"/>
      <c r="INL352" s="182"/>
      <c r="INM352" s="182"/>
      <c r="INN352" s="182"/>
      <c r="INO352" s="182"/>
      <c r="INP352" s="182"/>
      <c r="INQ352" s="182"/>
      <c r="INR352" s="182"/>
      <c r="INS352" s="182"/>
      <c r="INT352" s="182"/>
      <c r="INU352" s="182"/>
      <c r="INV352" s="182"/>
      <c r="INW352" s="182"/>
      <c r="INX352" s="182"/>
      <c r="INY352" s="182"/>
      <c r="INZ352" s="182"/>
      <c r="IOA352" s="182"/>
      <c r="IOB352" s="182"/>
      <c r="IOC352" s="182"/>
      <c r="IOD352" s="182"/>
      <c r="IOE352" s="182"/>
      <c r="IOF352" s="182"/>
      <c r="IOG352" s="182"/>
      <c r="IOH352" s="182"/>
      <c r="IOI352" s="182"/>
      <c r="IOJ352" s="182"/>
      <c r="IOK352" s="182"/>
      <c r="IOL352" s="182"/>
      <c r="IOM352" s="182"/>
      <c r="ION352" s="182"/>
      <c r="IOO352" s="182"/>
      <c r="IOP352" s="182"/>
      <c r="IOQ352" s="182"/>
      <c r="IOR352" s="182"/>
      <c r="IOS352" s="182"/>
      <c r="IOT352" s="182"/>
      <c r="IOU352" s="182"/>
      <c r="IOV352" s="182"/>
      <c r="IOW352" s="182"/>
      <c r="IOX352" s="182"/>
      <c r="IOY352" s="182"/>
      <c r="IOZ352" s="182"/>
      <c r="IPA352" s="182"/>
      <c r="IPB352" s="182"/>
      <c r="IPC352" s="182"/>
      <c r="IPD352" s="182"/>
      <c r="IPE352" s="182"/>
      <c r="IPF352" s="182"/>
      <c r="IPG352" s="182"/>
      <c r="IPH352" s="182"/>
      <c r="IPI352" s="182"/>
      <c r="IPJ352" s="182"/>
      <c r="IPK352" s="182"/>
      <c r="IPL352" s="182"/>
      <c r="IPM352" s="182"/>
      <c r="IPN352" s="182"/>
      <c r="IPO352" s="182"/>
      <c r="IPP352" s="182"/>
      <c r="IPQ352" s="182"/>
      <c r="IPR352" s="182"/>
      <c r="IPS352" s="182"/>
      <c r="IPT352" s="182"/>
      <c r="IPU352" s="182"/>
      <c r="IPV352" s="182"/>
      <c r="IPW352" s="182"/>
      <c r="IPX352" s="182"/>
      <c r="IPY352" s="182"/>
      <c r="IPZ352" s="182"/>
      <c r="IQA352" s="182"/>
      <c r="IQB352" s="182"/>
      <c r="IQC352" s="182"/>
      <c r="IQD352" s="182"/>
      <c r="IQE352" s="182"/>
      <c r="IQF352" s="182"/>
      <c r="IQG352" s="182"/>
      <c r="IQH352" s="182"/>
      <c r="IQI352" s="182"/>
      <c r="IQJ352" s="182"/>
      <c r="IQK352" s="182"/>
      <c r="IQL352" s="182"/>
      <c r="IQM352" s="182"/>
      <c r="IQN352" s="182"/>
      <c r="IQO352" s="182"/>
      <c r="IQP352" s="182"/>
      <c r="IQQ352" s="182"/>
      <c r="IQR352" s="182"/>
      <c r="IQS352" s="182"/>
      <c r="IQT352" s="182"/>
      <c r="IQU352" s="182"/>
      <c r="IQV352" s="182"/>
      <c r="IQW352" s="182"/>
      <c r="IQX352" s="182"/>
      <c r="IQY352" s="182"/>
      <c r="IQZ352" s="182"/>
      <c r="IRA352" s="182"/>
      <c r="IRB352" s="182"/>
      <c r="IRC352" s="182"/>
      <c r="IRD352" s="182"/>
      <c r="IRE352" s="182"/>
      <c r="IRF352" s="182"/>
      <c r="IRG352" s="182"/>
      <c r="IRH352" s="182"/>
      <c r="IRI352" s="182"/>
      <c r="IRJ352" s="182"/>
      <c r="IRK352" s="182"/>
      <c r="IRL352" s="182"/>
      <c r="IRM352" s="182"/>
      <c r="IRN352" s="182"/>
      <c r="IRO352" s="182"/>
      <c r="IRP352" s="182"/>
      <c r="IRQ352" s="182"/>
      <c r="IRR352" s="182"/>
      <c r="IRS352" s="182"/>
      <c r="IRT352" s="182"/>
      <c r="IRU352" s="182"/>
      <c r="IRV352" s="182"/>
      <c r="IRW352" s="182"/>
      <c r="IRX352" s="182"/>
      <c r="IRY352" s="182"/>
      <c r="IRZ352" s="182"/>
      <c r="ISA352" s="182"/>
      <c r="ISB352" s="182"/>
      <c r="ISC352" s="182"/>
      <c r="ISD352" s="182"/>
      <c r="ISE352" s="182"/>
      <c r="ISF352" s="182"/>
      <c r="ISG352" s="182"/>
      <c r="ISH352" s="182"/>
      <c r="ISI352" s="182"/>
      <c r="ISJ352" s="182"/>
      <c r="ISK352" s="182"/>
      <c r="ISL352" s="182"/>
      <c r="ISM352" s="182"/>
      <c r="ISN352" s="182"/>
      <c r="ISO352" s="182"/>
      <c r="ISP352" s="182"/>
      <c r="ISQ352" s="182"/>
      <c r="ISR352" s="182"/>
      <c r="ISS352" s="182"/>
      <c r="IST352" s="182"/>
      <c r="ISU352" s="182"/>
      <c r="ISV352" s="182"/>
      <c r="ISW352" s="182"/>
      <c r="ISX352" s="182"/>
      <c r="ISY352" s="182"/>
      <c r="ISZ352" s="182"/>
      <c r="ITA352" s="182"/>
      <c r="ITB352" s="182"/>
      <c r="ITC352" s="182"/>
      <c r="ITD352" s="182"/>
      <c r="ITE352" s="182"/>
      <c r="ITF352" s="182"/>
      <c r="ITG352" s="182"/>
      <c r="ITH352" s="182"/>
      <c r="ITI352" s="182"/>
      <c r="ITJ352" s="182"/>
      <c r="ITK352" s="182"/>
      <c r="ITL352" s="182"/>
      <c r="ITM352" s="182"/>
      <c r="ITN352" s="182"/>
      <c r="ITO352" s="182"/>
      <c r="ITP352" s="182"/>
      <c r="ITQ352" s="182"/>
      <c r="ITR352" s="182"/>
      <c r="ITS352" s="182"/>
      <c r="ITT352" s="182"/>
      <c r="ITU352" s="182"/>
      <c r="ITV352" s="182"/>
      <c r="ITW352" s="182"/>
      <c r="ITX352" s="182"/>
      <c r="ITY352" s="182"/>
      <c r="ITZ352" s="182"/>
      <c r="IUA352" s="182"/>
      <c r="IUB352" s="182"/>
      <c r="IUC352" s="182"/>
      <c r="IUD352" s="182"/>
      <c r="IUE352" s="182"/>
      <c r="IUF352" s="182"/>
      <c r="IUG352" s="182"/>
      <c r="IUH352" s="182"/>
      <c r="IUI352" s="182"/>
      <c r="IUJ352" s="182"/>
      <c r="IUK352" s="182"/>
      <c r="IUL352" s="182"/>
      <c r="IUM352" s="182"/>
      <c r="IUN352" s="182"/>
      <c r="IUO352" s="182"/>
      <c r="IUP352" s="182"/>
      <c r="IUQ352" s="182"/>
      <c r="IUR352" s="182"/>
      <c r="IUS352" s="182"/>
      <c r="IUT352" s="182"/>
      <c r="IUU352" s="182"/>
      <c r="IUV352" s="182"/>
      <c r="IUW352" s="182"/>
      <c r="IUX352" s="182"/>
      <c r="IUY352" s="182"/>
      <c r="IUZ352" s="182"/>
      <c r="IVA352" s="182"/>
      <c r="IVB352" s="182"/>
      <c r="IVC352" s="182"/>
      <c r="IVD352" s="182"/>
      <c r="IVE352" s="182"/>
      <c r="IVF352" s="182"/>
      <c r="IVG352" s="182"/>
      <c r="IVH352" s="182"/>
      <c r="IVI352" s="182"/>
      <c r="IVJ352" s="182"/>
      <c r="IVK352" s="182"/>
      <c r="IVL352" s="182"/>
      <c r="IVM352" s="182"/>
      <c r="IVN352" s="182"/>
      <c r="IVO352" s="182"/>
      <c r="IVP352" s="182"/>
      <c r="IVQ352" s="182"/>
      <c r="IVR352" s="182"/>
      <c r="IVS352" s="182"/>
      <c r="IVT352" s="182"/>
      <c r="IVU352" s="182"/>
      <c r="IVV352" s="182"/>
      <c r="IVW352" s="182"/>
      <c r="IVX352" s="182"/>
      <c r="IVY352" s="182"/>
      <c r="IVZ352" s="182"/>
      <c r="IWA352" s="182"/>
      <c r="IWB352" s="182"/>
      <c r="IWC352" s="182"/>
      <c r="IWD352" s="182"/>
      <c r="IWE352" s="182"/>
      <c r="IWF352" s="182"/>
      <c r="IWG352" s="182"/>
      <c r="IWH352" s="182"/>
      <c r="IWI352" s="182"/>
      <c r="IWJ352" s="182"/>
      <c r="IWK352" s="182"/>
      <c r="IWL352" s="182"/>
      <c r="IWM352" s="182"/>
      <c r="IWN352" s="182"/>
      <c r="IWO352" s="182"/>
      <c r="IWP352" s="182"/>
      <c r="IWQ352" s="182"/>
      <c r="IWR352" s="182"/>
      <c r="IWS352" s="182"/>
      <c r="IWT352" s="182"/>
      <c r="IWU352" s="182"/>
      <c r="IWV352" s="182"/>
      <c r="IWW352" s="182"/>
      <c r="IWX352" s="182"/>
      <c r="IWY352" s="182"/>
      <c r="IWZ352" s="182"/>
      <c r="IXA352" s="182"/>
      <c r="IXB352" s="182"/>
      <c r="IXC352" s="182"/>
      <c r="IXD352" s="182"/>
      <c r="IXE352" s="182"/>
      <c r="IXF352" s="182"/>
      <c r="IXG352" s="182"/>
      <c r="IXH352" s="182"/>
      <c r="IXI352" s="182"/>
      <c r="IXJ352" s="182"/>
      <c r="IXK352" s="182"/>
      <c r="IXL352" s="182"/>
      <c r="IXM352" s="182"/>
      <c r="IXN352" s="182"/>
      <c r="IXO352" s="182"/>
      <c r="IXP352" s="182"/>
      <c r="IXQ352" s="182"/>
      <c r="IXR352" s="182"/>
      <c r="IXS352" s="182"/>
      <c r="IXT352" s="182"/>
      <c r="IXU352" s="182"/>
      <c r="IXV352" s="182"/>
      <c r="IXW352" s="182"/>
      <c r="IXX352" s="182"/>
      <c r="IXY352" s="182"/>
      <c r="IXZ352" s="182"/>
      <c r="IYA352" s="182"/>
      <c r="IYB352" s="182"/>
      <c r="IYC352" s="182"/>
      <c r="IYD352" s="182"/>
      <c r="IYE352" s="182"/>
      <c r="IYF352" s="182"/>
      <c r="IYG352" s="182"/>
      <c r="IYH352" s="182"/>
      <c r="IYI352" s="182"/>
      <c r="IYJ352" s="182"/>
      <c r="IYK352" s="182"/>
      <c r="IYL352" s="182"/>
      <c r="IYM352" s="182"/>
      <c r="IYN352" s="182"/>
      <c r="IYO352" s="182"/>
      <c r="IYP352" s="182"/>
      <c r="IYQ352" s="182"/>
      <c r="IYR352" s="182"/>
      <c r="IYS352" s="182"/>
      <c r="IYT352" s="182"/>
      <c r="IYU352" s="182"/>
      <c r="IYV352" s="182"/>
      <c r="IYW352" s="182"/>
      <c r="IYX352" s="182"/>
      <c r="IYY352" s="182"/>
      <c r="IYZ352" s="182"/>
      <c r="IZA352" s="182"/>
      <c r="IZB352" s="182"/>
      <c r="IZC352" s="182"/>
      <c r="IZD352" s="182"/>
      <c r="IZE352" s="182"/>
      <c r="IZF352" s="182"/>
      <c r="IZG352" s="182"/>
      <c r="IZH352" s="182"/>
      <c r="IZI352" s="182"/>
      <c r="IZJ352" s="182"/>
      <c r="IZK352" s="182"/>
      <c r="IZL352" s="182"/>
      <c r="IZM352" s="182"/>
      <c r="IZN352" s="182"/>
      <c r="IZO352" s="182"/>
      <c r="IZP352" s="182"/>
      <c r="IZQ352" s="182"/>
      <c r="IZR352" s="182"/>
      <c r="IZS352" s="182"/>
      <c r="IZT352" s="182"/>
      <c r="IZU352" s="182"/>
      <c r="IZV352" s="182"/>
      <c r="IZW352" s="182"/>
      <c r="IZX352" s="182"/>
      <c r="IZY352" s="182"/>
      <c r="IZZ352" s="182"/>
      <c r="JAA352" s="182"/>
      <c r="JAB352" s="182"/>
      <c r="JAC352" s="182"/>
      <c r="JAD352" s="182"/>
      <c r="JAE352" s="182"/>
      <c r="JAF352" s="182"/>
      <c r="JAG352" s="182"/>
      <c r="JAH352" s="182"/>
      <c r="JAI352" s="182"/>
      <c r="JAJ352" s="182"/>
      <c r="JAK352" s="182"/>
      <c r="JAL352" s="182"/>
      <c r="JAM352" s="182"/>
      <c r="JAN352" s="182"/>
      <c r="JAO352" s="182"/>
      <c r="JAP352" s="182"/>
      <c r="JAQ352" s="182"/>
      <c r="JAR352" s="182"/>
      <c r="JAS352" s="182"/>
      <c r="JAT352" s="182"/>
      <c r="JAU352" s="182"/>
      <c r="JAV352" s="182"/>
      <c r="JAW352" s="182"/>
      <c r="JAX352" s="182"/>
      <c r="JAY352" s="182"/>
      <c r="JAZ352" s="182"/>
      <c r="JBA352" s="182"/>
      <c r="JBB352" s="182"/>
      <c r="JBC352" s="182"/>
      <c r="JBD352" s="182"/>
      <c r="JBE352" s="182"/>
      <c r="JBF352" s="182"/>
      <c r="JBG352" s="182"/>
      <c r="JBH352" s="182"/>
      <c r="JBI352" s="182"/>
      <c r="JBJ352" s="182"/>
      <c r="JBK352" s="182"/>
      <c r="JBL352" s="182"/>
      <c r="JBM352" s="182"/>
      <c r="JBN352" s="182"/>
      <c r="JBO352" s="182"/>
      <c r="JBP352" s="182"/>
      <c r="JBQ352" s="182"/>
      <c r="JBR352" s="182"/>
      <c r="JBS352" s="182"/>
      <c r="JBT352" s="182"/>
      <c r="JBU352" s="182"/>
      <c r="JBV352" s="182"/>
      <c r="JBW352" s="182"/>
      <c r="JBX352" s="182"/>
      <c r="JBY352" s="182"/>
      <c r="JBZ352" s="182"/>
      <c r="JCA352" s="182"/>
      <c r="JCB352" s="182"/>
      <c r="JCC352" s="182"/>
      <c r="JCD352" s="182"/>
      <c r="JCE352" s="182"/>
      <c r="JCF352" s="182"/>
      <c r="JCG352" s="182"/>
      <c r="JCH352" s="182"/>
      <c r="JCI352" s="182"/>
      <c r="JCJ352" s="182"/>
      <c r="JCK352" s="182"/>
      <c r="JCL352" s="182"/>
      <c r="JCM352" s="182"/>
      <c r="JCN352" s="182"/>
      <c r="JCO352" s="182"/>
      <c r="JCP352" s="182"/>
      <c r="JCQ352" s="182"/>
      <c r="JCR352" s="182"/>
      <c r="JCS352" s="182"/>
      <c r="JCT352" s="182"/>
      <c r="JCU352" s="182"/>
      <c r="JCV352" s="182"/>
      <c r="JCW352" s="182"/>
      <c r="JCX352" s="182"/>
      <c r="JCY352" s="182"/>
      <c r="JCZ352" s="182"/>
      <c r="JDA352" s="182"/>
      <c r="JDB352" s="182"/>
      <c r="JDC352" s="182"/>
      <c r="JDD352" s="182"/>
      <c r="JDE352" s="182"/>
      <c r="JDF352" s="182"/>
      <c r="JDG352" s="182"/>
      <c r="JDH352" s="182"/>
      <c r="JDI352" s="182"/>
      <c r="JDJ352" s="182"/>
      <c r="JDK352" s="182"/>
      <c r="JDL352" s="182"/>
      <c r="JDM352" s="182"/>
      <c r="JDN352" s="182"/>
      <c r="JDO352" s="182"/>
      <c r="JDP352" s="182"/>
      <c r="JDQ352" s="182"/>
      <c r="JDR352" s="182"/>
      <c r="JDS352" s="182"/>
      <c r="JDT352" s="182"/>
      <c r="JDU352" s="182"/>
      <c r="JDV352" s="182"/>
      <c r="JDW352" s="182"/>
      <c r="JDX352" s="182"/>
      <c r="JDY352" s="182"/>
      <c r="JDZ352" s="182"/>
      <c r="JEA352" s="182"/>
      <c r="JEB352" s="182"/>
      <c r="JEC352" s="182"/>
      <c r="JED352" s="182"/>
      <c r="JEE352" s="182"/>
      <c r="JEF352" s="182"/>
      <c r="JEG352" s="182"/>
      <c r="JEH352" s="182"/>
      <c r="JEI352" s="182"/>
      <c r="JEJ352" s="182"/>
      <c r="JEK352" s="182"/>
      <c r="JEL352" s="182"/>
      <c r="JEM352" s="182"/>
      <c r="JEN352" s="182"/>
      <c r="JEO352" s="182"/>
      <c r="JEP352" s="182"/>
      <c r="JEQ352" s="182"/>
      <c r="JER352" s="182"/>
      <c r="JES352" s="182"/>
      <c r="JET352" s="182"/>
      <c r="JEU352" s="182"/>
      <c r="JEV352" s="182"/>
      <c r="JEW352" s="182"/>
      <c r="JEX352" s="182"/>
      <c r="JEY352" s="182"/>
      <c r="JEZ352" s="182"/>
      <c r="JFA352" s="182"/>
      <c r="JFB352" s="182"/>
      <c r="JFC352" s="182"/>
      <c r="JFD352" s="182"/>
      <c r="JFE352" s="182"/>
      <c r="JFF352" s="182"/>
      <c r="JFG352" s="182"/>
      <c r="JFH352" s="182"/>
      <c r="JFI352" s="182"/>
      <c r="JFJ352" s="182"/>
      <c r="JFK352" s="182"/>
      <c r="JFL352" s="182"/>
      <c r="JFM352" s="182"/>
      <c r="JFN352" s="182"/>
      <c r="JFO352" s="182"/>
      <c r="JFP352" s="182"/>
      <c r="JFQ352" s="182"/>
      <c r="JFR352" s="182"/>
      <c r="JFS352" s="182"/>
      <c r="JFT352" s="182"/>
      <c r="JFU352" s="182"/>
      <c r="JFV352" s="182"/>
      <c r="JFW352" s="182"/>
      <c r="JFX352" s="182"/>
      <c r="JFY352" s="182"/>
      <c r="JFZ352" s="182"/>
      <c r="JGA352" s="182"/>
      <c r="JGB352" s="182"/>
      <c r="JGC352" s="182"/>
      <c r="JGD352" s="182"/>
      <c r="JGE352" s="182"/>
      <c r="JGF352" s="182"/>
      <c r="JGG352" s="182"/>
      <c r="JGH352" s="182"/>
      <c r="JGI352" s="182"/>
      <c r="JGJ352" s="182"/>
      <c r="JGK352" s="182"/>
      <c r="JGL352" s="182"/>
      <c r="JGM352" s="182"/>
      <c r="JGN352" s="182"/>
      <c r="JGO352" s="182"/>
      <c r="JGP352" s="182"/>
      <c r="JGQ352" s="182"/>
      <c r="JGR352" s="182"/>
      <c r="JGS352" s="182"/>
      <c r="JGT352" s="182"/>
      <c r="JGU352" s="182"/>
      <c r="JGV352" s="182"/>
      <c r="JGW352" s="182"/>
      <c r="JGX352" s="182"/>
      <c r="JGY352" s="182"/>
      <c r="JGZ352" s="182"/>
      <c r="JHA352" s="182"/>
      <c r="JHB352" s="182"/>
      <c r="JHC352" s="182"/>
      <c r="JHD352" s="182"/>
      <c r="JHE352" s="182"/>
      <c r="JHF352" s="182"/>
      <c r="JHG352" s="182"/>
      <c r="JHH352" s="182"/>
      <c r="JHI352" s="182"/>
      <c r="JHJ352" s="182"/>
      <c r="JHK352" s="182"/>
      <c r="JHL352" s="182"/>
      <c r="JHM352" s="182"/>
      <c r="JHN352" s="182"/>
      <c r="JHO352" s="182"/>
      <c r="JHP352" s="182"/>
      <c r="JHQ352" s="182"/>
      <c r="JHR352" s="182"/>
      <c r="JHS352" s="182"/>
      <c r="JHT352" s="182"/>
      <c r="JHU352" s="182"/>
      <c r="JHV352" s="182"/>
      <c r="JHW352" s="182"/>
      <c r="JHX352" s="182"/>
      <c r="JHY352" s="182"/>
      <c r="JHZ352" s="182"/>
      <c r="JIA352" s="182"/>
      <c r="JIB352" s="182"/>
      <c r="JIC352" s="182"/>
      <c r="JID352" s="182"/>
      <c r="JIE352" s="182"/>
      <c r="JIF352" s="182"/>
      <c r="JIG352" s="182"/>
      <c r="JIH352" s="182"/>
      <c r="JII352" s="182"/>
      <c r="JIJ352" s="182"/>
      <c r="JIK352" s="182"/>
      <c r="JIL352" s="182"/>
      <c r="JIM352" s="182"/>
      <c r="JIN352" s="182"/>
      <c r="JIO352" s="182"/>
      <c r="JIP352" s="182"/>
      <c r="JIQ352" s="182"/>
      <c r="JIR352" s="182"/>
      <c r="JIS352" s="182"/>
      <c r="JIT352" s="182"/>
      <c r="JIU352" s="182"/>
      <c r="JIV352" s="182"/>
      <c r="JIW352" s="182"/>
      <c r="JIX352" s="182"/>
      <c r="JIY352" s="182"/>
      <c r="JIZ352" s="182"/>
      <c r="JJA352" s="182"/>
      <c r="JJB352" s="182"/>
      <c r="JJC352" s="182"/>
      <c r="JJD352" s="182"/>
      <c r="JJE352" s="182"/>
      <c r="JJF352" s="182"/>
      <c r="JJG352" s="182"/>
      <c r="JJH352" s="182"/>
      <c r="JJI352" s="182"/>
      <c r="JJJ352" s="182"/>
      <c r="JJK352" s="182"/>
      <c r="JJL352" s="182"/>
      <c r="JJM352" s="182"/>
      <c r="JJN352" s="182"/>
      <c r="JJO352" s="182"/>
      <c r="JJP352" s="182"/>
      <c r="JJQ352" s="182"/>
      <c r="JJR352" s="182"/>
      <c r="JJS352" s="182"/>
      <c r="JJT352" s="182"/>
      <c r="JJU352" s="182"/>
      <c r="JJV352" s="182"/>
      <c r="JJW352" s="182"/>
      <c r="JJX352" s="182"/>
      <c r="JJY352" s="182"/>
      <c r="JJZ352" s="182"/>
      <c r="JKA352" s="182"/>
      <c r="JKB352" s="182"/>
      <c r="JKC352" s="182"/>
      <c r="JKD352" s="182"/>
      <c r="JKE352" s="182"/>
      <c r="JKF352" s="182"/>
      <c r="JKG352" s="182"/>
      <c r="JKH352" s="182"/>
      <c r="JKI352" s="182"/>
      <c r="JKJ352" s="182"/>
      <c r="JKK352" s="182"/>
      <c r="JKL352" s="182"/>
      <c r="JKM352" s="182"/>
      <c r="JKN352" s="182"/>
      <c r="JKO352" s="182"/>
      <c r="JKP352" s="182"/>
      <c r="JKQ352" s="182"/>
      <c r="JKR352" s="182"/>
      <c r="JKS352" s="182"/>
      <c r="JKT352" s="182"/>
      <c r="JKU352" s="182"/>
      <c r="JKV352" s="182"/>
      <c r="JKW352" s="182"/>
      <c r="JKX352" s="182"/>
      <c r="JKY352" s="182"/>
      <c r="JKZ352" s="182"/>
      <c r="JLA352" s="182"/>
      <c r="JLB352" s="182"/>
      <c r="JLC352" s="182"/>
      <c r="JLD352" s="182"/>
      <c r="JLE352" s="182"/>
      <c r="JLF352" s="182"/>
      <c r="JLG352" s="182"/>
      <c r="JLH352" s="182"/>
      <c r="JLI352" s="182"/>
      <c r="JLJ352" s="182"/>
      <c r="JLK352" s="182"/>
      <c r="JLL352" s="182"/>
      <c r="JLM352" s="182"/>
      <c r="JLN352" s="182"/>
      <c r="JLO352" s="182"/>
      <c r="JLP352" s="182"/>
      <c r="JLQ352" s="182"/>
      <c r="JLR352" s="182"/>
      <c r="JLS352" s="182"/>
      <c r="JLT352" s="182"/>
      <c r="JLU352" s="182"/>
      <c r="JLV352" s="182"/>
      <c r="JLW352" s="182"/>
      <c r="JLX352" s="182"/>
      <c r="JLY352" s="182"/>
      <c r="JLZ352" s="182"/>
      <c r="JMA352" s="182"/>
      <c r="JMB352" s="182"/>
      <c r="JMC352" s="182"/>
      <c r="JMD352" s="182"/>
      <c r="JME352" s="182"/>
      <c r="JMF352" s="182"/>
      <c r="JMG352" s="182"/>
      <c r="JMH352" s="182"/>
      <c r="JMI352" s="182"/>
      <c r="JMJ352" s="182"/>
      <c r="JMK352" s="182"/>
      <c r="JML352" s="182"/>
      <c r="JMM352" s="182"/>
      <c r="JMN352" s="182"/>
      <c r="JMO352" s="182"/>
      <c r="JMP352" s="182"/>
      <c r="JMQ352" s="182"/>
      <c r="JMR352" s="182"/>
      <c r="JMS352" s="182"/>
      <c r="JMT352" s="182"/>
      <c r="JMU352" s="182"/>
      <c r="JMV352" s="182"/>
      <c r="JMW352" s="182"/>
      <c r="JMX352" s="182"/>
      <c r="JMY352" s="182"/>
      <c r="JMZ352" s="182"/>
      <c r="JNA352" s="182"/>
      <c r="JNB352" s="182"/>
      <c r="JNC352" s="182"/>
      <c r="JND352" s="182"/>
      <c r="JNE352" s="182"/>
      <c r="JNF352" s="182"/>
      <c r="JNG352" s="182"/>
      <c r="JNH352" s="182"/>
      <c r="JNI352" s="182"/>
      <c r="JNJ352" s="182"/>
      <c r="JNK352" s="182"/>
      <c r="JNL352" s="182"/>
      <c r="JNM352" s="182"/>
      <c r="JNN352" s="182"/>
      <c r="JNO352" s="182"/>
      <c r="JNP352" s="182"/>
      <c r="JNQ352" s="182"/>
      <c r="JNR352" s="182"/>
      <c r="JNS352" s="182"/>
      <c r="JNT352" s="182"/>
      <c r="JNU352" s="182"/>
      <c r="JNV352" s="182"/>
      <c r="JNW352" s="182"/>
      <c r="JNX352" s="182"/>
      <c r="JNY352" s="182"/>
      <c r="JNZ352" s="182"/>
      <c r="JOA352" s="182"/>
      <c r="JOB352" s="182"/>
      <c r="JOC352" s="182"/>
      <c r="JOD352" s="182"/>
      <c r="JOE352" s="182"/>
      <c r="JOF352" s="182"/>
      <c r="JOG352" s="182"/>
      <c r="JOH352" s="182"/>
      <c r="JOI352" s="182"/>
      <c r="JOJ352" s="182"/>
      <c r="JOK352" s="182"/>
      <c r="JOL352" s="182"/>
      <c r="JOM352" s="182"/>
      <c r="JON352" s="182"/>
      <c r="JOO352" s="182"/>
      <c r="JOP352" s="182"/>
      <c r="JOQ352" s="182"/>
      <c r="JOR352" s="182"/>
      <c r="JOS352" s="182"/>
      <c r="JOT352" s="182"/>
      <c r="JOU352" s="182"/>
      <c r="JOV352" s="182"/>
      <c r="JOW352" s="182"/>
      <c r="JOX352" s="182"/>
      <c r="JOY352" s="182"/>
      <c r="JOZ352" s="182"/>
      <c r="JPA352" s="182"/>
      <c r="JPB352" s="182"/>
      <c r="JPC352" s="182"/>
      <c r="JPD352" s="182"/>
      <c r="JPE352" s="182"/>
      <c r="JPF352" s="182"/>
      <c r="JPG352" s="182"/>
      <c r="JPH352" s="182"/>
      <c r="JPI352" s="182"/>
      <c r="JPJ352" s="182"/>
      <c r="JPK352" s="182"/>
      <c r="JPL352" s="182"/>
      <c r="JPM352" s="182"/>
      <c r="JPN352" s="182"/>
      <c r="JPO352" s="182"/>
      <c r="JPP352" s="182"/>
      <c r="JPQ352" s="182"/>
      <c r="JPR352" s="182"/>
      <c r="JPS352" s="182"/>
      <c r="JPT352" s="182"/>
      <c r="JPU352" s="182"/>
      <c r="JPV352" s="182"/>
      <c r="JPW352" s="182"/>
      <c r="JPX352" s="182"/>
      <c r="JPY352" s="182"/>
      <c r="JPZ352" s="182"/>
      <c r="JQA352" s="182"/>
      <c r="JQB352" s="182"/>
      <c r="JQC352" s="182"/>
      <c r="JQD352" s="182"/>
      <c r="JQE352" s="182"/>
      <c r="JQF352" s="182"/>
      <c r="JQG352" s="182"/>
      <c r="JQH352" s="182"/>
      <c r="JQI352" s="182"/>
      <c r="JQJ352" s="182"/>
      <c r="JQK352" s="182"/>
      <c r="JQL352" s="182"/>
      <c r="JQM352" s="182"/>
      <c r="JQN352" s="182"/>
      <c r="JQO352" s="182"/>
      <c r="JQP352" s="182"/>
      <c r="JQQ352" s="182"/>
      <c r="JQR352" s="182"/>
      <c r="JQS352" s="182"/>
      <c r="JQT352" s="182"/>
      <c r="JQU352" s="182"/>
      <c r="JQV352" s="182"/>
      <c r="JQW352" s="182"/>
      <c r="JQX352" s="182"/>
      <c r="JQY352" s="182"/>
      <c r="JQZ352" s="182"/>
      <c r="JRA352" s="182"/>
      <c r="JRB352" s="182"/>
      <c r="JRC352" s="182"/>
      <c r="JRD352" s="182"/>
      <c r="JRE352" s="182"/>
      <c r="JRF352" s="182"/>
      <c r="JRG352" s="182"/>
      <c r="JRH352" s="182"/>
      <c r="JRI352" s="182"/>
      <c r="JRJ352" s="182"/>
      <c r="JRK352" s="182"/>
      <c r="JRL352" s="182"/>
      <c r="JRM352" s="182"/>
      <c r="JRN352" s="182"/>
      <c r="JRO352" s="182"/>
      <c r="JRP352" s="182"/>
      <c r="JRQ352" s="182"/>
      <c r="JRR352" s="182"/>
      <c r="JRS352" s="182"/>
      <c r="JRT352" s="182"/>
      <c r="JRU352" s="182"/>
      <c r="JRV352" s="182"/>
      <c r="JRW352" s="182"/>
      <c r="JRX352" s="182"/>
      <c r="JRY352" s="182"/>
      <c r="JRZ352" s="182"/>
      <c r="JSA352" s="182"/>
      <c r="JSB352" s="182"/>
      <c r="JSC352" s="182"/>
      <c r="JSD352" s="182"/>
      <c r="JSE352" s="182"/>
      <c r="JSF352" s="182"/>
      <c r="JSG352" s="182"/>
      <c r="JSH352" s="182"/>
      <c r="JSI352" s="182"/>
      <c r="JSJ352" s="182"/>
      <c r="JSK352" s="182"/>
      <c r="JSL352" s="182"/>
      <c r="JSM352" s="182"/>
      <c r="JSN352" s="182"/>
      <c r="JSO352" s="182"/>
      <c r="JSP352" s="182"/>
      <c r="JSQ352" s="182"/>
      <c r="JSR352" s="182"/>
      <c r="JSS352" s="182"/>
      <c r="JST352" s="182"/>
      <c r="JSU352" s="182"/>
      <c r="JSV352" s="182"/>
      <c r="JSW352" s="182"/>
      <c r="JSX352" s="182"/>
      <c r="JSY352" s="182"/>
      <c r="JSZ352" s="182"/>
      <c r="JTA352" s="182"/>
      <c r="JTB352" s="182"/>
      <c r="JTC352" s="182"/>
      <c r="JTD352" s="182"/>
      <c r="JTE352" s="182"/>
      <c r="JTF352" s="182"/>
      <c r="JTG352" s="182"/>
      <c r="JTH352" s="182"/>
      <c r="JTI352" s="182"/>
      <c r="JTJ352" s="182"/>
      <c r="JTK352" s="182"/>
      <c r="JTL352" s="182"/>
      <c r="JTM352" s="182"/>
      <c r="JTN352" s="182"/>
      <c r="JTO352" s="182"/>
      <c r="JTP352" s="182"/>
      <c r="JTQ352" s="182"/>
      <c r="JTR352" s="182"/>
      <c r="JTS352" s="182"/>
      <c r="JTT352" s="182"/>
      <c r="JTU352" s="182"/>
      <c r="JTV352" s="182"/>
      <c r="JTW352" s="182"/>
      <c r="JTX352" s="182"/>
      <c r="JTY352" s="182"/>
      <c r="JTZ352" s="182"/>
      <c r="JUA352" s="182"/>
      <c r="JUB352" s="182"/>
      <c r="JUC352" s="182"/>
      <c r="JUD352" s="182"/>
      <c r="JUE352" s="182"/>
      <c r="JUF352" s="182"/>
      <c r="JUG352" s="182"/>
      <c r="JUH352" s="182"/>
      <c r="JUI352" s="182"/>
      <c r="JUJ352" s="182"/>
      <c r="JUK352" s="182"/>
      <c r="JUL352" s="182"/>
      <c r="JUM352" s="182"/>
      <c r="JUN352" s="182"/>
      <c r="JUO352" s="182"/>
      <c r="JUP352" s="182"/>
      <c r="JUQ352" s="182"/>
      <c r="JUR352" s="182"/>
      <c r="JUS352" s="182"/>
      <c r="JUT352" s="182"/>
      <c r="JUU352" s="182"/>
      <c r="JUV352" s="182"/>
      <c r="JUW352" s="182"/>
      <c r="JUX352" s="182"/>
      <c r="JUY352" s="182"/>
      <c r="JUZ352" s="182"/>
      <c r="JVA352" s="182"/>
      <c r="JVB352" s="182"/>
      <c r="JVC352" s="182"/>
      <c r="JVD352" s="182"/>
      <c r="JVE352" s="182"/>
      <c r="JVF352" s="182"/>
      <c r="JVG352" s="182"/>
      <c r="JVH352" s="182"/>
      <c r="JVI352" s="182"/>
      <c r="JVJ352" s="182"/>
      <c r="JVK352" s="182"/>
      <c r="JVL352" s="182"/>
      <c r="JVM352" s="182"/>
      <c r="JVN352" s="182"/>
      <c r="JVO352" s="182"/>
      <c r="JVP352" s="182"/>
      <c r="JVQ352" s="182"/>
      <c r="JVR352" s="182"/>
      <c r="JVS352" s="182"/>
      <c r="JVT352" s="182"/>
      <c r="JVU352" s="182"/>
      <c r="JVV352" s="182"/>
      <c r="JVW352" s="182"/>
      <c r="JVX352" s="182"/>
      <c r="JVY352" s="182"/>
      <c r="JVZ352" s="182"/>
      <c r="JWA352" s="182"/>
      <c r="JWB352" s="182"/>
      <c r="JWC352" s="182"/>
      <c r="JWD352" s="182"/>
      <c r="JWE352" s="182"/>
      <c r="JWF352" s="182"/>
      <c r="JWG352" s="182"/>
      <c r="JWH352" s="182"/>
      <c r="JWI352" s="182"/>
      <c r="JWJ352" s="182"/>
      <c r="JWK352" s="182"/>
      <c r="JWL352" s="182"/>
      <c r="JWM352" s="182"/>
      <c r="JWN352" s="182"/>
      <c r="JWO352" s="182"/>
      <c r="JWP352" s="182"/>
      <c r="JWQ352" s="182"/>
      <c r="JWR352" s="182"/>
      <c r="JWS352" s="182"/>
      <c r="JWT352" s="182"/>
      <c r="JWU352" s="182"/>
      <c r="JWV352" s="182"/>
      <c r="JWW352" s="182"/>
      <c r="JWX352" s="182"/>
      <c r="JWY352" s="182"/>
      <c r="JWZ352" s="182"/>
      <c r="JXA352" s="182"/>
      <c r="JXB352" s="182"/>
      <c r="JXC352" s="182"/>
      <c r="JXD352" s="182"/>
      <c r="JXE352" s="182"/>
      <c r="JXF352" s="182"/>
      <c r="JXG352" s="182"/>
      <c r="JXH352" s="182"/>
      <c r="JXI352" s="182"/>
      <c r="JXJ352" s="182"/>
      <c r="JXK352" s="182"/>
      <c r="JXL352" s="182"/>
      <c r="JXM352" s="182"/>
      <c r="JXN352" s="182"/>
      <c r="JXO352" s="182"/>
      <c r="JXP352" s="182"/>
      <c r="JXQ352" s="182"/>
      <c r="JXR352" s="182"/>
      <c r="JXS352" s="182"/>
      <c r="JXT352" s="182"/>
      <c r="JXU352" s="182"/>
      <c r="JXV352" s="182"/>
      <c r="JXW352" s="182"/>
      <c r="JXX352" s="182"/>
      <c r="JXY352" s="182"/>
      <c r="JXZ352" s="182"/>
      <c r="JYA352" s="182"/>
      <c r="JYB352" s="182"/>
      <c r="JYC352" s="182"/>
      <c r="JYD352" s="182"/>
      <c r="JYE352" s="182"/>
      <c r="JYF352" s="182"/>
      <c r="JYG352" s="182"/>
      <c r="JYH352" s="182"/>
      <c r="JYI352" s="182"/>
      <c r="JYJ352" s="182"/>
      <c r="JYK352" s="182"/>
      <c r="JYL352" s="182"/>
      <c r="JYM352" s="182"/>
      <c r="JYN352" s="182"/>
      <c r="JYO352" s="182"/>
      <c r="JYP352" s="182"/>
      <c r="JYQ352" s="182"/>
      <c r="JYR352" s="182"/>
      <c r="JYS352" s="182"/>
      <c r="JYT352" s="182"/>
      <c r="JYU352" s="182"/>
      <c r="JYV352" s="182"/>
      <c r="JYW352" s="182"/>
      <c r="JYX352" s="182"/>
      <c r="JYY352" s="182"/>
      <c r="JYZ352" s="182"/>
      <c r="JZA352" s="182"/>
      <c r="JZB352" s="182"/>
      <c r="JZC352" s="182"/>
      <c r="JZD352" s="182"/>
      <c r="JZE352" s="182"/>
      <c r="JZF352" s="182"/>
      <c r="JZG352" s="182"/>
      <c r="JZH352" s="182"/>
      <c r="JZI352" s="182"/>
      <c r="JZJ352" s="182"/>
      <c r="JZK352" s="182"/>
      <c r="JZL352" s="182"/>
      <c r="JZM352" s="182"/>
      <c r="JZN352" s="182"/>
      <c r="JZO352" s="182"/>
      <c r="JZP352" s="182"/>
      <c r="JZQ352" s="182"/>
      <c r="JZR352" s="182"/>
      <c r="JZS352" s="182"/>
      <c r="JZT352" s="182"/>
      <c r="JZU352" s="182"/>
      <c r="JZV352" s="182"/>
      <c r="JZW352" s="182"/>
      <c r="JZX352" s="182"/>
      <c r="JZY352" s="182"/>
      <c r="JZZ352" s="182"/>
      <c r="KAA352" s="182"/>
      <c r="KAB352" s="182"/>
      <c r="KAC352" s="182"/>
      <c r="KAD352" s="182"/>
      <c r="KAE352" s="182"/>
      <c r="KAF352" s="182"/>
      <c r="KAG352" s="182"/>
      <c r="KAH352" s="182"/>
      <c r="KAI352" s="182"/>
      <c r="KAJ352" s="182"/>
      <c r="KAK352" s="182"/>
      <c r="KAL352" s="182"/>
      <c r="KAM352" s="182"/>
      <c r="KAN352" s="182"/>
      <c r="KAO352" s="182"/>
      <c r="KAP352" s="182"/>
      <c r="KAQ352" s="182"/>
      <c r="KAR352" s="182"/>
      <c r="KAS352" s="182"/>
      <c r="KAT352" s="182"/>
      <c r="KAU352" s="182"/>
      <c r="KAV352" s="182"/>
      <c r="KAW352" s="182"/>
      <c r="KAX352" s="182"/>
      <c r="KAY352" s="182"/>
      <c r="KAZ352" s="182"/>
      <c r="KBA352" s="182"/>
      <c r="KBB352" s="182"/>
      <c r="KBC352" s="182"/>
      <c r="KBD352" s="182"/>
      <c r="KBE352" s="182"/>
      <c r="KBF352" s="182"/>
      <c r="KBG352" s="182"/>
      <c r="KBH352" s="182"/>
      <c r="KBI352" s="182"/>
      <c r="KBJ352" s="182"/>
      <c r="KBK352" s="182"/>
      <c r="KBL352" s="182"/>
      <c r="KBM352" s="182"/>
      <c r="KBN352" s="182"/>
      <c r="KBO352" s="182"/>
      <c r="KBP352" s="182"/>
      <c r="KBQ352" s="182"/>
      <c r="KBR352" s="182"/>
      <c r="KBS352" s="182"/>
      <c r="KBT352" s="182"/>
      <c r="KBU352" s="182"/>
      <c r="KBV352" s="182"/>
      <c r="KBW352" s="182"/>
      <c r="KBX352" s="182"/>
      <c r="KBY352" s="182"/>
      <c r="KBZ352" s="182"/>
      <c r="KCA352" s="182"/>
      <c r="KCB352" s="182"/>
      <c r="KCC352" s="182"/>
      <c r="KCD352" s="182"/>
      <c r="KCE352" s="182"/>
      <c r="KCF352" s="182"/>
      <c r="KCG352" s="182"/>
      <c r="KCH352" s="182"/>
      <c r="KCI352" s="182"/>
      <c r="KCJ352" s="182"/>
      <c r="KCK352" s="182"/>
      <c r="KCL352" s="182"/>
      <c r="KCM352" s="182"/>
      <c r="KCN352" s="182"/>
      <c r="KCO352" s="182"/>
      <c r="KCP352" s="182"/>
      <c r="KCQ352" s="182"/>
      <c r="KCR352" s="182"/>
      <c r="KCS352" s="182"/>
      <c r="KCT352" s="182"/>
      <c r="KCU352" s="182"/>
      <c r="KCV352" s="182"/>
      <c r="KCW352" s="182"/>
      <c r="KCX352" s="182"/>
      <c r="KCY352" s="182"/>
      <c r="KCZ352" s="182"/>
      <c r="KDA352" s="182"/>
      <c r="KDB352" s="182"/>
      <c r="KDC352" s="182"/>
      <c r="KDD352" s="182"/>
      <c r="KDE352" s="182"/>
      <c r="KDF352" s="182"/>
      <c r="KDG352" s="182"/>
      <c r="KDH352" s="182"/>
      <c r="KDI352" s="182"/>
      <c r="KDJ352" s="182"/>
      <c r="KDK352" s="182"/>
      <c r="KDL352" s="182"/>
      <c r="KDM352" s="182"/>
      <c r="KDN352" s="182"/>
      <c r="KDO352" s="182"/>
      <c r="KDP352" s="182"/>
      <c r="KDQ352" s="182"/>
      <c r="KDR352" s="182"/>
      <c r="KDS352" s="182"/>
      <c r="KDT352" s="182"/>
      <c r="KDU352" s="182"/>
      <c r="KDV352" s="182"/>
      <c r="KDW352" s="182"/>
      <c r="KDX352" s="182"/>
      <c r="KDY352" s="182"/>
      <c r="KDZ352" s="182"/>
      <c r="KEA352" s="182"/>
      <c r="KEB352" s="182"/>
      <c r="KEC352" s="182"/>
      <c r="KED352" s="182"/>
      <c r="KEE352" s="182"/>
      <c r="KEF352" s="182"/>
      <c r="KEG352" s="182"/>
      <c r="KEH352" s="182"/>
      <c r="KEI352" s="182"/>
      <c r="KEJ352" s="182"/>
      <c r="KEK352" s="182"/>
      <c r="KEL352" s="182"/>
      <c r="KEM352" s="182"/>
      <c r="KEN352" s="182"/>
      <c r="KEO352" s="182"/>
      <c r="KEP352" s="182"/>
      <c r="KEQ352" s="182"/>
      <c r="KER352" s="182"/>
      <c r="KES352" s="182"/>
      <c r="KET352" s="182"/>
      <c r="KEU352" s="182"/>
      <c r="KEV352" s="182"/>
      <c r="KEW352" s="182"/>
      <c r="KEX352" s="182"/>
      <c r="KEY352" s="182"/>
      <c r="KEZ352" s="182"/>
      <c r="KFA352" s="182"/>
      <c r="KFB352" s="182"/>
      <c r="KFC352" s="182"/>
      <c r="KFD352" s="182"/>
      <c r="KFE352" s="182"/>
      <c r="KFF352" s="182"/>
      <c r="KFG352" s="182"/>
      <c r="KFH352" s="182"/>
      <c r="KFI352" s="182"/>
      <c r="KFJ352" s="182"/>
      <c r="KFK352" s="182"/>
      <c r="KFL352" s="182"/>
      <c r="KFM352" s="182"/>
      <c r="KFN352" s="182"/>
      <c r="KFO352" s="182"/>
      <c r="KFP352" s="182"/>
      <c r="KFQ352" s="182"/>
      <c r="KFR352" s="182"/>
      <c r="KFS352" s="182"/>
      <c r="KFT352" s="182"/>
      <c r="KFU352" s="182"/>
      <c r="KFV352" s="182"/>
      <c r="KFW352" s="182"/>
      <c r="KFX352" s="182"/>
      <c r="KFY352" s="182"/>
      <c r="KFZ352" s="182"/>
      <c r="KGA352" s="182"/>
      <c r="KGB352" s="182"/>
      <c r="KGC352" s="182"/>
      <c r="KGD352" s="182"/>
      <c r="KGE352" s="182"/>
      <c r="KGF352" s="182"/>
      <c r="KGG352" s="182"/>
      <c r="KGH352" s="182"/>
      <c r="KGI352" s="182"/>
      <c r="KGJ352" s="182"/>
      <c r="KGK352" s="182"/>
      <c r="KGL352" s="182"/>
      <c r="KGM352" s="182"/>
      <c r="KGN352" s="182"/>
      <c r="KGO352" s="182"/>
      <c r="KGP352" s="182"/>
      <c r="KGQ352" s="182"/>
      <c r="KGR352" s="182"/>
      <c r="KGS352" s="182"/>
      <c r="KGT352" s="182"/>
      <c r="KGU352" s="182"/>
      <c r="KGV352" s="182"/>
      <c r="KGW352" s="182"/>
      <c r="KGX352" s="182"/>
      <c r="KGY352" s="182"/>
      <c r="KGZ352" s="182"/>
      <c r="KHA352" s="182"/>
      <c r="KHB352" s="182"/>
      <c r="KHC352" s="182"/>
      <c r="KHD352" s="182"/>
      <c r="KHE352" s="182"/>
      <c r="KHF352" s="182"/>
      <c r="KHG352" s="182"/>
      <c r="KHH352" s="182"/>
      <c r="KHI352" s="182"/>
      <c r="KHJ352" s="182"/>
      <c r="KHK352" s="182"/>
      <c r="KHL352" s="182"/>
      <c r="KHM352" s="182"/>
      <c r="KHN352" s="182"/>
      <c r="KHO352" s="182"/>
      <c r="KHP352" s="182"/>
      <c r="KHQ352" s="182"/>
      <c r="KHR352" s="182"/>
      <c r="KHS352" s="182"/>
      <c r="KHT352" s="182"/>
      <c r="KHU352" s="182"/>
      <c r="KHV352" s="182"/>
      <c r="KHW352" s="182"/>
      <c r="KHX352" s="182"/>
      <c r="KHY352" s="182"/>
      <c r="KHZ352" s="182"/>
      <c r="KIA352" s="182"/>
      <c r="KIB352" s="182"/>
      <c r="KIC352" s="182"/>
      <c r="KID352" s="182"/>
      <c r="KIE352" s="182"/>
      <c r="KIF352" s="182"/>
      <c r="KIG352" s="182"/>
      <c r="KIH352" s="182"/>
      <c r="KII352" s="182"/>
      <c r="KIJ352" s="182"/>
      <c r="KIK352" s="182"/>
      <c r="KIL352" s="182"/>
      <c r="KIM352" s="182"/>
      <c r="KIN352" s="182"/>
      <c r="KIO352" s="182"/>
      <c r="KIP352" s="182"/>
      <c r="KIQ352" s="182"/>
      <c r="KIR352" s="182"/>
      <c r="KIS352" s="182"/>
      <c r="KIT352" s="182"/>
      <c r="KIU352" s="182"/>
      <c r="KIV352" s="182"/>
      <c r="KIW352" s="182"/>
      <c r="KIX352" s="182"/>
      <c r="KIY352" s="182"/>
      <c r="KIZ352" s="182"/>
      <c r="KJA352" s="182"/>
      <c r="KJB352" s="182"/>
      <c r="KJC352" s="182"/>
      <c r="KJD352" s="182"/>
      <c r="KJE352" s="182"/>
      <c r="KJF352" s="182"/>
      <c r="KJG352" s="182"/>
      <c r="KJH352" s="182"/>
      <c r="KJI352" s="182"/>
      <c r="KJJ352" s="182"/>
      <c r="KJK352" s="182"/>
      <c r="KJL352" s="182"/>
      <c r="KJM352" s="182"/>
      <c r="KJN352" s="182"/>
      <c r="KJO352" s="182"/>
      <c r="KJP352" s="182"/>
      <c r="KJQ352" s="182"/>
      <c r="KJR352" s="182"/>
      <c r="KJS352" s="182"/>
      <c r="KJT352" s="182"/>
      <c r="KJU352" s="182"/>
      <c r="KJV352" s="182"/>
      <c r="KJW352" s="182"/>
      <c r="KJX352" s="182"/>
      <c r="KJY352" s="182"/>
      <c r="KJZ352" s="182"/>
      <c r="KKA352" s="182"/>
      <c r="KKB352" s="182"/>
      <c r="KKC352" s="182"/>
      <c r="KKD352" s="182"/>
      <c r="KKE352" s="182"/>
      <c r="KKF352" s="182"/>
      <c r="KKG352" s="182"/>
      <c r="KKH352" s="182"/>
      <c r="KKI352" s="182"/>
      <c r="KKJ352" s="182"/>
      <c r="KKK352" s="182"/>
      <c r="KKL352" s="182"/>
      <c r="KKM352" s="182"/>
      <c r="KKN352" s="182"/>
      <c r="KKO352" s="182"/>
      <c r="KKP352" s="182"/>
      <c r="KKQ352" s="182"/>
      <c r="KKR352" s="182"/>
      <c r="KKS352" s="182"/>
      <c r="KKT352" s="182"/>
      <c r="KKU352" s="182"/>
      <c r="KKV352" s="182"/>
      <c r="KKW352" s="182"/>
      <c r="KKX352" s="182"/>
      <c r="KKY352" s="182"/>
      <c r="KKZ352" s="182"/>
      <c r="KLA352" s="182"/>
      <c r="KLB352" s="182"/>
      <c r="KLC352" s="182"/>
      <c r="KLD352" s="182"/>
      <c r="KLE352" s="182"/>
      <c r="KLF352" s="182"/>
      <c r="KLG352" s="182"/>
      <c r="KLH352" s="182"/>
      <c r="KLI352" s="182"/>
      <c r="KLJ352" s="182"/>
      <c r="KLK352" s="182"/>
      <c r="KLL352" s="182"/>
      <c r="KLM352" s="182"/>
      <c r="KLN352" s="182"/>
      <c r="KLO352" s="182"/>
      <c r="KLP352" s="182"/>
      <c r="KLQ352" s="182"/>
      <c r="KLR352" s="182"/>
      <c r="KLS352" s="182"/>
      <c r="KLT352" s="182"/>
      <c r="KLU352" s="182"/>
      <c r="KLV352" s="182"/>
      <c r="KLW352" s="182"/>
      <c r="KLX352" s="182"/>
      <c r="KLY352" s="182"/>
      <c r="KLZ352" s="182"/>
      <c r="KMA352" s="182"/>
      <c r="KMB352" s="182"/>
      <c r="KMC352" s="182"/>
      <c r="KMD352" s="182"/>
      <c r="KME352" s="182"/>
      <c r="KMF352" s="182"/>
      <c r="KMG352" s="182"/>
      <c r="KMH352" s="182"/>
      <c r="KMI352" s="182"/>
      <c r="KMJ352" s="182"/>
      <c r="KMK352" s="182"/>
      <c r="KML352" s="182"/>
      <c r="KMM352" s="182"/>
      <c r="KMN352" s="182"/>
      <c r="KMO352" s="182"/>
      <c r="KMP352" s="182"/>
      <c r="KMQ352" s="182"/>
      <c r="KMR352" s="182"/>
      <c r="KMS352" s="182"/>
      <c r="KMT352" s="182"/>
      <c r="KMU352" s="182"/>
      <c r="KMV352" s="182"/>
      <c r="KMW352" s="182"/>
      <c r="KMX352" s="182"/>
      <c r="KMY352" s="182"/>
      <c r="KMZ352" s="182"/>
      <c r="KNA352" s="182"/>
      <c r="KNB352" s="182"/>
      <c r="KNC352" s="182"/>
      <c r="KND352" s="182"/>
      <c r="KNE352" s="182"/>
      <c r="KNF352" s="182"/>
      <c r="KNG352" s="182"/>
      <c r="KNH352" s="182"/>
      <c r="KNI352" s="182"/>
      <c r="KNJ352" s="182"/>
      <c r="KNK352" s="182"/>
      <c r="KNL352" s="182"/>
      <c r="KNM352" s="182"/>
      <c r="KNN352" s="182"/>
      <c r="KNO352" s="182"/>
      <c r="KNP352" s="182"/>
      <c r="KNQ352" s="182"/>
      <c r="KNR352" s="182"/>
      <c r="KNS352" s="182"/>
      <c r="KNT352" s="182"/>
      <c r="KNU352" s="182"/>
      <c r="KNV352" s="182"/>
      <c r="KNW352" s="182"/>
      <c r="KNX352" s="182"/>
      <c r="KNY352" s="182"/>
      <c r="KNZ352" s="182"/>
      <c r="KOA352" s="182"/>
      <c r="KOB352" s="182"/>
      <c r="KOC352" s="182"/>
      <c r="KOD352" s="182"/>
      <c r="KOE352" s="182"/>
      <c r="KOF352" s="182"/>
      <c r="KOG352" s="182"/>
      <c r="KOH352" s="182"/>
      <c r="KOI352" s="182"/>
      <c r="KOJ352" s="182"/>
      <c r="KOK352" s="182"/>
      <c r="KOL352" s="182"/>
      <c r="KOM352" s="182"/>
      <c r="KON352" s="182"/>
      <c r="KOO352" s="182"/>
      <c r="KOP352" s="182"/>
      <c r="KOQ352" s="182"/>
      <c r="KOR352" s="182"/>
      <c r="KOS352" s="182"/>
      <c r="KOT352" s="182"/>
      <c r="KOU352" s="182"/>
      <c r="KOV352" s="182"/>
      <c r="KOW352" s="182"/>
      <c r="KOX352" s="182"/>
      <c r="KOY352" s="182"/>
      <c r="KOZ352" s="182"/>
      <c r="KPA352" s="182"/>
      <c r="KPB352" s="182"/>
      <c r="KPC352" s="182"/>
      <c r="KPD352" s="182"/>
      <c r="KPE352" s="182"/>
      <c r="KPF352" s="182"/>
      <c r="KPG352" s="182"/>
      <c r="KPH352" s="182"/>
      <c r="KPI352" s="182"/>
      <c r="KPJ352" s="182"/>
      <c r="KPK352" s="182"/>
      <c r="KPL352" s="182"/>
      <c r="KPM352" s="182"/>
      <c r="KPN352" s="182"/>
      <c r="KPO352" s="182"/>
      <c r="KPP352" s="182"/>
      <c r="KPQ352" s="182"/>
      <c r="KPR352" s="182"/>
      <c r="KPS352" s="182"/>
      <c r="KPT352" s="182"/>
      <c r="KPU352" s="182"/>
      <c r="KPV352" s="182"/>
      <c r="KPW352" s="182"/>
      <c r="KPX352" s="182"/>
      <c r="KPY352" s="182"/>
      <c r="KPZ352" s="182"/>
      <c r="KQA352" s="182"/>
      <c r="KQB352" s="182"/>
      <c r="KQC352" s="182"/>
      <c r="KQD352" s="182"/>
      <c r="KQE352" s="182"/>
      <c r="KQF352" s="182"/>
      <c r="KQG352" s="182"/>
      <c r="KQH352" s="182"/>
      <c r="KQI352" s="182"/>
      <c r="KQJ352" s="182"/>
      <c r="KQK352" s="182"/>
      <c r="KQL352" s="182"/>
      <c r="KQM352" s="182"/>
      <c r="KQN352" s="182"/>
      <c r="KQO352" s="182"/>
      <c r="KQP352" s="182"/>
      <c r="KQQ352" s="182"/>
      <c r="KQR352" s="182"/>
      <c r="KQS352" s="182"/>
      <c r="KQT352" s="182"/>
      <c r="KQU352" s="182"/>
      <c r="KQV352" s="182"/>
      <c r="KQW352" s="182"/>
      <c r="KQX352" s="182"/>
      <c r="KQY352" s="182"/>
      <c r="KQZ352" s="182"/>
      <c r="KRA352" s="182"/>
      <c r="KRB352" s="182"/>
      <c r="KRC352" s="182"/>
      <c r="KRD352" s="182"/>
      <c r="KRE352" s="182"/>
      <c r="KRF352" s="182"/>
      <c r="KRG352" s="182"/>
      <c r="KRH352" s="182"/>
      <c r="KRI352" s="182"/>
      <c r="KRJ352" s="182"/>
      <c r="KRK352" s="182"/>
      <c r="KRL352" s="182"/>
      <c r="KRM352" s="182"/>
      <c r="KRN352" s="182"/>
      <c r="KRO352" s="182"/>
      <c r="KRP352" s="182"/>
      <c r="KRQ352" s="182"/>
      <c r="KRR352" s="182"/>
      <c r="KRS352" s="182"/>
      <c r="KRT352" s="182"/>
      <c r="KRU352" s="182"/>
      <c r="KRV352" s="182"/>
      <c r="KRW352" s="182"/>
      <c r="KRX352" s="182"/>
      <c r="KRY352" s="182"/>
      <c r="KRZ352" s="182"/>
      <c r="KSA352" s="182"/>
      <c r="KSB352" s="182"/>
      <c r="KSC352" s="182"/>
      <c r="KSD352" s="182"/>
      <c r="KSE352" s="182"/>
      <c r="KSF352" s="182"/>
      <c r="KSG352" s="182"/>
      <c r="KSH352" s="182"/>
      <c r="KSI352" s="182"/>
      <c r="KSJ352" s="182"/>
      <c r="KSK352" s="182"/>
      <c r="KSL352" s="182"/>
      <c r="KSM352" s="182"/>
      <c r="KSN352" s="182"/>
      <c r="KSO352" s="182"/>
      <c r="KSP352" s="182"/>
      <c r="KSQ352" s="182"/>
      <c r="KSR352" s="182"/>
      <c r="KSS352" s="182"/>
      <c r="KST352" s="182"/>
      <c r="KSU352" s="182"/>
      <c r="KSV352" s="182"/>
      <c r="KSW352" s="182"/>
      <c r="KSX352" s="182"/>
      <c r="KSY352" s="182"/>
      <c r="KSZ352" s="182"/>
      <c r="KTA352" s="182"/>
      <c r="KTB352" s="182"/>
      <c r="KTC352" s="182"/>
      <c r="KTD352" s="182"/>
      <c r="KTE352" s="182"/>
      <c r="KTF352" s="182"/>
      <c r="KTG352" s="182"/>
      <c r="KTH352" s="182"/>
      <c r="KTI352" s="182"/>
      <c r="KTJ352" s="182"/>
      <c r="KTK352" s="182"/>
      <c r="KTL352" s="182"/>
      <c r="KTM352" s="182"/>
      <c r="KTN352" s="182"/>
      <c r="KTO352" s="182"/>
      <c r="KTP352" s="182"/>
      <c r="KTQ352" s="182"/>
      <c r="KTR352" s="182"/>
      <c r="KTS352" s="182"/>
      <c r="KTT352" s="182"/>
      <c r="KTU352" s="182"/>
      <c r="KTV352" s="182"/>
      <c r="KTW352" s="182"/>
      <c r="KTX352" s="182"/>
      <c r="KTY352" s="182"/>
      <c r="KTZ352" s="182"/>
      <c r="KUA352" s="182"/>
      <c r="KUB352" s="182"/>
      <c r="KUC352" s="182"/>
      <c r="KUD352" s="182"/>
      <c r="KUE352" s="182"/>
      <c r="KUF352" s="182"/>
      <c r="KUG352" s="182"/>
      <c r="KUH352" s="182"/>
      <c r="KUI352" s="182"/>
      <c r="KUJ352" s="182"/>
      <c r="KUK352" s="182"/>
      <c r="KUL352" s="182"/>
      <c r="KUM352" s="182"/>
      <c r="KUN352" s="182"/>
      <c r="KUO352" s="182"/>
      <c r="KUP352" s="182"/>
      <c r="KUQ352" s="182"/>
      <c r="KUR352" s="182"/>
      <c r="KUS352" s="182"/>
      <c r="KUT352" s="182"/>
      <c r="KUU352" s="182"/>
      <c r="KUV352" s="182"/>
      <c r="KUW352" s="182"/>
      <c r="KUX352" s="182"/>
      <c r="KUY352" s="182"/>
      <c r="KUZ352" s="182"/>
      <c r="KVA352" s="182"/>
      <c r="KVB352" s="182"/>
      <c r="KVC352" s="182"/>
      <c r="KVD352" s="182"/>
      <c r="KVE352" s="182"/>
      <c r="KVF352" s="182"/>
      <c r="KVG352" s="182"/>
      <c r="KVH352" s="182"/>
      <c r="KVI352" s="182"/>
      <c r="KVJ352" s="182"/>
      <c r="KVK352" s="182"/>
      <c r="KVL352" s="182"/>
      <c r="KVM352" s="182"/>
      <c r="KVN352" s="182"/>
      <c r="KVO352" s="182"/>
      <c r="KVP352" s="182"/>
      <c r="KVQ352" s="182"/>
      <c r="KVR352" s="182"/>
      <c r="KVS352" s="182"/>
      <c r="KVT352" s="182"/>
      <c r="KVU352" s="182"/>
      <c r="KVV352" s="182"/>
      <c r="KVW352" s="182"/>
      <c r="KVX352" s="182"/>
      <c r="KVY352" s="182"/>
      <c r="KVZ352" s="182"/>
      <c r="KWA352" s="182"/>
      <c r="KWB352" s="182"/>
      <c r="KWC352" s="182"/>
      <c r="KWD352" s="182"/>
      <c r="KWE352" s="182"/>
      <c r="KWF352" s="182"/>
      <c r="KWG352" s="182"/>
      <c r="KWH352" s="182"/>
      <c r="KWI352" s="182"/>
      <c r="KWJ352" s="182"/>
      <c r="KWK352" s="182"/>
      <c r="KWL352" s="182"/>
      <c r="KWM352" s="182"/>
      <c r="KWN352" s="182"/>
      <c r="KWO352" s="182"/>
      <c r="KWP352" s="182"/>
      <c r="KWQ352" s="182"/>
      <c r="KWR352" s="182"/>
      <c r="KWS352" s="182"/>
      <c r="KWT352" s="182"/>
      <c r="KWU352" s="182"/>
      <c r="KWV352" s="182"/>
      <c r="KWW352" s="182"/>
      <c r="KWX352" s="182"/>
      <c r="KWY352" s="182"/>
      <c r="KWZ352" s="182"/>
      <c r="KXA352" s="182"/>
      <c r="KXB352" s="182"/>
      <c r="KXC352" s="182"/>
      <c r="KXD352" s="182"/>
      <c r="KXE352" s="182"/>
      <c r="KXF352" s="182"/>
      <c r="KXG352" s="182"/>
      <c r="KXH352" s="182"/>
      <c r="KXI352" s="182"/>
      <c r="KXJ352" s="182"/>
      <c r="KXK352" s="182"/>
      <c r="KXL352" s="182"/>
      <c r="KXM352" s="182"/>
      <c r="KXN352" s="182"/>
      <c r="KXO352" s="182"/>
      <c r="KXP352" s="182"/>
      <c r="KXQ352" s="182"/>
      <c r="KXR352" s="182"/>
      <c r="KXS352" s="182"/>
      <c r="KXT352" s="182"/>
      <c r="KXU352" s="182"/>
      <c r="KXV352" s="182"/>
      <c r="KXW352" s="182"/>
      <c r="KXX352" s="182"/>
      <c r="KXY352" s="182"/>
      <c r="KXZ352" s="182"/>
      <c r="KYA352" s="182"/>
      <c r="KYB352" s="182"/>
      <c r="KYC352" s="182"/>
      <c r="KYD352" s="182"/>
      <c r="KYE352" s="182"/>
      <c r="KYF352" s="182"/>
      <c r="KYG352" s="182"/>
      <c r="KYH352" s="182"/>
      <c r="KYI352" s="182"/>
      <c r="KYJ352" s="182"/>
      <c r="KYK352" s="182"/>
      <c r="KYL352" s="182"/>
      <c r="KYM352" s="182"/>
      <c r="KYN352" s="182"/>
      <c r="KYO352" s="182"/>
      <c r="KYP352" s="182"/>
      <c r="KYQ352" s="182"/>
      <c r="KYR352" s="182"/>
      <c r="KYS352" s="182"/>
      <c r="KYT352" s="182"/>
      <c r="KYU352" s="182"/>
      <c r="KYV352" s="182"/>
      <c r="KYW352" s="182"/>
      <c r="KYX352" s="182"/>
      <c r="KYY352" s="182"/>
      <c r="KYZ352" s="182"/>
      <c r="KZA352" s="182"/>
      <c r="KZB352" s="182"/>
      <c r="KZC352" s="182"/>
      <c r="KZD352" s="182"/>
      <c r="KZE352" s="182"/>
      <c r="KZF352" s="182"/>
      <c r="KZG352" s="182"/>
      <c r="KZH352" s="182"/>
      <c r="KZI352" s="182"/>
      <c r="KZJ352" s="182"/>
      <c r="KZK352" s="182"/>
      <c r="KZL352" s="182"/>
      <c r="KZM352" s="182"/>
      <c r="KZN352" s="182"/>
      <c r="KZO352" s="182"/>
      <c r="KZP352" s="182"/>
      <c r="KZQ352" s="182"/>
      <c r="KZR352" s="182"/>
      <c r="KZS352" s="182"/>
      <c r="KZT352" s="182"/>
      <c r="KZU352" s="182"/>
      <c r="KZV352" s="182"/>
      <c r="KZW352" s="182"/>
      <c r="KZX352" s="182"/>
      <c r="KZY352" s="182"/>
      <c r="KZZ352" s="182"/>
      <c r="LAA352" s="182"/>
      <c r="LAB352" s="182"/>
      <c r="LAC352" s="182"/>
      <c r="LAD352" s="182"/>
      <c r="LAE352" s="182"/>
      <c r="LAF352" s="182"/>
      <c r="LAG352" s="182"/>
      <c r="LAH352" s="182"/>
      <c r="LAI352" s="182"/>
      <c r="LAJ352" s="182"/>
      <c r="LAK352" s="182"/>
      <c r="LAL352" s="182"/>
      <c r="LAM352" s="182"/>
      <c r="LAN352" s="182"/>
      <c r="LAO352" s="182"/>
      <c r="LAP352" s="182"/>
      <c r="LAQ352" s="182"/>
      <c r="LAR352" s="182"/>
      <c r="LAS352" s="182"/>
      <c r="LAT352" s="182"/>
      <c r="LAU352" s="182"/>
      <c r="LAV352" s="182"/>
      <c r="LAW352" s="182"/>
      <c r="LAX352" s="182"/>
      <c r="LAY352" s="182"/>
      <c r="LAZ352" s="182"/>
      <c r="LBA352" s="182"/>
      <c r="LBB352" s="182"/>
      <c r="LBC352" s="182"/>
      <c r="LBD352" s="182"/>
      <c r="LBE352" s="182"/>
      <c r="LBF352" s="182"/>
      <c r="LBG352" s="182"/>
      <c r="LBH352" s="182"/>
      <c r="LBI352" s="182"/>
      <c r="LBJ352" s="182"/>
      <c r="LBK352" s="182"/>
      <c r="LBL352" s="182"/>
      <c r="LBM352" s="182"/>
      <c r="LBN352" s="182"/>
      <c r="LBO352" s="182"/>
      <c r="LBP352" s="182"/>
      <c r="LBQ352" s="182"/>
      <c r="LBR352" s="182"/>
      <c r="LBS352" s="182"/>
      <c r="LBT352" s="182"/>
      <c r="LBU352" s="182"/>
      <c r="LBV352" s="182"/>
      <c r="LBW352" s="182"/>
      <c r="LBX352" s="182"/>
      <c r="LBY352" s="182"/>
      <c r="LBZ352" s="182"/>
      <c r="LCA352" s="182"/>
      <c r="LCB352" s="182"/>
      <c r="LCC352" s="182"/>
      <c r="LCD352" s="182"/>
      <c r="LCE352" s="182"/>
      <c r="LCF352" s="182"/>
      <c r="LCG352" s="182"/>
      <c r="LCH352" s="182"/>
      <c r="LCI352" s="182"/>
      <c r="LCJ352" s="182"/>
      <c r="LCK352" s="182"/>
      <c r="LCL352" s="182"/>
      <c r="LCM352" s="182"/>
      <c r="LCN352" s="182"/>
      <c r="LCO352" s="182"/>
      <c r="LCP352" s="182"/>
      <c r="LCQ352" s="182"/>
      <c r="LCR352" s="182"/>
      <c r="LCS352" s="182"/>
      <c r="LCT352" s="182"/>
      <c r="LCU352" s="182"/>
      <c r="LCV352" s="182"/>
      <c r="LCW352" s="182"/>
      <c r="LCX352" s="182"/>
      <c r="LCY352" s="182"/>
      <c r="LCZ352" s="182"/>
      <c r="LDA352" s="182"/>
      <c r="LDB352" s="182"/>
      <c r="LDC352" s="182"/>
      <c r="LDD352" s="182"/>
      <c r="LDE352" s="182"/>
      <c r="LDF352" s="182"/>
      <c r="LDG352" s="182"/>
      <c r="LDH352" s="182"/>
      <c r="LDI352" s="182"/>
      <c r="LDJ352" s="182"/>
      <c r="LDK352" s="182"/>
      <c r="LDL352" s="182"/>
      <c r="LDM352" s="182"/>
      <c r="LDN352" s="182"/>
      <c r="LDO352" s="182"/>
      <c r="LDP352" s="182"/>
      <c r="LDQ352" s="182"/>
      <c r="LDR352" s="182"/>
      <c r="LDS352" s="182"/>
      <c r="LDT352" s="182"/>
      <c r="LDU352" s="182"/>
      <c r="LDV352" s="182"/>
      <c r="LDW352" s="182"/>
      <c r="LDX352" s="182"/>
      <c r="LDY352" s="182"/>
      <c r="LDZ352" s="182"/>
      <c r="LEA352" s="182"/>
      <c r="LEB352" s="182"/>
      <c r="LEC352" s="182"/>
      <c r="LED352" s="182"/>
      <c r="LEE352" s="182"/>
      <c r="LEF352" s="182"/>
      <c r="LEG352" s="182"/>
      <c r="LEH352" s="182"/>
      <c r="LEI352" s="182"/>
      <c r="LEJ352" s="182"/>
      <c r="LEK352" s="182"/>
      <c r="LEL352" s="182"/>
      <c r="LEM352" s="182"/>
      <c r="LEN352" s="182"/>
      <c r="LEO352" s="182"/>
      <c r="LEP352" s="182"/>
      <c r="LEQ352" s="182"/>
      <c r="LER352" s="182"/>
      <c r="LES352" s="182"/>
      <c r="LET352" s="182"/>
      <c r="LEU352" s="182"/>
      <c r="LEV352" s="182"/>
      <c r="LEW352" s="182"/>
      <c r="LEX352" s="182"/>
      <c r="LEY352" s="182"/>
      <c r="LEZ352" s="182"/>
      <c r="LFA352" s="182"/>
      <c r="LFB352" s="182"/>
      <c r="LFC352" s="182"/>
      <c r="LFD352" s="182"/>
      <c r="LFE352" s="182"/>
      <c r="LFF352" s="182"/>
      <c r="LFG352" s="182"/>
      <c r="LFH352" s="182"/>
      <c r="LFI352" s="182"/>
      <c r="LFJ352" s="182"/>
      <c r="LFK352" s="182"/>
      <c r="LFL352" s="182"/>
      <c r="LFM352" s="182"/>
      <c r="LFN352" s="182"/>
      <c r="LFO352" s="182"/>
      <c r="LFP352" s="182"/>
      <c r="LFQ352" s="182"/>
      <c r="LFR352" s="182"/>
      <c r="LFS352" s="182"/>
      <c r="LFT352" s="182"/>
      <c r="LFU352" s="182"/>
      <c r="LFV352" s="182"/>
      <c r="LFW352" s="182"/>
      <c r="LFX352" s="182"/>
      <c r="LFY352" s="182"/>
      <c r="LFZ352" s="182"/>
      <c r="LGA352" s="182"/>
      <c r="LGB352" s="182"/>
      <c r="LGC352" s="182"/>
      <c r="LGD352" s="182"/>
      <c r="LGE352" s="182"/>
      <c r="LGF352" s="182"/>
      <c r="LGG352" s="182"/>
      <c r="LGH352" s="182"/>
      <c r="LGI352" s="182"/>
      <c r="LGJ352" s="182"/>
      <c r="LGK352" s="182"/>
      <c r="LGL352" s="182"/>
      <c r="LGM352" s="182"/>
      <c r="LGN352" s="182"/>
      <c r="LGO352" s="182"/>
      <c r="LGP352" s="182"/>
      <c r="LGQ352" s="182"/>
      <c r="LGR352" s="182"/>
      <c r="LGS352" s="182"/>
      <c r="LGT352" s="182"/>
      <c r="LGU352" s="182"/>
      <c r="LGV352" s="182"/>
      <c r="LGW352" s="182"/>
      <c r="LGX352" s="182"/>
      <c r="LGY352" s="182"/>
      <c r="LGZ352" s="182"/>
      <c r="LHA352" s="182"/>
      <c r="LHB352" s="182"/>
      <c r="LHC352" s="182"/>
      <c r="LHD352" s="182"/>
      <c r="LHE352" s="182"/>
      <c r="LHF352" s="182"/>
      <c r="LHG352" s="182"/>
      <c r="LHH352" s="182"/>
      <c r="LHI352" s="182"/>
      <c r="LHJ352" s="182"/>
      <c r="LHK352" s="182"/>
      <c r="LHL352" s="182"/>
      <c r="LHM352" s="182"/>
      <c r="LHN352" s="182"/>
      <c r="LHO352" s="182"/>
      <c r="LHP352" s="182"/>
      <c r="LHQ352" s="182"/>
      <c r="LHR352" s="182"/>
      <c r="LHS352" s="182"/>
      <c r="LHT352" s="182"/>
      <c r="LHU352" s="182"/>
      <c r="LHV352" s="182"/>
      <c r="LHW352" s="182"/>
      <c r="LHX352" s="182"/>
      <c r="LHY352" s="182"/>
      <c r="LHZ352" s="182"/>
      <c r="LIA352" s="182"/>
      <c r="LIB352" s="182"/>
      <c r="LIC352" s="182"/>
      <c r="LID352" s="182"/>
      <c r="LIE352" s="182"/>
      <c r="LIF352" s="182"/>
      <c r="LIG352" s="182"/>
      <c r="LIH352" s="182"/>
      <c r="LII352" s="182"/>
      <c r="LIJ352" s="182"/>
      <c r="LIK352" s="182"/>
      <c r="LIL352" s="182"/>
      <c r="LIM352" s="182"/>
      <c r="LIN352" s="182"/>
      <c r="LIO352" s="182"/>
      <c r="LIP352" s="182"/>
      <c r="LIQ352" s="182"/>
      <c r="LIR352" s="182"/>
      <c r="LIS352" s="182"/>
      <c r="LIT352" s="182"/>
      <c r="LIU352" s="182"/>
      <c r="LIV352" s="182"/>
      <c r="LIW352" s="182"/>
      <c r="LIX352" s="182"/>
      <c r="LIY352" s="182"/>
      <c r="LIZ352" s="182"/>
      <c r="LJA352" s="182"/>
      <c r="LJB352" s="182"/>
      <c r="LJC352" s="182"/>
      <c r="LJD352" s="182"/>
      <c r="LJE352" s="182"/>
      <c r="LJF352" s="182"/>
      <c r="LJG352" s="182"/>
      <c r="LJH352" s="182"/>
      <c r="LJI352" s="182"/>
      <c r="LJJ352" s="182"/>
      <c r="LJK352" s="182"/>
      <c r="LJL352" s="182"/>
      <c r="LJM352" s="182"/>
      <c r="LJN352" s="182"/>
      <c r="LJO352" s="182"/>
      <c r="LJP352" s="182"/>
      <c r="LJQ352" s="182"/>
      <c r="LJR352" s="182"/>
      <c r="LJS352" s="182"/>
      <c r="LJT352" s="182"/>
      <c r="LJU352" s="182"/>
      <c r="LJV352" s="182"/>
      <c r="LJW352" s="182"/>
      <c r="LJX352" s="182"/>
      <c r="LJY352" s="182"/>
      <c r="LJZ352" s="182"/>
      <c r="LKA352" s="182"/>
      <c r="LKB352" s="182"/>
      <c r="LKC352" s="182"/>
      <c r="LKD352" s="182"/>
      <c r="LKE352" s="182"/>
      <c r="LKF352" s="182"/>
      <c r="LKG352" s="182"/>
      <c r="LKH352" s="182"/>
      <c r="LKI352" s="182"/>
      <c r="LKJ352" s="182"/>
      <c r="LKK352" s="182"/>
      <c r="LKL352" s="182"/>
      <c r="LKM352" s="182"/>
      <c r="LKN352" s="182"/>
      <c r="LKO352" s="182"/>
      <c r="LKP352" s="182"/>
      <c r="LKQ352" s="182"/>
      <c r="LKR352" s="182"/>
      <c r="LKS352" s="182"/>
      <c r="LKT352" s="182"/>
      <c r="LKU352" s="182"/>
      <c r="LKV352" s="182"/>
      <c r="LKW352" s="182"/>
      <c r="LKX352" s="182"/>
      <c r="LKY352" s="182"/>
      <c r="LKZ352" s="182"/>
      <c r="LLA352" s="182"/>
      <c r="LLB352" s="182"/>
      <c r="LLC352" s="182"/>
      <c r="LLD352" s="182"/>
      <c r="LLE352" s="182"/>
      <c r="LLF352" s="182"/>
      <c r="LLG352" s="182"/>
      <c r="LLH352" s="182"/>
      <c r="LLI352" s="182"/>
      <c r="LLJ352" s="182"/>
      <c r="LLK352" s="182"/>
      <c r="LLL352" s="182"/>
      <c r="LLM352" s="182"/>
      <c r="LLN352" s="182"/>
      <c r="LLO352" s="182"/>
      <c r="LLP352" s="182"/>
      <c r="LLQ352" s="182"/>
      <c r="LLR352" s="182"/>
      <c r="LLS352" s="182"/>
      <c r="LLT352" s="182"/>
      <c r="LLU352" s="182"/>
      <c r="LLV352" s="182"/>
      <c r="LLW352" s="182"/>
      <c r="LLX352" s="182"/>
      <c r="LLY352" s="182"/>
      <c r="LLZ352" s="182"/>
      <c r="LMA352" s="182"/>
      <c r="LMB352" s="182"/>
      <c r="LMC352" s="182"/>
      <c r="LMD352" s="182"/>
      <c r="LME352" s="182"/>
      <c r="LMF352" s="182"/>
      <c r="LMG352" s="182"/>
      <c r="LMH352" s="182"/>
      <c r="LMI352" s="182"/>
      <c r="LMJ352" s="182"/>
      <c r="LMK352" s="182"/>
      <c r="LML352" s="182"/>
      <c r="LMM352" s="182"/>
      <c r="LMN352" s="182"/>
      <c r="LMO352" s="182"/>
      <c r="LMP352" s="182"/>
      <c r="LMQ352" s="182"/>
      <c r="LMR352" s="182"/>
      <c r="LMS352" s="182"/>
      <c r="LMT352" s="182"/>
      <c r="LMU352" s="182"/>
      <c r="LMV352" s="182"/>
      <c r="LMW352" s="182"/>
      <c r="LMX352" s="182"/>
      <c r="LMY352" s="182"/>
      <c r="LMZ352" s="182"/>
      <c r="LNA352" s="182"/>
      <c r="LNB352" s="182"/>
      <c r="LNC352" s="182"/>
      <c r="LND352" s="182"/>
      <c r="LNE352" s="182"/>
      <c r="LNF352" s="182"/>
      <c r="LNG352" s="182"/>
      <c r="LNH352" s="182"/>
      <c r="LNI352" s="182"/>
      <c r="LNJ352" s="182"/>
      <c r="LNK352" s="182"/>
      <c r="LNL352" s="182"/>
      <c r="LNM352" s="182"/>
      <c r="LNN352" s="182"/>
      <c r="LNO352" s="182"/>
      <c r="LNP352" s="182"/>
      <c r="LNQ352" s="182"/>
      <c r="LNR352" s="182"/>
      <c r="LNS352" s="182"/>
      <c r="LNT352" s="182"/>
      <c r="LNU352" s="182"/>
      <c r="LNV352" s="182"/>
      <c r="LNW352" s="182"/>
      <c r="LNX352" s="182"/>
      <c r="LNY352" s="182"/>
      <c r="LNZ352" s="182"/>
      <c r="LOA352" s="182"/>
      <c r="LOB352" s="182"/>
      <c r="LOC352" s="182"/>
      <c r="LOD352" s="182"/>
      <c r="LOE352" s="182"/>
      <c r="LOF352" s="182"/>
      <c r="LOG352" s="182"/>
      <c r="LOH352" s="182"/>
      <c r="LOI352" s="182"/>
      <c r="LOJ352" s="182"/>
      <c r="LOK352" s="182"/>
      <c r="LOL352" s="182"/>
      <c r="LOM352" s="182"/>
      <c r="LON352" s="182"/>
      <c r="LOO352" s="182"/>
      <c r="LOP352" s="182"/>
      <c r="LOQ352" s="182"/>
      <c r="LOR352" s="182"/>
      <c r="LOS352" s="182"/>
      <c r="LOT352" s="182"/>
      <c r="LOU352" s="182"/>
      <c r="LOV352" s="182"/>
      <c r="LOW352" s="182"/>
      <c r="LOX352" s="182"/>
      <c r="LOY352" s="182"/>
      <c r="LOZ352" s="182"/>
      <c r="LPA352" s="182"/>
      <c r="LPB352" s="182"/>
      <c r="LPC352" s="182"/>
      <c r="LPD352" s="182"/>
      <c r="LPE352" s="182"/>
      <c r="LPF352" s="182"/>
      <c r="LPG352" s="182"/>
      <c r="LPH352" s="182"/>
      <c r="LPI352" s="182"/>
      <c r="LPJ352" s="182"/>
      <c r="LPK352" s="182"/>
      <c r="LPL352" s="182"/>
      <c r="LPM352" s="182"/>
      <c r="LPN352" s="182"/>
      <c r="LPO352" s="182"/>
      <c r="LPP352" s="182"/>
      <c r="LPQ352" s="182"/>
      <c r="LPR352" s="182"/>
      <c r="LPS352" s="182"/>
      <c r="LPT352" s="182"/>
      <c r="LPU352" s="182"/>
      <c r="LPV352" s="182"/>
      <c r="LPW352" s="182"/>
      <c r="LPX352" s="182"/>
      <c r="LPY352" s="182"/>
      <c r="LPZ352" s="182"/>
      <c r="LQA352" s="182"/>
      <c r="LQB352" s="182"/>
      <c r="LQC352" s="182"/>
      <c r="LQD352" s="182"/>
      <c r="LQE352" s="182"/>
      <c r="LQF352" s="182"/>
      <c r="LQG352" s="182"/>
      <c r="LQH352" s="182"/>
      <c r="LQI352" s="182"/>
      <c r="LQJ352" s="182"/>
      <c r="LQK352" s="182"/>
      <c r="LQL352" s="182"/>
      <c r="LQM352" s="182"/>
      <c r="LQN352" s="182"/>
      <c r="LQO352" s="182"/>
      <c r="LQP352" s="182"/>
      <c r="LQQ352" s="182"/>
      <c r="LQR352" s="182"/>
      <c r="LQS352" s="182"/>
      <c r="LQT352" s="182"/>
      <c r="LQU352" s="182"/>
      <c r="LQV352" s="182"/>
      <c r="LQW352" s="182"/>
      <c r="LQX352" s="182"/>
      <c r="LQY352" s="182"/>
      <c r="LQZ352" s="182"/>
      <c r="LRA352" s="182"/>
      <c r="LRB352" s="182"/>
      <c r="LRC352" s="182"/>
      <c r="LRD352" s="182"/>
      <c r="LRE352" s="182"/>
      <c r="LRF352" s="182"/>
      <c r="LRG352" s="182"/>
      <c r="LRH352" s="182"/>
      <c r="LRI352" s="182"/>
      <c r="LRJ352" s="182"/>
      <c r="LRK352" s="182"/>
      <c r="LRL352" s="182"/>
      <c r="LRM352" s="182"/>
      <c r="LRN352" s="182"/>
      <c r="LRO352" s="182"/>
      <c r="LRP352" s="182"/>
      <c r="LRQ352" s="182"/>
      <c r="LRR352" s="182"/>
      <c r="LRS352" s="182"/>
      <c r="LRT352" s="182"/>
      <c r="LRU352" s="182"/>
      <c r="LRV352" s="182"/>
      <c r="LRW352" s="182"/>
      <c r="LRX352" s="182"/>
      <c r="LRY352" s="182"/>
      <c r="LRZ352" s="182"/>
      <c r="LSA352" s="182"/>
      <c r="LSB352" s="182"/>
      <c r="LSC352" s="182"/>
      <c r="LSD352" s="182"/>
      <c r="LSE352" s="182"/>
      <c r="LSF352" s="182"/>
      <c r="LSG352" s="182"/>
      <c r="LSH352" s="182"/>
      <c r="LSI352" s="182"/>
      <c r="LSJ352" s="182"/>
      <c r="LSK352" s="182"/>
      <c r="LSL352" s="182"/>
      <c r="LSM352" s="182"/>
      <c r="LSN352" s="182"/>
      <c r="LSO352" s="182"/>
      <c r="LSP352" s="182"/>
      <c r="LSQ352" s="182"/>
      <c r="LSR352" s="182"/>
      <c r="LSS352" s="182"/>
      <c r="LST352" s="182"/>
      <c r="LSU352" s="182"/>
      <c r="LSV352" s="182"/>
      <c r="LSW352" s="182"/>
      <c r="LSX352" s="182"/>
      <c r="LSY352" s="182"/>
      <c r="LSZ352" s="182"/>
      <c r="LTA352" s="182"/>
      <c r="LTB352" s="182"/>
      <c r="LTC352" s="182"/>
      <c r="LTD352" s="182"/>
      <c r="LTE352" s="182"/>
      <c r="LTF352" s="182"/>
      <c r="LTG352" s="182"/>
      <c r="LTH352" s="182"/>
      <c r="LTI352" s="182"/>
      <c r="LTJ352" s="182"/>
      <c r="LTK352" s="182"/>
      <c r="LTL352" s="182"/>
      <c r="LTM352" s="182"/>
      <c r="LTN352" s="182"/>
      <c r="LTO352" s="182"/>
      <c r="LTP352" s="182"/>
      <c r="LTQ352" s="182"/>
      <c r="LTR352" s="182"/>
      <c r="LTS352" s="182"/>
      <c r="LTT352" s="182"/>
      <c r="LTU352" s="182"/>
      <c r="LTV352" s="182"/>
      <c r="LTW352" s="182"/>
      <c r="LTX352" s="182"/>
      <c r="LTY352" s="182"/>
      <c r="LTZ352" s="182"/>
      <c r="LUA352" s="182"/>
      <c r="LUB352" s="182"/>
      <c r="LUC352" s="182"/>
      <c r="LUD352" s="182"/>
      <c r="LUE352" s="182"/>
      <c r="LUF352" s="182"/>
      <c r="LUG352" s="182"/>
      <c r="LUH352" s="182"/>
      <c r="LUI352" s="182"/>
      <c r="LUJ352" s="182"/>
      <c r="LUK352" s="182"/>
      <c r="LUL352" s="182"/>
      <c r="LUM352" s="182"/>
      <c r="LUN352" s="182"/>
      <c r="LUO352" s="182"/>
      <c r="LUP352" s="182"/>
      <c r="LUQ352" s="182"/>
      <c r="LUR352" s="182"/>
      <c r="LUS352" s="182"/>
      <c r="LUT352" s="182"/>
      <c r="LUU352" s="182"/>
      <c r="LUV352" s="182"/>
      <c r="LUW352" s="182"/>
      <c r="LUX352" s="182"/>
      <c r="LUY352" s="182"/>
      <c r="LUZ352" s="182"/>
      <c r="LVA352" s="182"/>
      <c r="LVB352" s="182"/>
      <c r="LVC352" s="182"/>
      <c r="LVD352" s="182"/>
      <c r="LVE352" s="182"/>
      <c r="LVF352" s="182"/>
      <c r="LVG352" s="182"/>
      <c r="LVH352" s="182"/>
      <c r="LVI352" s="182"/>
      <c r="LVJ352" s="182"/>
      <c r="LVK352" s="182"/>
      <c r="LVL352" s="182"/>
      <c r="LVM352" s="182"/>
      <c r="LVN352" s="182"/>
      <c r="LVO352" s="182"/>
      <c r="LVP352" s="182"/>
      <c r="LVQ352" s="182"/>
      <c r="LVR352" s="182"/>
      <c r="LVS352" s="182"/>
      <c r="LVT352" s="182"/>
      <c r="LVU352" s="182"/>
      <c r="LVV352" s="182"/>
      <c r="LVW352" s="182"/>
      <c r="LVX352" s="182"/>
      <c r="LVY352" s="182"/>
      <c r="LVZ352" s="182"/>
      <c r="LWA352" s="182"/>
      <c r="LWB352" s="182"/>
      <c r="LWC352" s="182"/>
      <c r="LWD352" s="182"/>
      <c r="LWE352" s="182"/>
      <c r="LWF352" s="182"/>
      <c r="LWG352" s="182"/>
      <c r="LWH352" s="182"/>
      <c r="LWI352" s="182"/>
      <c r="LWJ352" s="182"/>
      <c r="LWK352" s="182"/>
      <c r="LWL352" s="182"/>
      <c r="LWM352" s="182"/>
      <c r="LWN352" s="182"/>
      <c r="LWO352" s="182"/>
      <c r="LWP352" s="182"/>
      <c r="LWQ352" s="182"/>
      <c r="LWR352" s="182"/>
      <c r="LWS352" s="182"/>
      <c r="LWT352" s="182"/>
      <c r="LWU352" s="182"/>
      <c r="LWV352" s="182"/>
      <c r="LWW352" s="182"/>
      <c r="LWX352" s="182"/>
      <c r="LWY352" s="182"/>
      <c r="LWZ352" s="182"/>
      <c r="LXA352" s="182"/>
      <c r="LXB352" s="182"/>
      <c r="LXC352" s="182"/>
      <c r="LXD352" s="182"/>
      <c r="LXE352" s="182"/>
      <c r="LXF352" s="182"/>
      <c r="LXG352" s="182"/>
      <c r="LXH352" s="182"/>
      <c r="LXI352" s="182"/>
      <c r="LXJ352" s="182"/>
      <c r="LXK352" s="182"/>
      <c r="LXL352" s="182"/>
      <c r="LXM352" s="182"/>
      <c r="LXN352" s="182"/>
      <c r="LXO352" s="182"/>
      <c r="LXP352" s="182"/>
      <c r="LXQ352" s="182"/>
      <c r="LXR352" s="182"/>
      <c r="LXS352" s="182"/>
      <c r="LXT352" s="182"/>
      <c r="LXU352" s="182"/>
      <c r="LXV352" s="182"/>
      <c r="LXW352" s="182"/>
      <c r="LXX352" s="182"/>
      <c r="LXY352" s="182"/>
      <c r="LXZ352" s="182"/>
      <c r="LYA352" s="182"/>
      <c r="LYB352" s="182"/>
      <c r="LYC352" s="182"/>
      <c r="LYD352" s="182"/>
      <c r="LYE352" s="182"/>
      <c r="LYF352" s="182"/>
      <c r="LYG352" s="182"/>
      <c r="LYH352" s="182"/>
      <c r="LYI352" s="182"/>
      <c r="LYJ352" s="182"/>
      <c r="LYK352" s="182"/>
      <c r="LYL352" s="182"/>
      <c r="LYM352" s="182"/>
      <c r="LYN352" s="182"/>
      <c r="LYO352" s="182"/>
      <c r="LYP352" s="182"/>
      <c r="LYQ352" s="182"/>
      <c r="LYR352" s="182"/>
      <c r="LYS352" s="182"/>
      <c r="LYT352" s="182"/>
      <c r="LYU352" s="182"/>
      <c r="LYV352" s="182"/>
      <c r="LYW352" s="182"/>
      <c r="LYX352" s="182"/>
      <c r="LYY352" s="182"/>
      <c r="LYZ352" s="182"/>
      <c r="LZA352" s="182"/>
      <c r="LZB352" s="182"/>
      <c r="LZC352" s="182"/>
      <c r="LZD352" s="182"/>
      <c r="LZE352" s="182"/>
      <c r="LZF352" s="182"/>
      <c r="LZG352" s="182"/>
      <c r="LZH352" s="182"/>
      <c r="LZI352" s="182"/>
      <c r="LZJ352" s="182"/>
      <c r="LZK352" s="182"/>
      <c r="LZL352" s="182"/>
      <c r="LZM352" s="182"/>
      <c r="LZN352" s="182"/>
      <c r="LZO352" s="182"/>
      <c r="LZP352" s="182"/>
      <c r="LZQ352" s="182"/>
      <c r="LZR352" s="182"/>
      <c r="LZS352" s="182"/>
      <c r="LZT352" s="182"/>
      <c r="LZU352" s="182"/>
      <c r="LZV352" s="182"/>
      <c r="LZW352" s="182"/>
      <c r="LZX352" s="182"/>
      <c r="LZY352" s="182"/>
      <c r="LZZ352" s="182"/>
      <c r="MAA352" s="182"/>
      <c r="MAB352" s="182"/>
      <c r="MAC352" s="182"/>
      <c r="MAD352" s="182"/>
      <c r="MAE352" s="182"/>
      <c r="MAF352" s="182"/>
      <c r="MAG352" s="182"/>
      <c r="MAH352" s="182"/>
      <c r="MAI352" s="182"/>
      <c r="MAJ352" s="182"/>
      <c r="MAK352" s="182"/>
      <c r="MAL352" s="182"/>
      <c r="MAM352" s="182"/>
      <c r="MAN352" s="182"/>
      <c r="MAO352" s="182"/>
      <c r="MAP352" s="182"/>
      <c r="MAQ352" s="182"/>
      <c r="MAR352" s="182"/>
      <c r="MAS352" s="182"/>
      <c r="MAT352" s="182"/>
      <c r="MAU352" s="182"/>
      <c r="MAV352" s="182"/>
      <c r="MAW352" s="182"/>
      <c r="MAX352" s="182"/>
      <c r="MAY352" s="182"/>
      <c r="MAZ352" s="182"/>
      <c r="MBA352" s="182"/>
      <c r="MBB352" s="182"/>
      <c r="MBC352" s="182"/>
      <c r="MBD352" s="182"/>
      <c r="MBE352" s="182"/>
      <c r="MBF352" s="182"/>
      <c r="MBG352" s="182"/>
      <c r="MBH352" s="182"/>
      <c r="MBI352" s="182"/>
      <c r="MBJ352" s="182"/>
      <c r="MBK352" s="182"/>
      <c r="MBL352" s="182"/>
      <c r="MBM352" s="182"/>
      <c r="MBN352" s="182"/>
      <c r="MBO352" s="182"/>
      <c r="MBP352" s="182"/>
      <c r="MBQ352" s="182"/>
      <c r="MBR352" s="182"/>
      <c r="MBS352" s="182"/>
      <c r="MBT352" s="182"/>
      <c r="MBU352" s="182"/>
      <c r="MBV352" s="182"/>
      <c r="MBW352" s="182"/>
      <c r="MBX352" s="182"/>
      <c r="MBY352" s="182"/>
      <c r="MBZ352" s="182"/>
      <c r="MCA352" s="182"/>
      <c r="MCB352" s="182"/>
      <c r="MCC352" s="182"/>
      <c r="MCD352" s="182"/>
      <c r="MCE352" s="182"/>
      <c r="MCF352" s="182"/>
      <c r="MCG352" s="182"/>
      <c r="MCH352" s="182"/>
      <c r="MCI352" s="182"/>
      <c r="MCJ352" s="182"/>
      <c r="MCK352" s="182"/>
      <c r="MCL352" s="182"/>
      <c r="MCM352" s="182"/>
      <c r="MCN352" s="182"/>
      <c r="MCO352" s="182"/>
      <c r="MCP352" s="182"/>
      <c r="MCQ352" s="182"/>
      <c r="MCR352" s="182"/>
      <c r="MCS352" s="182"/>
      <c r="MCT352" s="182"/>
      <c r="MCU352" s="182"/>
      <c r="MCV352" s="182"/>
      <c r="MCW352" s="182"/>
      <c r="MCX352" s="182"/>
      <c r="MCY352" s="182"/>
      <c r="MCZ352" s="182"/>
      <c r="MDA352" s="182"/>
      <c r="MDB352" s="182"/>
      <c r="MDC352" s="182"/>
      <c r="MDD352" s="182"/>
      <c r="MDE352" s="182"/>
      <c r="MDF352" s="182"/>
      <c r="MDG352" s="182"/>
      <c r="MDH352" s="182"/>
      <c r="MDI352" s="182"/>
      <c r="MDJ352" s="182"/>
      <c r="MDK352" s="182"/>
      <c r="MDL352" s="182"/>
      <c r="MDM352" s="182"/>
      <c r="MDN352" s="182"/>
      <c r="MDO352" s="182"/>
      <c r="MDP352" s="182"/>
      <c r="MDQ352" s="182"/>
      <c r="MDR352" s="182"/>
      <c r="MDS352" s="182"/>
      <c r="MDT352" s="182"/>
      <c r="MDU352" s="182"/>
      <c r="MDV352" s="182"/>
      <c r="MDW352" s="182"/>
      <c r="MDX352" s="182"/>
      <c r="MDY352" s="182"/>
      <c r="MDZ352" s="182"/>
      <c r="MEA352" s="182"/>
      <c r="MEB352" s="182"/>
      <c r="MEC352" s="182"/>
      <c r="MED352" s="182"/>
      <c r="MEE352" s="182"/>
      <c r="MEF352" s="182"/>
      <c r="MEG352" s="182"/>
      <c r="MEH352" s="182"/>
      <c r="MEI352" s="182"/>
      <c r="MEJ352" s="182"/>
      <c r="MEK352" s="182"/>
      <c r="MEL352" s="182"/>
      <c r="MEM352" s="182"/>
      <c r="MEN352" s="182"/>
      <c r="MEO352" s="182"/>
      <c r="MEP352" s="182"/>
      <c r="MEQ352" s="182"/>
      <c r="MER352" s="182"/>
      <c r="MES352" s="182"/>
      <c r="MET352" s="182"/>
      <c r="MEU352" s="182"/>
      <c r="MEV352" s="182"/>
      <c r="MEW352" s="182"/>
      <c r="MEX352" s="182"/>
      <c r="MEY352" s="182"/>
      <c r="MEZ352" s="182"/>
      <c r="MFA352" s="182"/>
      <c r="MFB352" s="182"/>
      <c r="MFC352" s="182"/>
      <c r="MFD352" s="182"/>
      <c r="MFE352" s="182"/>
      <c r="MFF352" s="182"/>
      <c r="MFG352" s="182"/>
      <c r="MFH352" s="182"/>
      <c r="MFI352" s="182"/>
      <c r="MFJ352" s="182"/>
      <c r="MFK352" s="182"/>
      <c r="MFL352" s="182"/>
      <c r="MFM352" s="182"/>
      <c r="MFN352" s="182"/>
      <c r="MFO352" s="182"/>
      <c r="MFP352" s="182"/>
      <c r="MFQ352" s="182"/>
      <c r="MFR352" s="182"/>
      <c r="MFS352" s="182"/>
      <c r="MFT352" s="182"/>
      <c r="MFU352" s="182"/>
      <c r="MFV352" s="182"/>
      <c r="MFW352" s="182"/>
      <c r="MFX352" s="182"/>
      <c r="MFY352" s="182"/>
      <c r="MFZ352" s="182"/>
      <c r="MGA352" s="182"/>
      <c r="MGB352" s="182"/>
      <c r="MGC352" s="182"/>
      <c r="MGD352" s="182"/>
      <c r="MGE352" s="182"/>
      <c r="MGF352" s="182"/>
      <c r="MGG352" s="182"/>
      <c r="MGH352" s="182"/>
      <c r="MGI352" s="182"/>
      <c r="MGJ352" s="182"/>
      <c r="MGK352" s="182"/>
      <c r="MGL352" s="182"/>
      <c r="MGM352" s="182"/>
      <c r="MGN352" s="182"/>
      <c r="MGO352" s="182"/>
      <c r="MGP352" s="182"/>
      <c r="MGQ352" s="182"/>
      <c r="MGR352" s="182"/>
      <c r="MGS352" s="182"/>
      <c r="MGT352" s="182"/>
      <c r="MGU352" s="182"/>
      <c r="MGV352" s="182"/>
      <c r="MGW352" s="182"/>
      <c r="MGX352" s="182"/>
      <c r="MGY352" s="182"/>
      <c r="MGZ352" s="182"/>
      <c r="MHA352" s="182"/>
      <c r="MHB352" s="182"/>
      <c r="MHC352" s="182"/>
      <c r="MHD352" s="182"/>
      <c r="MHE352" s="182"/>
      <c r="MHF352" s="182"/>
      <c r="MHG352" s="182"/>
      <c r="MHH352" s="182"/>
      <c r="MHI352" s="182"/>
      <c r="MHJ352" s="182"/>
      <c r="MHK352" s="182"/>
      <c r="MHL352" s="182"/>
      <c r="MHM352" s="182"/>
      <c r="MHN352" s="182"/>
      <c r="MHO352" s="182"/>
      <c r="MHP352" s="182"/>
      <c r="MHQ352" s="182"/>
      <c r="MHR352" s="182"/>
      <c r="MHS352" s="182"/>
      <c r="MHT352" s="182"/>
      <c r="MHU352" s="182"/>
      <c r="MHV352" s="182"/>
      <c r="MHW352" s="182"/>
      <c r="MHX352" s="182"/>
      <c r="MHY352" s="182"/>
      <c r="MHZ352" s="182"/>
      <c r="MIA352" s="182"/>
      <c r="MIB352" s="182"/>
      <c r="MIC352" s="182"/>
      <c r="MID352" s="182"/>
      <c r="MIE352" s="182"/>
      <c r="MIF352" s="182"/>
      <c r="MIG352" s="182"/>
      <c r="MIH352" s="182"/>
      <c r="MII352" s="182"/>
      <c r="MIJ352" s="182"/>
      <c r="MIK352" s="182"/>
      <c r="MIL352" s="182"/>
      <c r="MIM352" s="182"/>
      <c r="MIN352" s="182"/>
      <c r="MIO352" s="182"/>
      <c r="MIP352" s="182"/>
      <c r="MIQ352" s="182"/>
      <c r="MIR352" s="182"/>
      <c r="MIS352" s="182"/>
      <c r="MIT352" s="182"/>
      <c r="MIU352" s="182"/>
      <c r="MIV352" s="182"/>
      <c r="MIW352" s="182"/>
      <c r="MIX352" s="182"/>
      <c r="MIY352" s="182"/>
      <c r="MIZ352" s="182"/>
      <c r="MJA352" s="182"/>
      <c r="MJB352" s="182"/>
      <c r="MJC352" s="182"/>
      <c r="MJD352" s="182"/>
      <c r="MJE352" s="182"/>
      <c r="MJF352" s="182"/>
      <c r="MJG352" s="182"/>
      <c r="MJH352" s="182"/>
      <c r="MJI352" s="182"/>
      <c r="MJJ352" s="182"/>
      <c r="MJK352" s="182"/>
      <c r="MJL352" s="182"/>
      <c r="MJM352" s="182"/>
      <c r="MJN352" s="182"/>
      <c r="MJO352" s="182"/>
      <c r="MJP352" s="182"/>
      <c r="MJQ352" s="182"/>
      <c r="MJR352" s="182"/>
      <c r="MJS352" s="182"/>
      <c r="MJT352" s="182"/>
      <c r="MJU352" s="182"/>
      <c r="MJV352" s="182"/>
      <c r="MJW352" s="182"/>
      <c r="MJX352" s="182"/>
      <c r="MJY352" s="182"/>
      <c r="MJZ352" s="182"/>
      <c r="MKA352" s="182"/>
      <c r="MKB352" s="182"/>
      <c r="MKC352" s="182"/>
      <c r="MKD352" s="182"/>
      <c r="MKE352" s="182"/>
      <c r="MKF352" s="182"/>
      <c r="MKG352" s="182"/>
      <c r="MKH352" s="182"/>
      <c r="MKI352" s="182"/>
      <c r="MKJ352" s="182"/>
      <c r="MKK352" s="182"/>
      <c r="MKL352" s="182"/>
      <c r="MKM352" s="182"/>
      <c r="MKN352" s="182"/>
      <c r="MKO352" s="182"/>
      <c r="MKP352" s="182"/>
      <c r="MKQ352" s="182"/>
      <c r="MKR352" s="182"/>
      <c r="MKS352" s="182"/>
      <c r="MKT352" s="182"/>
      <c r="MKU352" s="182"/>
      <c r="MKV352" s="182"/>
      <c r="MKW352" s="182"/>
      <c r="MKX352" s="182"/>
      <c r="MKY352" s="182"/>
      <c r="MKZ352" s="182"/>
      <c r="MLA352" s="182"/>
      <c r="MLB352" s="182"/>
      <c r="MLC352" s="182"/>
      <c r="MLD352" s="182"/>
      <c r="MLE352" s="182"/>
      <c r="MLF352" s="182"/>
      <c r="MLG352" s="182"/>
      <c r="MLH352" s="182"/>
      <c r="MLI352" s="182"/>
      <c r="MLJ352" s="182"/>
      <c r="MLK352" s="182"/>
      <c r="MLL352" s="182"/>
      <c r="MLM352" s="182"/>
      <c r="MLN352" s="182"/>
      <c r="MLO352" s="182"/>
      <c r="MLP352" s="182"/>
      <c r="MLQ352" s="182"/>
      <c r="MLR352" s="182"/>
      <c r="MLS352" s="182"/>
      <c r="MLT352" s="182"/>
      <c r="MLU352" s="182"/>
      <c r="MLV352" s="182"/>
      <c r="MLW352" s="182"/>
      <c r="MLX352" s="182"/>
      <c r="MLY352" s="182"/>
      <c r="MLZ352" s="182"/>
      <c r="MMA352" s="182"/>
      <c r="MMB352" s="182"/>
      <c r="MMC352" s="182"/>
      <c r="MMD352" s="182"/>
      <c r="MME352" s="182"/>
      <c r="MMF352" s="182"/>
      <c r="MMG352" s="182"/>
      <c r="MMH352" s="182"/>
      <c r="MMI352" s="182"/>
      <c r="MMJ352" s="182"/>
      <c r="MMK352" s="182"/>
      <c r="MML352" s="182"/>
      <c r="MMM352" s="182"/>
      <c r="MMN352" s="182"/>
      <c r="MMO352" s="182"/>
      <c r="MMP352" s="182"/>
      <c r="MMQ352" s="182"/>
      <c r="MMR352" s="182"/>
      <c r="MMS352" s="182"/>
      <c r="MMT352" s="182"/>
      <c r="MMU352" s="182"/>
      <c r="MMV352" s="182"/>
      <c r="MMW352" s="182"/>
      <c r="MMX352" s="182"/>
      <c r="MMY352" s="182"/>
      <c r="MMZ352" s="182"/>
      <c r="MNA352" s="182"/>
      <c r="MNB352" s="182"/>
      <c r="MNC352" s="182"/>
      <c r="MND352" s="182"/>
      <c r="MNE352" s="182"/>
      <c r="MNF352" s="182"/>
      <c r="MNG352" s="182"/>
      <c r="MNH352" s="182"/>
      <c r="MNI352" s="182"/>
      <c r="MNJ352" s="182"/>
      <c r="MNK352" s="182"/>
      <c r="MNL352" s="182"/>
      <c r="MNM352" s="182"/>
      <c r="MNN352" s="182"/>
      <c r="MNO352" s="182"/>
      <c r="MNP352" s="182"/>
      <c r="MNQ352" s="182"/>
      <c r="MNR352" s="182"/>
      <c r="MNS352" s="182"/>
      <c r="MNT352" s="182"/>
      <c r="MNU352" s="182"/>
      <c r="MNV352" s="182"/>
      <c r="MNW352" s="182"/>
      <c r="MNX352" s="182"/>
      <c r="MNY352" s="182"/>
      <c r="MNZ352" s="182"/>
      <c r="MOA352" s="182"/>
      <c r="MOB352" s="182"/>
      <c r="MOC352" s="182"/>
      <c r="MOD352" s="182"/>
      <c r="MOE352" s="182"/>
      <c r="MOF352" s="182"/>
      <c r="MOG352" s="182"/>
      <c r="MOH352" s="182"/>
      <c r="MOI352" s="182"/>
      <c r="MOJ352" s="182"/>
      <c r="MOK352" s="182"/>
      <c r="MOL352" s="182"/>
      <c r="MOM352" s="182"/>
      <c r="MON352" s="182"/>
      <c r="MOO352" s="182"/>
      <c r="MOP352" s="182"/>
      <c r="MOQ352" s="182"/>
      <c r="MOR352" s="182"/>
      <c r="MOS352" s="182"/>
      <c r="MOT352" s="182"/>
      <c r="MOU352" s="182"/>
      <c r="MOV352" s="182"/>
      <c r="MOW352" s="182"/>
      <c r="MOX352" s="182"/>
      <c r="MOY352" s="182"/>
      <c r="MOZ352" s="182"/>
      <c r="MPA352" s="182"/>
      <c r="MPB352" s="182"/>
      <c r="MPC352" s="182"/>
      <c r="MPD352" s="182"/>
      <c r="MPE352" s="182"/>
      <c r="MPF352" s="182"/>
      <c r="MPG352" s="182"/>
      <c r="MPH352" s="182"/>
      <c r="MPI352" s="182"/>
      <c r="MPJ352" s="182"/>
      <c r="MPK352" s="182"/>
      <c r="MPL352" s="182"/>
      <c r="MPM352" s="182"/>
      <c r="MPN352" s="182"/>
      <c r="MPO352" s="182"/>
      <c r="MPP352" s="182"/>
      <c r="MPQ352" s="182"/>
      <c r="MPR352" s="182"/>
      <c r="MPS352" s="182"/>
      <c r="MPT352" s="182"/>
      <c r="MPU352" s="182"/>
      <c r="MPV352" s="182"/>
      <c r="MPW352" s="182"/>
      <c r="MPX352" s="182"/>
      <c r="MPY352" s="182"/>
      <c r="MPZ352" s="182"/>
      <c r="MQA352" s="182"/>
      <c r="MQB352" s="182"/>
      <c r="MQC352" s="182"/>
      <c r="MQD352" s="182"/>
      <c r="MQE352" s="182"/>
      <c r="MQF352" s="182"/>
      <c r="MQG352" s="182"/>
      <c r="MQH352" s="182"/>
      <c r="MQI352" s="182"/>
      <c r="MQJ352" s="182"/>
      <c r="MQK352" s="182"/>
      <c r="MQL352" s="182"/>
      <c r="MQM352" s="182"/>
      <c r="MQN352" s="182"/>
      <c r="MQO352" s="182"/>
      <c r="MQP352" s="182"/>
      <c r="MQQ352" s="182"/>
      <c r="MQR352" s="182"/>
      <c r="MQS352" s="182"/>
      <c r="MQT352" s="182"/>
      <c r="MQU352" s="182"/>
      <c r="MQV352" s="182"/>
      <c r="MQW352" s="182"/>
      <c r="MQX352" s="182"/>
      <c r="MQY352" s="182"/>
      <c r="MQZ352" s="182"/>
      <c r="MRA352" s="182"/>
      <c r="MRB352" s="182"/>
      <c r="MRC352" s="182"/>
      <c r="MRD352" s="182"/>
      <c r="MRE352" s="182"/>
      <c r="MRF352" s="182"/>
      <c r="MRG352" s="182"/>
      <c r="MRH352" s="182"/>
      <c r="MRI352" s="182"/>
      <c r="MRJ352" s="182"/>
      <c r="MRK352" s="182"/>
      <c r="MRL352" s="182"/>
      <c r="MRM352" s="182"/>
      <c r="MRN352" s="182"/>
      <c r="MRO352" s="182"/>
      <c r="MRP352" s="182"/>
      <c r="MRQ352" s="182"/>
      <c r="MRR352" s="182"/>
      <c r="MRS352" s="182"/>
      <c r="MRT352" s="182"/>
      <c r="MRU352" s="182"/>
      <c r="MRV352" s="182"/>
      <c r="MRW352" s="182"/>
      <c r="MRX352" s="182"/>
      <c r="MRY352" s="182"/>
      <c r="MRZ352" s="182"/>
      <c r="MSA352" s="182"/>
      <c r="MSB352" s="182"/>
      <c r="MSC352" s="182"/>
      <c r="MSD352" s="182"/>
      <c r="MSE352" s="182"/>
      <c r="MSF352" s="182"/>
      <c r="MSG352" s="182"/>
      <c r="MSH352" s="182"/>
      <c r="MSI352" s="182"/>
      <c r="MSJ352" s="182"/>
      <c r="MSK352" s="182"/>
      <c r="MSL352" s="182"/>
      <c r="MSM352" s="182"/>
      <c r="MSN352" s="182"/>
      <c r="MSO352" s="182"/>
      <c r="MSP352" s="182"/>
      <c r="MSQ352" s="182"/>
      <c r="MSR352" s="182"/>
      <c r="MSS352" s="182"/>
      <c r="MST352" s="182"/>
      <c r="MSU352" s="182"/>
      <c r="MSV352" s="182"/>
      <c r="MSW352" s="182"/>
      <c r="MSX352" s="182"/>
      <c r="MSY352" s="182"/>
      <c r="MSZ352" s="182"/>
      <c r="MTA352" s="182"/>
      <c r="MTB352" s="182"/>
      <c r="MTC352" s="182"/>
      <c r="MTD352" s="182"/>
      <c r="MTE352" s="182"/>
      <c r="MTF352" s="182"/>
      <c r="MTG352" s="182"/>
      <c r="MTH352" s="182"/>
      <c r="MTI352" s="182"/>
      <c r="MTJ352" s="182"/>
      <c r="MTK352" s="182"/>
      <c r="MTL352" s="182"/>
      <c r="MTM352" s="182"/>
      <c r="MTN352" s="182"/>
      <c r="MTO352" s="182"/>
      <c r="MTP352" s="182"/>
      <c r="MTQ352" s="182"/>
      <c r="MTR352" s="182"/>
      <c r="MTS352" s="182"/>
      <c r="MTT352" s="182"/>
      <c r="MTU352" s="182"/>
      <c r="MTV352" s="182"/>
      <c r="MTW352" s="182"/>
      <c r="MTX352" s="182"/>
      <c r="MTY352" s="182"/>
      <c r="MTZ352" s="182"/>
      <c r="MUA352" s="182"/>
      <c r="MUB352" s="182"/>
      <c r="MUC352" s="182"/>
      <c r="MUD352" s="182"/>
      <c r="MUE352" s="182"/>
      <c r="MUF352" s="182"/>
      <c r="MUG352" s="182"/>
      <c r="MUH352" s="182"/>
      <c r="MUI352" s="182"/>
      <c r="MUJ352" s="182"/>
      <c r="MUK352" s="182"/>
      <c r="MUL352" s="182"/>
      <c r="MUM352" s="182"/>
      <c r="MUN352" s="182"/>
      <c r="MUO352" s="182"/>
      <c r="MUP352" s="182"/>
      <c r="MUQ352" s="182"/>
      <c r="MUR352" s="182"/>
      <c r="MUS352" s="182"/>
      <c r="MUT352" s="182"/>
      <c r="MUU352" s="182"/>
      <c r="MUV352" s="182"/>
      <c r="MUW352" s="182"/>
      <c r="MUX352" s="182"/>
      <c r="MUY352" s="182"/>
      <c r="MUZ352" s="182"/>
      <c r="MVA352" s="182"/>
      <c r="MVB352" s="182"/>
      <c r="MVC352" s="182"/>
      <c r="MVD352" s="182"/>
      <c r="MVE352" s="182"/>
      <c r="MVF352" s="182"/>
      <c r="MVG352" s="182"/>
      <c r="MVH352" s="182"/>
      <c r="MVI352" s="182"/>
      <c r="MVJ352" s="182"/>
      <c r="MVK352" s="182"/>
      <c r="MVL352" s="182"/>
      <c r="MVM352" s="182"/>
      <c r="MVN352" s="182"/>
      <c r="MVO352" s="182"/>
      <c r="MVP352" s="182"/>
      <c r="MVQ352" s="182"/>
      <c r="MVR352" s="182"/>
      <c r="MVS352" s="182"/>
      <c r="MVT352" s="182"/>
      <c r="MVU352" s="182"/>
      <c r="MVV352" s="182"/>
      <c r="MVW352" s="182"/>
      <c r="MVX352" s="182"/>
      <c r="MVY352" s="182"/>
      <c r="MVZ352" s="182"/>
      <c r="MWA352" s="182"/>
      <c r="MWB352" s="182"/>
      <c r="MWC352" s="182"/>
      <c r="MWD352" s="182"/>
      <c r="MWE352" s="182"/>
      <c r="MWF352" s="182"/>
      <c r="MWG352" s="182"/>
      <c r="MWH352" s="182"/>
      <c r="MWI352" s="182"/>
      <c r="MWJ352" s="182"/>
      <c r="MWK352" s="182"/>
      <c r="MWL352" s="182"/>
      <c r="MWM352" s="182"/>
      <c r="MWN352" s="182"/>
      <c r="MWO352" s="182"/>
      <c r="MWP352" s="182"/>
      <c r="MWQ352" s="182"/>
      <c r="MWR352" s="182"/>
      <c r="MWS352" s="182"/>
      <c r="MWT352" s="182"/>
      <c r="MWU352" s="182"/>
      <c r="MWV352" s="182"/>
      <c r="MWW352" s="182"/>
      <c r="MWX352" s="182"/>
      <c r="MWY352" s="182"/>
      <c r="MWZ352" s="182"/>
      <c r="MXA352" s="182"/>
      <c r="MXB352" s="182"/>
      <c r="MXC352" s="182"/>
      <c r="MXD352" s="182"/>
      <c r="MXE352" s="182"/>
      <c r="MXF352" s="182"/>
      <c r="MXG352" s="182"/>
      <c r="MXH352" s="182"/>
      <c r="MXI352" s="182"/>
      <c r="MXJ352" s="182"/>
      <c r="MXK352" s="182"/>
      <c r="MXL352" s="182"/>
      <c r="MXM352" s="182"/>
      <c r="MXN352" s="182"/>
      <c r="MXO352" s="182"/>
      <c r="MXP352" s="182"/>
      <c r="MXQ352" s="182"/>
      <c r="MXR352" s="182"/>
      <c r="MXS352" s="182"/>
      <c r="MXT352" s="182"/>
      <c r="MXU352" s="182"/>
      <c r="MXV352" s="182"/>
      <c r="MXW352" s="182"/>
      <c r="MXX352" s="182"/>
      <c r="MXY352" s="182"/>
      <c r="MXZ352" s="182"/>
      <c r="MYA352" s="182"/>
      <c r="MYB352" s="182"/>
      <c r="MYC352" s="182"/>
      <c r="MYD352" s="182"/>
      <c r="MYE352" s="182"/>
      <c r="MYF352" s="182"/>
      <c r="MYG352" s="182"/>
      <c r="MYH352" s="182"/>
      <c r="MYI352" s="182"/>
      <c r="MYJ352" s="182"/>
      <c r="MYK352" s="182"/>
      <c r="MYL352" s="182"/>
      <c r="MYM352" s="182"/>
      <c r="MYN352" s="182"/>
      <c r="MYO352" s="182"/>
      <c r="MYP352" s="182"/>
      <c r="MYQ352" s="182"/>
      <c r="MYR352" s="182"/>
      <c r="MYS352" s="182"/>
      <c r="MYT352" s="182"/>
      <c r="MYU352" s="182"/>
      <c r="MYV352" s="182"/>
      <c r="MYW352" s="182"/>
      <c r="MYX352" s="182"/>
      <c r="MYY352" s="182"/>
      <c r="MYZ352" s="182"/>
      <c r="MZA352" s="182"/>
      <c r="MZB352" s="182"/>
      <c r="MZC352" s="182"/>
      <c r="MZD352" s="182"/>
      <c r="MZE352" s="182"/>
      <c r="MZF352" s="182"/>
      <c r="MZG352" s="182"/>
      <c r="MZH352" s="182"/>
      <c r="MZI352" s="182"/>
      <c r="MZJ352" s="182"/>
      <c r="MZK352" s="182"/>
      <c r="MZL352" s="182"/>
      <c r="MZM352" s="182"/>
      <c r="MZN352" s="182"/>
      <c r="MZO352" s="182"/>
      <c r="MZP352" s="182"/>
      <c r="MZQ352" s="182"/>
      <c r="MZR352" s="182"/>
      <c r="MZS352" s="182"/>
      <c r="MZT352" s="182"/>
      <c r="MZU352" s="182"/>
      <c r="MZV352" s="182"/>
      <c r="MZW352" s="182"/>
      <c r="MZX352" s="182"/>
      <c r="MZY352" s="182"/>
      <c r="MZZ352" s="182"/>
      <c r="NAA352" s="182"/>
      <c r="NAB352" s="182"/>
      <c r="NAC352" s="182"/>
      <c r="NAD352" s="182"/>
      <c r="NAE352" s="182"/>
      <c r="NAF352" s="182"/>
      <c r="NAG352" s="182"/>
      <c r="NAH352" s="182"/>
      <c r="NAI352" s="182"/>
      <c r="NAJ352" s="182"/>
      <c r="NAK352" s="182"/>
      <c r="NAL352" s="182"/>
      <c r="NAM352" s="182"/>
      <c r="NAN352" s="182"/>
      <c r="NAO352" s="182"/>
      <c r="NAP352" s="182"/>
      <c r="NAQ352" s="182"/>
      <c r="NAR352" s="182"/>
      <c r="NAS352" s="182"/>
      <c r="NAT352" s="182"/>
      <c r="NAU352" s="182"/>
      <c r="NAV352" s="182"/>
      <c r="NAW352" s="182"/>
      <c r="NAX352" s="182"/>
      <c r="NAY352" s="182"/>
      <c r="NAZ352" s="182"/>
      <c r="NBA352" s="182"/>
      <c r="NBB352" s="182"/>
      <c r="NBC352" s="182"/>
      <c r="NBD352" s="182"/>
      <c r="NBE352" s="182"/>
      <c r="NBF352" s="182"/>
      <c r="NBG352" s="182"/>
      <c r="NBH352" s="182"/>
      <c r="NBI352" s="182"/>
      <c r="NBJ352" s="182"/>
      <c r="NBK352" s="182"/>
      <c r="NBL352" s="182"/>
      <c r="NBM352" s="182"/>
      <c r="NBN352" s="182"/>
      <c r="NBO352" s="182"/>
      <c r="NBP352" s="182"/>
      <c r="NBQ352" s="182"/>
      <c r="NBR352" s="182"/>
      <c r="NBS352" s="182"/>
      <c r="NBT352" s="182"/>
      <c r="NBU352" s="182"/>
      <c r="NBV352" s="182"/>
      <c r="NBW352" s="182"/>
      <c r="NBX352" s="182"/>
      <c r="NBY352" s="182"/>
      <c r="NBZ352" s="182"/>
      <c r="NCA352" s="182"/>
      <c r="NCB352" s="182"/>
      <c r="NCC352" s="182"/>
      <c r="NCD352" s="182"/>
      <c r="NCE352" s="182"/>
      <c r="NCF352" s="182"/>
      <c r="NCG352" s="182"/>
      <c r="NCH352" s="182"/>
      <c r="NCI352" s="182"/>
      <c r="NCJ352" s="182"/>
      <c r="NCK352" s="182"/>
      <c r="NCL352" s="182"/>
      <c r="NCM352" s="182"/>
      <c r="NCN352" s="182"/>
      <c r="NCO352" s="182"/>
      <c r="NCP352" s="182"/>
      <c r="NCQ352" s="182"/>
      <c r="NCR352" s="182"/>
      <c r="NCS352" s="182"/>
      <c r="NCT352" s="182"/>
      <c r="NCU352" s="182"/>
      <c r="NCV352" s="182"/>
      <c r="NCW352" s="182"/>
      <c r="NCX352" s="182"/>
      <c r="NCY352" s="182"/>
      <c r="NCZ352" s="182"/>
      <c r="NDA352" s="182"/>
      <c r="NDB352" s="182"/>
      <c r="NDC352" s="182"/>
      <c r="NDD352" s="182"/>
      <c r="NDE352" s="182"/>
      <c r="NDF352" s="182"/>
      <c r="NDG352" s="182"/>
      <c r="NDH352" s="182"/>
      <c r="NDI352" s="182"/>
      <c r="NDJ352" s="182"/>
      <c r="NDK352" s="182"/>
      <c r="NDL352" s="182"/>
      <c r="NDM352" s="182"/>
      <c r="NDN352" s="182"/>
      <c r="NDO352" s="182"/>
      <c r="NDP352" s="182"/>
      <c r="NDQ352" s="182"/>
      <c r="NDR352" s="182"/>
      <c r="NDS352" s="182"/>
      <c r="NDT352" s="182"/>
      <c r="NDU352" s="182"/>
      <c r="NDV352" s="182"/>
      <c r="NDW352" s="182"/>
      <c r="NDX352" s="182"/>
      <c r="NDY352" s="182"/>
      <c r="NDZ352" s="182"/>
      <c r="NEA352" s="182"/>
      <c r="NEB352" s="182"/>
      <c r="NEC352" s="182"/>
      <c r="NED352" s="182"/>
      <c r="NEE352" s="182"/>
      <c r="NEF352" s="182"/>
      <c r="NEG352" s="182"/>
      <c r="NEH352" s="182"/>
      <c r="NEI352" s="182"/>
      <c r="NEJ352" s="182"/>
      <c r="NEK352" s="182"/>
      <c r="NEL352" s="182"/>
      <c r="NEM352" s="182"/>
      <c r="NEN352" s="182"/>
      <c r="NEO352" s="182"/>
      <c r="NEP352" s="182"/>
      <c r="NEQ352" s="182"/>
      <c r="NER352" s="182"/>
      <c r="NES352" s="182"/>
      <c r="NET352" s="182"/>
      <c r="NEU352" s="182"/>
      <c r="NEV352" s="182"/>
      <c r="NEW352" s="182"/>
      <c r="NEX352" s="182"/>
      <c r="NEY352" s="182"/>
      <c r="NEZ352" s="182"/>
      <c r="NFA352" s="182"/>
      <c r="NFB352" s="182"/>
      <c r="NFC352" s="182"/>
      <c r="NFD352" s="182"/>
      <c r="NFE352" s="182"/>
      <c r="NFF352" s="182"/>
      <c r="NFG352" s="182"/>
      <c r="NFH352" s="182"/>
      <c r="NFI352" s="182"/>
      <c r="NFJ352" s="182"/>
      <c r="NFK352" s="182"/>
      <c r="NFL352" s="182"/>
      <c r="NFM352" s="182"/>
      <c r="NFN352" s="182"/>
      <c r="NFO352" s="182"/>
      <c r="NFP352" s="182"/>
      <c r="NFQ352" s="182"/>
      <c r="NFR352" s="182"/>
      <c r="NFS352" s="182"/>
      <c r="NFT352" s="182"/>
      <c r="NFU352" s="182"/>
      <c r="NFV352" s="182"/>
      <c r="NFW352" s="182"/>
      <c r="NFX352" s="182"/>
      <c r="NFY352" s="182"/>
      <c r="NFZ352" s="182"/>
      <c r="NGA352" s="182"/>
      <c r="NGB352" s="182"/>
      <c r="NGC352" s="182"/>
      <c r="NGD352" s="182"/>
      <c r="NGE352" s="182"/>
      <c r="NGF352" s="182"/>
      <c r="NGG352" s="182"/>
      <c r="NGH352" s="182"/>
      <c r="NGI352" s="182"/>
      <c r="NGJ352" s="182"/>
      <c r="NGK352" s="182"/>
      <c r="NGL352" s="182"/>
      <c r="NGM352" s="182"/>
      <c r="NGN352" s="182"/>
      <c r="NGO352" s="182"/>
      <c r="NGP352" s="182"/>
      <c r="NGQ352" s="182"/>
      <c r="NGR352" s="182"/>
      <c r="NGS352" s="182"/>
      <c r="NGT352" s="182"/>
      <c r="NGU352" s="182"/>
      <c r="NGV352" s="182"/>
      <c r="NGW352" s="182"/>
      <c r="NGX352" s="182"/>
      <c r="NGY352" s="182"/>
      <c r="NGZ352" s="182"/>
      <c r="NHA352" s="182"/>
      <c r="NHB352" s="182"/>
      <c r="NHC352" s="182"/>
      <c r="NHD352" s="182"/>
      <c r="NHE352" s="182"/>
      <c r="NHF352" s="182"/>
      <c r="NHG352" s="182"/>
      <c r="NHH352" s="182"/>
      <c r="NHI352" s="182"/>
      <c r="NHJ352" s="182"/>
      <c r="NHK352" s="182"/>
      <c r="NHL352" s="182"/>
      <c r="NHM352" s="182"/>
      <c r="NHN352" s="182"/>
      <c r="NHO352" s="182"/>
      <c r="NHP352" s="182"/>
      <c r="NHQ352" s="182"/>
      <c r="NHR352" s="182"/>
      <c r="NHS352" s="182"/>
      <c r="NHT352" s="182"/>
      <c r="NHU352" s="182"/>
      <c r="NHV352" s="182"/>
      <c r="NHW352" s="182"/>
      <c r="NHX352" s="182"/>
      <c r="NHY352" s="182"/>
      <c r="NHZ352" s="182"/>
      <c r="NIA352" s="182"/>
      <c r="NIB352" s="182"/>
      <c r="NIC352" s="182"/>
      <c r="NID352" s="182"/>
      <c r="NIE352" s="182"/>
      <c r="NIF352" s="182"/>
      <c r="NIG352" s="182"/>
      <c r="NIH352" s="182"/>
      <c r="NII352" s="182"/>
      <c r="NIJ352" s="182"/>
      <c r="NIK352" s="182"/>
      <c r="NIL352" s="182"/>
      <c r="NIM352" s="182"/>
      <c r="NIN352" s="182"/>
      <c r="NIO352" s="182"/>
      <c r="NIP352" s="182"/>
      <c r="NIQ352" s="182"/>
      <c r="NIR352" s="182"/>
      <c r="NIS352" s="182"/>
      <c r="NIT352" s="182"/>
      <c r="NIU352" s="182"/>
      <c r="NIV352" s="182"/>
      <c r="NIW352" s="182"/>
      <c r="NIX352" s="182"/>
      <c r="NIY352" s="182"/>
      <c r="NIZ352" s="182"/>
      <c r="NJA352" s="182"/>
      <c r="NJB352" s="182"/>
      <c r="NJC352" s="182"/>
      <c r="NJD352" s="182"/>
      <c r="NJE352" s="182"/>
      <c r="NJF352" s="182"/>
      <c r="NJG352" s="182"/>
      <c r="NJH352" s="182"/>
      <c r="NJI352" s="182"/>
      <c r="NJJ352" s="182"/>
      <c r="NJK352" s="182"/>
      <c r="NJL352" s="182"/>
      <c r="NJM352" s="182"/>
      <c r="NJN352" s="182"/>
      <c r="NJO352" s="182"/>
      <c r="NJP352" s="182"/>
      <c r="NJQ352" s="182"/>
      <c r="NJR352" s="182"/>
      <c r="NJS352" s="182"/>
      <c r="NJT352" s="182"/>
      <c r="NJU352" s="182"/>
      <c r="NJV352" s="182"/>
      <c r="NJW352" s="182"/>
      <c r="NJX352" s="182"/>
      <c r="NJY352" s="182"/>
      <c r="NJZ352" s="182"/>
      <c r="NKA352" s="182"/>
      <c r="NKB352" s="182"/>
      <c r="NKC352" s="182"/>
      <c r="NKD352" s="182"/>
      <c r="NKE352" s="182"/>
      <c r="NKF352" s="182"/>
      <c r="NKG352" s="182"/>
      <c r="NKH352" s="182"/>
      <c r="NKI352" s="182"/>
      <c r="NKJ352" s="182"/>
      <c r="NKK352" s="182"/>
      <c r="NKL352" s="182"/>
      <c r="NKM352" s="182"/>
      <c r="NKN352" s="182"/>
      <c r="NKO352" s="182"/>
      <c r="NKP352" s="182"/>
      <c r="NKQ352" s="182"/>
      <c r="NKR352" s="182"/>
      <c r="NKS352" s="182"/>
      <c r="NKT352" s="182"/>
      <c r="NKU352" s="182"/>
      <c r="NKV352" s="182"/>
      <c r="NKW352" s="182"/>
      <c r="NKX352" s="182"/>
      <c r="NKY352" s="182"/>
      <c r="NKZ352" s="182"/>
      <c r="NLA352" s="182"/>
      <c r="NLB352" s="182"/>
      <c r="NLC352" s="182"/>
      <c r="NLD352" s="182"/>
      <c r="NLE352" s="182"/>
      <c r="NLF352" s="182"/>
      <c r="NLG352" s="182"/>
      <c r="NLH352" s="182"/>
      <c r="NLI352" s="182"/>
      <c r="NLJ352" s="182"/>
      <c r="NLK352" s="182"/>
      <c r="NLL352" s="182"/>
      <c r="NLM352" s="182"/>
      <c r="NLN352" s="182"/>
      <c r="NLO352" s="182"/>
      <c r="NLP352" s="182"/>
      <c r="NLQ352" s="182"/>
      <c r="NLR352" s="182"/>
      <c r="NLS352" s="182"/>
      <c r="NLT352" s="182"/>
      <c r="NLU352" s="182"/>
      <c r="NLV352" s="182"/>
      <c r="NLW352" s="182"/>
      <c r="NLX352" s="182"/>
      <c r="NLY352" s="182"/>
      <c r="NLZ352" s="182"/>
      <c r="NMA352" s="182"/>
      <c r="NMB352" s="182"/>
      <c r="NMC352" s="182"/>
      <c r="NMD352" s="182"/>
      <c r="NME352" s="182"/>
      <c r="NMF352" s="182"/>
      <c r="NMG352" s="182"/>
      <c r="NMH352" s="182"/>
      <c r="NMI352" s="182"/>
      <c r="NMJ352" s="182"/>
      <c r="NMK352" s="182"/>
      <c r="NML352" s="182"/>
      <c r="NMM352" s="182"/>
      <c r="NMN352" s="182"/>
      <c r="NMO352" s="182"/>
      <c r="NMP352" s="182"/>
      <c r="NMQ352" s="182"/>
      <c r="NMR352" s="182"/>
      <c r="NMS352" s="182"/>
      <c r="NMT352" s="182"/>
      <c r="NMU352" s="182"/>
      <c r="NMV352" s="182"/>
      <c r="NMW352" s="182"/>
      <c r="NMX352" s="182"/>
      <c r="NMY352" s="182"/>
      <c r="NMZ352" s="182"/>
      <c r="NNA352" s="182"/>
      <c r="NNB352" s="182"/>
      <c r="NNC352" s="182"/>
      <c r="NND352" s="182"/>
      <c r="NNE352" s="182"/>
      <c r="NNF352" s="182"/>
      <c r="NNG352" s="182"/>
      <c r="NNH352" s="182"/>
      <c r="NNI352" s="182"/>
      <c r="NNJ352" s="182"/>
      <c r="NNK352" s="182"/>
      <c r="NNL352" s="182"/>
      <c r="NNM352" s="182"/>
      <c r="NNN352" s="182"/>
      <c r="NNO352" s="182"/>
      <c r="NNP352" s="182"/>
      <c r="NNQ352" s="182"/>
      <c r="NNR352" s="182"/>
      <c r="NNS352" s="182"/>
      <c r="NNT352" s="182"/>
      <c r="NNU352" s="182"/>
      <c r="NNV352" s="182"/>
      <c r="NNW352" s="182"/>
      <c r="NNX352" s="182"/>
      <c r="NNY352" s="182"/>
      <c r="NNZ352" s="182"/>
      <c r="NOA352" s="182"/>
      <c r="NOB352" s="182"/>
      <c r="NOC352" s="182"/>
      <c r="NOD352" s="182"/>
      <c r="NOE352" s="182"/>
      <c r="NOF352" s="182"/>
      <c r="NOG352" s="182"/>
      <c r="NOH352" s="182"/>
      <c r="NOI352" s="182"/>
      <c r="NOJ352" s="182"/>
      <c r="NOK352" s="182"/>
      <c r="NOL352" s="182"/>
      <c r="NOM352" s="182"/>
      <c r="NON352" s="182"/>
      <c r="NOO352" s="182"/>
      <c r="NOP352" s="182"/>
      <c r="NOQ352" s="182"/>
      <c r="NOR352" s="182"/>
      <c r="NOS352" s="182"/>
      <c r="NOT352" s="182"/>
      <c r="NOU352" s="182"/>
      <c r="NOV352" s="182"/>
      <c r="NOW352" s="182"/>
      <c r="NOX352" s="182"/>
      <c r="NOY352" s="182"/>
      <c r="NOZ352" s="182"/>
      <c r="NPA352" s="182"/>
      <c r="NPB352" s="182"/>
      <c r="NPC352" s="182"/>
      <c r="NPD352" s="182"/>
      <c r="NPE352" s="182"/>
      <c r="NPF352" s="182"/>
      <c r="NPG352" s="182"/>
      <c r="NPH352" s="182"/>
      <c r="NPI352" s="182"/>
      <c r="NPJ352" s="182"/>
      <c r="NPK352" s="182"/>
      <c r="NPL352" s="182"/>
      <c r="NPM352" s="182"/>
      <c r="NPN352" s="182"/>
      <c r="NPO352" s="182"/>
      <c r="NPP352" s="182"/>
      <c r="NPQ352" s="182"/>
      <c r="NPR352" s="182"/>
      <c r="NPS352" s="182"/>
      <c r="NPT352" s="182"/>
      <c r="NPU352" s="182"/>
      <c r="NPV352" s="182"/>
      <c r="NPW352" s="182"/>
      <c r="NPX352" s="182"/>
      <c r="NPY352" s="182"/>
      <c r="NPZ352" s="182"/>
      <c r="NQA352" s="182"/>
      <c r="NQB352" s="182"/>
      <c r="NQC352" s="182"/>
      <c r="NQD352" s="182"/>
      <c r="NQE352" s="182"/>
      <c r="NQF352" s="182"/>
      <c r="NQG352" s="182"/>
      <c r="NQH352" s="182"/>
      <c r="NQI352" s="182"/>
      <c r="NQJ352" s="182"/>
      <c r="NQK352" s="182"/>
      <c r="NQL352" s="182"/>
      <c r="NQM352" s="182"/>
      <c r="NQN352" s="182"/>
      <c r="NQO352" s="182"/>
      <c r="NQP352" s="182"/>
      <c r="NQQ352" s="182"/>
      <c r="NQR352" s="182"/>
      <c r="NQS352" s="182"/>
      <c r="NQT352" s="182"/>
      <c r="NQU352" s="182"/>
      <c r="NQV352" s="182"/>
      <c r="NQW352" s="182"/>
      <c r="NQX352" s="182"/>
      <c r="NQY352" s="182"/>
      <c r="NQZ352" s="182"/>
      <c r="NRA352" s="182"/>
      <c r="NRB352" s="182"/>
      <c r="NRC352" s="182"/>
      <c r="NRD352" s="182"/>
      <c r="NRE352" s="182"/>
      <c r="NRF352" s="182"/>
      <c r="NRG352" s="182"/>
      <c r="NRH352" s="182"/>
      <c r="NRI352" s="182"/>
      <c r="NRJ352" s="182"/>
      <c r="NRK352" s="182"/>
      <c r="NRL352" s="182"/>
      <c r="NRM352" s="182"/>
      <c r="NRN352" s="182"/>
      <c r="NRO352" s="182"/>
      <c r="NRP352" s="182"/>
      <c r="NRQ352" s="182"/>
      <c r="NRR352" s="182"/>
      <c r="NRS352" s="182"/>
      <c r="NRT352" s="182"/>
      <c r="NRU352" s="182"/>
      <c r="NRV352" s="182"/>
      <c r="NRW352" s="182"/>
      <c r="NRX352" s="182"/>
      <c r="NRY352" s="182"/>
      <c r="NRZ352" s="182"/>
      <c r="NSA352" s="182"/>
      <c r="NSB352" s="182"/>
      <c r="NSC352" s="182"/>
      <c r="NSD352" s="182"/>
      <c r="NSE352" s="182"/>
      <c r="NSF352" s="182"/>
      <c r="NSG352" s="182"/>
      <c r="NSH352" s="182"/>
      <c r="NSI352" s="182"/>
      <c r="NSJ352" s="182"/>
      <c r="NSK352" s="182"/>
      <c r="NSL352" s="182"/>
      <c r="NSM352" s="182"/>
      <c r="NSN352" s="182"/>
      <c r="NSO352" s="182"/>
      <c r="NSP352" s="182"/>
      <c r="NSQ352" s="182"/>
      <c r="NSR352" s="182"/>
      <c r="NSS352" s="182"/>
      <c r="NST352" s="182"/>
      <c r="NSU352" s="182"/>
      <c r="NSV352" s="182"/>
      <c r="NSW352" s="182"/>
      <c r="NSX352" s="182"/>
      <c r="NSY352" s="182"/>
      <c r="NSZ352" s="182"/>
      <c r="NTA352" s="182"/>
      <c r="NTB352" s="182"/>
      <c r="NTC352" s="182"/>
      <c r="NTD352" s="182"/>
      <c r="NTE352" s="182"/>
      <c r="NTF352" s="182"/>
      <c r="NTG352" s="182"/>
      <c r="NTH352" s="182"/>
      <c r="NTI352" s="182"/>
      <c r="NTJ352" s="182"/>
      <c r="NTK352" s="182"/>
      <c r="NTL352" s="182"/>
      <c r="NTM352" s="182"/>
      <c r="NTN352" s="182"/>
      <c r="NTO352" s="182"/>
      <c r="NTP352" s="182"/>
      <c r="NTQ352" s="182"/>
      <c r="NTR352" s="182"/>
      <c r="NTS352" s="182"/>
      <c r="NTT352" s="182"/>
      <c r="NTU352" s="182"/>
      <c r="NTV352" s="182"/>
      <c r="NTW352" s="182"/>
      <c r="NTX352" s="182"/>
      <c r="NTY352" s="182"/>
      <c r="NTZ352" s="182"/>
      <c r="NUA352" s="182"/>
      <c r="NUB352" s="182"/>
      <c r="NUC352" s="182"/>
      <c r="NUD352" s="182"/>
      <c r="NUE352" s="182"/>
      <c r="NUF352" s="182"/>
      <c r="NUG352" s="182"/>
      <c r="NUH352" s="182"/>
      <c r="NUI352" s="182"/>
      <c r="NUJ352" s="182"/>
      <c r="NUK352" s="182"/>
      <c r="NUL352" s="182"/>
      <c r="NUM352" s="182"/>
      <c r="NUN352" s="182"/>
      <c r="NUO352" s="182"/>
      <c r="NUP352" s="182"/>
      <c r="NUQ352" s="182"/>
      <c r="NUR352" s="182"/>
      <c r="NUS352" s="182"/>
      <c r="NUT352" s="182"/>
      <c r="NUU352" s="182"/>
      <c r="NUV352" s="182"/>
      <c r="NUW352" s="182"/>
      <c r="NUX352" s="182"/>
      <c r="NUY352" s="182"/>
      <c r="NUZ352" s="182"/>
      <c r="NVA352" s="182"/>
      <c r="NVB352" s="182"/>
      <c r="NVC352" s="182"/>
      <c r="NVD352" s="182"/>
      <c r="NVE352" s="182"/>
      <c r="NVF352" s="182"/>
      <c r="NVG352" s="182"/>
      <c r="NVH352" s="182"/>
      <c r="NVI352" s="182"/>
      <c r="NVJ352" s="182"/>
      <c r="NVK352" s="182"/>
      <c r="NVL352" s="182"/>
      <c r="NVM352" s="182"/>
      <c r="NVN352" s="182"/>
      <c r="NVO352" s="182"/>
      <c r="NVP352" s="182"/>
      <c r="NVQ352" s="182"/>
      <c r="NVR352" s="182"/>
      <c r="NVS352" s="182"/>
      <c r="NVT352" s="182"/>
      <c r="NVU352" s="182"/>
      <c r="NVV352" s="182"/>
      <c r="NVW352" s="182"/>
      <c r="NVX352" s="182"/>
      <c r="NVY352" s="182"/>
      <c r="NVZ352" s="182"/>
      <c r="NWA352" s="182"/>
      <c r="NWB352" s="182"/>
      <c r="NWC352" s="182"/>
      <c r="NWD352" s="182"/>
      <c r="NWE352" s="182"/>
      <c r="NWF352" s="182"/>
      <c r="NWG352" s="182"/>
      <c r="NWH352" s="182"/>
      <c r="NWI352" s="182"/>
      <c r="NWJ352" s="182"/>
      <c r="NWK352" s="182"/>
      <c r="NWL352" s="182"/>
      <c r="NWM352" s="182"/>
      <c r="NWN352" s="182"/>
      <c r="NWO352" s="182"/>
      <c r="NWP352" s="182"/>
      <c r="NWQ352" s="182"/>
      <c r="NWR352" s="182"/>
      <c r="NWS352" s="182"/>
      <c r="NWT352" s="182"/>
      <c r="NWU352" s="182"/>
      <c r="NWV352" s="182"/>
      <c r="NWW352" s="182"/>
      <c r="NWX352" s="182"/>
      <c r="NWY352" s="182"/>
      <c r="NWZ352" s="182"/>
      <c r="NXA352" s="182"/>
      <c r="NXB352" s="182"/>
      <c r="NXC352" s="182"/>
      <c r="NXD352" s="182"/>
      <c r="NXE352" s="182"/>
      <c r="NXF352" s="182"/>
      <c r="NXG352" s="182"/>
      <c r="NXH352" s="182"/>
      <c r="NXI352" s="182"/>
      <c r="NXJ352" s="182"/>
      <c r="NXK352" s="182"/>
      <c r="NXL352" s="182"/>
      <c r="NXM352" s="182"/>
      <c r="NXN352" s="182"/>
      <c r="NXO352" s="182"/>
      <c r="NXP352" s="182"/>
      <c r="NXQ352" s="182"/>
      <c r="NXR352" s="182"/>
      <c r="NXS352" s="182"/>
      <c r="NXT352" s="182"/>
      <c r="NXU352" s="182"/>
      <c r="NXV352" s="182"/>
      <c r="NXW352" s="182"/>
      <c r="NXX352" s="182"/>
      <c r="NXY352" s="182"/>
      <c r="NXZ352" s="182"/>
      <c r="NYA352" s="182"/>
      <c r="NYB352" s="182"/>
      <c r="NYC352" s="182"/>
      <c r="NYD352" s="182"/>
      <c r="NYE352" s="182"/>
      <c r="NYF352" s="182"/>
      <c r="NYG352" s="182"/>
      <c r="NYH352" s="182"/>
      <c r="NYI352" s="182"/>
      <c r="NYJ352" s="182"/>
      <c r="NYK352" s="182"/>
      <c r="NYL352" s="182"/>
      <c r="NYM352" s="182"/>
      <c r="NYN352" s="182"/>
      <c r="NYO352" s="182"/>
      <c r="NYP352" s="182"/>
      <c r="NYQ352" s="182"/>
      <c r="NYR352" s="182"/>
      <c r="NYS352" s="182"/>
      <c r="NYT352" s="182"/>
      <c r="NYU352" s="182"/>
      <c r="NYV352" s="182"/>
      <c r="NYW352" s="182"/>
      <c r="NYX352" s="182"/>
      <c r="NYY352" s="182"/>
      <c r="NYZ352" s="182"/>
      <c r="NZA352" s="182"/>
      <c r="NZB352" s="182"/>
      <c r="NZC352" s="182"/>
      <c r="NZD352" s="182"/>
      <c r="NZE352" s="182"/>
      <c r="NZF352" s="182"/>
      <c r="NZG352" s="182"/>
      <c r="NZH352" s="182"/>
      <c r="NZI352" s="182"/>
      <c r="NZJ352" s="182"/>
      <c r="NZK352" s="182"/>
      <c r="NZL352" s="182"/>
      <c r="NZM352" s="182"/>
      <c r="NZN352" s="182"/>
      <c r="NZO352" s="182"/>
      <c r="NZP352" s="182"/>
      <c r="NZQ352" s="182"/>
      <c r="NZR352" s="182"/>
      <c r="NZS352" s="182"/>
      <c r="NZT352" s="182"/>
      <c r="NZU352" s="182"/>
      <c r="NZV352" s="182"/>
      <c r="NZW352" s="182"/>
      <c r="NZX352" s="182"/>
      <c r="NZY352" s="182"/>
      <c r="NZZ352" s="182"/>
      <c r="OAA352" s="182"/>
      <c r="OAB352" s="182"/>
      <c r="OAC352" s="182"/>
      <c r="OAD352" s="182"/>
      <c r="OAE352" s="182"/>
      <c r="OAF352" s="182"/>
      <c r="OAG352" s="182"/>
      <c r="OAH352" s="182"/>
      <c r="OAI352" s="182"/>
      <c r="OAJ352" s="182"/>
      <c r="OAK352" s="182"/>
      <c r="OAL352" s="182"/>
      <c r="OAM352" s="182"/>
      <c r="OAN352" s="182"/>
      <c r="OAO352" s="182"/>
      <c r="OAP352" s="182"/>
      <c r="OAQ352" s="182"/>
      <c r="OAR352" s="182"/>
      <c r="OAS352" s="182"/>
      <c r="OAT352" s="182"/>
      <c r="OAU352" s="182"/>
      <c r="OAV352" s="182"/>
      <c r="OAW352" s="182"/>
      <c r="OAX352" s="182"/>
      <c r="OAY352" s="182"/>
      <c r="OAZ352" s="182"/>
      <c r="OBA352" s="182"/>
      <c r="OBB352" s="182"/>
      <c r="OBC352" s="182"/>
      <c r="OBD352" s="182"/>
      <c r="OBE352" s="182"/>
      <c r="OBF352" s="182"/>
      <c r="OBG352" s="182"/>
      <c r="OBH352" s="182"/>
      <c r="OBI352" s="182"/>
      <c r="OBJ352" s="182"/>
      <c r="OBK352" s="182"/>
      <c r="OBL352" s="182"/>
      <c r="OBM352" s="182"/>
      <c r="OBN352" s="182"/>
      <c r="OBO352" s="182"/>
      <c r="OBP352" s="182"/>
      <c r="OBQ352" s="182"/>
      <c r="OBR352" s="182"/>
      <c r="OBS352" s="182"/>
      <c r="OBT352" s="182"/>
      <c r="OBU352" s="182"/>
      <c r="OBV352" s="182"/>
      <c r="OBW352" s="182"/>
      <c r="OBX352" s="182"/>
      <c r="OBY352" s="182"/>
      <c r="OBZ352" s="182"/>
      <c r="OCA352" s="182"/>
      <c r="OCB352" s="182"/>
      <c r="OCC352" s="182"/>
      <c r="OCD352" s="182"/>
      <c r="OCE352" s="182"/>
      <c r="OCF352" s="182"/>
      <c r="OCG352" s="182"/>
      <c r="OCH352" s="182"/>
      <c r="OCI352" s="182"/>
      <c r="OCJ352" s="182"/>
      <c r="OCK352" s="182"/>
      <c r="OCL352" s="182"/>
      <c r="OCM352" s="182"/>
      <c r="OCN352" s="182"/>
      <c r="OCO352" s="182"/>
      <c r="OCP352" s="182"/>
      <c r="OCQ352" s="182"/>
      <c r="OCR352" s="182"/>
      <c r="OCS352" s="182"/>
      <c r="OCT352" s="182"/>
      <c r="OCU352" s="182"/>
      <c r="OCV352" s="182"/>
      <c r="OCW352" s="182"/>
      <c r="OCX352" s="182"/>
      <c r="OCY352" s="182"/>
      <c r="OCZ352" s="182"/>
      <c r="ODA352" s="182"/>
      <c r="ODB352" s="182"/>
      <c r="ODC352" s="182"/>
      <c r="ODD352" s="182"/>
      <c r="ODE352" s="182"/>
      <c r="ODF352" s="182"/>
      <c r="ODG352" s="182"/>
      <c r="ODH352" s="182"/>
      <c r="ODI352" s="182"/>
      <c r="ODJ352" s="182"/>
      <c r="ODK352" s="182"/>
      <c r="ODL352" s="182"/>
      <c r="ODM352" s="182"/>
      <c r="ODN352" s="182"/>
      <c r="ODO352" s="182"/>
      <c r="ODP352" s="182"/>
      <c r="ODQ352" s="182"/>
      <c r="ODR352" s="182"/>
      <c r="ODS352" s="182"/>
      <c r="ODT352" s="182"/>
      <c r="ODU352" s="182"/>
      <c r="ODV352" s="182"/>
      <c r="ODW352" s="182"/>
      <c r="ODX352" s="182"/>
      <c r="ODY352" s="182"/>
      <c r="ODZ352" s="182"/>
      <c r="OEA352" s="182"/>
      <c r="OEB352" s="182"/>
      <c r="OEC352" s="182"/>
      <c r="OED352" s="182"/>
      <c r="OEE352" s="182"/>
      <c r="OEF352" s="182"/>
      <c r="OEG352" s="182"/>
      <c r="OEH352" s="182"/>
      <c r="OEI352" s="182"/>
      <c r="OEJ352" s="182"/>
      <c r="OEK352" s="182"/>
      <c r="OEL352" s="182"/>
      <c r="OEM352" s="182"/>
      <c r="OEN352" s="182"/>
      <c r="OEO352" s="182"/>
      <c r="OEP352" s="182"/>
      <c r="OEQ352" s="182"/>
      <c r="OER352" s="182"/>
      <c r="OES352" s="182"/>
      <c r="OET352" s="182"/>
      <c r="OEU352" s="182"/>
      <c r="OEV352" s="182"/>
      <c r="OEW352" s="182"/>
      <c r="OEX352" s="182"/>
      <c r="OEY352" s="182"/>
      <c r="OEZ352" s="182"/>
      <c r="OFA352" s="182"/>
      <c r="OFB352" s="182"/>
      <c r="OFC352" s="182"/>
      <c r="OFD352" s="182"/>
      <c r="OFE352" s="182"/>
      <c r="OFF352" s="182"/>
      <c r="OFG352" s="182"/>
      <c r="OFH352" s="182"/>
      <c r="OFI352" s="182"/>
      <c r="OFJ352" s="182"/>
      <c r="OFK352" s="182"/>
      <c r="OFL352" s="182"/>
      <c r="OFM352" s="182"/>
      <c r="OFN352" s="182"/>
      <c r="OFO352" s="182"/>
      <c r="OFP352" s="182"/>
      <c r="OFQ352" s="182"/>
      <c r="OFR352" s="182"/>
      <c r="OFS352" s="182"/>
      <c r="OFT352" s="182"/>
      <c r="OFU352" s="182"/>
      <c r="OFV352" s="182"/>
      <c r="OFW352" s="182"/>
      <c r="OFX352" s="182"/>
      <c r="OFY352" s="182"/>
      <c r="OFZ352" s="182"/>
      <c r="OGA352" s="182"/>
      <c r="OGB352" s="182"/>
      <c r="OGC352" s="182"/>
      <c r="OGD352" s="182"/>
      <c r="OGE352" s="182"/>
      <c r="OGF352" s="182"/>
      <c r="OGG352" s="182"/>
      <c r="OGH352" s="182"/>
      <c r="OGI352" s="182"/>
      <c r="OGJ352" s="182"/>
      <c r="OGK352" s="182"/>
      <c r="OGL352" s="182"/>
      <c r="OGM352" s="182"/>
      <c r="OGN352" s="182"/>
      <c r="OGO352" s="182"/>
      <c r="OGP352" s="182"/>
      <c r="OGQ352" s="182"/>
      <c r="OGR352" s="182"/>
      <c r="OGS352" s="182"/>
      <c r="OGT352" s="182"/>
      <c r="OGU352" s="182"/>
      <c r="OGV352" s="182"/>
      <c r="OGW352" s="182"/>
      <c r="OGX352" s="182"/>
      <c r="OGY352" s="182"/>
      <c r="OGZ352" s="182"/>
      <c r="OHA352" s="182"/>
      <c r="OHB352" s="182"/>
      <c r="OHC352" s="182"/>
      <c r="OHD352" s="182"/>
      <c r="OHE352" s="182"/>
      <c r="OHF352" s="182"/>
      <c r="OHG352" s="182"/>
      <c r="OHH352" s="182"/>
      <c r="OHI352" s="182"/>
      <c r="OHJ352" s="182"/>
      <c r="OHK352" s="182"/>
      <c r="OHL352" s="182"/>
      <c r="OHM352" s="182"/>
      <c r="OHN352" s="182"/>
      <c r="OHO352" s="182"/>
      <c r="OHP352" s="182"/>
      <c r="OHQ352" s="182"/>
      <c r="OHR352" s="182"/>
      <c r="OHS352" s="182"/>
      <c r="OHT352" s="182"/>
      <c r="OHU352" s="182"/>
      <c r="OHV352" s="182"/>
      <c r="OHW352" s="182"/>
      <c r="OHX352" s="182"/>
      <c r="OHY352" s="182"/>
      <c r="OHZ352" s="182"/>
      <c r="OIA352" s="182"/>
      <c r="OIB352" s="182"/>
      <c r="OIC352" s="182"/>
      <c r="OID352" s="182"/>
      <c r="OIE352" s="182"/>
      <c r="OIF352" s="182"/>
      <c r="OIG352" s="182"/>
      <c r="OIH352" s="182"/>
      <c r="OII352" s="182"/>
      <c r="OIJ352" s="182"/>
      <c r="OIK352" s="182"/>
      <c r="OIL352" s="182"/>
      <c r="OIM352" s="182"/>
      <c r="OIN352" s="182"/>
      <c r="OIO352" s="182"/>
      <c r="OIP352" s="182"/>
      <c r="OIQ352" s="182"/>
      <c r="OIR352" s="182"/>
      <c r="OIS352" s="182"/>
      <c r="OIT352" s="182"/>
      <c r="OIU352" s="182"/>
      <c r="OIV352" s="182"/>
      <c r="OIW352" s="182"/>
      <c r="OIX352" s="182"/>
      <c r="OIY352" s="182"/>
      <c r="OIZ352" s="182"/>
      <c r="OJA352" s="182"/>
      <c r="OJB352" s="182"/>
      <c r="OJC352" s="182"/>
      <c r="OJD352" s="182"/>
      <c r="OJE352" s="182"/>
      <c r="OJF352" s="182"/>
      <c r="OJG352" s="182"/>
      <c r="OJH352" s="182"/>
      <c r="OJI352" s="182"/>
      <c r="OJJ352" s="182"/>
      <c r="OJK352" s="182"/>
      <c r="OJL352" s="182"/>
      <c r="OJM352" s="182"/>
      <c r="OJN352" s="182"/>
      <c r="OJO352" s="182"/>
      <c r="OJP352" s="182"/>
      <c r="OJQ352" s="182"/>
      <c r="OJR352" s="182"/>
      <c r="OJS352" s="182"/>
      <c r="OJT352" s="182"/>
      <c r="OJU352" s="182"/>
      <c r="OJV352" s="182"/>
      <c r="OJW352" s="182"/>
      <c r="OJX352" s="182"/>
      <c r="OJY352" s="182"/>
      <c r="OJZ352" s="182"/>
      <c r="OKA352" s="182"/>
      <c r="OKB352" s="182"/>
      <c r="OKC352" s="182"/>
      <c r="OKD352" s="182"/>
      <c r="OKE352" s="182"/>
      <c r="OKF352" s="182"/>
      <c r="OKG352" s="182"/>
      <c r="OKH352" s="182"/>
      <c r="OKI352" s="182"/>
      <c r="OKJ352" s="182"/>
      <c r="OKK352" s="182"/>
      <c r="OKL352" s="182"/>
      <c r="OKM352" s="182"/>
      <c r="OKN352" s="182"/>
      <c r="OKO352" s="182"/>
      <c r="OKP352" s="182"/>
      <c r="OKQ352" s="182"/>
      <c r="OKR352" s="182"/>
      <c r="OKS352" s="182"/>
      <c r="OKT352" s="182"/>
      <c r="OKU352" s="182"/>
      <c r="OKV352" s="182"/>
      <c r="OKW352" s="182"/>
      <c r="OKX352" s="182"/>
      <c r="OKY352" s="182"/>
      <c r="OKZ352" s="182"/>
      <c r="OLA352" s="182"/>
      <c r="OLB352" s="182"/>
      <c r="OLC352" s="182"/>
      <c r="OLD352" s="182"/>
      <c r="OLE352" s="182"/>
      <c r="OLF352" s="182"/>
      <c r="OLG352" s="182"/>
      <c r="OLH352" s="182"/>
      <c r="OLI352" s="182"/>
      <c r="OLJ352" s="182"/>
      <c r="OLK352" s="182"/>
      <c r="OLL352" s="182"/>
      <c r="OLM352" s="182"/>
      <c r="OLN352" s="182"/>
      <c r="OLO352" s="182"/>
      <c r="OLP352" s="182"/>
      <c r="OLQ352" s="182"/>
      <c r="OLR352" s="182"/>
      <c r="OLS352" s="182"/>
      <c r="OLT352" s="182"/>
      <c r="OLU352" s="182"/>
      <c r="OLV352" s="182"/>
      <c r="OLW352" s="182"/>
      <c r="OLX352" s="182"/>
      <c r="OLY352" s="182"/>
      <c r="OLZ352" s="182"/>
      <c r="OMA352" s="182"/>
      <c r="OMB352" s="182"/>
      <c r="OMC352" s="182"/>
      <c r="OMD352" s="182"/>
      <c r="OME352" s="182"/>
      <c r="OMF352" s="182"/>
      <c r="OMG352" s="182"/>
      <c r="OMH352" s="182"/>
      <c r="OMI352" s="182"/>
      <c r="OMJ352" s="182"/>
      <c r="OMK352" s="182"/>
      <c r="OML352" s="182"/>
      <c r="OMM352" s="182"/>
      <c r="OMN352" s="182"/>
      <c r="OMO352" s="182"/>
      <c r="OMP352" s="182"/>
      <c r="OMQ352" s="182"/>
      <c r="OMR352" s="182"/>
      <c r="OMS352" s="182"/>
      <c r="OMT352" s="182"/>
      <c r="OMU352" s="182"/>
      <c r="OMV352" s="182"/>
      <c r="OMW352" s="182"/>
      <c r="OMX352" s="182"/>
      <c r="OMY352" s="182"/>
      <c r="OMZ352" s="182"/>
      <c r="ONA352" s="182"/>
      <c r="ONB352" s="182"/>
      <c r="ONC352" s="182"/>
      <c r="OND352" s="182"/>
      <c r="ONE352" s="182"/>
      <c r="ONF352" s="182"/>
      <c r="ONG352" s="182"/>
      <c r="ONH352" s="182"/>
      <c r="ONI352" s="182"/>
      <c r="ONJ352" s="182"/>
      <c r="ONK352" s="182"/>
      <c r="ONL352" s="182"/>
      <c r="ONM352" s="182"/>
      <c r="ONN352" s="182"/>
      <c r="ONO352" s="182"/>
      <c r="ONP352" s="182"/>
      <c r="ONQ352" s="182"/>
      <c r="ONR352" s="182"/>
      <c r="ONS352" s="182"/>
      <c r="ONT352" s="182"/>
      <c r="ONU352" s="182"/>
      <c r="ONV352" s="182"/>
      <c r="ONW352" s="182"/>
      <c r="ONX352" s="182"/>
      <c r="ONY352" s="182"/>
      <c r="ONZ352" s="182"/>
      <c r="OOA352" s="182"/>
      <c r="OOB352" s="182"/>
      <c r="OOC352" s="182"/>
      <c r="OOD352" s="182"/>
      <c r="OOE352" s="182"/>
      <c r="OOF352" s="182"/>
      <c r="OOG352" s="182"/>
      <c r="OOH352" s="182"/>
      <c r="OOI352" s="182"/>
      <c r="OOJ352" s="182"/>
      <c r="OOK352" s="182"/>
      <c r="OOL352" s="182"/>
      <c r="OOM352" s="182"/>
      <c r="OON352" s="182"/>
      <c r="OOO352" s="182"/>
      <c r="OOP352" s="182"/>
      <c r="OOQ352" s="182"/>
      <c r="OOR352" s="182"/>
      <c r="OOS352" s="182"/>
      <c r="OOT352" s="182"/>
      <c r="OOU352" s="182"/>
      <c r="OOV352" s="182"/>
      <c r="OOW352" s="182"/>
      <c r="OOX352" s="182"/>
      <c r="OOY352" s="182"/>
      <c r="OOZ352" s="182"/>
      <c r="OPA352" s="182"/>
      <c r="OPB352" s="182"/>
      <c r="OPC352" s="182"/>
      <c r="OPD352" s="182"/>
      <c r="OPE352" s="182"/>
      <c r="OPF352" s="182"/>
      <c r="OPG352" s="182"/>
      <c r="OPH352" s="182"/>
      <c r="OPI352" s="182"/>
      <c r="OPJ352" s="182"/>
      <c r="OPK352" s="182"/>
      <c r="OPL352" s="182"/>
      <c r="OPM352" s="182"/>
      <c r="OPN352" s="182"/>
      <c r="OPO352" s="182"/>
      <c r="OPP352" s="182"/>
      <c r="OPQ352" s="182"/>
      <c r="OPR352" s="182"/>
      <c r="OPS352" s="182"/>
      <c r="OPT352" s="182"/>
      <c r="OPU352" s="182"/>
      <c r="OPV352" s="182"/>
      <c r="OPW352" s="182"/>
      <c r="OPX352" s="182"/>
      <c r="OPY352" s="182"/>
      <c r="OPZ352" s="182"/>
      <c r="OQA352" s="182"/>
      <c r="OQB352" s="182"/>
      <c r="OQC352" s="182"/>
      <c r="OQD352" s="182"/>
      <c r="OQE352" s="182"/>
      <c r="OQF352" s="182"/>
      <c r="OQG352" s="182"/>
      <c r="OQH352" s="182"/>
      <c r="OQI352" s="182"/>
      <c r="OQJ352" s="182"/>
      <c r="OQK352" s="182"/>
      <c r="OQL352" s="182"/>
      <c r="OQM352" s="182"/>
      <c r="OQN352" s="182"/>
      <c r="OQO352" s="182"/>
      <c r="OQP352" s="182"/>
      <c r="OQQ352" s="182"/>
      <c r="OQR352" s="182"/>
      <c r="OQS352" s="182"/>
      <c r="OQT352" s="182"/>
      <c r="OQU352" s="182"/>
      <c r="OQV352" s="182"/>
      <c r="OQW352" s="182"/>
      <c r="OQX352" s="182"/>
      <c r="OQY352" s="182"/>
      <c r="OQZ352" s="182"/>
      <c r="ORA352" s="182"/>
      <c r="ORB352" s="182"/>
      <c r="ORC352" s="182"/>
      <c r="ORD352" s="182"/>
      <c r="ORE352" s="182"/>
      <c r="ORF352" s="182"/>
      <c r="ORG352" s="182"/>
      <c r="ORH352" s="182"/>
      <c r="ORI352" s="182"/>
      <c r="ORJ352" s="182"/>
      <c r="ORK352" s="182"/>
      <c r="ORL352" s="182"/>
      <c r="ORM352" s="182"/>
      <c r="ORN352" s="182"/>
      <c r="ORO352" s="182"/>
      <c r="ORP352" s="182"/>
      <c r="ORQ352" s="182"/>
      <c r="ORR352" s="182"/>
      <c r="ORS352" s="182"/>
      <c r="ORT352" s="182"/>
      <c r="ORU352" s="182"/>
      <c r="ORV352" s="182"/>
      <c r="ORW352" s="182"/>
      <c r="ORX352" s="182"/>
      <c r="ORY352" s="182"/>
      <c r="ORZ352" s="182"/>
      <c r="OSA352" s="182"/>
      <c r="OSB352" s="182"/>
      <c r="OSC352" s="182"/>
      <c r="OSD352" s="182"/>
      <c r="OSE352" s="182"/>
      <c r="OSF352" s="182"/>
      <c r="OSG352" s="182"/>
      <c r="OSH352" s="182"/>
      <c r="OSI352" s="182"/>
      <c r="OSJ352" s="182"/>
      <c r="OSK352" s="182"/>
      <c r="OSL352" s="182"/>
      <c r="OSM352" s="182"/>
      <c r="OSN352" s="182"/>
      <c r="OSO352" s="182"/>
      <c r="OSP352" s="182"/>
      <c r="OSQ352" s="182"/>
      <c r="OSR352" s="182"/>
      <c r="OSS352" s="182"/>
      <c r="OST352" s="182"/>
      <c r="OSU352" s="182"/>
      <c r="OSV352" s="182"/>
      <c r="OSW352" s="182"/>
      <c r="OSX352" s="182"/>
      <c r="OSY352" s="182"/>
      <c r="OSZ352" s="182"/>
      <c r="OTA352" s="182"/>
      <c r="OTB352" s="182"/>
      <c r="OTC352" s="182"/>
      <c r="OTD352" s="182"/>
      <c r="OTE352" s="182"/>
      <c r="OTF352" s="182"/>
      <c r="OTG352" s="182"/>
      <c r="OTH352" s="182"/>
      <c r="OTI352" s="182"/>
      <c r="OTJ352" s="182"/>
      <c r="OTK352" s="182"/>
      <c r="OTL352" s="182"/>
      <c r="OTM352" s="182"/>
      <c r="OTN352" s="182"/>
      <c r="OTO352" s="182"/>
      <c r="OTP352" s="182"/>
      <c r="OTQ352" s="182"/>
      <c r="OTR352" s="182"/>
      <c r="OTS352" s="182"/>
      <c r="OTT352" s="182"/>
      <c r="OTU352" s="182"/>
      <c r="OTV352" s="182"/>
      <c r="OTW352" s="182"/>
      <c r="OTX352" s="182"/>
      <c r="OTY352" s="182"/>
      <c r="OTZ352" s="182"/>
      <c r="OUA352" s="182"/>
      <c r="OUB352" s="182"/>
      <c r="OUC352" s="182"/>
      <c r="OUD352" s="182"/>
      <c r="OUE352" s="182"/>
      <c r="OUF352" s="182"/>
      <c r="OUG352" s="182"/>
      <c r="OUH352" s="182"/>
      <c r="OUI352" s="182"/>
      <c r="OUJ352" s="182"/>
      <c r="OUK352" s="182"/>
      <c r="OUL352" s="182"/>
      <c r="OUM352" s="182"/>
      <c r="OUN352" s="182"/>
      <c r="OUO352" s="182"/>
      <c r="OUP352" s="182"/>
      <c r="OUQ352" s="182"/>
      <c r="OUR352" s="182"/>
      <c r="OUS352" s="182"/>
      <c r="OUT352" s="182"/>
      <c r="OUU352" s="182"/>
      <c r="OUV352" s="182"/>
      <c r="OUW352" s="182"/>
      <c r="OUX352" s="182"/>
      <c r="OUY352" s="182"/>
      <c r="OUZ352" s="182"/>
      <c r="OVA352" s="182"/>
      <c r="OVB352" s="182"/>
      <c r="OVC352" s="182"/>
      <c r="OVD352" s="182"/>
      <c r="OVE352" s="182"/>
      <c r="OVF352" s="182"/>
      <c r="OVG352" s="182"/>
      <c r="OVH352" s="182"/>
      <c r="OVI352" s="182"/>
      <c r="OVJ352" s="182"/>
      <c r="OVK352" s="182"/>
      <c r="OVL352" s="182"/>
      <c r="OVM352" s="182"/>
      <c r="OVN352" s="182"/>
      <c r="OVO352" s="182"/>
      <c r="OVP352" s="182"/>
      <c r="OVQ352" s="182"/>
      <c r="OVR352" s="182"/>
      <c r="OVS352" s="182"/>
      <c r="OVT352" s="182"/>
      <c r="OVU352" s="182"/>
      <c r="OVV352" s="182"/>
      <c r="OVW352" s="182"/>
      <c r="OVX352" s="182"/>
      <c r="OVY352" s="182"/>
      <c r="OVZ352" s="182"/>
      <c r="OWA352" s="182"/>
      <c r="OWB352" s="182"/>
      <c r="OWC352" s="182"/>
      <c r="OWD352" s="182"/>
      <c r="OWE352" s="182"/>
      <c r="OWF352" s="182"/>
      <c r="OWG352" s="182"/>
      <c r="OWH352" s="182"/>
      <c r="OWI352" s="182"/>
      <c r="OWJ352" s="182"/>
      <c r="OWK352" s="182"/>
      <c r="OWL352" s="182"/>
      <c r="OWM352" s="182"/>
      <c r="OWN352" s="182"/>
      <c r="OWO352" s="182"/>
      <c r="OWP352" s="182"/>
      <c r="OWQ352" s="182"/>
      <c r="OWR352" s="182"/>
      <c r="OWS352" s="182"/>
      <c r="OWT352" s="182"/>
      <c r="OWU352" s="182"/>
      <c r="OWV352" s="182"/>
      <c r="OWW352" s="182"/>
      <c r="OWX352" s="182"/>
      <c r="OWY352" s="182"/>
      <c r="OWZ352" s="182"/>
      <c r="OXA352" s="182"/>
      <c r="OXB352" s="182"/>
      <c r="OXC352" s="182"/>
      <c r="OXD352" s="182"/>
      <c r="OXE352" s="182"/>
      <c r="OXF352" s="182"/>
      <c r="OXG352" s="182"/>
      <c r="OXH352" s="182"/>
      <c r="OXI352" s="182"/>
      <c r="OXJ352" s="182"/>
      <c r="OXK352" s="182"/>
      <c r="OXL352" s="182"/>
      <c r="OXM352" s="182"/>
      <c r="OXN352" s="182"/>
      <c r="OXO352" s="182"/>
      <c r="OXP352" s="182"/>
      <c r="OXQ352" s="182"/>
      <c r="OXR352" s="182"/>
      <c r="OXS352" s="182"/>
      <c r="OXT352" s="182"/>
      <c r="OXU352" s="182"/>
      <c r="OXV352" s="182"/>
      <c r="OXW352" s="182"/>
      <c r="OXX352" s="182"/>
      <c r="OXY352" s="182"/>
      <c r="OXZ352" s="182"/>
      <c r="OYA352" s="182"/>
      <c r="OYB352" s="182"/>
      <c r="OYC352" s="182"/>
      <c r="OYD352" s="182"/>
      <c r="OYE352" s="182"/>
      <c r="OYF352" s="182"/>
      <c r="OYG352" s="182"/>
      <c r="OYH352" s="182"/>
      <c r="OYI352" s="182"/>
      <c r="OYJ352" s="182"/>
      <c r="OYK352" s="182"/>
      <c r="OYL352" s="182"/>
      <c r="OYM352" s="182"/>
      <c r="OYN352" s="182"/>
      <c r="OYO352" s="182"/>
      <c r="OYP352" s="182"/>
      <c r="OYQ352" s="182"/>
      <c r="OYR352" s="182"/>
      <c r="OYS352" s="182"/>
      <c r="OYT352" s="182"/>
      <c r="OYU352" s="182"/>
      <c r="OYV352" s="182"/>
      <c r="OYW352" s="182"/>
      <c r="OYX352" s="182"/>
      <c r="OYY352" s="182"/>
      <c r="OYZ352" s="182"/>
      <c r="OZA352" s="182"/>
      <c r="OZB352" s="182"/>
      <c r="OZC352" s="182"/>
      <c r="OZD352" s="182"/>
      <c r="OZE352" s="182"/>
      <c r="OZF352" s="182"/>
      <c r="OZG352" s="182"/>
      <c r="OZH352" s="182"/>
      <c r="OZI352" s="182"/>
      <c r="OZJ352" s="182"/>
      <c r="OZK352" s="182"/>
      <c r="OZL352" s="182"/>
      <c r="OZM352" s="182"/>
      <c r="OZN352" s="182"/>
      <c r="OZO352" s="182"/>
      <c r="OZP352" s="182"/>
      <c r="OZQ352" s="182"/>
      <c r="OZR352" s="182"/>
      <c r="OZS352" s="182"/>
      <c r="OZT352" s="182"/>
      <c r="OZU352" s="182"/>
      <c r="OZV352" s="182"/>
      <c r="OZW352" s="182"/>
      <c r="OZX352" s="182"/>
      <c r="OZY352" s="182"/>
      <c r="OZZ352" s="182"/>
      <c r="PAA352" s="182"/>
      <c r="PAB352" s="182"/>
      <c r="PAC352" s="182"/>
      <c r="PAD352" s="182"/>
      <c r="PAE352" s="182"/>
      <c r="PAF352" s="182"/>
      <c r="PAG352" s="182"/>
      <c r="PAH352" s="182"/>
      <c r="PAI352" s="182"/>
      <c r="PAJ352" s="182"/>
      <c r="PAK352" s="182"/>
      <c r="PAL352" s="182"/>
      <c r="PAM352" s="182"/>
      <c r="PAN352" s="182"/>
      <c r="PAO352" s="182"/>
      <c r="PAP352" s="182"/>
      <c r="PAQ352" s="182"/>
      <c r="PAR352" s="182"/>
      <c r="PAS352" s="182"/>
      <c r="PAT352" s="182"/>
      <c r="PAU352" s="182"/>
      <c r="PAV352" s="182"/>
      <c r="PAW352" s="182"/>
      <c r="PAX352" s="182"/>
      <c r="PAY352" s="182"/>
      <c r="PAZ352" s="182"/>
      <c r="PBA352" s="182"/>
      <c r="PBB352" s="182"/>
      <c r="PBC352" s="182"/>
      <c r="PBD352" s="182"/>
      <c r="PBE352" s="182"/>
      <c r="PBF352" s="182"/>
      <c r="PBG352" s="182"/>
      <c r="PBH352" s="182"/>
      <c r="PBI352" s="182"/>
      <c r="PBJ352" s="182"/>
      <c r="PBK352" s="182"/>
      <c r="PBL352" s="182"/>
      <c r="PBM352" s="182"/>
      <c r="PBN352" s="182"/>
      <c r="PBO352" s="182"/>
      <c r="PBP352" s="182"/>
      <c r="PBQ352" s="182"/>
      <c r="PBR352" s="182"/>
      <c r="PBS352" s="182"/>
      <c r="PBT352" s="182"/>
      <c r="PBU352" s="182"/>
      <c r="PBV352" s="182"/>
      <c r="PBW352" s="182"/>
      <c r="PBX352" s="182"/>
      <c r="PBY352" s="182"/>
      <c r="PBZ352" s="182"/>
      <c r="PCA352" s="182"/>
      <c r="PCB352" s="182"/>
      <c r="PCC352" s="182"/>
      <c r="PCD352" s="182"/>
      <c r="PCE352" s="182"/>
      <c r="PCF352" s="182"/>
      <c r="PCG352" s="182"/>
      <c r="PCH352" s="182"/>
      <c r="PCI352" s="182"/>
      <c r="PCJ352" s="182"/>
      <c r="PCK352" s="182"/>
      <c r="PCL352" s="182"/>
      <c r="PCM352" s="182"/>
      <c r="PCN352" s="182"/>
      <c r="PCO352" s="182"/>
      <c r="PCP352" s="182"/>
      <c r="PCQ352" s="182"/>
      <c r="PCR352" s="182"/>
      <c r="PCS352" s="182"/>
      <c r="PCT352" s="182"/>
      <c r="PCU352" s="182"/>
      <c r="PCV352" s="182"/>
      <c r="PCW352" s="182"/>
      <c r="PCX352" s="182"/>
      <c r="PCY352" s="182"/>
      <c r="PCZ352" s="182"/>
      <c r="PDA352" s="182"/>
      <c r="PDB352" s="182"/>
      <c r="PDC352" s="182"/>
      <c r="PDD352" s="182"/>
      <c r="PDE352" s="182"/>
      <c r="PDF352" s="182"/>
      <c r="PDG352" s="182"/>
      <c r="PDH352" s="182"/>
      <c r="PDI352" s="182"/>
      <c r="PDJ352" s="182"/>
      <c r="PDK352" s="182"/>
      <c r="PDL352" s="182"/>
      <c r="PDM352" s="182"/>
      <c r="PDN352" s="182"/>
      <c r="PDO352" s="182"/>
      <c r="PDP352" s="182"/>
      <c r="PDQ352" s="182"/>
      <c r="PDR352" s="182"/>
      <c r="PDS352" s="182"/>
      <c r="PDT352" s="182"/>
      <c r="PDU352" s="182"/>
      <c r="PDV352" s="182"/>
      <c r="PDW352" s="182"/>
      <c r="PDX352" s="182"/>
      <c r="PDY352" s="182"/>
      <c r="PDZ352" s="182"/>
      <c r="PEA352" s="182"/>
      <c r="PEB352" s="182"/>
      <c r="PEC352" s="182"/>
      <c r="PED352" s="182"/>
      <c r="PEE352" s="182"/>
      <c r="PEF352" s="182"/>
      <c r="PEG352" s="182"/>
      <c r="PEH352" s="182"/>
      <c r="PEI352" s="182"/>
      <c r="PEJ352" s="182"/>
      <c r="PEK352" s="182"/>
      <c r="PEL352" s="182"/>
      <c r="PEM352" s="182"/>
      <c r="PEN352" s="182"/>
      <c r="PEO352" s="182"/>
      <c r="PEP352" s="182"/>
      <c r="PEQ352" s="182"/>
      <c r="PER352" s="182"/>
      <c r="PES352" s="182"/>
      <c r="PET352" s="182"/>
      <c r="PEU352" s="182"/>
      <c r="PEV352" s="182"/>
      <c r="PEW352" s="182"/>
      <c r="PEX352" s="182"/>
      <c r="PEY352" s="182"/>
      <c r="PEZ352" s="182"/>
      <c r="PFA352" s="182"/>
      <c r="PFB352" s="182"/>
      <c r="PFC352" s="182"/>
      <c r="PFD352" s="182"/>
      <c r="PFE352" s="182"/>
      <c r="PFF352" s="182"/>
      <c r="PFG352" s="182"/>
      <c r="PFH352" s="182"/>
      <c r="PFI352" s="182"/>
      <c r="PFJ352" s="182"/>
      <c r="PFK352" s="182"/>
      <c r="PFL352" s="182"/>
      <c r="PFM352" s="182"/>
      <c r="PFN352" s="182"/>
      <c r="PFO352" s="182"/>
      <c r="PFP352" s="182"/>
      <c r="PFQ352" s="182"/>
      <c r="PFR352" s="182"/>
      <c r="PFS352" s="182"/>
      <c r="PFT352" s="182"/>
      <c r="PFU352" s="182"/>
      <c r="PFV352" s="182"/>
      <c r="PFW352" s="182"/>
      <c r="PFX352" s="182"/>
      <c r="PFY352" s="182"/>
      <c r="PFZ352" s="182"/>
      <c r="PGA352" s="182"/>
      <c r="PGB352" s="182"/>
      <c r="PGC352" s="182"/>
      <c r="PGD352" s="182"/>
      <c r="PGE352" s="182"/>
      <c r="PGF352" s="182"/>
      <c r="PGG352" s="182"/>
      <c r="PGH352" s="182"/>
      <c r="PGI352" s="182"/>
      <c r="PGJ352" s="182"/>
      <c r="PGK352" s="182"/>
      <c r="PGL352" s="182"/>
      <c r="PGM352" s="182"/>
      <c r="PGN352" s="182"/>
      <c r="PGO352" s="182"/>
      <c r="PGP352" s="182"/>
      <c r="PGQ352" s="182"/>
      <c r="PGR352" s="182"/>
      <c r="PGS352" s="182"/>
      <c r="PGT352" s="182"/>
      <c r="PGU352" s="182"/>
      <c r="PGV352" s="182"/>
      <c r="PGW352" s="182"/>
      <c r="PGX352" s="182"/>
      <c r="PGY352" s="182"/>
      <c r="PGZ352" s="182"/>
      <c r="PHA352" s="182"/>
      <c r="PHB352" s="182"/>
      <c r="PHC352" s="182"/>
      <c r="PHD352" s="182"/>
      <c r="PHE352" s="182"/>
      <c r="PHF352" s="182"/>
      <c r="PHG352" s="182"/>
      <c r="PHH352" s="182"/>
      <c r="PHI352" s="182"/>
      <c r="PHJ352" s="182"/>
      <c r="PHK352" s="182"/>
      <c r="PHL352" s="182"/>
      <c r="PHM352" s="182"/>
      <c r="PHN352" s="182"/>
      <c r="PHO352" s="182"/>
      <c r="PHP352" s="182"/>
      <c r="PHQ352" s="182"/>
      <c r="PHR352" s="182"/>
      <c r="PHS352" s="182"/>
      <c r="PHT352" s="182"/>
      <c r="PHU352" s="182"/>
      <c r="PHV352" s="182"/>
      <c r="PHW352" s="182"/>
      <c r="PHX352" s="182"/>
      <c r="PHY352" s="182"/>
      <c r="PHZ352" s="182"/>
      <c r="PIA352" s="182"/>
      <c r="PIB352" s="182"/>
      <c r="PIC352" s="182"/>
      <c r="PID352" s="182"/>
      <c r="PIE352" s="182"/>
      <c r="PIF352" s="182"/>
      <c r="PIG352" s="182"/>
      <c r="PIH352" s="182"/>
      <c r="PII352" s="182"/>
      <c r="PIJ352" s="182"/>
      <c r="PIK352" s="182"/>
      <c r="PIL352" s="182"/>
      <c r="PIM352" s="182"/>
      <c r="PIN352" s="182"/>
      <c r="PIO352" s="182"/>
      <c r="PIP352" s="182"/>
      <c r="PIQ352" s="182"/>
      <c r="PIR352" s="182"/>
      <c r="PIS352" s="182"/>
      <c r="PIT352" s="182"/>
      <c r="PIU352" s="182"/>
      <c r="PIV352" s="182"/>
      <c r="PIW352" s="182"/>
      <c r="PIX352" s="182"/>
      <c r="PIY352" s="182"/>
      <c r="PIZ352" s="182"/>
      <c r="PJA352" s="182"/>
      <c r="PJB352" s="182"/>
      <c r="PJC352" s="182"/>
      <c r="PJD352" s="182"/>
      <c r="PJE352" s="182"/>
      <c r="PJF352" s="182"/>
      <c r="PJG352" s="182"/>
      <c r="PJH352" s="182"/>
      <c r="PJI352" s="182"/>
      <c r="PJJ352" s="182"/>
      <c r="PJK352" s="182"/>
      <c r="PJL352" s="182"/>
      <c r="PJM352" s="182"/>
      <c r="PJN352" s="182"/>
      <c r="PJO352" s="182"/>
      <c r="PJP352" s="182"/>
      <c r="PJQ352" s="182"/>
      <c r="PJR352" s="182"/>
      <c r="PJS352" s="182"/>
      <c r="PJT352" s="182"/>
      <c r="PJU352" s="182"/>
      <c r="PJV352" s="182"/>
      <c r="PJW352" s="182"/>
      <c r="PJX352" s="182"/>
      <c r="PJY352" s="182"/>
      <c r="PJZ352" s="182"/>
      <c r="PKA352" s="182"/>
      <c r="PKB352" s="182"/>
      <c r="PKC352" s="182"/>
      <c r="PKD352" s="182"/>
      <c r="PKE352" s="182"/>
      <c r="PKF352" s="182"/>
      <c r="PKG352" s="182"/>
      <c r="PKH352" s="182"/>
      <c r="PKI352" s="182"/>
      <c r="PKJ352" s="182"/>
      <c r="PKK352" s="182"/>
      <c r="PKL352" s="182"/>
      <c r="PKM352" s="182"/>
      <c r="PKN352" s="182"/>
      <c r="PKO352" s="182"/>
      <c r="PKP352" s="182"/>
      <c r="PKQ352" s="182"/>
      <c r="PKR352" s="182"/>
      <c r="PKS352" s="182"/>
      <c r="PKT352" s="182"/>
      <c r="PKU352" s="182"/>
      <c r="PKV352" s="182"/>
      <c r="PKW352" s="182"/>
      <c r="PKX352" s="182"/>
      <c r="PKY352" s="182"/>
      <c r="PKZ352" s="182"/>
      <c r="PLA352" s="182"/>
      <c r="PLB352" s="182"/>
      <c r="PLC352" s="182"/>
      <c r="PLD352" s="182"/>
      <c r="PLE352" s="182"/>
      <c r="PLF352" s="182"/>
      <c r="PLG352" s="182"/>
      <c r="PLH352" s="182"/>
      <c r="PLI352" s="182"/>
      <c r="PLJ352" s="182"/>
      <c r="PLK352" s="182"/>
      <c r="PLL352" s="182"/>
      <c r="PLM352" s="182"/>
      <c r="PLN352" s="182"/>
      <c r="PLO352" s="182"/>
      <c r="PLP352" s="182"/>
      <c r="PLQ352" s="182"/>
      <c r="PLR352" s="182"/>
      <c r="PLS352" s="182"/>
      <c r="PLT352" s="182"/>
      <c r="PLU352" s="182"/>
      <c r="PLV352" s="182"/>
      <c r="PLW352" s="182"/>
      <c r="PLX352" s="182"/>
      <c r="PLY352" s="182"/>
      <c r="PLZ352" s="182"/>
      <c r="PMA352" s="182"/>
      <c r="PMB352" s="182"/>
      <c r="PMC352" s="182"/>
      <c r="PMD352" s="182"/>
      <c r="PME352" s="182"/>
      <c r="PMF352" s="182"/>
      <c r="PMG352" s="182"/>
      <c r="PMH352" s="182"/>
      <c r="PMI352" s="182"/>
      <c r="PMJ352" s="182"/>
      <c r="PMK352" s="182"/>
      <c r="PML352" s="182"/>
      <c r="PMM352" s="182"/>
      <c r="PMN352" s="182"/>
      <c r="PMO352" s="182"/>
      <c r="PMP352" s="182"/>
      <c r="PMQ352" s="182"/>
      <c r="PMR352" s="182"/>
      <c r="PMS352" s="182"/>
      <c r="PMT352" s="182"/>
      <c r="PMU352" s="182"/>
      <c r="PMV352" s="182"/>
      <c r="PMW352" s="182"/>
      <c r="PMX352" s="182"/>
      <c r="PMY352" s="182"/>
      <c r="PMZ352" s="182"/>
      <c r="PNA352" s="182"/>
      <c r="PNB352" s="182"/>
      <c r="PNC352" s="182"/>
      <c r="PND352" s="182"/>
      <c r="PNE352" s="182"/>
      <c r="PNF352" s="182"/>
      <c r="PNG352" s="182"/>
      <c r="PNH352" s="182"/>
      <c r="PNI352" s="182"/>
      <c r="PNJ352" s="182"/>
      <c r="PNK352" s="182"/>
      <c r="PNL352" s="182"/>
      <c r="PNM352" s="182"/>
      <c r="PNN352" s="182"/>
      <c r="PNO352" s="182"/>
      <c r="PNP352" s="182"/>
      <c r="PNQ352" s="182"/>
      <c r="PNR352" s="182"/>
      <c r="PNS352" s="182"/>
      <c r="PNT352" s="182"/>
      <c r="PNU352" s="182"/>
      <c r="PNV352" s="182"/>
      <c r="PNW352" s="182"/>
      <c r="PNX352" s="182"/>
      <c r="PNY352" s="182"/>
      <c r="PNZ352" s="182"/>
      <c r="POA352" s="182"/>
      <c r="POB352" s="182"/>
      <c r="POC352" s="182"/>
      <c r="POD352" s="182"/>
      <c r="POE352" s="182"/>
      <c r="POF352" s="182"/>
      <c r="POG352" s="182"/>
      <c r="POH352" s="182"/>
      <c r="POI352" s="182"/>
      <c r="POJ352" s="182"/>
      <c r="POK352" s="182"/>
      <c r="POL352" s="182"/>
      <c r="POM352" s="182"/>
      <c r="PON352" s="182"/>
      <c r="POO352" s="182"/>
      <c r="POP352" s="182"/>
      <c r="POQ352" s="182"/>
      <c r="POR352" s="182"/>
      <c r="POS352" s="182"/>
      <c r="POT352" s="182"/>
      <c r="POU352" s="182"/>
      <c r="POV352" s="182"/>
      <c r="POW352" s="182"/>
      <c r="POX352" s="182"/>
      <c r="POY352" s="182"/>
      <c r="POZ352" s="182"/>
      <c r="PPA352" s="182"/>
      <c r="PPB352" s="182"/>
      <c r="PPC352" s="182"/>
      <c r="PPD352" s="182"/>
      <c r="PPE352" s="182"/>
      <c r="PPF352" s="182"/>
      <c r="PPG352" s="182"/>
      <c r="PPH352" s="182"/>
      <c r="PPI352" s="182"/>
      <c r="PPJ352" s="182"/>
      <c r="PPK352" s="182"/>
      <c r="PPL352" s="182"/>
      <c r="PPM352" s="182"/>
      <c r="PPN352" s="182"/>
      <c r="PPO352" s="182"/>
      <c r="PPP352" s="182"/>
      <c r="PPQ352" s="182"/>
      <c r="PPR352" s="182"/>
      <c r="PPS352" s="182"/>
      <c r="PPT352" s="182"/>
      <c r="PPU352" s="182"/>
      <c r="PPV352" s="182"/>
      <c r="PPW352" s="182"/>
      <c r="PPX352" s="182"/>
      <c r="PPY352" s="182"/>
      <c r="PPZ352" s="182"/>
      <c r="PQA352" s="182"/>
      <c r="PQB352" s="182"/>
      <c r="PQC352" s="182"/>
      <c r="PQD352" s="182"/>
      <c r="PQE352" s="182"/>
      <c r="PQF352" s="182"/>
      <c r="PQG352" s="182"/>
      <c r="PQH352" s="182"/>
      <c r="PQI352" s="182"/>
      <c r="PQJ352" s="182"/>
      <c r="PQK352" s="182"/>
      <c r="PQL352" s="182"/>
      <c r="PQM352" s="182"/>
      <c r="PQN352" s="182"/>
      <c r="PQO352" s="182"/>
      <c r="PQP352" s="182"/>
      <c r="PQQ352" s="182"/>
      <c r="PQR352" s="182"/>
      <c r="PQS352" s="182"/>
      <c r="PQT352" s="182"/>
      <c r="PQU352" s="182"/>
      <c r="PQV352" s="182"/>
      <c r="PQW352" s="182"/>
      <c r="PQX352" s="182"/>
      <c r="PQY352" s="182"/>
      <c r="PQZ352" s="182"/>
      <c r="PRA352" s="182"/>
      <c r="PRB352" s="182"/>
      <c r="PRC352" s="182"/>
      <c r="PRD352" s="182"/>
      <c r="PRE352" s="182"/>
      <c r="PRF352" s="182"/>
      <c r="PRG352" s="182"/>
      <c r="PRH352" s="182"/>
      <c r="PRI352" s="182"/>
      <c r="PRJ352" s="182"/>
      <c r="PRK352" s="182"/>
      <c r="PRL352" s="182"/>
      <c r="PRM352" s="182"/>
      <c r="PRN352" s="182"/>
      <c r="PRO352" s="182"/>
      <c r="PRP352" s="182"/>
      <c r="PRQ352" s="182"/>
      <c r="PRR352" s="182"/>
      <c r="PRS352" s="182"/>
      <c r="PRT352" s="182"/>
      <c r="PRU352" s="182"/>
      <c r="PRV352" s="182"/>
      <c r="PRW352" s="182"/>
      <c r="PRX352" s="182"/>
      <c r="PRY352" s="182"/>
      <c r="PRZ352" s="182"/>
      <c r="PSA352" s="182"/>
      <c r="PSB352" s="182"/>
      <c r="PSC352" s="182"/>
      <c r="PSD352" s="182"/>
      <c r="PSE352" s="182"/>
      <c r="PSF352" s="182"/>
      <c r="PSG352" s="182"/>
      <c r="PSH352" s="182"/>
      <c r="PSI352" s="182"/>
      <c r="PSJ352" s="182"/>
      <c r="PSK352" s="182"/>
      <c r="PSL352" s="182"/>
      <c r="PSM352" s="182"/>
      <c r="PSN352" s="182"/>
      <c r="PSO352" s="182"/>
      <c r="PSP352" s="182"/>
      <c r="PSQ352" s="182"/>
      <c r="PSR352" s="182"/>
      <c r="PSS352" s="182"/>
      <c r="PST352" s="182"/>
      <c r="PSU352" s="182"/>
      <c r="PSV352" s="182"/>
      <c r="PSW352" s="182"/>
      <c r="PSX352" s="182"/>
      <c r="PSY352" s="182"/>
      <c r="PSZ352" s="182"/>
      <c r="PTA352" s="182"/>
      <c r="PTB352" s="182"/>
      <c r="PTC352" s="182"/>
      <c r="PTD352" s="182"/>
      <c r="PTE352" s="182"/>
      <c r="PTF352" s="182"/>
      <c r="PTG352" s="182"/>
      <c r="PTH352" s="182"/>
      <c r="PTI352" s="182"/>
      <c r="PTJ352" s="182"/>
      <c r="PTK352" s="182"/>
      <c r="PTL352" s="182"/>
      <c r="PTM352" s="182"/>
      <c r="PTN352" s="182"/>
      <c r="PTO352" s="182"/>
      <c r="PTP352" s="182"/>
      <c r="PTQ352" s="182"/>
      <c r="PTR352" s="182"/>
      <c r="PTS352" s="182"/>
      <c r="PTT352" s="182"/>
      <c r="PTU352" s="182"/>
      <c r="PTV352" s="182"/>
      <c r="PTW352" s="182"/>
      <c r="PTX352" s="182"/>
      <c r="PTY352" s="182"/>
      <c r="PTZ352" s="182"/>
      <c r="PUA352" s="182"/>
      <c r="PUB352" s="182"/>
      <c r="PUC352" s="182"/>
      <c r="PUD352" s="182"/>
      <c r="PUE352" s="182"/>
      <c r="PUF352" s="182"/>
      <c r="PUG352" s="182"/>
      <c r="PUH352" s="182"/>
      <c r="PUI352" s="182"/>
      <c r="PUJ352" s="182"/>
      <c r="PUK352" s="182"/>
      <c r="PUL352" s="182"/>
      <c r="PUM352" s="182"/>
      <c r="PUN352" s="182"/>
      <c r="PUO352" s="182"/>
      <c r="PUP352" s="182"/>
      <c r="PUQ352" s="182"/>
      <c r="PUR352" s="182"/>
      <c r="PUS352" s="182"/>
      <c r="PUT352" s="182"/>
      <c r="PUU352" s="182"/>
      <c r="PUV352" s="182"/>
      <c r="PUW352" s="182"/>
      <c r="PUX352" s="182"/>
      <c r="PUY352" s="182"/>
      <c r="PUZ352" s="182"/>
      <c r="PVA352" s="182"/>
      <c r="PVB352" s="182"/>
      <c r="PVC352" s="182"/>
      <c r="PVD352" s="182"/>
      <c r="PVE352" s="182"/>
      <c r="PVF352" s="182"/>
      <c r="PVG352" s="182"/>
      <c r="PVH352" s="182"/>
      <c r="PVI352" s="182"/>
      <c r="PVJ352" s="182"/>
      <c r="PVK352" s="182"/>
      <c r="PVL352" s="182"/>
      <c r="PVM352" s="182"/>
      <c r="PVN352" s="182"/>
      <c r="PVO352" s="182"/>
      <c r="PVP352" s="182"/>
      <c r="PVQ352" s="182"/>
      <c r="PVR352" s="182"/>
      <c r="PVS352" s="182"/>
      <c r="PVT352" s="182"/>
      <c r="PVU352" s="182"/>
      <c r="PVV352" s="182"/>
      <c r="PVW352" s="182"/>
      <c r="PVX352" s="182"/>
      <c r="PVY352" s="182"/>
      <c r="PVZ352" s="182"/>
      <c r="PWA352" s="182"/>
      <c r="PWB352" s="182"/>
      <c r="PWC352" s="182"/>
      <c r="PWD352" s="182"/>
      <c r="PWE352" s="182"/>
      <c r="PWF352" s="182"/>
      <c r="PWG352" s="182"/>
      <c r="PWH352" s="182"/>
      <c r="PWI352" s="182"/>
      <c r="PWJ352" s="182"/>
      <c r="PWK352" s="182"/>
      <c r="PWL352" s="182"/>
      <c r="PWM352" s="182"/>
      <c r="PWN352" s="182"/>
      <c r="PWO352" s="182"/>
      <c r="PWP352" s="182"/>
      <c r="PWQ352" s="182"/>
      <c r="PWR352" s="182"/>
      <c r="PWS352" s="182"/>
      <c r="PWT352" s="182"/>
      <c r="PWU352" s="182"/>
      <c r="PWV352" s="182"/>
      <c r="PWW352" s="182"/>
      <c r="PWX352" s="182"/>
      <c r="PWY352" s="182"/>
      <c r="PWZ352" s="182"/>
      <c r="PXA352" s="182"/>
      <c r="PXB352" s="182"/>
      <c r="PXC352" s="182"/>
      <c r="PXD352" s="182"/>
      <c r="PXE352" s="182"/>
      <c r="PXF352" s="182"/>
      <c r="PXG352" s="182"/>
      <c r="PXH352" s="182"/>
      <c r="PXI352" s="182"/>
      <c r="PXJ352" s="182"/>
      <c r="PXK352" s="182"/>
      <c r="PXL352" s="182"/>
      <c r="PXM352" s="182"/>
      <c r="PXN352" s="182"/>
      <c r="PXO352" s="182"/>
      <c r="PXP352" s="182"/>
      <c r="PXQ352" s="182"/>
      <c r="PXR352" s="182"/>
      <c r="PXS352" s="182"/>
      <c r="PXT352" s="182"/>
      <c r="PXU352" s="182"/>
      <c r="PXV352" s="182"/>
      <c r="PXW352" s="182"/>
      <c r="PXX352" s="182"/>
      <c r="PXY352" s="182"/>
      <c r="PXZ352" s="182"/>
      <c r="PYA352" s="182"/>
      <c r="PYB352" s="182"/>
      <c r="PYC352" s="182"/>
      <c r="PYD352" s="182"/>
      <c r="PYE352" s="182"/>
      <c r="PYF352" s="182"/>
      <c r="PYG352" s="182"/>
      <c r="PYH352" s="182"/>
      <c r="PYI352" s="182"/>
      <c r="PYJ352" s="182"/>
      <c r="PYK352" s="182"/>
      <c r="PYL352" s="182"/>
      <c r="PYM352" s="182"/>
      <c r="PYN352" s="182"/>
      <c r="PYO352" s="182"/>
      <c r="PYP352" s="182"/>
      <c r="PYQ352" s="182"/>
      <c r="PYR352" s="182"/>
      <c r="PYS352" s="182"/>
      <c r="PYT352" s="182"/>
      <c r="PYU352" s="182"/>
      <c r="PYV352" s="182"/>
      <c r="PYW352" s="182"/>
      <c r="PYX352" s="182"/>
      <c r="PYY352" s="182"/>
      <c r="PYZ352" s="182"/>
      <c r="PZA352" s="182"/>
      <c r="PZB352" s="182"/>
      <c r="PZC352" s="182"/>
      <c r="PZD352" s="182"/>
      <c r="PZE352" s="182"/>
      <c r="PZF352" s="182"/>
      <c r="PZG352" s="182"/>
      <c r="PZH352" s="182"/>
      <c r="PZI352" s="182"/>
      <c r="PZJ352" s="182"/>
      <c r="PZK352" s="182"/>
      <c r="PZL352" s="182"/>
      <c r="PZM352" s="182"/>
      <c r="PZN352" s="182"/>
      <c r="PZO352" s="182"/>
      <c r="PZP352" s="182"/>
      <c r="PZQ352" s="182"/>
      <c r="PZR352" s="182"/>
      <c r="PZS352" s="182"/>
      <c r="PZT352" s="182"/>
      <c r="PZU352" s="182"/>
      <c r="PZV352" s="182"/>
      <c r="PZW352" s="182"/>
      <c r="PZX352" s="182"/>
      <c r="PZY352" s="182"/>
      <c r="PZZ352" s="182"/>
      <c r="QAA352" s="182"/>
      <c r="QAB352" s="182"/>
      <c r="QAC352" s="182"/>
      <c r="QAD352" s="182"/>
      <c r="QAE352" s="182"/>
      <c r="QAF352" s="182"/>
      <c r="QAG352" s="182"/>
      <c r="QAH352" s="182"/>
      <c r="QAI352" s="182"/>
      <c r="QAJ352" s="182"/>
      <c r="QAK352" s="182"/>
      <c r="QAL352" s="182"/>
      <c r="QAM352" s="182"/>
      <c r="QAN352" s="182"/>
      <c r="QAO352" s="182"/>
      <c r="QAP352" s="182"/>
      <c r="QAQ352" s="182"/>
      <c r="QAR352" s="182"/>
      <c r="QAS352" s="182"/>
      <c r="QAT352" s="182"/>
      <c r="QAU352" s="182"/>
      <c r="QAV352" s="182"/>
      <c r="QAW352" s="182"/>
      <c r="QAX352" s="182"/>
      <c r="QAY352" s="182"/>
      <c r="QAZ352" s="182"/>
      <c r="QBA352" s="182"/>
      <c r="QBB352" s="182"/>
      <c r="QBC352" s="182"/>
      <c r="QBD352" s="182"/>
      <c r="QBE352" s="182"/>
      <c r="QBF352" s="182"/>
      <c r="QBG352" s="182"/>
      <c r="QBH352" s="182"/>
      <c r="QBI352" s="182"/>
      <c r="QBJ352" s="182"/>
      <c r="QBK352" s="182"/>
      <c r="QBL352" s="182"/>
      <c r="QBM352" s="182"/>
      <c r="QBN352" s="182"/>
      <c r="QBO352" s="182"/>
      <c r="QBP352" s="182"/>
      <c r="QBQ352" s="182"/>
      <c r="QBR352" s="182"/>
      <c r="QBS352" s="182"/>
      <c r="QBT352" s="182"/>
      <c r="QBU352" s="182"/>
      <c r="QBV352" s="182"/>
      <c r="QBW352" s="182"/>
      <c r="QBX352" s="182"/>
      <c r="QBY352" s="182"/>
      <c r="QBZ352" s="182"/>
      <c r="QCA352" s="182"/>
      <c r="QCB352" s="182"/>
      <c r="QCC352" s="182"/>
      <c r="QCD352" s="182"/>
      <c r="QCE352" s="182"/>
      <c r="QCF352" s="182"/>
      <c r="QCG352" s="182"/>
      <c r="QCH352" s="182"/>
      <c r="QCI352" s="182"/>
      <c r="QCJ352" s="182"/>
      <c r="QCK352" s="182"/>
      <c r="QCL352" s="182"/>
      <c r="QCM352" s="182"/>
      <c r="QCN352" s="182"/>
      <c r="QCO352" s="182"/>
      <c r="QCP352" s="182"/>
      <c r="QCQ352" s="182"/>
      <c r="QCR352" s="182"/>
      <c r="QCS352" s="182"/>
      <c r="QCT352" s="182"/>
      <c r="QCU352" s="182"/>
      <c r="QCV352" s="182"/>
      <c r="QCW352" s="182"/>
      <c r="QCX352" s="182"/>
      <c r="QCY352" s="182"/>
      <c r="QCZ352" s="182"/>
      <c r="QDA352" s="182"/>
      <c r="QDB352" s="182"/>
      <c r="QDC352" s="182"/>
      <c r="QDD352" s="182"/>
      <c r="QDE352" s="182"/>
      <c r="QDF352" s="182"/>
      <c r="QDG352" s="182"/>
      <c r="QDH352" s="182"/>
      <c r="QDI352" s="182"/>
      <c r="QDJ352" s="182"/>
      <c r="QDK352" s="182"/>
      <c r="QDL352" s="182"/>
      <c r="QDM352" s="182"/>
      <c r="QDN352" s="182"/>
      <c r="QDO352" s="182"/>
      <c r="QDP352" s="182"/>
      <c r="QDQ352" s="182"/>
      <c r="QDR352" s="182"/>
      <c r="QDS352" s="182"/>
      <c r="QDT352" s="182"/>
      <c r="QDU352" s="182"/>
      <c r="QDV352" s="182"/>
      <c r="QDW352" s="182"/>
      <c r="QDX352" s="182"/>
      <c r="QDY352" s="182"/>
      <c r="QDZ352" s="182"/>
      <c r="QEA352" s="182"/>
      <c r="QEB352" s="182"/>
      <c r="QEC352" s="182"/>
      <c r="QED352" s="182"/>
      <c r="QEE352" s="182"/>
      <c r="QEF352" s="182"/>
      <c r="QEG352" s="182"/>
      <c r="QEH352" s="182"/>
      <c r="QEI352" s="182"/>
      <c r="QEJ352" s="182"/>
      <c r="QEK352" s="182"/>
      <c r="QEL352" s="182"/>
      <c r="QEM352" s="182"/>
      <c r="QEN352" s="182"/>
      <c r="QEO352" s="182"/>
      <c r="QEP352" s="182"/>
      <c r="QEQ352" s="182"/>
      <c r="QER352" s="182"/>
      <c r="QES352" s="182"/>
      <c r="QET352" s="182"/>
      <c r="QEU352" s="182"/>
      <c r="QEV352" s="182"/>
      <c r="QEW352" s="182"/>
      <c r="QEX352" s="182"/>
      <c r="QEY352" s="182"/>
      <c r="QEZ352" s="182"/>
      <c r="QFA352" s="182"/>
      <c r="QFB352" s="182"/>
      <c r="QFC352" s="182"/>
      <c r="QFD352" s="182"/>
      <c r="QFE352" s="182"/>
      <c r="QFF352" s="182"/>
      <c r="QFG352" s="182"/>
      <c r="QFH352" s="182"/>
      <c r="QFI352" s="182"/>
      <c r="QFJ352" s="182"/>
      <c r="QFK352" s="182"/>
      <c r="QFL352" s="182"/>
      <c r="QFM352" s="182"/>
      <c r="QFN352" s="182"/>
      <c r="QFO352" s="182"/>
      <c r="QFP352" s="182"/>
      <c r="QFQ352" s="182"/>
      <c r="QFR352" s="182"/>
      <c r="QFS352" s="182"/>
      <c r="QFT352" s="182"/>
      <c r="QFU352" s="182"/>
      <c r="QFV352" s="182"/>
      <c r="QFW352" s="182"/>
      <c r="QFX352" s="182"/>
      <c r="QFY352" s="182"/>
      <c r="QFZ352" s="182"/>
      <c r="QGA352" s="182"/>
      <c r="QGB352" s="182"/>
      <c r="QGC352" s="182"/>
      <c r="QGD352" s="182"/>
      <c r="QGE352" s="182"/>
      <c r="QGF352" s="182"/>
      <c r="QGG352" s="182"/>
      <c r="QGH352" s="182"/>
      <c r="QGI352" s="182"/>
      <c r="QGJ352" s="182"/>
      <c r="QGK352" s="182"/>
      <c r="QGL352" s="182"/>
      <c r="QGM352" s="182"/>
      <c r="QGN352" s="182"/>
      <c r="QGO352" s="182"/>
      <c r="QGP352" s="182"/>
      <c r="QGQ352" s="182"/>
      <c r="QGR352" s="182"/>
      <c r="QGS352" s="182"/>
      <c r="QGT352" s="182"/>
      <c r="QGU352" s="182"/>
      <c r="QGV352" s="182"/>
      <c r="QGW352" s="182"/>
      <c r="QGX352" s="182"/>
      <c r="QGY352" s="182"/>
      <c r="QGZ352" s="182"/>
      <c r="QHA352" s="182"/>
      <c r="QHB352" s="182"/>
      <c r="QHC352" s="182"/>
      <c r="QHD352" s="182"/>
      <c r="QHE352" s="182"/>
      <c r="QHF352" s="182"/>
      <c r="QHG352" s="182"/>
      <c r="QHH352" s="182"/>
      <c r="QHI352" s="182"/>
      <c r="QHJ352" s="182"/>
      <c r="QHK352" s="182"/>
      <c r="QHL352" s="182"/>
      <c r="QHM352" s="182"/>
      <c r="QHN352" s="182"/>
      <c r="QHO352" s="182"/>
      <c r="QHP352" s="182"/>
      <c r="QHQ352" s="182"/>
      <c r="QHR352" s="182"/>
      <c r="QHS352" s="182"/>
      <c r="QHT352" s="182"/>
      <c r="QHU352" s="182"/>
      <c r="QHV352" s="182"/>
      <c r="QHW352" s="182"/>
      <c r="QHX352" s="182"/>
      <c r="QHY352" s="182"/>
      <c r="QHZ352" s="182"/>
      <c r="QIA352" s="182"/>
      <c r="QIB352" s="182"/>
      <c r="QIC352" s="182"/>
      <c r="QID352" s="182"/>
      <c r="QIE352" s="182"/>
      <c r="QIF352" s="182"/>
      <c r="QIG352" s="182"/>
      <c r="QIH352" s="182"/>
      <c r="QII352" s="182"/>
      <c r="QIJ352" s="182"/>
      <c r="QIK352" s="182"/>
      <c r="QIL352" s="182"/>
      <c r="QIM352" s="182"/>
      <c r="QIN352" s="182"/>
      <c r="QIO352" s="182"/>
      <c r="QIP352" s="182"/>
      <c r="QIQ352" s="182"/>
      <c r="QIR352" s="182"/>
      <c r="QIS352" s="182"/>
      <c r="QIT352" s="182"/>
      <c r="QIU352" s="182"/>
      <c r="QIV352" s="182"/>
      <c r="QIW352" s="182"/>
      <c r="QIX352" s="182"/>
      <c r="QIY352" s="182"/>
      <c r="QIZ352" s="182"/>
      <c r="QJA352" s="182"/>
      <c r="QJB352" s="182"/>
      <c r="QJC352" s="182"/>
      <c r="QJD352" s="182"/>
      <c r="QJE352" s="182"/>
      <c r="QJF352" s="182"/>
      <c r="QJG352" s="182"/>
      <c r="QJH352" s="182"/>
      <c r="QJI352" s="182"/>
      <c r="QJJ352" s="182"/>
      <c r="QJK352" s="182"/>
      <c r="QJL352" s="182"/>
      <c r="QJM352" s="182"/>
      <c r="QJN352" s="182"/>
      <c r="QJO352" s="182"/>
      <c r="QJP352" s="182"/>
      <c r="QJQ352" s="182"/>
      <c r="QJR352" s="182"/>
      <c r="QJS352" s="182"/>
      <c r="QJT352" s="182"/>
      <c r="QJU352" s="182"/>
      <c r="QJV352" s="182"/>
      <c r="QJW352" s="182"/>
      <c r="QJX352" s="182"/>
      <c r="QJY352" s="182"/>
      <c r="QJZ352" s="182"/>
      <c r="QKA352" s="182"/>
      <c r="QKB352" s="182"/>
      <c r="QKC352" s="182"/>
      <c r="QKD352" s="182"/>
      <c r="QKE352" s="182"/>
      <c r="QKF352" s="182"/>
      <c r="QKG352" s="182"/>
      <c r="QKH352" s="182"/>
      <c r="QKI352" s="182"/>
      <c r="QKJ352" s="182"/>
      <c r="QKK352" s="182"/>
      <c r="QKL352" s="182"/>
      <c r="QKM352" s="182"/>
      <c r="QKN352" s="182"/>
      <c r="QKO352" s="182"/>
      <c r="QKP352" s="182"/>
      <c r="QKQ352" s="182"/>
      <c r="QKR352" s="182"/>
      <c r="QKS352" s="182"/>
      <c r="QKT352" s="182"/>
      <c r="QKU352" s="182"/>
      <c r="QKV352" s="182"/>
      <c r="QKW352" s="182"/>
      <c r="QKX352" s="182"/>
      <c r="QKY352" s="182"/>
      <c r="QKZ352" s="182"/>
      <c r="QLA352" s="182"/>
      <c r="QLB352" s="182"/>
      <c r="QLC352" s="182"/>
      <c r="QLD352" s="182"/>
      <c r="QLE352" s="182"/>
      <c r="QLF352" s="182"/>
      <c r="QLG352" s="182"/>
      <c r="QLH352" s="182"/>
      <c r="QLI352" s="182"/>
      <c r="QLJ352" s="182"/>
      <c r="QLK352" s="182"/>
      <c r="QLL352" s="182"/>
      <c r="QLM352" s="182"/>
      <c r="QLN352" s="182"/>
      <c r="QLO352" s="182"/>
      <c r="QLP352" s="182"/>
      <c r="QLQ352" s="182"/>
      <c r="QLR352" s="182"/>
      <c r="QLS352" s="182"/>
      <c r="QLT352" s="182"/>
      <c r="QLU352" s="182"/>
      <c r="QLV352" s="182"/>
      <c r="QLW352" s="182"/>
      <c r="QLX352" s="182"/>
      <c r="QLY352" s="182"/>
      <c r="QLZ352" s="182"/>
      <c r="QMA352" s="182"/>
      <c r="QMB352" s="182"/>
      <c r="QMC352" s="182"/>
      <c r="QMD352" s="182"/>
      <c r="QME352" s="182"/>
      <c r="QMF352" s="182"/>
      <c r="QMG352" s="182"/>
      <c r="QMH352" s="182"/>
      <c r="QMI352" s="182"/>
      <c r="QMJ352" s="182"/>
      <c r="QMK352" s="182"/>
      <c r="QML352" s="182"/>
      <c r="QMM352" s="182"/>
      <c r="QMN352" s="182"/>
      <c r="QMO352" s="182"/>
      <c r="QMP352" s="182"/>
      <c r="QMQ352" s="182"/>
      <c r="QMR352" s="182"/>
      <c r="QMS352" s="182"/>
      <c r="QMT352" s="182"/>
      <c r="QMU352" s="182"/>
      <c r="QMV352" s="182"/>
      <c r="QMW352" s="182"/>
      <c r="QMX352" s="182"/>
      <c r="QMY352" s="182"/>
      <c r="QMZ352" s="182"/>
      <c r="QNA352" s="182"/>
      <c r="QNB352" s="182"/>
      <c r="QNC352" s="182"/>
      <c r="QND352" s="182"/>
      <c r="QNE352" s="182"/>
      <c r="QNF352" s="182"/>
      <c r="QNG352" s="182"/>
      <c r="QNH352" s="182"/>
      <c r="QNI352" s="182"/>
      <c r="QNJ352" s="182"/>
      <c r="QNK352" s="182"/>
      <c r="QNL352" s="182"/>
      <c r="QNM352" s="182"/>
      <c r="QNN352" s="182"/>
      <c r="QNO352" s="182"/>
      <c r="QNP352" s="182"/>
      <c r="QNQ352" s="182"/>
      <c r="QNR352" s="182"/>
      <c r="QNS352" s="182"/>
      <c r="QNT352" s="182"/>
      <c r="QNU352" s="182"/>
      <c r="QNV352" s="182"/>
      <c r="QNW352" s="182"/>
      <c r="QNX352" s="182"/>
      <c r="QNY352" s="182"/>
      <c r="QNZ352" s="182"/>
      <c r="QOA352" s="182"/>
      <c r="QOB352" s="182"/>
      <c r="QOC352" s="182"/>
      <c r="QOD352" s="182"/>
      <c r="QOE352" s="182"/>
      <c r="QOF352" s="182"/>
      <c r="QOG352" s="182"/>
      <c r="QOH352" s="182"/>
      <c r="QOI352" s="182"/>
      <c r="QOJ352" s="182"/>
      <c r="QOK352" s="182"/>
      <c r="QOL352" s="182"/>
      <c r="QOM352" s="182"/>
      <c r="QON352" s="182"/>
      <c r="QOO352" s="182"/>
      <c r="QOP352" s="182"/>
      <c r="QOQ352" s="182"/>
      <c r="QOR352" s="182"/>
      <c r="QOS352" s="182"/>
      <c r="QOT352" s="182"/>
      <c r="QOU352" s="182"/>
      <c r="QOV352" s="182"/>
      <c r="QOW352" s="182"/>
      <c r="QOX352" s="182"/>
      <c r="QOY352" s="182"/>
      <c r="QOZ352" s="182"/>
      <c r="QPA352" s="182"/>
      <c r="QPB352" s="182"/>
      <c r="QPC352" s="182"/>
      <c r="QPD352" s="182"/>
      <c r="QPE352" s="182"/>
      <c r="QPF352" s="182"/>
      <c r="QPG352" s="182"/>
      <c r="QPH352" s="182"/>
      <c r="QPI352" s="182"/>
      <c r="QPJ352" s="182"/>
      <c r="QPK352" s="182"/>
      <c r="QPL352" s="182"/>
      <c r="QPM352" s="182"/>
      <c r="QPN352" s="182"/>
      <c r="QPO352" s="182"/>
      <c r="QPP352" s="182"/>
      <c r="QPQ352" s="182"/>
      <c r="QPR352" s="182"/>
      <c r="QPS352" s="182"/>
      <c r="QPT352" s="182"/>
      <c r="QPU352" s="182"/>
      <c r="QPV352" s="182"/>
      <c r="QPW352" s="182"/>
      <c r="QPX352" s="182"/>
      <c r="QPY352" s="182"/>
      <c r="QPZ352" s="182"/>
      <c r="QQA352" s="182"/>
      <c r="QQB352" s="182"/>
      <c r="QQC352" s="182"/>
      <c r="QQD352" s="182"/>
      <c r="QQE352" s="182"/>
      <c r="QQF352" s="182"/>
      <c r="QQG352" s="182"/>
      <c r="QQH352" s="182"/>
      <c r="QQI352" s="182"/>
      <c r="QQJ352" s="182"/>
      <c r="QQK352" s="182"/>
      <c r="QQL352" s="182"/>
      <c r="QQM352" s="182"/>
      <c r="QQN352" s="182"/>
      <c r="QQO352" s="182"/>
      <c r="QQP352" s="182"/>
      <c r="QQQ352" s="182"/>
      <c r="QQR352" s="182"/>
      <c r="QQS352" s="182"/>
      <c r="QQT352" s="182"/>
      <c r="QQU352" s="182"/>
      <c r="QQV352" s="182"/>
      <c r="QQW352" s="182"/>
      <c r="QQX352" s="182"/>
      <c r="QQY352" s="182"/>
      <c r="QQZ352" s="182"/>
      <c r="QRA352" s="182"/>
      <c r="QRB352" s="182"/>
      <c r="QRC352" s="182"/>
      <c r="QRD352" s="182"/>
      <c r="QRE352" s="182"/>
      <c r="QRF352" s="182"/>
      <c r="QRG352" s="182"/>
      <c r="QRH352" s="182"/>
      <c r="QRI352" s="182"/>
      <c r="QRJ352" s="182"/>
      <c r="QRK352" s="182"/>
      <c r="QRL352" s="182"/>
      <c r="QRM352" s="182"/>
      <c r="QRN352" s="182"/>
      <c r="QRO352" s="182"/>
      <c r="QRP352" s="182"/>
      <c r="QRQ352" s="182"/>
      <c r="QRR352" s="182"/>
      <c r="QRS352" s="182"/>
      <c r="QRT352" s="182"/>
      <c r="QRU352" s="182"/>
      <c r="QRV352" s="182"/>
      <c r="QRW352" s="182"/>
      <c r="QRX352" s="182"/>
      <c r="QRY352" s="182"/>
      <c r="QRZ352" s="182"/>
      <c r="QSA352" s="182"/>
      <c r="QSB352" s="182"/>
      <c r="QSC352" s="182"/>
      <c r="QSD352" s="182"/>
      <c r="QSE352" s="182"/>
      <c r="QSF352" s="182"/>
      <c r="QSG352" s="182"/>
      <c r="QSH352" s="182"/>
      <c r="QSI352" s="182"/>
      <c r="QSJ352" s="182"/>
      <c r="QSK352" s="182"/>
      <c r="QSL352" s="182"/>
      <c r="QSM352" s="182"/>
      <c r="QSN352" s="182"/>
      <c r="QSO352" s="182"/>
      <c r="QSP352" s="182"/>
      <c r="QSQ352" s="182"/>
      <c r="QSR352" s="182"/>
      <c r="QSS352" s="182"/>
      <c r="QST352" s="182"/>
      <c r="QSU352" s="182"/>
      <c r="QSV352" s="182"/>
      <c r="QSW352" s="182"/>
      <c r="QSX352" s="182"/>
      <c r="QSY352" s="182"/>
      <c r="QSZ352" s="182"/>
      <c r="QTA352" s="182"/>
      <c r="QTB352" s="182"/>
      <c r="QTC352" s="182"/>
      <c r="QTD352" s="182"/>
      <c r="QTE352" s="182"/>
      <c r="QTF352" s="182"/>
      <c r="QTG352" s="182"/>
      <c r="QTH352" s="182"/>
      <c r="QTI352" s="182"/>
      <c r="QTJ352" s="182"/>
      <c r="QTK352" s="182"/>
      <c r="QTL352" s="182"/>
      <c r="QTM352" s="182"/>
      <c r="QTN352" s="182"/>
      <c r="QTO352" s="182"/>
      <c r="QTP352" s="182"/>
      <c r="QTQ352" s="182"/>
      <c r="QTR352" s="182"/>
      <c r="QTS352" s="182"/>
      <c r="QTT352" s="182"/>
      <c r="QTU352" s="182"/>
      <c r="QTV352" s="182"/>
      <c r="QTW352" s="182"/>
      <c r="QTX352" s="182"/>
      <c r="QTY352" s="182"/>
      <c r="QTZ352" s="182"/>
      <c r="QUA352" s="182"/>
      <c r="QUB352" s="182"/>
      <c r="QUC352" s="182"/>
      <c r="QUD352" s="182"/>
      <c r="QUE352" s="182"/>
      <c r="QUF352" s="182"/>
      <c r="QUG352" s="182"/>
      <c r="QUH352" s="182"/>
      <c r="QUI352" s="182"/>
      <c r="QUJ352" s="182"/>
      <c r="QUK352" s="182"/>
      <c r="QUL352" s="182"/>
      <c r="QUM352" s="182"/>
      <c r="QUN352" s="182"/>
      <c r="QUO352" s="182"/>
      <c r="QUP352" s="182"/>
      <c r="QUQ352" s="182"/>
      <c r="QUR352" s="182"/>
      <c r="QUS352" s="182"/>
      <c r="QUT352" s="182"/>
      <c r="QUU352" s="182"/>
      <c r="QUV352" s="182"/>
      <c r="QUW352" s="182"/>
      <c r="QUX352" s="182"/>
      <c r="QUY352" s="182"/>
      <c r="QUZ352" s="182"/>
      <c r="QVA352" s="182"/>
      <c r="QVB352" s="182"/>
      <c r="QVC352" s="182"/>
      <c r="QVD352" s="182"/>
      <c r="QVE352" s="182"/>
      <c r="QVF352" s="182"/>
      <c r="QVG352" s="182"/>
      <c r="QVH352" s="182"/>
      <c r="QVI352" s="182"/>
      <c r="QVJ352" s="182"/>
      <c r="QVK352" s="182"/>
      <c r="QVL352" s="182"/>
      <c r="QVM352" s="182"/>
      <c r="QVN352" s="182"/>
      <c r="QVO352" s="182"/>
      <c r="QVP352" s="182"/>
      <c r="QVQ352" s="182"/>
      <c r="QVR352" s="182"/>
      <c r="QVS352" s="182"/>
      <c r="QVT352" s="182"/>
      <c r="QVU352" s="182"/>
      <c r="QVV352" s="182"/>
      <c r="QVW352" s="182"/>
      <c r="QVX352" s="182"/>
      <c r="QVY352" s="182"/>
      <c r="QVZ352" s="182"/>
      <c r="QWA352" s="182"/>
      <c r="QWB352" s="182"/>
      <c r="QWC352" s="182"/>
      <c r="QWD352" s="182"/>
      <c r="QWE352" s="182"/>
      <c r="QWF352" s="182"/>
      <c r="QWG352" s="182"/>
      <c r="QWH352" s="182"/>
      <c r="QWI352" s="182"/>
      <c r="QWJ352" s="182"/>
      <c r="QWK352" s="182"/>
      <c r="QWL352" s="182"/>
      <c r="QWM352" s="182"/>
      <c r="QWN352" s="182"/>
      <c r="QWO352" s="182"/>
      <c r="QWP352" s="182"/>
      <c r="QWQ352" s="182"/>
      <c r="QWR352" s="182"/>
      <c r="QWS352" s="182"/>
      <c r="QWT352" s="182"/>
      <c r="QWU352" s="182"/>
      <c r="QWV352" s="182"/>
      <c r="QWW352" s="182"/>
      <c r="QWX352" s="182"/>
      <c r="QWY352" s="182"/>
      <c r="QWZ352" s="182"/>
      <c r="QXA352" s="182"/>
      <c r="QXB352" s="182"/>
      <c r="QXC352" s="182"/>
      <c r="QXD352" s="182"/>
      <c r="QXE352" s="182"/>
      <c r="QXF352" s="182"/>
      <c r="QXG352" s="182"/>
      <c r="QXH352" s="182"/>
      <c r="QXI352" s="182"/>
      <c r="QXJ352" s="182"/>
      <c r="QXK352" s="182"/>
      <c r="QXL352" s="182"/>
      <c r="QXM352" s="182"/>
      <c r="QXN352" s="182"/>
      <c r="QXO352" s="182"/>
      <c r="QXP352" s="182"/>
      <c r="QXQ352" s="182"/>
      <c r="QXR352" s="182"/>
      <c r="QXS352" s="182"/>
      <c r="QXT352" s="182"/>
      <c r="QXU352" s="182"/>
      <c r="QXV352" s="182"/>
      <c r="QXW352" s="182"/>
      <c r="QXX352" s="182"/>
      <c r="QXY352" s="182"/>
      <c r="QXZ352" s="182"/>
      <c r="QYA352" s="182"/>
      <c r="QYB352" s="182"/>
      <c r="QYC352" s="182"/>
      <c r="QYD352" s="182"/>
      <c r="QYE352" s="182"/>
      <c r="QYF352" s="182"/>
      <c r="QYG352" s="182"/>
      <c r="QYH352" s="182"/>
      <c r="QYI352" s="182"/>
      <c r="QYJ352" s="182"/>
      <c r="QYK352" s="182"/>
      <c r="QYL352" s="182"/>
      <c r="QYM352" s="182"/>
      <c r="QYN352" s="182"/>
      <c r="QYO352" s="182"/>
      <c r="QYP352" s="182"/>
      <c r="QYQ352" s="182"/>
      <c r="QYR352" s="182"/>
      <c r="QYS352" s="182"/>
      <c r="QYT352" s="182"/>
      <c r="QYU352" s="182"/>
      <c r="QYV352" s="182"/>
      <c r="QYW352" s="182"/>
      <c r="QYX352" s="182"/>
      <c r="QYY352" s="182"/>
      <c r="QYZ352" s="182"/>
      <c r="QZA352" s="182"/>
      <c r="QZB352" s="182"/>
      <c r="QZC352" s="182"/>
      <c r="QZD352" s="182"/>
      <c r="QZE352" s="182"/>
      <c r="QZF352" s="182"/>
      <c r="QZG352" s="182"/>
      <c r="QZH352" s="182"/>
      <c r="QZI352" s="182"/>
      <c r="QZJ352" s="182"/>
      <c r="QZK352" s="182"/>
      <c r="QZL352" s="182"/>
      <c r="QZM352" s="182"/>
      <c r="QZN352" s="182"/>
      <c r="QZO352" s="182"/>
      <c r="QZP352" s="182"/>
      <c r="QZQ352" s="182"/>
      <c r="QZR352" s="182"/>
      <c r="QZS352" s="182"/>
      <c r="QZT352" s="182"/>
      <c r="QZU352" s="182"/>
      <c r="QZV352" s="182"/>
      <c r="QZW352" s="182"/>
      <c r="QZX352" s="182"/>
      <c r="QZY352" s="182"/>
      <c r="QZZ352" s="182"/>
      <c r="RAA352" s="182"/>
      <c r="RAB352" s="182"/>
      <c r="RAC352" s="182"/>
      <c r="RAD352" s="182"/>
      <c r="RAE352" s="182"/>
      <c r="RAF352" s="182"/>
      <c r="RAG352" s="182"/>
      <c r="RAH352" s="182"/>
      <c r="RAI352" s="182"/>
      <c r="RAJ352" s="182"/>
      <c r="RAK352" s="182"/>
      <c r="RAL352" s="182"/>
      <c r="RAM352" s="182"/>
      <c r="RAN352" s="182"/>
      <c r="RAO352" s="182"/>
      <c r="RAP352" s="182"/>
      <c r="RAQ352" s="182"/>
      <c r="RAR352" s="182"/>
      <c r="RAS352" s="182"/>
      <c r="RAT352" s="182"/>
      <c r="RAU352" s="182"/>
      <c r="RAV352" s="182"/>
      <c r="RAW352" s="182"/>
      <c r="RAX352" s="182"/>
      <c r="RAY352" s="182"/>
      <c r="RAZ352" s="182"/>
      <c r="RBA352" s="182"/>
      <c r="RBB352" s="182"/>
      <c r="RBC352" s="182"/>
      <c r="RBD352" s="182"/>
      <c r="RBE352" s="182"/>
      <c r="RBF352" s="182"/>
      <c r="RBG352" s="182"/>
      <c r="RBH352" s="182"/>
      <c r="RBI352" s="182"/>
      <c r="RBJ352" s="182"/>
      <c r="RBK352" s="182"/>
      <c r="RBL352" s="182"/>
      <c r="RBM352" s="182"/>
      <c r="RBN352" s="182"/>
      <c r="RBO352" s="182"/>
      <c r="RBP352" s="182"/>
      <c r="RBQ352" s="182"/>
      <c r="RBR352" s="182"/>
      <c r="RBS352" s="182"/>
      <c r="RBT352" s="182"/>
      <c r="RBU352" s="182"/>
      <c r="RBV352" s="182"/>
      <c r="RBW352" s="182"/>
      <c r="RBX352" s="182"/>
      <c r="RBY352" s="182"/>
      <c r="RBZ352" s="182"/>
      <c r="RCA352" s="182"/>
      <c r="RCB352" s="182"/>
      <c r="RCC352" s="182"/>
      <c r="RCD352" s="182"/>
      <c r="RCE352" s="182"/>
      <c r="RCF352" s="182"/>
      <c r="RCG352" s="182"/>
      <c r="RCH352" s="182"/>
      <c r="RCI352" s="182"/>
      <c r="RCJ352" s="182"/>
      <c r="RCK352" s="182"/>
      <c r="RCL352" s="182"/>
      <c r="RCM352" s="182"/>
      <c r="RCN352" s="182"/>
      <c r="RCO352" s="182"/>
      <c r="RCP352" s="182"/>
      <c r="RCQ352" s="182"/>
      <c r="RCR352" s="182"/>
      <c r="RCS352" s="182"/>
      <c r="RCT352" s="182"/>
      <c r="RCU352" s="182"/>
      <c r="RCV352" s="182"/>
      <c r="RCW352" s="182"/>
      <c r="RCX352" s="182"/>
      <c r="RCY352" s="182"/>
      <c r="RCZ352" s="182"/>
      <c r="RDA352" s="182"/>
      <c r="RDB352" s="182"/>
      <c r="RDC352" s="182"/>
      <c r="RDD352" s="182"/>
      <c r="RDE352" s="182"/>
      <c r="RDF352" s="182"/>
      <c r="RDG352" s="182"/>
      <c r="RDH352" s="182"/>
      <c r="RDI352" s="182"/>
      <c r="RDJ352" s="182"/>
      <c r="RDK352" s="182"/>
      <c r="RDL352" s="182"/>
      <c r="RDM352" s="182"/>
      <c r="RDN352" s="182"/>
      <c r="RDO352" s="182"/>
      <c r="RDP352" s="182"/>
      <c r="RDQ352" s="182"/>
      <c r="RDR352" s="182"/>
      <c r="RDS352" s="182"/>
      <c r="RDT352" s="182"/>
      <c r="RDU352" s="182"/>
      <c r="RDV352" s="182"/>
      <c r="RDW352" s="182"/>
      <c r="RDX352" s="182"/>
      <c r="RDY352" s="182"/>
      <c r="RDZ352" s="182"/>
      <c r="REA352" s="182"/>
      <c r="REB352" s="182"/>
      <c r="REC352" s="182"/>
      <c r="RED352" s="182"/>
      <c r="REE352" s="182"/>
      <c r="REF352" s="182"/>
      <c r="REG352" s="182"/>
      <c r="REH352" s="182"/>
      <c r="REI352" s="182"/>
      <c r="REJ352" s="182"/>
      <c r="REK352" s="182"/>
      <c r="REL352" s="182"/>
      <c r="REM352" s="182"/>
      <c r="REN352" s="182"/>
      <c r="REO352" s="182"/>
      <c r="REP352" s="182"/>
      <c r="REQ352" s="182"/>
      <c r="RER352" s="182"/>
      <c r="RES352" s="182"/>
      <c r="RET352" s="182"/>
      <c r="REU352" s="182"/>
      <c r="REV352" s="182"/>
      <c r="REW352" s="182"/>
      <c r="REX352" s="182"/>
      <c r="REY352" s="182"/>
      <c r="REZ352" s="182"/>
      <c r="RFA352" s="182"/>
      <c r="RFB352" s="182"/>
      <c r="RFC352" s="182"/>
      <c r="RFD352" s="182"/>
      <c r="RFE352" s="182"/>
      <c r="RFF352" s="182"/>
      <c r="RFG352" s="182"/>
      <c r="RFH352" s="182"/>
      <c r="RFI352" s="182"/>
      <c r="RFJ352" s="182"/>
      <c r="RFK352" s="182"/>
      <c r="RFL352" s="182"/>
      <c r="RFM352" s="182"/>
      <c r="RFN352" s="182"/>
      <c r="RFO352" s="182"/>
      <c r="RFP352" s="182"/>
      <c r="RFQ352" s="182"/>
      <c r="RFR352" s="182"/>
      <c r="RFS352" s="182"/>
      <c r="RFT352" s="182"/>
      <c r="RFU352" s="182"/>
      <c r="RFV352" s="182"/>
      <c r="RFW352" s="182"/>
      <c r="RFX352" s="182"/>
      <c r="RFY352" s="182"/>
      <c r="RFZ352" s="182"/>
      <c r="RGA352" s="182"/>
      <c r="RGB352" s="182"/>
      <c r="RGC352" s="182"/>
      <c r="RGD352" s="182"/>
      <c r="RGE352" s="182"/>
      <c r="RGF352" s="182"/>
      <c r="RGG352" s="182"/>
      <c r="RGH352" s="182"/>
      <c r="RGI352" s="182"/>
      <c r="RGJ352" s="182"/>
      <c r="RGK352" s="182"/>
      <c r="RGL352" s="182"/>
      <c r="RGM352" s="182"/>
      <c r="RGN352" s="182"/>
      <c r="RGO352" s="182"/>
      <c r="RGP352" s="182"/>
      <c r="RGQ352" s="182"/>
      <c r="RGR352" s="182"/>
      <c r="RGS352" s="182"/>
      <c r="RGT352" s="182"/>
      <c r="RGU352" s="182"/>
      <c r="RGV352" s="182"/>
      <c r="RGW352" s="182"/>
      <c r="RGX352" s="182"/>
      <c r="RGY352" s="182"/>
      <c r="RGZ352" s="182"/>
      <c r="RHA352" s="182"/>
      <c r="RHB352" s="182"/>
      <c r="RHC352" s="182"/>
      <c r="RHD352" s="182"/>
      <c r="RHE352" s="182"/>
      <c r="RHF352" s="182"/>
      <c r="RHG352" s="182"/>
      <c r="RHH352" s="182"/>
      <c r="RHI352" s="182"/>
      <c r="RHJ352" s="182"/>
      <c r="RHK352" s="182"/>
      <c r="RHL352" s="182"/>
      <c r="RHM352" s="182"/>
      <c r="RHN352" s="182"/>
      <c r="RHO352" s="182"/>
      <c r="RHP352" s="182"/>
      <c r="RHQ352" s="182"/>
      <c r="RHR352" s="182"/>
      <c r="RHS352" s="182"/>
      <c r="RHT352" s="182"/>
      <c r="RHU352" s="182"/>
      <c r="RHV352" s="182"/>
      <c r="RHW352" s="182"/>
      <c r="RHX352" s="182"/>
      <c r="RHY352" s="182"/>
      <c r="RHZ352" s="182"/>
      <c r="RIA352" s="182"/>
      <c r="RIB352" s="182"/>
      <c r="RIC352" s="182"/>
      <c r="RID352" s="182"/>
      <c r="RIE352" s="182"/>
      <c r="RIF352" s="182"/>
      <c r="RIG352" s="182"/>
      <c r="RIH352" s="182"/>
      <c r="RII352" s="182"/>
      <c r="RIJ352" s="182"/>
      <c r="RIK352" s="182"/>
      <c r="RIL352" s="182"/>
      <c r="RIM352" s="182"/>
      <c r="RIN352" s="182"/>
      <c r="RIO352" s="182"/>
      <c r="RIP352" s="182"/>
      <c r="RIQ352" s="182"/>
      <c r="RIR352" s="182"/>
      <c r="RIS352" s="182"/>
      <c r="RIT352" s="182"/>
      <c r="RIU352" s="182"/>
      <c r="RIV352" s="182"/>
      <c r="RIW352" s="182"/>
      <c r="RIX352" s="182"/>
      <c r="RIY352" s="182"/>
      <c r="RIZ352" s="182"/>
      <c r="RJA352" s="182"/>
      <c r="RJB352" s="182"/>
      <c r="RJC352" s="182"/>
      <c r="RJD352" s="182"/>
      <c r="RJE352" s="182"/>
      <c r="RJF352" s="182"/>
      <c r="RJG352" s="182"/>
      <c r="RJH352" s="182"/>
      <c r="RJI352" s="182"/>
      <c r="RJJ352" s="182"/>
      <c r="RJK352" s="182"/>
      <c r="RJL352" s="182"/>
      <c r="RJM352" s="182"/>
      <c r="RJN352" s="182"/>
      <c r="RJO352" s="182"/>
      <c r="RJP352" s="182"/>
      <c r="RJQ352" s="182"/>
      <c r="RJR352" s="182"/>
      <c r="RJS352" s="182"/>
      <c r="RJT352" s="182"/>
      <c r="RJU352" s="182"/>
      <c r="RJV352" s="182"/>
      <c r="RJW352" s="182"/>
      <c r="RJX352" s="182"/>
      <c r="RJY352" s="182"/>
      <c r="RJZ352" s="182"/>
      <c r="RKA352" s="182"/>
      <c r="RKB352" s="182"/>
      <c r="RKC352" s="182"/>
      <c r="RKD352" s="182"/>
      <c r="RKE352" s="182"/>
      <c r="RKF352" s="182"/>
      <c r="RKG352" s="182"/>
      <c r="RKH352" s="182"/>
      <c r="RKI352" s="182"/>
      <c r="RKJ352" s="182"/>
      <c r="RKK352" s="182"/>
      <c r="RKL352" s="182"/>
      <c r="RKM352" s="182"/>
      <c r="RKN352" s="182"/>
      <c r="RKO352" s="182"/>
      <c r="RKP352" s="182"/>
      <c r="RKQ352" s="182"/>
      <c r="RKR352" s="182"/>
      <c r="RKS352" s="182"/>
      <c r="RKT352" s="182"/>
      <c r="RKU352" s="182"/>
      <c r="RKV352" s="182"/>
      <c r="RKW352" s="182"/>
      <c r="RKX352" s="182"/>
      <c r="RKY352" s="182"/>
      <c r="RKZ352" s="182"/>
      <c r="RLA352" s="182"/>
      <c r="RLB352" s="182"/>
      <c r="RLC352" s="182"/>
      <c r="RLD352" s="182"/>
      <c r="RLE352" s="182"/>
      <c r="RLF352" s="182"/>
      <c r="RLG352" s="182"/>
      <c r="RLH352" s="182"/>
      <c r="RLI352" s="182"/>
      <c r="RLJ352" s="182"/>
      <c r="RLK352" s="182"/>
      <c r="RLL352" s="182"/>
      <c r="RLM352" s="182"/>
      <c r="RLN352" s="182"/>
      <c r="RLO352" s="182"/>
      <c r="RLP352" s="182"/>
      <c r="RLQ352" s="182"/>
      <c r="RLR352" s="182"/>
      <c r="RLS352" s="182"/>
      <c r="RLT352" s="182"/>
      <c r="RLU352" s="182"/>
      <c r="RLV352" s="182"/>
      <c r="RLW352" s="182"/>
      <c r="RLX352" s="182"/>
      <c r="RLY352" s="182"/>
      <c r="RLZ352" s="182"/>
      <c r="RMA352" s="182"/>
      <c r="RMB352" s="182"/>
      <c r="RMC352" s="182"/>
      <c r="RMD352" s="182"/>
      <c r="RME352" s="182"/>
      <c r="RMF352" s="182"/>
      <c r="RMG352" s="182"/>
      <c r="RMH352" s="182"/>
      <c r="RMI352" s="182"/>
      <c r="RMJ352" s="182"/>
      <c r="RMK352" s="182"/>
      <c r="RML352" s="182"/>
      <c r="RMM352" s="182"/>
      <c r="RMN352" s="182"/>
      <c r="RMO352" s="182"/>
      <c r="RMP352" s="182"/>
      <c r="RMQ352" s="182"/>
      <c r="RMR352" s="182"/>
      <c r="RMS352" s="182"/>
      <c r="RMT352" s="182"/>
      <c r="RMU352" s="182"/>
      <c r="RMV352" s="182"/>
      <c r="RMW352" s="182"/>
      <c r="RMX352" s="182"/>
      <c r="RMY352" s="182"/>
      <c r="RMZ352" s="182"/>
      <c r="RNA352" s="182"/>
      <c r="RNB352" s="182"/>
      <c r="RNC352" s="182"/>
      <c r="RND352" s="182"/>
      <c r="RNE352" s="182"/>
      <c r="RNF352" s="182"/>
      <c r="RNG352" s="182"/>
      <c r="RNH352" s="182"/>
      <c r="RNI352" s="182"/>
      <c r="RNJ352" s="182"/>
      <c r="RNK352" s="182"/>
      <c r="RNL352" s="182"/>
      <c r="RNM352" s="182"/>
      <c r="RNN352" s="182"/>
      <c r="RNO352" s="182"/>
      <c r="RNP352" s="182"/>
      <c r="RNQ352" s="182"/>
      <c r="RNR352" s="182"/>
      <c r="RNS352" s="182"/>
      <c r="RNT352" s="182"/>
      <c r="RNU352" s="182"/>
      <c r="RNV352" s="182"/>
      <c r="RNW352" s="182"/>
      <c r="RNX352" s="182"/>
      <c r="RNY352" s="182"/>
      <c r="RNZ352" s="182"/>
      <c r="ROA352" s="182"/>
      <c r="ROB352" s="182"/>
      <c r="ROC352" s="182"/>
      <c r="ROD352" s="182"/>
      <c r="ROE352" s="182"/>
      <c r="ROF352" s="182"/>
      <c r="ROG352" s="182"/>
      <c r="ROH352" s="182"/>
      <c r="ROI352" s="182"/>
      <c r="ROJ352" s="182"/>
      <c r="ROK352" s="182"/>
      <c r="ROL352" s="182"/>
      <c r="ROM352" s="182"/>
      <c r="RON352" s="182"/>
      <c r="ROO352" s="182"/>
      <c r="ROP352" s="182"/>
      <c r="ROQ352" s="182"/>
      <c r="ROR352" s="182"/>
      <c r="ROS352" s="182"/>
      <c r="ROT352" s="182"/>
      <c r="ROU352" s="182"/>
      <c r="ROV352" s="182"/>
      <c r="ROW352" s="182"/>
      <c r="ROX352" s="182"/>
      <c r="ROY352" s="182"/>
      <c r="ROZ352" s="182"/>
      <c r="RPA352" s="182"/>
      <c r="RPB352" s="182"/>
      <c r="RPC352" s="182"/>
      <c r="RPD352" s="182"/>
      <c r="RPE352" s="182"/>
      <c r="RPF352" s="182"/>
      <c r="RPG352" s="182"/>
      <c r="RPH352" s="182"/>
      <c r="RPI352" s="182"/>
      <c r="RPJ352" s="182"/>
      <c r="RPK352" s="182"/>
      <c r="RPL352" s="182"/>
      <c r="RPM352" s="182"/>
      <c r="RPN352" s="182"/>
      <c r="RPO352" s="182"/>
      <c r="RPP352" s="182"/>
      <c r="RPQ352" s="182"/>
      <c r="RPR352" s="182"/>
      <c r="RPS352" s="182"/>
      <c r="RPT352" s="182"/>
      <c r="RPU352" s="182"/>
      <c r="RPV352" s="182"/>
      <c r="RPW352" s="182"/>
      <c r="RPX352" s="182"/>
      <c r="RPY352" s="182"/>
      <c r="RPZ352" s="182"/>
      <c r="RQA352" s="182"/>
      <c r="RQB352" s="182"/>
      <c r="RQC352" s="182"/>
      <c r="RQD352" s="182"/>
      <c r="RQE352" s="182"/>
      <c r="RQF352" s="182"/>
      <c r="RQG352" s="182"/>
      <c r="RQH352" s="182"/>
      <c r="RQI352" s="182"/>
      <c r="RQJ352" s="182"/>
      <c r="RQK352" s="182"/>
      <c r="RQL352" s="182"/>
      <c r="RQM352" s="182"/>
      <c r="RQN352" s="182"/>
      <c r="RQO352" s="182"/>
      <c r="RQP352" s="182"/>
      <c r="RQQ352" s="182"/>
      <c r="RQR352" s="182"/>
      <c r="RQS352" s="182"/>
      <c r="RQT352" s="182"/>
      <c r="RQU352" s="182"/>
      <c r="RQV352" s="182"/>
      <c r="RQW352" s="182"/>
      <c r="RQX352" s="182"/>
      <c r="RQY352" s="182"/>
      <c r="RQZ352" s="182"/>
      <c r="RRA352" s="182"/>
      <c r="RRB352" s="182"/>
      <c r="RRC352" s="182"/>
      <c r="RRD352" s="182"/>
      <c r="RRE352" s="182"/>
      <c r="RRF352" s="182"/>
      <c r="RRG352" s="182"/>
      <c r="RRH352" s="182"/>
      <c r="RRI352" s="182"/>
      <c r="RRJ352" s="182"/>
      <c r="RRK352" s="182"/>
      <c r="RRL352" s="182"/>
      <c r="RRM352" s="182"/>
      <c r="RRN352" s="182"/>
      <c r="RRO352" s="182"/>
      <c r="RRP352" s="182"/>
      <c r="RRQ352" s="182"/>
      <c r="RRR352" s="182"/>
      <c r="RRS352" s="182"/>
      <c r="RRT352" s="182"/>
      <c r="RRU352" s="182"/>
      <c r="RRV352" s="182"/>
      <c r="RRW352" s="182"/>
      <c r="RRX352" s="182"/>
      <c r="RRY352" s="182"/>
      <c r="RRZ352" s="182"/>
      <c r="RSA352" s="182"/>
      <c r="RSB352" s="182"/>
      <c r="RSC352" s="182"/>
      <c r="RSD352" s="182"/>
      <c r="RSE352" s="182"/>
      <c r="RSF352" s="182"/>
      <c r="RSG352" s="182"/>
      <c r="RSH352" s="182"/>
      <c r="RSI352" s="182"/>
      <c r="RSJ352" s="182"/>
      <c r="RSK352" s="182"/>
      <c r="RSL352" s="182"/>
      <c r="RSM352" s="182"/>
      <c r="RSN352" s="182"/>
      <c r="RSO352" s="182"/>
      <c r="RSP352" s="182"/>
      <c r="RSQ352" s="182"/>
      <c r="RSR352" s="182"/>
      <c r="RSS352" s="182"/>
      <c r="RST352" s="182"/>
      <c r="RSU352" s="182"/>
      <c r="RSV352" s="182"/>
      <c r="RSW352" s="182"/>
      <c r="RSX352" s="182"/>
      <c r="RSY352" s="182"/>
      <c r="RSZ352" s="182"/>
      <c r="RTA352" s="182"/>
      <c r="RTB352" s="182"/>
      <c r="RTC352" s="182"/>
      <c r="RTD352" s="182"/>
      <c r="RTE352" s="182"/>
      <c r="RTF352" s="182"/>
      <c r="RTG352" s="182"/>
      <c r="RTH352" s="182"/>
      <c r="RTI352" s="182"/>
      <c r="RTJ352" s="182"/>
      <c r="RTK352" s="182"/>
      <c r="RTL352" s="182"/>
      <c r="RTM352" s="182"/>
      <c r="RTN352" s="182"/>
      <c r="RTO352" s="182"/>
      <c r="RTP352" s="182"/>
      <c r="RTQ352" s="182"/>
      <c r="RTR352" s="182"/>
      <c r="RTS352" s="182"/>
      <c r="RTT352" s="182"/>
      <c r="RTU352" s="182"/>
      <c r="RTV352" s="182"/>
      <c r="RTW352" s="182"/>
      <c r="RTX352" s="182"/>
      <c r="RTY352" s="182"/>
      <c r="RTZ352" s="182"/>
      <c r="RUA352" s="182"/>
      <c r="RUB352" s="182"/>
      <c r="RUC352" s="182"/>
      <c r="RUD352" s="182"/>
      <c r="RUE352" s="182"/>
      <c r="RUF352" s="182"/>
      <c r="RUG352" s="182"/>
      <c r="RUH352" s="182"/>
      <c r="RUI352" s="182"/>
      <c r="RUJ352" s="182"/>
      <c r="RUK352" s="182"/>
      <c r="RUL352" s="182"/>
      <c r="RUM352" s="182"/>
      <c r="RUN352" s="182"/>
      <c r="RUO352" s="182"/>
      <c r="RUP352" s="182"/>
      <c r="RUQ352" s="182"/>
      <c r="RUR352" s="182"/>
      <c r="RUS352" s="182"/>
      <c r="RUT352" s="182"/>
      <c r="RUU352" s="182"/>
      <c r="RUV352" s="182"/>
      <c r="RUW352" s="182"/>
      <c r="RUX352" s="182"/>
      <c r="RUY352" s="182"/>
      <c r="RUZ352" s="182"/>
      <c r="RVA352" s="182"/>
      <c r="RVB352" s="182"/>
      <c r="RVC352" s="182"/>
      <c r="RVD352" s="182"/>
      <c r="RVE352" s="182"/>
      <c r="RVF352" s="182"/>
      <c r="RVG352" s="182"/>
      <c r="RVH352" s="182"/>
      <c r="RVI352" s="182"/>
      <c r="RVJ352" s="182"/>
      <c r="RVK352" s="182"/>
      <c r="RVL352" s="182"/>
      <c r="RVM352" s="182"/>
      <c r="RVN352" s="182"/>
      <c r="RVO352" s="182"/>
      <c r="RVP352" s="182"/>
      <c r="RVQ352" s="182"/>
      <c r="RVR352" s="182"/>
      <c r="RVS352" s="182"/>
      <c r="RVT352" s="182"/>
      <c r="RVU352" s="182"/>
      <c r="RVV352" s="182"/>
      <c r="RVW352" s="182"/>
      <c r="RVX352" s="182"/>
      <c r="RVY352" s="182"/>
      <c r="RVZ352" s="182"/>
      <c r="RWA352" s="182"/>
      <c r="RWB352" s="182"/>
      <c r="RWC352" s="182"/>
      <c r="RWD352" s="182"/>
      <c r="RWE352" s="182"/>
      <c r="RWF352" s="182"/>
      <c r="RWG352" s="182"/>
      <c r="RWH352" s="182"/>
      <c r="RWI352" s="182"/>
      <c r="RWJ352" s="182"/>
      <c r="RWK352" s="182"/>
      <c r="RWL352" s="182"/>
      <c r="RWM352" s="182"/>
      <c r="RWN352" s="182"/>
      <c r="RWO352" s="182"/>
      <c r="RWP352" s="182"/>
      <c r="RWQ352" s="182"/>
      <c r="RWR352" s="182"/>
      <c r="RWS352" s="182"/>
      <c r="RWT352" s="182"/>
      <c r="RWU352" s="182"/>
      <c r="RWV352" s="182"/>
      <c r="RWW352" s="182"/>
      <c r="RWX352" s="182"/>
      <c r="RWY352" s="182"/>
      <c r="RWZ352" s="182"/>
      <c r="RXA352" s="182"/>
      <c r="RXB352" s="182"/>
      <c r="RXC352" s="182"/>
      <c r="RXD352" s="182"/>
      <c r="RXE352" s="182"/>
      <c r="RXF352" s="182"/>
      <c r="RXG352" s="182"/>
      <c r="RXH352" s="182"/>
      <c r="RXI352" s="182"/>
      <c r="RXJ352" s="182"/>
      <c r="RXK352" s="182"/>
      <c r="RXL352" s="182"/>
      <c r="RXM352" s="182"/>
      <c r="RXN352" s="182"/>
      <c r="RXO352" s="182"/>
      <c r="RXP352" s="182"/>
      <c r="RXQ352" s="182"/>
      <c r="RXR352" s="182"/>
      <c r="RXS352" s="182"/>
      <c r="RXT352" s="182"/>
      <c r="RXU352" s="182"/>
      <c r="RXV352" s="182"/>
      <c r="RXW352" s="182"/>
      <c r="RXX352" s="182"/>
      <c r="RXY352" s="182"/>
      <c r="RXZ352" s="182"/>
      <c r="RYA352" s="182"/>
      <c r="RYB352" s="182"/>
      <c r="RYC352" s="182"/>
      <c r="RYD352" s="182"/>
      <c r="RYE352" s="182"/>
      <c r="RYF352" s="182"/>
      <c r="RYG352" s="182"/>
      <c r="RYH352" s="182"/>
      <c r="RYI352" s="182"/>
      <c r="RYJ352" s="182"/>
      <c r="RYK352" s="182"/>
      <c r="RYL352" s="182"/>
      <c r="RYM352" s="182"/>
      <c r="RYN352" s="182"/>
      <c r="RYO352" s="182"/>
      <c r="RYP352" s="182"/>
      <c r="RYQ352" s="182"/>
      <c r="RYR352" s="182"/>
      <c r="RYS352" s="182"/>
      <c r="RYT352" s="182"/>
      <c r="RYU352" s="182"/>
      <c r="RYV352" s="182"/>
      <c r="RYW352" s="182"/>
      <c r="RYX352" s="182"/>
      <c r="RYY352" s="182"/>
      <c r="RYZ352" s="182"/>
      <c r="RZA352" s="182"/>
      <c r="RZB352" s="182"/>
      <c r="RZC352" s="182"/>
      <c r="RZD352" s="182"/>
      <c r="RZE352" s="182"/>
      <c r="RZF352" s="182"/>
      <c r="RZG352" s="182"/>
      <c r="RZH352" s="182"/>
      <c r="RZI352" s="182"/>
      <c r="RZJ352" s="182"/>
      <c r="RZK352" s="182"/>
      <c r="RZL352" s="182"/>
      <c r="RZM352" s="182"/>
      <c r="RZN352" s="182"/>
      <c r="RZO352" s="182"/>
      <c r="RZP352" s="182"/>
      <c r="RZQ352" s="182"/>
      <c r="RZR352" s="182"/>
      <c r="RZS352" s="182"/>
      <c r="RZT352" s="182"/>
      <c r="RZU352" s="182"/>
      <c r="RZV352" s="182"/>
      <c r="RZW352" s="182"/>
      <c r="RZX352" s="182"/>
      <c r="RZY352" s="182"/>
      <c r="RZZ352" s="182"/>
      <c r="SAA352" s="182"/>
      <c r="SAB352" s="182"/>
      <c r="SAC352" s="182"/>
      <c r="SAD352" s="182"/>
      <c r="SAE352" s="182"/>
      <c r="SAF352" s="182"/>
      <c r="SAG352" s="182"/>
      <c r="SAH352" s="182"/>
      <c r="SAI352" s="182"/>
      <c r="SAJ352" s="182"/>
      <c r="SAK352" s="182"/>
      <c r="SAL352" s="182"/>
      <c r="SAM352" s="182"/>
      <c r="SAN352" s="182"/>
      <c r="SAO352" s="182"/>
      <c r="SAP352" s="182"/>
      <c r="SAQ352" s="182"/>
      <c r="SAR352" s="182"/>
      <c r="SAS352" s="182"/>
      <c r="SAT352" s="182"/>
      <c r="SAU352" s="182"/>
      <c r="SAV352" s="182"/>
      <c r="SAW352" s="182"/>
      <c r="SAX352" s="182"/>
      <c r="SAY352" s="182"/>
      <c r="SAZ352" s="182"/>
      <c r="SBA352" s="182"/>
      <c r="SBB352" s="182"/>
      <c r="SBC352" s="182"/>
      <c r="SBD352" s="182"/>
      <c r="SBE352" s="182"/>
      <c r="SBF352" s="182"/>
      <c r="SBG352" s="182"/>
      <c r="SBH352" s="182"/>
      <c r="SBI352" s="182"/>
      <c r="SBJ352" s="182"/>
      <c r="SBK352" s="182"/>
      <c r="SBL352" s="182"/>
      <c r="SBM352" s="182"/>
      <c r="SBN352" s="182"/>
      <c r="SBO352" s="182"/>
      <c r="SBP352" s="182"/>
      <c r="SBQ352" s="182"/>
      <c r="SBR352" s="182"/>
      <c r="SBS352" s="182"/>
      <c r="SBT352" s="182"/>
      <c r="SBU352" s="182"/>
      <c r="SBV352" s="182"/>
      <c r="SBW352" s="182"/>
      <c r="SBX352" s="182"/>
      <c r="SBY352" s="182"/>
      <c r="SBZ352" s="182"/>
      <c r="SCA352" s="182"/>
      <c r="SCB352" s="182"/>
      <c r="SCC352" s="182"/>
      <c r="SCD352" s="182"/>
      <c r="SCE352" s="182"/>
      <c r="SCF352" s="182"/>
      <c r="SCG352" s="182"/>
      <c r="SCH352" s="182"/>
      <c r="SCI352" s="182"/>
      <c r="SCJ352" s="182"/>
      <c r="SCK352" s="182"/>
      <c r="SCL352" s="182"/>
      <c r="SCM352" s="182"/>
      <c r="SCN352" s="182"/>
      <c r="SCO352" s="182"/>
      <c r="SCP352" s="182"/>
      <c r="SCQ352" s="182"/>
      <c r="SCR352" s="182"/>
      <c r="SCS352" s="182"/>
      <c r="SCT352" s="182"/>
      <c r="SCU352" s="182"/>
      <c r="SCV352" s="182"/>
      <c r="SCW352" s="182"/>
      <c r="SCX352" s="182"/>
      <c r="SCY352" s="182"/>
      <c r="SCZ352" s="182"/>
      <c r="SDA352" s="182"/>
      <c r="SDB352" s="182"/>
      <c r="SDC352" s="182"/>
      <c r="SDD352" s="182"/>
      <c r="SDE352" s="182"/>
      <c r="SDF352" s="182"/>
      <c r="SDG352" s="182"/>
      <c r="SDH352" s="182"/>
      <c r="SDI352" s="182"/>
      <c r="SDJ352" s="182"/>
      <c r="SDK352" s="182"/>
      <c r="SDL352" s="182"/>
      <c r="SDM352" s="182"/>
      <c r="SDN352" s="182"/>
      <c r="SDO352" s="182"/>
      <c r="SDP352" s="182"/>
      <c r="SDQ352" s="182"/>
      <c r="SDR352" s="182"/>
      <c r="SDS352" s="182"/>
      <c r="SDT352" s="182"/>
      <c r="SDU352" s="182"/>
      <c r="SDV352" s="182"/>
      <c r="SDW352" s="182"/>
      <c r="SDX352" s="182"/>
      <c r="SDY352" s="182"/>
      <c r="SDZ352" s="182"/>
      <c r="SEA352" s="182"/>
      <c r="SEB352" s="182"/>
      <c r="SEC352" s="182"/>
      <c r="SED352" s="182"/>
      <c r="SEE352" s="182"/>
      <c r="SEF352" s="182"/>
      <c r="SEG352" s="182"/>
      <c r="SEH352" s="182"/>
      <c r="SEI352" s="182"/>
      <c r="SEJ352" s="182"/>
      <c r="SEK352" s="182"/>
      <c r="SEL352" s="182"/>
      <c r="SEM352" s="182"/>
      <c r="SEN352" s="182"/>
      <c r="SEO352" s="182"/>
      <c r="SEP352" s="182"/>
      <c r="SEQ352" s="182"/>
      <c r="SER352" s="182"/>
      <c r="SES352" s="182"/>
      <c r="SET352" s="182"/>
      <c r="SEU352" s="182"/>
      <c r="SEV352" s="182"/>
      <c r="SEW352" s="182"/>
      <c r="SEX352" s="182"/>
      <c r="SEY352" s="182"/>
      <c r="SEZ352" s="182"/>
      <c r="SFA352" s="182"/>
      <c r="SFB352" s="182"/>
      <c r="SFC352" s="182"/>
      <c r="SFD352" s="182"/>
      <c r="SFE352" s="182"/>
      <c r="SFF352" s="182"/>
      <c r="SFG352" s="182"/>
      <c r="SFH352" s="182"/>
      <c r="SFI352" s="182"/>
      <c r="SFJ352" s="182"/>
      <c r="SFK352" s="182"/>
      <c r="SFL352" s="182"/>
      <c r="SFM352" s="182"/>
      <c r="SFN352" s="182"/>
      <c r="SFO352" s="182"/>
      <c r="SFP352" s="182"/>
      <c r="SFQ352" s="182"/>
      <c r="SFR352" s="182"/>
      <c r="SFS352" s="182"/>
      <c r="SFT352" s="182"/>
      <c r="SFU352" s="182"/>
      <c r="SFV352" s="182"/>
      <c r="SFW352" s="182"/>
      <c r="SFX352" s="182"/>
      <c r="SFY352" s="182"/>
      <c r="SFZ352" s="182"/>
      <c r="SGA352" s="182"/>
      <c r="SGB352" s="182"/>
      <c r="SGC352" s="182"/>
      <c r="SGD352" s="182"/>
      <c r="SGE352" s="182"/>
      <c r="SGF352" s="182"/>
      <c r="SGG352" s="182"/>
      <c r="SGH352" s="182"/>
      <c r="SGI352" s="182"/>
      <c r="SGJ352" s="182"/>
      <c r="SGK352" s="182"/>
      <c r="SGL352" s="182"/>
      <c r="SGM352" s="182"/>
      <c r="SGN352" s="182"/>
      <c r="SGO352" s="182"/>
      <c r="SGP352" s="182"/>
      <c r="SGQ352" s="182"/>
      <c r="SGR352" s="182"/>
      <c r="SGS352" s="182"/>
      <c r="SGT352" s="182"/>
      <c r="SGU352" s="182"/>
      <c r="SGV352" s="182"/>
      <c r="SGW352" s="182"/>
      <c r="SGX352" s="182"/>
      <c r="SGY352" s="182"/>
      <c r="SGZ352" s="182"/>
      <c r="SHA352" s="182"/>
      <c r="SHB352" s="182"/>
      <c r="SHC352" s="182"/>
      <c r="SHD352" s="182"/>
      <c r="SHE352" s="182"/>
      <c r="SHF352" s="182"/>
      <c r="SHG352" s="182"/>
      <c r="SHH352" s="182"/>
      <c r="SHI352" s="182"/>
      <c r="SHJ352" s="182"/>
      <c r="SHK352" s="182"/>
      <c r="SHL352" s="182"/>
      <c r="SHM352" s="182"/>
      <c r="SHN352" s="182"/>
      <c r="SHO352" s="182"/>
      <c r="SHP352" s="182"/>
      <c r="SHQ352" s="182"/>
      <c r="SHR352" s="182"/>
      <c r="SHS352" s="182"/>
      <c r="SHT352" s="182"/>
      <c r="SHU352" s="182"/>
      <c r="SHV352" s="182"/>
      <c r="SHW352" s="182"/>
      <c r="SHX352" s="182"/>
      <c r="SHY352" s="182"/>
      <c r="SHZ352" s="182"/>
      <c r="SIA352" s="182"/>
      <c r="SIB352" s="182"/>
      <c r="SIC352" s="182"/>
      <c r="SID352" s="182"/>
      <c r="SIE352" s="182"/>
      <c r="SIF352" s="182"/>
      <c r="SIG352" s="182"/>
      <c r="SIH352" s="182"/>
      <c r="SII352" s="182"/>
      <c r="SIJ352" s="182"/>
      <c r="SIK352" s="182"/>
      <c r="SIL352" s="182"/>
      <c r="SIM352" s="182"/>
      <c r="SIN352" s="182"/>
      <c r="SIO352" s="182"/>
      <c r="SIP352" s="182"/>
      <c r="SIQ352" s="182"/>
      <c r="SIR352" s="182"/>
      <c r="SIS352" s="182"/>
      <c r="SIT352" s="182"/>
      <c r="SIU352" s="182"/>
      <c r="SIV352" s="182"/>
      <c r="SIW352" s="182"/>
      <c r="SIX352" s="182"/>
      <c r="SIY352" s="182"/>
      <c r="SIZ352" s="182"/>
      <c r="SJA352" s="182"/>
      <c r="SJB352" s="182"/>
      <c r="SJC352" s="182"/>
      <c r="SJD352" s="182"/>
      <c r="SJE352" s="182"/>
      <c r="SJF352" s="182"/>
      <c r="SJG352" s="182"/>
      <c r="SJH352" s="182"/>
      <c r="SJI352" s="182"/>
      <c r="SJJ352" s="182"/>
      <c r="SJK352" s="182"/>
      <c r="SJL352" s="182"/>
      <c r="SJM352" s="182"/>
      <c r="SJN352" s="182"/>
      <c r="SJO352" s="182"/>
      <c r="SJP352" s="182"/>
      <c r="SJQ352" s="182"/>
      <c r="SJR352" s="182"/>
      <c r="SJS352" s="182"/>
      <c r="SJT352" s="182"/>
      <c r="SJU352" s="182"/>
      <c r="SJV352" s="182"/>
      <c r="SJW352" s="182"/>
      <c r="SJX352" s="182"/>
      <c r="SJY352" s="182"/>
      <c r="SJZ352" s="182"/>
      <c r="SKA352" s="182"/>
      <c r="SKB352" s="182"/>
      <c r="SKC352" s="182"/>
      <c r="SKD352" s="182"/>
      <c r="SKE352" s="182"/>
      <c r="SKF352" s="182"/>
      <c r="SKG352" s="182"/>
      <c r="SKH352" s="182"/>
      <c r="SKI352" s="182"/>
      <c r="SKJ352" s="182"/>
      <c r="SKK352" s="182"/>
      <c r="SKL352" s="182"/>
      <c r="SKM352" s="182"/>
      <c r="SKN352" s="182"/>
      <c r="SKO352" s="182"/>
      <c r="SKP352" s="182"/>
      <c r="SKQ352" s="182"/>
      <c r="SKR352" s="182"/>
      <c r="SKS352" s="182"/>
      <c r="SKT352" s="182"/>
      <c r="SKU352" s="182"/>
      <c r="SKV352" s="182"/>
      <c r="SKW352" s="182"/>
      <c r="SKX352" s="182"/>
      <c r="SKY352" s="182"/>
      <c r="SKZ352" s="182"/>
      <c r="SLA352" s="182"/>
      <c r="SLB352" s="182"/>
      <c r="SLC352" s="182"/>
      <c r="SLD352" s="182"/>
      <c r="SLE352" s="182"/>
      <c r="SLF352" s="182"/>
      <c r="SLG352" s="182"/>
      <c r="SLH352" s="182"/>
      <c r="SLI352" s="182"/>
      <c r="SLJ352" s="182"/>
      <c r="SLK352" s="182"/>
      <c r="SLL352" s="182"/>
      <c r="SLM352" s="182"/>
      <c r="SLN352" s="182"/>
      <c r="SLO352" s="182"/>
      <c r="SLP352" s="182"/>
      <c r="SLQ352" s="182"/>
      <c r="SLR352" s="182"/>
      <c r="SLS352" s="182"/>
      <c r="SLT352" s="182"/>
      <c r="SLU352" s="182"/>
      <c r="SLV352" s="182"/>
      <c r="SLW352" s="182"/>
      <c r="SLX352" s="182"/>
      <c r="SLY352" s="182"/>
      <c r="SLZ352" s="182"/>
      <c r="SMA352" s="182"/>
      <c r="SMB352" s="182"/>
      <c r="SMC352" s="182"/>
      <c r="SMD352" s="182"/>
      <c r="SME352" s="182"/>
      <c r="SMF352" s="182"/>
      <c r="SMG352" s="182"/>
      <c r="SMH352" s="182"/>
      <c r="SMI352" s="182"/>
      <c r="SMJ352" s="182"/>
      <c r="SMK352" s="182"/>
      <c r="SML352" s="182"/>
      <c r="SMM352" s="182"/>
      <c r="SMN352" s="182"/>
      <c r="SMO352" s="182"/>
      <c r="SMP352" s="182"/>
      <c r="SMQ352" s="182"/>
      <c r="SMR352" s="182"/>
      <c r="SMS352" s="182"/>
      <c r="SMT352" s="182"/>
      <c r="SMU352" s="182"/>
      <c r="SMV352" s="182"/>
      <c r="SMW352" s="182"/>
      <c r="SMX352" s="182"/>
      <c r="SMY352" s="182"/>
      <c r="SMZ352" s="182"/>
      <c r="SNA352" s="182"/>
      <c r="SNB352" s="182"/>
      <c r="SNC352" s="182"/>
      <c r="SND352" s="182"/>
      <c r="SNE352" s="182"/>
      <c r="SNF352" s="182"/>
      <c r="SNG352" s="182"/>
      <c r="SNH352" s="182"/>
      <c r="SNI352" s="182"/>
      <c r="SNJ352" s="182"/>
      <c r="SNK352" s="182"/>
      <c r="SNL352" s="182"/>
      <c r="SNM352" s="182"/>
      <c r="SNN352" s="182"/>
      <c r="SNO352" s="182"/>
      <c r="SNP352" s="182"/>
      <c r="SNQ352" s="182"/>
      <c r="SNR352" s="182"/>
      <c r="SNS352" s="182"/>
      <c r="SNT352" s="182"/>
      <c r="SNU352" s="182"/>
      <c r="SNV352" s="182"/>
      <c r="SNW352" s="182"/>
      <c r="SNX352" s="182"/>
      <c r="SNY352" s="182"/>
      <c r="SNZ352" s="182"/>
      <c r="SOA352" s="182"/>
      <c r="SOB352" s="182"/>
      <c r="SOC352" s="182"/>
      <c r="SOD352" s="182"/>
      <c r="SOE352" s="182"/>
      <c r="SOF352" s="182"/>
      <c r="SOG352" s="182"/>
      <c r="SOH352" s="182"/>
      <c r="SOI352" s="182"/>
      <c r="SOJ352" s="182"/>
      <c r="SOK352" s="182"/>
      <c r="SOL352" s="182"/>
      <c r="SOM352" s="182"/>
      <c r="SON352" s="182"/>
      <c r="SOO352" s="182"/>
      <c r="SOP352" s="182"/>
      <c r="SOQ352" s="182"/>
      <c r="SOR352" s="182"/>
      <c r="SOS352" s="182"/>
      <c r="SOT352" s="182"/>
      <c r="SOU352" s="182"/>
      <c r="SOV352" s="182"/>
      <c r="SOW352" s="182"/>
      <c r="SOX352" s="182"/>
      <c r="SOY352" s="182"/>
      <c r="SOZ352" s="182"/>
      <c r="SPA352" s="182"/>
      <c r="SPB352" s="182"/>
      <c r="SPC352" s="182"/>
      <c r="SPD352" s="182"/>
      <c r="SPE352" s="182"/>
      <c r="SPF352" s="182"/>
      <c r="SPG352" s="182"/>
      <c r="SPH352" s="182"/>
      <c r="SPI352" s="182"/>
      <c r="SPJ352" s="182"/>
      <c r="SPK352" s="182"/>
      <c r="SPL352" s="182"/>
      <c r="SPM352" s="182"/>
      <c r="SPN352" s="182"/>
      <c r="SPO352" s="182"/>
      <c r="SPP352" s="182"/>
      <c r="SPQ352" s="182"/>
      <c r="SPR352" s="182"/>
      <c r="SPS352" s="182"/>
      <c r="SPT352" s="182"/>
      <c r="SPU352" s="182"/>
      <c r="SPV352" s="182"/>
      <c r="SPW352" s="182"/>
      <c r="SPX352" s="182"/>
      <c r="SPY352" s="182"/>
      <c r="SPZ352" s="182"/>
      <c r="SQA352" s="182"/>
      <c r="SQB352" s="182"/>
      <c r="SQC352" s="182"/>
      <c r="SQD352" s="182"/>
      <c r="SQE352" s="182"/>
      <c r="SQF352" s="182"/>
      <c r="SQG352" s="182"/>
      <c r="SQH352" s="182"/>
      <c r="SQI352" s="182"/>
      <c r="SQJ352" s="182"/>
      <c r="SQK352" s="182"/>
      <c r="SQL352" s="182"/>
      <c r="SQM352" s="182"/>
      <c r="SQN352" s="182"/>
      <c r="SQO352" s="182"/>
      <c r="SQP352" s="182"/>
      <c r="SQQ352" s="182"/>
      <c r="SQR352" s="182"/>
      <c r="SQS352" s="182"/>
      <c r="SQT352" s="182"/>
      <c r="SQU352" s="182"/>
      <c r="SQV352" s="182"/>
      <c r="SQW352" s="182"/>
      <c r="SQX352" s="182"/>
      <c r="SQY352" s="182"/>
      <c r="SQZ352" s="182"/>
      <c r="SRA352" s="182"/>
      <c r="SRB352" s="182"/>
      <c r="SRC352" s="182"/>
      <c r="SRD352" s="182"/>
      <c r="SRE352" s="182"/>
      <c r="SRF352" s="182"/>
      <c r="SRG352" s="182"/>
      <c r="SRH352" s="182"/>
      <c r="SRI352" s="182"/>
      <c r="SRJ352" s="182"/>
      <c r="SRK352" s="182"/>
      <c r="SRL352" s="182"/>
      <c r="SRM352" s="182"/>
      <c r="SRN352" s="182"/>
      <c r="SRO352" s="182"/>
      <c r="SRP352" s="182"/>
      <c r="SRQ352" s="182"/>
      <c r="SRR352" s="182"/>
      <c r="SRS352" s="182"/>
      <c r="SRT352" s="182"/>
      <c r="SRU352" s="182"/>
      <c r="SRV352" s="182"/>
      <c r="SRW352" s="182"/>
      <c r="SRX352" s="182"/>
      <c r="SRY352" s="182"/>
      <c r="SRZ352" s="182"/>
      <c r="SSA352" s="182"/>
      <c r="SSB352" s="182"/>
      <c r="SSC352" s="182"/>
      <c r="SSD352" s="182"/>
      <c r="SSE352" s="182"/>
      <c r="SSF352" s="182"/>
      <c r="SSG352" s="182"/>
      <c r="SSH352" s="182"/>
      <c r="SSI352" s="182"/>
      <c r="SSJ352" s="182"/>
      <c r="SSK352" s="182"/>
      <c r="SSL352" s="182"/>
      <c r="SSM352" s="182"/>
      <c r="SSN352" s="182"/>
      <c r="SSO352" s="182"/>
      <c r="SSP352" s="182"/>
      <c r="SSQ352" s="182"/>
      <c r="SSR352" s="182"/>
      <c r="SSS352" s="182"/>
      <c r="SST352" s="182"/>
      <c r="SSU352" s="182"/>
      <c r="SSV352" s="182"/>
      <c r="SSW352" s="182"/>
      <c r="SSX352" s="182"/>
      <c r="SSY352" s="182"/>
      <c r="SSZ352" s="182"/>
      <c r="STA352" s="182"/>
      <c r="STB352" s="182"/>
      <c r="STC352" s="182"/>
      <c r="STD352" s="182"/>
      <c r="STE352" s="182"/>
      <c r="STF352" s="182"/>
      <c r="STG352" s="182"/>
      <c r="STH352" s="182"/>
      <c r="STI352" s="182"/>
      <c r="STJ352" s="182"/>
      <c r="STK352" s="182"/>
      <c r="STL352" s="182"/>
      <c r="STM352" s="182"/>
      <c r="STN352" s="182"/>
      <c r="STO352" s="182"/>
      <c r="STP352" s="182"/>
      <c r="STQ352" s="182"/>
      <c r="STR352" s="182"/>
      <c r="STS352" s="182"/>
      <c r="STT352" s="182"/>
      <c r="STU352" s="182"/>
      <c r="STV352" s="182"/>
      <c r="STW352" s="182"/>
      <c r="STX352" s="182"/>
      <c r="STY352" s="182"/>
      <c r="STZ352" s="182"/>
      <c r="SUA352" s="182"/>
      <c r="SUB352" s="182"/>
      <c r="SUC352" s="182"/>
      <c r="SUD352" s="182"/>
      <c r="SUE352" s="182"/>
      <c r="SUF352" s="182"/>
      <c r="SUG352" s="182"/>
      <c r="SUH352" s="182"/>
      <c r="SUI352" s="182"/>
      <c r="SUJ352" s="182"/>
      <c r="SUK352" s="182"/>
      <c r="SUL352" s="182"/>
      <c r="SUM352" s="182"/>
      <c r="SUN352" s="182"/>
      <c r="SUO352" s="182"/>
      <c r="SUP352" s="182"/>
      <c r="SUQ352" s="182"/>
      <c r="SUR352" s="182"/>
      <c r="SUS352" s="182"/>
      <c r="SUT352" s="182"/>
      <c r="SUU352" s="182"/>
      <c r="SUV352" s="182"/>
      <c r="SUW352" s="182"/>
      <c r="SUX352" s="182"/>
      <c r="SUY352" s="182"/>
      <c r="SUZ352" s="182"/>
      <c r="SVA352" s="182"/>
      <c r="SVB352" s="182"/>
      <c r="SVC352" s="182"/>
      <c r="SVD352" s="182"/>
      <c r="SVE352" s="182"/>
      <c r="SVF352" s="182"/>
      <c r="SVG352" s="182"/>
      <c r="SVH352" s="182"/>
      <c r="SVI352" s="182"/>
      <c r="SVJ352" s="182"/>
      <c r="SVK352" s="182"/>
      <c r="SVL352" s="182"/>
      <c r="SVM352" s="182"/>
      <c r="SVN352" s="182"/>
      <c r="SVO352" s="182"/>
      <c r="SVP352" s="182"/>
      <c r="SVQ352" s="182"/>
      <c r="SVR352" s="182"/>
      <c r="SVS352" s="182"/>
      <c r="SVT352" s="182"/>
      <c r="SVU352" s="182"/>
      <c r="SVV352" s="182"/>
      <c r="SVW352" s="182"/>
      <c r="SVX352" s="182"/>
      <c r="SVY352" s="182"/>
      <c r="SVZ352" s="182"/>
      <c r="SWA352" s="182"/>
      <c r="SWB352" s="182"/>
      <c r="SWC352" s="182"/>
      <c r="SWD352" s="182"/>
      <c r="SWE352" s="182"/>
      <c r="SWF352" s="182"/>
      <c r="SWG352" s="182"/>
      <c r="SWH352" s="182"/>
      <c r="SWI352" s="182"/>
      <c r="SWJ352" s="182"/>
      <c r="SWK352" s="182"/>
      <c r="SWL352" s="182"/>
      <c r="SWM352" s="182"/>
      <c r="SWN352" s="182"/>
      <c r="SWO352" s="182"/>
      <c r="SWP352" s="182"/>
      <c r="SWQ352" s="182"/>
      <c r="SWR352" s="182"/>
      <c r="SWS352" s="182"/>
      <c r="SWT352" s="182"/>
      <c r="SWU352" s="182"/>
      <c r="SWV352" s="182"/>
      <c r="SWW352" s="182"/>
      <c r="SWX352" s="182"/>
      <c r="SWY352" s="182"/>
      <c r="SWZ352" s="182"/>
      <c r="SXA352" s="182"/>
      <c r="SXB352" s="182"/>
      <c r="SXC352" s="182"/>
      <c r="SXD352" s="182"/>
      <c r="SXE352" s="182"/>
      <c r="SXF352" s="182"/>
      <c r="SXG352" s="182"/>
      <c r="SXH352" s="182"/>
      <c r="SXI352" s="182"/>
      <c r="SXJ352" s="182"/>
      <c r="SXK352" s="182"/>
      <c r="SXL352" s="182"/>
      <c r="SXM352" s="182"/>
      <c r="SXN352" s="182"/>
      <c r="SXO352" s="182"/>
      <c r="SXP352" s="182"/>
      <c r="SXQ352" s="182"/>
      <c r="SXR352" s="182"/>
      <c r="SXS352" s="182"/>
      <c r="SXT352" s="182"/>
      <c r="SXU352" s="182"/>
      <c r="SXV352" s="182"/>
      <c r="SXW352" s="182"/>
      <c r="SXX352" s="182"/>
      <c r="SXY352" s="182"/>
      <c r="SXZ352" s="182"/>
      <c r="SYA352" s="182"/>
      <c r="SYB352" s="182"/>
      <c r="SYC352" s="182"/>
      <c r="SYD352" s="182"/>
      <c r="SYE352" s="182"/>
      <c r="SYF352" s="182"/>
      <c r="SYG352" s="182"/>
      <c r="SYH352" s="182"/>
      <c r="SYI352" s="182"/>
      <c r="SYJ352" s="182"/>
      <c r="SYK352" s="182"/>
      <c r="SYL352" s="182"/>
      <c r="SYM352" s="182"/>
      <c r="SYN352" s="182"/>
      <c r="SYO352" s="182"/>
      <c r="SYP352" s="182"/>
      <c r="SYQ352" s="182"/>
      <c r="SYR352" s="182"/>
      <c r="SYS352" s="182"/>
      <c r="SYT352" s="182"/>
      <c r="SYU352" s="182"/>
      <c r="SYV352" s="182"/>
      <c r="SYW352" s="182"/>
      <c r="SYX352" s="182"/>
      <c r="SYY352" s="182"/>
      <c r="SYZ352" s="182"/>
      <c r="SZA352" s="182"/>
      <c r="SZB352" s="182"/>
      <c r="SZC352" s="182"/>
      <c r="SZD352" s="182"/>
      <c r="SZE352" s="182"/>
      <c r="SZF352" s="182"/>
      <c r="SZG352" s="182"/>
      <c r="SZH352" s="182"/>
      <c r="SZI352" s="182"/>
      <c r="SZJ352" s="182"/>
      <c r="SZK352" s="182"/>
      <c r="SZL352" s="182"/>
      <c r="SZM352" s="182"/>
      <c r="SZN352" s="182"/>
      <c r="SZO352" s="182"/>
      <c r="SZP352" s="182"/>
      <c r="SZQ352" s="182"/>
      <c r="SZR352" s="182"/>
      <c r="SZS352" s="182"/>
      <c r="SZT352" s="182"/>
      <c r="SZU352" s="182"/>
      <c r="SZV352" s="182"/>
      <c r="SZW352" s="182"/>
      <c r="SZX352" s="182"/>
      <c r="SZY352" s="182"/>
      <c r="SZZ352" s="182"/>
      <c r="TAA352" s="182"/>
      <c r="TAB352" s="182"/>
      <c r="TAC352" s="182"/>
      <c r="TAD352" s="182"/>
      <c r="TAE352" s="182"/>
      <c r="TAF352" s="182"/>
      <c r="TAG352" s="182"/>
      <c r="TAH352" s="182"/>
      <c r="TAI352" s="182"/>
      <c r="TAJ352" s="182"/>
      <c r="TAK352" s="182"/>
      <c r="TAL352" s="182"/>
      <c r="TAM352" s="182"/>
      <c r="TAN352" s="182"/>
      <c r="TAO352" s="182"/>
      <c r="TAP352" s="182"/>
      <c r="TAQ352" s="182"/>
      <c r="TAR352" s="182"/>
      <c r="TAS352" s="182"/>
      <c r="TAT352" s="182"/>
      <c r="TAU352" s="182"/>
      <c r="TAV352" s="182"/>
      <c r="TAW352" s="182"/>
      <c r="TAX352" s="182"/>
      <c r="TAY352" s="182"/>
      <c r="TAZ352" s="182"/>
      <c r="TBA352" s="182"/>
      <c r="TBB352" s="182"/>
      <c r="TBC352" s="182"/>
      <c r="TBD352" s="182"/>
      <c r="TBE352" s="182"/>
      <c r="TBF352" s="182"/>
      <c r="TBG352" s="182"/>
      <c r="TBH352" s="182"/>
      <c r="TBI352" s="182"/>
      <c r="TBJ352" s="182"/>
      <c r="TBK352" s="182"/>
      <c r="TBL352" s="182"/>
      <c r="TBM352" s="182"/>
      <c r="TBN352" s="182"/>
      <c r="TBO352" s="182"/>
      <c r="TBP352" s="182"/>
      <c r="TBQ352" s="182"/>
      <c r="TBR352" s="182"/>
      <c r="TBS352" s="182"/>
      <c r="TBT352" s="182"/>
      <c r="TBU352" s="182"/>
      <c r="TBV352" s="182"/>
      <c r="TBW352" s="182"/>
      <c r="TBX352" s="182"/>
      <c r="TBY352" s="182"/>
      <c r="TBZ352" s="182"/>
      <c r="TCA352" s="182"/>
      <c r="TCB352" s="182"/>
      <c r="TCC352" s="182"/>
      <c r="TCD352" s="182"/>
      <c r="TCE352" s="182"/>
      <c r="TCF352" s="182"/>
      <c r="TCG352" s="182"/>
      <c r="TCH352" s="182"/>
      <c r="TCI352" s="182"/>
      <c r="TCJ352" s="182"/>
      <c r="TCK352" s="182"/>
      <c r="TCL352" s="182"/>
      <c r="TCM352" s="182"/>
      <c r="TCN352" s="182"/>
      <c r="TCO352" s="182"/>
      <c r="TCP352" s="182"/>
      <c r="TCQ352" s="182"/>
      <c r="TCR352" s="182"/>
      <c r="TCS352" s="182"/>
      <c r="TCT352" s="182"/>
      <c r="TCU352" s="182"/>
      <c r="TCV352" s="182"/>
      <c r="TCW352" s="182"/>
      <c r="TCX352" s="182"/>
      <c r="TCY352" s="182"/>
      <c r="TCZ352" s="182"/>
      <c r="TDA352" s="182"/>
      <c r="TDB352" s="182"/>
      <c r="TDC352" s="182"/>
      <c r="TDD352" s="182"/>
      <c r="TDE352" s="182"/>
      <c r="TDF352" s="182"/>
      <c r="TDG352" s="182"/>
      <c r="TDH352" s="182"/>
      <c r="TDI352" s="182"/>
      <c r="TDJ352" s="182"/>
      <c r="TDK352" s="182"/>
      <c r="TDL352" s="182"/>
      <c r="TDM352" s="182"/>
      <c r="TDN352" s="182"/>
      <c r="TDO352" s="182"/>
      <c r="TDP352" s="182"/>
      <c r="TDQ352" s="182"/>
      <c r="TDR352" s="182"/>
      <c r="TDS352" s="182"/>
      <c r="TDT352" s="182"/>
      <c r="TDU352" s="182"/>
      <c r="TDV352" s="182"/>
      <c r="TDW352" s="182"/>
      <c r="TDX352" s="182"/>
      <c r="TDY352" s="182"/>
      <c r="TDZ352" s="182"/>
      <c r="TEA352" s="182"/>
      <c r="TEB352" s="182"/>
      <c r="TEC352" s="182"/>
      <c r="TED352" s="182"/>
      <c r="TEE352" s="182"/>
      <c r="TEF352" s="182"/>
      <c r="TEG352" s="182"/>
      <c r="TEH352" s="182"/>
      <c r="TEI352" s="182"/>
      <c r="TEJ352" s="182"/>
      <c r="TEK352" s="182"/>
      <c r="TEL352" s="182"/>
      <c r="TEM352" s="182"/>
      <c r="TEN352" s="182"/>
      <c r="TEO352" s="182"/>
      <c r="TEP352" s="182"/>
      <c r="TEQ352" s="182"/>
      <c r="TER352" s="182"/>
      <c r="TES352" s="182"/>
      <c r="TET352" s="182"/>
      <c r="TEU352" s="182"/>
      <c r="TEV352" s="182"/>
      <c r="TEW352" s="182"/>
      <c r="TEX352" s="182"/>
      <c r="TEY352" s="182"/>
      <c r="TEZ352" s="182"/>
      <c r="TFA352" s="182"/>
      <c r="TFB352" s="182"/>
      <c r="TFC352" s="182"/>
      <c r="TFD352" s="182"/>
      <c r="TFE352" s="182"/>
      <c r="TFF352" s="182"/>
      <c r="TFG352" s="182"/>
      <c r="TFH352" s="182"/>
      <c r="TFI352" s="182"/>
      <c r="TFJ352" s="182"/>
      <c r="TFK352" s="182"/>
      <c r="TFL352" s="182"/>
      <c r="TFM352" s="182"/>
      <c r="TFN352" s="182"/>
      <c r="TFO352" s="182"/>
      <c r="TFP352" s="182"/>
      <c r="TFQ352" s="182"/>
      <c r="TFR352" s="182"/>
      <c r="TFS352" s="182"/>
      <c r="TFT352" s="182"/>
      <c r="TFU352" s="182"/>
      <c r="TFV352" s="182"/>
      <c r="TFW352" s="182"/>
      <c r="TFX352" s="182"/>
      <c r="TFY352" s="182"/>
      <c r="TFZ352" s="182"/>
      <c r="TGA352" s="182"/>
      <c r="TGB352" s="182"/>
      <c r="TGC352" s="182"/>
      <c r="TGD352" s="182"/>
      <c r="TGE352" s="182"/>
      <c r="TGF352" s="182"/>
      <c r="TGG352" s="182"/>
      <c r="TGH352" s="182"/>
      <c r="TGI352" s="182"/>
      <c r="TGJ352" s="182"/>
      <c r="TGK352" s="182"/>
      <c r="TGL352" s="182"/>
      <c r="TGM352" s="182"/>
      <c r="TGN352" s="182"/>
      <c r="TGO352" s="182"/>
      <c r="TGP352" s="182"/>
      <c r="TGQ352" s="182"/>
      <c r="TGR352" s="182"/>
      <c r="TGS352" s="182"/>
      <c r="TGT352" s="182"/>
      <c r="TGU352" s="182"/>
      <c r="TGV352" s="182"/>
      <c r="TGW352" s="182"/>
      <c r="TGX352" s="182"/>
      <c r="TGY352" s="182"/>
      <c r="TGZ352" s="182"/>
      <c r="THA352" s="182"/>
      <c r="THB352" s="182"/>
      <c r="THC352" s="182"/>
      <c r="THD352" s="182"/>
      <c r="THE352" s="182"/>
      <c r="THF352" s="182"/>
      <c r="THG352" s="182"/>
      <c r="THH352" s="182"/>
      <c r="THI352" s="182"/>
      <c r="THJ352" s="182"/>
      <c r="THK352" s="182"/>
      <c r="THL352" s="182"/>
      <c r="THM352" s="182"/>
      <c r="THN352" s="182"/>
      <c r="THO352" s="182"/>
      <c r="THP352" s="182"/>
      <c r="THQ352" s="182"/>
      <c r="THR352" s="182"/>
      <c r="THS352" s="182"/>
      <c r="THT352" s="182"/>
      <c r="THU352" s="182"/>
      <c r="THV352" s="182"/>
      <c r="THW352" s="182"/>
      <c r="THX352" s="182"/>
      <c r="THY352" s="182"/>
      <c r="THZ352" s="182"/>
      <c r="TIA352" s="182"/>
      <c r="TIB352" s="182"/>
      <c r="TIC352" s="182"/>
      <c r="TID352" s="182"/>
      <c r="TIE352" s="182"/>
      <c r="TIF352" s="182"/>
      <c r="TIG352" s="182"/>
      <c r="TIH352" s="182"/>
      <c r="TII352" s="182"/>
      <c r="TIJ352" s="182"/>
      <c r="TIK352" s="182"/>
      <c r="TIL352" s="182"/>
      <c r="TIM352" s="182"/>
      <c r="TIN352" s="182"/>
      <c r="TIO352" s="182"/>
      <c r="TIP352" s="182"/>
      <c r="TIQ352" s="182"/>
      <c r="TIR352" s="182"/>
      <c r="TIS352" s="182"/>
      <c r="TIT352" s="182"/>
      <c r="TIU352" s="182"/>
      <c r="TIV352" s="182"/>
      <c r="TIW352" s="182"/>
      <c r="TIX352" s="182"/>
      <c r="TIY352" s="182"/>
      <c r="TIZ352" s="182"/>
      <c r="TJA352" s="182"/>
      <c r="TJB352" s="182"/>
      <c r="TJC352" s="182"/>
      <c r="TJD352" s="182"/>
      <c r="TJE352" s="182"/>
      <c r="TJF352" s="182"/>
      <c r="TJG352" s="182"/>
      <c r="TJH352" s="182"/>
      <c r="TJI352" s="182"/>
      <c r="TJJ352" s="182"/>
      <c r="TJK352" s="182"/>
      <c r="TJL352" s="182"/>
      <c r="TJM352" s="182"/>
      <c r="TJN352" s="182"/>
      <c r="TJO352" s="182"/>
      <c r="TJP352" s="182"/>
      <c r="TJQ352" s="182"/>
      <c r="TJR352" s="182"/>
      <c r="TJS352" s="182"/>
      <c r="TJT352" s="182"/>
      <c r="TJU352" s="182"/>
      <c r="TJV352" s="182"/>
      <c r="TJW352" s="182"/>
      <c r="TJX352" s="182"/>
      <c r="TJY352" s="182"/>
      <c r="TJZ352" s="182"/>
      <c r="TKA352" s="182"/>
      <c r="TKB352" s="182"/>
      <c r="TKC352" s="182"/>
      <c r="TKD352" s="182"/>
      <c r="TKE352" s="182"/>
      <c r="TKF352" s="182"/>
      <c r="TKG352" s="182"/>
      <c r="TKH352" s="182"/>
      <c r="TKI352" s="182"/>
      <c r="TKJ352" s="182"/>
      <c r="TKK352" s="182"/>
      <c r="TKL352" s="182"/>
      <c r="TKM352" s="182"/>
      <c r="TKN352" s="182"/>
      <c r="TKO352" s="182"/>
      <c r="TKP352" s="182"/>
      <c r="TKQ352" s="182"/>
      <c r="TKR352" s="182"/>
      <c r="TKS352" s="182"/>
      <c r="TKT352" s="182"/>
      <c r="TKU352" s="182"/>
      <c r="TKV352" s="182"/>
      <c r="TKW352" s="182"/>
      <c r="TKX352" s="182"/>
      <c r="TKY352" s="182"/>
      <c r="TKZ352" s="182"/>
      <c r="TLA352" s="182"/>
      <c r="TLB352" s="182"/>
      <c r="TLC352" s="182"/>
      <c r="TLD352" s="182"/>
      <c r="TLE352" s="182"/>
      <c r="TLF352" s="182"/>
      <c r="TLG352" s="182"/>
      <c r="TLH352" s="182"/>
      <c r="TLI352" s="182"/>
      <c r="TLJ352" s="182"/>
      <c r="TLK352" s="182"/>
      <c r="TLL352" s="182"/>
      <c r="TLM352" s="182"/>
      <c r="TLN352" s="182"/>
      <c r="TLO352" s="182"/>
      <c r="TLP352" s="182"/>
      <c r="TLQ352" s="182"/>
      <c r="TLR352" s="182"/>
      <c r="TLS352" s="182"/>
      <c r="TLT352" s="182"/>
      <c r="TLU352" s="182"/>
      <c r="TLV352" s="182"/>
      <c r="TLW352" s="182"/>
      <c r="TLX352" s="182"/>
      <c r="TLY352" s="182"/>
      <c r="TLZ352" s="182"/>
      <c r="TMA352" s="182"/>
      <c r="TMB352" s="182"/>
      <c r="TMC352" s="182"/>
      <c r="TMD352" s="182"/>
      <c r="TME352" s="182"/>
      <c r="TMF352" s="182"/>
      <c r="TMG352" s="182"/>
      <c r="TMH352" s="182"/>
      <c r="TMI352" s="182"/>
      <c r="TMJ352" s="182"/>
      <c r="TMK352" s="182"/>
      <c r="TML352" s="182"/>
      <c r="TMM352" s="182"/>
      <c r="TMN352" s="182"/>
      <c r="TMO352" s="182"/>
      <c r="TMP352" s="182"/>
      <c r="TMQ352" s="182"/>
      <c r="TMR352" s="182"/>
      <c r="TMS352" s="182"/>
      <c r="TMT352" s="182"/>
      <c r="TMU352" s="182"/>
      <c r="TMV352" s="182"/>
      <c r="TMW352" s="182"/>
      <c r="TMX352" s="182"/>
      <c r="TMY352" s="182"/>
      <c r="TMZ352" s="182"/>
      <c r="TNA352" s="182"/>
      <c r="TNB352" s="182"/>
      <c r="TNC352" s="182"/>
      <c r="TND352" s="182"/>
      <c r="TNE352" s="182"/>
      <c r="TNF352" s="182"/>
      <c r="TNG352" s="182"/>
      <c r="TNH352" s="182"/>
      <c r="TNI352" s="182"/>
      <c r="TNJ352" s="182"/>
      <c r="TNK352" s="182"/>
      <c r="TNL352" s="182"/>
      <c r="TNM352" s="182"/>
      <c r="TNN352" s="182"/>
      <c r="TNO352" s="182"/>
      <c r="TNP352" s="182"/>
      <c r="TNQ352" s="182"/>
      <c r="TNR352" s="182"/>
      <c r="TNS352" s="182"/>
      <c r="TNT352" s="182"/>
      <c r="TNU352" s="182"/>
      <c r="TNV352" s="182"/>
      <c r="TNW352" s="182"/>
      <c r="TNX352" s="182"/>
      <c r="TNY352" s="182"/>
      <c r="TNZ352" s="182"/>
      <c r="TOA352" s="182"/>
      <c r="TOB352" s="182"/>
      <c r="TOC352" s="182"/>
      <c r="TOD352" s="182"/>
      <c r="TOE352" s="182"/>
      <c r="TOF352" s="182"/>
      <c r="TOG352" s="182"/>
      <c r="TOH352" s="182"/>
      <c r="TOI352" s="182"/>
      <c r="TOJ352" s="182"/>
      <c r="TOK352" s="182"/>
      <c r="TOL352" s="182"/>
      <c r="TOM352" s="182"/>
      <c r="TON352" s="182"/>
      <c r="TOO352" s="182"/>
      <c r="TOP352" s="182"/>
      <c r="TOQ352" s="182"/>
      <c r="TOR352" s="182"/>
      <c r="TOS352" s="182"/>
      <c r="TOT352" s="182"/>
      <c r="TOU352" s="182"/>
      <c r="TOV352" s="182"/>
      <c r="TOW352" s="182"/>
      <c r="TOX352" s="182"/>
      <c r="TOY352" s="182"/>
      <c r="TOZ352" s="182"/>
      <c r="TPA352" s="182"/>
      <c r="TPB352" s="182"/>
      <c r="TPC352" s="182"/>
      <c r="TPD352" s="182"/>
      <c r="TPE352" s="182"/>
      <c r="TPF352" s="182"/>
      <c r="TPG352" s="182"/>
      <c r="TPH352" s="182"/>
      <c r="TPI352" s="182"/>
      <c r="TPJ352" s="182"/>
      <c r="TPK352" s="182"/>
      <c r="TPL352" s="182"/>
      <c r="TPM352" s="182"/>
      <c r="TPN352" s="182"/>
      <c r="TPO352" s="182"/>
      <c r="TPP352" s="182"/>
      <c r="TPQ352" s="182"/>
      <c r="TPR352" s="182"/>
      <c r="TPS352" s="182"/>
      <c r="TPT352" s="182"/>
      <c r="TPU352" s="182"/>
      <c r="TPV352" s="182"/>
      <c r="TPW352" s="182"/>
      <c r="TPX352" s="182"/>
      <c r="TPY352" s="182"/>
      <c r="TPZ352" s="182"/>
      <c r="TQA352" s="182"/>
      <c r="TQB352" s="182"/>
      <c r="TQC352" s="182"/>
      <c r="TQD352" s="182"/>
      <c r="TQE352" s="182"/>
      <c r="TQF352" s="182"/>
      <c r="TQG352" s="182"/>
      <c r="TQH352" s="182"/>
      <c r="TQI352" s="182"/>
      <c r="TQJ352" s="182"/>
      <c r="TQK352" s="182"/>
      <c r="TQL352" s="182"/>
      <c r="TQM352" s="182"/>
      <c r="TQN352" s="182"/>
      <c r="TQO352" s="182"/>
      <c r="TQP352" s="182"/>
      <c r="TQQ352" s="182"/>
      <c r="TQR352" s="182"/>
      <c r="TQS352" s="182"/>
      <c r="TQT352" s="182"/>
      <c r="TQU352" s="182"/>
      <c r="TQV352" s="182"/>
      <c r="TQW352" s="182"/>
      <c r="TQX352" s="182"/>
      <c r="TQY352" s="182"/>
      <c r="TQZ352" s="182"/>
      <c r="TRA352" s="182"/>
      <c r="TRB352" s="182"/>
      <c r="TRC352" s="182"/>
      <c r="TRD352" s="182"/>
      <c r="TRE352" s="182"/>
      <c r="TRF352" s="182"/>
      <c r="TRG352" s="182"/>
      <c r="TRH352" s="182"/>
      <c r="TRI352" s="182"/>
      <c r="TRJ352" s="182"/>
      <c r="TRK352" s="182"/>
      <c r="TRL352" s="182"/>
      <c r="TRM352" s="182"/>
      <c r="TRN352" s="182"/>
      <c r="TRO352" s="182"/>
      <c r="TRP352" s="182"/>
      <c r="TRQ352" s="182"/>
      <c r="TRR352" s="182"/>
      <c r="TRS352" s="182"/>
      <c r="TRT352" s="182"/>
      <c r="TRU352" s="182"/>
      <c r="TRV352" s="182"/>
      <c r="TRW352" s="182"/>
      <c r="TRX352" s="182"/>
      <c r="TRY352" s="182"/>
      <c r="TRZ352" s="182"/>
      <c r="TSA352" s="182"/>
      <c r="TSB352" s="182"/>
      <c r="TSC352" s="182"/>
      <c r="TSD352" s="182"/>
      <c r="TSE352" s="182"/>
      <c r="TSF352" s="182"/>
      <c r="TSG352" s="182"/>
      <c r="TSH352" s="182"/>
      <c r="TSI352" s="182"/>
      <c r="TSJ352" s="182"/>
      <c r="TSK352" s="182"/>
      <c r="TSL352" s="182"/>
      <c r="TSM352" s="182"/>
      <c r="TSN352" s="182"/>
      <c r="TSO352" s="182"/>
      <c r="TSP352" s="182"/>
      <c r="TSQ352" s="182"/>
      <c r="TSR352" s="182"/>
      <c r="TSS352" s="182"/>
      <c r="TST352" s="182"/>
      <c r="TSU352" s="182"/>
      <c r="TSV352" s="182"/>
      <c r="TSW352" s="182"/>
      <c r="TSX352" s="182"/>
      <c r="TSY352" s="182"/>
      <c r="TSZ352" s="182"/>
      <c r="TTA352" s="182"/>
      <c r="TTB352" s="182"/>
      <c r="TTC352" s="182"/>
      <c r="TTD352" s="182"/>
      <c r="TTE352" s="182"/>
      <c r="TTF352" s="182"/>
      <c r="TTG352" s="182"/>
      <c r="TTH352" s="182"/>
      <c r="TTI352" s="182"/>
      <c r="TTJ352" s="182"/>
      <c r="TTK352" s="182"/>
      <c r="TTL352" s="182"/>
      <c r="TTM352" s="182"/>
      <c r="TTN352" s="182"/>
      <c r="TTO352" s="182"/>
      <c r="TTP352" s="182"/>
      <c r="TTQ352" s="182"/>
      <c r="TTR352" s="182"/>
      <c r="TTS352" s="182"/>
      <c r="TTT352" s="182"/>
      <c r="TTU352" s="182"/>
      <c r="TTV352" s="182"/>
      <c r="TTW352" s="182"/>
      <c r="TTX352" s="182"/>
      <c r="TTY352" s="182"/>
      <c r="TTZ352" s="182"/>
      <c r="TUA352" s="182"/>
      <c r="TUB352" s="182"/>
      <c r="TUC352" s="182"/>
      <c r="TUD352" s="182"/>
      <c r="TUE352" s="182"/>
      <c r="TUF352" s="182"/>
      <c r="TUG352" s="182"/>
      <c r="TUH352" s="182"/>
      <c r="TUI352" s="182"/>
      <c r="TUJ352" s="182"/>
      <c r="TUK352" s="182"/>
      <c r="TUL352" s="182"/>
      <c r="TUM352" s="182"/>
      <c r="TUN352" s="182"/>
      <c r="TUO352" s="182"/>
      <c r="TUP352" s="182"/>
      <c r="TUQ352" s="182"/>
      <c r="TUR352" s="182"/>
      <c r="TUS352" s="182"/>
      <c r="TUT352" s="182"/>
      <c r="TUU352" s="182"/>
      <c r="TUV352" s="182"/>
      <c r="TUW352" s="182"/>
      <c r="TUX352" s="182"/>
      <c r="TUY352" s="182"/>
      <c r="TUZ352" s="182"/>
      <c r="TVA352" s="182"/>
      <c r="TVB352" s="182"/>
      <c r="TVC352" s="182"/>
      <c r="TVD352" s="182"/>
      <c r="TVE352" s="182"/>
      <c r="TVF352" s="182"/>
      <c r="TVG352" s="182"/>
      <c r="TVH352" s="182"/>
      <c r="TVI352" s="182"/>
      <c r="TVJ352" s="182"/>
      <c r="TVK352" s="182"/>
      <c r="TVL352" s="182"/>
      <c r="TVM352" s="182"/>
      <c r="TVN352" s="182"/>
      <c r="TVO352" s="182"/>
      <c r="TVP352" s="182"/>
      <c r="TVQ352" s="182"/>
      <c r="TVR352" s="182"/>
      <c r="TVS352" s="182"/>
      <c r="TVT352" s="182"/>
      <c r="TVU352" s="182"/>
      <c r="TVV352" s="182"/>
      <c r="TVW352" s="182"/>
      <c r="TVX352" s="182"/>
      <c r="TVY352" s="182"/>
      <c r="TVZ352" s="182"/>
      <c r="TWA352" s="182"/>
      <c r="TWB352" s="182"/>
      <c r="TWC352" s="182"/>
      <c r="TWD352" s="182"/>
      <c r="TWE352" s="182"/>
      <c r="TWF352" s="182"/>
      <c r="TWG352" s="182"/>
      <c r="TWH352" s="182"/>
      <c r="TWI352" s="182"/>
      <c r="TWJ352" s="182"/>
      <c r="TWK352" s="182"/>
      <c r="TWL352" s="182"/>
      <c r="TWM352" s="182"/>
      <c r="TWN352" s="182"/>
      <c r="TWO352" s="182"/>
      <c r="TWP352" s="182"/>
      <c r="TWQ352" s="182"/>
      <c r="TWR352" s="182"/>
      <c r="TWS352" s="182"/>
      <c r="TWT352" s="182"/>
      <c r="TWU352" s="182"/>
      <c r="TWV352" s="182"/>
      <c r="TWW352" s="182"/>
      <c r="TWX352" s="182"/>
      <c r="TWY352" s="182"/>
      <c r="TWZ352" s="182"/>
      <c r="TXA352" s="182"/>
      <c r="TXB352" s="182"/>
      <c r="TXC352" s="182"/>
      <c r="TXD352" s="182"/>
      <c r="TXE352" s="182"/>
      <c r="TXF352" s="182"/>
      <c r="TXG352" s="182"/>
      <c r="TXH352" s="182"/>
      <c r="TXI352" s="182"/>
      <c r="TXJ352" s="182"/>
      <c r="TXK352" s="182"/>
      <c r="TXL352" s="182"/>
      <c r="TXM352" s="182"/>
      <c r="TXN352" s="182"/>
      <c r="TXO352" s="182"/>
      <c r="TXP352" s="182"/>
      <c r="TXQ352" s="182"/>
      <c r="TXR352" s="182"/>
      <c r="TXS352" s="182"/>
      <c r="TXT352" s="182"/>
      <c r="TXU352" s="182"/>
      <c r="TXV352" s="182"/>
      <c r="TXW352" s="182"/>
      <c r="TXX352" s="182"/>
      <c r="TXY352" s="182"/>
      <c r="TXZ352" s="182"/>
      <c r="TYA352" s="182"/>
      <c r="TYB352" s="182"/>
      <c r="TYC352" s="182"/>
      <c r="TYD352" s="182"/>
      <c r="TYE352" s="182"/>
      <c r="TYF352" s="182"/>
      <c r="TYG352" s="182"/>
      <c r="TYH352" s="182"/>
      <c r="TYI352" s="182"/>
      <c r="TYJ352" s="182"/>
      <c r="TYK352" s="182"/>
      <c r="TYL352" s="182"/>
      <c r="TYM352" s="182"/>
      <c r="TYN352" s="182"/>
      <c r="TYO352" s="182"/>
      <c r="TYP352" s="182"/>
      <c r="TYQ352" s="182"/>
      <c r="TYR352" s="182"/>
      <c r="TYS352" s="182"/>
      <c r="TYT352" s="182"/>
      <c r="TYU352" s="182"/>
      <c r="TYV352" s="182"/>
      <c r="TYW352" s="182"/>
      <c r="TYX352" s="182"/>
      <c r="TYY352" s="182"/>
      <c r="TYZ352" s="182"/>
      <c r="TZA352" s="182"/>
      <c r="TZB352" s="182"/>
      <c r="TZC352" s="182"/>
      <c r="TZD352" s="182"/>
      <c r="TZE352" s="182"/>
      <c r="TZF352" s="182"/>
      <c r="TZG352" s="182"/>
      <c r="TZH352" s="182"/>
      <c r="TZI352" s="182"/>
      <c r="TZJ352" s="182"/>
      <c r="TZK352" s="182"/>
      <c r="TZL352" s="182"/>
      <c r="TZM352" s="182"/>
      <c r="TZN352" s="182"/>
      <c r="TZO352" s="182"/>
      <c r="TZP352" s="182"/>
      <c r="TZQ352" s="182"/>
      <c r="TZR352" s="182"/>
      <c r="TZS352" s="182"/>
      <c r="TZT352" s="182"/>
      <c r="TZU352" s="182"/>
      <c r="TZV352" s="182"/>
      <c r="TZW352" s="182"/>
      <c r="TZX352" s="182"/>
      <c r="TZY352" s="182"/>
      <c r="TZZ352" s="182"/>
      <c r="UAA352" s="182"/>
      <c r="UAB352" s="182"/>
      <c r="UAC352" s="182"/>
      <c r="UAD352" s="182"/>
      <c r="UAE352" s="182"/>
      <c r="UAF352" s="182"/>
      <c r="UAG352" s="182"/>
      <c r="UAH352" s="182"/>
      <c r="UAI352" s="182"/>
      <c r="UAJ352" s="182"/>
      <c r="UAK352" s="182"/>
      <c r="UAL352" s="182"/>
      <c r="UAM352" s="182"/>
      <c r="UAN352" s="182"/>
      <c r="UAO352" s="182"/>
      <c r="UAP352" s="182"/>
      <c r="UAQ352" s="182"/>
      <c r="UAR352" s="182"/>
      <c r="UAS352" s="182"/>
      <c r="UAT352" s="182"/>
      <c r="UAU352" s="182"/>
      <c r="UAV352" s="182"/>
      <c r="UAW352" s="182"/>
      <c r="UAX352" s="182"/>
      <c r="UAY352" s="182"/>
      <c r="UAZ352" s="182"/>
      <c r="UBA352" s="182"/>
      <c r="UBB352" s="182"/>
      <c r="UBC352" s="182"/>
      <c r="UBD352" s="182"/>
      <c r="UBE352" s="182"/>
      <c r="UBF352" s="182"/>
      <c r="UBG352" s="182"/>
      <c r="UBH352" s="182"/>
      <c r="UBI352" s="182"/>
      <c r="UBJ352" s="182"/>
      <c r="UBK352" s="182"/>
      <c r="UBL352" s="182"/>
      <c r="UBM352" s="182"/>
      <c r="UBN352" s="182"/>
      <c r="UBO352" s="182"/>
      <c r="UBP352" s="182"/>
      <c r="UBQ352" s="182"/>
      <c r="UBR352" s="182"/>
      <c r="UBS352" s="182"/>
      <c r="UBT352" s="182"/>
      <c r="UBU352" s="182"/>
      <c r="UBV352" s="182"/>
      <c r="UBW352" s="182"/>
      <c r="UBX352" s="182"/>
      <c r="UBY352" s="182"/>
      <c r="UBZ352" s="182"/>
      <c r="UCA352" s="182"/>
      <c r="UCB352" s="182"/>
      <c r="UCC352" s="182"/>
      <c r="UCD352" s="182"/>
      <c r="UCE352" s="182"/>
      <c r="UCF352" s="182"/>
      <c r="UCG352" s="182"/>
      <c r="UCH352" s="182"/>
      <c r="UCI352" s="182"/>
      <c r="UCJ352" s="182"/>
      <c r="UCK352" s="182"/>
      <c r="UCL352" s="182"/>
      <c r="UCM352" s="182"/>
      <c r="UCN352" s="182"/>
      <c r="UCO352" s="182"/>
      <c r="UCP352" s="182"/>
      <c r="UCQ352" s="182"/>
      <c r="UCR352" s="182"/>
      <c r="UCS352" s="182"/>
      <c r="UCT352" s="182"/>
      <c r="UCU352" s="182"/>
      <c r="UCV352" s="182"/>
      <c r="UCW352" s="182"/>
      <c r="UCX352" s="182"/>
      <c r="UCY352" s="182"/>
      <c r="UCZ352" s="182"/>
      <c r="UDA352" s="182"/>
      <c r="UDB352" s="182"/>
      <c r="UDC352" s="182"/>
      <c r="UDD352" s="182"/>
      <c r="UDE352" s="182"/>
      <c r="UDF352" s="182"/>
      <c r="UDG352" s="182"/>
      <c r="UDH352" s="182"/>
      <c r="UDI352" s="182"/>
      <c r="UDJ352" s="182"/>
      <c r="UDK352" s="182"/>
      <c r="UDL352" s="182"/>
      <c r="UDM352" s="182"/>
      <c r="UDN352" s="182"/>
      <c r="UDO352" s="182"/>
      <c r="UDP352" s="182"/>
      <c r="UDQ352" s="182"/>
      <c r="UDR352" s="182"/>
      <c r="UDS352" s="182"/>
      <c r="UDT352" s="182"/>
      <c r="UDU352" s="182"/>
      <c r="UDV352" s="182"/>
      <c r="UDW352" s="182"/>
      <c r="UDX352" s="182"/>
      <c r="UDY352" s="182"/>
      <c r="UDZ352" s="182"/>
      <c r="UEA352" s="182"/>
      <c r="UEB352" s="182"/>
      <c r="UEC352" s="182"/>
      <c r="UED352" s="182"/>
      <c r="UEE352" s="182"/>
      <c r="UEF352" s="182"/>
      <c r="UEG352" s="182"/>
      <c r="UEH352" s="182"/>
      <c r="UEI352" s="182"/>
      <c r="UEJ352" s="182"/>
      <c r="UEK352" s="182"/>
      <c r="UEL352" s="182"/>
      <c r="UEM352" s="182"/>
      <c r="UEN352" s="182"/>
      <c r="UEO352" s="182"/>
      <c r="UEP352" s="182"/>
      <c r="UEQ352" s="182"/>
      <c r="UER352" s="182"/>
      <c r="UES352" s="182"/>
      <c r="UET352" s="182"/>
      <c r="UEU352" s="182"/>
      <c r="UEV352" s="182"/>
      <c r="UEW352" s="182"/>
      <c r="UEX352" s="182"/>
      <c r="UEY352" s="182"/>
      <c r="UEZ352" s="182"/>
      <c r="UFA352" s="182"/>
      <c r="UFB352" s="182"/>
      <c r="UFC352" s="182"/>
      <c r="UFD352" s="182"/>
      <c r="UFE352" s="182"/>
      <c r="UFF352" s="182"/>
      <c r="UFG352" s="182"/>
      <c r="UFH352" s="182"/>
      <c r="UFI352" s="182"/>
      <c r="UFJ352" s="182"/>
      <c r="UFK352" s="182"/>
      <c r="UFL352" s="182"/>
      <c r="UFM352" s="182"/>
      <c r="UFN352" s="182"/>
      <c r="UFO352" s="182"/>
      <c r="UFP352" s="182"/>
      <c r="UFQ352" s="182"/>
      <c r="UFR352" s="182"/>
      <c r="UFS352" s="182"/>
      <c r="UFT352" s="182"/>
      <c r="UFU352" s="182"/>
      <c r="UFV352" s="182"/>
      <c r="UFW352" s="182"/>
      <c r="UFX352" s="182"/>
      <c r="UFY352" s="182"/>
      <c r="UFZ352" s="182"/>
      <c r="UGA352" s="182"/>
      <c r="UGB352" s="182"/>
      <c r="UGC352" s="182"/>
      <c r="UGD352" s="182"/>
      <c r="UGE352" s="182"/>
      <c r="UGF352" s="182"/>
      <c r="UGG352" s="182"/>
      <c r="UGH352" s="182"/>
      <c r="UGI352" s="182"/>
      <c r="UGJ352" s="182"/>
      <c r="UGK352" s="182"/>
      <c r="UGL352" s="182"/>
      <c r="UGM352" s="182"/>
      <c r="UGN352" s="182"/>
      <c r="UGO352" s="182"/>
      <c r="UGP352" s="182"/>
      <c r="UGQ352" s="182"/>
      <c r="UGR352" s="182"/>
      <c r="UGS352" s="182"/>
      <c r="UGT352" s="182"/>
      <c r="UGU352" s="182"/>
      <c r="UGV352" s="182"/>
      <c r="UGW352" s="182"/>
      <c r="UGX352" s="182"/>
      <c r="UGY352" s="182"/>
      <c r="UGZ352" s="182"/>
      <c r="UHA352" s="182"/>
      <c r="UHB352" s="182"/>
      <c r="UHC352" s="182"/>
      <c r="UHD352" s="182"/>
      <c r="UHE352" s="182"/>
      <c r="UHF352" s="182"/>
      <c r="UHG352" s="182"/>
      <c r="UHH352" s="182"/>
      <c r="UHI352" s="182"/>
      <c r="UHJ352" s="182"/>
      <c r="UHK352" s="182"/>
      <c r="UHL352" s="182"/>
      <c r="UHM352" s="182"/>
      <c r="UHN352" s="182"/>
      <c r="UHO352" s="182"/>
      <c r="UHP352" s="182"/>
      <c r="UHQ352" s="182"/>
      <c r="UHR352" s="182"/>
      <c r="UHS352" s="182"/>
      <c r="UHT352" s="182"/>
      <c r="UHU352" s="182"/>
      <c r="UHV352" s="182"/>
      <c r="UHW352" s="182"/>
      <c r="UHX352" s="182"/>
      <c r="UHY352" s="182"/>
      <c r="UHZ352" s="182"/>
      <c r="UIA352" s="182"/>
      <c r="UIB352" s="182"/>
      <c r="UIC352" s="182"/>
      <c r="UID352" s="182"/>
      <c r="UIE352" s="182"/>
      <c r="UIF352" s="182"/>
      <c r="UIG352" s="182"/>
      <c r="UIH352" s="182"/>
      <c r="UII352" s="182"/>
      <c r="UIJ352" s="182"/>
      <c r="UIK352" s="182"/>
      <c r="UIL352" s="182"/>
      <c r="UIM352" s="182"/>
      <c r="UIN352" s="182"/>
      <c r="UIO352" s="182"/>
      <c r="UIP352" s="182"/>
      <c r="UIQ352" s="182"/>
      <c r="UIR352" s="182"/>
      <c r="UIS352" s="182"/>
      <c r="UIT352" s="182"/>
      <c r="UIU352" s="182"/>
      <c r="UIV352" s="182"/>
      <c r="UIW352" s="182"/>
      <c r="UIX352" s="182"/>
      <c r="UIY352" s="182"/>
      <c r="UIZ352" s="182"/>
      <c r="UJA352" s="182"/>
      <c r="UJB352" s="182"/>
      <c r="UJC352" s="182"/>
      <c r="UJD352" s="182"/>
      <c r="UJE352" s="182"/>
      <c r="UJF352" s="182"/>
      <c r="UJG352" s="182"/>
      <c r="UJH352" s="182"/>
      <c r="UJI352" s="182"/>
      <c r="UJJ352" s="182"/>
      <c r="UJK352" s="182"/>
      <c r="UJL352" s="182"/>
      <c r="UJM352" s="182"/>
      <c r="UJN352" s="182"/>
      <c r="UJO352" s="182"/>
      <c r="UJP352" s="182"/>
      <c r="UJQ352" s="182"/>
      <c r="UJR352" s="182"/>
      <c r="UJS352" s="182"/>
      <c r="UJT352" s="182"/>
      <c r="UJU352" s="182"/>
      <c r="UJV352" s="182"/>
      <c r="UJW352" s="182"/>
      <c r="UJX352" s="182"/>
      <c r="UJY352" s="182"/>
      <c r="UJZ352" s="182"/>
      <c r="UKA352" s="182"/>
      <c r="UKB352" s="182"/>
      <c r="UKC352" s="182"/>
      <c r="UKD352" s="182"/>
      <c r="UKE352" s="182"/>
      <c r="UKF352" s="182"/>
      <c r="UKG352" s="182"/>
      <c r="UKH352" s="182"/>
      <c r="UKI352" s="182"/>
      <c r="UKJ352" s="182"/>
      <c r="UKK352" s="182"/>
      <c r="UKL352" s="182"/>
      <c r="UKM352" s="182"/>
      <c r="UKN352" s="182"/>
      <c r="UKO352" s="182"/>
      <c r="UKP352" s="182"/>
      <c r="UKQ352" s="182"/>
      <c r="UKR352" s="182"/>
      <c r="UKS352" s="182"/>
      <c r="UKT352" s="182"/>
      <c r="UKU352" s="182"/>
      <c r="UKV352" s="182"/>
      <c r="UKW352" s="182"/>
      <c r="UKX352" s="182"/>
      <c r="UKY352" s="182"/>
      <c r="UKZ352" s="182"/>
      <c r="ULA352" s="182"/>
      <c r="ULB352" s="182"/>
      <c r="ULC352" s="182"/>
      <c r="ULD352" s="182"/>
      <c r="ULE352" s="182"/>
      <c r="ULF352" s="182"/>
      <c r="ULG352" s="182"/>
      <c r="ULH352" s="182"/>
      <c r="ULI352" s="182"/>
      <c r="ULJ352" s="182"/>
      <c r="ULK352" s="182"/>
      <c r="ULL352" s="182"/>
      <c r="ULM352" s="182"/>
      <c r="ULN352" s="182"/>
      <c r="ULO352" s="182"/>
      <c r="ULP352" s="182"/>
      <c r="ULQ352" s="182"/>
      <c r="ULR352" s="182"/>
      <c r="ULS352" s="182"/>
      <c r="ULT352" s="182"/>
      <c r="ULU352" s="182"/>
      <c r="ULV352" s="182"/>
      <c r="ULW352" s="182"/>
      <c r="ULX352" s="182"/>
      <c r="ULY352" s="182"/>
      <c r="ULZ352" s="182"/>
      <c r="UMA352" s="182"/>
      <c r="UMB352" s="182"/>
      <c r="UMC352" s="182"/>
      <c r="UMD352" s="182"/>
      <c r="UME352" s="182"/>
      <c r="UMF352" s="182"/>
      <c r="UMG352" s="182"/>
      <c r="UMH352" s="182"/>
      <c r="UMI352" s="182"/>
      <c r="UMJ352" s="182"/>
      <c r="UMK352" s="182"/>
      <c r="UML352" s="182"/>
      <c r="UMM352" s="182"/>
      <c r="UMN352" s="182"/>
      <c r="UMO352" s="182"/>
      <c r="UMP352" s="182"/>
      <c r="UMQ352" s="182"/>
      <c r="UMR352" s="182"/>
      <c r="UMS352" s="182"/>
      <c r="UMT352" s="182"/>
      <c r="UMU352" s="182"/>
      <c r="UMV352" s="182"/>
      <c r="UMW352" s="182"/>
      <c r="UMX352" s="182"/>
      <c r="UMY352" s="182"/>
      <c r="UMZ352" s="182"/>
      <c r="UNA352" s="182"/>
      <c r="UNB352" s="182"/>
      <c r="UNC352" s="182"/>
      <c r="UND352" s="182"/>
      <c r="UNE352" s="182"/>
      <c r="UNF352" s="182"/>
      <c r="UNG352" s="182"/>
      <c r="UNH352" s="182"/>
      <c r="UNI352" s="182"/>
      <c r="UNJ352" s="182"/>
      <c r="UNK352" s="182"/>
      <c r="UNL352" s="182"/>
      <c r="UNM352" s="182"/>
      <c r="UNN352" s="182"/>
      <c r="UNO352" s="182"/>
      <c r="UNP352" s="182"/>
      <c r="UNQ352" s="182"/>
      <c r="UNR352" s="182"/>
      <c r="UNS352" s="182"/>
      <c r="UNT352" s="182"/>
      <c r="UNU352" s="182"/>
      <c r="UNV352" s="182"/>
      <c r="UNW352" s="182"/>
      <c r="UNX352" s="182"/>
      <c r="UNY352" s="182"/>
      <c r="UNZ352" s="182"/>
      <c r="UOA352" s="182"/>
      <c r="UOB352" s="182"/>
      <c r="UOC352" s="182"/>
      <c r="UOD352" s="182"/>
      <c r="UOE352" s="182"/>
      <c r="UOF352" s="182"/>
      <c r="UOG352" s="182"/>
      <c r="UOH352" s="182"/>
      <c r="UOI352" s="182"/>
      <c r="UOJ352" s="182"/>
      <c r="UOK352" s="182"/>
      <c r="UOL352" s="182"/>
      <c r="UOM352" s="182"/>
      <c r="UON352" s="182"/>
      <c r="UOO352" s="182"/>
      <c r="UOP352" s="182"/>
      <c r="UOQ352" s="182"/>
      <c r="UOR352" s="182"/>
      <c r="UOS352" s="182"/>
      <c r="UOT352" s="182"/>
      <c r="UOU352" s="182"/>
      <c r="UOV352" s="182"/>
      <c r="UOW352" s="182"/>
      <c r="UOX352" s="182"/>
      <c r="UOY352" s="182"/>
      <c r="UOZ352" s="182"/>
      <c r="UPA352" s="182"/>
      <c r="UPB352" s="182"/>
      <c r="UPC352" s="182"/>
      <c r="UPD352" s="182"/>
      <c r="UPE352" s="182"/>
      <c r="UPF352" s="182"/>
      <c r="UPG352" s="182"/>
      <c r="UPH352" s="182"/>
      <c r="UPI352" s="182"/>
      <c r="UPJ352" s="182"/>
      <c r="UPK352" s="182"/>
      <c r="UPL352" s="182"/>
      <c r="UPM352" s="182"/>
      <c r="UPN352" s="182"/>
      <c r="UPO352" s="182"/>
      <c r="UPP352" s="182"/>
      <c r="UPQ352" s="182"/>
      <c r="UPR352" s="182"/>
      <c r="UPS352" s="182"/>
      <c r="UPT352" s="182"/>
      <c r="UPU352" s="182"/>
      <c r="UPV352" s="182"/>
      <c r="UPW352" s="182"/>
      <c r="UPX352" s="182"/>
      <c r="UPY352" s="182"/>
      <c r="UPZ352" s="182"/>
      <c r="UQA352" s="182"/>
      <c r="UQB352" s="182"/>
      <c r="UQC352" s="182"/>
      <c r="UQD352" s="182"/>
      <c r="UQE352" s="182"/>
      <c r="UQF352" s="182"/>
      <c r="UQG352" s="182"/>
      <c r="UQH352" s="182"/>
      <c r="UQI352" s="182"/>
      <c r="UQJ352" s="182"/>
      <c r="UQK352" s="182"/>
      <c r="UQL352" s="182"/>
      <c r="UQM352" s="182"/>
      <c r="UQN352" s="182"/>
      <c r="UQO352" s="182"/>
      <c r="UQP352" s="182"/>
      <c r="UQQ352" s="182"/>
      <c r="UQR352" s="182"/>
      <c r="UQS352" s="182"/>
      <c r="UQT352" s="182"/>
      <c r="UQU352" s="182"/>
      <c r="UQV352" s="182"/>
      <c r="UQW352" s="182"/>
      <c r="UQX352" s="182"/>
      <c r="UQY352" s="182"/>
      <c r="UQZ352" s="182"/>
      <c r="URA352" s="182"/>
      <c r="URB352" s="182"/>
      <c r="URC352" s="182"/>
      <c r="URD352" s="182"/>
      <c r="URE352" s="182"/>
      <c r="URF352" s="182"/>
      <c r="URG352" s="182"/>
      <c r="URH352" s="182"/>
      <c r="URI352" s="182"/>
      <c r="URJ352" s="182"/>
      <c r="URK352" s="182"/>
      <c r="URL352" s="182"/>
      <c r="URM352" s="182"/>
      <c r="URN352" s="182"/>
      <c r="URO352" s="182"/>
      <c r="URP352" s="182"/>
      <c r="URQ352" s="182"/>
      <c r="URR352" s="182"/>
      <c r="URS352" s="182"/>
      <c r="URT352" s="182"/>
      <c r="URU352" s="182"/>
      <c r="URV352" s="182"/>
      <c r="URW352" s="182"/>
      <c r="URX352" s="182"/>
      <c r="URY352" s="182"/>
      <c r="URZ352" s="182"/>
      <c r="USA352" s="182"/>
      <c r="USB352" s="182"/>
      <c r="USC352" s="182"/>
      <c r="USD352" s="182"/>
      <c r="USE352" s="182"/>
      <c r="USF352" s="182"/>
      <c r="USG352" s="182"/>
      <c r="USH352" s="182"/>
      <c r="USI352" s="182"/>
      <c r="USJ352" s="182"/>
      <c r="USK352" s="182"/>
      <c r="USL352" s="182"/>
      <c r="USM352" s="182"/>
      <c r="USN352" s="182"/>
      <c r="USO352" s="182"/>
      <c r="USP352" s="182"/>
      <c r="USQ352" s="182"/>
      <c r="USR352" s="182"/>
      <c r="USS352" s="182"/>
      <c r="UST352" s="182"/>
      <c r="USU352" s="182"/>
      <c r="USV352" s="182"/>
      <c r="USW352" s="182"/>
      <c r="USX352" s="182"/>
      <c r="USY352" s="182"/>
      <c r="USZ352" s="182"/>
      <c r="UTA352" s="182"/>
      <c r="UTB352" s="182"/>
      <c r="UTC352" s="182"/>
      <c r="UTD352" s="182"/>
      <c r="UTE352" s="182"/>
      <c r="UTF352" s="182"/>
      <c r="UTG352" s="182"/>
      <c r="UTH352" s="182"/>
      <c r="UTI352" s="182"/>
      <c r="UTJ352" s="182"/>
      <c r="UTK352" s="182"/>
      <c r="UTL352" s="182"/>
      <c r="UTM352" s="182"/>
      <c r="UTN352" s="182"/>
      <c r="UTO352" s="182"/>
      <c r="UTP352" s="182"/>
      <c r="UTQ352" s="182"/>
      <c r="UTR352" s="182"/>
      <c r="UTS352" s="182"/>
      <c r="UTT352" s="182"/>
      <c r="UTU352" s="182"/>
      <c r="UTV352" s="182"/>
      <c r="UTW352" s="182"/>
      <c r="UTX352" s="182"/>
      <c r="UTY352" s="182"/>
      <c r="UTZ352" s="182"/>
      <c r="UUA352" s="182"/>
      <c r="UUB352" s="182"/>
      <c r="UUC352" s="182"/>
      <c r="UUD352" s="182"/>
      <c r="UUE352" s="182"/>
      <c r="UUF352" s="182"/>
      <c r="UUG352" s="182"/>
      <c r="UUH352" s="182"/>
      <c r="UUI352" s="182"/>
      <c r="UUJ352" s="182"/>
      <c r="UUK352" s="182"/>
      <c r="UUL352" s="182"/>
      <c r="UUM352" s="182"/>
      <c r="UUN352" s="182"/>
      <c r="UUO352" s="182"/>
      <c r="UUP352" s="182"/>
      <c r="UUQ352" s="182"/>
      <c r="UUR352" s="182"/>
      <c r="UUS352" s="182"/>
      <c r="UUT352" s="182"/>
      <c r="UUU352" s="182"/>
      <c r="UUV352" s="182"/>
      <c r="UUW352" s="182"/>
      <c r="UUX352" s="182"/>
      <c r="UUY352" s="182"/>
      <c r="UUZ352" s="182"/>
      <c r="UVA352" s="182"/>
      <c r="UVB352" s="182"/>
      <c r="UVC352" s="182"/>
      <c r="UVD352" s="182"/>
      <c r="UVE352" s="182"/>
      <c r="UVF352" s="182"/>
      <c r="UVG352" s="182"/>
      <c r="UVH352" s="182"/>
      <c r="UVI352" s="182"/>
      <c r="UVJ352" s="182"/>
      <c r="UVK352" s="182"/>
      <c r="UVL352" s="182"/>
      <c r="UVM352" s="182"/>
      <c r="UVN352" s="182"/>
      <c r="UVO352" s="182"/>
      <c r="UVP352" s="182"/>
      <c r="UVQ352" s="182"/>
      <c r="UVR352" s="182"/>
      <c r="UVS352" s="182"/>
      <c r="UVT352" s="182"/>
      <c r="UVU352" s="182"/>
      <c r="UVV352" s="182"/>
      <c r="UVW352" s="182"/>
      <c r="UVX352" s="182"/>
      <c r="UVY352" s="182"/>
      <c r="UVZ352" s="182"/>
      <c r="UWA352" s="182"/>
      <c r="UWB352" s="182"/>
      <c r="UWC352" s="182"/>
      <c r="UWD352" s="182"/>
      <c r="UWE352" s="182"/>
      <c r="UWF352" s="182"/>
      <c r="UWG352" s="182"/>
      <c r="UWH352" s="182"/>
      <c r="UWI352" s="182"/>
      <c r="UWJ352" s="182"/>
      <c r="UWK352" s="182"/>
      <c r="UWL352" s="182"/>
      <c r="UWM352" s="182"/>
      <c r="UWN352" s="182"/>
      <c r="UWO352" s="182"/>
      <c r="UWP352" s="182"/>
      <c r="UWQ352" s="182"/>
      <c r="UWR352" s="182"/>
      <c r="UWS352" s="182"/>
      <c r="UWT352" s="182"/>
      <c r="UWU352" s="182"/>
      <c r="UWV352" s="182"/>
      <c r="UWW352" s="182"/>
      <c r="UWX352" s="182"/>
      <c r="UWY352" s="182"/>
      <c r="UWZ352" s="182"/>
      <c r="UXA352" s="182"/>
      <c r="UXB352" s="182"/>
      <c r="UXC352" s="182"/>
      <c r="UXD352" s="182"/>
      <c r="UXE352" s="182"/>
      <c r="UXF352" s="182"/>
      <c r="UXG352" s="182"/>
      <c r="UXH352" s="182"/>
      <c r="UXI352" s="182"/>
      <c r="UXJ352" s="182"/>
      <c r="UXK352" s="182"/>
      <c r="UXL352" s="182"/>
      <c r="UXM352" s="182"/>
      <c r="UXN352" s="182"/>
      <c r="UXO352" s="182"/>
      <c r="UXP352" s="182"/>
      <c r="UXQ352" s="182"/>
      <c r="UXR352" s="182"/>
      <c r="UXS352" s="182"/>
      <c r="UXT352" s="182"/>
      <c r="UXU352" s="182"/>
      <c r="UXV352" s="182"/>
      <c r="UXW352" s="182"/>
      <c r="UXX352" s="182"/>
      <c r="UXY352" s="182"/>
      <c r="UXZ352" s="182"/>
      <c r="UYA352" s="182"/>
      <c r="UYB352" s="182"/>
      <c r="UYC352" s="182"/>
      <c r="UYD352" s="182"/>
      <c r="UYE352" s="182"/>
      <c r="UYF352" s="182"/>
      <c r="UYG352" s="182"/>
      <c r="UYH352" s="182"/>
      <c r="UYI352" s="182"/>
      <c r="UYJ352" s="182"/>
      <c r="UYK352" s="182"/>
      <c r="UYL352" s="182"/>
      <c r="UYM352" s="182"/>
      <c r="UYN352" s="182"/>
      <c r="UYO352" s="182"/>
      <c r="UYP352" s="182"/>
      <c r="UYQ352" s="182"/>
      <c r="UYR352" s="182"/>
      <c r="UYS352" s="182"/>
      <c r="UYT352" s="182"/>
      <c r="UYU352" s="182"/>
      <c r="UYV352" s="182"/>
      <c r="UYW352" s="182"/>
      <c r="UYX352" s="182"/>
      <c r="UYY352" s="182"/>
      <c r="UYZ352" s="182"/>
      <c r="UZA352" s="182"/>
      <c r="UZB352" s="182"/>
      <c r="UZC352" s="182"/>
      <c r="UZD352" s="182"/>
      <c r="UZE352" s="182"/>
      <c r="UZF352" s="182"/>
      <c r="UZG352" s="182"/>
      <c r="UZH352" s="182"/>
      <c r="UZI352" s="182"/>
      <c r="UZJ352" s="182"/>
      <c r="UZK352" s="182"/>
      <c r="UZL352" s="182"/>
      <c r="UZM352" s="182"/>
      <c r="UZN352" s="182"/>
      <c r="UZO352" s="182"/>
      <c r="UZP352" s="182"/>
      <c r="UZQ352" s="182"/>
      <c r="UZR352" s="182"/>
      <c r="UZS352" s="182"/>
      <c r="UZT352" s="182"/>
      <c r="UZU352" s="182"/>
      <c r="UZV352" s="182"/>
      <c r="UZW352" s="182"/>
      <c r="UZX352" s="182"/>
      <c r="UZY352" s="182"/>
      <c r="UZZ352" s="182"/>
      <c r="VAA352" s="182"/>
      <c r="VAB352" s="182"/>
      <c r="VAC352" s="182"/>
      <c r="VAD352" s="182"/>
      <c r="VAE352" s="182"/>
      <c r="VAF352" s="182"/>
      <c r="VAG352" s="182"/>
      <c r="VAH352" s="182"/>
      <c r="VAI352" s="182"/>
      <c r="VAJ352" s="182"/>
      <c r="VAK352" s="182"/>
      <c r="VAL352" s="182"/>
      <c r="VAM352" s="182"/>
      <c r="VAN352" s="182"/>
      <c r="VAO352" s="182"/>
      <c r="VAP352" s="182"/>
      <c r="VAQ352" s="182"/>
      <c r="VAR352" s="182"/>
      <c r="VAS352" s="182"/>
      <c r="VAT352" s="182"/>
      <c r="VAU352" s="182"/>
      <c r="VAV352" s="182"/>
      <c r="VAW352" s="182"/>
      <c r="VAX352" s="182"/>
      <c r="VAY352" s="182"/>
      <c r="VAZ352" s="182"/>
      <c r="VBA352" s="182"/>
      <c r="VBB352" s="182"/>
      <c r="VBC352" s="182"/>
      <c r="VBD352" s="182"/>
      <c r="VBE352" s="182"/>
      <c r="VBF352" s="182"/>
      <c r="VBG352" s="182"/>
      <c r="VBH352" s="182"/>
      <c r="VBI352" s="182"/>
      <c r="VBJ352" s="182"/>
      <c r="VBK352" s="182"/>
      <c r="VBL352" s="182"/>
      <c r="VBM352" s="182"/>
      <c r="VBN352" s="182"/>
      <c r="VBO352" s="182"/>
      <c r="VBP352" s="182"/>
      <c r="VBQ352" s="182"/>
      <c r="VBR352" s="182"/>
      <c r="VBS352" s="182"/>
      <c r="VBT352" s="182"/>
      <c r="VBU352" s="182"/>
      <c r="VBV352" s="182"/>
      <c r="VBW352" s="182"/>
      <c r="VBX352" s="182"/>
      <c r="VBY352" s="182"/>
      <c r="VBZ352" s="182"/>
      <c r="VCA352" s="182"/>
      <c r="VCB352" s="182"/>
      <c r="VCC352" s="182"/>
      <c r="VCD352" s="182"/>
      <c r="VCE352" s="182"/>
      <c r="VCF352" s="182"/>
      <c r="VCG352" s="182"/>
      <c r="VCH352" s="182"/>
      <c r="VCI352" s="182"/>
      <c r="VCJ352" s="182"/>
      <c r="VCK352" s="182"/>
      <c r="VCL352" s="182"/>
      <c r="VCM352" s="182"/>
      <c r="VCN352" s="182"/>
      <c r="VCO352" s="182"/>
      <c r="VCP352" s="182"/>
      <c r="VCQ352" s="182"/>
      <c r="VCR352" s="182"/>
      <c r="VCS352" s="182"/>
      <c r="VCT352" s="182"/>
      <c r="VCU352" s="182"/>
      <c r="VCV352" s="182"/>
      <c r="VCW352" s="182"/>
      <c r="VCX352" s="182"/>
      <c r="VCY352" s="182"/>
      <c r="VCZ352" s="182"/>
      <c r="VDA352" s="182"/>
      <c r="VDB352" s="182"/>
      <c r="VDC352" s="182"/>
      <c r="VDD352" s="182"/>
      <c r="VDE352" s="182"/>
      <c r="VDF352" s="182"/>
      <c r="VDG352" s="182"/>
      <c r="VDH352" s="182"/>
      <c r="VDI352" s="182"/>
      <c r="VDJ352" s="182"/>
      <c r="VDK352" s="182"/>
      <c r="VDL352" s="182"/>
      <c r="VDM352" s="182"/>
      <c r="VDN352" s="182"/>
      <c r="VDO352" s="182"/>
      <c r="VDP352" s="182"/>
      <c r="VDQ352" s="182"/>
      <c r="VDR352" s="182"/>
      <c r="VDS352" s="182"/>
      <c r="VDT352" s="182"/>
      <c r="VDU352" s="182"/>
      <c r="VDV352" s="182"/>
      <c r="VDW352" s="182"/>
      <c r="VDX352" s="182"/>
      <c r="VDY352" s="182"/>
      <c r="VDZ352" s="182"/>
      <c r="VEA352" s="182"/>
      <c r="VEB352" s="182"/>
      <c r="VEC352" s="182"/>
      <c r="VED352" s="182"/>
      <c r="VEE352" s="182"/>
      <c r="VEF352" s="182"/>
      <c r="VEG352" s="182"/>
      <c r="VEH352" s="182"/>
      <c r="VEI352" s="182"/>
      <c r="VEJ352" s="182"/>
      <c r="VEK352" s="182"/>
      <c r="VEL352" s="182"/>
      <c r="VEM352" s="182"/>
      <c r="VEN352" s="182"/>
      <c r="VEO352" s="182"/>
      <c r="VEP352" s="182"/>
      <c r="VEQ352" s="182"/>
      <c r="VER352" s="182"/>
      <c r="VES352" s="182"/>
      <c r="VET352" s="182"/>
      <c r="VEU352" s="182"/>
      <c r="VEV352" s="182"/>
      <c r="VEW352" s="182"/>
      <c r="VEX352" s="182"/>
      <c r="VEY352" s="182"/>
      <c r="VEZ352" s="182"/>
      <c r="VFA352" s="182"/>
      <c r="VFB352" s="182"/>
      <c r="VFC352" s="182"/>
      <c r="VFD352" s="182"/>
      <c r="VFE352" s="182"/>
      <c r="VFF352" s="182"/>
      <c r="VFG352" s="182"/>
      <c r="VFH352" s="182"/>
      <c r="VFI352" s="182"/>
      <c r="VFJ352" s="182"/>
      <c r="VFK352" s="182"/>
      <c r="VFL352" s="182"/>
      <c r="VFM352" s="182"/>
      <c r="VFN352" s="182"/>
      <c r="VFO352" s="182"/>
      <c r="VFP352" s="182"/>
      <c r="VFQ352" s="182"/>
      <c r="VFR352" s="182"/>
      <c r="VFS352" s="182"/>
      <c r="VFT352" s="182"/>
      <c r="VFU352" s="182"/>
      <c r="VFV352" s="182"/>
      <c r="VFW352" s="182"/>
      <c r="VFX352" s="182"/>
      <c r="VFY352" s="182"/>
      <c r="VFZ352" s="182"/>
      <c r="VGA352" s="182"/>
      <c r="VGB352" s="182"/>
      <c r="VGC352" s="182"/>
      <c r="VGD352" s="182"/>
      <c r="VGE352" s="182"/>
      <c r="VGF352" s="182"/>
      <c r="VGG352" s="182"/>
      <c r="VGH352" s="182"/>
      <c r="VGI352" s="182"/>
      <c r="VGJ352" s="182"/>
      <c r="VGK352" s="182"/>
      <c r="VGL352" s="182"/>
      <c r="VGM352" s="182"/>
      <c r="VGN352" s="182"/>
      <c r="VGO352" s="182"/>
      <c r="VGP352" s="182"/>
      <c r="VGQ352" s="182"/>
      <c r="VGR352" s="182"/>
      <c r="VGS352" s="182"/>
      <c r="VGT352" s="182"/>
      <c r="VGU352" s="182"/>
      <c r="VGV352" s="182"/>
      <c r="VGW352" s="182"/>
      <c r="VGX352" s="182"/>
      <c r="VGY352" s="182"/>
      <c r="VGZ352" s="182"/>
      <c r="VHA352" s="182"/>
      <c r="VHB352" s="182"/>
      <c r="VHC352" s="182"/>
      <c r="VHD352" s="182"/>
      <c r="VHE352" s="182"/>
      <c r="VHF352" s="182"/>
      <c r="VHG352" s="182"/>
      <c r="VHH352" s="182"/>
      <c r="VHI352" s="182"/>
      <c r="VHJ352" s="182"/>
      <c r="VHK352" s="182"/>
      <c r="VHL352" s="182"/>
      <c r="VHM352" s="182"/>
      <c r="VHN352" s="182"/>
      <c r="VHO352" s="182"/>
      <c r="VHP352" s="182"/>
      <c r="VHQ352" s="182"/>
      <c r="VHR352" s="182"/>
      <c r="VHS352" s="182"/>
      <c r="VHT352" s="182"/>
      <c r="VHU352" s="182"/>
      <c r="VHV352" s="182"/>
      <c r="VHW352" s="182"/>
      <c r="VHX352" s="182"/>
      <c r="VHY352" s="182"/>
      <c r="VHZ352" s="182"/>
      <c r="VIA352" s="182"/>
      <c r="VIB352" s="182"/>
      <c r="VIC352" s="182"/>
      <c r="VID352" s="182"/>
      <c r="VIE352" s="182"/>
      <c r="VIF352" s="182"/>
      <c r="VIG352" s="182"/>
      <c r="VIH352" s="182"/>
      <c r="VII352" s="182"/>
      <c r="VIJ352" s="182"/>
      <c r="VIK352" s="182"/>
      <c r="VIL352" s="182"/>
      <c r="VIM352" s="182"/>
      <c r="VIN352" s="182"/>
      <c r="VIO352" s="182"/>
      <c r="VIP352" s="182"/>
      <c r="VIQ352" s="182"/>
      <c r="VIR352" s="182"/>
      <c r="VIS352" s="182"/>
      <c r="VIT352" s="182"/>
      <c r="VIU352" s="182"/>
      <c r="VIV352" s="182"/>
      <c r="VIW352" s="182"/>
      <c r="VIX352" s="182"/>
      <c r="VIY352" s="182"/>
      <c r="VIZ352" s="182"/>
      <c r="VJA352" s="182"/>
      <c r="VJB352" s="182"/>
      <c r="VJC352" s="182"/>
      <c r="VJD352" s="182"/>
      <c r="VJE352" s="182"/>
      <c r="VJF352" s="182"/>
      <c r="VJG352" s="182"/>
      <c r="VJH352" s="182"/>
      <c r="VJI352" s="182"/>
      <c r="VJJ352" s="182"/>
      <c r="VJK352" s="182"/>
      <c r="VJL352" s="182"/>
      <c r="VJM352" s="182"/>
      <c r="VJN352" s="182"/>
      <c r="VJO352" s="182"/>
      <c r="VJP352" s="182"/>
      <c r="VJQ352" s="182"/>
      <c r="VJR352" s="182"/>
      <c r="VJS352" s="182"/>
      <c r="VJT352" s="182"/>
      <c r="VJU352" s="182"/>
      <c r="VJV352" s="182"/>
      <c r="VJW352" s="182"/>
      <c r="VJX352" s="182"/>
      <c r="VJY352" s="182"/>
      <c r="VJZ352" s="182"/>
      <c r="VKA352" s="182"/>
      <c r="VKB352" s="182"/>
      <c r="VKC352" s="182"/>
      <c r="VKD352" s="182"/>
      <c r="VKE352" s="182"/>
      <c r="VKF352" s="182"/>
      <c r="VKG352" s="182"/>
      <c r="VKH352" s="182"/>
      <c r="VKI352" s="182"/>
      <c r="VKJ352" s="182"/>
      <c r="VKK352" s="182"/>
      <c r="VKL352" s="182"/>
      <c r="VKM352" s="182"/>
      <c r="VKN352" s="182"/>
      <c r="VKO352" s="182"/>
      <c r="VKP352" s="182"/>
      <c r="VKQ352" s="182"/>
      <c r="VKR352" s="182"/>
      <c r="VKS352" s="182"/>
      <c r="VKT352" s="182"/>
      <c r="VKU352" s="182"/>
      <c r="VKV352" s="182"/>
      <c r="VKW352" s="182"/>
      <c r="VKX352" s="182"/>
      <c r="VKY352" s="182"/>
      <c r="VKZ352" s="182"/>
      <c r="VLA352" s="182"/>
      <c r="VLB352" s="182"/>
      <c r="VLC352" s="182"/>
      <c r="VLD352" s="182"/>
      <c r="VLE352" s="182"/>
      <c r="VLF352" s="182"/>
      <c r="VLG352" s="182"/>
      <c r="VLH352" s="182"/>
      <c r="VLI352" s="182"/>
      <c r="VLJ352" s="182"/>
      <c r="VLK352" s="182"/>
      <c r="VLL352" s="182"/>
      <c r="VLM352" s="182"/>
      <c r="VLN352" s="182"/>
      <c r="VLO352" s="182"/>
      <c r="VLP352" s="182"/>
      <c r="VLQ352" s="182"/>
      <c r="VLR352" s="182"/>
      <c r="VLS352" s="182"/>
      <c r="VLT352" s="182"/>
      <c r="VLU352" s="182"/>
      <c r="VLV352" s="182"/>
      <c r="VLW352" s="182"/>
      <c r="VLX352" s="182"/>
      <c r="VLY352" s="182"/>
      <c r="VLZ352" s="182"/>
      <c r="VMA352" s="182"/>
      <c r="VMB352" s="182"/>
      <c r="VMC352" s="182"/>
      <c r="VMD352" s="182"/>
      <c r="VME352" s="182"/>
      <c r="VMF352" s="182"/>
      <c r="VMG352" s="182"/>
      <c r="VMH352" s="182"/>
      <c r="VMI352" s="182"/>
      <c r="VMJ352" s="182"/>
      <c r="VMK352" s="182"/>
      <c r="VML352" s="182"/>
      <c r="VMM352" s="182"/>
      <c r="VMN352" s="182"/>
      <c r="VMO352" s="182"/>
      <c r="VMP352" s="182"/>
      <c r="VMQ352" s="182"/>
      <c r="VMR352" s="182"/>
      <c r="VMS352" s="182"/>
      <c r="VMT352" s="182"/>
      <c r="VMU352" s="182"/>
      <c r="VMV352" s="182"/>
      <c r="VMW352" s="182"/>
      <c r="VMX352" s="182"/>
      <c r="VMY352" s="182"/>
      <c r="VMZ352" s="182"/>
      <c r="VNA352" s="182"/>
      <c r="VNB352" s="182"/>
      <c r="VNC352" s="182"/>
      <c r="VND352" s="182"/>
      <c r="VNE352" s="182"/>
      <c r="VNF352" s="182"/>
      <c r="VNG352" s="182"/>
      <c r="VNH352" s="182"/>
      <c r="VNI352" s="182"/>
      <c r="VNJ352" s="182"/>
      <c r="VNK352" s="182"/>
      <c r="VNL352" s="182"/>
      <c r="VNM352" s="182"/>
      <c r="VNN352" s="182"/>
      <c r="VNO352" s="182"/>
      <c r="VNP352" s="182"/>
      <c r="VNQ352" s="182"/>
      <c r="VNR352" s="182"/>
      <c r="VNS352" s="182"/>
      <c r="VNT352" s="182"/>
      <c r="VNU352" s="182"/>
      <c r="VNV352" s="182"/>
      <c r="VNW352" s="182"/>
      <c r="VNX352" s="182"/>
      <c r="VNY352" s="182"/>
      <c r="VNZ352" s="182"/>
      <c r="VOA352" s="182"/>
      <c r="VOB352" s="182"/>
      <c r="VOC352" s="182"/>
      <c r="VOD352" s="182"/>
      <c r="VOE352" s="182"/>
      <c r="VOF352" s="182"/>
      <c r="VOG352" s="182"/>
      <c r="VOH352" s="182"/>
      <c r="VOI352" s="182"/>
      <c r="VOJ352" s="182"/>
      <c r="VOK352" s="182"/>
      <c r="VOL352" s="182"/>
      <c r="VOM352" s="182"/>
      <c r="VON352" s="182"/>
      <c r="VOO352" s="182"/>
      <c r="VOP352" s="182"/>
      <c r="VOQ352" s="182"/>
      <c r="VOR352" s="182"/>
      <c r="VOS352" s="182"/>
      <c r="VOT352" s="182"/>
      <c r="VOU352" s="182"/>
      <c r="VOV352" s="182"/>
      <c r="VOW352" s="182"/>
      <c r="VOX352" s="182"/>
      <c r="VOY352" s="182"/>
      <c r="VOZ352" s="182"/>
      <c r="VPA352" s="182"/>
      <c r="VPB352" s="182"/>
      <c r="VPC352" s="182"/>
      <c r="VPD352" s="182"/>
      <c r="VPE352" s="182"/>
      <c r="VPF352" s="182"/>
      <c r="VPG352" s="182"/>
      <c r="VPH352" s="182"/>
      <c r="VPI352" s="182"/>
      <c r="VPJ352" s="182"/>
      <c r="VPK352" s="182"/>
      <c r="VPL352" s="182"/>
      <c r="VPM352" s="182"/>
      <c r="VPN352" s="182"/>
      <c r="VPO352" s="182"/>
      <c r="VPP352" s="182"/>
      <c r="VPQ352" s="182"/>
      <c r="VPR352" s="182"/>
      <c r="VPS352" s="182"/>
      <c r="VPT352" s="182"/>
      <c r="VPU352" s="182"/>
      <c r="VPV352" s="182"/>
      <c r="VPW352" s="182"/>
      <c r="VPX352" s="182"/>
      <c r="VPY352" s="182"/>
      <c r="VPZ352" s="182"/>
      <c r="VQA352" s="182"/>
      <c r="VQB352" s="182"/>
      <c r="VQC352" s="182"/>
      <c r="VQD352" s="182"/>
      <c r="VQE352" s="182"/>
      <c r="VQF352" s="182"/>
      <c r="VQG352" s="182"/>
      <c r="VQH352" s="182"/>
      <c r="VQI352" s="182"/>
      <c r="VQJ352" s="182"/>
      <c r="VQK352" s="182"/>
      <c r="VQL352" s="182"/>
      <c r="VQM352" s="182"/>
      <c r="VQN352" s="182"/>
      <c r="VQO352" s="182"/>
      <c r="VQP352" s="182"/>
      <c r="VQQ352" s="182"/>
      <c r="VQR352" s="182"/>
      <c r="VQS352" s="182"/>
      <c r="VQT352" s="182"/>
      <c r="VQU352" s="182"/>
      <c r="VQV352" s="182"/>
      <c r="VQW352" s="182"/>
      <c r="VQX352" s="182"/>
      <c r="VQY352" s="182"/>
      <c r="VQZ352" s="182"/>
      <c r="VRA352" s="182"/>
      <c r="VRB352" s="182"/>
      <c r="VRC352" s="182"/>
      <c r="VRD352" s="182"/>
      <c r="VRE352" s="182"/>
      <c r="VRF352" s="182"/>
      <c r="VRG352" s="182"/>
      <c r="VRH352" s="182"/>
      <c r="VRI352" s="182"/>
      <c r="VRJ352" s="182"/>
      <c r="VRK352" s="182"/>
      <c r="VRL352" s="182"/>
      <c r="VRM352" s="182"/>
      <c r="VRN352" s="182"/>
      <c r="VRO352" s="182"/>
      <c r="VRP352" s="182"/>
      <c r="VRQ352" s="182"/>
      <c r="VRR352" s="182"/>
      <c r="VRS352" s="182"/>
      <c r="VRT352" s="182"/>
      <c r="VRU352" s="182"/>
      <c r="VRV352" s="182"/>
      <c r="VRW352" s="182"/>
      <c r="VRX352" s="182"/>
      <c r="VRY352" s="182"/>
      <c r="VRZ352" s="182"/>
      <c r="VSA352" s="182"/>
      <c r="VSB352" s="182"/>
      <c r="VSC352" s="182"/>
      <c r="VSD352" s="182"/>
      <c r="VSE352" s="182"/>
      <c r="VSF352" s="182"/>
      <c r="VSG352" s="182"/>
      <c r="VSH352" s="182"/>
      <c r="VSI352" s="182"/>
      <c r="VSJ352" s="182"/>
      <c r="VSK352" s="182"/>
      <c r="VSL352" s="182"/>
      <c r="VSM352" s="182"/>
      <c r="VSN352" s="182"/>
      <c r="VSO352" s="182"/>
      <c r="VSP352" s="182"/>
      <c r="VSQ352" s="182"/>
      <c r="VSR352" s="182"/>
      <c r="VSS352" s="182"/>
      <c r="VST352" s="182"/>
      <c r="VSU352" s="182"/>
      <c r="VSV352" s="182"/>
      <c r="VSW352" s="182"/>
      <c r="VSX352" s="182"/>
      <c r="VSY352" s="182"/>
      <c r="VSZ352" s="182"/>
      <c r="VTA352" s="182"/>
      <c r="VTB352" s="182"/>
      <c r="VTC352" s="182"/>
      <c r="VTD352" s="182"/>
      <c r="VTE352" s="182"/>
      <c r="VTF352" s="182"/>
      <c r="VTG352" s="182"/>
      <c r="VTH352" s="182"/>
      <c r="VTI352" s="182"/>
      <c r="VTJ352" s="182"/>
      <c r="VTK352" s="182"/>
      <c r="VTL352" s="182"/>
      <c r="VTM352" s="182"/>
      <c r="VTN352" s="182"/>
      <c r="VTO352" s="182"/>
      <c r="VTP352" s="182"/>
      <c r="VTQ352" s="182"/>
      <c r="VTR352" s="182"/>
      <c r="VTS352" s="182"/>
      <c r="VTT352" s="182"/>
      <c r="VTU352" s="182"/>
      <c r="VTV352" s="182"/>
      <c r="VTW352" s="182"/>
      <c r="VTX352" s="182"/>
      <c r="VTY352" s="182"/>
      <c r="VTZ352" s="182"/>
      <c r="VUA352" s="182"/>
      <c r="VUB352" s="182"/>
      <c r="VUC352" s="182"/>
      <c r="VUD352" s="182"/>
      <c r="VUE352" s="182"/>
      <c r="VUF352" s="182"/>
      <c r="VUG352" s="182"/>
      <c r="VUH352" s="182"/>
      <c r="VUI352" s="182"/>
      <c r="VUJ352" s="182"/>
      <c r="VUK352" s="182"/>
      <c r="VUL352" s="182"/>
      <c r="VUM352" s="182"/>
      <c r="VUN352" s="182"/>
      <c r="VUO352" s="182"/>
      <c r="VUP352" s="182"/>
      <c r="VUQ352" s="182"/>
      <c r="VUR352" s="182"/>
      <c r="VUS352" s="182"/>
      <c r="VUT352" s="182"/>
      <c r="VUU352" s="182"/>
      <c r="VUV352" s="182"/>
      <c r="VUW352" s="182"/>
      <c r="VUX352" s="182"/>
      <c r="VUY352" s="182"/>
      <c r="VUZ352" s="182"/>
      <c r="VVA352" s="182"/>
      <c r="VVB352" s="182"/>
      <c r="VVC352" s="182"/>
      <c r="VVD352" s="182"/>
      <c r="VVE352" s="182"/>
      <c r="VVF352" s="182"/>
      <c r="VVG352" s="182"/>
      <c r="VVH352" s="182"/>
      <c r="VVI352" s="182"/>
      <c r="VVJ352" s="182"/>
      <c r="VVK352" s="182"/>
      <c r="VVL352" s="182"/>
      <c r="VVM352" s="182"/>
      <c r="VVN352" s="182"/>
      <c r="VVO352" s="182"/>
      <c r="VVP352" s="182"/>
      <c r="VVQ352" s="182"/>
      <c r="VVR352" s="182"/>
      <c r="VVS352" s="182"/>
      <c r="VVT352" s="182"/>
      <c r="VVU352" s="182"/>
      <c r="VVV352" s="182"/>
      <c r="VVW352" s="182"/>
      <c r="VVX352" s="182"/>
      <c r="VVY352" s="182"/>
      <c r="VVZ352" s="182"/>
      <c r="VWA352" s="182"/>
      <c r="VWB352" s="182"/>
      <c r="VWC352" s="182"/>
      <c r="VWD352" s="182"/>
      <c r="VWE352" s="182"/>
      <c r="VWF352" s="182"/>
      <c r="VWG352" s="182"/>
      <c r="VWH352" s="182"/>
      <c r="VWI352" s="182"/>
      <c r="VWJ352" s="182"/>
      <c r="VWK352" s="182"/>
      <c r="VWL352" s="182"/>
      <c r="VWM352" s="182"/>
      <c r="VWN352" s="182"/>
      <c r="VWO352" s="182"/>
      <c r="VWP352" s="182"/>
      <c r="VWQ352" s="182"/>
      <c r="VWR352" s="182"/>
      <c r="VWS352" s="182"/>
      <c r="VWT352" s="182"/>
      <c r="VWU352" s="182"/>
      <c r="VWV352" s="182"/>
      <c r="VWW352" s="182"/>
      <c r="VWX352" s="182"/>
      <c r="VWY352" s="182"/>
      <c r="VWZ352" s="182"/>
      <c r="VXA352" s="182"/>
      <c r="VXB352" s="182"/>
      <c r="VXC352" s="182"/>
      <c r="VXD352" s="182"/>
      <c r="VXE352" s="182"/>
      <c r="VXF352" s="182"/>
      <c r="VXG352" s="182"/>
      <c r="VXH352" s="182"/>
      <c r="VXI352" s="182"/>
      <c r="VXJ352" s="182"/>
      <c r="VXK352" s="182"/>
      <c r="VXL352" s="182"/>
      <c r="VXM352" s="182"/>
      <c r="VXN352" s="182"/>
      <c r="VXO352" s="182"/>
      <c r="VXP352" s="182"/>
      <c r="VXQ352" s="182"/>
      <c r="VXR352" s="182"/>
      <c r="VXS352" s="182"/>
      <c r="VXT352" s="182"/>
      <c r="VXU352" s="182"/>
      <c r="VXV352" s="182"/>
      <c r="VXW352" s="182"/>
      <c r="VXX352" s="182"/>
      <c r="VXY352" s="182"/>
      <c r="VXZ352" s="182"/>
      <c r="VYA352" s="182"/>
      <c r="VYB352" s="182"/>
      <c r="VYC352" s="182"/>
      <c r="VYD352" s="182"/>
      <c r="VYE352" s="182"/>
      <c r="VYF352" s="182"/>
      <c r="VYG352" s="182"/>
      <c r="VYH352" s="182"/>
      <c r="VYI352" s="182"/>
      <c r="VYJ352" s="182"/>
      <c r="VYK352" s="182"/>
      <c r="VYL352" s="182"/>
      <c r="VYM352" s="182"/>
      <c r="VYN352" s="182"/>
      <c r="VYO352" s="182"/>
      <c r="VYP352" s="182"/>
      <c r="VYQ352" s="182"/>
      <c r="VYR352" s="182"/>
      <c r="VYS352" s="182"/>
      <c r="VYT352" s="182"/>
      <c r="VYU352" s="182"/>
      <c r="VYV352" s="182"/>
      <c r="VYW352" s="182"/>
      <c r="VYX352" s="182"/>
      <c r="VYY352" s="182"/>
      <c r="VYZ352" s="182"/>
      <c r="VZA352" s="182"/>
      <c r="VZB352" s="182"/>
      <c r="VZC352" s="182"/>
      <c r="VZD352" s="182"/>
      <c r="VZE352" s="182"/>
      <c r="VZF352" s="182"/>
      <c r="VZG352" s="182"/>
      <c r="VZH352" s="182"/>
      <c r="VZI352" s="182"/>
      <c r="VZJ352" s="182"/>
      <c r="VZK352" s="182"/>
      <c r="VZL352" s="182"/>
      <c r="VZM352" s="182"/>
      <c r="VZN352" s="182"/>
      <c r="VZO352" s="182"/>
      <c r="VZP352" s="182"/>
      <c r="VZQ352" s="182"/>
      <c r="VZR352" s="182"/>
      <c r="VZS352" s="182"/>
      <c r="VZT352" s="182"/>
      <c r="VZU352" s="182"/>
      <c r="VZV352" s="182"/>
      <c r="VZW352" s="182"/>
      <c r="VZX352" s="182"/>
      <c r="VZY352" s="182"/>
      <c r="VZZ352" s="182"/>
      <c r="WAA352" s="182"/>
      <c r="WAB352" s="182"/>
      <c r="WAC352" s="182"/>
      <c r="WAD352" s="182"/>
      <c r="WAE352" s="182"/>
      <c r="WAF352" s="182"/>
      <c r="WAG352" s="182"/>
      <c r="WAH352" s="182"/>
      <c r="WAI352" s="182"/>
      <c r="WAJ352" s="182"/>
      <c r="WAK352" s="182"/>
      <c r="WAL352" s="182"/>
      <c r="WAM352" s="182"/>
      <c r="WAN352" s="182"/>
      <c r="WAO352" s="182"/>
      <c r="WAP352" s="182"/>
      <c r="WAQ352" s="182"/>
      <c r="WAR352" s="182"/>
      <c r="WAS352" s="182"/>
      <c r="WAT352" s="182"/>
      <c r="WAU352" s="182"/>
      <c r="WAV352" s="182"/>
      <c r="WAW352" s="182"/>
      <c r="WAX352" s="182"/>
      <c r="WAY352" s="182"/>
      <c r="WAZ352" s="182"/>
      <c r="WBA352" s="182"/>
      <c r="WBB352" s="182"/>
      <c r="WBC352" s="182"/>
      <c r="WBD352" s="182"/>
      <c r="WBE352" s="182"/>
      <c r="WBF352" s="182"/>
      <c r="WBG352" s="182"/>
      <c r="WBH352" s="182"/>
      <c r="WBI352" s="182"/>
      <c r="WBJ352" s="182"/>
      <c r="WBK352" s="182"/>
      <c r="WBL352" s="182"/>
      <c r="WBM352" s="182"/>
      <c r="WBN352" s="182"/>
      <c r="WBO352" s="182"/>
      <c r="WBP352" s="182"/>
      <c r="WBQ352" s="182"/>
      <c r="WBR352" s="182"/>
      <c r="WBS352" s="182"/>
      <c r="WBT352" s="182"/>
      <c r="WBU352" s="182"/>
      <c r="WBV352" s="182"/>
      <c r="WBW352" s="182"/>
      <c r="WBX352" s="182"/>
      <c r="WBY352" s="182"/>
      <c r="WBZ352" s="182"/>
      <c r="WCA352" s="182"/>
      <c r="WCB352" s="182"/>
      <c r="WCC352" s="182"/>
      <c r="WCD352" s="182"/>
      <c r="WCE352" s="182"/>
      <c r="WCF352" s="182"/>
      <c r="WCG352" s="182"/>
      <c r="WCH352" s="182"/>
      <c r="WCI352" s="182"/>
      <c r="WCJ352" s="182"/>
      <c r="WCK352" s="182"/>
      <c r="WCL352" s="182"/>
      <c r="WCM352" s="182"/>
      <c r="WCN352" s="182"/>
      <c r="WCO352" s="182"/>
      <c r="WCP352" s="182"/>
      <c r="WCQ352" s="182"/>
      <c r="WCR352" s="182"/>
      <c r="WCS352" s="182"/>
      <c r="WCT352" s="182"/>
      <c r="WCU352" s="182"/>
      <c r="WCV352" s="182"/>
      <c r="WCW352" s="182"/>
      <c r="WCX352" s="182"/>
      <c r="WCY352" s="182"/>
      <c r="WCZ352" s="182"/>
      <c r="WDA352" s="182"/>
      <c r="WDB352" s="182"/>
      <c r="WDC352" s="182"/>
      <c r="WDD352" s="182"/>
      <c r="WDE352" s="182"/>
      <c r="WDF352" s="182"/>
      <c r="WDG352" s="182"/>
      <c r="WDH352" s="182"/>
      <c r="WDI352" s="182"/>
      <c r="WDJ352" s="182"/>
      <c r="WDK352" s="182"/>
      <c r="WDL352" s="182"/>
      <c r="WDM352" s="182"/>
      <c r="WDN352" s="182"/>
      <c r="WDO352" s="182"/>
      <c r="WDP352" s="182"/>
      <c r="WDQ352" s="182"/>
      <c r="WDR352" s="182"/>
      <c r="WDS352" s="182"/>
      <c r="WDT352" s="182"/>
      <c r="WDU352" s="182"/>
      <c r="WDV352" s="182"/>
      <c r="WDW352" s="182"/>
      <c r="WDX352" s="182"/>
      <c r="WDY352" s="182"/>
      <c r="WDZ352" s="182"/>
      <c r="WEA352" s="182"/>
      <c r="WEB352" s="182"/>
      <c r="WEC352" s="182"/>
      <c r="WED352" s="182"/>
      <c r="WEE352" s="182"/>
      <c r="WEF352" s="182"/>
      <c r="WEG352" s="182"/>
      <c r="WEH352" s="182"/>
      <c r="WEI352" s="182"/>
      <c r="WEJ352" s="182"/>
      <c r="WEK352" s="182"/>
      <c r="WEL352" s="182"/>
      <c r="WEM352" s="182"/>
      <c r="WEN352" s="182"/>
      <c r="WEO352" s="182"/>
      <c r="WEP352" s="182"/>
      <c r="WEQ352" s="182"/>
      <c r="WER352" s="182"/>
      <c r="WES352" s="182"/>
      <c r="WET352" s="182"/>
      <c r="WEU352" s="182"/>
      <c r="WEV352" s="182"/>
      <c r="WEW352" s="182"/>
      <c r="WEX352" s="182"/>
      <c r="WEY352" s="182"/>
      <c r="WEZ352" s="182"/>
      <c r="WFA352" s="182"/>
      <c r="WFB352" s="182"/>
      <c r="WFC352" s="182"/>
      <c r="WFD352" s="182"/>
      <c r="WFE352" s="182"/>
      <c r="WFF352" s="182"/>
      <c r="WFG352" s="182"/>
      <c r="WFH352" s="182"/>
      <c r="WFI352" s="182"/>
      <c r="WFJ352" s="182"/>
      <c r="WFK352" s="182"/>
      <c r="WFL352" s="182"/>
      <c r="WFM352" s="182"/>
      <c r="WFN352" s="182"/>
      <c r="WFO352" s="182"/>
      <c r="WFP352" s="182"/>
      <c r="WFQ352" s="182"/>
      <c r="WFR352" s="182"/>
      <c r="WFS352" s="182"/>
      <c r="WFT352" s="182"/>
      <c r="WFU352" s="182"/>
      <c r="WFV352" s="182"/>
      <c r="WFW352" s="182"/>
      <c r="WFX352" s="182"/>
      <c r="WFY352" s="182"/>
      <c r="WFZ352" s="182"/>
      <c r="WGA352" s="182"/>
      <c r="WGB352" s="182"/>
      <c r="WGC352" s="182"/>
      <c r="WGD352" s="182"/>
      <c r="WGE352" s="182"/>
      <c r="WGF352" s="182"/>
      <c r="WGG352" s="182"/>
      <c r="WGH352" s="182"/>
      <c r="WGI352" s="182"/>
      <c r="WGJ352" s="182"/>
      <c r="WGK352" s="182"/>
      <c r="WGL352" s="182"/>
      <c r="WGM352" s="182"/>
      <c r="WGN352" s="182"/>
      <c r="WGO352" s="182"/>
      <c r="WGP352" s="182"/>
      <c r="WGQ352" s="182"/>
      <c r="WGR352" s="182"/>
      <c r="WGS352" s="182"/>
      <c r="WGT352" s="182"/>
      <c r="WGU352" s="182"/>
      <c r="WGV352" s="182"/>
      <c r="WGW352" s="182"/>
      <c r="WGX352" s="182"/>
      <c r="WGY352" s="182"/>
      <c r="WGZ352" s="182"/>
      <c r="WHA352" s="182"/>
      <c r="WHB352" s="182"/>
      <c r="WHC352" s="182"/>
      <c r="WHD352" s="182"/>
      <c r="WHE352" s="182"/>
      <c r="WHF352" s="182"/>
      <c r="WHG352" s="182"/>
      <c r="WHH352" s="182"/>
      <c r="WHI352" s="182"/>
      <c r="WHJ352" s="182"/>
      <c r="WHK352" s="182"/>
      <c r="WHL352" s="182"/>
      <c r="WHM352" s="182"/>
      <c r="WHN352" s="182"/>
      <c r="WHO352" s="182"/>
      <c r="WHP352" s="182"/>
      <c r="WHQ352" s="182"/>
      <c r="WHR352" s="182"/>
      <c r="WHS352" s="182"/>
      <c r="WHT352" s="182"/>
      <c r="WHU352" s="182"/>
      <c r="WHV352" s="182"/>
      <c r="WHW352" s="182"/>
      <c r="WHX352" s="182"/>
      <c r="WHY352" s="182"/>
      <c r="WHZ352" s="182"/>
      <c r="WIA352" s="182"/>
      <c r="WIB352" s="182"/>
      <c r="WIC352" s="182"/>
      <c r="WID352" s="182"/>
      <c r="WIE352" s="182"/>
      <c r="WIF352" s="182"/>
      <c r="WIG352" s="182"/>
      <c r="WIH352" s="182"/>
      <c r="WII352" s="182"/>
      <c r="WIJ352" s="182"/>
      <c r="WIK352" s="182"/>
      <c r="WIL352" s="182"/>
      <c r="WIM352" s="182"/>
      <c r="WIN352" s="182"/>
      <c r="WIO352" s="182"/>
      <c r="WIP352" s="182"/>
      <c r="WIQ352" s="182"/>
      <c r="WIR352" s="182"/>
      <c r="WIS352" s="182"/>
      <c r="WIT352" s="182"/>
      <c r="WIU352" s="182"/>
      <c r="WIV352" s="182"/>
      <c r="WIW352" s="182"/>
      <c r="WIX352" s="182"/>
      <c r="WIY352" s="182"/>
      <c r="WIZ352" s="182"/>
      <c r="WJA352" s="182"/>
      <c r="WJB352" s="182"/>
      <c r="WJC352" s="182"/>
      <c r="WJD352" s="182"/>
      <c r="WJE352" s="182"/>
      <c r="WJF352" s="182"/>
      <c r="WJG352" s="182"/>
      <c r="WJH352" s="182"/>
      <c r="WJI352" s="182"/>
      <c r="WJJ352" s="182"/>
      <c r="WJK352" s="182"/>
      <c r="WJL352" s="182"/>
      <c r="WJM352" s="182"/>
      <c r="WJN352" s="182"/>
      <c r="WJO352" s="182"/>
      <c r="WJP352" s="182"/>
      <c r="WJQ352" s="182"/>
      <c r="WJR352" s="182"/>
      <c r="WJS352" s="182"/>
      <c r="WJT352" s="182"/>
      <c r="WJU352" s="182"/>
      <c r="WJV352" s="182"/>
      <c r="WJW352" s="182"/>
      <c r="WJX352" s="182"/>
      <c r="WJY352" s="182"/>
      <c r="WJZ352" s="182"/>
      <c r="WKA352" s="182"/>
      <c r="WKB352" s="182"/>
      <c r="WKC352" s="182"/>
      <c r="WKD352" s="182"/>
      <c r="WKE352" s="182"/>
      <c r="WKF352" s="182"/>
      <c r="WKG352" s="182"/>
      <c r="WKH352" s="182"/>
      <c r="WKI352" s="182"/>
      <c r="WKJ352" s="182"/>
      <c r="WKK352" s="182"/>
      <c r="WKL352" s="182"/>
      <c r="WKM352" s="182"/>
      <c r="WKN352" s="182"/>
      <c r="WKO352" s="182"/>
      <c r="WKP352" s="182"/>
      <c r="WKQ352" s="182"/>
      <c r="WKR352" s="182"/>
      <c r="WKS352" s="182"/>
      <c r="WKT352" s="182"/>
      <c r="WKU352" s="182"/>
      <c r="WKV352" s="182"/>
      <c r="WKW352" s="182"/>
      <c r="WKX352" s="182"/>
      <c r="WKY352" s="182"/>
      <c r="WKZ352" s="182"/>
      <c r="WLA352" s="182"/>
      <c r="WLB352" s="182"/>
      <c r="WLC352" s="182"/>
      <c r="WLD352" s="182"/>
      <c r="WLE352" s="182"/>
      <c r="WLF352" s="182"/>
      <c r="WLG352" s="182"/>
      <c r="WLH352" s="182"/>
      <c r="WLI352" s="182"/>
      <c r="WLJ352" s="182"/>
      <c r="WLK352" s="182"/>
      <c r="WLL352" s="182"/>
      <c r="WLM352" s="182"/>
      <c r="WLN352" s="182"/>
      <c r="WLO352" s="182"/>
      <c r="WLP352" s="182"/>
      <c r="WLQ352" s="182"/>
      <c r="WLR352" s="182"/>
      <c r="WLS352" s="182"/>
      <c r="WLT352" s="182"/>
      <c r="WLU352" s="182"/>
      <c r="WLV352" s="182"/>
      <c r="WLW352" s="182"/>
      <c r="WLX352" s="182"/>
      <c r="WLY352" s="182"/>
      <c r="WLZ352" s="182"/>
      <c r="WMA352" s="182"/>
      <c r="WMB352" s="182"/>
      <c r="WMC352" s="182"/>
      <c r="WMD352" s="182"/>
      <c r="WME352" s="182"/>
      <c r="WMF352" s="182"/>
      <c r="WMG352" s="182"/>
      <c r="WMH352" s="182"/>
      <c r="WMI352" s="182"/>
      <c r="WMJ352" s="182"/>
      <c r="WMK352" s="182"/>
      <c r="WML352" s="182"/>
      <c r="WMM352" s="182"/>
      <c r="WMN352" s="182"/>
      <c r="WMO352" s="182"/>
      <c r="WMP352" s="182"/>
      <c r="WMQ352" s="182"/>
      <c r="WMR352" s="182"/>
      <c r="WMS352" s="182"/>
      <c r="WMT352" s="182"/>
      <c r="WMU352" s="182"/>
      <c r="WMV352" s="182"/>
      <c r="WMW352" s="182"/>
      <c r="WMX352" s="182"/>
      <c r="WMY352" s="182"/>
      <c r="WMZ352" s="182"/>
      <c r="WNA352" s="182"/>
      <c r="WNB352" s="182"/>
      <c r="WNC352" s="182"/>
      <c r="WND352" s="182"/>
      <c r="WNE352" s="182"/>
      <c r="WNF352" s="182"/>
      <c r="WNG352" s="182"/>
      <c r="WNH352" s="182"/>
      <c r="WNI352" s="182"/>
      <c r="WNJ352" s="182"/>
      <c r="WNK352" s="182"/>
      <c r="WNL352" s="182"/>
      <c r="WNM352" s="182"/>
      <c r="WNN352" s="182"/>
      <c r="WNO352" s="182"/>
      <c r="WNP352" s="182"/>
      <c r="WNQ352" s="182"/>
      <c r="WNR352" s="182"/>
      <c r="WNS352" s="182"/>
      <c r="WNT352" s="182"/>
      <c r="WNU352" s="182"/>
      <c r="WNV352" s="182"/>
      <c r="WNW352" s="182"/>
      <c r="WNX352" s="182"/>
      <c r="WNY352" s="182"/>
      <c r="WNZ352" s="182"/>
      <c r="WOA352" s="182"/>
      <c r="WOB352" s="182"/>
      <c r="WOC352" s="182"/>
      <c r="WOD352" s="182"/>
      <c r="WOE352" s="182"/>
      <c r="WOF352" s="182"/>
      <c r="WOG352" s="182"/>
      <c r="WOH352" s="182"/>
      <c r="WOI352" s="182"/>
      <c r="WOJ352" s="182"/>
      <c r="WOK352" s="182"/>
      <c r="WOL352" s="182"/>
      <c r="WOM352" s="182"/>
      <c r="WON352" s="182"/>
      <c r="WOO352" s="182"/>
      <c r="WOP352" s="182"/>
      <c r="WOQ352" s="182"/>
      <c r="WOR352" s="182"/>
      <c r="WOS352" s="182"/>
      <c r="WOT352" s="182"/>
      <c r="WOU352" s="182"/>
      <c r="WOV352" s="182"/>
      <c r="WOW352" s="182"/>
      <c r="WOX352" s="182"/>
      <c r="WOY352" s="182"/>
      <c r="WOZ352" s="182"/>
      <c r="WPA352" s="182"/>
      <c r="WPB352" s="182"/>
      <c r="WPC352" s="182"/>
      <c r="WPD352" s="182"/>
      <c r="WPE352" s="182"/>
      <c r="WPF352" s="182"/>
      <c r="WPG352" s="182"/>
      <c r="WPH352" s="182"/>
      <c r="WPI352" s="182"/>
      <c r="WPJ352" s="182"/>
      <c r="WPK352" s="182"/>
      <c r="WPL352" s="182"/>
      <c r="WPM352" s="182"/>
      <c r="WPN352" s="182"/>
      <c r="WPO352" s="182"/>
      <c r="WPP352" s="182"/>
      <c r="WPQ352" s="182"/>
      <c r="WPR352" s="182"/>
      <c r="WPS352" s="182"/>
      <c r="WPT352" s="182"/>
      <c r="WPU352" s="182"/>
      <c r="WPV352" s="182"/>
      <c r="WPW352" s="182"/>
      <c r="WPX352" s="182"/>
      <c r="WPY352" s="182"/>
      <c r="WPZ352" s="182"/>
      <c r="WQA352" s="182"/>
      <c r="WQB352" s="182"/>
      <c r="WQC352" s="182"/>
      <c r="WQD352" s="182"/>
      <c r="WQE352" s="182"/>
      <c r="WQF352" s="182"/>
      <c r="WQG352" s="182"/>
      <c r="WQH352" s="182"/>
      <c r="WQI352" s="182"/>
      <c r="WQJ352" s="182"/>
      <c r="WQK352" s="182"/>
      <c r="WQL352" s="182"/>
      <c r="WQM352" s="182"/>
      <c r="WQN352" s="182"/>
      <c r="WQO352" s="182"/>
      <c r="WQP352" s="182"/>
      <c r="WQQ352" s="182"/>
      <c r="WQR352" s="182"/>
      <c r="WQS352" s="182"/>
      <c r="WQT352" s="182"/>
      <c r="WQU352" s="182"/>
      <c r="WQV352" s="182"/>
      <c r="WQW352" s="182"/>
      <c r="WQX352" s="182"/>
      <c r="WQY352" s="182"/>
      <c r="WQZ352" s="182"/>
      <c r="WRA352" s="182"/>
      <c r="WRB352" s="182"/>
      <c r="WRC352" s="182"/>
      <c r="WRD352" s="182"/>
      <c r="WRE352" s="182"/>
      <c r="WRF352" s="182"/>
      <c r="WRG352" s="182"/>
      <c r="WRH352" s="182"/>
      <c r="WRI352" s="182"/>
      <c r="WRJ352" s="182"/>
      <c r="WRK352" s="182"/>
      <c r="WRL352" s="182"/>
      <c r="WRM352" s="182"/>
      <c r="WRN352" s="182"/>
      <c r="WRO352" s="182"/>
      <c r="WRP352" s="182"/>
      <c r="WRQ352" s="182"/>
      <c r="WRR352" s="182"/>
      <c r="WRS352" s="182"/>
      <c r="WRT352" s="182"/>
      <c r="WRU352" s="182"/>
      <c r="WRV352" s="182"/>
      <c r="WRW352" s="182"/>
      <c r="WRX352" s="182"/>
      <c r="WRY352" s="182"/>
      <c r="WRZ352" s="182"/>
      <c r="WSA352" s="182"/>
      <c r="WSB352" s="182"/>
      <c r="WSC352" s="182"/>
      <c r="WSD352" s="182"/>
      <c r="WSE352" s="182"/>
      <c r="WSF352" s="182"/>
      <c r="WSG352" s="182"/>
      <c r="WSH352" s="182"/>
      <c r="WSI352" s="182"/>
      <c r="WSJ352" s="182"/>
      <c r="WSK352" s="182"/>
      <c r="WSL352" s="182"/>
      <c r="WSM352" s="182"/>
      <c r="WSN352" s="182"/>
      <c r="WSO352" s="182"/>
      <c r="WSP352" s="182"/>
      <c r="WSQ352" s="182"/>
      <c r="WSR352" s="182"/>
      <c r="WSS352" s="182"/>
      <c r="WST352" s="182"/>
      <c r="WSU352" s="182"/>
      <c r="WSV352" s="182"/>
      <c r="WSW352" s="182"/>
      <c r="WSX352" s="182"/>
      <c r="WSY352" s="182"/>
      <c r="WSZ352" s="182"/>
      <c r="WTA352" s="182"/>
      <c r="WTB352" s="182"/>
      <c r="WTC352" s="182"/>
      <c r="WTD352" s="182"/>
      <c r="WTE352" s="182"/>
      <c r="WTF352" s="182"/>
      <c r="WTG352" s="182"/>
      <c r="WTH352" s="182"/>
      <c r="WTI352" s="182"/>
      <c r="WTJ352" s="182"/>
      <c r="WTK352" s="182"/>
      <c r="WTL352" s="182"/>
      <c r="WTM352" s="182"/>
      <c r="WTN352" s="182"/>
      <c r="WTO352" s="182"/>
      <c r="WTP352" s="182"/>
      <c r="WTQ352" s="182"/>
      <c r="WTR352" s="182"/>
      <c r="WTS352" s="182"/>
      <c r="WTT352" s="182"/>
      <c r="WTU352" s="182"/>
      <c r="WTV352" s="182"/>
      <c r="WTW352" s="182"/>
      <c r="WTX352" s="182"/>
      <c r="WTY352" s="182"/>
      <c r="WTZ352" s="182"/>
      <c r="WUA352" s="182"/>
      <c r="WUB352" s="182"/>
      <c r="WUC352" s="182"/>
      <c r="WUD352" s="182"/>
      <c r="WUE352" s="182"/>
      <c r="WUF352" s="182"/>
      <c r="WUG352" s="182"/>
      <c r="WUH352" s="182"/>
      <c r="WUI352" s="182"/>
      <c r="WUJ352" s="182"/>
      <c r="WUK352" s="182"/>
      <c r="WUL352" s="182"/>
      <c r="WUM352" s="182"/>
      <c r="WUN352" s="182"/>
      <c r="WUO352" s="182"/>
      <c r="WUP352" s="182"/>
      <c r="WUQ352" s="182"/>
      <c r="WUR352" s="182"/>
      <c r="WUS352" s="182"/>
      <c r="WUT352" s="182"/>
      <c r="WUU352" s="182"/>
      <c r="WUV352" s="182"/>
      <c r="WUW352" s="182"/>
      <c r="WUX352" s="182"/>
      <c r="WUY352" s="182"/>
      <c r="WUZ352" s="182"/>
      <c r="WVA352" s="182"/>
      <c r="WVB352" s="182"/>
      <c r="WVC352" s="182"/>
      <c r="WVD352" s="182"/>
      <c r="WVE352" s="182"/>
      <c r="WVF352" s="182"/>
      <c r="WVG352" s="182"/>
      <c r="WVH352" s="182"/>
      <c r="WVI352" s="182"/>
      <c r="WVJ352" s="182"/>
      <c r="WVK352" s="182"/>
      <c r="WVL352" s="182"/>
      <c r="WVM352" s="182"/>
      <c r="WVN352" s="182"/>
      <c r="WVO352" s="182"/>
      <c r="WVP352" s="182"/>
      <c r="WVQ352" s="182"/>
      <c r="WVR352" s="182"/>
      <c r="WVS352" s="182"/>
      <c r="WVT352" s="182"/>
      <c r="WVU352" s="182"/>
      <c r="WVV352" s="182"/>
      <c r="WVW352" s="182"/>
      <c r="WVX352" s="182"/>
      <c r="WVY352" s="182"/>
      <c r="WVZ352" s="182"/>
      <c r="WWA352" s="182"/>
      <c r="WWB352" s="182"/>
      <c r="WWC352" s="182"/>
      <c r="WWD352" s="182"/>
      <c r="WWE352" s="182"/>
      <c r="WWF352" s="182"/>
      <c r="WWG352" s="182"/>
      <c r="WWH352" s="182"/>
      <c r="WWI352" s="182"/>
      <c r="WWJ352" s="182"/>
      <c r="WWK352" s="182"/>
      <c r="WWL352" s="182"/>
      <c r="WWM352" s="182"/>
      <c r="WWN352" s="182"/>
      <c r="WWO352" s="182"/>
      <c r="WWP352" s="182"/>
      <c r="WWQ352" s="182"/>
      <c r="WWR352" s="182"/>
      <c r="WWS352" s="182"/>
      <c r="WWT352" s="182"/>
      <c r="WWU352" s="182"/>
      <c r="WWV352" s="182"/>
      <c r="WWW352" s="182"/>
      <c r="WWX352" s="182"/>
      <c r="WWY352" s="182"/>
      <c r="WWZ352" s="182"/>
      <c r="WXA352" s="182"/>
      <c r="WXB352" s="182"/>
      <c r="WXC352" s="182"/>
      <c r="WXD352" s="182"/>
      <c r="WXE352" s="182"/>
      <c r="WXF352" s="182"/>
      <c r="WXG352" s="182"/>
      <c r="WXH352" s="182"/>
      <c r="WXI352" s="182"/>
      <c r="WXJ352" s="182"/>
      <c r="WXK352" s="182"/>
      <c r="WXL352" s="182"/>
      <c r="WXM352" s="182"/>
      <c r="WXN352" s="182"/>
      <c r="WXO352" s="182"/>
      <c r="WXP352" s="182"/>
      <c r="WXQ352" s="182"/>
      <c r="WXR352" s="182"/>
      <c r="WXS352" s="182"/>
      <c r="WXT352" s="182"/>
      <c r="WXU352" s="182"/>
      <c r="WXV352" s="182"/>
      <c r="WXW352" s="182"/>
      <c r="WXX352" s="182"/>
      <c r="WXY352" s="182"/>
      <c r="WXZ352" s="182"/>
      <c r="WYA352" s="182"/>
      <c r="WYB352" s="182"/>
      <c r="WYC352" s="182"/>
      <c r="WYD352" s="182"/>
      <c r="WYE352" s="182"/>
      <c r="WYF352" s="182"/>
      <c r="WYG352" s="182"/>
      <c r="WYH352" s="182"/>
      <c r="WYI352" s="182"/>
      <c r="WYJ352" s="182"/>
      <c r="WYK352" s="182"/>
      <c r="WYL352" s="182"/>
      <c r="WYM352" s="182"/>
      <c r="WYN352" s="182"/>
      <c r="WYO352" s="182"/>
      <c r="WYP352" s="182"/>
      <c r="WYQ352" s="182"/>
      <c r="WYR352" s="182"/>
      <c r="WYS352" s="182"/>
      <c r="WYT352" s="182"/>
      <c r="WYU352" s="182"/>
      <c r="WYV352" s="182"/>
      <c r="WYW352" s="182"/>
    </row>
    <row r="353" spans="1:36" s="183" customFormat="1" x14ac:dyDescent="0.25">
      <c r="B353" s="174"/>
      <c r="C353" s="174"/>
      <c r="D353" s="190"/>
      <c r="E353" s="190"/>
      <c r="F353" s="190"/>
      <c r="G353" s="190"/>
      <c r="H353" s="190"/>
      <c r="I353" s="190"/>
      <c r="J353" s="190"/>
      <c r="K353" s="190"/>
      <c r="L353" s="190"/>
      <c r="M353" s="190"/>
      <c r="N353" s="190"/>
      <c r="O353" s="190"/>
      <c r="P353" s="190"/>
      <c r="Q353" s="190"/>
      <c r="R353" s="190"/>
      <c r="S353" s="190"/>
      <c r="U353" s="176"/>
      <c r="V353" s="176"/>
      <c r="W353" s="176"/>
      <c r="X353" s="176"/>
      <c r="Y353" s="176"/>
      <c r="Z353" s="176"/>
      <c r="AA353" s="176"/>
      <c r="AB353" s="176"/>
      <c r="AC353" s="176"/>
      <c r="AD353" s="176"/>
      <c r="AE353" s="176"/>
      <c r="AF353" s="176"/>
      <c r="AG353" s="176"/>
      <c r="AH353" s="176"/>
      <c r="AI353" s="176"/>
      <c r="AJ353" s="176"/>
    </row>
    <row r="354" spans="1:36" s="176" customFormat="1" x14ac:dyDescent="0.25">
      <c r="A354" s="183"/>
      <c r="B354" s="174"/>
      <c r="C354" s="174"/>
      <c r="D354" s="190"/>
      <c r="E354" s="190"/>
      <c r="F354" s="190"/>
      <c r="G354" s="190"/>
      <c r="H354" s="190"/>
      <c r="I354" s="190"/>
      <c r="J354" s="190"/>
      <c r="K354" s="190"/>
      <c r="L354" s="190"/>
      <c r="M354" s="190"/>
      <c r="N354" s="190"/>
      <c r="O354" s="190"/>
      <c r="P354" s="190"/>
      <c r="Q354" s="190"/>
      <c r="R354" s="190"/>
      <c r="S354" s="190"/>
      <c r="U354"/>
      <c r="V354"/>
      <c r="W354"/>
    </row>
    <row r="355" spans="1:36" s="176" customFormat="1" x14ac:dyDescent="0.25">
      <c r="A355" s="183"/>
      <c r="B355" s="174"/>
      <c r="C355" s="174"/>
      <c r="D355" s="190"/>
      <c r="E355" s="190"/>
      <c r="F355" s="190"/>
      <c r="G355" s="190"/>
      <c r="H355" s="190"/>
      <c r="I355" s="190"/>
      <c r="J355" s="190"/>
      <c r="K355" s="190"/>
      <c r="L355" s="190"/>
      <c r="M355" s="190"/>
      <c r="N355" s="190"/>
      <c r="O355" s="190"/>
      <c r="P355" s="190"/>
      <c r="Q355" s="190"/>
      <c r="R355" s="190"/>
      <c r="S355" s="190"/>
      <c r="U355"/>
      <c r="V355"/>
      <c r="W355"/>
      <c r="X355"/>
      <c r="Y355"/>
      <c r="Z355"/>
      <c r="AA355"/>
      <c r="AB355"/>
      <c r="AC355"/>
      <c r="AD355"/>
      <c r="AE355"/>
      <c r="AF355"/>
      <c r="AG355"/>
      <c r="AH355"/>
      <c r="AI355"/>
      <c r="AJ355"/>
    </row>
    <row r="356" spans="1:36" x14ac:dyDescent="0.25">
      <c r="B356" s="174"/>
      <c r="C356" s="174"/>
      <c r="D356" s="190"/>
      <c r="E356" s="190"/>
      <c r="F356" s="190"/>
      <c r="G356" s="190"/>
      <c r="H356" s="190"/>
      <c r="I356" s="190"/>
      <c r="J356" s="190"/>
      <c r="K356" s="190"/>
      <c r="L356" s="190"/>
      <c r="M356" s="190"/>
      <c r="N356" s="190"/>
      <c r="O356" s="190"/>
      <c r="P356" s="190"/>
      <c r="Q356" s="190"/>
      <c r="R356" s="190"/>
      <c r="S356" s="190"/>
    </row>
    <row r="357" spans="1:36" x14ac:dyDescent="0.25">
      <c r="B357" s="174"/>
      <c r="C357" s="174"/>
      <c r="D357" s="190"/>
      <c r="E357" s="190"/>
      <c r="F357" s="190"/>
      <c r="G357" s="190"/>
      <c r="H357" s="190"/>
      <c r="I357" s="190"/>
      <c r="J357" s="190"/>
      <c r="K357" s="190"/>
      <c r="L357" s="190"/>
      <c r="M357" s="190"/>
      <c r="N357" s="190"/>
      <c r="O357" s="190"/>
      <c r="P357" s="190"/>
      <c r="Q357" s="190"/>
      <c r="R357" s="190"/>
      <c r="S357" s="190"/>
    </row>
    <row r="358" spans="1:36" x14ac:dyDescent="0.25">
      <c r="B358" s="174"/>
      <c r="C358" s="174"/>
      <c r="D358" s="190"/>
      <c r="E358" s="190"/>
      <c r="F358" s="190"/>
      <c r="G358" s="190"/>
      <c r="H358" s="190"/>
      <c r="I358" s="190"/>
      <c r="J358" s="190"/>
      <c r="K358" s="190"/>
      <c r="L358" s="190"/>
      <c r="M358" s="190"/>
      <c r="N358" s="190"/>
      <c r="O358" s="190"/>
      <c r="P358" s="190"/>
      <c r="Q358" s="190"/>
      <c r="R358" s="190"/>
      <c r="S358" s="190"/>
    </row>
    <row r="359" spans="1:36" x14ac:dyDescent="0.25">
      <c r="B359" s="174"/>
      <c r="C359" s="174"/>
      <c r="D359" s="190"/>
      <c r="E359" s="190"/>
      <c r="F359" s="190"/>
      <c r="G359" s="190"/>
      <c r="H359" s="190"/>
      <c r="I359" s="190"/>
      <c r="J359" s="190"/>
      <c r="K359" s="190"/>
      <c r="L359" s="190"/>
      <c r="M359" s="190"/>
      <c r="N359" s="190"/>
      <c r="O359" s="190"/>
      <c r="P359" s="190"/>
      <c r="Q359" s="190"/>
      <c r="R359" s="190"/>
      <c r="S359" s="190"/>
    </row>
    <row r="360" spans="1:36" x14ac:dyDescent="0.25">
      <c r="B360" s="174"/>
      <c r="C360" s="174"/>
      <c r="D360" s="190"/>
      <c r="E360" s="190"/>
      <c r="F360" s="190"/>
      <c r="G360" s="190"/>
      <c r="H360" s="190"/>
      <c r="I360" s="190"/>
      <c r="J360" s="190"/>
      <c r="K360" s="190"/>
      <c r="L360" s="190"/>
      <c r="M360" s="190"/>
      <c r="N360" s="190"/>
      <c r="O360" s="190"/>
      <c r="P360" s="190"/>
      <c r="Q360" s="190"/>
      <c r="R360" s="190"/>
      <c r="S360" s="190"/>
    </row>
    <row r="361" spans="1:36" x14ac:dyDescent="0.25">
      <c r="B361" s="174"/>
      <c r="C361" s="174"/>
      <c r="D361" s="190"/>
      <c r="E361" s="190"/>
      <c r="F361" s="190"/>
      <c r="G361" s="190"/>
      <c r="H361" s="190"/>
      <c r="I361" s="190"/>
      <c r="J361" s="190"/>
      <c r="K361" s="190"/>
      <c r="L361" s="190"/>
      <c r="M361" s="190"/>
      <c r="N361" s="190"/>
      <c r="O361" s="190"/>
      <c r="P361" s="190"/>
      <c r="Q361" s="190"/>
      <c r="R361" s="190"/>
      <c r="S361" s="190"/>
    </row>
    <row r="362" spans="1:36" x14ac:dyDescent="0.25">
      <c r="B362" s="174"/>
      <c r="C362" s="174"/>
      <c r="D362" s="190"/>
      <c r="E362" s="190"/>
      <c r="F362" s="190"/>
      <c r="G362" s="190"/>
      <c r="H362" s="190"/>
      <c r="I362" s="190"/>
      <c r="J362" s="190"/>
      <c r="K362" s="190"/>
      <c r="L362" s="190"/>
      <c r="M362" s="190"/>
      <c r="N362" s="190"/>
      <c r="O362" s="190"/>
      <c r="P362" s="190"/>
      <c r="Q362" s="190"/>
      <c r="R362" s="190"/>
      <c r="S362" s="190"/>
    </row>
    <row r="363" spans="1:36" x14ac:dyDescent="0.25">
      <c r="B363" s="174"/>
      <c r="C363" s="174"/>
      <c r="D363" s="190"/>
      <c r="E363" s="190"/>
      <c r="F363" s="190"/>
      <c r="G363" s="190"/>
      <c r="H363" s="190"/>
      <c r="I363" s="190"/>
      <c r="J363" s="190"/>
      <c r="K363" s="190"/>
      <c r="L363" s="190"/>
      <c r="M363" s="190"/>
      <c r="N363" s="190"/>
      <c r="O363" s="190"/>
      <c r="P363" s="190"/>
      <c r="Q363" s="190"/>
      <c r="R363" s="190"/>
      <c r="S363" s="190"/>
    </row>
    <row r="364" spans="1:36" x14ac:dyDescent="0.25">
      <c r="B364" s="174"/>
      <c r="C364" s="174"/>
      <c r="D364" s="190"/>
      <c r="E364" s="190"/>
      <c r="F364" s="190"/>
      <c r="G364" s="190"/>
      <c r="H364" s="190"/>
      <c r="I364" s="190"/>
      <c r="J364" s="190"/>
      <c r="K364" s="190"/>
      <c r="L364" s="190"/>
      <c r="M364" s="190"/>
      <c r="N364" s="190"/>
      <c r="O364" s="190"/>
      <c r="P364" s="190"/>
      <c r="Q364" s="190"/>
      <c r="R364" s="190"/>
      <c r="S364" s="190"/>
    </row>
    <row r="365" spans="1:36" x14ac:dyDescent="0.25">
      <c r="B365" s="174"/>
      <c r="C365" s="174"/>
      <c r="D365" s="190"/>
      <c r="E365" s="190"/>
      <c r="F365" s="190"/>
      <c r="G365" s="190"/>
      <c r="H365" s="190"/>
      <c r="I365" s="190"/>
      <c r="J365" s="190"/>
      <c r="K365" s="190"/>
      <c r="L365" s="190"/>
      <c r="M365" s="190"/>
      <c r="N365" s="190"/>
      <c r="O365" s="190"/>
      <c r="P365" s="190"/>
      <c r="Q365" s="190"/>
      <c r="R365" s="190"/>
      <c r="S365" s="190"/>
    </row>
    <row r="366" spans="1:36" x14ac:dyDescent="0.25">
      <c r="B366" s="174"/>
      <c r="C366" s="174"/>
      <c r="D366" s="190"/>
      <c r="E366" s="190"/>
      <c r="F366" s="190"/>
      <c r="G366" s="190"/>
      <c r="H366" s="190"/>
      <c r="I366" s="190"/>
      <c r="J366" s="190"/>
      <c r="K366" s="190"/>
      <c r="L366" s="190"/>
      <c r="M366" s="190"/>
      <c r="N366" s="190"/>
      <c r="O366" s="190"/>
      <c r="P366" s="190"/>
      <c r="Q366" s="190"/>
      <c r="R366" s="190"/>
      <c r="S366" s="190"/>
    </row>
    <row r="367" spans="1:36" x14ac:dyDescent="0.25">
      <c r="B367" s="174"/>
      <c r="C367" s="174"/>
      <c r="D367" s="190"/>
      <c r="E367" s="190"/>
      <c r="F367" s="190"/>
      <c r="G367" s="190"/>
      <c r="H367" s="190"/>
      <c r="I367" s="190"/>
      <c r="J367" s="190"/>
      <c r="K367" s="190"/>
      <c r="L367" s="190"/>
      <c r="M367" s="190"/>
      <c r="N367" s="190"/>
      <c r="O367" s="190"/>
      <c r="P367" s="190"/>
      <c r="Q367" s="190"/>
      <c r="R367" s="190"/>
      <c r="S367" s="190"/>
    </row>
    <row r="368" spans="1:36" x14ac:dyDescent="0.25">
      <c r="B368" s="174"/>
      <c r="C368" s="174"/>
      <c r="D368" s="190"/>
      <c r="E368" s="190"/>
      <c r="F368" s="190"/>
      <c r="G368" s="190"/>
      <c r="H368" s="190"/>
      <c r="I368" s="190"/>
      <c r="J368" s="190"/>
      <c r="K368" s="190"/>
      <c r="L368" s="190"/>
      <c r="M368" s="190"/>
      <c r="N368" s="190"/>
      <c r="O368" s="190"/>
      <c r="P368" s="190"/>
      <c r="Q368" s="190"/>
      <c r="R368" s="190"/>
      <c r="S368" s="190"/>
    </row>
    <row r="369" spans="2:19" x14ac:dyDescent="0.25">
      <c r="B369" s="174"/>
      <c r="C369" s="174"/>
      <c r="D369" s="190"/>
      <c r="E369" s="190"/>
      <c r="F369" s="190"/>
      <c r="G369" s="190"/>
      <c r="H369" s="190"/>
      <c r="I369" s="190"/>
      <c r="J369" s="190"/>
      <c r="K369" s="190"/>
      <c r="L369" s="190"/>
      <c r="M369" s="190"/>
      <c r="N369" s="190"/>
      <c r="O369" s="190"/>
      <c r="P369" s="190"/>
      <c r="Q369" s="190"/>
      <c r="R369" s="190"/>
      <c r="S369" s="190"/>
    </row>
    <row r="370" spans="2:19" x14ac:dyDescent="0.25">
      <c r="B370" s="174"/>
      <c r="C370" s="174"/>
      <c r="D370" s="190"/>
      <c r="E370" s="190"/>
      <c r="F370" s="190"/>
      <c r="G370" s="190"/>
      <c r="H370" s="190"/>
      <c r="I370" s="190"/>
      <c r="J370" s="190"/>
      <c r="K370" s="190"/>
      <c r="L370" s="190"/>
      <c r="M370" s="190"/>
      <c r="N370" s="190"/>
      <c r="O370" s="190"/>
      <c r="P370" s="190"/>
      <c r="Q370" s="190"/>
      <c r="R370" s="190"/>
      <c r="S370" s="190"/>
    </row>
    <row r="371" spans="2:19" x14ac:dyDescent="0.25">
      <c r="B371" s="174"/>
      <c r="C371" s="174"/>
      <c r="D371" s="190"/>
      <c r="E371" s="190"/>
      <c r="F371" s="190"/>
      <c r="G371" s="190"/>
      <c r="H371" s="190"/>
      <c r="I371" s="190"/>
      <c r="J371" s="190"/>
      <c r="K371" s="190"/>
      <c r="L371" s="190"/>
      <c r="M371" s="190"/>
      <c r="N371" s="190"/>
      <c r="O371" s="190"/>
      <c r="P371" s="190"/>
      <c r="Q371" s="190"/>
      <c r="R371" s="190"/>
      <c r="S371" s="190"/>
    </row>
    <row r="372" spans="2:19" x14ac:dyDescent="0.25">
      <c r="B372" s="174"/>
      <c r="C372" s="174"/>
      <c r="D372" s="190"/>
      <c r="E372" s="190"/>
      <c r="F372" s="190"/>
      <c r="G372" s="190"/>
      <c r="H372" s="190"/>
      <c r="I372" s="190"/>
      <c r="J372" s="190"/>
      <c r="K372" s="190"/>
      <c r="L372" s="190"/>
      <c r="M372" s="190"/>
      <c r="N372" s="190"/>
      <c r="O372" s="190"/>
      <c r="P372" s="190"/>
      <c r="Q372" s="190"/>
      <c r="R372" s="190"/>
      <c r="S372" s="190"/>
    </row>
    <row r="373" spans="2:19" x14ac:dyDescent="0.25">
      <c r="B373" s="174"/>
      <c r="C373" s="174"/>
      <c r="D373" s="190"/>
      <c r="E373" s="190"/>
      <c r="F373" s="190"/>
      <c r="G373" s="190"/>
      <c r="H373" s="190"/>
      <c r="I373" s="190"/>
      <c r="J373" s="190"/>
      <c r="K373" s="190"/>
      <c r="L373" s="190"/>
      <c r="M373" s="190"/>
      <c r="N373" s="190"/>
      <c r="O373" s="190"/>
      <c r="P373" s="190"/>
      <c r="Q373" s="190"/>
      <c r="R373" s="190"/>
      <c r="S373" s="190"/>
    </row>
    <row r="374" spans="2:19" x14ac:dyDescent="0.25">
      <c r="B374" s="174"/>
      <c r="C374" s="174"/>
      <c r="D374" s="190"/>
      <c r="E374" s="190"/>
      <c r="F374" s="190"/>
      <c r="G374" s="190"/>
      <c r="H374" s="190"/>
      <c r="I374" s="190"/>
      <c r="J374" s="190"/>
      <c r="K374" s="190"/>
      <c r="L374" s="190"/>
      <c r="M374" s="190"/>
      <c r="N374" s="190"/>
      <c r="O374" s="190"/>
      <c r="P374" s="190"/>
      <c r="Q374" s="190"/>
      <c r="R374" s="190"/>
      <c r="S374" s="190"/>
    </row>
    <row r="375" spans="2:19" x14ac:dyDescent="0.25">
      <c r="B375" s="174"/>
      <c r="C375" s="174"/>
      <c r="D375" s="190"/>
      <c r="E375" s="190"/>
      <c r="F375" s="190"/>
      <c r="G375" s="190"/>
      <c r="H375" s="190"/>
      <c r="I375" s="190"/>
      <c r="J375" s="190"/>
      <c r="K375" s="190"/>
      <c r="L375" s="190"/>
      <c r="M375" s="190"/>
      <c r="N375" s="190"/>
      <c r="O375" s="190"/>
      <c r="P375" s="190"/>
      <c r="Q375" s="190"/>
      <c r="R375" s="190"/>
      <c r="S375" s="190"/>
    </row>
    <row r="376" spans="2:19" x14ac:dyDescent="0.25">
      <c r="B376" s="174"/>
      <c r="C376" s="174"/>
      <c r="D376" s="190"/>
      <c r="E376" s="190"/>
      <c r="F376" s="190"/>
      <c r="G376" s="190"/>
      <c r="H376" s="190"/>
      <c r="I376" s="190"/>
      <c r="J376" s="190"/>
      <c r="K376" s="190"/>
      <c r="L376" s="190"/>
      <c r="M376" s="190"/>
      <c r="N376" s="190"/>
      <c r="O376" s="190"/>
      <c r="P376" s="190"/>
      <c r="Q376" s="190"/>
      <c r="R376" s="190"/>
      <c r="S376" s="190"/>
    </row>
    <row r="377" spans="2:19" x14ac:dyDescent="0.25">
      <c r="B377" s="174"/>
      <c r="C377" s="174"/>
      <c r="D377" s="190"/>
      <c r="E377" s="190"/>
      <c r="F377" s="190"/>
      <c r="G377" s="190"/>
      <c r="H377" s="190"/>
      <c r="I377" s="190"/>
      <c r="J377" s="190"/>
      <c r="K377" s="190"/>
      <c r="L377" s="190"/>
      <c r="M377" s="190"/>
      <c r="N377" s="190"/>
      <c r="O377" s="190"/>
      <c r="P377" s="190"/>
      <c r="Q377" s="190"/>
      <c r="R377" s="190"/>
      <c r="S377" s="190"/>
    </row>
    <row r="378" spans="2:19" x14ac:dyDescent="0.25">
      <c r="B378" s="174"/>
      <c r="C378" s="174"/>
      <c r="D378" s="190"/>
      <c r="E378" s="190"/>
      <c r="F378" s="190"/>
      <c r="G378" s="190"/>
      <c r="H378" s="190"/>
      <c r="I378" s="190"/>
      <c r="J378" s="190"/>
      <c r="K378" s="190"/>
      <c r="L378" s="190"/>
      <c r="M378" s="190"/>
      <c r="N378" s="190"/>
      <c r="O378" s="190"/>
      <c r="P378" s="190"/>
      <c r="Q378" s="190"/>
      <c r="R378" s="190"/>
      <c r="S378" s="190"/>
    </row>
    <row r="379" spans="2:19" x14ac:dyDescent="0.25">
      <c r="B379" s="174"/>
      <c r="C379" s="174"/>
      <c r="D379" s="190"/>
      <c r="E379" s="190"/>
      <c r="F379" s="190"/>
      <c r="G379" s="190"/>
      <c r="H379" s="190"/>
      <c r="I379" s="190"/>
      <c r="J379" s="190"/>
      <c r="K379" s="190"/>
      <c r="L379" s="190"/>
      <c r="M379" s="190"/>
      <c r="N379" s="190"/>
      <c r="O379" s="190"/>
      <c r="P379" s="190"/>
      <c r="Q379" s="190"/>
      <c r="R379" s="190"/>
      <c r="S379" s="190"/>
    </row>
    <row r="380" spans="2:19" x14ac:dyDescent="0.25">
      <c r="B380" s="174"/>
      <c r="C380" s="174"/>
      <c r="D380" s="190"/>
      <c r="E380" s="190"/>
      <c r="F380" s="190"/>
      <c r="G380" s="190"/>
      <c r="H380" s="190"/>
      <c r="I380" s="190"/>
      <c r="J380" s="190"/>
      <c r="K380" s="190"/>
      <c r="L380" s="190"/>
      <c r="M380" s="190"/>
      <c r="N380" s="190"/>
      <c r="O380" s="190"/>
      <c r="P380" s="190"/>
      <c r="Q380" s="190"/>
      <c r="R380" s="190"/>
      <c r="S380" s="190"/>
    </row>
    <row r="381" spans="2:19" x14ac:dyDescent="0.25">
      <c r="B381" s="174"/>
      <c r="C381" s="174"/>
      <c r="D381" s="190"/>
      <c r="E381" s="190"/>
      <c r="F381" s="190"/>
      <c r="G381" s="190"/>
      <c r="H381" s="190"/>
      <c r="I381" s="190"/>
      <c r="J381" s="190"/>
      <c r="K381" s="190"/>
      <c r="L381" s="190"/>
      <c r="M381" s="190"/>
      <c r="N381" s="190"/>
      <c r="O381" s="190"/>
      <c r="P381" s="190"/>
      <c r="Q381" s="190"/>
      <c r="R381" s="190"/>
      <c r="S381" s="190"/>
    </row>
    <row r="382" spans="2:19" x14ac:dyDescent="0.25">
      <c r="B382" s="174"/>
      <c r="C382" s="174"/>
      <c r="D382" s="190"/>
      <c r="E382" s="190"/>
      <c r="F382" s="190"/>
      <c r="G382" s="190"/>
      <c r="H382" s="190"/>
      <c r="I382" s="190"/>
      <c r="J382" s="190"/>
      <c r="K382" s="190"/>
      <c r="L382" s="190"/>
      <c r="M382" s="190"/>
      <c r="N382" s="190"/>
      <c r="O382" s="190"/>
      <c r="P382" s="190"/>
      <c r="Q382" s="190"/>
      <c r="R382" s="190"/>
      <c r="S382" s="190"/>
    </row>
    <row r="383" spans="2:19" x14ac:dyDescent="0.25">
      <c r="B383" s="174"/>
      <c r="C383" s="174"/>
      <c r="D383" s="190"/>
      <c r="E383" s="190"/>
      <c r="F383" s="190"/>
      <c r="G383" s="190"/>
      <c r="H383" s="190"/>
      <c r="I383" s="190"/>
      <c r="J383" s="190"/>
      <c r="K383" s="190"/>
      <c r="L383" s="190"/>
      <c r="M383" s="190"/>
      <c r="N383" s="190"/>
      <c r="O383" s="190"/>
      <c r="P383" s="190"/>
      <c r="Q383" s="190"/>
      <c r="R383" s="190"/>
      <c r="S383" s="190"/>
    </row>
    <row r="384" spans="2:19" x14ac:dyDescent="0.25">
      <c r="B384" s="174"/>
      <c r="C384" s="174"/>
      <c r="D384" s="190"/>
      <c r="E384" s="190"/>
      <c r="F384" s="190"/>
      <c r="G384" s="190"/>
      <c r="H384" s="190"/>
      <c r="I384" s="190"/>
      <c r="J384" s="190"/>
      <c r="K384" s="190"/>
      <c r="L384" s="190"/>
      <c r="M384" s="190"/>
      <c r="N384" s="190"/>
      <c r="O384" s="190"/>
      <c r="P384" s="190"/>
      <c r="Q384" s="190"/>
      <c r="R384" s="190"/>
      <c r="S384" s="190"/>
    </row>
    <row r="385" spans="2:19" x14ac:dyDescent="0.25">
      <c r="B385" s="174"/>
      <c r="C385" s="174"/>
      <c r="D385" s="190"/>
      <c r="E385" s="190"/>
      <c r="F385" s="190"/>
      <c r="G385" s="190"/>
      <c r="H385" s="190"/>
      <c r="I385" s="190"/>
      <c r="J385" s="190"/>
      <c r="K385" s="190"/>
      <c r="L385" s="190"/>
      <c r="M385" s="190"/>
      <c r="N385" s="190"/>
      <c r="O385" s="190"/>
      <c r="P385" s="190"/>
      <c r="Q385" s="190"/>
      <c r="R385" s="190"/>
      <c r="S385" s="190"/>
    </row>
    <row r="386" spans="2:19" x14ac:dyDescent="0.25">
      <c r="B386" s="174"/>
      <c r="C386" s="174"/>
      <c r="D386" s="190"/>
      <c r="E386" s="190"/>
      <c r="F386" s="190"/>
      <c r="G386" s="190"/>
      <c r="H386" s="190"/>
      <c r="I386" s="190"/>
      <c r="J386" s="190"/>
      <c r="K386" s="190"/>
      <c r="L386" s="190"/>
      <c r="M386" s="190"/>
      <c r="N386" s="190"/>
      <c r="O386" s="190"/>
      <c r="P386" s="190"/>
      <c r="Q386" s="190"/>
      <c r="R386" s="190"/>
      <c r="S386" s="190"/>
    </row>
    <row r="387" spans="2:19" x14ac:dyDescent="0.25">
      <c r="B387" s="174"/>
      <c r="C387" s="174"/>
      <c r="D387" s="190"/>
      <c r="E387" s="190"/>
      <c r="F387" s="190"/>
      <c r="G387" s="190"/>
      <c r="H387" s="190"/>
      <c r="I387" s="190"/>
      <c r="J387" s="190"/>
      <c r="K387" s="190"/>
      <c r="L387" s="190"/>
      <c r="M387" s="190"/>
      <c r="N387" s="190"/>
      <c r="O387" s="190"/>
      <c r="P387" s="190"/>
      <c r="Q387" s="190"/>
      <c r="R387" s="190"/>
      <c r="S387" s="190"/>
    </row>
    <row r="388" spans="2:19" x14ac:dyDescent="0.25">
      <c r="B388" s="174"/>
      <c r="C388" s="174"/>
      <c r="D388" s="190"/>
      <c r="E388" s="190"/>
      <c r="F388" s="190"/>
      <c r="G388" s="190"/>
      <c r="H388" s="190"/>
      <c r="I388" s="190"/>
      <c r="J388" s="190"/>
      <c r="K388" s="190"/>
      <c r="L388" s="190"/>
      <c r="M388" s="190"/>
      <c r="N388" s="190"/>
      <c r="O388" s="190"/>
      <c r="P388" s="190"/>
      <c r="Q388" s="190"/>
      <c r="R388" s="190"/>
      <c r="S388" s="190"/>
    </row>
    <row r="389" spans="2:19" x14ac:dyDescent="0.25">
      <c r="B389" s="174"/>
      <c r="C389" s="174"/>
      <c r="D389" s="190"/>
      <c r="E389" s="190"/>
      <c r="F389" s="190"/>
      <c r="G389" s="190"/>
      <c r="H389" s="190"/>
      <c r="I389" s="190"/>
      <c r="J389" s="190"/>
      <c r="K389" s="190"/>
      <c r="L389" s="190"/>
      <c r="M389" s="190"/>
      <c r="N389" s="190"/>
      <c r="O389" s="190"/>
      <c r="P389" s="190"/>
      <c r="Q389" s="190"/>
      <c r="R389" s="190"/>
      <c r="S389" s="190"/>
    </row>
    <row r="390" spans="2:19" x14ac:dyDescent="0.25">
      <c r="B390" s="174"/>
      <c r="C390" s="174"/>
      <c r="D390" s="190"/>
      <c r="E390" s="190"/>
      <c r="F390" s="190"/>
      <c r="G390" s="190"/>
      <c r="H390" s="190"/>
      <c r="I390" s="190"/>
      <c r="J390" s="190"/>
      <c r="K390" s="190"/>
      <c r="L390" s="190"/>
      <c r="M390" s="190"/>
      <c r="N390" s="190"/>
      <c r="O390" s="190"/>
      <c r="P390" s="190"/>
      <c r="Q390" s="190"/>
      <c r="R390" s="190"/>
      <c r="S390" s="190"/>
    </row>
    <row r="391" spans="2:19" x14ac:dyDescent="0.25">
      <c r="B391" s="174"/>
      <c r="C391" s="174"/>
      <c r="D391" s="190"/>
      <c r="E391" s="190"/>
      <c r="F391" s="190"/>
      <c r="G391" s="190"/>
      <c r="H391" s="190"/>
      <c r="I391" s="190"/>
      <c r="J391" s="190"/>
      <c r="K391" s="190"/>
      <c r="L391" s="190"/>
      <c r="M391" s="190"/>
      <c r="N391" s="190"/>
      <c r="O391" s="190"/>
      <c r="P391" s="190"/>
      <c r="Q391" s="190"/>
      <c r="R391" s="190"/>
      <c r="S391" s="190"/>
    </row>
    <row r="392" spans="2:19" x14ac:dyDescent="0.25">
      <c r="B392" s="174"/>
      <c r="C392" s="174"/>
      <c r="D392" s="190"/>
      <c r="E392" s="190"/>
      <c r="F392" s="190"/>
      <c r="G392" s="190"/>
      <c r="H392" s="190"/>
      <c r="I392" s="190"/>
      <c r="J392" s="190"/>
      <c r="K392" s="190"/>
      <c r="L392" s="190"/>
      <c r="M392" s="190"/>
      <c r="N392" s="190"/>
      <c r="O392" s="190"/>
      <c r="P392" s="190"/>
      <c r="Q392" s="190"/>
      <c r="R392" s="190"/>
      <c r="S392" s="190"/>
    </row>
    <row r="393" spans="2:19" x14ac:dyDescent="0.25">
      <c r="B393" s="174"/>
      <c r="C393" s="174"/>
      <c r="D393" s="190"/>
      <c r="E393" s="190"/>
      <c r="F393" s="190"/>
      <c r="G393" s="190"/>
      <c r="H393" s="190"/>
      <c r="I393" s="190"/>
      <c r="J393" s="190"/>
      <c r="K393" s="190"/>
      <c r="L393" s="190"/>
      <c r="M393" s="190"/>
      <c r="N393" s="190"/>
      <c r="O393" s="190"/>
      <c r="P393" s="190"/>
      <c r="Q393" s="190"/>
      <c r="R393" s="190"/>
      <c r="S393" s="190"/>
    </row>
    <row r="394" spans="2:19" x14ac:dyDescent="0.25">
      <c r="B394" s="174"/>
      <c r="C394" s="174"/>
      <c r="D394" s="190"/>
      <c r="E394" s="190"/>
      <c r="F394" s="190"/>
      <c r="G394" s="190"/>
      <c r="H394" s="190"/>
      <c r="I394" s="190"/>
      <c r="J394" s="190"/>
      <c r="K394" s="190"/>
      <c r="L394" s="190"/>
      <c r="M394" s="190"/>
      <c r="N394" s="190"/>
      <c r="O394" s="190"/>
      <c r="P394" s="190"/>
      <c r="Q394" s="190"/>
      <c r="R394" s="190"/>
      <c r="S394" s="190"/>
    </row>
    <row r="395" spans="2:19" x14ac:dyDescent="0.25">
      <c r="B395" s="174"/>
      <c r="C395" s="174"/>
      <c r="D395" s="174"/>
      <c r="E395" s="174"/>
      <c r="F395" s="174"/>
      <c r="G395" s="174"/>
      <c r="H395" s="174"/>
      <c r="I395" s="174"/>
      <c r="J395" s="174"/>
      <c r="K395" s="174"/>
      <c r="L395" s="174"/>
      <c r="M395" s="174"/>
      <c r="N395" s="174"/>
      <c r="O395" s="174"/>
      <c r="P395" s="174"/>
      <c r="Q395" s="174"/>
      <c r="R395" s="174"/>
      <c r="S395" s="174"/>
    </row>
    <row r="396" spans="2:19" x14ac:dyDescent="0.25">
      <c r="B396" s="174"/>
    </row>
    <row r="397" spans="2:19" x14ac:dyDescent="0.25">
      <c r="B397" s="174"/>
    </row>
    <row r="398" spans="2:19" x14ac:dyDescent="0.25">
      <c r="B398" s="174"/>
    </row>
    <row r="399" spans="2:19" x14ac:dyDescent="0.25">
      <c r="B399" s="174"/>
    </row>
  </sheetData>
  <pageMargins left="0.51181102362204722" right="0.39370078740157483" top="0.74803149606299213" bottom="0.74803149606299213" header="0.31496062992125984" footer="0.31496062992125984"/>
  <pageSetup paperSize="9" scale="15" orientation="landscape" r:id="rId1"/>
  <ignoredErrors>
    <ignoredError sqref="D68:S68 D60:S60 D17:S17 J1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27</vt:i4>
      </vt:variant>
      <vt:variant>
        <vt:lpstr>Navngitte områder</vt:lpstr>
      </vt:variant>
      <vt:variant>
        <vt:i4>16</vt:i4>
      </vt:variant>
    </vt:vector>
  </HeadingPairs>
  <TitlesOfParts>
    <vt:vector size="43" baseType="lpstr">
      <vt:lpstr>Bydelenes fordelingssystem</vt:lpstr>
      <vt:lpstr>Tabelloversikt</vt:lpstr>
      <vt:lpstr>Tabell 1.1 tekst</vt:lpstr>
      <vt:lpstr>Tabell 1.1</vt:lpstr>
      <vt:lpstr>Tabell 1.2</vt:lpstr>
      <vt:lpstr>Tabell 2.1 tekst</vt:lpstr>
      <vt:lpstr>Tabell 2.1</vt:lpstr>
      <vt:lpstr>Tabell 2.2 tekst</vt:lpstr>
      <vt:lpstr>Tabell 2.2</vt:lpstr>
      <vt:lpstr>Min bydel</vt:lpstr>
      <vt:lpstr>Tabell 2.3 tekst</vt:lpstr>
      <vt:lpstr>Tabell 2.3</vt:lpstr>
      <vt:lpstr>Tabell 3.1 tekst</vt:lpstr>
      <vt:lpstr>Tabell 3.1</vt:lpstr>
      <vt:lpstr>Tabell 4.1 tekst</vt:lpstr>
      <vt:lpstr>Tabell 4.1</vt:lpstr>
      <vt:lpstr>Tabell 4.2-4.4</vt:lpstr>
      <vt:lpstr>Tabell 4.5-4.7 tekst</vt:lpstr>
      <vt:lpstr>Tabell 4.5-4.7</vt:lpstr>
      <vt:lpstr>Tabell 5.1-5.2</vt:lpstr>
      <vt:lpstr>Kriterieoversikt</vt:lpstr>
      <vt:lpstr>Tabell 1.1 DOK32018</vt:lpstr>
      <vt:lpstr>Tabell 2.1 DOK32018</vt:lpstr>
      <vt:lpstr>Tabell 2.2 DOK3 2018</vt:lpstr>
      <vt:lpstr>Tabell 2.3 DOK32018</vt:lpstr>
      <vt:lpstr>Kriterier 2018</vt:lpstr>
      <vt:lpstr>Tabell 4.5-4.7 2018</vt:lpstr>
      <vt:lpstr>BE</vt:lpstr>
      <vt:lpstr>BK</vt:lpstr>
      <vt:lpstr>BS</vt:lpstr>
      <vt:lpstr>d</vt:lpstr>
      <vt:lpstr>DFB</vt:lpstr>
      <vt:lpstr>DGK</vt:lpstr>
      <vt:lpstr>DI</vt:lpstr>
      <vt:lpstr>KAPVA</vt:lpstr>
      <vt:lpstr>KS</vt:lpstr>
      <vt:lpstr>LUI</vt:lpstr>
      <vt:lpstr>OIKB</vt:lpstr>
      <vt:lpstr>OKB</vt:lpstr>
      <vt:lpstr>SA</vt:lpstr>
      <vt:lpstr>Tabell_2.1_Bydelsfordelt_budsjett</vt:lpstr>
      <vt:lpstr>UI</vt:lpstr>
      <vt:lpstr>VHB</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2018-11-14T10:39:11Z</dcterms:modified>
</cp:coreProperties>
</file>